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D:\Рабочий папка\Dph\Белик Ю.В\ПЛАНЫ ФХД и ПОТРЕБНОСТЬ\2023 год\Июнь\План ФХД  2023\"/>
    </mc:Choice>
  </mc:AlternateContent>
  <bookViews>
    <workbookView xWindow="0" yWindow="0" windowWidth="28800" windowHeight="11835" activeTab="1"/>
  </bookViews>
  <sheets>
    <sheet name="Титульный лист" sheetId="20" r:id="rId1"/>
    <sheet name="Раздел1" sheetId="19" r:id="rId2"/>
    <sheet name="Раздел2" sheetId="18" r:id="rId3"/>
    <sheet name="Детализация доходов (расходов)" sheetId="16" r:id="rId4"/>
    <sheet name="Расчет по ЗП (3)" sheetId="40" r:id="rId5"/>
    <sheet name="Расчет по ЗП" sheetId="39" state="hidden" r:id="rId6"/>
    <sheet name="Расчет по ЗП (2)" sheetId="38" state="hidden" r:id="rId7"/>
    <sheet name="стр.2_6 (ГЗ)" sheetId="6" state="hidden" r:id="rId8"/>
    <sheet name="стр.2_6 (внебюджет) " sheetId="13" r:id="rId9"/>
    <sheet name="стр.2_6 (иные цели) " sheetId="14" r:id="rId10"/>
    <sheet name="Детализация дох. (расх.) 2024" sheetId="22" r:id="rId11"/>
    <sheet name=" Расчет по ЗП 2024" sheetId="23" state="hidden" r:id="rId12"/>
    <sheet name="Расчет по З.П. 2024г" sheetId="37" r:id="rId13"/>
    <sheet name="стр.2_6 (ГЗ) 2024" sheetId="24" r:id="rId14"/>
    <sheet name="стр.2_6 (внебюджет) 2024" sheetId="28" r:id="rId15"/>
    <sheet name="стр.2_6 (иные цели) 2024" sheetId="29" r:id="rId16"/>
    <sheet name="Детализация дох. (расх.) 2025" sheetId="31" r:id="rId17"/>
    <sheet name=" Расчет по ЗП 2025" sheetId="33" r:id="rId18"/>
    <sheet name="стр.2_6 (ГЗ) 2025" sheetId="34" r:id="rId19"/>
    <sheet name="стр.2_6 (внебюджет) 2025" sheetId="35" r:id="rId20"/>
    <sheet name="стр.2_6 (иные цели) 2025" sheetId="36" r:id="rId21"/>
  </sheets>
  <definedNames>
    <definedName name="_xlnm.Print_Area" localSheetId="10">'Детализация дох. (расх.) 2024'!$A$1:$J$137</definedName>
    <definedName name="_xlnm.Print_Area" localSheetId="16">'Детализация дох. (расх.) 2025'!$A$1:$J$137</definedName>
    <definedName name="_xlnm.Print_Area" localSheetId="3">'Детализация доходов (расходов)'!$A$1:$J$139</definedName>
    <definedName name="_xlnm.Print_Area" localSheetId="1">Раздел1!$A$1:$I$172</definedName>
    <definedName name="_xlnm.Print_Area" localSheetId="8">'стр.2_6 (внебюджет) '!$A$1:$DA$279</definedName>
    <definedName name="_xlnm.Print_Area" localSheetId="14">'стр.2_6 (внебюджет) 2024'!$A$1:$DA$276</definedName>
    <definedName name="_xlnm.Print_Area" localSheetId="19">'стр.2_6 (внебюджет) 2025'!$A$1:$DA$275</definedName>
    <definedName name="_xlnm.Print_Area" localSheetId="7">'стр.2_6 (ГЗ)'!$A$1:$DA$255</definedName>
    <definedName name="_xlnm.Print_Area" localSheetId="13">'стр.2_6 (ГЗ) 2024'!$A$1:$DA$259</definedName>
    <definedName name="_xlnm.Print_Area" localSheetId="18">'стр.2_6 (ГЗ) 2025'!$A$1:$DA$259</definedName>
    <definedName name="_xlnm.Print_Area" localSheetId="9">'стр.2_6 (иные цели) '!$A$1:$DA$244</definedName>
    <definedName name="_xlnm.Print_Area" localSheetId="15">'стр.2_6 (иные цели) 2024'!$A$1:$DA$261</definedName>
    <definedName name="_xlnm.Print_Area" localSheetId="20">'стр.2_6 (иные цели) 2025'!$A$1:$DA$261</definedName>
  </definedNames>
  <calcPr calcId="152511"/>
</workbook>
</file>

<file path=xl/calcChain.xml><?xml version="1.0" encoding="utf-8"?>
<calcChain xmlns="http://schemas.openxmlformats.org/spreadsheetml/2006/main">
  <c r="F23" i="19" l="1"/>
  <c r="F26" i="19" l="1"/>
  <c r="F21" i="19"/>
  <c r="F19" i="19" s="1"/>
  <c r="F30" i="19"/>
  <c r="F29" i="19"/>
  <c r="F25" i="19"/>
  <c r="F24" i="19"/>
  <c r="D67" i="40" l="1"/>
  <c r="C67" i="40"/>
  <c r="J66" i="40"/>
  <c r="E66" i="40"/>
  <c r="J65" i="40"/>
  <c r="E65" i="40"/>
  <c r="J64" i="40"/>
  <c r="E64" i="40"/>
  <c r="J63" i="40"/>
  <c r="E63" i="40"/>
  <c r="J62" i="40"/>
  <c r="E62" i="40"/>
  <c r="J61" i="40"/>
  <c r="E61" i="40"/>
  <c r="J60" i="40"/>
  <c r="E60" i="40"/>
  <c r="J59" i="40"/>
  <c r="E59" i="40"/>
  <c r="J58" i="40"/>
  <c r="E58" i="40"/>
  <c r="J57" i="40"/>
  <c r="E57" i="40"/>
  <c r="J56" i="40"/>
  <c r="E56" i="40"/>
  <c r="J55" i="40"/>
  <c r="E55" i="40"/>
  <c r="D54" i="40"/>
  <c r="C54" i="40"/>
  <c r="Q53" i="40"/>
  <c r="R53" i="40" s="1"/>
  <c r="J53" i="40"/>
  <c r="E53" i="40"/>
  <c r="D52" i="40"/>
  <c r="C52" i="40"/>
  <c r="J51" i="40"/>
  <c r="Q51" i="40" s="1"/>
  <c r="R51" i="40" s="1"/>
  <c r="E51" i="40"/>
  <c r="J50" i="40"/>
  <c r="E50" i="40"/>
  <c r="D49" i="40"/>
  <c r="C49" i="40"/>
  <c r="J48" i="40"/>
  <c r="E48" i="40"/>
  <c r="J47" i="40"/>
  <c r="Q47" i="40" s="1"/>
  <c r="E47" i="40"/>
  <c r="J46" i="40"/>
  <c r="Q46" i="40" s="1"/>
  <c r="E46" i="40"/>
  <c r="J45" i="40"/>
  <c r="E45" i="40"/>
  <c r="J44" i="40"/>
  <c r="E44" i="40"/>
  <c r="J43" i="40"/>
  <c r="E43" i="40"/>
  <c r="J42" i="40"/>
  <c r="Q42" i="40" s="1"/>
  <c r="S42" i="40" s="1"/>
  <c r="E42" i="40"/>
  <c r="J41" i="40"/>
  <c r="Q41" i="40" s="1"/>
  <c r="R41" i="40" s="1"/>
  <c r="E41" i="40"/>
  <c r="J40" i="40"/>
  <c r="E40" i="40"/>
  <c r="J39" i="40"/>
  <c r="Q39" i="40" s="1"/>
  <c r="E39" i="40"/>
  <c r="J38" i="40"/>
  <c r="Q38" i="40" s="1"/>
  <c r="E38" i="40"/>
  <c r="J37" i="40"/>
  <c r="E37" i="40"/>
  <c r="J36" i="40"/>
  <c r="E36" i="40"/>
  <c r="J35" i="40"/>
  <c r="E35" i="40"/>
  <c r="J34" i="40"/>
  <c r="Q34" i="40" s="1"/>
  <c r="S34" i="40" s="1"/>
  <c r="E34" i="40"/>
  <c r="J33" i="40"/>
  <c r="Q33" i="40" s="1"/>
  <c r="R33" i="40" s="1"/>
  <c r="E33" i="40"/>
  <c r="N32" i="40"/>
  <c r="I32" i="40"/>
  <c r="H32" i="40"/>
  <c r="F32" i="40"/>
  <c r="D32" i="40"/>
  <c r="C32" i="40"/>
  <c r="D31" i="40"/>
  <c r="C31" i="40"/>
  <c r="J30" i="40"/>
  <c r="Q30" i="40" s="1"/>
  <c r="S30" i="40" s="1"/>
  <c r="E30" i="40"/>
  <c r="J29" i="40"/>
  <c r="E29" i="40"/>
  <c r="J28" i="40"/>
  <c r="E28" i="40"/>
  <c r="J27" i="40"/>
  <c r="Q27" i="40" s="1"/>
  <c r="E27" i="40"/>
  <c r="J26" i="40"/>
  <c r="E26" i="40"/>
  <c r="J25" i="40"/>
  <c r="E25" i="40"/>
  <c r="J24" i="40"/>
  <c r="E24" i="40"/>
  <c r="J23" i="40"/>
  <c r="E23" i="40"/>
  <c r="J22" i="40"/>
  <c r="E22" i="40"/>
  <c r="D21" i="40"/>
  <c r="C21" i="40"/>
  <c r="J20" i="40"/>
  <c r="E20" i="40"/>
  <c r="J19" i="40"/>
  <c r="E19" i="40"/>
  <c r="J18" i="40"/>
  <c r="E18" i="40"/>
  <c r="J17" i="40"/>
  <c r="E17" i="40"/>
  <c r="J16" i="40"/>
  <c r="E16" i="40"/>
  <c r="J15" i="40"/>
  <c r="E15" i="40"/>
  <c r="D14" i="40"/>
  <c r="D68" i="40" s="1"/>
  <c r="C14" i="40"/>
  <c r="C68" i="40" s="1"/>
  <c r="J13" i="40"/>
  <c r="E13" i="40"/>
  <c r="J12" i="40"/>
  <c r="E12" i="40"/>
  <c r="J11" i="40"/>
  <c r="E11" i="40"/>
  <c r="N10" i="40"/>
  <c r="O10" i="40" s="1"/>
  <c r="P10" i="40" s="1"/>
  <c r="Q10" i="40" s="1"/>
  <c r="R10" i="40" s="1"/>
  <c r="S10" i="40" s="1"/>
  <c r="T10" i="40" s="1"/>
  <c r="I10" i="40"/>
  <c r="J10" i="40" s="1"/>
  <c r="K10" i="40" s="1"/>
  <c r="F10" i="40"/>
  <c r="B10" i="40"/>
  <c r="C10" i="40" s="1"/>
  <c r="D10" i="40" s="1"/>
  <c r="Q57" i="40" l="1"/>
  <c r="R57" i="40" s="1"/>
  <c r="Q16" i="40"/>
  <c r="S16" i="40" s="1"/>
  <c r="Q20" i="40"/>
  <c r="S20" i="40" s="1"/>
  <c r="Q17" i="40"/>
  <c r="R17" i="40" s="1"/>
  <c r="Q19" i="40"/>
  <c r="S19" i="40" s="1"/>
  <c r="Q24" i="40"/>
  <c r="S24" i="40" s="1"/>
  <c r="Q29" i="40"/>
  <c r="R29" i="40" s="1"/>
  <c r="Q28" i="40"/>
  <c r="S28" i="40" s="1"/>
  <c r="Q36" i="40"/>
  <c r="S36" i="40" s="1"/>
  <c r="Q40" i="40"/>
  <c r="S40" i="40" s="1"/>
  <c r="Q12" i="40"/>
  <c r="S12" i="40" s="1"/>
  <c r="Q65" i="40"/>
  <c r="S65" i="40" s="1"/>
  <c r="Q64" i="40"/>
  <c r="S64" i="40" s="1"/>
  <c r="Q63" i="40"/>
  <c r="R63" i="40" s="1"/>
  <c r="Q61" i="40"/>
  <c r="R61" i="40" s="1"/>
  <c r="Q60" i="40"/>
  <c r="S60" i="40" s="1"/>
  <c r="Q56" i="40"/>
  <c r="S56" i="40" s="1"/>
  <c r="Q55" i="40"/>
  <c r="R55" i="40" s="1"/>
  <c r="Q11" i="40"/>
  <c r="S11" i="40" s="1"/>
  <c r="Q35" i="40"/>
  <c r="S35" i="40" s="1"/>
  <c r="Q58" i="40"/>
  <c r="R58" i="40" s="1"/>
  <c r="Q50" i="40"/>
  <c r="S50" i="40" s="1"/>
  <c r="Q43" i="40"/>
  <c r="R43" i="40" s="1"/>
  <c r="Q44" i="40"/>
  <c r="S44" i="40" s="1"/>
  <c r="Q48" i="40"/>
  <c r="R48" i="40" s="1"/>
  <c r="Q45" i="40"/>
  <c r="R45" i="40" s="1"/>
  <c r="Q37" i="40"/>
  <c r="R37" i="40" s="1"/>
  <c r="Q25" i="40"/>
  <c r="S25" i="40" s="1"/>
  <c r="Q18" i="40"/>
  <c r="S18" i="40" s="1"/>
  <c r="Q15" i="40"/>
  <c r="R15" i="40" s="1"/>
  <c r="Q13" i="40"/>
  <c r="S13" i="40" s="1"/>
  <c r="Q22" i="40"/>
  <c r="Q26" i="40"/>
  <c r="S26" i="40" s="1"/>
  <c r="E32" i="40"/>
  <c r="J32" i="40"/>
  <c r="Q66" i="40"/>
  <c r="S66" i="40" s="1"/>
  <c r="Q59" i="40"/>
  <c r="S59" i="40" s="1"/>
  <c r="Q62" i="40"/>
  <c r="R39" i="40"/>
  <c r="S39" i="40"/>
  <c r="S27" i="40"/>
  <c r="R27" i="40"/>
  <c r="S38" i="40"/>
  <c r="R38" i="40"/>
  <c r="R46" i="40"/>
  <c r="S46" i="40"/>
  <c r="S47" i="40"/>
  <c r="R47" i="40"/>
  <c r="S57" i="40"/>
  <c r="Q23" i="40"/>
  <c r="S41" i="40"/>
  <c r="S51" i="40"/>
  <c r="S53" i="40"/>
  <c r="S33" i="40"/>
  <c r="Q54" i="40"/>
  <c r="R34" i="40"/>
  <c r="R42" i="40"/>
  <c r="R30" i="40"/>
  <c r="R16" i="40" l="1"/>
  <c r="R20" i="40"/>
  <c r="S17" i="40"/>
  <c r="R19" i="40"/>
  <c r="R18" i="40"/>
  <c r="R24" i="40"/>
  <c r="S22" i="40"/>
  <c r="Q32" i="40"/>
  <c r="S70" i="40" s="1"/>
  <c r="R36" i="40"/>
  <c r="S29" i="40"/>
  <c r="R28" i="40"/>
  <c r="R25" i="40"/>
  <c r="R40" i="40"/>
  <c r="S43" i="40"/>
  <c r="R12" i="40"/>
  <c r="R11" i="40"/>
  <c r="R65" i="40"/>
  <c r="R64" i="40"/>
  <c r="S63" i="40"/>
  <c r="S61" i="40"/>
  <c r="R60" i="40"/>
  <c r="S58" i="40"/>
  <c r="R56" i="40"/>
  <c r="S55" i="40"/>
  <c r="R13" i="40"/>
  <c r="Q14" i="40"/>
  <c r="R35" i="40"/>
  <c r="S45" i="40"/>
  <c r="S48" i="40"/>
  <c r="R44" i="40"/>
  <c r="Q52" i="40"/>
  <c r="R50" i="40"/>
  <c r="S37" i="40"/>
  <c r="Q49" i="40"/>
  <c r="S15" i="40"/>
  <c r="Q21" i="40"/>
  <c r="R22" i="40"/>
  <c r="Q31" i="40"/>
  <c r="R26" i="40"/>
  <c r="R66" i="40"/>
  <c r="R59" i="40"/>
  <c r="Q67" i="40"/>
  <c r="S62" i="40"/>
  <c r="R62" i="40"/>
  <c r="S23" i="40"/>
  <c r="R23" i="40"/>
  <c r="I111" i="16"/>
  <c r="I100" i="16"/>
  <c r="CJ268" i="13"/>
  <c r="CJ215" i="13"/>
  <c r="Q68" i="40" l="1"/>
  <c r="S72" i="40"/>
  <c r="S32" i="40"/>
  <c r="R32" i="40"/>
  <c r="H52" i="16"/>
  <c r="CJ223" i="14"/>
  <c r="CJ221" i="14"/>
  <c r="CJ233" i="14" l="1"/>
  <c r="CJ234" i="14"/>
  <c r="CJ213" i="14"/>
  <c r="CJ222" i="14" l="1"/>
  <c r="CJ45" i="14" l="1"/>
  <c r="CJ47" i="14" s="1"/>
  <c r="I35" i="16"/>
  <c r="H35" i="16"/>
  <c r="F35" i="16" s="1"/>
  <c r="H16" i="16"/>
  <c r="F45" i="19"/>
  <c r="F16" i="16" l="1"/>
  <c r="CJ58" i="14" l="1"/>
  <c r="CJ57" i="14"/>
  <c r="CL168" i="14" l="1"/>
  <c r="CL167" i="14"/>
  <c r="CL165" i="14" s="1"/>
  <c r="CL164" i="14"/>
  <c r="CL163" i="14"/>
  <c r="CL161" i="14" s="1"/>
  <c r="CL177" i="14" s="1"/>
  <c r="CL164" i="13"/>
  <c r="CL163" i="13"/>
  <c r="CL159" i="13"/>
  <c r="CL158" i="13"/>
  <c r="I98" i="16"/>
  <c r="F111" i="19" l="1"/>
  <c r="CJ235" i="14" l="1"/>
  <c r="CJ63" i="14"/>
  <c r="CJ265" i="13"/>
  <c r="CE88" i="13"/>
  <c r="F107" i="16" l="1"/>
  <c r="F145" i="19" s="1"/>
  <c r="F64" i="19"/>
  <c r="CJ246" i="13" l="1"/>
  <c r="CJ245" i="13"/>
  <c r="D67" i="39"/>
  <c r="C67" i="39"/>
  <c r="J66" i="39"/>
  <c r="Q66" i="39" s="1"/>
  <c r="S66" i="39" s="1"/>
  <c r="E66" i="39"/>
  <c r="J65" i="39"/>
  <c r="E65" i="39"/>
  <c r="Q65" i="39" s="1"/>
  <c r="J64" i="39"/>
  <c r="E64" i="39"/>
  <c r="J63" i="39"/>
  <c r="Q63" i="39" s="1"/>
  <c r="E63" i="39"/>
  <c r="Q62" i="39"/>
  <c r="S62" i="39" s="1"/>
  <c r="J62" i="39"/>
  <c r="E62" i="39"/>
  <c r="J61" i="39"/>
  <c r="E61" i="39"/>
  <c r="Q61" i="39" s="1"/>
  <c r="J60" i="39"/>
  <c r="E60" i="39"/>
  <c r="Q60" i="39" s="1"/>
  <c r="J59" i="39"/>
  <c r="E59" i="39"/>
  <c r="Q59" i="39" s="1"/>
  <c r="J58" i="39"/>
  <c r="Q58" i="39" s="1"/>
  <c r="S58" i="39" s="1"/>
  <c r="E58" i="39"/>
  <c r="J57" i="39"/>
  <c r="E57" i="39"/>
  <c r="J56" i="39"/>
  <c r="E56" i="39"/>
  <c r="J55" i="39"/>
  <c r="Q55" i="39" s="1"/>
  <c r="E55" i="39"/>
  <c r="D54" i="39"/>
  <c r="C54" i="39"/>
  <c r="J53" i="39"/>
  <c r="Q53" i="39" s="1"/>
  <c r="E53" i="39"/>
  <c r="D52" i="39"/>
  <c r="C52" i="39"/>
  <c r="J51" i="39"/>
  <c r="Q51" i="39" s="1"/>
  <c r="E51" i="39"/>
  <c r="J50" i="39"/>
  <c r="Q50" i="39" s="1"/>
  <c r="Q52" i="39" s="1"/>
  <c r="E50" i="39"/>
  <c r="D49" i="39"/>
  <c r="C49" i="39"/>
  <c r="J48" i="39"/>
  <c r="Q48" i="39" s="1"/>
  <c r="S48" i="39" s="1"/>
  <c r="E48" i="39"/>
  <c r="J47" i="39"/>
  <c r="E47" i="39"/>
  <c r="J46" i="39"/>
  <c r="E46" i="39"/>
  <c r="J45" i="39"/>
  <c r="Q45" i="39" s="1"/>
  <c r="E45" i="39"/>
  <c r="Q44" i="39"/>
  <c r="S44" i="39" s="1"/>
  <c r="J44" i="39"/>
  <c r="E44" i="39"/>
  <c r="J43" i="39"/>
  <c r="E43" i="39"/>
  <c r="Q43" i="39" s="1"/>
  <c r="J42" i="39"/>
  <c r="E42" i="39"/>
  <c r="Q42" i="39" s="1"/>
  <c r="J41" i="39"/>
  <c r="Q41" i="39" s="1"/>
  <c r="E41" i="39"/>
  <c r="J40" i="39"/>
  <c r="Q40" i="39" s="1"/>
  <c r="S40" i="39" s="1"/>
  <c r="E40" i="39"/>
  <c r="J39" i="39"/>
  <c r="E39" i="39"/>
  <c r="J38" i="39"/>
  <c r="E38" i="39"/>
  <c r="Q38" i="39" s="1"/>
  <c r="J37" i="39"/>
  <c r="Q37" i="39" s="1"/>
  <c r="E37" i="39"/>
  <c r="Q36" i="39"/>
  <c r="S36" i="39" s="1"/>
  <c r="J36" i="39"/>
  <c r="E36" i="39"/>
  <c r="J35" i="39"/>
  <c r="E35" i="39"/>
  <c r="J34" i="39"/>
  <c r="E34" i="39"/>
  <c r="J33" i="39"/>
  <c r="Q33" i="39" s="1"/>
  <c r="E33" i="39"/>
  <c r="N32" i="39"/>
  <c r="I32" i="39"/>
  <c r="H32" i="39"/>
  <c r="F32" i="39"/>
  <c r="D32" i="39"/>
  <c r="C32" i="39"/>
  <c r="D31" i="39"/>
  <c r="C31" i="39"/>
  <c r="J30" i="39"/>
  <c r="E30" i="39"/>
  <c r="Q30" i="39" s="1"/>
  <c r="J29" i="39"/>
  <c r="Q29" i="39" s="1"/>
  <c r="E29" i="39"/>
  <c r="J28" i="39"/>
  <c r="Q28" i="39" s="1"/>
  <c r="S28" i="39" s="1"/>
  <c r="E28" i="39"/>
  <c r="J27" i="39"/>
  <c r="E27" i="39"/>
  <c r="Q27" i="39" s="1"/>
  <c r="J26" i="39"/>
  <c r="E26" i="39"/>
  <c r="J25" i="39"/>
  <c r="Q25" i="39" s="1"/>
  <c r="E25" i="39"/>
  <c r="J24" i="39"/>
  <c r="Q24" i="39" s="1"/>
  <c r="S24" i="39" s="1"/>
  <c r="E24" i="39"/>
  <c r="J23" i="39"/>
  <c r="E23" i="39"/>
  <c r="J22" i="39"/>
  <c r="E22" i="39"/>
  <c r="E32" i="39" s="1"/>
  <c r="D21" i="39"/>
  <c r="C21" i="39"/>
  <c r="J20" i="39"/>
  <c r="E20" i="39"/>
  <c r="J19" i="39"/>
  <c r="Q19" i="39" s="1"/>
  <c r="E19" i="39"/>
  <c r="J18" i="39"/>
  <c r="Q18" i="39" s="1"/>
  <c r="S18" i="39" s="1"/>
  <c r="E18" i="39"/>
  <c r="J17" i="39"/>
  <c r="E17" i="39"/>
  <c r="Q17" i="39" s="1"/>
  <c r="J16" i="39"/>
  <c r="E16" i="39"/>
  <c r="J15" i="39"/>
  <c r="Q15" i="39" s="1"/>
  <c r="E15" i="39"/>
  <c r="D14" i="39"/>
  <c r="D68" i="39" s="1"/>
  <c r="C14" i="39"/>
  <c r="C68" i="39" s="1"/>
  <c r="J13" i="39"/>
  <c r="Q13" i="39" s="1"/>
  <c r="E13" i="39"/>
  <c r="J12" i="39"/>
  <c r="Q12" i="39" s="1"/>
  <c r="S12" i="39" s="1"/>
  <c r="E12" i="39"/>
  <c r="J11" i="39"/>
  <c r="E11" i="39"/>
  <c r="P10" i="39"/>
  <c r="Q10" i="39" s="1"/>
  <c r="R10" i="39" s="1"/>
  <c r="S10" i="39" s="1"/>
  <c r="T10" i="39" s="1"/>
  <c r="O10" i="39"/>
  <c r="N10" i="39"/>
  <c r="J10" i="39"/>
  <c r="K10" i="39" s="1"/>
  <c r="I10" i="39"/>
  <c r="F10" i="39"/>
  <c r="C10" i="39"/>
  <c r="D10" i="39" s="1"/>
  <c r="B10" i="39"/>
  <c r="Q11" i="39" l="1"/>
  <c r="Q16" i="39"/>
  <c r="S16" i="39" s="1"/>
  <c r="Q39" i="39"/>
  <c r="Q47" i="39"/>
  <c r="S47" i="39" s="1"/>
  <c r="Q64" i="39"/>
  <c r="S64" i="39" s="1"/>
  <c r="Q56" i="39"/>
  <c r="S56" i="39" s="1"/>
  <c r="Q57" i="39"/>
  <c r="S57" i="39" s="1"/>
  <c r="Q46" i="39"/>
  <c r="S46" i="39" s="1"/>
  <c r="Q34" i="39"/>
  <c r="R34" i="39" s="1"/>
  <c r="Q35" i="39"/>
  <c r="R35" i="39" s="1"/>
  <c r="Q20" i="39"/>
  <c r="Q21" i="39" s="1"/>
  <c r="Q23" i="39"/>
  <c r="S23" i="39" s="1"/>
  <c r="Q26" i="39"/>
  <c r="S26" i="39" s="1"/>
  <c r="J32" i="39"/>
  <c r="Q14" i="39"/>
  <c r="R11" i="39"/>
  <c r="S11" i="39"/>
  <c r="S25" i="39"/>
  <c r="R25" i="39"/>
  <c r="S42" i="39"/>
  <c r="R42" i="39"/>
  <c r="S60" i="39"/>
  <c r="R60" i="39"/>
  <c r="S15" i="39"/>
  <c r="R15" i="39"/>
  <c r="R30" i="39"/>
  <c r="S30" i="39"/>
  <c r="S43" i="39"/>
  <c r="R43" i="39"/>
  <c r="R53" i="39"/>
  <c r="Q54" i="39"/>
  <c r="S53" i="39"/>
  <c r="S61" i="39"/>
  <c r="R61" i="39"/>
  <c r="R19" i="39"/>
  <c r="S19" i="39"/>
  <c r="R47" i="39"/>
  <c r="S17" i="39"/>
  <c r="R17" i="39"/>
  <c r="R33" i="39"/>
  <c r="S33" i="39"/>
  <c r="S65" i="39"/>
  <c r="R65" i="39"/>
  <c r="S13" i="39"/>
  <c r="R13" i="39"/>
  <c r="S37" i="39"/>
  <c r="R37" i="39"/>
  <c r="R51" i="39"/>
  <c r="S51" i="39"/>
  <c r="R55" i="39"/>
  <c r="S55" i="39"/>
  <c r="S59" i="39"/>
  <c r="R59" i="39"/>
  <c r="R16" i="39"/>
  <c r="S27" i="39"/>
  <c r="R27" i="39"/>
  <c r="S38" i="39"/>
  <c r="R38" i="39"/>
  <c r="R41" i="39"/>
  <c r="S41" i="39"/>
  <c r="S45" i="39"/>
  <c r="R45" i="39"/>
  <c r="R63" i="39"/>
  <c r="S63" i="39"/>
  <c r="R29" i="39"/>
  <c r="S29" i="39"/>
  <c r="S39" i="39"/>
  <c r="R39" i="39"/>
  <c r="R64" i="39"/>
  <c r="R18" i="39"/>
  <c r="R28" i="39"/>
  <c r="R40" i="39"/>
  <c r="R48" i="39"/>
  <c r="R50" i="39"/>
  <c r="R62" i="39"/>
  <c r="Q22" i="39"/>
  <c r="S50" i="39"/>
  <c r="R12" i="39"/>
  <c r="R24" i="39"/>
  <c r="R36" i="39"/>
  <c r="R44" i="39"/>
  <c r="R58" i="39"/>
  <c r="R66" i="39"/>
  <c r="D67" i="38"/>
  <c r="C67" i="38"/>
  <c r="J66" i="38"/>
  <c r="E66" i="38"/>
  <c r="J65" i="38"/>
  <c r="E65" i="38"/>
  <c r="J64" i="38"/>
  <c r="E64" i="38"/>
  <c r="J63" i="38"/>
  <c r="E63" i="38"/>
  <c r="J62" i="38"/>
  <c r="E62" i="38"/>
  <c r="J61" i="38"/>
  <c r="E61" i="38"/>
  <c r="J60" i="38"/>
  <c r="E60" i="38"/>
  <c r="J59" i="38"/>
  <c r="E59" i="38"/>
  <c r="J58" i="38"/>
  <c r="E58" i="38"/>
  <c r="J57" i="38"/>
  <c r="E57" i="38"/>
  <c r="J56" i="38"/>
  <c r="E56" i="38"/>
  <c r="J55" i="38"/>
  <c r="E55" i="38"/>
  <c r="D54" i="38"/>
  <c r="C54" i="38"/>
  <c r="Q53" i="38"/>
  <c r="R53" i="38" s="1"/>
  <c r="J53" i="38"/>
  <c r="E53" i="38"/>
  <c r="D52" i="38"/>
  <c r="C52" i="38"/>
  <c r="J51" i="38"/>
  <c r="E51" i="38"/>
  <c r="J50" i="38"/>
  <c r="E50" i="38"/>
  <c r="D49" i="38"/>
  <c r="C49" i="38"/>
  <c r="J48" i="38"/>
  <c r="E48" i="38"/>
  <c r="J47" i="38"/>
  <c r="E47" i="38"/>
  <c r="J46" i="38"/>
  <c r="E46" i="38"/>
  <c r="J45" i="38"/>
  <c r="Q45" i="38" s="1"/>
  <c r="E45" i="38"/>
  <c r="J44" i="38"/>
  <c r="Q44" i="38" s="1"/>
  <c r="E44" i="38"/>
  <c r="J43" i="38"/>
  <c r="E43" i="38"/>
  <c r="J42" i="38"/>
  <c r="E42" i="38"/>
  <c r="J41" i="38"/>
  <c r="Q41" i="38" s="1"/>
  <c r="R41" i="38" s="1"/>
  <c r="E41" i="38"/>
  <c r="J40" i="38"/>
  <c r="E40" i="38"/>
  <c r="J39" i="38"/>
  <c r="E39" i="38"/>
  <c r="J38" i="38"/>
  <c r="E38" i="38"/>
  <c r="J37" i="38"/>
  <c r="E37" i="38"/>
  <c r="J36" i="38"/>
  <c r="E36" i="38"/>
  <c r="J35" i="38"/>
  <c r="E35" i="38"/>
  <c r="J34" i="38"/>
  <c r="E34" i="38"/>
  <c r="J33" i="38"/>
  <c r="E33" i="38"/>
  <c r="N32" i="38"/>
  <c r="I32" i="38"/>
  <c r="H32" i="38"/>
  <c r="F32" i="38"/>
  <c r="D32" i="38"/>
  <c r="C32" i="38"/>
  <c r="D31" i="38"/>
  <c r="C31" i="38"/>
  <c r="J30" i="38"/>
  <c r="E30" i="38"/>
  <c r="J29" i="38"/>
  <c r="E29" i="38"/>
  <c r="J28" i="38"/>
  <c r="Q28" i="38" s="1"/>
  <c r="S28" i="38" s="1"/>
  <c r="E28" i="38"/>
  <c r="J27" i="38"/>
  <c r="E27" i="38"/>
  <c r="J26" i="38"/>
  <c r="E26" i="38"/>
  <c r="J25" i="38"/>
  <c r="Q25" i="38" s="1"/>
  <c r="E25" i="38"/>
  <c r="J24" i="38"/>
  <c r="E24" i="38"/>
  <c r="J23" i="38"/>
  <c r="E23" i="38"/>
  <c r="J22" i="38"/>
  <c r="E22" i="38"/>
  <c r="E32" i="38" s="1"/>
  <c r="D21" i="38"/>
  <c r="C21" i="38"/>
  <c r="J20" i="38"/>
  <c r="E20" i="38"/>
  <c r="J19" i="38"/>
  <c r="Q19" i="38" s="1"/>
  <c r="E19" i="38"/>
  <c r="J18" i="38"/>
  <c r="E18" i="38"/>
  <c r="J17" i="38"/>
  <c r="E17" i="38"/>
  <c r="J16" i="38"/>
  <c r="E16" i="38"/>
  <c r="J15" i="38"/>
  <c r="E15" i="38"/>
  <c r="D14" i="38"/>
  <c r="D68" i="38" s="1"/>
  <c r="C14" i="38"/>
  <c r="C68" i="38" s="1"/>
  <c r="J13" i="38"/>
  <c r="E13" i="38"/>
  <c r="J12" i="38"/>
  <c r="E12" i="38"/>
  <c r="J11" i="38"/>
  <c r="E11" i="38"/>
  <c r="N10" i="38"/>
  <c r="O10" i="38" s="1"/>
  <c r="P10" i="38" s="1"/>
  <c r="Q10" i="38" s="1"/>
  <c r="R10" i="38" s="1"/>
  <c r="S10" i="38" s="1"/>
  <c r="T10" i="38" s="1"/>
  <c r="J10" i="38"/>
  <c r="K10" i="38" s="1"/>
  <c r="I10" i="38"/>
  <c r="F10" i="38"/>
  <c r="C10" i="38"/>
  <c r="D10" i="38" s="1"/>
  <c r="B10" i="38"/>
  <c r="R23" i="39" l="1"/>
  <c r="S35" i="39"/>
  <c r="R56" i="39"/>
  <c r="Q67" i="39"/>
  <c r="R57" i="39"/>
  <c r="R46" i="39"/>
  <c r="S34" i="39"/>
  <c r="Q49" i="39"/>
  <c r="R20" i="39"/>
  <c r="S20" i="39"/>
  <c r="R26" i="39"/>
  <c r="S22" i="39"/>
  <c r="R22" i="39"/>
  <c r="Q32" i="39"/>
  <c r="S70" i="39" s="1"/>
  <c r="Q31" i="39"/>
  <c r="Q62" i="38"/>
  <c r="R62" i="38" s="1"/>
  <c r="Q66" i="38"/>
  <c r="S66" i="38" s="1"/>
  <c r="Q65" i="38"/>
  <c r="S65" i="38" s="1"/>
  <c r="Q64" i="38"/>
  <c r="S64" i="38" s="1"/>
  <c r="Q61" i="38"/>
  <c r="S61" i="38" s="1"/>
  <c r="Q58" i="38"/>
  <c r="S58" i="38" s="1"/>
  <c r="Q57" i="38"/>
  <c r="R57" i="38" s="1"/>
  <c r="Q51" i="38"/>
  <c r="R51" i="38" s="1"/>
  <c r="Q50" i="38"/>
  <c r="R50" i="38" s="1"/>
  <c r="Q48" i="38"/>
  <c r="S48" i="38" s="1"/>
  <c r="Q43" i="38"/>
  <c r="R43" i="38" s="1"/>
  <c r="Q42" i="38"/>
  <c r="S42" i="38" s="1"/>
  <c r="Q40" i="38"/>
  <c r="R40" i="38" s="1"/>
  <c r="Q39" i="38"/>
  <c r="R39" i="38" s="1"/>
  <c r="Q38" i="38"/>
  <c r="R38" i="38" s="1"/>
  <c r="Q35" i="38"/>
  <c r="S35" i="38" s="1"/>
  <c r="Q20" i="38"/>
  <c r="S20" i="38" s="1"/>
  <c r="Q18" i="38"/>
  <c r="S18" i="38" s="1"/>
  <c r="Q17" i="38"/>
  <c r="R17" i="38" s="1"/>
  <c r="Q16" i="38"/>
  <c r="S16" i="38" s="1"/>
  <c r="Q23" i="38"/>
  <c r="S23" i="38" s="1"/>
  <c r="J32" i="38"/>
  <c r="Q15" i="38"/>
  <c r="Q24" i="38"/>
  <c r="S24" i="38" s="1"/>
  <c r="Q13" i="38"/>
  <c r="R13" i="38" s="1"/>
  <c r="Q12" i="38"/>
  <c r="S12" i="38" s="1"/>
  <c r="Q63" i="38"/>
  <c r="R63" i="38" s="1"/>
  <c r="Q26" i="38"/>
  <c r="S26" i="38" s="1"/>
  <c r="Q60" i="38"/>
  <c r="S60" i="38" s="1"/>
  <c r="Q59" i="38"/>
  <c r="S59" i="38" s="1"/>
  <c r="Q55" i="38"/>
  <c r="R55" i="38" s="1"/>
  <c r="Q37" i="38"/>
  <c r="S37" i="38" s="1"/>
  <c r="Q36" i="38"/>
  <c r="R36" i="38" s="1"/>
  <c r="Q33" i="38"/>
  <c r="R33" i="38" s="1"/>
  <c r="Q29" i="38"/>
  <c r="R29" i="38" s="1"/>
  <c r="Q56" i="38"/>
  <c r="S56" i="38" s="1"/>
  <c r="S44" i="38"/>
  <c r="R44" i="38"/>
  <c r="Q46" i="38"/>
  <c r="S46" i="38" s="1"/>
  <c r="Q34" i="38"/>
  <c r="S34" i="38" s="1"/>
  <c r="Q47" i="38"/>
  <c r="S47" i="38" s="1"/>
  <c r="Q30" i="38"/>
  <c r="R30" i="38" s="1"/>
  <c r="Q27" i="38"/>
  <c r="S27" i="38" s="1"/>
  <c r="Q11" i="38"/>
  <c r="R11" i="38" s="1"/>
  <c r="S25" i="38"/>
  <c r="R25" i="38"/>
  <c r="R15" i="38"/>
  <c r="R35" i="38"/>
  <c r="R42" i="38"/>
  <c r="S19" i="38"/>
  <c r="R19" i="38"/>
  <c r="S45" i="38"/>
  <c r="R45" i="38"/>
  <c r="S41" i="38"/>
  <c r="S53" i="38"/>
  <c r="R28" i="38"/>
  <c r="Q22" i="38"/>
  <c r="S40" i="38"/>
  <c r="Q54" i="38"/>
  <c r="Q68" i="39" l="1"/>
  <c r="S72" i="39"/>
  <c r="S32" i="39"/>
  <c r="R32" i="39"/>
  <c r="S62" i="38"/>
  <c r="R16" i="38"/>
  <c r="S17" i="38"/>
  <c r="R20" i="38"/>
  <c r="S50" i="38"/>
  <c r="S38" i="38"/>
  <c r="R66" i="38"/>
  <c r="R65" i="38"/>
  <c r="R64" i="38"/>
  <c r="S63" i="38"/>
  <c r="R61" i="38"/>
  <c r="R58" i="38"/>
  <c r="S57" i="38"/>
  <c r="S55" i="38"/>
  <c r="S51" i="38"/>
  <c r="Q52" i="38"/>
  <c r="R48" i="38"/>
  <c r="S43" i="38"/>
  <c r="S39" i="38"/>
  <c r="S36" i="38"/>
  <c r="R24" i="38"/>
  <c r="R18" i="38"/>
  <c r="Q21" i="38"/>
  <c r="S15" i="38"/>
  <c r="R23" i="38"/>
  <c r="R46" i="38"/>
  <c r="S30" i="38"/>
  <c r="S13" i="38"/>
  <c r="R12" i="38"/>
  <c r="Q14" i="38"/>
  <c r="S11" i="38"/>
  <c r="R26" i="38"/>
  <c r="R27" i="38"/>
  <c r="R60" i="38"/>
  <c r="R59" i="38"/>
  <c r="R37" i="38"/>
  <c r="S33" i="38"/>
  <c r="S29" i="38"/>
  <c r="Q67" i="38"/>
  <c r="R56" i="38"/>
  <c r="R47" i="38"/>
  <c r="R34" i="38"/>
  <c r="Q49" i="38"/>
  <c r="S22" i="38"/>
  <c r="R22" i="38"/>
  <c r="Q32" i="38"/>
  <c r="Q31" i="38"/>
  <c r="I103" i="16"/>
  <c r="I101" i="16"/>
  <c r="CJ256" i="13"/>
  <c r="CJ254" i="13"/>
  <c r="CJ255" i="13"/>
  <c r="CJ218" i="13"/>
  <c r="I104" i="16"/>
  <c r="F61" i="16"/>
  <c r="F63" i="16"/>
  <c r="F43" i="19"/>
  <c r="I93" i="16" l="1"/>
  <c r="I88" i="16" s="1"/>
  <c r="Q68" i="38"/>
  <c r="S72" i="38"/>
  <c r="S70" i="38"/>
  <c r="R32" i="38"/>
  <c r="S32" i="38"/>
  <c r="I63" i="16"/>
  <c r="I16" i="16"/>
  <c r="F101" i="19"/>
  <c r="F47" i="19" l="1"/>
  <c r="CJ115" i="13" l="1"/>
  <c r="CJ116" i="13"/>
  <c r="F64" i="16" l="1"/>
  <c r="I61" i="16"/>
  <c r="CJ118" i="13" l="1"/>
  <c r="F62" i="19" l="1"/>
  <c r="F29" i="16"/>
  <c r="F90" i="19" l="1"/>
  <c r="F56" i="16"/>
  <c r="F52" i="16"/>
  <c r="CJ64" i="14" l="1"/>
  <c r="CJ61" i="14"/>
  <c r="CJ62" i="14"/>
  <c r="CJ65" i="14"/>
  <c r="CM25" i="14"/>
  <c r="CM24" i="14" s="1"/>
  <c r="CM36" i="14"/>
  <c r="CM32" i="14"/>
  <c r="CM30" i="14"/>
  <c r="CM29" i="14" l="1"/>
  <c r="CM37" i="14"/>
  <c r="F132" i="16"/>
  <c r="F129" i="16"/>
  <c r="F128" i="16"/>
  <c r="F127" i="16"/>
  <c r="J125" i="16"/>
  <c r="I125" i="16"/>
  <c r="H125" i="16"/>
  <c r="G125" i="16"/>
  <c r="F123" i="16"/>
  <c r="F122" i="16"/>
  <c r="F121" i="16"/>
  <c r="J119" i="16"/>
  <c r="I119" i="16"/>
  <c r="H119" i="16"/>
  <c r="G119" i="16"/>
  <c r="F119" i="16" s="1"/>
  <c r="F118" i="16"/>
  <c r="F117" i="16"/>
  <c r="J115" i="16"/>
  <c r="I115" i="16"/>
  <c r="H115" i="16"/>
  <c r="G115" i="16"/>
  <c r="F115" i="16"/>
  <c r="F114" i="16"/>
  <c r="F113" i="16"/>
  <c r="F112" i="16"/>
  <c r="F111" i="16"/>
  <c r="F149" i="19" s="1"/>
  <c r="F110" i="16"/>
  <c r="F109" i="16"/>
  <c r="F108" i="16"/>
  <c r="F106" i="16"/>
  <c r="J104" i="16"/>
  <c r="H104" i="16"/>
  <c r="H93" i="16" s="1"/>
  <c r="H88" i="16" s="1"/>
  <c r="G104" i="16"/>
  <c r="F103" i="16"/>
  <c r="F102" i="16"/>
  <c r="F101" i="16"/>
  <c r="F100" i="16"/>
  <c r="F99" i="16"/>
  <c r="F98" i="16"/>
  <c r="F97" i="16"/>
  <c r="F96" i="16"/>
  <c r="J93" i="16"/>
  <c r="J88" i="16" s="1"/>
  <c r="G93" i="16"/>
  <c r="F91" i="16"/>
  <c r="G88" i="16"/>
  <c r="F87" i="16"/>
  <c r="F86" i="16"/>
  <c r="J85" i="16"/>
  <c r="I85" i="16"/>
  <c r="H85" i="16"/>
  <c r="G85" i="16"/>
  <c r="F85" i="16"/>
  <c r="F84" i="16"/>
  <c r="F83" i="16"/>
  <c r="F82" i="16"/>
  <c r="F81" i="16"/>
  <c r="F80" i="16"/>
  <c r="F79" i="16"/>
  <c r="J78" i="16"/>
  <c r="I78" i="16"/>
  <c r="H78" i="16"/>
  <c r="G78" i="16"/>
  <c r="F78" i="16" s="1"/>
  <c r="F77" i="16"/>
  <c r="F76" i="16"/>
  <c r="J74" i="16"/>
  <c r="I74" i="16"/>
  <c r="I70" i="16" s="1"/>
  <c r="H74" i="16"/>
  <c r="H70" i="16" s="1"/>
  <c r="G74" i="16"/>
  <c r="F73" i="16"/>
  <c r="F72" i="16"/>
  <c r="J70" i="16"/>
  <c r="G70" i="16"/>
  <c r="F69" i="16"/>
  <c r="J67" i="16"/>
  <c r="I67" i="16"/>
  <c r="H67" i="16"/>
  <c r="G67" i="16"/>
  <c r="F67" i="16"/>
  <c r="F66" i="16"/>
  <c r="F65" i="16"/>
  <c r="J61" i="16"/>
  <c r="H61" i="16"/>
  <c r="G61" i="16"/>
  <c r="F60" i="16"/>
  <c r="F59" i="16"/>
  <c r="J57" i="16"/>
  <c r="I57" i="16"/>
  <c r="H57" i="16"/>
  <c r="G57" i="16"/>
  <c r="F55" i="16"/>
  <c r="F54" i="16"/>
  <c r="J52" i="16"/>
  <c r="I52" i="16"/>
  <c r="H50" i="16"/>
  <c r="H48" i="16" s="1"/>
  <c r="G52" i="16"/>
  <c r="G50" i="16" s="1"/>
  <c r="J50" i="16"/>
  <c r="I50" i="16"/>
  <c r="J48" i="16"/>
  <c r="F47" i="16"/>
  <c r="F46" i="16"/>
  <c r="F45" i="16"/>
  <c r="J43" i="16"/>
  <c r="I43" i="16"/>
  <c r="H43" i="16"/>
  <c r="G43" i="16"/>
  <c r="F42" i="16"/>
  <c r="J40" i="16"/>
  <c r="I40" i="16"/>
  <c r="H40" i="16"/>
  <c r="G40" i="16"/>
  <c r="F40" i="16" s="1"/>
  <c r="F38" i="16"/>
  <c r="F37" i="16"/>
  <c r="J35" i="16"/>
  <c r="G35" i="16"/>
  <c r="F34" i="16"/>
  <c r="F33" i="16"/>
  <c r="F32" i="16"/>
  <c r="F31" i="16"/>
  <c r="F28" i="16"/>
  <c r="J26" i="16"/>
  <c r="I26" i="16"/>
  <c r="H26" i="16"/>
  <c r="G26" i="16"/>
  <c r="G24" i="16" s="1"/>
  <c r="J24" i="16"/>
  <c r="J22" i="16" s="1"/>
  <c r="F19" i="16"/>
  <c r="F18" i="16"/>
  <c r="J17" i="16"/>
  <c r="I17" i="16"/>
  <c r="H17" i="16"/>
  <c r="G17" i="16"/>
  <c r="F17" i="16" s="1"/>
  <c r="F15" i="16"/>
  <c r="F14" i="16"/>
  <c r="F13" i="16"/>
  <c r="J11" i="16"/>
  <c r="I11" i="16"/>
  <c r="F11" i="16" s="1"/>
  <c r="H11" i="16"/>
  <c r="G11" i="16"/>
  <c r="F9" i="16"/>
  <c r="G8" i="16"/>
  <c r="H8" i="16" s="1"/>
  <c r="I8" i="16" s="1"/>
  <c r="J8" i="16" s="1"/>
  <c r="F48" i="16" l="1"/>
  <c r="H20" i="16"/>
  <c r="F125" i="16"/>
  <c r="F43" i="16"/>
  <c r="I24" i="16"/>
  <c r="I22" i="16" s="1"/>
  <c r="F26" i="16"/>
  <c r="J20" i="16"/>
  <c r="I48" i="16"/>
  <c r="H24" i="16"/>
  <c r="H22" i="16" s="1"/>
  <c r="F104" i="16"/>
  <c r="F93" i="16"/>
  <c r="F57" i="16"/>
  <c r="F50" i="16"/>
  <c r="G48" i="16"/>
  <c r="F88" i="16"/>
  <c r="F70" i="16"/>
  <c r="G22" i="16"/>
  <c r="F74" i="16"/>
  <c r="H10" i="16" l="1"/>
  <c r="I20" i="16"/>
  <c r="F24" i="16"/>
  <c r="F22" i="16"/>
  <c r="G20" i="16"/>
  <c r="F20" i="16" l="1"/>
  <c r="I10" i="16" s="1"/>
  <c r="G10" i="16"/>
  <c r="F10" i="16" l="1"/>
  <c r="CJ68" i="14" l="1"/>
  <c r="CJ67" i="14"/>
  <c r="CJ66" i="14"/>
  <c r="CJ117" i="14" l="1"/>
  <c r="CJ60" i="14"/>
  <c r="CJ59" i="14"/>
  <c r="CJ56" i="14"/>
  <c r="CJ69" i="14" l="1"/>
  <c r="I101" i="31" l="1"/>
  <c r="I90" i="31"/>
  <c r="CJ252" i="35" l="1"/>
  <c r="CJ243" i="28" l="1"/>
  <c r="CJ243" i="35"/>
  <c r="D67" i="33"/>
  <c r="C67" i="33"/>
  <c r="J66" i="33"/>
  <c r="E66" i="33"/>
  <c r="Q66" i="33"/>
  <c r="J65" i="33"/>
  <c r="E65" i="33"/>
  <c r="Q65" i="33"/>
  <c r="J64" i="33"/>
  <c r="E64" i="33"/>
  <c r="Q64" i="33"/>
  <c r="Q63" i="33"/>
  <c r="R63" i="33"/>
  <c r="J63" i="33"/>
  <c r="E63" i="33"/>
  <c r="Q62" i="33"/>
  <c r="S62" i="33"/>
  <c r="J62" i="33"/>
  <c r="E62" i="33"/>
  <c r="J61" i="33"/>
  <c r="E61" i="33"/>
  <c r="Q61" i="33"/>
  <c r="J60" i="33"/>
  <c r="Q60" i="33"/>
  <c r="E60" i="33"/>
  <c r="J59" i="33"/>
  <c r="E59" i="33"/>
  <c r="Q59" i="33"/>
  <c r="J58" i="33"/>
  <c r="E58" i="33"/>
  <c r="Q58" i="33"/>
  <c r="J57" i="33"/>
  <c r="E57" i="33"/>
  <c r="Q57" i="33"/>
  <c r="J56" i="33"/>
  <c r="E56" i="33"/>
  <c r="Q56" i="33"/>
  <c r="Q55" i="33"/>
  <c r="R55" i="33"/>
  <c r="J55" i="33"/>
  <c r="E55" i="33"/>
  <c r="D54" i="33"/>
  <c r="C54" i="33"/>
  <c r="Q53" i="33"/>
  <c r="R53" i="33"/>
  <c r="J53" i="33"/>
  <c r="E53" i="33"/>
  <c r="D52" i="33"/>
  <c r="C52" i="33"/>
  <c r="Q51" i="33"/>
  <c r="R51" i="33"/>
  <c r="J51" i="33"/>
  <c r="E51" i="33"/>
  <c r="Q50" i="33"/>
  <c r="Q52" i="33"/>
  <c r="J50" i="33"/>
  <c r="E50" i="33"/>
  <c r="D49" i="33"/>
  <c r="C49" i="33"/>
  <c r="Q48" i="33"/>
  <c r="S48" i="33"/>
  <c r="J48" i="33"/>
  <c r="E48" i="33"/>
  <c r="S47" i="33"/>
  <c r="Q47" i="33"/>
  <c r="R47" i="33"/>
  <c r="J47" i="33"/>
  <c r="E47" i="33"/>
  <c r="J46" i="33"/>
  <c r="Q46" i="33"/>
  <c r="E46" i="33"/>
  <c r="J45" i="33"/>
  <c r="E45" i="33"/>
  <c r="Q45" i="33"/>
  <c r="J44" i="33"/>
  <c r="Q44" i="33"/>
  <c r="E44" i="33"/>
  <c r="J43" i="33"/>
  <c r="E43" i="33"/>
  <c r="Q43" i="33"/>
  <c r="J42" i="33"/>
  <c r="E42" i="33"/>
  <c r="Q42" i="33"/>
  <c r="Q41" i="33"/>
  <c r="R41" i="33"/>
  <c r="J41" i="33"/>
  <c r="E41" i="33"/>
  <c r="Q40" i="33"/>
  <c r="S40" i="33"/>
  <c r="J40" i="33"/>
  <c r="E40" i="33"/>
  <c r="S39" i="33"/>
  <c r="Q39" i="33"/>
  <c r="R39" i="33"/>
  <c r="J39" i="33"/>
  <c r="E39" i="33"/>
  <c r="J38" i="33"/>
  <c r="Q38" i="33"/>
  <c r="E38" i="33"/>
  <c r="J37" i="33"/>
  <c r="E37" i="33"/>
  <c r="Q37" i="33"/>
  <c r="J36" i="33"/>
  <c r="Q36" i="33"/>
  <c r="E36" i="33"/>
  <c r="J35" i="33"/>
  <c r="E35" i="33"/>
  <c r="Q35" i="33"/>
  <c r="J34" i="33"/>
  <c r="E34" i="33"/>
  <c r="Q34" i="33"/>
  <c r="Q33" i="33"/>
  <c r="R33" i="33"/>
  <c r="J33" i="33"/>
  <c r="E33" i="33"/>
  <c r="N32" i="33"/>
  <c r="I32" i="33"/>
  <c r="H32" i="33"/>
  <c r="F32" i="33"/>
  <c r="D32" i="33"/>
  <c r="C32" i="33"/>
  <c r="D31" i="33"/>
  <c r="C31" i="33"/>
  <c r="J30" i="33"/>
  <c r="E30" i="33"/>
  <c r="Q30" i="33"/>
  <c r="Q29" i="33"/>
  <c r="R29" i="33"/>
  <c r="J29" i="33"/>
  <c r="E29" i="33"/>
  <c r="Q28" i="33"/>
  <c r="S28" i="33"/>
  <c r="J28" i="33"/>
  <c r="E28" i="33"/>
  <c r="S27" i="33"/>
  <c r="Q27" i="33"/>
  <c r="R27" i="33"/>
  <c r="J27" i="33"/>
  <c r="E27" i="33"/>
  <c r="J26" i="33"/>
  <c r="Q26" i="33"/>
  <c r="E26" i="33"/>
  <c r="J25" i="33"/>
  <c r="E25" i="33"/>
  <c r="Q25" i="33"/>
  <c r="J24" i="33"/>
  <c r="Q24" i="33"/>
  <c r="E24" i="33"/>
  <c r="J23" i="33"/>
  <c r="J32" i="33"/>
  <c r="E23" i="33"/>
  <c r="Q23" i="33"/>
  <c r="J22" i="33"/>
  <c r="E22" i="33"/>
  <c r="E32" i="33"/>
  <c r="D21" i="33"/>
  <c r="C21" i="33"/>
  <c r="J20" i="33"/>
  <c r="E20" i="33"/>
  <c r="Q20" i="33"/>
  <c r="Q19" i="33"/>
  <c r="R19" i="33"/>
  <c r="J19" i="33"/>
  <c r="E19" i="33"/>
  <c r="Q18" i="33"/>
  <c r="S18" i="33"/>
  <c r="J18" i="33"/>
  <c r="E18" i="33"/>
  <c r="S17" i="33"/>
  <c r="Q17" i="33"/>
  <c r="R17" i="33"/>
  <c r="J17" i="33"/>
  <c r="E17" i="33"/>
  <c r="J16" i="33"/>
  <c r="Q16" i="33"/>
  <c r="E16" i="33"/>
  <c r="J15" i="33"/>
  <c r="E15" i="33"/>
  <c r="Q15" i="33"/>
  <c r="D14" i="33"/>
  <c r="D68" i="33"/>
  <c r="C14" i="33"/>
  <c r="C68" i="33"/>
  <c r="J13" i="33"/>
  <c r="E13" i="33"/>
  <c r="Q13" i="33"/>
  <c r="J12" i="33"/>
  <c r="E12" i="33"/>
  <c r="Q12" i="33"/>
  <c r="J11" i="33"/>
  <c r="E11" i="33"/>
  <c r="Q11" i="33"/>
  <c r="N10" i="33"/>
  <c r="O10" i="33"/>
  <c r="P10" i="33"/>
  <c r="Q10" i="33"/>
  <c r="R10" i="33"/>
  <c r="S10" i="33"/>
  <c r="T10" i="33"/>
  <c r="I10" i="33"/>
  <c r="J10" i="33"/>
  <c r="K10" i="33"/>
  <c r="F10" i="33"/>
  <c r="C10" i="33"/>
  <c r="D10" i="33"/>
  <c r="B10" i="33"/>
  <c r="D67" i="37"/>
  <c r="C67" i="37"/>
  <c r="J66" i="37"/>
  <c r="E66" i="37"/>
  <c r="Q66" i="37"/>
  <c r="S66" i="37"/>
  <c r="J65" i="37"/>
  <c r="E65" i="37"/>
  <c r="J64" i="37"/>
  <c r="E64" i="37"/>
  <c r="J63" i="37"/>
  <c r="E63" i="37"/>
  <c r="J62" i="37"/>
  <c r="E62" i="37"/>
  <c r="J61" i="37"/>
  <c r="E61" i="37"/>
  <c r="J60" i="37"/>
  <c r="E60" i="37"/>
  <c r="J59" i="37"/>
  <c r="E59" i="37"/>
  <c r="J58" i="37"/>
  <c r="E58" i="37"/>
  <c r="Q58" i="37"/>
  <c r="R58" i="37"/>
  <c r="J57" i="37"/>
  <c r="E57" i="37"/>
  <c r="Q57" i="37"/>
  <c r="J56" i="37"/>
  <c r="E56" i="37"/>
  <c r="Q56" i="37"/>
  <c r="J55" i="37"/>
  <c r="E55" i="37"/>
  <c r="Q55" i="37"/>
  <c r="D54" i="37"/>
  <c r="C54" i="37"/>
  <c r="J53" i="37"/>
  <c r="E53" i="37"/>
  <c r="Q53" i="37"/>
  <c r="D52" i="37"/>
  <c r="C52" i="37"/>
  <c r="J51" i="37"/>
  <c r="E51" i="37"/>
  <c r="J50" i="37"/>
  <c r="E50" i="37"/>
  <c r="Q50" i="37"/>
  <c r="D49" i="37"/>
  <c r="C49" i="37"/>
  <c r="J48" i="37"/>
  <c r="E48" i="37"/>
  <c r="J47" i="37"/>
  <c r="Q47" i="37"/>
  <c r="S47" i="37"/>
  <c r="E47" i="37"/>
  <c r="J46" i="37"/>
  <c r="E46" i="37"/>
  <c r="J45" i="37"/>
  <c r="E45" i="37"/>
  <c r="J44" i="37"/>
  <c r="Q44" i="37"/>
  <c r="S44" i="37"/>
  <c r="E44" i="37"/>
  <c r="J43" i="37"/>
  <c r="E43" i="37"/>
  <c r="J42" i="37"/>
  <c r="E42" i="37"/>
  <c r="J41" i="37"/>
  <c r="E41" i="37"/>
  <c r="J40" i="37"/>
  <c r="E40" i="37"/>
  <c r="J39" i="37"/>
  <c r="E39" i="37"/>
  <c r="J38" i="37"/>
  <c r="E38" i="37"/>
  <c r="J37" i="37"/>
  <c r="E37" i="37"/>
  <c r="J36" i="37"/>
  <c r="Q36" i="37"/>
  <c r="S36" i="37"/>
  <c r="E36" i="37"/>
  <c r="J35" i="37"/>
  <c r="E35" i="37"/>
  <c r="J34" i="37"/>
  <c r="E34" i="37"/>
  <c r="J33" i="37"/>
  <c r="E33" i="37"/>
  <c r="N32" i="37"/>
  <c r="I32" i="37"/>
  <c r="H32" i="37"/>
  <c r="F32" i="37"/>
  <c r="D32" i="37"/>
  <c r="C32" i="37"/>
  <c r="D31" i="37"/>
  <c r="C31" i="37"/>
  <c r="J30" i="37"/>
  <c r="Q30" i="37"/>
  <c r="R30" i="37"/>
  <c r="E30" i="37"/>
  <c r="J29" i="37"/>
  <c r="E29" i="37"/>
  <c r="J28" i="37"/>
  <c r="E28" i="37"/>
  <c r="J27" i="37"/>
  <c r="E27" i="37"/>
  <c r="J26" i="37"/>
  <c r="E26" i="37"/>
  <c r="J25" i="37"/>
  <c r="E25" i="37"/>
  <c r="J24" i="37"/>
  <c r="E24" i="37"/>
  <c r="J23" i="37"/>
  <c r="Q23" i="37"/>
  <c r="E23" i="37"/>
  <c r="J22" i="37"/>
  <c r="E22" i="37"/>
  <c r="D21" i="37"/>
  <c r="C21" i="37"/>
  <c r="J20" i="37"/>
  <c r="E20" i="37"/>
  <c r="J19" i="37"/>
  <c r="E19" i="37"/>
  <c r="J18" i="37"/>
  <c r="E18" i="37"/>
  <c r="J17" i="37"/>
  <c r="E17" i="37"/>
  <c r="J16" i="37"/>
  <c r="E16" i="37"/>
  <c r="J15" i="37"/>
  <c r="Q15" i="37"/>
  <c r="E15" i="37"/>
  <c r="D14" i="37"/>
  <c r="D68" i="37"/>
  <c r="C14" i="37"/>
  <c r="C68" i="37"/>
  <c r="J13" i="37"/>
  <c r="E13" i="37"/>
  <c r="J12" i="37"/>
  <c r="E12" i="37"/>
  <c r="J11" i="37"/>
  <c r="E11" i="37"/>
  <c r="N10" i="37"/>
  <c r="O10" i="37"/>
  <c r="P10" i="37"/>
  <c r="Q10" i="37"/>
  <c r="R10" i="37"/>
  <c r="S10" i="37"/>
  <c r="T10" i="37"/>
  <c r="J10" i="37"/>
  <c r="K10" i="37"/>
  <c r="I10" i="37"/>
  <c r="F10" i="37"/>
  <c r="B10" i="37"/>
  <c r="C10" i="37"/>
  <c r="D10" i="37"/>
  <c r="H7" i="18"/>
  <c r="H37" i="18"/>
  <c r="H34" i="18"/>
  <c r="I15" i="18"/>
  <c r="I7" i="18" s="1"/>
  <c r="I38" i="18" s="1"/>
  <c r="I34" i="18" s="1"/>
  <c r="H29" i="18"/>
  <c r="H15" i="18"/>
  <c r="I29" i="18"/>
  <c r="G29" i="18"/>
  <c r="H19" i="18"/>
  <c r="I19" i="18"/>
  <c r="G19" i="18"/>
  <c r="H16" i="18"/>
  <c r="I16" i="18"/>
  <c r="G16" i="18"/>
  <c r="G142" i="19"/>
  <c r="G131" i="19" s="1"/>
  <c r="G126" i="19" s="1"/>
  <c r="F90" i="22"/>
  <c r="F85" i="22"/>
  <c r="H21" i="19"/>
  <c r="CJ266" i="35"/>
  <c r="CJ265" i="35"/>
  <c r="CJ264" i="35"/>
  <c r="CJ263" i="35"/>
  <c r="CJ262" i="35"/>
  <c r="CJ261" i="35"/>
  <c r="CJ260" i="35"/>
  <c r="CJ259" i="35"/>
  <c r="CJ251" i="35"/>
  <c r="CJ253" i="35"/>
  <c r="CJ244" i="35"/>
  <c r="CJ241" i="35"/>
  <c r="CJ245" i="35" s="1"/>
  <c r="CJ240" i="35"/>
  <c r="CJ239" i="35"/>
  <c r="CJ229" i="35"/>
  <c r="CJ224" i="35"/>
  <c r="CJ233" i="35"/>
  <c r="CJ217" i="35"/>
  <c r="CJ216" i="35"/>
  <c r="CJ215" i="35"/>
  <c r="CJ214" i="35"/>
  <c r="CJ213" i="35"/>
  <c r="CJ212" i="35"/>
  <c r="CJ211" i="35"/>
  <c r="CJ210" i="35"/>
  <c r="CJ209" i="35"/>
  <c r="CJ208" i="35"/>
  <c r="CJ207" i="35"/>
  <c r="CL192" i="35"/>
  <c r="CL191" i="35"/>
  <c r="CL190" i="35"/>
  <c r="CL188" i="35"/>
  <c r="AP188" i="35"/>
  <c r="CL187" i="35"/>
  <c r="CL186" i="35"/>
  <c r="CL185" i="35"/>
  <c r="CL183" i="35"/>
  <c r="CL193" i="35"/>
  <c r="AP183" i="35"/>
  <c r="CL172" i="35"/>
  <c r="CL170" i="35"/>
  <c r="AP170" i="35"/>
  <c r="CL169" i="35"/>
  <c r="CL168" i="35"/>
  <c r="CL166" i="35"/>
  <c r="AP166" i="35"/>
  <c r="CL165" i="35"/>
  <c r="CL164" i="35"/>
  <c r="CL161" i="35"/>
  <c r="CL163" i="35"/>
  <c r="AP161" i="35"/>
  <c r="CL160" i="35"/>
  <c r="CL159" i="35"/>
  <c r="CL158" i="35"/>
  <c r="CL156" i="35"/>
  <c r="CL173" i="35"/>
  <c r="AP156" i="35"/>
  <c r="CL141" i="35"/>
  <c r="CL140" i="35"/>
  <c r="CL139" i="35"/>
  <c r="CL138" i="35"/>
  <c r="CL137" i="35"/>
  <c r="CL136" i="35"/>
  <c r="CL135" i="35"/>
  <c r="CL134" i="35"/>
  <c r="CL133" i="35"/>
  <c r="CL132" i="35"/>
  <c r="CJ118" i="35"/>
  <c r="CJ117" i="35"/>
  <c r="CJ120" i="35"/>
  <c r="CE92" i="35"/>
  <c r="CE95" i="35"/>
  <c r="CM38" i="35"/>
  <c r="CM34" i="35"/>
  <c r="CM32" i="35"/>
  <c r="CM27" i="35"/>
  <c r="CM26" i="35"/>
  <c r="CJ10" i="35"/>
  <c r="CJ9" i="35"/>
  <c r="CJ8" i="35"/>
  <c r="CJ12" i="35"/>
  <c r="CJ219" i="34"/>
  <c r="CJ214" i="34"/>
  <c r="CJ223" i="34"/>
  <c r="CJ207" i="34"/>
  <c r="CJ206" i="34"/>
  <c r="CJ205" i="34"/>
  <c r="CJ208" i="34"/>
  <c r="CJ204" i="34"/>
  <c r="CJ203" i="34"/>
  <c r="CJ202" i="34"/>
  <c r="CJ230" i="34"/>
  <c r="CJ196" i="34"/>
  <c r="CL183" i="34"/>
  <c r="CL182" i="34"/>
  <c r="CL181" i="34"/>
  <c r="AP179" i="34"/>
  <c r="CL178" i="34"/>
  <c r="CL177" i="34"/>
  <c r="CL176" i="34"/>
  <c r="CL174" i="34"/>
  <c r="CL184" i="34"/>
  <c r="AP174" i="34"/>
  <c r="CL161" i="34"/>
  <c r="AP161" i="34"/>
  <c r="AP157" i="34"/>
  <c r="CL159" i="34"/>
  <c r="CL157" i="34"/>
  <c r="CL156" i="34"/>
  <c r="CL155" i="34"/>
  <c r="CL154" i="34"/>
  <c r="CL152" i="34"/>
  <c r="AP152" i="34"/>
  <c r="CL151" i="34"/>
  <c r="CL150" i="34"/>
  <c r="CL149" i="34"/>
  <c r="CL147" i="34"/>
  <c r="AP147" i="34"/>
  <c r="CE84" i="34"/>
  <c r="CE83" i="34"/>
  <c r="CE82" i="34"/>
  <c r="CE81" i="34"/>
  <c r="CE80" i="34"/>
  <c r="CE79" i="34"/>
  <c r="CE78" i="34"/>
  <c r="CE77" i="34"/>
  <c r="CE76" i="34"/>
  <c r="CE75" i="34"/>
  <c r="CE74" i="34"/>
  <c r="CE70" i="34"/>
  <c r="CM36" i="34"/>
  <c r="CM32" i="34"/>
  <c r="CM30" i="34"/>
  <c r="CM29" i="34"/>
  <c r="CM25" i="34"/>
  <c r="CM24" i="34"/>
  <c r="CM37" i="34"/>
  <c r="F129" i="31"/>
  <c r="F126" i="31"/>
  <c r="F125" i="31"/>
  <c r="F124" i="31"/>
  <c r="J122" i="31"/>
  <c r="I122" i="31"/>
  <c r="H122" i="31"/>
  <c r="G122" i="31"/>
  <c r="F122" i="31"/>
  <c r="F120" i="31"/>
  <c r="F119" i="31"/>
  <c r="F118" i="31"/>
  <c r="J116" i="31"/>
  <c r="I116" i="31"/>
  <c r="H116" i="31"/>
  <c r="G116" i="31"/>
  <c r="F116" i="31"/>
  <c r="F115" i="31"/>
  <c r="F114" i="31"/>
  <c r="J112" i="31"/>
  <c r="I112" i="31"/>
  <c r="H112" i="31"/>
  <c r="G112" i="31"/>
  <c r="F112" i="31"/>
  <c r="F111" i="31"/>
  <c r="F110" i="31"/>
  <c r="F109" i="31"/>
  <c r="F108" i="31"/>
  <c r="F107" i="31"/>
  <c r="F106" i="31"/>
  <c r="F105" i="31"/>
  <c r="F104" i="31"/>
  <c r="F103" i="31"/>
  <c r="J101" i="31"/>
  <c r="F101" i="31"/>
  <c r="H101" i="31"/>
  <c r="G101" i="31"/>
  <c r="F100" i="31"/>
  <c r="F99" i="31"/>
  <c r="F98" i="31"/>
  <c r="F97" i="31"/>
  <c r="F96" i="31"/>
  <c r="F95" i="31"/>
  <c r="F94" i="31"/>
  <c r="F93" i="31"/>
  <c r="J90" i="31"/>
  <c r="H90" i="31"/>
  <c r="G90" i="31"/>
  <c r="F88" i="31"/>
  <c r="G85" i="31"/>
  <c r="F84" i="31"/>
  <c r="F83" i="31"/>
  <c r="J82" i="31"/>
  <c r="F82" i="31"/>
  <c r="I82" i="31"/>
  <c r="H82" i="31"/>
  <c r="G82" i="31"/>
  <c r="F81" i="31"/>
  <c r="F80" i="31"/>
  <c r="F79" i="31"/>
  <c r="F78" i="31"/>
  <c r="F77" i="31"/>
  <c r="F76" i="31"/>
  <c r="J75" i="31"/>
  <c r="I75" i="31"/>
  <c r="H75" i="31"/>
  <c r="G75" i="31"/>
  <c r="F75" i="31"/>
  <c r="F74" i="31"/>
  <c r="F73" i="31"/>
  <c r="J71" i="31"/>
  <c r="I71" i="31"/>
  <c r="H71" i="31"/>
  <c r="H67" i="31"/>
  <c r="G71" i="31"/>
  <c r="F71" i="31"/>
  <c r="F70" i="31"/>
  <c r="F69" i="31"/>
  <c r="J67" i="31"/>
  <c r="I67" i="31"/>
  <c r="G67" i="31"/>
  <c r="F67" i="31"/>
  <c r="F66" i="31"/>
  <c r="J64" i="31"/>
  <c r="I64" i="31"/>
  <c r="H64" i="31"/>
  <c r="F64" i="31"/>
  <c r="G64" i="31"/>
  <c r="F63" i="31"/>
  <c r="F62" i="31"/>
  <c r="F61" i="31"/>
  <c r="J59" i="31"/>
  <c r="I59" i="31"/>
  <c r="H59" i="31"/>
  <c r="G59" i="31"/>
  <c r="F58" i="31"/>
  <c r="F57" i="31"/>
  <c r="J55" i="31"/>
  <c r="I55" i="31"/>
  <c r="H55" i="31"/>
  <c r="G55" i="31"/>
  <c r="F54" i="31"/>
  <c r="F53" i="31"/>
  <c r="J51" i="31"/>
  <c r="J49" i="31"/>
  <c r="J47" i="31"/>
  <c r="I51" i="31"/>
  <c r="H51" i="31"/>
  <c r="H49" i="31"/>
  <c r="H47" i="31"/>
  <c r="G51" i="31"/>
  <c r="F46" i="31"/>
  <c r="F45" i="31"/>
  <c r="F44" i="31"/>
  <c r="J42" i="31"/>
  <c r="I42" i="31"/>
  <c r="H42" i="31"/>
  <c r="G42" i="31"/>
  <c r="F41" i="31"/>
  <c r="J39" i="31"/>
  <c r="I39" i="31"/>
  <c r="H39" i="31"/>
  <c r="G39" i="31"/>
  <c r="F39" i="31"/>
  <c r="F38" i="31"/>
  <c r="F37" i="31"/>
  <c r="J35" i="31"/>
  <c r="I35" i="31"/>
  <c r="H35" i="31"/>
  <c r="G35" i="31"/>
  <c r="F35" i="31"/>
  <c r="F34" i="31"/>
  <c r="F33" i="31"/>
  <c r="F32" i="31"/>
  <c r="F31" i="31"/>
  <c r="F29" i="31"/>
  <c r="F28" i="31"/>
  <c r="J26" i="31"/>
  <c r="J24" i="31"/>
  <c r="J22" i="31"/>
  <c r="I26" i="31"/>
  <c r="I24" i="31"/>
  <c r="H26" i="31"/>
  <c r="H24" i="31"/>
  <c r="H22" i="31"/>
  <c r="G26" i="31"/>
  <c r="G24" i="31"/>
  <c r="F19" i="31"/>
  <c r="F18" i="31"/>
  <c r="J17" i="31"/>
  <c r="I17" i="31"/>
  <c r="H17" i="31"/>
  <c r="H11" i="31"/>
  <c r="G17" i="31"/>
  <c r="F17" i="31"/>
  <c r="F16" i="31"/>
  <c r="F15" i="31"/>
  <c r="F14" i="31"/>
  <c r="F13" i="31"/>
  <c r="J11" i="31"/>
  <c r="I11" i="31"/>
  <c r="F11" i="31"/>
  <c r="G11" i="31"/>
  <c r="I8" i="31"/>
  <c r="J8" i="31"/>
  <c r="G8" i="31"/>
  <c r="H8" i="31"/>
  <c r="CJ253" i="28"/>
  <c r="CJ252" i="28"/>
  <c r="CJ244" i="28"/>
  <c r="CJ241" i="28"/>
  <c r="CJ240" i="28"/>
  <c r="CJ239" i="28"/>
  <c r="CJ207" i="28"/>
  <c r="CJ208" i="28"/>
  <c r="CJ209" i="28"/>
  <c r="CJ210" i="28"/>
  <c r="CJ211" i="28"/>
  <c r="CJ212" i="28"/>
  <c r="CJ213" i="28"/>
  <c r="CJ214" i="28"/>
  <c r="CJ215" i="28"/>
  <c r="CJ216" i="28"/>
  <c r="CJ217" i="28"/>
  <c r="CL141" i="28"/>
  <c r="CL140" i="28"/>
  <c r="CL139" i="28"/>
  <c r="CL138" i="28"/>
  <c r="CL137" i="28"/>
  <c r="CL136" i="28"/>
  <c r="CL135" i="28"/>
  <c r="CL142" i="28"/>
  <c r="CL134" i="28"/>
  <c r="CL133" i="28"/>
  <c r="CL132" i="28"/>
  <c r="CE92" i="28"/>
  <c r="CE95" i="28"/>
  <c r="CE92" i="13"/>
  <c r="CJ9" i="28"/>
  <c r="CJ266" i="28"/>
  <c r="CJ265" i="28"/>
  <c r="CJ264" i="28"/>
  <c r="CJ263" i="28"/>
  <c r="CJ262" i="28"/>
  <c r="CJ261" i="28"/>
  <c r="CJ260" i="28"/>
  <c r="CJ259" i="28"/>
  <c r="CJ251" i="28"/>
  <c r="CJ229" i="28"/>
  <c r="CJ224" i="28"/>
  <c r="CJ233" i="28"/>
  <c r="CL192" i="28"/>
  <c r="CL191" i="28"/>
  <c r="CL190" i="28"/>
  <c r="AP188" i="28"/>
  <c r="CL187" i="28"/>
  <c r="CL186" i="28"/>
  <c r="CL185" i="28"/>
  <c r="AP183" i="28"/>
  <c r="CL172" i="28"/>
  <c r="CL170" i="28"/>
  <c r="AP170" i="28"/>
  <c r="CL169" i="28"/>
  <c r="CL166" i="28"/>
  <c r="CL168" i="28"/>
  <c r="AP166" i="28"/>
  <c r="CL165" i="28"/>
  <c r="CL164" i="28"/>
  <c r="CL163" i="28"/>
  <c r="CL161" i="28"/>
  <c r="AP161" i="28"/>
  <c r="CL160" i="28"/>
  <c r="CL159" i="28"/>
  <c r="CL158" i="28"/>
  <c r="AP156" i="28"/>
  <c r="CJ118" i="28"/>
  <c r="CJ117" i="28"/>
  <c r="CM38" i="28"/>
  <c r="CM34" i="28"/>
  <c r="CM32" i="28"/>
  <c r="CM27" i="28"/>
  <c r="CM26" i="28"/>
  <c r="CJ10" i="28"/>
  <c r="CJ8" i="28"/>
  <c r="CJ230" i="24"/>
  <c r="CJ196" i="24"/>
  <c r="CL183" i="24"/>
  <c r="CL182" i="24"/>
  <c r="CL181" i="24"/>
  <c r="AP179" i="24"/>
  <c r="CL178" i="24"/>
  <c r="CL177" i="24"/>
  <c r="CL176" i="24"/>
  <c r="CL174" i="24"/>
  <c r="AP174" i="24"/>
  <c r="CL161" i="24"/>
  <c r="AP161" i="24"/>
  <c r="AP157" i="24"/>
  <c r="CL159" i="24"/>
  <c r="CL157" i="24"/>
  <c r="CL156" i="24"/>
  <c r="CL155" i="24"/>
  <c r="CL154" i="24"/>
  <c r="CL152" i="24"/>
  <c r="AP152" i="24"/>
  <c r="CL151" i="24"/>
  <c r="CL150" i="24"/>
  <c r="CL149" i="24"/>
  <c r="CL147" i="24"/>
  <c r="CL164" i="24"/>
  <c r="AP147" i="24"/>
  <c r="CE84" i="24"/>
  <c r="CE83" i="24"/>
  <c r="CE82" i="24"/>
  <c r="CE81" i="24"/>
  <c r="CE80" i="24"/>
  <c r="CE79" i="24"/>
  <c r="CE78" i="24"/>
  <c r="CE77" i="24"/>
  <c r="CE76" i="24"/>
  <c r="CE75" i="24"/>
  <c r="CE74" i="24"/>
  <c r="CE70" i="24"/>
  <c r="CE85" i="24"/>
  <c r="CM36" i="24"/>
  <c r="CM32" i="24"/>
  <c r="CM30" i="24"/>
  <c r="CM25" i="24"/>
  <c r="CM24" i="24"/>
  <c r="D67" i="23"/>
  <c r="C67" i="23"/>
  <c r="J66" i="23"/>
  <c r="E66" i="23"/>
  <c r="Q66" i="23"/>
  <c r="S66" i="23"/>
  <c r="J65" i="23"/>
  <c r="E65" i="23"/>
  <c r="J64" i="23"/>
  <c r="E64" i="23"/>
  <c r="Q64" i="23"/>
  <c r="S64" i="23"/>
  <c r="J63" i="23"/>
  <c r="E63" i="23"/>
  <c r="Q63" i="23"/>
  <c r="S63" i="23"/>
  <c r="J62" i="23"/>
  <c r="E62" i="23"/>
  <c r="Q62" i="23"/>
  <c r="S62" i="23"/>
  <c r="J61" i="23"/>
  <c r="E61" i="23"/>
  <c r="Q61" i="23"/>
  <c r="J60" i="23"/>
  <c r="E60" i="23"/>
  <c r="Q60" i="23"/>
  <c r="J59" i="23"/>
  <c r="E59" i="23"/>
  <c r="Q59" i="23"/>
  <c r="J58" i="23"/>
  <c r="E58" i="23"/>
  <c r="Q58" i="23"/>
  <c r="S58" i="23"/>
  <c r="J57" i="23"/>
  <c r="E57" i="23"/>
  <c r="J56" i="23"/>
  <c r="E56" i="23"/>
  <c r="J55" i="23"/>
  <c r="E55" i="23"/>
  <c r="Q55" i="23"/>
  <c r="S55" i="23"/>
  <c r="D54" i="23"/>
  <c r="C54" i="23"/>
  <c r="J53" i="23"/>
  <c r="E53" i="23"/>
  <c r="Q53" i="23"/>
  <c r="D52" i="23"/>
  <c r="C52" i="23"/>
  <c r="J51" i="23"/>
  <c r="E51" i="23"/>
  <c r="Q51" i="23"/>
  <c r="J50" i="23"/>
  <c r="E50" i="23"/>
  <c r="Q50" i="23"/>
  <c r="D49" i="23"/>
  <c r="C49" i="23"/>
  <c r="J48" i="23"/>
  <c r="E48" i="23"/>
  <c r="Q48" i="23"/>
  <c r="J47" i="23"/>
  <c r="E47" i="23"/>
  <c r="Q47" i="23"/>
  <c r="S47" i="23"/>
  <c r="J46" i="23"/>
  <c r="E46" i="23"/>
  <c r="Q46" i="23"/>
  <c r="S46" i="23"/>
  <c r="J45" i="23"/>
  <c r="E45" i="23"/>
  <c r="Q45" i="23"/>
  <c r="R45" i="23"/>
  <c r="J44" i="23"/>
  <c r="E44" i="23"/>
  <c r="Q44" i="23"/>
  <c r="J43" i="23"/>
  <c r="E43" i="23"/>
  <c r="Q43" i="23"/>
  <c r="S43" i="23"/>
  <c r="J42" i="23"/>
  <c r="E42" i="23"/>
  <c r="Q42" i="23"/>
  <c r="S42" i="23"/>
  <c r="J41" i="23"/>
  <c r="E41" i="23"/>
  <c r="Q41" i="23"/>
  <c r="J40" i="23"/>
  <c r="E40" i="23"/>
  <c r="Q40" i="23"/>
  <c r="J39" i="23"/>
  <c r="E39" i="23"/>
  <c r="Q39" i="23"/>
  <c r="S39" i="23"/>
  <c r="J38" i="23"/>
  <c r="E38" i="23"/>
  <c r="Q38" i="23"/>
  <c r="S38" i="23"/>
  <c r="J37" i="23"/>
  <c r="E37" i="23"/>
  <c r="Q37" i="23"/>
  <c r="J36" i="23"/>
  <c r="E36" i="23"/>
  <c r="Q36" i="23"/>
  <c r="J35" i="23"/>
  <c r="E35" i="23"/>
  <c r="Q35" i="23"/>
  <c r="S35" i="23"/>
  <c r="J34" i="23"/>
  <c r="E34" i="23"/>
  <c r="Q34" i="23"/>
  <c r="J33" i="23"/>
  <c r="E33" i="23"/>
  <c r="Q33" i="23"/>
  <c r="R33" i="23"/>
  <c r="N32" i="23"/>
  <c r="I32" i="23"/>
  <c r="H32" i="23"/>
  <c r="F32" i="23"/>
  <c r="D32" i="23"/>
  <c r="C32" i="23"/>
  <c r="D31" i="23"/>
  <c r="C31" i="23"/>
  <c r="J30" i="23"/>
  <c r="E30" i="23"/>
  <c r="Q30" i="23"/>
  <c r="J29" i="23"/>
  <c r="E29" i="23"/>
  <c r="Q29" i="23"/>
  <c r="R29" i="23"/>
  <c r="J28" i="23"/>
  <c r="E28" i="23"/>
  <c r="Q28" i="23"/>
  <c r="R28" i="23"/>
  <c r="J27" i="23"/>
  <c r="E27" i="23"/>
  <c r="Q27" i="23"/>
  <c r="R27" i="23"/>
  <c r="J26" i="23"/>
  <c r="E26" i="23"/>
  <c r="Q26" i="23"/>
  <c r="J25" i="23"/>
  <c r="E25" i="23"/>
  <c r="Q25" i="23"/>
  <c r="R25" i="23"/>
  <c r="J24" i="23"/>
  <c r="E24" i="23"/>
  <c r="Q24" i="23"/>
  <c r="R24" i="23"/>
  <c r="J23" i="23"/>
  <c r="Q23" i="23"/>
  <c r="R23" i="23"/>
  <c r="E23" i="23"/>
  <c r="J22" i="23"/>
  <c r="Q22" i="23"/>
  <c r="J32" i="23"/>
  <c r="E22" i="23"/>
  <c r="E32" i="23"/>
  <c r="D21" i="23"/>
  <c r="C21" i="23"/>
  <c r="J20" i="23"/>
  <c r="E20" i="23"/>
  <c r="Q20" i="23"/>
  <c r="J19" i="23"/>
  <c r="Q19" i="23"/>
  <c r="E19" i="23"/>
  <c r="J18" i="23"/>
  <c r="E18" i="23"/>
  <c r="Q18" i="23"/>
  <c r="R18" i="23"/>
  <c r="J17" i="23"/>
  <c r="E17" i="23"/>
  <c r="Q17" i="23"/>
  <c r="R17" i="23"/>
  <c r="J16" i="23"/>
  <c r="E16" i="23"/>
  <c r="Q16" i="23"/>
  <c r="J15" i="23"/>
  <c r="E15" i="23"/>
  <c r="Q15" i="23"/>
  <c r="R15" i="23"/>
  <c r="D14" i="23"/>
  <c r="C14" i="23"/>
  <c r="C68" i="23"/>
  <c r="J13" i="23"/>
  <c r="E13" i="23"/>
  <c r="Q13" i="23"/>
  <c r="J12" i="23"/>
  <c r="E12" i="23"/>
  <c r="Q12" i="23"/>
  <c r="J11" i="23"/>
  <c r="E11" i="23"/>
  <c r="Q11" i="23"/>
  <c r="N10" i="23"/>
  <c r="O10" i="23"/>
  <c r="P10" i="23"/>
  <c r="Q10" i="23"/>
  <c r="R10" i="23"/>
  <c r="S10" i="23"/>
  <c r="T10" i="23"/>
  <c r="J10" i="23"/>
  <c r="K10" i="23"/>
  <c r="I10" i="23"/>
  <c r="F10" i="23"/>
  <c r="C10" i="23"/>
  <c r="D10" i="23"/>
  <c r="B10" i="23"/>
  <c r="H101" i="22"/>
  <c r="F129" i="22"/>
  <c r="F126" i="22"/>
  <c r="F125" i="22"/>
  <c r="F124" i="22"/>
  <c r="J122" i="22"/>
  <c r="F122" i="22"/>
  <c r="I122" i="22"/>
  <c r="H122" i="22"/>
  <c r="G122" i="22"/>
  <c r="F120" i="22"/>
  <c r="F119" i="22"/>
  <c r="F118" i="22"/>
  <c r="J116" i="22"/>
  <c r="F116" i="22"/>
  <c r="I116" i="22"/>
  <c r="H116" i="22"/>
  <c r="G116" i="22"/>
  <c r="F115" i="22"/>
  <c r="F114" i="22"/>
  <c r="J112" i="22"/>
  <c r="I112" i="22"/>
  <c r="H112" i="22"/>
  <c r="F112" i="22"/>
  <c r="G112" i="22"/>
  <c r="F111" i="22"/>
  <c r="F110" i="22"/>
  <c r="F109" i="22"/>
  <c r="F108" i="22"/>
  <c r="F107" i="22"/>
  <c r="F106" i="22"/>
  <c r="F105" i="22"/>
  <c r="F104" i="22"/>
  <c r="F103" i="22"/>
  <c r="J101" i="22"/>
  <c r="J90" i="22"/>
  <c r="J85" i="22"/>
  <c r="I101" i="22"/>
  <c r="I90" i="22"/>
  <c r="H90" i="22"/>
  <c r="H85" i="22"/>
  <c r="G101" i="22"/>
  <c r="F100" i="22"/>
  <c r="F99" i="22"/>
  <c r="F98" i="22"/>
  <c r="F97" i="22"/>
  <c r="F96" i="22"/>
  <c r="F95" i="22"/>
  <c r="F94" i="22"/>
  <c r="F93" i="22"/>
  <c r="F88" i="22"/>
  <c r="F84" i="22"/>
  <c r="F83" i="22"/>
  <c r="J82" i="22"/>
  <c r="F82" i="22"/>
  <c r="I82" i="22"/>
  <c r="H82" i="22"/>
  <c r="G82" i="22"/>
  <c r="F81" i="22"/>
  <c r="F80" i="22"/>
  <c r="F79" i="22"/>
  <c r="F78" i="22"/>
  <c r="F77" i="22"/>
  <c r="F76" i="22"/>
  <c r="J75" i="22"/>
  <c r="I75" i="22"/>
  <c r="F75" i="22"/>
  <c r="H75" i="22"/>
  <c r="G75" i="22"/>
  <c r="F74" i="22"/>
  <c r="F73" i="22"/>
  <c r="J71" i="22"/>
  <c r="J67" i="22"/>
  <c r="I71" i="22"/>
  <c r="I67" i="22"/>
  <c r="H71" i="22"/>
  <c r="H67" i="22"/>
  <c r="G71" i="22"/>
  <c r="F70" i="22"/>
  <c r="F69" i="22"/>
  <c r="F66" i="22"/>
  <c r="J64" i="22"/>
  <c r="I64" i="22"/>
  <c r="H64" i="22"/>
  <c r="G64" i="22"/>
  <c r="F64" i="22"/>
  <c r="F63" i="22"/>
  <c r="F62" i="22"/>
  <c r="F61" i="22"/>
  <c r="J59" i="22"/>
  <c r="I59" i="22"/>
  <c r="H59" i="22"/>
  <c r="G59" i="22"/>
  <c r="F58" i="22"/>
  <c r="F57" i="22"/>
  <c r="J55" i="22"/>
  <c r="I55" i="22"/>
  <c r="H55" i="22"/>
  <c r="G55" i="22"/>
  <c r="F54" i="22"/>
  <c r="F53" i="22"/>
  <c r="J51" i="22"/>
  <c r="J49" i="22"/>
  <c r="J47" i="22"/>
  <c r="I51" i="22"/>
  <c r="I49" i="22"/>
  <c r="I47" i="22"/>
  <c r="H51" i="22"/>
  <c r="G51" i="22"/>
  <c r="F46" i="22"/>
  <c r="F45" i="22"/>
  <c r="F44" i="22"/>
  <c r="J42" i="22"/>
  <c r="I42" i="22"/>
  <c r="F42" i="22"/>
  <c r="H42" i="22"/>
  <c r="G42" i="22"/>
  <c r="F41" i="22"/>
  <c r="J39" i="22"/>
  <c r="F39" i="22"/>
  <c r="I39" i="22"/>
  <c r="H39" i="22"/>
  <c r="G39" i="22"/>
  <c r="F38" i="22"/>
  <c r="F37" i="22"/>
  <c r="J35" i="22"/>
  <c r="I35" i="22"/>
  <c r="H35" i="22"/>
  <c r="G35" i="22"/>
  <c r="F34" i="22"/>
  <c r="F33" i="22"/>
  <c r="F32" i="22"/>
  <c r="F31" i="22"/>
  <c r="F29" i="22"/>
  <c r="F28" i="22"/>
  <c r="J26" i="22"/>
  <c r="I26" i="22"/>
  <c r="I24" i="22"/>
  <c r="H26" i="22"/>
  <c r="G26" i="22"/>
  <c r="J24" i="22"/>
  <c r="J22" i="22"/>
  <c r="H24" i="22"/>
  <c r="F19" i="22"/>
  <c r="F18" i="22"/>
  <c r="J17" i="22"/>
  <c r="J11" i="22"/>
  <c r="I17" i="22"/>
  <c r="I11" i="22"/>
  <c r="H17" i="22"/>
  <c r="H11" i="22"/>
  <c r="G17" i="22"/>
  <c r="F16" i="22"/>
  <c r="F15" i="22"/>
  <c r="F14" i="22"/>
  <c r="F13" i="22"/>
  <c r="G8" i="22"/>
  <c r="H8" i="22"/>
  <c r="I8" i="22"/>
  <c r="J8" i="22"/>
  <c r="G43" i="19"/>
  <c r="H43" i="19"/>
  <c r="G26" i="19"/>
  <c r="H26" i="19"/>
  <c r="G21" i="19"/>
  <c r="I85" i="31"/>
  <c r="CJ267" i="35"/>
  <c r="CL179" i="34"/>
  <c r="CJ218" i="28"/>
  <c r="CL156" i="28"/>
  <c r="CL183" i="28"/>
  <c r="CJ12" i="28"/>
  <c r="CJ120" i="28"/>
  <c r="S15" i="23"/>
  <c r="S18" i="23"/>
  <c r="S23" i="23"/>
  <c r="S24" i="23"/>
  <c r="S28" i="23"/>
  <c r="S29" i="23"/>
  <c r="S33" i="23"/>
  <c r="R35" i="23"/>
  <c r="R38" i="23"/>
  <c r="R39" i="23"/>
  <c r="R41" i="23"/>
  <c r="S41" i="23"/>
  <c r="R42" i="23"/>
  <c r="R43" i="23"/>
  <c r="S45" i="23"/>
  <c r="R46" i="23"/>
  <c r="R47" i="23"/>
  <c r="R51" i="23"/>
  <c r="S51" i="23"/>
  <c r="R55" i="23"/>
  <c r="S60" i="23"/>
  <c r="R60" i="23"/>
  <c r="R62" i="23"/>
  <c r="R63" i="23"/>
  <c r="R66" i="23"/>
  <c r="G49" i="22"/>
  <c r="CJ270" i="13"/>
  <c r="CJ269" i="13"/>
  <c r="CJ267" i="13"/>
  <c r="CJ266" i="13"/>
  <c r="CJ264" i="13"/>
  <c r="CJ263" i="13"/>
  <c r="CJ253" i="13"/>
  <c r="CJ257" i="13" s="1"/>
  <c r="CJ242" i="13"/>
  <c r="CJ240" i="13"/>
  <c r="CJ230" i="13"/>
  <c r="CJ225" i="13"/>
  <c r="CJ217" i="13"/>
  <c r="CJ216" i="13"/>
  <c r="CJ214" i="13"/>
  <c r="CJ213" i="13"/>
  <c r="CJ212" i="13"/>
  <c r="CJ211" i="13"/>
  <c r="CJ210" i="13"/>
  <c r="CJ209" i="13"/>
  <c r="CJ208" i="13"/>
  <c r="CJ207" i="13"/>
  <c r="CL192" i="13"/>
  <c r="CL191" i="13"/>
  <c r="CL190" i="13"/>
  <c r="AP188" i="13"/>
  <c r="CL187" i="13"/>
  <c r="CL186" i="13"/>
  <c r="CL185" i="13"/>
  <c r="AP183" i="13"/>
  <c r="CL172" i="13"/>
  <c r="CL170" i="13" s="1"/>
  <c r="AP170" i="13"/>
  <c r="CL169" i="13"/>
  <c r="CL168" i="13"/>
  <c r="AP166" i="13"/>
  <c r="CL165" i="13"/>
  <c r="AP161" i="13"/>
  <c r="CL160" i="13"/>
  <c r="AP156" i="13"/>
  <c r="CL141" i="13"/>
  <c r="CL140" i="13"/>
  <c r="CL139" i="13"/>
  <c r="CL138" i="13"/>
  <c r="CL137" i="13"/>
  <c r="CL136" i="13"/>
  <c r="CL135" i="13"/>
  <c r="CL134" i="13"/>
  <c r="CL133" i="13"/>
  <c r="CL132" i="13"/>
  <c r="CJ117" i="13"/>
  <c r="CJ114" i="13"/>
  <c r="CM38" i="13"/>
  <c r="CM34" i="13"/>
  <c r="CM32" i="13"/>
  <c r="CM27" i="13"/>
  <c r="CM26" i="13" s="1"/>
  <c r="CJ10" i="13"/>
  <c r="CJ8" i="13"/>
  <c r="CJ227" i="6"/>
  <c r="CJ193" i="6"/>
  <c r="CL180" i="6"/>
  <c r="CL179" i="6"/>
  <c r="CL178" i="6"/>
  <c r="AP176" i="6"/>
  <c r="CL175" i="6"/>
  <c r="CL174" i="6"/>
  <c r="CL173" i="6"/>
  <c r="CL171" i="6"/>
  <c r="AP171" i="6"/>
  <c r="CL158" i="6"/>
  <c r="AP158" i="6"/>
  <c r="AP154" i="6"/>
  <c r="CL156" i="6"/>
  <c r="CL154" i="6"/>
  <c r="CL153" i="6"/>
  <c r="CL152" i="6"/>
  <c r="CL151" i="6"/>
  <c r="CL149" i="6"/>
  <c r="AP149" i="6"/>
  <c r="CL148" i="6"/>
  <c r="CL147" i="6"/>
  <c r="CL146" i="6"/>
  <c r="AP144" i="6"/>
  <c r="CE84" i="6"/>
  <c r="CE83" i="6"/>
  <c r="CE82" i="6"/>
  <c r="CE81" i="6"/>
  <c r="CE80" i="6"/>
  <c r="CE79" i="6"/>
  <c r="CE78" i="6"/>
  <c r="CE77" i="6"/>
  <c r="CE76" i="6"/>
  <c r="CE74" i="6"/>
  <c r="CE70" i="6"/>
  <c r="CM36" i="6"/>
  <c r="CM32" i="6"/>
  <c r="CM30" i="6"/>
  <c r="CM25" i="6"/>
  <c r="CM24" i="6"/>
  <c r="G153" i="19"/>
  <c r="H153" i="19"/>
  <c r="F153" i="19"/>
  <c r="G112" i="19"/>
  <c r="G108" i="19"/>
  <c r="H112" i="19"/>
  <c r="H108" i="19"/>
  <c r="F112" i="19"/>
  <c r="G99" i="19"/>
  <c r="H99" i="19"/>
  <c r="F99" i="19"/>
  <c r="H73" i="19"/>
  <c r="G73" i="19"/>
  <c r="F77" i="19"/>
  <c r="F73" i="19"/>
  <c r="F75" i="19"/>
  <c r="F8" i="19"/>
  <c r="CM37" i="36"/>
  <c r="CM37" i="29"/>
  <c r="F151" i="19"/>
  <c r="F148" i="19"/>
  <c r="F147" i="19"/>
  <c r="F144" i="19"/>
  <c r="F141" i="19"/>
  <c r="F140" i="19"/>
  <c r="F139" i="19"/>
  <c r="F138" i="19"/>
  <c r="F136" i="19"/>
  <c r="F135" i="19"/>
  <c r="F134" i="19"/>
  <c r="F137" i="19"/>
  <c r="F146" i="19"/>
  <c r="F150" i="19"/>
  <c r="G163" i="19"/>
  <c r="H163" i="19"/>
  <c r="I163" i="19"/>
  <c r="F163" i="19"/>
  <c r="G168" i="19"/>
  <c r="H168" i="19"/>
  <c r="I168" i="19"/>
  <c r="F168" i="19"/>
  <c r="G157" i="19"/>
  <c r="H157" i="19"/>
  <c r="I157" i="19"/>
  <c r="F157" i="19"/>
  <c r="I153" i="19"/>
  <c r="H142" i="19"/>
  <c r="H131" i="19" s="1"/>
  <c r="I142" i="19"/>
  <c r="I131" i="19"/>
  <c r="G124" i="19"/>
  <c r="G123" i="19" s="1"/>
  <c r="H124" i="19"/>
  <c r="H123" i="19" s="1"/>
  <c r="I124" i="19"/>
  <c r="I123" i="19"/>
  <c r="F124" i="19"/>
  <c r="F123" i="19"/>
  <c r="G116" i="19"/>
  <c r="H116" i="19"/>
  <c r="I116" i="19"/>
  <c r="F116" i="19"/>
  <c r="I112" i="19"/>
  <c r="I108" i="19"/>
  <c r="F108" i="19"/>
  <c r="G105" i="19"/>
  <c r="H105" i="19"/>
  <c r="I105" i="19"/>
  <c r="F105" i="19"/>
  <c r="I99" i="19"/>
  <c r="G95" i="19"/>
  <c r="H95" i="19"/>
  <c r="I95" i="19"/>
  <c r="F95" i="19"/>
  <c r="G90" i="19"/>
  <c r="G88" i="19"/>
  <c r="G86" i="19" s="1"/>
  <c r="H90" i="19"/>
  <c r="H88" i="19" s="1"/>
  <c r="I90" i="19"/>
  <c r="I88" i="19" s="1"/>
  <c r="I86" i="19" s="1"/>
  <c r="G81" i="19"/>
  <c r="H81" i="19"/>
  <c r="I81" i="19"/>
  <c r="F81" i="19"/>
  <c r="G64" i="19"/>
  <c r="G62" i="19" s="1"/>
  <c r="G60" i="19" s="1"/>
  <c r="H64" i="19"/>
  <c r="H62" i="19" s="1"/>
  <c r="H60" i="19" s="1"/>
  <c r="I64" i="19"/>
  <c r="I62" i="19" s="1"/>
  <c r="G78" i="19"/>
  <c r="H78" i="19"/>
  <c r="I78" i="19"/>
  <c r="F78" i="19"/>
  <c r="I73" i="19"/>
  <c r="G55" i="19"/>
  <c r="H55" i="19"/>
  <c r="I55" i="19"/>
  <c r="F55" i="19"/>
  <c r="G52" i="19"/>
  <c r="H52" i="19"/>
  <c r="I52" i="19"/>
  <c r="F52" i="19"/>
  <c r="G49" i="19"/>
  <c r="H49" i="19"/>
  <c r="I49" i="19"/>
  <c r="F49" i="19"/>
  <c r="I43" i="19"/>
  <c r="G39" i="19"/>
  <c r="H39" i="19"/>
  <c r="I39" i="19"/>
  <c r="F39" i="19"/>
  <c r="G35" i="19"/>
  <c r="G19" i="19" s="1"/>
  <c r="G16" i="19" s="1"/>
  <c r="G10" i="19" s="1"/>
  <c r="H35" i="19"/>
  <c r="I35" i="19"/>
  <c r="F35" i="19"/>
  <c r="I26" i="19"/>
  <c r="I21" i="19"/>
  <c r="G12" i="19"/>
  <c r="H12" i="19"/>
  <c r="I12" i="19"/>
  <c r="F12" i="19"/>
  <c r="G7" i="19"/>
  <c r="H7" i="19" s="1"/>
  <c r="I7" i="19" s="1"/>
  <c r="I126" i="19"/>
  <c r="CL144" i="6"/>
  <c r="CL161" i="6"/>
  <c r="CL176" i="6"/>
  <c r="CM29" i="6"/>
  <c r="CE75" i="6"/>
  <c r="S59" i="23"/>
  <c r="R59" i="23"/>
  <c r="F17" i="22"/>
  <c r="G11" i="22"/>
  <c r="G90" i="22"/>
  <c r="F101" i="22"/>
  <c r="R22" i="23"/>
  <c r="Q32" i="23"/>
  <c r="S22" i="23"/>
  <c r="S34" i="23"/>
  <c r="R34" i="23"/>
  <c r="Q49" i="23"/>
  <c r="J20" i="22"/>
  <c r="J20" i="31"/>
  <c r="Q31" i="23"/>
  <c r="S25" i="23"/>
  <c r="R50" i="23"/>
  <c r="Q52" i="23"/>
  <c r="S50" i="23"/>
  <c r="F51" i="31"/>
  <c r="G49" i="31"/>
  <c r="R19" i="23"/>
  <c r="S19" i="23"/>
  <c r="Q21" i="23"/>
  <c r="S12" i="23"/>
  <c r="R12" i="23"/>
  <c r="R37" i="23"/>
  <c r="S37" i="23"/>
  <c r="S40" i="23"/>
  <c r="R40" i="23"/>
  <c r="D68" i="23"/>
  <c r="CJ267" i="28"/>
  <c r="H49" i="22"/>
  <c r="H47" i="22"/>
  <c r="F51" i="22"/>
  <c r="R61" i="23"/>
  <c r="S61" i="23"/>
  <c r="I85" i="22"/>
  <c r="S26" i="23"/>
  <c r="R26" i="23"/>
  <c r="S44" i="23"/>
  <c r="R44" i="23"/>
  <c r="I49" i="31"/>
  <c r="I47" i="31"/>
  <c r="CL181" i="6"/>
  <c r="R58" i="23"/>
  <c r="CL173" i="28"/>
  <c r="F35" i="22"/>
  <c r="Q65" i="23"/>
  <c r="J85" i="31"/>
  <c r="CL164" i="34"/>
  <c r="CL142" i="35"/>
  <c r="CM37" i="6"/>
  <c r="CE85" i="6"/>
  <c r="R64" i="23"/>
  <c r="F71" i="22"/>
  <c r="G67" i="22"/>
  <c r="F67" i="22"/>
  <c r="S30" i="23"/>
  <c r="R30" i="23"/>
  <c r="S48" i="23"/>
  <c r="R48" i="23"/>
  <c r="S20" i="23"/>
  <c r="R20" i="23"/>
  <c r="F59" i="22"/>
  <c r="Q56" i="23"/>
  <c r="CM29" i="24"/>
  <c r="CM37" i="24"/>
  <c r="CL188" i="28"/>
  <c r="CL193" i="28"/>
  <c r="F42" i="31"/>
  <c r="F59" i="31"/>
  <c r="F49" i="22"/>
  <c r="H22" i="22"/>
  <c r="S16" i="23"/>
  <c r="R16" i="23"/>
  <c r="S36" i="23"/>
  <c r="R36" i="23"/>
  <c r="Q54" i="23"/>
  <c r="R53" i="23"/>
  <c r="S53" i="23"/>
  <c r="CL179" i="24"/>
  <c r="CL184" i="24"/>
  <c r="F55" i="31"/>
  <c r="CJ218" i="35"/>
  <c r="G47" i="22"/>
  <c r="F47" i="22"/>
  <c r="S27" i="23"/>
  <c r="S17" i="23"/>
  <c r="F55" i="22"/>
  <c r="Q57" i="23"/>
  <c r="CJ245" i="28"/>
  <c r="H85" i="31"/>
  <c r="H20" i="31"/>
  <c r="H10" i="31"/>
  <c r="CE85" i="34"/>
  <c r="H19" i="19"/>
  <c r="H16" i="19" s="1"/>
  <c r="H10" i="19" s="1"/>
  <c r="Q67" i="23"/>
  <c r="S56" i="23"/>
  <c r="R56" i="23"/>
  <c r="S72" i="23"/>
  <c r="S70" i="23"/>
  <c r="S32" i="23"/>
  <c r="R32" i="23"/>
  <c r="F11" i="22"/>
  <c r="R65" i="23"/>
  <c r="S65" i="23"/>
  <c r="R57" i="23"/>
  <c r="S57" i="23"/>
  <c r="G47" i="31"/>
  <c r="F47" i="31"/>
  <c r="F49" i="31"/>
  <c r="H20" i="22"/>
  <c r="H10" i="22"/>
  <c r="G85" i="22"/>
  <c r="I22" i="31"/>
  <c r="CM31" i="35"/>
  <c r="CM39" i="35"/>
  <c r="F26" i="31"/>
  <c r="G22" i="31"/>
  <c r="F24" i="31"/>
  <c r="S23" i="33"/>
  <c r="R23" i="33"/>
  <c r="S38" i="33"/>
  <c r="R38" i="33"/>
  <c r="S64" i="33"/>
  <c r="R64" i="33"/>
  <c r="S35" i="33"/>
  <c r="R35" i="33"/>
  <c r="S45" i="33"/>
  <c r="R45" i="33"/>
  <c r="S13" i="33"/>
  <c r="R13" i="33"/>
  <c r="S61" i="33"/>
  <c r="R61" i="33"/>
  <c r="S20" i="33"/>
  <c r="R20" i="33"/>
  <c r="S30" i="33"/>
  <c r="R30" i="33"/>
  <c r="S58" i="33"/>
  <c r="R58" i="33"/>
  <c r="R65" i="33"/>
  <c r="S65" i="33"/>
  <c r="R57" i="33"/>
  <c r="S57" i="33"/>
  <c r="S24" i="33"/>
  <c r="R24" i="33"/>
  <c r="S42" i="33"/>
  <c r="R42" i="33"/>
  <c r="S44" i="33"/>
  <c r="R44" i="33"/>
  <c r="Q14" i="33"/>
  <c r="R11" i="33"/>
  <c r="S11" i="33"/>
  <c r="S15" i="33"/>
  <c r="R15" i="33"/>
  <c r="Q21" i="33"/>
  <c r="S25" i="33"/>
  <c r="R25" i="33"/>
  <c r="S36" i="33"/>
  <c r="R36" i="33"/>
  <c r="S46" i="33"/>
  <c r="R46" i="33"/>
  <c r="S59" i="33"/>
  <c r="R59" i="33"/>
  <c r="S66" i="33"/>
  <c r="R66" i="33"/>
  <c r="S37" i="33"/>
  <c r="R37" i="33"/>
  <c r="R43" i="33"/>
  <c r="S43" i="33"/>
  <c r="S12" i="33"/>
  <c r="R12" i="33"/>
  <c r="S56" i="33"/>
  <c r="R56" i="33"/>
  <c r="S16" i="33"/>
  <c r="R16" i="33"/>
  <c r="S26" i="33"/>
  <c r="R26" i="33"/>
  <c r="S34" i="33"/>
  <c r="R34" i="33"/>
  <c r="S60" i="33"/>
  <c r="R60" i="33"/>
  <c r="S19" i="33"/>
  <c r="S29" i="33"/>
  <c r="S33" i="33"/>
  <c r="S41" i="33"/>
  <c r="S51" i="33"/>
  <c r="S53" i="33"/>
  <c r="S55" i="33"/>
  <c r="S63" i="33"/>
  <c r="R18" i="33"/>
  <c r="R28" i="33"/>
  <c r="R40" i="33"/>
  <c r="R48" i="33"/>
  <c r="R50" i="33"/>
  <c r="R62" i="33"/>
  <c r="Q67" i="33"/>
  <c r="Q22" i="33"/>
  <c r="S50" i="33"/>
  <c r="Q54" i="33"/>
  <c r="Q49" i="33"/>
  <c r="I22" i="22"/>
  <c r="I20" i="22"/>
  <c r="CM31" i="28"/>
  <c r="CM39" i="28"/>
  <c r="F26" i="22"/>
  <c r="G24" i="22"/>
  <c r="G22" i="22"/>
  <c r="G20" i="22"/>
  <c r="Q65" i="37"/>
  <c r="S65" i="37"/>
  <c r="Q64" i="37"/>
  <c r="R64" i="37"/>
  <c r="Q27" i="37"/>
  <c r="S27" i="37"/>
  <c r="Q25" i="37"/>
  <c r="R25" i="37"/>
  <c r="Q24" i="37"/>
  <c r="S24" i="37"/>
  <c r="Q42" i="37"/>
  <c r="S42" i="37"/>
  <c r="Q39" i="37"/>
  <c r="S39" i="37"/>
  <c r="Q35" i="37"/>
  <c r="R35" i="37"/>
  <c r="Q63" i="37"/>
  <c r="S63" i="37"/>
  <c r="Q60" i="37"/>
  <c r="S60" i="37"/>
  <c r="Q51" i="37"/>
  <c r="Q52" i="37"/>
  <c r="Q33" i="37"/>
  <c r="R33" i="37"/>
  <c r="Q37" i="37"/>
  <c r="S37" i="37"/>
  <c r="Q40" i="37"/>
  <c r="R40" i="37"/>
  <c r="Q20" i="37"/>
  <c r="S20" i="37"/>
  <c r="Q12" i="37"/>
  <c r="S12" i="37"/>
  <c r="Q11" i="37"/>
  <c r="R11" i="37"/>
  <c r="Q34" i="37"/>
  <c r="R34" i="37"/>
  <c r="Q59" i="37"/>
  <c r="S59" i="37"/>
  <c r="Q45" i="37"/>
  <c r="S45" i="37"/>
  <c r="Q17" i="37"/>
  <c r="S17" i="37"/>
  <c r="Q13" i="37"/>
  <c r="S13" i="37"/>
  <c r="R13" i="23"/>
  <c r="S13" i="23"/>
  <c r="Q14" i="23"/>
  <c r="Q68" i="23"/>
  <c r="R11" i="23"/>
  <c r="S11" i="23"/>
  <c r="S56" i="37"/>
  <c r="R56" i="37"/>
  <c r="Q61" i="37"/>
  <c r="S61" i="37"/>
  <c r="Q62" i="37"/>
  <c r="R47" i="37"/>
  <c r="Q43" i="37"/>
  <c r="S43" i="37"/>
  <c r="Q48" i="37"/>
  <c r="S48" i="37"/>
  <c r="Q38" i="37"/>
  <c r="S38" i="37"/>
  <c r="Q41" i="37"/>
  <c r="S41" i="37"/>
  <c r="Q46" i="37"/>
  <c r="S46" i="37"/>
  <c r="Q28" i="37"/>
  <c r="R28" i="37"/>
  <c r="S30" i="37"/>
  <c r="Q29" i="37"/>
  <c r="S29" i="37"/>
  <c r="S15" i="37"/>
  <c r="R15" i="37"/>
  <c r="Q18" i="37"/>
  <c r="R18" i="37"/>
  <c r="Q16" i="37"/>
  <c r="S16" i="37"/>
  <c r="Q19" i="37"/>
  <c r="S19" i="37"/>
  <c r="E32" i="37"/>
  <c r="Q26" i="37"/>
  <c r="S26" i="37"/>
  <c r="J32" i="37"/>
  <c r="Q22" i="37"/>
  <c r="S50" i="37"/>
  <c r="R50" i="37"/>
  <c r="S57" i="37"/>
  <c r="R57" i="37"/>
  <c r="S40" i="37"/>
  <c r="S55" i="37"/>
  <c r="R55" i="37"/>
  <c r="Q54" i="37"/>
  <c r="S53" i="37"/>
  <c r="R53" i="37"/>
  <c r="S58" i="37"/>
  <c r="R36" i="37"/>
  <c r="R44" i="37"/>
  <c r="R66" i="37"/>
  <c r="F22" i="31"/>
  <c r="G20" i="31"/>
  <c r="S22" i="33"/>
  <c r="R22" i="33"/>
  <c r="Q32" i="33"/>
  <c r="Q31" i="33"/>
  <c r="Q68" i="33"/>
  <c r="F22" i="22"/>
  <c r="F24" i="22"/>
  <c r="F20" i="22"/>
  <c r="G10" i="22"/>
  <c r="R38" i="37"/>
  <c r="R39" i="37"/>
  <c r="R42" i="37"/>
  <c r="R65" i="37"/>
  <c r="Q32" i="37"/>
  <c r="S70" i="37"/>
  <c r="S64" i="37"/>
  <c r="R27" i="37"/>
  <c r="S25" i="37"/>
  <c r="R24" i="37"/>
  <c r="R37" i="37"/>
  <c r="S35" i="37"/>
  <c r="S11" i="37"/>
  <c r="R63" i="37"/>
  <c r="R60" i="37"/>
  <c r="R59" i="37"/>
  <c r="R51" i="37"/>
  <c r="S51" i="37"/>
  <c r="S33" i="37"/>
  <c r="R20" i="37"/>
  <c r="R12" i="37"/>
  <c r="S34" i="37"/>
  <c r="R45" i="37"/>
  <c r="R41" i="37"/>
  <c r="R29" i="37"/>
  <c r="R17" i="37"/>
  <c r="R13" i="37"/>
  <c r="Q14" i="37"/>
  <c r="Q49" i="37"/>
  <c r="R46" i="37"/>
  <c r="Q67" i="37"/>
  <c r="R61" i="37"/>
  <c r="R62" i="37"/>
  <c r="S62" i="37"/>
  <c r="R48" i="37"/>
  <c r="R43" i="37"/>
  <c r="S28" i="37"/>
  <c r="Q21" i="37"/>
  <c r="S18" i="37"/>
  <c r="R19" i="37"/>
  <c r="R16" i="37"/>
  <c r="R26" i="37"/>
  <c r="R22" i="37"/>
  <c r="S22" i="37"/>
  <c r="S23" i="37"/>
  <c r="R23" i="37"/>
  <c r="Q31" i="37"/>
  <c r="G10" i="31"/>
  <c r="S72" i="33"/>
  <c r="S70" i="33"/>
  <c r="S32" i="33"/>
  <c r="R32" i="33"/>
  <c r="S72" i="37"/>
  <c r="Q68" i="37"/>
  <c r="S32" i="37"/>
  <c r="R32" i="37"/>
  <c r="CL166" i="13" l="1"/>
  <c r="CJ234" i="13"/>
  <c r="CJ247" i="13"/>
  <c r="CJ12" i="13"/>
  <c r="F16" i="19"/>
  <c r="F10" i="19" s="1"/>
  <c r="CM31" i="13"/>
  <c r="CM39" i="13" s="1"/>
  <c r="CJ219" i="13"/>
  <c r="CJ120" i="13"/>
  <c r="CL142" i="13"/>
  <c r="CJ271" i="13"/>
  <c r="CL156" i="13"/>
  <c r="CL161" i="13"/>
  <c r="I60" i="19"/>
  <c r="I58" i="19" s="1"/>
  <c r="I19" i="19"/>
  <c r="I16" i="19" s="1"/>
  <c r="H86" i="19"/>
  <c r="F142" i="19"/>
  <c r="F131" i="19" s="1"/>
  <c r="F126" i="19" s="1"/>
  <c r="F60" i="19"/>
  <c r="I10" i="19"/>
  <c r="G58" i="19"/>
  <c r="H126" i="19"/>
  <c r="H58" i="19" s="1"/>
  <c r="G15" i="18"/>
  <c r="G7" i="18" s="1"/>
  <c r="G36" i="18" s="1"/>
  <c r="G34" i="18" s="1"/>
  <c r="F88" i="19"/>
  <c r="F86" i="19" s="1"/>
  <c r="F9" i="19"/>
  <c r="I9" i="22"/>
  <c r="I10" i="22" s="1"/>
  <c r="I9" i="31" s="1"/>
  <c r="CL188" i="13"/>
  <c r="CL183" i="13"/>
  <c r="I20" i="31"/>
  <c r="F20" i="31" s="1"/>
  <c r="F85" i="31"/>
  <c r="F90" i="31"/>
  <c r="CL173" i="13" l="1"/>
  <c r="F58" i="19"/>
  <c r="F9" i="22"/>
  <c r="G8" i="19" s="1"/>
  <c r="F10" i="22"/>
  <c r="G9" i="19" s="1"/>
  <c r="I10" i="31"/>
  <c r="F10" i="31" s="1"/>
  <c r="H9" i="19" s="1"/>
  <c r="CL193" i="13"/>
  <c r="F9" i="31"/>
  <c r="H8" i="19" s="1"/>
</calcChain>
</file>

<file path=xl/comments1.xml><?xml version="1.0" encoding="utf-8"?>
<comments xmlns="http://schemas.openxmlformats.org/spreadsheetml/2006/main">
  <authors>
    <author>User</author>
  </authors>
  <commentList>
    <comment ref="Q68" authorId="0" shapeId="0">
      <text>
        <r>
          <rPr>
            <b/>
            <sz val="9"/>
            <color indexed="81"/>
            <rFont val="Tahoma"/>
            <family val="2"/>
            <charset val="204"/>
          </rPr>
          <t>User:</t>
        </r>
        <r>
          <rPr>
            <sz val="9"/>
            <color indexed="81"/>
            <rFont val="Tahoma"/>
            <family val="2"/>
            <charset val="204"/>
          </rPr>
          <t xml:space="preserve">
35 306 000
</t>
        </r>
      </text>
    </comment>
  </commentList>
</comments>
</file>

<file path=xl/comments2.xml><?xml version="1.0" encoding="utf-8"?>
<comments xmlns="http://schemas.openxmlformats.org/spreadsheetml/2006/main">
  <authors>
    <author>User</author>
  </authors>
  <commentList>
    <comment ref="Q68" authorId="0" shapeId="0">
      <text>
        <r>
          <rPr>
            <b/>
            <sz val="9"/>
            <color indexed="81"/>
            <rFont val="Tahoma"/>
            <family val="2"/>
            <charset val="204"/>
          </rPr>
          <t>User:</t>
        </r>
        <r>
          <rPr>
            <sz val="9"/>
            <color indexed="81"/>
            <rFont val="Tahoma"/>
            <family val="2"/>
            <charset val="204"/>
          </rPr>
          <t xml:space="preserve">
35 306 000
</t>
        </r>
      </text>
    </comment>
  </commentList>
</comments>
</file>

<file path=xl/comments3.xml><?xml version="1.0" encoding="utf-8"?>
<comments xmlns="http://schemas.openxmlformats.org/spreadsheetml/2006/main">
  <authors>
    <author>User</author>
  </authors>
  <commentList>
    <comment ref="Q68" authorId="0" shapeId="0">
      <text>
        <r>
          <rPr>
            <b/>
            <sz val="9"/>
            <color indexed="81"/>
            <rFont val="Tahoma"/>
            <family val="2"/>
            <charset val="204"/>
          </rPr>
          <t>User:</t>
        </r>
        <r>
          <rPr>
            <sz val="9"/>
            <color indexed="81"/>
            <rFont val="Tahoma"/>
            <family val="2"/>
            <charset val="204"/>
          </rPr>
          <t xml:space="preserve">
35 306 000
</t>
        </r>
      </text>
    </comment>
  </commentList>
</comments>
</file>

<file path=xl/comments4.xml><?xml version="1.0" encoding="utf-8"?>
<comments xmlns="http://schemas.openxmlformats.org/spreadsheetml/2006/main">
  <authors>
    <author>User</author>
  </authors>
  <commentList>
    <comment ref="CJ263" authorId="0" shapeId="0">
      <text>
        <r>
          <rPr>
            <b/>
            <sz val="9"/>
            <color indexed="81"/>
            <rFont val="Tahoma"/>
            <family val="2"/>
            <charset val="204"/>
          </rPr>
          <t>User:</t>
        </r>
        <r>
          <rPr>
            <sz val="9"/>
            <color indexed="81"/>
            <rFont val="Tahoma"/>
            <family val="2"/>
            <charset val="204"/>
          </rPr>
          <t xml:space="preserve">
Альпи 35 000
Остальное моторное масло </t>
        </r>
      </text>
    </comment>
  </commentList>
</comments>
</file>

<file path=xl/comments5.xml><?xml version="1.0" encoding="utf-8"?>
<comments xmlns="http://schemas.openxmlformats.org/spreadsheetml/2006/main">
  <authors>
    <author>User</author>
  </authors>
  <commentList>
    <comment ref="CJ259" authorId="0" shapeId="0">
      <text>
        <r>
          <rPr>
            <b/>
            <sz val="9"/>
            <color indexed="81"/>
            <rFont val="Tahoma"/>
            <family val="2"/>
            <charset val="204"/>
          </rPr>
          <t>User:</t>
        </r>
        <r>
          <rPr>
            <sz val="9"/>
            <color indexed="81"/>
            <rFont val="Tahoma"/>
            <family val="2"/>
            <charset val="204"/>
          </rPr>
          <t xml:space="preserve">
Альпи 35 000
Остальное моторное масло </t>
        </r>
      </text>
    </comment>
  </commentList>
</comments>
</file>

<file path=xl/comments6.xml><?xml version="1.0" encoding="utf-8"?>
<comments xmlns="http://schemas.openxmlformats.org/spreadsheetml/2006/main">
  <authors>
    <author>User</author>
  </authors>
  <commentList>
    <comment ref="CJ259" authorId="0" shapeId="0">
      <text>
        <r>
          <rPr>
            <b/>
            <sz val="9"/>
            <color indexed="81"/>
            <rFont val="Tahoma"/>
            <family val="2"/>
            <charset val="204"/>
          </rPr>
          <t>User:</t>
        </r>
        <r>
          <rPr>
            <sz val="9"/>
            <color indexed="81"/>
            <rFont val="Tahoma"/>
            <family val="2"/>
            <charset val="204"/>
          </rPr>
          <t xml:space="preserve">
Альпи 35 000
Остальное моторное масло </t>
        </r>
      </text>
    </comment>
  </commentList>
</comments>
</file>

<file path=xl/sharedStrings.xml><?xml version="1.0" encoding="utf-8"?>
<sst xmlns="http://schemas.openxmlformats.org/spreadsheetml/2006/main" count="7494" uniqueCount="831">
  <si>
    <t>№ 
п/п</t>
  </si>
  <si>
    <t>в том числе:</t>
  </si>
  <si>
    <t>всего</t>
  </si>
  <si>
    <t>по должностному окладу</t>
  </si>
  <si>
    <t>по выплатам компенсационного характера</t>
  </si>
  <si>
    <t>по выплатам стимулирующего характера</t>
  </si>
  <si>
    <t>Должность, 
группа должностей</t>
  </si>
  <si>
    <t xml:space="preserve">Итого: </t>
  </si>
  <si>
    <t>х</t>
  </si>
  <si>
    <t>1.1. Расчеты (обоснования) расходов на оплату труда</t>
  </si>
  <si>
    <t xml:space="preserve">Источник финансового обеспечения </t>
  </si>
  <si>
    <t>Код видов расходов</t>
  </si>
  <si>
    <t>Расчеты (обоснования) к плану финансово-хозяйственной деятельности государственного (муниципального) учреждения</t>
  </si>
  <si>
    <t>1.2. Расчеты (обоснования) выплат персоналу при направлении в служебные командировки</t>
  </si>
  <si>
    <t>Наименование расходов</t>
  </si>
  <si>
    <t>Средний размер выплаты на одного работника в день, руб.</t>
  </si>
  <si>
    <t>Количество 
дней</t>
  </si>
  <si>
    <t>Сумма, руб. 
(гр. 3 x гр. 4 x 
гр. 5)</t>
  </si>
  <si>
    <t>1.3. Расчеты (обоснования) выплат персоналу по уходу за ребенком</t>
  </si>
  <si>
    <t>Наименование 
расходов</t>
  </si>
  <si>
    <t>Численность работников, получающих пособие</t>
  </si>
  <si>
    <t>Количество выплат в год на одного работника</t>
  </si>
  <si>
    <t>Размер 
выплаты 
(пособия) 
в месяц, руб.</t>
  </si>
  <si>
    <t>1.4. Расчеты (обоснования) страховых взносов на обязательное страхование в Пенсионный фонд Российской Федерации, в Фонд социального страхования Российской Федерации, в Федеральный фонд обязательного медицинского страхования</t>
  </si>
  <si>
    <t>Сумма 
взноса, 
руб.</t>
  </si>
  <si>
    <t>Размер базы 
для начисления страховых взносов, руб.</t>
  </si>
  <si>
    <t>1</t>
  </si>
  <si>
    <t>1.1</t>
  </si>
  <si>
    <t>1.2</t>
  </si>
  <si>
    <t>1.3</t>
  </si>
  <si>
    <t>2</t>
  </si>
  <si>
    <t>2.1</t>
  </si>
  <si>
    <t>2.2</t>
  </si>
  <si>
    <t>2.3</t>
  </si>
  <si>
    <t>2.4</t>
  </si>
  <si>
    <t>2.5</t>
  </si>
  <si>
    <t>3</t>
  </si>
  <si>
    <t>Страховые взносы в Пенсионный фонд Российской Федерации, всего</t>
  </si>
  <si>
    <t>по ставке 22,0%</t>
  </si>
  <si>
    <t>по ставке 10,0%</t>
  </si>
  <si>
    <t>с применением пониженных тарифов взносов в Пенсионный фонд Российской Федерации для отдельных категорий плательщиков</t>
  </si>
  <si>
    <t>Страховые взносы в Фонд социального страхования Российской Федерации, всего</t>
  </si>
  <si>
    <t>обязательное социальное страхование на случай временной нетрудоспособности и в связи с материнством по ставке 2,9%</t>
  </si>
  <si>
    <t>с применением ставки взносов в Фонд социального страхования Российской Федерации по ставке 0,0%</t>
  </si>
  <si>
    <t>обязательное социальное страхование от несчастных случаев на производстве и профессиональных заболеваний по ставке 0,2%</t>
  </si>
  <si>
    <t>обязательное социальное страхование от несчастных случаев на производстве и профессиональных заболеваний по ставке 0,_%*</t>
  </si>
  <si>
    <t>Страховые взносы в Федеральный фонд обязательного медицинского страхования, всего (по ставке 5,1%)</t>
  </si>
  <si>
    <t>2. Расчеты (обоснования) расходов на социальные и иные выплаты населению</t>
  </si>
  <si>
    <t>Сумма, руб. 
(гр. 3 x гр. 4)</t>
  </si>
  <si>
    <t>Общая сумма выплат, руб. 
(гр. 3 x гр. 4)</t>
  </si>
  <si>
    <t>Наименование показателя</t>
  </si>
  <si>
    <t>Размер одной выплаты, руб.</t>
  </si>
  <si>
    <t>Количество 
выплат в год</t>
  </si>
  <si>
    <t>3. Расчет (обоснование) расходов на уплату налогов, сборов и иных платежей</t>
  </si>
  <si>
    <t>Налоговая база, руб.</t>
  </si>
  <si>
    <t>4. Расчет (обоснование) расходов на безвозмездные перечисления организациям</t>
  </si>
  <si>
    <t>5. Расчет (обоснование) прочих расходов 
(кроме расходов на закупку товаров, работ, услуг)</t>
  </si>
  <si>
    <t>6. Расчет (обоснование) расходов на закупку товаров, работ, услуг</t>
  </si>
  <si>
    <t>6.1. Расчет (обоснование) расходов на оплату услуг связи</t>
  </si>
  <si>
    <t xml:space="preserve"> Итого:</t>
  </si>
  <si>
    <t>Количество номеров</t>
  </si>
  <si>
    <t>Количество платежей в год</t>
  </si>
  <si>
    <t>Стоимость за единицу, руб.</t>
  </si>
  <si>
    <t>6.2. Расчет (обоснование) расходов на оплату транспортных услуг</t>
  </si>
  <si>
    <t>Количество 
услуг 
перевозки</t>
  </si>
  <si>
    <t>Цена услуги перевозки, 
руб.</t>
  </si>
  <si>
    <t>6.3. Расчет (обоснование) расходов на оплату коммунальных услуг</t>
  </si>
  <si>
    <t>Размер потребления ресурсов</t>
  </si>
  <si>
    <t>Тариф 
(с учетом НДС), руб.</t>
  </si>
  <si>
    <t>Индексация, 
%</t>
  </si>
  <si>
    <t>Количество</t>
  </si>
  <si>
    <t>Стоимость 
с учетом НДС, 
руб.</t>
  </si>
  <si>
    <t>Ставка 
арендной 
платы</t>
  </si>
  <si>
    <t>6.4. Расчет (обоснование) расходов на оплату аренды имущества</t>
  </si>
  <si>
    <t>6.5. Расчет (обоснование) расходов на оплату работ, услуг по содержанию имущества</t>
  </si>
  <si>
    <t>Объект</t>
  </si>
  <si>
    <t>Количество 
работ 
(услуг)</t>
  </si>
  <si>
    <t>Стоимость 
работ (услуг), 
руб.</t>
  </si>
  <si>
    <t>Наименование государственного внебюджетного фонда</t>
  </si>
  <si>
    <t>Количество договоров</t>
  </si>
  <si>
    <t>Стоимость 
услуги, руб.</t>
  </si>
  <si>
    <t>Средняя стоимость, руб.</t>
  </si>
  <si>
    <t>Количество работников, 
чел.</t>
  </si>
  <si>
    <t>Сумма исчисленного 
налога, подлежащего 
уплате, руб. 
(гр. 3 x гр. 4 / 100)</t>
  </si>
  <si>
    <r>
      <t>_____</t>
    </r>
    <r>
      <rPr>
        <sz val="9"/>
        <rFont val="Times New Roman"/>
        <family val="1"/>
        <charset val="204"/>
      </rPr>
      <t>*</t>
    </r>
    <r>
      <rPr>
        <sz val="9"/>
        <color indexed="9"/>
        <rFont val="Times New Roman"/>
        <family val="1"/>
        <charset val="204"/>
      </rPr>
      <t>_</t>
    </r>
    <r>
      <rPr>
        <sz val="9"/>
        <rFont val="Times New Roman"/>
        <family val="1"/>
        <charset val="204"/>
      </rPr>
      <t>Указываются страховые тарифы, дифференцированные по классам профессионального риска, установленные Федеральным законом от 22 декабря 2005 г. № 179-ФЗ "О страховых тарифах на обязательное социальное страхование от несчастных случаев на производстве и профессиональных заболеваний на 2006 год" (Собрание законодательства Российской Федерации, 2005, № 52, ст. 5592; 2015, № 51, ст. 7233).</t>
    </r>
  </si>
  <si>
    <t>Цена услуги, руб.</t>
  </si>
  <si>
    <t>Ежемесячная надбавка к должностному окладу, %</t>
  </si>
  <si>
    <t>Районный коэффициент и северная надбавка</t>
  </si>
  <si>
    <t>Предоставление абонентской линии</t>
  </si>
  <si>
    <t>Местные соединения</t>
  </si>
  <si>
    <t>Пользование радиоточкой</t>
  </si>
  <si>
    <t>Услуги внутризоновой телеф.связи</t>
  </si>
  <si>
    <t>Прочие услуги связи ГТС</t>
  </si>
  <si>
    <t>Интернет</t>
  </si>
  <si>
    <t xml:space="preserve">Услуги междугородней связи </t>
  </si>
  <si>
    <t xml:space="preserve">Почтовые расходы </t>
  </si>
  <si>
    <t>субсидия на выполнение государственного задания</t>
  </si>
  <si>
    <t>Страхование имущества на территории РФ</t>
  </si>
  <si>
    <t>в т. ч.</t>
  </si>
  <si>
    <t>4</t>
  </si>
  <si>
    <t>5</t>
  </si>
  <si>
    <t>6</t>
  </si>
  <si>
    <t>7</t>
  </si>
  <si>
    <t>8</t>
  </si>
  <si>
    <t>9</t>
  </si>
  <si>
    <t>Транспортный налог, в т. ч.</t>
  </si>
  <si>
    <t>Земельный налог, в т. ч.</t>
  </si>
  <si>
    <t>Налог на имущество, в т. ч.</t>
  </si>
  <si>
    <t>Горячее водоснабжение, всего</t>
  </si>
  <si>
    <t>Тепловая энергия, всего</t>
  </si>
  <si>
    <t>Электроэнергия, всего</t>
  </si>
  <si>
    <t>Водоснабжение, всего</t>
  </si>
  <si>
    <t>Водоотведение, всего</t>
  </si>
  <si>
    <t>x</t>
  </si>
  <si>
    <t xml:space="preserve">Оплата услуг на страхование гражданской ответственности владельцев транспортных средств
</t>
  </si>
  <si>
    <t>1.4</t>
  </si>
  <si>
    <t>1.5</t>
  </si>
  <si>
    <t>Медицинский осмотр учащихся</t>
  </si>
  <si>
    <t>субсидия на иные цели</t>
  </si>
  <si>
    <t>Медицинский осмотр работников</t>
  </si>
  <si>
    <t>Штатная численность, единиц</t>
  </si>
  <si>
    <t>Среднесписочная численность, чел.</t>
  </si>
  <si>
    <t>…</t>
  </si>
  <si>
    <t>Итого по разделу "Административно-управленческий персонал"</t>
  </si>
  <si>
    <t>Итого по разделу "Руководители структурных подразделений"</t>
  </si>
  <si>
    <t>Итого по разделу "Педагогические работники"</t>
  </si>
  <si>
    <t>Итого по разделу "Руководители, специалисты и служащие"</t>
  </si>
  <si>
    <t>Итого по разделу "Работники культуры"</t>
  </si>
  <si>
    <t>Итого по разделу "Обслуживающий персонал"</t>
  </si>
  <si>
    <t>субсидия на выполнение государственного задания, поступления от оказания услуг на платной основе и от иной приносящей доход деятельности</t>
  </si>
  <si>
    <t>Ожидаемая среднемесячная заработная плата, исходя из штатной численности, руб.</t>
  </si>
  <si>
    <t>Ожидаемая среднемесячная заработная плата, исходя из среднесписочной численности, руб.</t>
  </si>
  <si>
    <t>Руководитель</t>
  </si>
  <si>
    <t>(подпись)</t>
  </si>
  <si>
    <t>(расшифровка)</t>
  </si>
  <si>
    <t>1. Расчеты (обоснования) выплат персоналу (КОСГУ 211)</t>
  </si>
  <si>
    <t>3.1</t>
  </si>
  <si>
    <t>3.2</t>
  </si>
  <si>
    <t>3.3</t>
  </si>
  <si>
    <t>3.4</t>
  </si>
  <si>
    <t>3.5</t>
  </si>
  <si>
    <t>ПРОЧЕЕ</t>
  </si>
  <si>
    <t>поступления от оказания услуг на платной основе и от иной приносящей доход деятельности</t>
  </si>
  <si>
    <r>
      <t xml:space="preserve">Среднемесячный размер оплаты труда на одного работника, </t>
    </r>
    <r>
      <rPr>
        <b/>
        <sz val="11"/>
        <rFont val="Times New Roman"/>
        <family val="1"/>
        <charset val="204"/>
      </rPr>
      <t>за счет субсидии на выполнение государственного задания</t>
    </r>
    <r>
      <rPr>
        <sz val="11"/>
        <rFont val="Times New Roman"/>
        <family val="1"/>
        <charset val="204"/>
      </rPr>
      <t>, руб.</t>
    </r>
  </si>
  <si>
    <r>
      <t xml:space="preserve">Среднемесячный размер оплаты труда на одного работника, </t>
    </r>
    <r>
      <rPr>
        <b/>
        <sz val="11"/>
        <rFont val="Times New Roman"/>
        <family val="1"/>
        <charset val="204"/>
      </rPr>
      <t>за счет иной приносящей доход деятельности</t>
    </r>
    <r>
      <rPr>
        <sz val="11"/>
        <rFont val="Times New Roman"/>
        <family val="1"/>
        <charset val="204"/>
      </rPr>
      <t>, руб.</t>
    </r>
  </si>
  <si>
    <t>ВСЕГО:</t>
  </si>
  <si>
    <t>Примечание</t>
  </si>
  <si>
    <t>совмещение; совместительство</t>
  </si>
  <si>
    <t>4.1</t>
  </si>
  <si>
    <t>4.2</t>
  </si>
  <si>
    <t>4.3</t>
  </si>
  <si>
    <t>4.4</t>
  </si>
  <si>
    <t>4.5</t>
  </si>
  <si>
    <t>Предоставление газа</t>
  </si>
  <si>
    <t>Оплата услуг обращения с твердыми коммунальными отходами</t>
  </si>
  <si>
    <t>в т.ч.</t>
  </si>
  <si>
    <t>6.6. Расчет (обоснование) расходов на оплату страхования</t>
  </si>
  <si>
    <t>6.7. Расчет (обоснование) расходов на оплату прочих работ, услуг</t>
  </si>
  <si>
    <t>6.8. Расчет (обоснование) расходов на приобретение основных средств</t>
  </si>
  <si>
    <t>6.9. Расчет (обоснование) расходов на приобретение материальных запасов</t>
  </si>
  <si>
    <t>Средний размер выплаты на одного работника, руб.</t>
  </si>
  <si>
    <t>1.5. Расчеты (обоснования) выплат компенсации расходов на оплату стоимости проезда к месту использования отпуска и обратно для лиц, работающих в районах Крайнего Севера и приравненных к ним местностям</t>
  </si>
  <si>
    <t>Уплата иных платежей, в т.ч.</t>
  </si>
  <si>
    <t>Фонд оплаты труда в год, руб. (гр.5 x (гр.6 + гр.10) x 
(1+гр. 15/ 100) x 
гр. 16 x 12)</t>
  </si>
  <si>
    <t>Из них категория работников, подпадающие под  реализацию указов Президента РФ</t>
  </si>
  <si>
    <t>(дата составления плана)</t>
  </si>
  <si>
    <t>Код строки</t>
  </si>
  <si>
    <r>
      <t>Код по бюджетной классификации Российской Федерации</t>
    </r>
    <r>
      <rPr>
        <sz val="10"/>
        <color indexed="10"/>
        <rFont val="Times New Roman"/>
        <family val="1"/>
        <charset val="204"/>
      </rPr>
      <t xml:space="preserve"> </t>
    </r>
    <r>
      <rPr>
        <sz val="11"/>
        <color indexed="10"/>
        <rFont val="Times New Roman"/>
        <family val="1"/>
        <charset val="204"/>
      </rPr>
      <t>&lt;3&gt;</t>
    </r>
  </si>
  <si>
    <r>
      <t xml:space="preserve">Аналитический код </t>
    </r>
    <r>
      <rPr>
        <sz val="10"/>
        <color indexed="10"/>
        <rFont val="Times New Roman"/>
        <family val="1"/>
        <charset val="204"/>
      </rPr>
      <t>&lt; 4 &gt;</t>
    </r>
  </si>
  <si>
    <t>Объем финансового обеспечения, рублей (с точностью до двух знаков после запятой -0,00)</t>
  </si>
  <si>
    <t>Всего</t>
  </si>
  <si>
    <t>Субсидия на выполнение государственного задания</t>
  </si>
  <si>
    <t>Субсидии, предоставляемые в соответствии с абзацем вторым пункта 1 статьи 78.1 Бюджетного кодекса Российской Федерации (субсидии на иные цели)</t>
  </si>
  <si>
    <t>Поступления от оказания услуг (выполнения работ) на платной основе и от иной приносящей доход деятельности</t>
  </si>
  <si>
    <t>из них гранты</t>
  </si>
  <si>
    <t>РАСХОДЫ, ВСЕГО:</t>
  </si>
  <si>
    <t>200 00 0</t>
  </si>
  <si>
    <t>200</t>
  </si>
  <si>
    <t>Х</t>
  </si>
  <si>
    <t>Выплаты персоналу, всего</t>
  </si>
  <si>
    <t>210 00 0</t>
  </si>
  <si>
    <t>210</t>
  </si>
  <si>
    <t>110</t>
  </si>
  <si>
    <t>фонд оплаты труда</t>
  </si>
  <si>
    <t>211 00 0</t>
  </si>
  <si>
    <t>211</t>
  </si>
  <si>
    <t>111</t>
  </si>
  <si>
    <t>из них:</t>
  </si>
  <si>
    <t>заработная плата</t>
  </si>
  <si>
    <t>211 01 0</t>
  </si>
  <si>
    <t xml:space="preserve">       - АУП</t>
  </si>
  <si>
    <t>211 01 1</t>
  </si>
  <si>
    <t>211 01 2</t>
  </si>
  <si>
    <t>211 01 3</t>
  </si>
  <si>
    <t>211 01 4</t>
  </si>
  <si>
    <t xml:space="preserve">       - вспомогательный персонал</t>
  </si>
  <si>
    <t>211 01 5</t>
  </si>
  <si>
    <t xml:space="preserve">       - обслуживающий персонал</t>
  </si>
  <si>
    <t xml:space="preserve">социальные пособия и компенсации персоналу в денежной форме
</t>
  </si>
  <si>
    <t>211 02 0</t>
  </si>
  <si>
    <t>прочие выплаты персоналу, в том числе компенсационного характера</t>
  </si>
  <si>
    <t>212 00 0</t>
  </si>
  <si>
    <t>212</t>
  </si>
  <si>
    <t>112</t>
  </si>
  <si>
    <t>…..</t>
  </si>
  <si>
    <t>212 01 0</t>
  </si>
  <si>
    <t>иные выплаты, за исключением фонда оплаты труда учреждения, для выполнения отдельных полномочий</t>
  </si>
  <si>
    <t>213 00 0</t>
  </si>
  <si>
    <t>213</t>
  </si>
  <si>
    <t>113</t>
  </si>
  <si>
    <t>213 01 0</t>
  </si>
  <si>
    <t>Взносы по обязательному социальному страхованию на выплаты по оплате труда работников и иные выплаты работникам учреждений, всего</t>
  </si>
  <si>
    <t>214 00 0</t>
  </si>
  <si>
    <t>214</t>
  </si>
  <si>
    <t>119</t>
  </si>
  <si>
    <t xml:space="preserve"> на выплаты по оплате труда</t>
  </si>
  <si>
    <t>214 01 0</t>
  </si>
  <si>
    <t>на иные выплаты работникам</t>
  </si>
  <si>
    <t>214 02 0</t>
  </si>
  <si>
    <t>214 03 0</t>
  </si>
  <si>
    <t>Социальные и иные выплаты населению, всего</t>
  </si>
  <si>
    <t>220 00 0</t>
  </si>
  <si>
    <t>220</t>
  </si>
  <si>
    <t>300</t>
  </si>
  <si>
    <t>Социальные выплаты гражданам, кроме публичных нормативных социальных выплат</t>
  </si>
  <si>
    <t>221 00 0</t>
  </si>
  <si>
    <t>320</t>
  </si>
  <si>
    <t>пособия, компенсации и иные социальные выплаты гражданам, кроме публичных нормативных обязательств</t>
  </si>
  <si>
    <t>221 01 0</t>
  </si>
  <si>
    <t>221</t>
  </si>
  <si>
    <t>321</t>
  </si>
  <si>
    <t>221 01 1</t>
  </si>
  <si>
    <t xml:space="preserve">приобретение товаров, работ, услуг в пользу граждан в целях их социального обеспечения
</t>
  </si>
  <si>
    <t>222 00 0</t>
  </si>
  <si>
    <t>222</t>
  </si>
  <si>
    <t>323</t>
  </si>
  <si>
    <t>222 01 0</t>
  </si>
  <si>
    <t>стипендии</t>
  </si>
  <si>
    <t>223 00 0</t>
  </si>
  <si>
    <t>223</t>
  </si>
  <si>
    <t>340</t>
  </si>
  <si>
    <t>премии и гранты (отдельным гражданам)</t>
  </si>
  <si>
    <t>224 00 0</t>
  </si>
  <si>
    <t>224</t>
  </si>
  <si>
    <t>350</t>
  </si>
  <si>
    <t>иные выплаты населению</t>
  </si>
  <si>
    <t>225 00 0</t>
  </si>
  <si>
    <t>360</t>
  </si>
  <si>
    <t>Уплата налогов, сборов и иных платежей</t>
  </si>
  <si>
    <t>230 00 0</t>
  </si>
  <si>
    <t>240</t>
  </si>
  <si>
    <t>850</t>
  </si>
  <si>
    <t xml:space="preserve">уплата налога на имущество организаций и земельного налога
</t>
  </si>
  <si>
    <t>231 00 0</t>
  </si>
  <si>
    <t>241</t>
  </si>
  <si>
    <t>851</t>
  </si>
  <si>
    <t xml:space="preserve">иные налоги (включаемые в состав расходов) в бюджеты бюджетной системы Российской Федерации, а также государственная пошлина
</t>
  </si>
  <si>
    <t>232 00 0</t>
  </si>
  <si>
    <t>242</t>
  </si>
  <si>
    <t>852</t>
  </si>
  <si>
    <t>233 00 0</t>
  </si>
  <si>
    <t>243</t>
  </si>
  <si>
    <t>853</t>
  </si>
  <si>
    <t>233 01 0</t>
  </si>
  <si>
    <t>Прочие выплаты (кроме выплат на закупку товаров, работ, услуг)</t>
  </si>
  <si>
    <t>240 00 0</t>
  </si>
  <si>
    <t>исполнение судебных актов Российской Федерации и мировых соглашений по возмещению вреда, причиненного в результате деятельности учреждения</t>
  </si>
  <si>
    <t>241 00 0</t>
  </si>
  <si>
    <t>831</t>
  </si>
  <si>
    <t>250 00 0</t>
  </si>
  <si>
    <t>250</t>
  </si>
  <si>
    <t>Закупку товаров, работ, услуг в целях капитального ремонта государственного (муниципального) имущества</t>
  </si>
  <si>
    <t>251 00 0</t>
  </si>
  <si>
    <t>251</t>
  </si>
  <si>
    <t>251 01 0</t>
  </si>
  <si>
    <t>Прочую закупку товаров,
работ и услуг, всего</t>
  </si>
  <si>
    <t>252</t>
  </si>
  <si>
    <t>244</t>
  </si>
  <si>
    <t>увеличение стоимости материальных запасов</t>
  </si>
  <si>
    <t>Капитальные вложения в объекты государственной собственности</t>
  </si>
  <si>
    <t>260 00 0</t>
  </si>
  <si>
    <t>400</t>
  </si>
  <si>
    <t xml:space="preserve">Приобретение объектов недвижимого имущества государственными  бюджетными и автономными учреждениями
</t>
  </si>
  <si>
    <t>260 01 0</t>
  </si>
  <si>
    <t>406</t>
  </si>
  <si>
    <t>407</t>
  </si>
  <si>
    <t xml:space="preserve">280 00 0 </t>
  </si>
  <si>
    <t>Исполнитель (должность)</t>
  </si>
  <si>
    <t xml:space="preserve">       - педагогические работники</t>
  </si>
  <si>
    <t xml:space="preserve"> из них:</t>
  </si>
  <si>
    <t xml:space="preserve">       -категория работников, подпадающие под  реализацию указов Президента РФ</t>
  </si>
  <si>
    <t>Предоставление субсидий бюджетным, автономным учреждениям и иным некоммерческим организациям</t>
  </si>
  <si>
    <t>Расходы на закупку товаров, работ и услуг, всего: &lt; 7 &gt;</t>
  </si>
  <si>
    <t>Выплаты, уменьшающие доход, всего &lt; 8 &gt;</t>
  </si>
  <si>
    <t>налог на прибыль &lt; 8 &gt;</t>
  </si>
  <si>
    <t>налог на добавленную стоимость &lt; 8 &gt;</t>
  </si>
  <si>
    <t>прочие налоги, уменьшающие доход  &lt; 8 &gt;</t>
  </si>
  <si>
    <t>Прочие выплаты, всего &lt; 9 &gt;</t>
  </si>
  <si>
    <t>возврат в бюджет средств субсидии</t>
  </si>
  <si>
    <t>600</t>
  </si>
  <si>
    <t>300 00 0</t>
  </si>
  <si>
    <t>300 02 0</t>
  </si>
  <si>
    <t>300 03 0</t>
  </si>
  <si>
    <t>300 04 0</t>
  </si>
  <si>
    <t>400 00 0</t>
  </si>
  <si>
    <t>400 01 0</t>
  </si>
  <si>
    <t>Строительство (реконструкция) объектов недвижимого имущества государственными (муниципальными) бюджетными и автономными учреждениями</t>
  </si>
  <si>
    <t>уплата штрафов (в том числе административных), пеней, иных платежей</t>
  </si>
  <si>
    <t xml:space="preserve">Ставка налога, в руб. </t>
  </si>
  <si>
    <t xml:space="preserve">Приобретение марок, конвертов </t>
  </si>
  <si>
    <t>270 00 0</t>
  </si>
  <si>
    <t>263 00 0</t>
  </si>
  <si>
    <t>264 00 0</t>
  </si>
  <si>
    <t>264 11 0</t>
  </si>
  <si>
    <t>264 11 1</t>
  </si>
  <si>
    <t>Безвозмездные перечисления организациям и физическим лицам, всего</t>
  </si>
  <si>
    <t>гранты, предоставляемые автономным учреждениям</t>
  </si>
  <si>
    <t>242 00 0</t>
  </si>
  <si>
    <t>гранты, предоставляемые иным некоммерческим организациям (за исключением бюджетных и автономных учреждений)</t>
  </si>
  <si>
    <t>243 00 0</t>
  </si>
  <si>
    <t>гранты, предоставляемые другим организациям и физическим лицам</t>
  </si>
  <si>
    <t>244 00 0</t>
  </si>
  <si>
    <t>взносы в международные организации</t>
  </si>
  <si>
    <t>245 00 0</t>
  </si>
  <si>
    <t>платежи в целях обеспечения реализации соглашений с правительствами иностранных государств и международными организациями</t>
  </si>
  <si>
    <t>246 00 0</t>
  </si>
  <si>
    <t>613</t>
  </si>
  <si>
    <t>623</t>
  </si>
  <si>
    <t>634</t>
  </si>
  <si>
    <t>810</t>
  </si>
  <si>
    <t>862</t>
  </si>
  <si>
    <t>863</t>
  </si>
  <si>
    <t>ДОХОДЫ, всего:</t>
  </si>
  <si>
    <t>в том числе</t>
  </si>
  <si>
    <t>Доходы от оказания  услуг (работ), компенсации затрат учреждений, всего</t>
  </si>
  <si>
    <t xml:space="preserve">Остаток средств на начало текущего финансового года </t>
  </si>
  <si>
    <t xml:space="preserve">Остаток средств на конец текущего финансового года </t>
  </si>
  <si>
    <t>Доходы от собственности</t>
  </si>
  <si>
    <t xml:space="preserve">Доходы от штрафов, пеней, иных сумм принудительного изъятия, всего
</t>
  </si>
  <si>
    <t>000 00 1</t>
  </si>
  <si>
    <t>000 00 2</t>
  </si>
  <si>
    <t>100 00 0</t>
  </si>
  <si>
    <t>110 00 0</t>
  </si>
  <si>
    <t>120 00 0</t>
  </si>
  <si>
    <t>130 00 0</t>
  </si>
  <si>
    <t>Прочие доходы всего</t>
  </si>
  <si>
    <t>150 00 0</t>
  </si>
  <si>
    <t xml:space="preserve">Доходы от операций с активами, всего                         </t>
  </si>
  <si>
    <t>190 00 0</t>
  </si>
  <si>
    <t>198 00 0</t>
  </si>
  <si>
    <t xml:space="preserve">Прочие поступления, всего </t>
  </si>
  <si>
    <t>140</t>
  </si>
  <si>
    <t>140 00 0</t>
  </si>
  <si>
    <t>150</t>
  </si>
  <si>
    <t>Безвозмездные денежные поступления, всего</t>
  </si>
  <si>
    <t xml:space="preserve">Код видов расходов </t>
  </si>
  <si>
    <t>Вид расходов</t>
  </si>
  <si>
    <t>КОСГУ</t>
  </si>
  <si>
    <t xml:space="preserve">Среднегодовое количество получателей (чел.) </t>
  </si>
  <si>
    <t>Общая сумма выплат, руб. 
(гр. 5 x гр. 6 х гр. 7)</t>
  </si>
  <si>
    <t xml:space="preserve">Приложение 1 
к Порядку составления и утверждения плана финансово-хозяйственной деятельности государственных бюджетных и автономных учреждений Республики Карелия, в отношении которых Министерство образования и спорта Республики Карелия осуществляет функции и полномочия учредителя
</t>
  </si>
  <si>
    <t>к Порядку составления и утверждения плана финансово-хозяйственной деятельности государственных бюджетных и автономных учреждений Республики Карелия, в отношении которых Министерство образования и спорта Республики Карелия осуществляет функции и полномочия учредителя</t>
  </si>
  <si>
    <t>УТВЕРЖДАЮ</t>
  </si>
  <si>
    <t>(наименование должности должностного лица)</t>
  </si>
  <si>
    <t>(наименование органа  - учредителя (учреждения)</t>
  </si>
  <si>
    <t>МП                        (подпись, расшифровка подписи)</t>
  </si>
  <si>
    <t xml:space="preserve">                                                                                                     «______»  __________________20______</t>
  </si>
  <si>
    <t xml:space="preserve">"____"_________________20_____                 </t>
  </si>
  <si>
    <t>Коды</t>
  </si>
  <si>
    <t>Дата</t>
  </si>
  <si>
    <t>По Сводному реестру</t>
  </si>
  <si>
    <t>Орган, осуществляющий функции и полномочия учредителя</t>
  </si>
  <si>
    <t xml:space="preserve">Министерство образования и спорта Республики Карелия                             </t>
  </si>
  <si>
    <t>глава по БК</t>
  </si>
  <si>
    <t>801</t>
  </si>
  <si>
    <t>ИНН</t>
  </si>
  <si>
    <t>КПП</t>
  </si>
  <si>
    <t>Единица измерения по ОКЕИ</t>
  </si>
  <si>
    <t>383</t>
  </si>
  <si>
    <t>Раздел 1. Поступления и выплаты</t>
  </si>
  <si>
    <t>Сумма, руб.</t>
  </si>
  <si>
    <t>за пределами планового периода</t>
  </si>
  <si>
    <t>264 11 2</t>
  </si>
  <si>
    <t>264 11 3</t>
  </si>
  <si>
    <t>264 11 4</t>
  </si>
  <si>
    <t>264 11 5</t>
  </si>
  <si>
    <t>264 11 6</t>
  </si>
  <si>
    <t>264 11 7</t>
  </si>
  <si>
    <t>264 11 8</t>
  </si>
  <si>
    <t>Доходы от собственности, всего</t>
  </si>
  <si>
    <t>доходы от операционной аренды</t>
  </si>
  <si>
    <t>иные доходы от собственности</t>
  </si>
  <si>
    <t>111 00 0</t>
  </si>
  <si>
    <t>112 00 0</t>
  </si>
  <si>
    <t>субсидии на финансовое обеспечение выполнения государственного задания</t>
  </si>
  <si>
    <t>121 00 0</t>
  </si>
  <si>
    <t>Доходы от оказания услуг (выполнения работ) на платной основе</t>
  </si>
  <si>
    <t>122 00 0</t>
  </si>
  <si>
    <t>доходы от образовательной деятельности всего</t>
  </si>
  <si>
    <t>122 01 0</t>
  </si>
  <si>
    <t>122 01 1</t>
  </si>
  <si>
    <t>доходы от прочих видов деятельности</t>
  </si>
  <si>
    <t>122 02 0</t>
  </si>
  <si>
    <t>122 02 1</t>
  </si>
  <si>
    <t>доходы от компенсации затрат</t>
  </si>
  <si>
    <t>122 03 0</t>
  </si>
  <si>
    <t>доходы по условным арендным платежам</t>
  </si>
  <si>
    <t>122 04 0</t>
  </si>
  <si>
    <t>доходы от компенсации затрат (расходов) по оплате коммунальных услуг, а также иные доходы, поступающие в порядке возмещения затрат (расходов), понесенных в связи с содержанием имущества, находящегося в аренде, в безвозмездном пользовании в соответствии с договором аренды или договором безвозмездного пользования</t>
  </si>
  <si>
    <t>122 04 1</t>
  </si>
  <si>
    <t>122 04 2</t>
  </si>
  <si>
    <t>доходы от штрафных санкций за нарушение законодательства о закупках и нарушение условий контрактов (договоров)</t>
  </si>
  <si>
    <t>131 00 0</t>
  </si>
  <si>
    <t>132 00 0</t>
  </si>
  <si>
    <t>целевые субсидии</t>
  </si>
  <si>
    <t>141 00 0</t>
  </si>
  <si>
    <t>141</t>
  </si>
  <si>
    <t>152</t>
  </si>
  <si>
    <t>субсидии на осуществление капитальных вложений</t>
  </si>
  <si>
    <t>142 00 0</t>
  </si>
  <si>
    <t>162</t>
  </si>
  <si>
    <t>151 00 0</t>
  </si>
  <si>
    <t>191 00 0</t>
  </si>
  <si>
    <t>из них:                                                                                         увеличение остатков денежных средств за счет возврата дебиторской задолженности прошлых лет</t>
  </si>
  <si>
    <t>198 01 0</t>
  </si>
  <si>
    <t>198 02 0</t>
  </si>
  <si>
    <t>221 02 0</t>
  </si>
  <si>
    <t>пособия по социальной помощи населению в натуральной форме</t>
  </si>
  <si>
    <t>221 02 1</t>
  </si>
  <si>
    <t>263</t>
  </si>
  <si>
    <t>221 02 2</t>
  </si>
  <si>
    <t>225 01 0</t>
  </si>
  <si>
    <t>из них:                                                                                         гранты, предоставляемые бюджетным учреждениям</t>
  </si>
  <si>
    <t>261 01 0</t>
  </si>
  <si>
    <t>341</t>
  </si>
  <si>
    <t>342</t>
  </si>
  <si>
    <t>343</t>
  </si>
  <si>
    <t>344</t>
  </si>
  <si>
    <t>345</t>
  </si>
  <si>
    <t>346</t>
  </si>
  <si>
    <t>347</t>
  </si>
  <si>
    <t>349</t>
  </si>
  <si>
    <t>Увеличение стоимости лекарственных препаратов и материалов, применяемых в медицинских целях</t>
  </si>
  <si>
    <t>Увеличение стоимости продуктов питания</t>
  </si>
  <si>
    <t>Увеличение стоимости горюче-смазочных материалов</t>
  </si>
  <si>
    <t>Увеличение стоимости строительных материалов</t>
  </si>
  <si>
    <t>Увеличение стоимости мягкого инвентаря</t>
  </si>
  <si>
    <t>Увеличение стоимости прочих материальных запасов</t>
  </si>
  <si>
    <t>Увеличение стоимости прочих материальных запасов однократного применения</t>
  </si>
  <si>
    <t>Увеличение стоимости материальных запасов для целей капитальных вложений</t>
  </si>
  <si>
    <t>закупку товаров, работ, услуг в целях создания,развития,эксплуатации и вывода из эксплуатации государственных информационных систем</t>
  </si>
  <si>
    <t>265 00 0</t>
  </si>
  <si>
    <t>246</t>
  </si>
  <si>
    <t>закупку энергетических ресурсов</t>
  </si>
  <si>
    <t>266 00 0</t>
  </si>
  <si>
    <t>247</t>
  </si>
  <si>
    <t>266 01 0</t>
  </si>
  <si>
    <t>271 00 0</t>
  </si>
  <si>
    <t>272 00 0</t>
  </si>
  <si>
    <t>880</t>
  </si>
  <si>
    <t>Специальные расходы</t>
  </si>
  <si>
    <t>290 00 0</t>
  </si>
  <si>
    <t>300 01 0</t>
  </si>
  <si>
    <t xml:space="preserve">1_В случае утверждения закона (решения) о бюджете на текущий финансовый год и плановый период.
2_Указывается дата подписания Плана
3_В графе 3 отражаются:
    по строкам 110 00 0 - 190 00 0 - коды аналитической группы подвида доходов бюджетов классификации доходов бюджетов;
    по строкам 190 80 0 - 190 90 0 - коды аналитической группы вида источников финансирования дефицитов бюджетов классификации источников финансирования дефицитов бюджетов;
    по строкам 210 00 0 - 290 00 0 - коды видов расходов бюджетов классификации расходов бюджетов;  
    по строкам 300 00 0 - 300 04 0 - коды аналитической группы подвида доходов бюджетов классификации доходов бюджетов, по которым планируется уплата налогов, уменьшающих доход (в том числе налог на прибыль, налог на добавленную стоимость, единый налог на вмененный доход для отдельных видов деятельности);
    по строкам 400 00 0 - 400 40 0- коды аналитической группы вида источников финансирования дефицитов бюджетов классификации источников финансирования дефицитов бюджетов.
4_В графе 4 указывается код классификации операций сектора государственного управления в соответствии с Порядком применения классификации операций сектора государственного управления, утвержденным приказом Министерства финансов Российской Федерации от 29 ноября 2017 г. № 209н (зарегистрирован в Министерстве юстиции Российской Федерации 12 февраля 2018 г., регистрационный номер 50003), и (или) коды иных аналитических показателей, в случае, если Порядком органа - учредителя предусмотрена указанная детализация.
5_По строкам 000 00 1 и 000 00 2 указываются планируемые суммы остатков средств на начало и на конец планируемого года, если указанные показатели по решению органа, осуществляющего функции и полномочия учредителя, планируются на этапе формирования проекта Плана  либо указываются фактические остатки средств при внесении изменений в утвержденный План после завершения отчетного финансового года.
6_Показатели прочих поступлений включают в себя в том числе показатели увеличения денежных средств за счет возврата дебиторской задолженности прошлых лет, включая возврат предоставленных займов (микрозаймов), а также за счет возврата средств, размещенных на банковских депозитах. При формировании Плана (проекта Плана) обособленному(ым) подразделению(ям) показатель прочих поступлений включает показатель поступлений в рамках расчетов между головным учреждением и обособленным подразделением.
7_Показатели  выплат  по  расходам на закупки товаров, работ, услуг, отраженные  по  строкам  Раздела  1 «Поступления и выплаты» Плана, подлежат детализации  в  Разделе  2 «Сведения по выплатам на закупку товаров, работ, услуг» Плана.
8_Показатель отражается со знаком «минус».
9_Показатели прочих выплат включают в себя в том числе показатели уменьшения денежных средств за счет возврата средств субсидий, предоставленных до начала текущего финансового года, предоставления займов (микрозаймов), размещения автономными учреждениями денежных средств на банковских депозитах. При формировании Плана (проекта Плана) обособленному(ым) подразделению(ям) показатель прочих выплат включает показатель поступлений в рамках расчетов между головным учреждением и обособленным подразделением.
</t>
  </si>
  <si>
    <t>Раздел 2. Сведения по выплатам на закупки товаров, работ, услуг &lt; 11&gt;</t>
  </si>
  <si>
    <t>№
п/п</t>
  </si>
  <si>
    <t>Коды
строк</t>
  </si>
  <si>
    <t>Год
начала закупки</t>
  </si>
  <si>
    <t>Сумма</t>
  </si>
  <si>
    <t>(текущий финансовый год)</t>
  </si>
  <si>
    <t>(первый год планового периода)</t>
  </si>
  <si>
    <t>(второй год планового периода)</t>
  </si>
  <si>
    <t>260 10 0</t>
  </si>
  <si>
    <t>260 20 0</t>
  </si>
  <si>
    <t>260 30 0</t>
  </si>
  <si>
    <t>1.3.1</t>
  </si>
  <si>
    <t>в том числе:
в соответствии с Федеральным законом N 44-ФЗ</t>
  </si>
  <si>
    <t>260 31 0</t>
  </si>
  <si>
    <t>260 31 1</t>
  </si>
  <si>
    <t>1.3.2</t>
  </si>
  <si>
    <t>в соответствии с Федеральным законом N 223-ФЗ</t>
  </si>
  <si>
    <t>260 32 0</t>
  </si>
  <si>
    <t>260 40 0</t>
  </si>
  <si>
    <t>1.4.1</t>
  </si>
  <si>
    <t>в том числе:
за счет субсидий, предоставляемых на финансовое обеспечение выполнения государственного (муниципального) задания</t>
  </si>
  <si>
    <t>260 41 0</t>
  </si>
  <si>
    <t>1.4.1.1</t>
  </si>
  <si>
    <t>в том числе:
в соответствии с Федеральным законом № 44-ФЗ</t>
  </si>
  <si>
    <t>260 41 1</t>
  </si>
  <si>
    <t>1.4.1.2</t>
  </si>
  <si>
    <t>260 41 2</t>
  </si>
  <si>
    <t>1.4.2</t>
  </si>
  <si>
    <t>за счет субсидий, предоставляемых в соответствии с абзацем вторым пункта 1 статьи 78.1 Бюджетного кодекса Российской Федерации</t>
  </si>
  <si>
    <t>260 42 0</t>
  </si>
  <si>
    <t>1.4.2.1</t>
  </si>
  <si>
    <t>260 42 1</t>
  </si>
  <si>
    <t>260 42 1.1</t>
  </si>
  <si>
    <t>1.4.2.2</t>
  </si>
  <si>
    <t>260 42 2</t>
  </si>
  <si>
    <t>1.4.3</t>
  </si>
  <si>
    <t>260 43 0</t>
  </si>
  <si>
    <t>260 43 0.1</t>
  </si>
  <si>
    <t>1.4.4</t>
  </si>
  <si>
    <t>за счет средств обязательного медицинского страхования</t>
  </si>
  <si>
    <t>260 44 0</t>
  </si>
  <si>
    <t>1.4.4.1</t>
  </si>
  <si>
    <t>260 44 1</t>
  </si>
  <si>
    <t>1.4.4.2</t>
  </si>
  <si>
    <t>260 44 2</t>
  </si>
  <si>
    <t>1.4.5</t>
  </si>
  <si>
    <t>за счет прочих источников финансового обеспечения</t>
  </si>
  <si>
    <t>260 45 0</t>
  </si>
  <si>
    <t>1.4.5.1</t>
  </si>
  <si>
    <t>260 45 1</t>
  </si>
  <si>
    <t>260 45 1.1</t>
  </si>
  <si>
    <t>1.4.5.2</t>
  </si>
  <si>
    <t>в соответствии с Федеральным законом № 223-ФЗ</t>
  </si>
  <si>
    <t>260 50 0</t>
  </si>
  <si>
    <t>в том числе по году начала закупки:</t>
  </si>
  <si>
    <t>260 51 0</t>
  </si>
  <si>
    <t>Итого по договорам, планируемым к заключению в соответствующем финансовом году в соответствии с Федеральным законом № 223-ФЗ, по соответствующему году закупки</t>
  </si>
  <si>
    <t>260 60 0</t>
  </si>
  <si>
    <t>260 61 0</t>
  </si>
  <si>
    <t>Руководитель учреждения</t>
  </si>
  <si>
    <t>(уполномоченное лицо учреждения)</t>
  </si>
  <si>
    <t>(расшифровка подписи)</t>
  </si>
  <si>
    <t>Исполнитель (должность, ФИО)</t>
  </si>
  <si>
    <t>Выплаты на закупку товаров, работ, услуг, всего &lt;11&gt;</t>
  </si>
  <si>
    <t>в том числе:
по контрактам (договорам), заключенным до начала текущего финансового года без применения норм Федерального закона от 5 апреля 2013 г. № 44-ФЗ "О контрактной системе в сфере закупок товаров, работ, услуг для обеспечения государственных и муниципальных нужд" (Собрание законодательства Российской Федерации, 2013, № 14, ст. 1652; 2018, № 32, ст. 5104) (далее - Федеральный закон № 44-ФЗ) и Федерального закона от 18 июля 2011 г. № 223-ФЗ "О закупках товаров, работ, услуг отдельными видами юридических лиц" (Собрание законодательства Российской Федерации, 2011, № 30, ст. 4571; 2018, № 32,
ст. 5135) (далее - Федеральный закон № 223-ФЗ)  &lt;12&gt;</t>
  </si>
  <si>
    <t>по контрактам (договорам), планируемым к заключению в соответствующем финансовом году без применения норм Федерального закона № 44-ФЗ и Федерального закона № 223-ФЗ  &lt;12&gt;</t>
  </si>
  <si>
    <t>по контрактам (договорам), заключенным до начала текущего финансового года с учетом требований Федерального закона № 44-ФЗ и Федерального закона № 223-ФЗ  &lt;13&gt;</t>
  </si>
  <si>
    <t>260 31 2</t>
  </si>
  <si>
    <t>из них &lt;10.1&gt;:</t>
  </si>
  <si>
    <t>из них &lt;10.2&gt;:</t>
  </si>
  <si>
    <t>в соответствии с Федеральным законом № 223-ФЗ &lt;14&gt;</t>
  </si>
  <si>
    <t>за счет субсидий, предоставляемых на осуществление капитальных вложений  &lt;15&gt;</t>
  </si>
  <si>
    <t>260 43 0.2</t>
  </si>
  <si>
    <t>260 45 1.2</t>
  </si>
  <si>
    <t>СОГЛАСОВАНО:</t>
  </si>
  <si>
    <t>(наименование должности уполномоченного лица органа-учредителя)</t>
  </si>
  <si>
    <t>«___» _______________20___г.</t>
  </si>
  <si>
    <t xml:space="preserve">10_В Разделе 2 «Сведения по выплатам на закупку товаров, работ, услуг» Плана,  детализируются показатели выплат по расходам на закупку товаров, работ, услуг, отраженные по соответствующим строкам Раздела 1 «Поступления и выплаты» Плана.
10.1  В случаях, если учреждению предоставляются субсидия на иные цели, субсидия на осуществление капитальных вложений или грант в форме субсидии в соответствии с абзацем первым пункта 4 статьи 78.1 Бюджетного кодекса Российской Федерации в целях достижения результатов федерального проекта, в том числе входящего в состав соответствующего национального проекта (программы), определенного Указом Президента Российской Федерации от 7 мая 2018 г. N 204 «О национальных целях и стратегических задачах развития Российской Федерации на период до 2024 года» (Собрание законодательства Российской Федерации, 2018, N 20, ст. 2817; N 30, ст. 4717), или регионального проекта, обеспечивающего достижение целей, показателей и результатов федерального проекта (далее - региональный проект), показатели строк 26310, 26421, 26430 и 26451 Раздела 2 «Сведения по выплатам на закупку товаров, работ, услуг» детализируются по коду целевой статьи (8 - 17 разряды кода классификации расходов бюджетов, при этом в рамках реализации регионального проекта в 8 - 10 разрядах могут указываться нули).
10.2 Указывается уникальный код объекта капитального строительства или объекта недвижимого имущества, присвоенный государственной интегрированной информационной системой управления общественными финансами "Электронный бюджет", в случае если источником финансового обеспечения расходов на осуществление капитальных вложений являются средства федерального бюджета, в том числе предоставленные в виде межбюджетного трансферта в целях софинансирования расходных обязательств субъекта Российской Федерации (муниципального образования).
11_ Плановые показатели выплат на закупку товаров, работ, услуг по строке 26000 Раздела 2 «Сведения по выплатам на закупку товаров, работ, услуг» Плана распределяются на выплаты по контрактам (договорам), заключенным (планируемым к заключению) в соответствии с гражданским законодательством (строки 26100 и 26200), а также по контрактам (договорам), заключаемым в соответствии с требованиями законодательства Российской Федерации и иных нормативных правовых актов о контрактной системе в сфере закупок товаров, работ, услуг для обеспечения государственных и муниципальных нужд с детализацией указанных выплат по контрактам (договорам), заключенным до начала текущего финансового года (строка 26300) и планируемым к заключению в соответствующем финансовом году (строка 26400).
12 Указывается сумма договоров (контрактов) о закупках товаров, работ, услуг, заключенных без учета требований Федерального закона № 44-ФЗ и Федерального закона № 223-ФЗ, в случаях, предусмотренных указанными федеральными законами.
13_Указывается сумма закупок товаров, работ, услуг, осуществляемых в соответствии с Федеральным законом № 44-ФЗ и Федеральным законом № 223-ФЗ.
14 Государственным бюджетным учреждением показатель не формируется.
15 Указывается сумма закупок товаров, работ, услуг, осуществляемых в соответствии с Федеральным законом № 44-Ф
</t>
  </si>
  <si>
    <t>225</t>
  </si>
  <si>
    <t>226</t>
  </si>
  <si>
    <t>227</t>
  </si>
  <si>
    <t>310</t>
  </si>
  <si>
    <t>264 00 1</t>
  </si>
  <si>
    <t>264 00 2</t>
  </si>
  <si>
    <t>264 00 3</t>
  </si>
  <si>
    <t>264 00 4</t>
  </si>
  <si>
    <t>264 00 5</t>
  </si>
  <si>
    <t>264 00 6</t>
  </si>
  <si>
    <t>264 00 7</t>
  </si>
  <si>
    <t>264 00 8</t>
  </si>
  <si>
    <t>услуги связи</t>
  </si>
  <si>
    <t>транспортные услуги</t>
  </si>
  <si>
    <t>коммунальные услуги</t>
  </si>
  <si>
    <t>работы, услуги по содержанию имущества</t>
  </si>
  <si>
    <t>прочие работы, услуги</t>
  </si>
  <si>
    <t>страхование</t>
  </si>
  <si>
    <t>увеличение стоимости основных средств</t>
  </si>
  <si>
    <t>Детализация доходов (расходов) по источникам финансирования к Плану финансово-хозяйственной деятельности на 2024 год</t>
  </si>
  <si>
    <t>Расчеты (обоснования) по Субсидии на выполнение государственного задания на 2025 год</t>
  </si>
  <si>
    <t>Расчеты (обоснования) по поступлениям от оказания услуг на платной основе и от иной приносящей доход деятельности на 2025 год</t>
  </si>
  <si>
    <t>Расчеты (обоснования) по Субсидии на иные цели на 2025 год</t>
  </si>
  <si>
    <t>Расчеты (обоснования) по Субсидии на выполнение государственного задания на 2024 год</t>
  </si>
  <si>
    <t>Расчеты (обоснования) по поступлениям от оказания услуг на платной основе и от иной приносящей доход деятельности на 2024 год</t>
  </si>
  <si>
    <t>Расчеты (обоснования) по Субсидии на иные цели на 2024 год</t>
  </si>
  <si>
    <t>Детализация доходов (расходов) по источникам финансирования к Плану финансово-хозяйственной деятельности на 2023 год</t>
  </si>
  <si>
    <t>Расчеты (обоснования) по Субсидии на выполнение государственного задания на 2023 год</t>
  </si>
  <si>
    <t>Расчеты (обоснования) по поступлениям от оказания услуг на платной основе и от иной приносящей доход деятельности на 2023 год</t>
  </si>
  <si>
    <t>Расчеты (обоснования) по Субсидии на иные цели на 2023 год</t>
  </si>
  <si>
    <t>по контрактам (договорам), планируемым к заключению в соответствующем финансовом году с учетом требований Федерального закона № 44-ФЗ и Федерального закона № 223-ФЗ  &lt;12&gt;</t>
  </si>
  <si>
    <t>в соответствии с Федеральным законом № 223-ФЗ  &lt;14&gt;</t>
  </si>
  <si>
    <t xml:space="preserve">Итого по контрактам, планируемым к заключению в соответствующем финансовом году в соответствии с Федеральным законом № 44-ФЗ, по соответствующему году закупки  </t>
  </si>
  <si>
    <t>Остаток средств на начало текущего финансового года &lt;5&gt;</t>
  </si>
  <si>
    <t>Остаток средств на конец текущего финансового года &lt;5&gt;</t>
  </si>
  <si>
    <t>Прочие поступления, всего &lt;6&gt;</t>
  </si>
  <si>
    <t>План финансово-хозяйственной деятельности на 2023 г.</t>
  </si>
  <si>
    <t>(на 2023  и на плановый период 2024  и 2025 &lt; 1&gt;)</t>
  </si>
  <si>
    <t>86200073</t>
  </si>
  <si>
    <t>862У5614</t>
  </si>
  <si>
    <t>1004002949</t>
  </si>
  <si>
    <t>1004011001</t>
  </si>
  <si>
    <r>
      <t>Код по бюджетной классификации Российской Федерации</t>
    </r>
    <r>
      <rPr>
        <sz val="8"/>
        <color indexed="10"/>
        <rFont val="Times New Roman"/>
        <family val="1"/>
        <charset val="204"/>
      </rPr>
      <t xml:space="preserve"> &lt;10.1&gt;</t>
    </r>
  </si>
  <si>
    <t>Уникальный код &lt;10/2&gt;</t>
  </si>
  <si>
    <t>Учреждение  ГБПОУ РК "Костомукшский политехнический колледж"</t>
  </si>
  <si>
    <t xml:space="preserve">на 2023г. текущий финансовый год </t>
  </si>
  <si>
    <t xml:space="preserve">на 2024г. первый год планового периода </t>
  </si>
  <si>
    <t xml:space="preserve">на 2025г. второй год планового периода </t>
  </si>
  <si>
    <t>реализация основных образовательных программ по очной форме обучения</t>
  </si>
  <si>
    <t>реализация основных образовательных программ по заочной форме обучения</t>
  </si>
  <si>
    <t xml:space="preserve">реализация основных образовательных  программ профессионального обучения - повышение квалификации, профессиональная подготовка и (или) переподготовка по профессиям рабочих </t>
  </si>
  <si>
    <t>123</t>
  </si>
  <si>
    <t>130</t>
  </si>
  <si>
    <t>131</t>
  </si>
  <si>
    <t>122 01 2</t>
  </si>
  <si>
    <t>122 01 3</t>
  </si>
  <si>
    <t>Доходы от поступления платы за проживание в общежитие</t>
  </si>
  <si>
    <t xml:space="preserve">Доходы от оказания услуг по организации питания </t>
  </si>
  <si>
    <t>122 02 2</t>
  </si>
  <si>
    <t xml:space="preserve">Доходы от поступления платы за проживание в учебной гостинице </t>
  </si>
  <si>
    <t>122 02 3</t>
  </si>
  <si>
    <t>Доходы от услуг мастерских</t>
  </si>
  <si>
    <t>122 02 4</t>
  </si>
  <si>
    <t>безвозмездные поступления текущего характера от иных резидентов</t>
  </si>
  <si>
    <t>141 00 1</t>
  </si>
  <si>
    <t xml:space="preserve">150 </t>
  </si>
  <si>
    <t>155</t>
  </si>
  <si>
    <t>прочие не социальные выплаты персоналу в денежной форме</t>
  </si>
  <si>
    <t>прочие не социальные выплаты персоналу в натуральной форме</t>
  </si>
  <si>
    <t>212 02 0</t>
  </si>
  <si>
    <t>212 03 0</t>
  </si>
  <si>
    <t>прочие работы и услуги</t>
  </si>
  <si>
    <t>иные выплаты текущего характера физическим лицам</t>
  </si>
  <si>
    <t>22201 1</t>
  </si>
  <si>
    <t>уплата иных платежей</t>
  </si>
  <si>
    <t>297</t>
  </si>
  <si>
    <t>уплата штрафов за нарушение законодательства о налогах и сборах, законодательства о страховых взносах</t>
  </si>
  <si>
    <t>233 02 0</t>
  </si>
  <si>
    <t>292</t>
  </si>
  <si>
    <t>тепловая энергия</t>
  </si>
  <si>
    <t>электроэнергия</t>
  </si>
  <si>
    <t>266 02 0</t>
  </si>
  <si>
    <t>на 2023 г.</t>
  </si>
  <si>
    <t>на 2024 г.</t>
  </si>
  <si>
    <t>на 2025г.</t>
  </si>
  <si>
    <t xml:space="preserve">Директор </t>
  </si>
  <si>
    <t>Заместитель директора по образовательной деятельности</t>
  </si>
  <si>
    <t xml:space="preserve">Главный бухгалтер </t>
  </si>
  <si>
    <t>Руководитель ОПОП ППКРС</t>
  </si>
  <si>
    <t>Руководитель ОПОП ППССЗ</t>
  </si>
  <si>
    <t>Руководитель МЦПК</t>
  </si>
  <si>
    <t xml:space="preserve">Руководитель ИМЦ </t>
  </si>
  <si>
    <t>Начальник отдела по социально-воспитательной и культурно-массовой работе</t>
  </si>
  <si>
    <t>Начальник АХО</t>
  </si>
  <si>
    <t>Преподаватель</t>
  </si>
  <si>
    <t>Преподаватель-организатор основ безопасности жизнидеятельности</t>
  </si>
  <si>
    <t xml:space="preserve">Воспитатель </t>
  </si>
  <si>
    <t>Мастер производственного обучения</t>
  </si>
  <si>
    <t>Методист</t>
  </si>
  <si>
    <t>Педагог психолог</t>
  </si>
  <si>
    <t>Педагог-организатор</t>
  </si>
  <si>
    <t xml:space="preserve">Социальный педагог </t>
  </si>
  <si>
    <t>Ведущий экономист</t>
  </si>
  <si>
    <t>Инженер-програмист 1 категории</t>
  </si>
  <si>
    <t>Бухгалтер II категории</t>
  </si>
  <si>
    <t xml:space="preserve">Специалист по кадрам </t>
  </si>
  <si>
    <t>Механик</t>
  </si>
  <si>
    <t>Лаборант</t>
  </si>
  <si>
    <t xml:space="preserve">Менеджер </t>
  </si>
  <si>
    <t>Старший лаборант</t>
  </si>
  <si>
    <t>Дежурный по общежитию(зданию)</t>
  </si>
  <si>
    <t>Дежурный по общежитию(зданию) Выделенное место для трудоустройства инвалида</t>
  </si>
  <si>
    <t>Калькулятор</t>
  </si>
  <si>
    <t>Комендант</t>
  </si>
  <si>
    <t>Заведующий производством (шеф-повар)</t>
  </si>
  <si>
    <t>Делопроизводитель</t>
  </si>
  <si>
    <t>Старший администратор</t>
  </si>
  <si>
    <t>Юрисконсульт</t>
  </si>
  <si>
    <t xml:space="preserve">Диспетчер образовательного учреждения </t>
  </si>
  <si>
    <t>Секретарь учебной части</t>
  </si>
  <si>
    <t>Итого по разделу "Учебно-вспомагательный персонал"</t>
  </si>
  <si>
    <t>Водитель автомобиля</t>
  </si>
  <si>
    <t>Электромонтер по ремонту и обслуживанию электрооборудования</t>
  </si>
  <si>
    <t>Рабочий по комплексному обслуживанию и ремонту зданий</t>
  </si>
  <si>
    <t>Повар</t>
  </si>
  <si>
    <t>Дворник</t>
  </si>
  <si>
    <t>Кладовщик</t>
  </si>
  <si>
    <t>Сторож (вахтер)</t>
  </si>
  <si>
    <t>Вахтер</t>
  </si>
  <si>
    <t>Уборщик производственных помещений</t>
  </si>
  <si>
    <t>Уборщик служебных помещений</t>
  </si>
  <si>
    <t>Мойщик посуды</t>
  </si>
  <si>
    <t>Справочно:</t>
  </si>
  <si>
    <t xml:space="preserve">Ожидаемый уровень заработной платы по категории работников, подпадающие под  реализацию указов Президента РФ на физическое лицо, с учетом выплат по договорам гражданско-правового характера и компенсации расходов на оплату жилых помещений, отопления и освещения педагогическим работникам государственных образовательных  организаций Республики Карелия, проживающим и работающим в сельских населенных пунктах, рабочих поселках (поселках городского типа) составляет: </t>
  </si>
  <si>
    <t>Яцевич В.Н.</t>
  </si>
  <si>
    <t>Тел: 7-06-39</t>
  </si>
  <si>
    <t>Слесарь-сантехник</t>
  </si>
  <si>
    <t>плановый фонд по договорам ГПХ, компенсационные расходы</t>
  </si>
  <si>
    <t xml:space="preserve">ежемесячное вознаграждение за классное руководство </t>
  </si>
  <si>
    <t xml:space="preserve">Яцевчи В.Н. </t>
  </si>
  <si>
    <t xml:space="preserve">Ставка налога,в руб. </t>
  </si>
  <si>
    <t>1.6</t>
  </si>
  <si>
    <t>RENAULT LOGAN</t>
  </si>
  <si>
    <t>1.7</t>
  </si>
  <si>
    <t>SKODA FABIA</t>
  </si>
  <si>
    <t>1.8</t>
  </si>
  <si>
    <t>МДСУ 1000-0308</t>
  </si>
  <si>
    <t>1.9</t>
  </si>
  <si>
    <t>ТО-18А</t>
  </si>
  <si>
    <t>10:04:0010202:311</t>
  </si>
  <si>
    <t>Здание учебного корпуса</t>
  </si>
  <si>
    <t>Здание мастерских</t>
  </si>
  <si>
    <t>Здание Общежития</t>
  </si>
  <si>
    <t>Учебный корпус</t>
  </si>
  <si>
    <t>Общежитие</t>
  </si>
  <si>
    <t>Мастерские</t>
  </si>
  <si>
    <t>Объекты ГБПОУ РК КПК</t>
  </si>
  <si>
    <t>6.3. Расчет (обоснование) расходов на оплату энергетических ресурсов</t>
  </si>
  <si>
    <t>Итого</t>
  </si>
  <si>
    <t xml:space="preserve">Исполнитель </t>
  </si>
  <si>
    <t>прочие несоциальные выплаты персоналу в денежной форме (оплата первичного мед.осмотра при приеме на работу, оплата суточных при командировке и т.д.)</t>
  </si>
  <si>
    <t>прочие работы, услуги (проезд к месту командировки и обратно)</t>
  </si>
  <si>
    <t xml:space="preserve">Оплата траспортных услуг </t>
  </si>
  <si>
    <t>пособия по социальной помощи населению в денежной форме  (выплата поощрительной стипендии студентам)</t>
  </si>
  <si>
    <t>пособия по социальной помощи населению в денежной форме  (выплата стипендии правительства РФ студентам)</t>
  </si>
  <si>
    <t xml:space="preserve">Приобретение марок,конвертов </t>
  </si>
  <si>
    <t>негативное воздействие на работу централизованной системы водоотведения</t>
  </si>
  <si>
    <t xml:space="preserve">Итого </t>
  </si>
  <si>
    <t>10</t>
  </si>
  <si>
    <t>11</t>
  </si>
  <si>
    <t>Проведение работ по профилактической дератизации,дезинфекции</t>
  </si>
  <si>
    <t>Здание общежития, здание учебного корпуса (столовая)</t>
  </si>
  <si>
    <t xml:space="preserve">Обслуживание теплопунктов (Универсал) </t>
  </si>
  <si>
    <t>Здание общежития, здание учебного копуса, здание мастреских</t>
  </si>
  <si>
    <t xml:space="preserve">Техническое обслуживание пожарной сигнализации (Охрана) </t>
  </si>
  <si>
    <t>Здание общежития, здание учебного копуса</t>
  </si>
  <si>
    <t>ТО и регламентно - профилактический ремонт системы пожарной сигнализации (Беркут)</t>
  </si>
  <si>
    <t>Здание общежития</t>
  </si>
  <si>
    <t>здание учебного копуса</t>
  </si>
  <si>
    <t>ТО ККМ</t>
  </si>
  <si>
    <t>касса в бухгалтерии</t>
  </si>
  <si>
    <t xml:space="preserve">Уборка территории и утилизация мусора, уборка от снега </t>
  </si>
  <si>
    <t>Тритон аква (стирка белья)</t>
  </si>
  <si>
    <t xml:space="preserve">Здание общежития </t>
  </si>
  <si>
    <t>Обслуживание зданий Учебного корпуса и Общежития (ДГПХ)</t>
  </si>
  <si>
    <t xml:space="preserve">Замена стояков (батареи, трубы) </t>
  </si>
  <si>
    <t xml:space="preserve">Обслуживание терморамок </t>
  </si>
  <si>
    <t xml:space="preserve">Здание мастерских </t>
  </si>
  <si>
    <t xml:space="preserve">Здание учебного корпуса </t>
  </si>
  <si>
    <t>Skoda Fabia</t>
  </si>
  <si>
    <t>Рено Логан</t>
  </si>
  <si>
    <t xml:space="preserve">Прочие работы, услуги </t>
  </si>
  <si>
    <t xml:space="preserve">Экспертная оценка ОЦИ </t>
  </si>
  <si>
    <t>Оплата по ДГПХ</t>
  </si>
  <si>
    <t>категория работников, подпадающие под  реализацию указов Президента РФ</t>
  </si>
  <si>
    <t>Страховые взносы в Пенсионный фонд Российской Федерации, Страховые взносы в Федеральный фонд обязательного медицинского страхования на договоры ГПХ</t>
  </si>
  <si>
    <t>Сварочное оборудование</t>
  </si>
  <si>
    <t>Приобретение ГСМ</t>
  </si>
  <si>
    <t>Приобретение продуктов питания</t>
  </si>
  <si>
    <t>Приобретение бланков строгой отчетности</t>
  </si>
  <si>
    <t>Приобретение мягкого инвентаря</t>
  </si>
  <si>
    <t>Приобретение стройматериалов</t>
  </si>
  <si>
    <t>Приобретение хозяйственных материалов, канцелярских товаров и т.д.</t>
  </si>
  <si>
    <t>Приобретение медикаментов</t>
  </si>
  <si>
    <t>Приобретение сувенирной продукции</t>
  </si>
  <si>
    <t>обеспечение питанием детей сирот и детей, оставшихся без попечения родителей (компенсация)</t>
  </si>
  <si>
    <t>обеспечение выпускников одеждой, обувью, мягким инвентарем и оборудованием (компенсация)</t>
  </si>
  <si>
    <t>обеспечения  одеждой, обувью и мягким инвентарём обучающихся и воспитанников (компенсация)</t>
  </si>
  <si>
    <t>единовременное денежное пособие в размере установленной величины прожиточного минимума</t>
  </si>
  <si>
    <t>приобретение проездных билетов для детей сирот</t>
  </si>
  <si>
    <t>Обеспечение питанием обучающихся, находящихся в государственных образовательных организациях Республики Карелия (код цели 2301)</t>
  </si>
  <si>
    <t xml:space="preserve">приобретение продуктов питания учащимся (КОСГУ 342), (человека-дни) </t>
  </si>
  <si>
    <t>1.1.</t>
  </si>
  <si>
    <t>пособия по социальной помощи населению в денежной форме</t>
  </si>
  <si>
    <t>221 01 2</t>
  </si>
  <si>
    <t xml:space="preserve">прочие работы и услуги </t>
  </si>
  <si>
    <t>прочие несоциальные выплаты персоналув денежной форме</t>
  </si>
  <si>
    <t>Уплата иных платежей</t>
  </si>
  <si>
    <t>Уплата штрафов за нарушение законодательства о налогах и сборах, законодательства о страховых взносах</t>
  </si>
  <si>
    <t>Уборка и утилизация мусора</t>
  </si>
  <si>
    <t>Моноблоки</t>
  </si>
  <si>
    <t>Мебель в классы</t>
  </si>
  <si>
    <t>Опрессовка систем отопления</t>
  </si>
  <si>
    <t>Библиотечный фонд</t>
  </si>
  <si>
    <t>арендная плата за пользование иммуществом</t>
  </si>
  <si>
    <t>Тел:7-06-39</t>
  </si>
  <si>
    <t>2023</t>
  </si>
  <si>
    <t>2024</t>
  </si>
  <si>
    <t>2025</t>
  </si>
  <si>
    <t>Царик Ю.А.</t>
  </si>
  <si>
    <t>Детализация доходов (расходов) по источникам финансирования к Плану финансово-хозяйственной деятельности на 2025 год</t>
  </si>
  <si>
    <t>321,323,340</t>
  </si>
  <si>
    <t>ежегодное пособие на приобретение письменных принадлежностей (компенсация)</t>
  </si>
  <si>
    <t>академическая стипендия</t>
  </si>
  <si>
    <t>социальная стипендия  инвалидам и малоимущим</t>
  </si>
  <si>
    <t xml:space="preserve">социальная стипендия детей-сирот и находящихся под опекой </t>
  </si>
  <si>
    <t>на 20.02.2023 год</t>
  </si>
  <si>
    <t>обеспечение питанием детей сирот и детей, оставшихся без попечения родителей</t>
  </si>
  <si>
    <t>обеспечение бесплатного проезда детей-сирот и детей, оставшихся без попечения родителей, а также лиц из числа детей-сирот и детей, оставшихся без попечения родителей, обучающихся за счет средств бюджета (стоимость проездного билета)</t>
  </si>
  <si>
    <t>12</t>
  </si>
  <si>
    <t>компенсация стоимости питания учащихся</t>
  </si>
  <si>
    <t>221 01 3</t>
  </si>
  <si>
    <t>221 03 1</t>
  </si>
  <si>
    <t xml:space="preserve">ежемесячное денежное вознаграждение за классное руководство (кураторство) педагогическим работникам государственных образовательных организаций, реализующих образовательные программы среднего профессионального образования, в том числе программы профессионального обучения для лиц с ограниченными возможностями здоровья (8 мастеров производственного обучения, 4 преподавателя, 1 социальный педагог, 1 педагог психолог) общий ФОТ 2 456 096,00 (из них на уплату страховых взносов 569 596,00) </t>
  </si>
  <si>
    <t>материальная помощь студенту</t>
  </si>
  <si>
    <t>222 02 0</t>
  </si>
  <si>
    <t>расходы на социальную поддержку и материальную помощь учащихся, студентов учебных заведений профессионального образования</t>
  </si>
  <si>
    <t>пособия по социальной помощи населению в денежной форме  (выплата социальной стипендии студентам)</t>
  </si>
  <si>
    <t>пособия по социальной помощи населению в денежной форме  (выплата академической стипендии студентам)</t>
  </si>
  <si>
    <t>Иные трансферы текущего характера (гранты в форме субсидий)</t>
  </si>
  <si>
    <t>141 00 2</t>
  </si>
  <si>
    <t>Промывка системы канализации</t>
  </si>
  <si>
    <t xml:space="preserve"> здание учебного копуса</t>
  </si>
  <si>
    <t>Мебель</t>
  </si>
  <si>
    <t>Ключница</t>
  </si>
  <si>
    <t>Посудомоечная машина</t>
  </si>
  <si>
    <t>260 51 1</t>
  </si>
  <si>
    <t>260 51 2</t>
  </si>
  <si>
    <t>260 51 3</t>
  </si>
  <si>
    <t>Государственная пошлина</t>
  </si>
  <si>
    <t>13</t>
  </si>
  <si>
    <t>компенсация стоимости питания учащимся из семей мобилизованных, в дни прохождения практики</t>
  </si>
  <si>
    <t>Использование электронной образовательной платформы (код цели 2303)</t>
  </si>
  <si>
    <t>Приобретение инструментов, материалов в мастеркие (код цели 2303)</t>
  </si>
  <si>
    <t>Оборудование для мастерских (код цели 2303)</t>
  </si>
  <si>
    <t>Оборудование для культурно-массовых мероприятий (код цели 2303)</t>
  </si>
  <si>
    <t>Директор</t>
  </si>
  <si>
    <t>5.1</t>
  </si>
  <si>
    <t>5.2</t>
  </si>
  <si>
    <t>Водоснабжение (код цели 2309), всего</t>
  </si>
  <si>
    <t>Водоотведение (код цели 2309), всего</t>
  </si>
  <si>
    <t xml:space="preserve">        от     "20   "    июня      2023  &lt; 2 &gt;</t>
  </si>
  <si>
    <t>20.06.2023</t>
  </si>
  <si>
    <t>прочие не социальные выплаты персоналу в натуральной форме (КОСГУ 214)</t>
  </si>
  <si>
    <t>Приобретение инструментов, материалов для проведения демоэкзамена (код цели 2303)</t>
  </si>
  <si>
    <t>Оплата экспертов на демоэкзамен по договорам ГПХ (код цели 2303)</t>
  </si>
  <si>
    <t>Страховые взносы на договора ГПХ (код цели 2303)</t>
  </si>
  <si>
    <t>Приобретение мягкого инвентаря(форма рабочая) для подготовки и  проведения демоэкзамена (код цели 2303)</t>
  </si>
  <si>
    <t>Реализацию мероприятий в сфере образования, молодежной политики и патриотического воспитания ( код цели 2303)</t>
  </si>
  <si>
    <t>Оборудование для проведения демоэкзамена: ноутбук, МФУ, набор инструментов (код цели 2303)</t>
  </si>
  <si>
    <t>2.1.</t>
  </si>
  <si>
    <t>2.2.</t>
  </si>
  <si>
    <t>2.3.</t>
  </si>
  <si>
    <t xml:space="preserve"> « 20 » __июня___2023 г.</t>
  </si>
  <si>
    <t>на 20.06.2023 год</t>
  </si>
  <si>
    <t>Доходы от услуг ксерокопирования</t>
  </si>
  <si>
    <t>122 02 5</t>
  </si>
  <si>
    <t>122 02 6</t>
  </si>
  <si>
    <t>Доходы от культурно-массовых мероприятий</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</si>
</sst>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164" formatCode="_-* #,##0.00_р_._-;\-* #,##0.00_р_._-;_-* &quot;-&quot;??_р_._-;_-@_-"/>
    <numFmt numFmtId="165" formatCode="0.0%"/>
    <numFmt numFmtId="166" formatCode="0.0"/>
    <numFmt numFmtId="167" formatCode="#,##0.0"/>
    <numFmt numFmtId="168" formatCode="#,##0.00_ ;\-#,##0.00\ "/>
  </numFmts>
  <fonts count="29" x14ac:knownFonts="1">
    <font>
      <sz val="10"/>
      <name val="Arial Cyr"/>
      <charset val="204"/>
    </font>
    <font>
      <sz val="10"/>
      <name val="Arial Cyr"/>
      <charset val="204"/>
    </font>
    <font>
      <sz val="10"/>
      <name val="Times New Roman"/>
      <family val="1"/>
      <charset val="204"/>
    </font>
    <font>
      <sz val="11"/>
      <name val="Times New Roman"/>
      <family val="1"/>
      <charset val="204"/>
    </font>
    <font>
      <b/>
      <sz val="11"/>
      <name val="Times New Roman"/>
      <family val="1"/>
      <charset val="204"/>
    </font>
    <font>
      <b/>
      <sz val="12"/>
      <name val="Times New Roman"/>
      <family val="1"/>
      <charset val="204"/>
    </font>
    <font>
      <sz val="9"/>
      <name val="Times New Roman"/>
      <family val="1"/>
      <charset val="204"/>
    </font>
    <font>
      <sz val="9"/>
      <color indexed="9"/>
      <name val="Times New Roman"/>
      <family val="1"/>
      <charset val="204"/>
    </font>
    <font>
      <b/>
      <sz val="10"/>
      <name val="Times New Roman"/>
      <family val="1"/>
      <charset val="204"/>
    </font>
    <font>
      <sz val="12"/>
      <name val="Times New Roman"/>
      <family val="1"/>
      <charset val="204"/>
    </font>
    <font>
      <sz val="10"/>
      <color indexed="10"/>
      <name val="Times New Roman"/>
      <family val="1"/>
      <charset val="204"/>
    </font>
    <font>
      <sz val="11"/>
      <color indexed="10"/>
      <name val="Times New Roman"/>
      <family val="1"/>
      <charset val="204"/>
    </font>
    <font>
      <i/>
      <sz val="10"/>
      <name val="Times New Roman"/>
      <family val="1"/>
      <charset val="204"/>
    </font>
    <font>
      <b/>
      <i/>
      <sz val="10"/>
      <name val="Times New Roman"/>
      <family val="1"/>
      <charset val="204"/>
    </font>
    <font>
      <sz val="8"/>
      <name val="Times New Roman"/>
      <family val="1"/>
      <charset val="204"/>
    </font>
    <font>
      <sz val="14"/>
      <name val="Times New Roman"/>
      <family val="1"/>
      <charset val="204"/>
    </font>
    <font>
      <b/>
      <sz val="8"/>
      <name val="Times New Roman"/>
      <family val="1"/>
      <charset val="204"/>
    </font>
    <font>
      <sz val="6"/>
      <name val="Times New Roman"/>
      <family val="1"/>
      <charset val="204"/>
    </font>
    <font>
      <sz val="8"/>
      <color indexed="10"/>
      <name val="Times New Roman"/>
      <family val="1"/>
      <charset val="204"/>
    </font>
    <font>
      <b/>
      <sz val="9"/>
      <color indexed="81"/>
      <name val="Tahoma"/>
      <family val="2"/>
      <charset val="204"/>
    </font>
    <font>
      <sz val="9"/>
      <color indexed="81"/>
      <name val="Tahoma"/>
      <family val="2"/>
      <charset val="204"/>
    </font>
    <font>
      <u/>
      <sz val="10"/>
      <color theme="10"/>
      <name val="Arial Cyr"/>
      <charset val="204"/>
    </font>
    <font>
      <b/>
      <sz val="11"/>
      <color theme="1"/>
      <name val="Times New Roman"/>
      <family val="1"/>
      <charset val="204"/>
    </font>
    <font>
      <sz val="11"/>
      <color theme="1"/>
      <name val="Times New Roman"/>
      <family val="1"/>
      <charset val="204"/>
    </font>
    <font>
      <sz val="14"/>
      <color theme="1"/>
      <name val="Calibri"/>
      <family val="2"/>
      <scheme val="minor"/>
    </font>
    <font>
      <sz val="12"/>
      <color rgb="FFFF0000"/>
      <name val="Times New Roman"/>
      <family val="1"/>
      <charset val="204"/>
    </font>
    <font>
      <i/>
      <sz val="11"/>
      <color theme="1"/>
      <name val="Times New Roman"/>
      <family val="1"/>
      <charset val="204"/>
    </font>
    <font>
      <sz val="10"/>
      <color theme="1"/>
      <name val="Times New Roman"/>
      <family val="1"/>
      <charset val="204"/>
    </font>
    <font>
      <b/>
      <sz val="10"/>
      <color theme="1"/>
      <name val="Times New Roman"/>
      <family val="1"/>
      <charset val="204"/>
    </font>
  </fonts>
  <fills count="5">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rgb="FFFFFF00"/>
        <bgColor indexed="64"/>
      </patternFill>
    </fill>
  </fills>
  <borders count="36">
    <border>
      <left/>
      <right/>
      <top/>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style="thin">
        <color indexed="64"/>
      </top>
      <bottom/>
      <diagonal/>
    </border>
    <border>
      <left style="thin">
        <color indexed="64"/>
      </left>
      <right style="thin">
        <color indexed="64"/>
      </right>
      <top style="thin">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bottom style="medium">
        <color indexed="64"/>
      </bottom>
      <diagonal/>
    </border>
    <border>
      <left style="thin">
        <color indexed="64"/>
      </left>
      <right/>
      <top/>
      <bottom style="medium">
        <color indexed="64"/>
      </bottom>
      <diagonal/>
    </border>
    <border>
      <left style="thin">
        <color indexed="64"/>
      </left>
      <right style="medium">
        <color indexed="64"/>
      </right>
      <top/>
      <bottom style="thin">
        <color indexed="64"/>
      </bottom>
      <diagonal/>
    </border>
    <border>
      <left style="medium">
        <color indexed="64"/>
      </left>
      <right/>
      <top/>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style="thin">
        <color indexed="64"/>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s>
  <cellStyleXfs count="4">
    <xf numFmtId="0" fontId="0" fillId="0" borderId="0"/>
    <xf numFmtId="0" fontId="21" fillId="0" borderId="0" applyNumberFormat="0" applyFill="0" applyBorder="0" applyAlignment="0" applyProtection="0"/>
    <xf numFmtId="9" fontId="1" fillId="0" borderId="0" applyFont="0" applyFill="0" applyBorder="0" applyAlignment="0" applyProtection="0"/>
    <xf numFmtId="164" fontId="1" fillId="0" borderId="0" applyFont="0" applyFill="0" applyBorder="0" applyAlignment="0" applyProtection="0"/>
  </cellStyleXfs>
  <cellXfs count="713">
    <xf numFmtId="0" fontId="0" fillId="0" borderId="0" xfId="0"/>
    <xf numFmtId="0" fontId="2" fillId="0" borderId="0" xfId="0" applyNumberFormat="1" applyFont="1" applyBorder="1" applyAlignment="1">
      <alignment horizontal="left"/>
    </xf>
    <xf numFmtId="0" fontId="3" fillId="0" borderId="0" xfId="0" applyNumberFormat="1" applyFont="1" applyBorder="1" applyAlignment="1">
      <alignment horizontal="left"/>
    </xf>
    <xf numFmtId="0" fontId="2" fillId="0" borderId="0" xfId="0" applyNumberFormat="1" applyFont="1" applyBorder="1" applyAlignment="1">
      <alignment horizontal="center" vertical="center" wrapText="1"/>
    </xf>
    <xf numFmtId="0" fontId="2" fillId="0" borderId="0" xfId="0" applyNumberFormat="1" applyFont="1" applyBorder="1" applyAlignment="1">
      <alignment horizontal="center" vertical="top"/>
    </xf>
    <xf numFmtId="0" fontId="2" fillId="0" borderId="0" xfId="0" applyNumberFormat="1" applyFont="1" applyBorder="1" applyAlignment="1">
      <alignment horizontal="left" vertical="center"/>
    </xf>
    <xf numFmtId="0" fontId="4" fillId="0" borderId="0" xfId="0" applyNumberFormat="1" applyFont="1" applyBorder="1" applyAlignment="1">
      <alignment horizontal="left"/>
    </xf>
    <xf numFmtId="0" fontId="6" fillId="0" borderId="0" xfId="0" applyNumberFormat="1" applyFont="1" applyBorder="1" applyAlignment="1">
      <alignment horizontal="left"/>
    </xf>
    <xf numFmtId="0" fontId="2" fillId="0" borderId="1" xfId="0" applyNumberFormat="1" applyFont="1" applyBorder="1" applyAlignment="1">
      <alignment horizontal="left" vertical="center" wrapText="1"/>
    </xf>
    <xf numFmtId="0" fontId="2" fillId="0" borderId="2" xfId="0" applyNumberFormat="1" applyFont="1" applyBorder="1" applyAlignment="1">
      <alignment horizontal="left" vertical="center" wrapText="1"/>
    </xf>
    <xf numFmtId="0" fontId="2" fillId="0" borderId="3" xfId="0" applyNumberFormat="1" applyFont="1" applyBorder="1" applyAlignment="1">
      <alignment horizontal="left" vertical="center" wrapText="1"/>
    </xf>
    <xf numFmtId="49" fontId="4" fillId="0" borderId="0" xfId="0" applyNumberFormat="1" applyFont="1" applyBorder="1" applyAlignment="1">
      <alignment horizontal="left"/>
    </xf>
    <xf numFmtId="0" fontId="4" fillId="0" borderId="0" xfId="0" applyNumberFormat="1" applyFont="1" applyBorder="1" applyAlignment="1"/>
    <xf numFmtId="4" fontId="2" fillId="0" borderId="0" xfId="0" applyNumberFormat="1" applyFont="1" applyBorder="1" applyAlignment="1">
      <alignment vertical="center"/>
    </xf>
    <xf numFmtId="0" fontId="2" fillId="0" borderId="0" xfId="0" applyNumberFormat="1" applyFont="1" applyBorder="1" applyAlignment="1">
      <alignment vertical="center"/>
    </xf>
    <xf numFmtId="0" fontId="8" fillId="0" borderId="0" xfId="0" applyNumberFormat="1" applyFont="1" applyBorder="1" applyAlignment="1">
      <alignment horizontal="left" vertical="center"/>
    </xf>
    <xf numFmtId="0" fontId="2" fillId="0" borderId="0" xfId="0" applyNumberFormat="1" applyFont="1" applyBorder="1" applyAlignment="1">
      <alignment horizontal="left" vertical="top"/>
    </xf>
    <xf numFmtId="0" fontId="4" fillId="0" borderId="0" xfId="0" applyNumberFormat="1" applyFont="1" applyBorder="1" applyAlignment="1">
      <alignment horizontal="center"/>
    </xf>
    <xf numFmtId="49" fontId="2" fillId="0" borderId="0" xfId="0" applyNumberFormat="1" applyFont="1" applyBorder="1" applyAlignment="1">
      <alignment horizontal="center" vertical="center"/>
    </xf>
    <xf numFmtId="0" fontId="2" fillId="0" borderId="0" xfId="0" applyNumberFormat="1" applyFont="1" applyBorder="1" applyAlignment="1">
      <alignment horizontal="left" vertical="center" wrapText="1"/>
    </xf>
    <xf numFmtId="0" fontId="2" fillId="0" borderId="0" xfId="0" applyNumberFormat="1" applyFont="1" applyBorder="1" applyAlignment="1">
      <alignment horizontal="center" vertical="center"/>
    </xf>
    <xf numFmtId="4" fontId="2" fillId="0" borderId="0" xfId="0" applyNumberFormat="1" applyFont="1" applyBorder="1" applyAlignment="1">
      <alignment horizontal="center" vertical="center"/>
    </xf>
    <xf numFmtId="0" fontId="3" fillId="2" borderId="0" xfId="0" applyFont="1" applyFill="1" applyBorder="1"/>
    <xf numFmtId="0" fontId="2" fillId="2" borderId="0" xfId="0" applyFont="1" applyFill="1" applyBorder="1"/>
    <xf numFmtId="0" fontId="2" fillId="2" borderId="4" xfId="0" applyFont="1" applyFill="1" applyBorder="1" applyAlignment="1">
      <alignment horizontal="center"/>
    </xf>
    <xf numFmtId="0" fontId="2" fillId="2" borderId="0" xfId="0" applyFont="1" applyFill="1" applyBorder="1" applyAlignment="1">
      <alignment horizontal="center"/>
    </xf>
    <xf numFmtId="0" fontId="22" fillId="2" borderId="0" xfId="0" applyFont="1" applyFill="1" applyBorder="1"/>
    <xf numFmtId="0" fontId="2" fillId="2" borderId="4" xfId="0" applyFont="1" applyFill="1" applyBorder="1" applyAlignment="1">
      <alignment vertical="top" wrapText="1"/>
    </xf>
    <xf numFmtId="0" fontId="8" fillId="2" borderId="0" xfId="0" applyFont="1" applyFill="1"/>
    <xf numFmtId="0" fontId="8" fillId="2" borderId="4" xfId="0" applyFont="1" applyFill="1" applyBorder="1" applyAlignment="1">
      <alignment vertical="top" wrapText="1"/>
    </xf>
    <xf numFmtId="0" fontId="8" fillId="2" borderId="4" xfId="0" applyFont="1" applyFill="1" applyBorder="1" applyAlignment="1">
      <alignment horizontal="center" vertical="center" wrapText="1"/>
    </xf>
    <xf numFmtId="49" fontId="8" fillId="2" borderId="4" xfId="0" applyNumberFormat="1" applyFont="1" applyFill="1" applyBorder="1" applyAlignment="1">
      <alignment horizontal="center" vertical="center"/>
    </xf>
    <xf numFmtId="0" fontId="12" fillId="2" borderId="4" xfId="0" applyFont="1" applyFill="1" applyBorder="1" applyAlignment="1">
      <alignment vertical="top" wrapText="1"/>
    </xf>
    <xf numFmtId="0" fontId="12" fillId="2" borderId="4" xfId="0" applyFont="1" applyFill="1" applyBorder="1" applyAlignment="1">
      <alignment horizontal="center" vertical="center" wrapText="1"/>
    </xf>
    <xf numFmtId="49" fontId="12" fillId="2" borderId="4" xfId="0" applyNumberFormat="1" applyFont="1" applyFill="1" applyBorder="1" applyAlignment="1">
      <alignment horizontal="center" vertical="center"/>
    </xf>
    <xf numFmtId="0" fontId="2" fillId="2" borderId="0" xfId="0" applyFont="1" applyFill="1"/>
    <xf numFmtId="0" fontId="12" fillId="2" borderId="4" xfId="0" applyFont="1" applyFill="1" applyBorder="1" applyAlignment="1">
      <alignment horizontal="center" vertical="center"/>
    </xf>
    <xf numFmtId="0" fontId="2" fillId="2" borderId="4" xfId="0" applyFont="1" applyFill="1" applyBorder="1" applyAlignment="1">
      <alignment horizontal="center" vertical="center"/>
    </xf>
    <xf numFmtId="0" fontId="8" fillId="2" borderId="4" xfId="0" applyFont="1" applyFill="1" applyBorder="1" applyAlignment="1">
      <alignment horizontal="center" vertical="center"/>
    </xf>
    <xf numFmtId="0" fontId="8" fillId="2" borderId="4" xfId="0" applyFont="1" applyFill="1" applyBorder="1" applyAlignment="1">
      <alignment horizontal="left" vertical="top" wrapText="1"/>
    </xf>
    <xf numFmtId="0" fontId="13" fillId="2" borderId="4" xfId="0" applyFont="1" applyFill="1" applyBorder="1" applyAlignment="1">
      <alignment vertical="top" wrapText="1"/>
    </xf>
    <xf numFmtId="0" fontId="13" fillId="2" borderId="4" xfId="0" applyFont="1" applyFill="1" applyBorder="1" applyAlignment="1">
      <alignment horizontal="center" vertical="center" wrapText="1"/>
    </xf>
    <xf numFmtId="49" fontId="13" fillId="2" borderId="4" xfId="0" applyNumberFormat="1" applyFont="1" applyFill="1" applyBorder="1" applyAlignment="1">
      <alignment horizontal="center" vertical="center"/>
    </xf>
    <xf numFmtId="0" fontId="13" fillId="2" borderId="4" xfId="0" applyFont="1" applyFill="1" applyBorder="1" applyAlignment="1">
      <alignment horizontal="center" vertical="center"/>
    </xf>
    <xf numFmtId="0" fontId="23" fillId="2" borderId="0" xfId="0" applyFont="1" applyFill="1"/>
    <xf numFmtId="0" fontId="23" fillId="2" borderId="0" xfId="0" applyFont="1" applyFill="1" applyAlignment="1">
      <alignment horizontal="center" vertical="center"/>
    </xf>
    <xf numFmtId="0" fontId="23" fillId="2" borderId="0" xfId="0" applyFont="1" applyFill="1" applyBorder="1"/>
    <xf numFmtId="0" fontId="23" fillId="2" borderId="5" xfId="0" applyFont="1" applyFill="1" applyBorder="1" applyAlignment="1">
      <alignment horizontal="center" vertical="center"/>
    </xf>
    <xf numFmtId="0" fontId="8" fillId="2" borderId="4" xfId="0" applyFont="1" applyFill="1" applyBorder="1"/>
    <xf numFmtId="0" fontId="2" fillId="2" borderId="4" xfId="0" applyFont="1" applyFill="1" applyBorder="1"/>
    <xf numFmtId="0" fontId="12" fillId="2" borderId="4" xfId="0" applyFont="1" applyFill="1" applyBorder="1"/>
    <xf numFmtId="0" fontId="12" fillId="2" borderId="4" xfId="0" applyFont="1" applyFill="1" applyBorder="1" applyAlignment="1">
      <alignment vertical="top"/>
    </xf>
    <xf numFmtId="4" fontId="8" fillId="2" borderId="4" xfId="0" applyNumberFormat="1" applyFont="1" applyFill="1" applyBorder="1" applyAlignment="1">
      <alignment horizontal="center" vertical="center"/>
    </xf>
    <xf numFmtId="0" fontId="4" fillId="0" borderId="0" xfId="0" applyNumberFormat="1" applyFont="1" applyFill="1" applyBorder="1" applyAlignment="1">
      <alignment horizontal="center"/>
    </xf>
    <xf numFmtId="0" fontId="8" fillId="2" borderId="4" xfId="0" applyFont="1" applyFill="1" applyBorder="1" applyAlignment="1">
      <alignment wrapText="1"/>
    </xf>
    <xf numFmtId="0" fontId="3" fillId="0" borderId="0" xfId="0" applyNumberFormat="1" applyFont="1" applyFill="1" applyBorder="1" applyAlignment="1">
      <alignment horizontal="left"/>
    </xf>
    <xf numFmtId="0" fontId="4" fillId="0" borderId="0" xfId="0" applyNumberFormat="1" applyFont="1" applyFill="1" applyBorder="1" applyAlignment="1">
      <alignment horizontal="left"/>
    </xf>
    <xf numFmtId="0" fontId="2" fillId="0" borderId="0" xfId="0" applyNumberFormat="1" applyFont="1" applyFill="1" applyBorder="1" applyAlignment="1">
      <alignment horizontal="center" vertical="center" wrapText="1"/>
    </xf>
    <xf numFmtId="0" fontId="2" fillId="0" borderId="0" xfId="0" applyNumberFormat="1" applyFont="1" applyFill="1" applyBorder="1" applyAlignment="1">
      <alignment horizontal="center" vertical="top"/>
    </xf>
    <xf numFmtId="0" fontId="2" fillId="0" borderId="0" xfId="0" applyNumberFormat="1" applyFont="1" applyFill="1" applyBorder="1" applyAlignment="1">
      <alignment horizontal="left" vertical="center"/>
    </xf>
    <xf numFmtId="0" fontId="2" fillId="0" borderId="0" xfId="0" applyNumberFormat="1" applyFont="1" applyFill="1" applyBorder="1" applyAlignment="1">
      <alignment horizontal="left"/>
    </xf>
    <xf numFmtId="0" fontId="6" fillId="0" borderId="0" xfId="0" applyNumberFormat="1" applyFont="1" applyFill="1" applyBorder="1" applyAlignment="1">
      <alignment horizontal="left"/>
    </xf>
    <xf numFmtId="49" fontId="4" fillId="0" borderId="0" xfId="0" applyNumberFormat="1" applyFont="1" applyFill="1" applyBorder="1" applyAlignment="1">
      <alignment horizontal="left"/>
    </xf>
    <xf numFmtId="0" fontId="8" fillId="0" borderId="0" xfId="0" applyNumberFormat="1" applyFont="1" applyFill="1" applyBorder="1" applyAlignment="1">
      <alignment horizontal="left" vertical="center"/>
    </xf>
    <xf numFmtId="4" fontId="2" fillId="0" borderId="0" xfId="0" applyNumberFormat="1" applyFont="1" applyFill="1" applyBorder="1" applyAlignment="1">
      <alignment vertical="center"/>
    </xf>
    <xf numFmtId="0" fontId="2" fillId="0" borderId="0" xfId="0" applyNumberFormat="1" applyFont="1" applyFill="1" applyBorder="1" applyAlignment="1">
      <alignment vertical="center"/>
    </xf>
    <xf numFmtId="49" fontId="2" fillId="0" borderId="0" xfId="0" applyNumberFormat="1" applyFont="1" applyFill="1" applyBorder="1" applyAlignment="1">
      <alignment horizontal="center" vertical="center"/>
    </xf>
    <xf numFmtId="0" fontId="2" fillId="0" borderId="0" xfId="0" applyNumberFormat="1" applyFont="1" applyFill="1" applyBorder="1" applyAlignment="1">
      <alignment horizontal="left" vertical="center" wrapText="1"/>
    </xf>
    <xf numFmtId="0" fontId="2" fillId="0" borderId="0" xfId="0" applyNumberFormat="1" applyFont="1" applyFill="1" applyBorder="1" applyAlignment="1">
      <alignment horizontal="center" vertical="center"/>
    </xf>
    <xf numFmtId="4" fontId="2" fillId="0" borderId="0" xfId="0" applyNumberFormat="1" applyFont="1" applyFill="1" applyBorder="1" applyAlignment="1">
      <alignment horizontal="center" vertical="center"/>
    </xf>
    <xf numFmtId="0" fontId="2" fillId="0" borderId="0" xfId="0" applyNumberFormat="1" applyFont="1" applyFill="1" applyBorder="1" applyAlignment="1">
      <alignment horizontal="left" vertical="top"/>
    </xf>
    <xf numFmtId="49" fontId="8" fillId="0" borderId="4" xfId="0" applyNumberFormat="1" applyFont="1" applyFill="1" applyBorder="1" applyAlignment="1">
      <alignment horizontal="center" vertical="center"/>
    </xf>
    <xf numFmtId="0" fontId="2" fillId="2" borderId="6" xfId="0" applyFont="1" applyFill="1" applyBorder="1" applyAlignment="1">
      <alignment horizontal="left" wrapText="1"/>
    </xf>
    <xf numFmtId="0" fontId="8" fillId="2" borderId="6" xfId="0" applyFont="1" applyFill="1" applyBorder="1" applyAlignment="1">
      <alignment vertical="center" wrapText="1"/>
    </xf>
    <xf numFmtId="0" fontId="12" fillId="2" borderId="6" xfId="0" applyFont="1" applyFill="1" applyBorder="1" applyAlignment="1">
      <alignment vertical="center" wrapText="1"/>
    </xf>
    <xf numFmtId="0" fontId="8" fillId="2" borderId="6" xfId="0" applyFont="1" applyFill="1" applyBorder="1" applyAlignment="1">
      <alignment vertical="top" wrapText="1"/>
    </xf>
    <xf numFmtId="0" fontId="8" fillId="0" borderId="4" xfId="0" applyFont="1" applyFill="1" applyBorder="1" applyAlignment="1">
      <alignment vertical="center" wrapText="1"/>
    </xf>
    <xf numFmtId="0" fontId="8" fillId="0" borderId="4" xfId="0" applyFont="1" applyFill="1" applyBorder="1" applyAlignment="1">
      <alignment horizontal="center" vertical="center" wrapText="1"/>
    </xf>
    <xf numFmtId="0" fontId="8" fillId="0" borderId="6" xfId="0" applyFont="1" applyFill="1" applyBorder="1" applyAlignment="1">
      <alignment vertical="center" wrapText="1"/>
    </xf>
    <xf numFmtId="0" fontId="8" fillId="0" borderId="6" xfId="0" applyNumberFormat="1" applyFont="1" applyFill="1" applyBorder="1" applyAlignment="1">
      <alignment vertical="center" wrapText="1"/>
    </xf>
    <xf numFmtId="0" fontId="8" fillId="3" borderId="4" xfId="0" applyFont="1" applyFill="1" applyBorder="1" applyAlignment="1">
      <alignment vertical="center" wrapText="1"/>
    </xf>
    <xf numFmtId="0" fontId="8" fillId="3" borderId="4" xfId="0" applyFont="1" applyFill="1" applyBorder="1" applyAlignment="1">
      <alignment horizontal="center" vertical="center" wrapText="1"/>
    </xf>
    <xf numFmtId="49" fontId="8" fillId="3" borderId="4" xfId="0" applyNumberFormat="1" applyFont="1" applyFill="1" applyBorder="1" applyAlignment="1">
      <alignment horizontal="center" vertical="center"/>
    </xf>
    <xf numFmtId="0" fontId="8" fillId="3" borderId="6" xfId="0" applyFont="1" applyFill="1" applyBorder="1" applyAlignment="1">
      <alignment vertical="center" wrapText="1"/>
    </xf>
    <xf numFmtId="0" fontId="2" fillId="3" borderId="4" xfId="0" applyFont="1" applyFill="1" applyBorder="1" applyAlignment="1">
      <alignment horizontal="center" vertical="center"/>
    </xf>
    <xf numFmtId="0" fontId="2" fillId="2" borderId="4" xfId="0" applyFont="1" applyFill="1" applyBorder="1" applyAlignment="1">
      <alignment horizontal="center" vertical="center" wrapText="1"/>
    </xf>
    <xf numFmtId="0" fontId="5" fillId="2" borderId="0" xfId="0" applyFont="1" applyFill="1" applyAlignment="1">
      <alignment horizontal="center" vertical="center" wrapText="1"/>
    </xf>
    <xf numFmtId="4" fontId="8" fillId="0" borderId="4" xfId="0" applyNumberFormat="1" applyFont="1" applyFill="1" applyBorder="1" applyAlignment="1">
      <alignment horizontal="center" vertical="center"/>
    </xf>
    <xf numFmtId="4" fontId="2" fillId="2" borderId="4" xfId="0" applyNumberFormat="1" applyFont="1" applyFill="1" applyBorder="1" applyAlignment="1">
      <alignment horizontal="center" vertical="center"/>
    </xf>
    <xf numFmtId="0" fontId="4" fillId="2" borderId="0" xfId="0" applyNumberFormat="1" applyFont="1" applyFill="1" applyBorder="1" applyAlignment="1">
      <alignment horizontal="left"/>
    </xf>
    <xf numFmtId="0" fontId="3" fillId="2" borderId="0" xfId="0" applyNumberFormat="1" applyFont="1" applyFill="1" applyBorder="1" applyAlignment="1">
      <alignment horizontal="left"/>
    </xf>
    <xf numFmtId="49" fontId="3" fillId="2" borderId="5" xfId="0" applyNumberFormat="1" applyFont="1" applyFill="1" applyBorder="1" applyAlignment="1"/>
    <xf numFmtId="49" fontId="4" fillId="2" borderId="0" xfId="0" applyNumberFormat="1" applyFont="1" applyFill="1" applyBorder="1" applyAlignment="1">
      <alignment horizontal="left"/>
    </xf>
    <xf numFmtId="0" fontId="4" fillId="2" borderId="0" xfId="0" applyNumberFormat="1" applyFont="1" applyFill="1" applyBorder="1" applyAlignment="1"/>
    <xf numFmtId="0" fontId="14" fillId="2" borderId="4" xfId="0" applyNumberFormat="1" applyFont="1" applyFill="1" applyBorder="1" applyAlignment="1">
      <alignment horizontal="center" vertical="center" wrapText="1"/>
    </xf>
    <xf numFmtId="0" fontId="2" fillId="2" borderId="0" xfId="0" applyNumberFormat="1" applyFont="1" applyFill="1" applyBorder="1" applyAlignment="1">
      <alignment horizontal="center" vertical="center" wrapText="1"/>
    </xf>
    <xf numFmtId="0" fontId="2" fillId="2" borderId="4" xfId="0" applyNumberFormat="1" applyFont="1" applyFill="1" applyBorder="1" applyAlignment="1">
      <alignment horizontal="center" vertical="center" wrapText="1"/>
    </xf>
    <xf numFmtId="0" fontId="2" fillId="2" borderId="0" xfId="0" applyNumberFormat="1" applyFont="1" applyFill="1" applyBorder="1" applyAlignment="1">
      <alignment horizontal="center" vertical="top"/>
    </xf>
    <xf numFmtId="49" fontId="2" fillId="2" borderId="4" xfId="0" applyNumberFormat="1" applyFont="1" applyFill="1" applyBorder="1" applyAlignment="1">
      <alignment horizontal="center" vertical="center"/>
    </xf>
    <xf numFmtId="0" fontId="2" fillId="2" borderId="0" xfId="0" applyNumberFormat="1" applyFont="1" applyFill="1" applyBorder="1" applyAlignment="1">
      <alignment horizontal="left" vertical="center"/>
    </xf>
    <xf numFmtId="49" fontId="2" fillId="2" borderId="4" xfId="0" applyNumberFormat="1" applyFont="1" applyFill="1" applyBorder="1" applyAlignment="1">
      <alignment horizontal="center" vertical="center"/>
    </xf>
    <xf numFmtId="4" fontId="2" fillId="2" borderId="4" xfId="0" applyNumberFormat="1" applyFont="1" applyFill="1" applyBorder="1" applyAlignment="1">
      <alignment horizontal="center" vertical="center"/>
    </xf>
    <xf numFmtId="49" fontId="21" fillId="2" borderId="0" xfId="1" applyNumberFormat="1" applyFill="1"/>
    <xf numFmtId="49" fontId="3" fillId="2" borderId="0" xfId="0" applyNumberFormat="1" applyFont="1" applyFill="1"/>
    <xf numFmtId="49" fontId="15" fillId="2" borderId="0" xfId="0" applyNumberFormat="1" applyFont="1" applyFill="1"/>
    <xf numFmtId="49" fontId="15" fillId="2" borderId="0" xfId="0" applyNumberFormat="1" applyFont="1" applyFill="1" applyAlignment="1">
      <alignment vertical="center"/>
    </xf>
    <xf numFmtId="49" fontId="15" fillId="2" borderId="0" xfId="0" applyNumberFormat="1" applyFont="1" applyFill="1" applyBorder="1"/>
    <xf numFmtId="49" fontId="15" fillId="2" borderId="0" xfId="0" applyNumberFormat="1" applyFont="1" applyFill="1" applyBorder="1" applyAlignment="1">
      <alignment horizontal="right"/>
    </xf>
    <xf numFmtId="49" fontId="15" fillId="2" borderId="0" xfId="0" applyNumberFormat="1" applyFont="1" applyFill="1" applyBorder="1" applyAlignment="1"/>
    <xf numFmtId="49" fontId="15" fillId="2" borderId="0" xfId="0" applyNumberFormat="1" applyFont="1" applyFill="1" applyAlignment="1">
      <alignment horizontal="right"/>
    </xf>
    <xf numFmtId="49" fontId="15" fillId="2" borderId="0" xfId="0" applyNumberFormat="1" applyFont="1" applyFill="1" applyBorder="1" applyAlignment="1">
      <alignment horizontal="center"/>
    </xf>
    <xf numFmtId="49" fontId="15" fillId="2" borderId="0" xfId="0" applyNumberFormat="1" applyFont="1" applyFill="1" applyBorder="1" applyAlignment="1">
      <alignment horizontal="left"/>
    </xf>
    <xf numFmtId="49" fontId="15" fillId="2" borderId="0" xfId="0" applyNumberFormat="1" applyFont="1" applyFill="1" applyBorder="1" applyAlignment="1">
      <alignment vertical="top" wrapText="1"/>
    </xf>
    <xf numFmtId="49" fontId="15" fillId="2" borderId="0" xfId="0" applyNumberFormat="1" applyFont="1" applyFill="1" applyAlignment="1"/>
    <xf numFmtId="49" fontId="15" fillId="2" borderId="0" xfId="0" applyNumberFormat="1" applyFont="1" applyFill="1" applyAlignment="1">
      <alignment vertical="top" wrapText="1"/>
    </xf>
    <xf numFmtId="49" fontId="15" fillId="2" borderId="0" xfId="0" applyNumberFormat="1" applyFont="1" applyFill="1" applyAlignment="1">
      <alignment horizontal="left"/>
    </xf>
    <xf numFmtId="49" fontId="24" fillId="2" borderId="0" xfId="0" applyNumberFormat="1" applyFont="1" applyFill="1"/>
    <xf numFmtId="49" fontId="0" fillId="2" borderId="0" xfId="0" applyNumberFormat="1" applyFill="1"/>
    <xf numFmtId="49" fontId="15" fillId="2" borderId="0" xfId="0" applyNumberFormat="1" applyFont="1" applyFill="1" applyAlignment="1">
      <alignment vertical="top"/>
    </xf>
    <xf numFmtId="49" fontId="15" fillId="2" borderId="0" xfId="0" applyNumberFormat="1" applyFont="1" applyFill="1" applyAlignment="1">
      <alignment horizontal="right" vertical="top" wrapText="1"/>
    </xf>
    <xf numFmtId="49" fontId="15" fillId="2" borderId="0" xfId="0" applyNumberFormat="1" applyFont="1" applyFill="1" applyBorder="1" applyAlignment="1">
      <alignment horizontal="center" vertical="center"/>
    </xf>
    <xf numFmtId="49" fontId="3" fillId="2" borderId="0" xfId="0" applyNumberFormat="1" applyFont="1" applyFill="1" applyAlignment="1">
      <alignment vertical="top"/>
    </xf>
    <xf numFmtId="49" fontId="3" fillId="2" borderId="0" xfId="0" applyNumberFormat="1" applyFont="1" applyFill="1" applyAlignment="1">
      <alignment horizontal="right" vertical="top" wrapText="1"/>
    </xf>
    <xf numFmtId="49" fontId="3" fillId="2" borderId="0" xfId="0" applyNumberFormat="1" applyFont="1" applyFill="1" applyBorder="1" applyAlignment="1">
      <alignment horizontal="center" vertical="center"/>
    </xf>
    <xf numFmtId="0" fontId="12" fillId="2" borderId="4" xfId="0" applyFont="1" applyFill="1" applyBorder="1" applyAlignment="1">
      <alignment horizontal="center"/>
    </xf>
    <xf numFmtId="4" fontId="2" fillId="2" borderId="4" xfId="0" applyNumberFormat="1" applyFont="1" applyFill="1" applyBorder="1" applyAlignment="1">
      <alignment horizontal="center"/>
    </xf>
    <xf numFmtId="0" fontId="8" fillId="2" borderId="4" xfId="0" applyFont="1" applyFill="1" applyBorder="1" applyAlignment="1">
      <alignment horizontal="center"/>
    </xf>
    <xf numFmtId="4" fontId="8" fillId="2" borderId="4" xfId="0" applyNumberFormat="1" applyFont="1" applyFill="1" applyBorder="1" applyAlignment="1">
      <alignment horizontal="center"/>
    </xf>
    <xf numFmtId="0" fontId="8" fillId="3" borderId="4" xfId="0" applyFont="1" applyFill="1" applyBorder="1" applyAlignment="1">
      <alignment horizontal="center" vertical="center"/>
    </xf>
    <xf numFmtId="4" fontId="8" fillId="3" borderId="4" xfId="0" applyNumberFormat="1" applyFont="1" applyFill="1" applyBorder="1" applyAlignment="1">
      <alignment horizontal="center" vertical="center"/>
    </xf>
    <xf numFmtId="4" fontId="8" fillId="0" borderId="4" xfId="0" applyNumberFormat="1" applyFont="1" applyFill="1" applyBorder="1" applyAlignment="1">
      <alignment vertical="center" wrapText="1"/>
    </xf>
    <xf numFmtId="4" fontId="8" fillId="0" borderId="4" xfId="0" applyNumberFormat="1" applyFont="1" applyFill="1" applyBorder="1" applyAlignment="1">
      <alignment horizontal="center" vertical="center" wrapText="1"/>
    </xf>
    <xf numFmtId="4" fontId="12" fillId="2" borderId="4" xfId="0" applyNumberFormat="1" applyFont="1" applyFill="1" applyBorder="1" applyAlignment="1">
      <alignment horizontal="center" vertical="center"/>
    </xf>
    <xf numFmtId="4" fontId="13" fillId="2" borderId="4" xfId="0" applyNumberFormat="1" applyFont="1" applyFill="1" applyBorder="1" applyAlignment="1">
      <alignment horizontal="center" vertical="center"/>
    </xf>
    <xf numFmtId="0" fontId="2" fillId="2" borderId="6" xfId="0" applyFont="1" applyFill="1" applyBorder="1" applyAlignment="1">
      <alignment vertical="center" wrapText="1"/>
    </xf>
    <xf numFmtId="2" fontId="2" fillId="2" borderId="4" xfId="0" applyNumberFormat="1" applyFont="1" applyFill="1" applyBorder="1" applyAlignment="1">
      <alignment horizontal="center" vertical="center"/>
    </xf>
    <xf numFmtId="0" fontId="12" fillId="2" borderId="4" xfId="0" applyFont="1" applyFill="1" applyBorder="1" applyAlignment="1">
      <alignment vertical="center" wrapText="1"/>
    </xf>
    <xf numFmtId="0" fontId="12" fillId="0" borderId="4" xfId="0" applyFont="1" applyFill="1" applyBorder="1" applyAlignment="1">
      <alignment horizontal="center" vertical="center" wrapText="1"/>
    </xf>
    <xf numFmtId="4" fontId="12" fillId="2" borderId="4" xfId="0" applyNumberFormat="1" applyFont="1" applyFill="1" applyBorder="1" applyAlignment="1">
      <alignment horizontal="center"/>
    </xf>
    <xf numFmtId="0" fontId="2" fillId="2" borderId="4" xfId="0" applyFont="1" applyFill="1" applyBorder="1" applyAlignment="1">
      <alignment horizontal="left" vertical="top" wrapText="1"/>
    </xf>
    <xf numFmtId="0" fontId="12" fillId="2" borderId="4" xfId="0" applyFont="1" applyFill="1" applyBorder="1" applyAlignment="1">
      <alignment horizontal="left" vertical="center" wrapText="1"/>
    </xf>
    <xf numFmtId="0" fontId="2" fillId="2" borderId="4" xfId="0" applyFont="1" applyFill="1" applyBorder="1" applyAlignment="1">
      <alignment horizontal="left" vertical="center" wrapText="1"/>
    </xf>
    <xf numFmtId="0" fontId="3" fillId="0" borderId="0" xfId="0" applyFont="1" applyAlignment="1">
      <alignment vertical="center"/>
    </xf>
    <xf numFmtId="0" fontId="3" fillId="0" borderId="0" xfId="0" applyFont="1" applyAlignment="1">
      <alignment vertical="center" wrapText="1"/>
    </xf>
    <xf numFmtId="0" fontId="3" fillId="0" borderId="0" xfId="0" applyFont="1" applyAlignment="1">
      <alignment horizontal="center" vertical="center"/>
    </xf>
    <xf numFmtId="0" fontId="14" fillId="0" borderId="0" xfId="0" applyNumberFormat="1" applyFont="1" applyBorder="1" applyAlignment="1">
      <alignment horizontal="left"/>
    </xf>
    <xf numFmtId="0" fontId="14" fillId="0" borderId="0" xfId="0" applyNumberFormat="1" applyFont="1" applyBorder="1" applyAlignment="1">
      <alignment horizontal="center"/>
    </xf>
    <xf numFmtId="0" fontId="17" fillId="0" borderId="0" xfId="0" applyNumberFormat="1" applyFont="1" applyBorder="1" applyAlignment="1">
      <alignment horizontal="left"/>
    </xf>
    <xf numFmtId="0" fontId="17" fillId="0" borderId="0" xfId="0" applyNumberFormat="1" applyFont="1" applyBorder="1" applyAlignment="1">
      <alignment horizontal="center" vertical="top"/>
    </xf>
    <xf numFmtId="0" fontId="0" fillId="0" borderId="0" xfId="0" applyAlignment="1"/>
    <xf numFmtId="0" fontId="3" fillId="0" borderId="0" xfId="0" applyFont="1" applyBorder="1" applyAlignment="1">
      <alignment vertical="center" wrapText="1"/>
    </xf>
    <xf numFmtId="0" fontId="14" fillId="2" borderId="4" xfId="0" applyNumberFormat="1" applyFont="1" applyFill="1" applyBorder="1" applyAlignment="1">
      <alignment horizontal="center"/>
    </xf>
    <xf numFmtId="0" fontId="14" fillId="2" borderId="4" xfId="0" applyNumberFormat="1" applyFont="1" applyFill="1" applyBorder="1" applyAlignment="1">
      <alignment horizontal="center" vertical="top" wrapText="1"/>
    </xf>
    <xf numFmtId="49" fontId="14" fillId="2" borderId="8" xfId="0" applyNumberFormat="1" applyFont="1" applyFill="1" applyBorder="1" applyAlignment="1">
      <alignment horizontal="center" vertical="top"/>
    </xf>
    <xf numFmtId="49" fontId="14" fillId="2" borderId="4" xfId="0" applyNumberFormat="1" applyFont="1" applyFill="1" applyBorder="1" applyAlignment="1">
      <alignment horizontal="center" vertical="top"/>
    </xf>
    <xf numFmtId="49" fontId="14" fillId="2" borderId="9" xfId="0" applyNumberFormat="1" applyFont="1" applyFill="1" applyBorder="1" applyAlignment="1">
      <alignment horizontal="center" vertical="top"/>
    </xf>
    <xf numFmtId="49" fontId="16" fillId="2" borderId="10" xfId="0" applyNumberFormat="1" applyFont="1" applyFill="1" applyBorder="1" applyAlignment="1"/>
    <xf numFmtId="0" fontId="16" fillId="2" borderId="4" xfId="0" applyNumberFormat="1" applyFont="1" applyFill="1" applyBorder="1" applyAlignment="1"/>
    <xf numFmtId="49" fontId="16" fillId="2" borderId="0" xfId="0" applyNumberFormat="1" applyFont="1" applyFill="1" applyBorder="1" applyAlignment="1">
      <alignment horizontal="center"/>
    </xf>
    <xf numFmtId="49" fontId="14" fillId="2" borderId="2" xfId="0" applyNumberFormat="1" applyFont="1" applyFill="1" applyBorder="1" applyAlignment="1">
      <alignment horizontal="center"/>
    </xf>
    <xf numFmtId="4" fontId="14" fillId="2" borderId="2" xfId="0" applyNumberFormat="1" applyFont="1" applyFill="1" applyBorder="1" applyAlignment="1"/>
    <xf numFmtId="49" fontId="14" fillId="2" borderId="11" xfId="0" applyNumberFormat="1" applyFont="1" applyFill="1" applyBorder="1" applyAlignment="1"/>
    <xf numFmtId="0" fontId="14" fillId="2" borderId="1" xfId="0" applyNumberFormat="1" applyFont="1" applyFill="1" applyBorder="1" applyAlignment="1">
      <alignment wrapText="1"/>
    </xf>
    <xf numFmtId="49" fontId="16" fillId="2" borderId="4" xfId="0" applyNumberFormat="1" applyFont="1" applyFill="1" applyBorder="1" applyAlignment="1">
      <alignment horizontal="center"/>
    </xf>
    <xf numFmtId="49" fontId="14" fillId="2" borderId="1" xfId="0" applyNumberFormat="1" applyFont="1" applyFill="1" applyBorder="1" applyAlignment="1">
      <alignment horizontal="center"/>
    </xf>
    <xf numFmtId="4" fontId="14" fillId="2" borderId="1" xfId="0" applyNumberFormat="1" applyFont="1" applyFill="1" applyBorder="1" applyAlignment="1"/>
    <xf numFmtId="4" fontId="14" fillId="2" borderId="1" xfId="0" applyNumberFormat="1" applyFont="1" applyFill="1" applyBorder="1" applyAlignment="1">
      <alignment horizontal="center"/>
    </xf>
    <xf numFmtId="4" fontId="14" fillId="2" borderId="9" xfId="0" applyNumberFormat="1" applyFont="1" applyFill="1" applyBorder="1" applyAlignment="1">
      <alignment horizontal="center"/>
    </xf>
    <xf numFmtId="49" fontId="14" fillId="2" borderId="4" xfId="0" applyNumberFormat="1" applyFont="1" applyFill="1" applyBorder="1" applyAlignment="1">
      <alignment horizontal="center"/>
    </xf>
    <xf numFmtId="0" fontId="14" fillId="2" borderId="4" xfId="0" applyNumberFormat="1" applyFont="1" applyFill="1" applyBorder="1" applyAlignment="1">
      <alignment wrapText="1"/>
    </xf>
    <xf numFmtId="49" fontId="16" fillId="2" borderId="12" xfId="0" applyNumberFormat="1" applyFont="1" applyFill="1" applyBorder="1" applyAlignment="1">
      <alignment horizontal="center"/>
    </xf>
    <xf numFmtId="0" fontId="14" fillId="2" borderId="13" xfId="0" applyNumberFormat="1" applyFont="1" applyFill="1" applyBorder="1" applyAlignment="1">
      <alignment wrapText="1"/>
    </xf>
    <xf numFmtId="49" fontId="14" fillId="2" borderId="5" xfId="0" applyNumberFormat="1" applyFont="1" applyFill="1" applyBorder="1" applyAlignment="1">
      <alignment horizontal="center"/>
    </xf>
    <xf numFmtId="0" fontId="16" fillId="2" borderId="4" xfId="0" applyNumberFormat="1" applyFont="1" applyFill="1" applyBorder="1" applyAlignment="1">
      <alignment wrapText="1"/>
    </xf>
    <xf numFmtId="49" fontId="14" fillId="2" borderId="14" xfId="0" applyNumberFormat="1" applyFont="1" applyFill="1" applyBorder="1" applyAlignment="1"/>
    <xf numFmtId="0" fontId="14" fillId="2" borderId="15" xfId="0" applyNumberFormat="1" applyFont="1" applyFill="1" applyBorder="1" applyAlignment="1">
      <alignment wrapText="1"/>
    </xf>
    <xf numFmtId="49" fontId="14" fillId="2" borderId="12" xfId="0" applyNumberFormat="1" applyFont="1" applyFill="1" applyBorder="1" applyAlignment="1">
      <alignment horizontal="center"/>
    </xf>
    <xf numFmtId="49" fontId="14" fillId="2" borderId="3" xfId="0" applyNumberFormat="1" applyFont="1" applyFill="1" applyBorder="1" applyAlignment="1">
      <alignment horizontal="center"/>
    </xf>
    <xf numFmtId="4" fontId="14" fillId="2" borderId="3" xfId="0" applyNumberFormat="1" applyFont="1" applyFill="1" applyBorder="1" applyAlignment="1"/>
    <xf numFmtId="49" fontId="14" fillId="2" borderId="10" xfId="0" applyNumberFormat="1" applyFont="1" applyFill="1" applyBorder="1" applyAlignment="1"/>
    <xf numFmtId="49" fontId="16" fillId="2" borderId="11" xfId="0" applyNumberFormat="1" applyFont="1" applyFill="1" applyBorder="1" applyAlignment="1"/>
    <xf numFmtId="49" fontId="14" fillId="2" borderId="16" xfId="0" applyNumberFormat="1" applyFont="1" applyFill="1" applyBorder="1" applyAlignment="1"/>
    <xf numFmtId="0" fontId="14" fillId="2" borderId="17" xfId="0" applyNumberFormat="1" applyFont="1" applyFill="1" applyBorder="1" applyAlignment="1">
      <alignment wrapText="1"/>
    </xf>
    <xf numFmtId="49" fontId="14" fillId="2" borderId="18" xfId="0" applyNumberFormat="1" applyFont="1" applyFill="1" applyBorder="1" applyAlignment="1">
      <alignment horizontal="center"/>
    </xf>
    <xf numFmtId="49" fontId="14" fillId="2" borderId="19" xfId="0" applyNumberFormat="1" applyFont="1" applyFill="1" applyBorder="1" applyAlignment="1">
      <alignment horizontal="center"/>
    </xf>
    <xf numFmtId="4" fontId="14" fillId="2" borderId="19" xfId="0" applyNumberFormat="1" applyFont="1" applyFill="1" applyBorder="1" applyAlignment="1"/>
    <xf numFmtId="0" fontId="3" fillId="0" borderId="0" xfId="0" applyFont="1" applyBorder="1" applyAlignment="1">
      <alignment vertical="center"/>
    </xf>
    <xf numFmtId="4" fontId="12" fillId="2" borderId="4" xfId="0" applyNumberFormat="1" applyFont="1" applyFill="1" applyBorder="1"/>
    <xf numFmtId="2" fontId="8" fillId="2" borderId="4" xfId="0" applyNumberFormat="1" applyFont="1" applyFill="1" applyBorder="1" applyAlignment="1">
      <alignment horizontal="center" vertical="center"/>
    </xf>
    <xf numFmtId="2" fontId="12" fillId="2" borderId="4" xfId="0" applyNumberFormat="1" applyFont="1" applyFill="1" applyBorder="1" applyAlignment="1">
      <alignment horizontal="center" vertical="center"/>
    </xf>
    <xf numFmtId="0" fontId="12" fillId="0" borderId="4" xfId="0" applyFont="1" applyFill="1" applyBorder="1" applyAlignment="1">
      <alignment vertical="top" wrapText="1"/>
    </xf>
    <xf numFmtId="0" fontId="2" fillId="2" borderId="4" xfId="0" applyNumberFormat="1" applyFont="1" applyFill="1" applyBorder="1" applyAlignment="1">
      <alignment horizontal="center" vertical="center" wrapText="1"/>
    </xf>
    <xf numFmtId="0" fontId="14" fillId="2" borderId="4" xfId="0" applyNumberFormat="1" applyFont="1" applyFill="1" applyBorder="1" applyAlignment="1">
      <alignment horizontal="center" vertical="center" wrapText="1"/>
    </xf>
    <xf numFmtId="4" fontId="2" fillId="2" borderId="4" xfId="0" applyNumberFormat="1" applyFont="1" applyFill="1" applyBorder="1" applyAlignment="1">
      <alignment horizontal="center" vertical="center"/>
    </xf>
    <xf numFmtId="4" fontId="14" fillId="2" borderId="2" xfId="0" applyNumberFormat="1" applyFont="1" applyFill="1" applyBorder="1" applyAlignment="1">
      <alignment horizontal="center"/>
    </xf>
    <xf numFmtId="4" fontId="14" fillId="2" borderId="20" xfId="0" applyNumberFormat="1" applyFont="1" applyFill="1" applyBorder="1" applyAlignment="1">
      <alignment horizontal="center"/>
    </xf>
    <xf numFmtId="49" fontId="2" fillId="2" borderId="4" xfId="0" applyNumberFormat="1" applyFont="1" applyFill="1" applyBorder="1" applyAlignment="1">
      <alignment horizontal="center" vertical="center"/>
    </xf>
    <xf numFmtId="4" fontId="2" fillId="2" borderId="4" xfId="0" applyNumberFormat="1" applyFont="1" applyFill="1" applyBorder="1" applyAlignment="1">
      <alignment horizontal="center" vertical="center"/>
    </xf>
    <xf numFmtId="49" fontId="2" fillId="2" borderId="4" xfId="0" applyNumberFormat="1" applyFont="1" applyFill="1" applyBorder="1" applyAlignment="1">
      <alignment horizontal="center" vertical="center"/>
    </xf>
    <xf numFmtId="0" fontId="12" fillId="2" borderId="12" xfId="0" applyNumberFormat="1" applyFont="1" applyFill="1" applyBorder="1" applyAlignment="1">
      <alignment vertical="center" wrapText="1"/>
    </xf>
    <xf numFmtId="164" fontId="12" fillId="2" borderId="4" xfId="3" applyFont="1" applyFill="1" applyBorder="1" applyAlignment="1">
      <alignment horizontal="center" vertical="center"/>
    </xf>
    <xf numFmtId="164" fontId="8" fillId="2" borderId="4" xfId="3" applyFont="1" applyFill="1" applyBorder="1" applyAlignment="1">
      <alignment horizontal="center" vertical="center"/>
    </xf>
    <xf numFmtId="0" fontId="2" fillId="2" borderId="4" xfId="0" applyFont="1" applyFill="1" applyBorder="1" applyAlignment="1">
      <alignment horizontal="center" vertical="center" wrapText="1"/>
    </xf>
    <xf numFmtId="49" fontId="2" fillId="2" borderId="4" xfId="0" applyNumberFormat="1" applyFont="1" applyFill="1" applyBorder="1" applyAlignment="1">
      <alignment horizontal="center" vertical="center"/>
    </xf>
    <xf numFmtId="4" fontId="2" fillId="2" borderId="4" xfId="0" applyNumberFormat="1" applyFont="1" applyFill="1" applyBorder="1" applyAlignment="1">
      <alignment horizontal="center" vertical="center"/>
    </xf>
    <xf numFmtId="0" fontId="4" fillId="2" borderId="0" xfId="0" applyNumberFormat="1" applyFont="1" applyFill="1" applyBorder="1" applyAlignment="1">
      <alignment horizontal="left"/>
    </xf>
    <xf numFmtId="0" fontId="2" fillId="2" borderId="4" xfId="0" applyNumberFormat="1" applyFont="1" applyFill="1" applyBorder="1" applyAlignment="1">
      <alignment horizontal="center" vertical="center" wrapText="1"/>
    </xf>
    <xf numFmtId="0" fontId="14" fillId="2" borderId="4" xfId="0" applyNumberFormat="1" applyFont="1" applyFill="1" applyBorder="1" applyAlignment="1">
      <alignment horizontal="center" vertical="center" wrapText="1"/>
    </xf>
    <xf numFmtId="0" fontId="12" fillId="2" borderId="4" xfId="0" applyFont="1" applyFill="1" applyBorder="1" applyAlignment="1">
      <alignment horizontal="center" wrapText="1"/>
    </xf>
    <xf numFmtId="49" fontId="12" fillId="2" borderId="4" xfId="0" applyNumberFormat="1" applyFont="1" applyFill="1" applyBorder="1" applyAlignment="1">
      <alignment horizontal="center"/>
    </xf>
    <xf numFmtId="0" fontId="12" fillId="2" borderId="4" xfId="0" applyFont="1" applyFill="1" applyBorder="1" applyAlignment="1">
      <alignment wrapText="1"/>
    </xf>
    <xf numFmtId="3" fontId="12" fillId="2" borderId="4" xfId="0" applyNumberFormat="1" applyFont="1" applyFill="1" applyBorder="1" applyAlignment="1">
      <alignment horizontal="center" vertical="center" wrapText="1"/>
    </xf>
    <xf numFmtId="0" fontId="3" fillId="2" borderId="0" xfId="0" applyFont="1" applyFill="1" applyAlignment="1"/>
    <xf numFmtId="0" fontId="3" fillId="2" borderId="0" xfId="0" applyFont="1" applyFill="1"/>
    <xf numFmtId="0" fontId="4" fillId="2" borderId="0" xfId="0" applyFont="1" applyFill="1"/>
    <xf numFmtId="0" fontId="3" fillId="2" borderId="0" xfId="0" applyFont="1" applyFill="1" applyAlignment="1">
      <alignment horizontal="center" vertical="center" wrapText="1"/>
    </xf>
    <xf numFmtId="0" fontId="3" fillId="2" borderId="4" xfId="0" applyFont="1" applyFill="1" applyBorder="1" applyAlignment="1">
      <alignment horizontal="center" vertical="center" wrapText="1"/>
    </xf>
    <xf numFmtId="0" fontId="3" fillId="2" borderId="4" xfId="0" applyFont="1" applyFill="1" applyBorder="1" applyAlignment="1">
      <alignment horizontal="center" vertical="center"/>
    </xf>
    <xf numFmtId="0" fontId="4" fillId="2" borderId="4" xfId="0" applyFont="1" applyFill="1" applyBorder="1" applyAlignment="1">
      <alignment horizontal="center" vertical="center"/>
    </xf>
    <xf numFmtId="4" fontId="3" fillId="2" borderId="4" xfId="0" applyNumberFormat="1" applyFont="1" applyFill="1" applyBorder="1" applyAlignment="1">
      <alignment horizontal="center" vertical="center"/>
    </xf>
    <xf numFmtId="167" fontId="3" fillId="2" borderId="4" xfId="0" applyNumberFormat="1" applyFont="1" applyFill="1" applyBorder="1" applyAlignment="1">
      <alignment horizontal="center" vertical="center"/>
    </xf>
    <xf numFmtId="4" fontId="4" fillId="2" borderId="4" xfId="0" applyNumberFormat="1" applyFont="1" applyFill="1" applyBorder="1" applyAlignment="1">
      <alignment horizontal="center" vertical="center"/>
    </xf>
    <xf numFmtId="167" fontId="4" fillId="2" borderId="4" xfId="0" applyNumberFormat="1" applyFont="1" applyFill="1" applyBorder="1" applyAlignment="1">
      <alignment horizontal="center" vertical="center"/>
    </xf>
    <xf numFmtId="0" fontId="3" fillId="2" borderId="4" xfId="0" applyFont="1" applyFill="1" applyBorder="1" applyAlignment="1">
      <alignment horizontal="left" vertical="center"/>
    </xf>
    <xf numFmtId="0" fontId="3" fillId="2" borderId="4" xfId="0" applyFont="1" applyFill="1" applyBorder="1" applyAlignment="1">
      <alignment horizontal="left" vertical="center" wrapText="1"/>
    </xf>
    <xf numFmtId="0" fontId="3" fillId="2" borderId="4" xfId="0" applyFont="1" applyFill="1" applyBorder="1"/>
    <xf numFmtId="0" fontId="3" fillId="2" borderId="6" xfId="0" applyFont="1" applyFill="1" applyBorder="1" applyAlignment="1">
      <alignment horizontal="left" vertical="center" wrapText="1"/>
    </xf>
    <xf numFmtId="4" fontId="4" fillId="2" borderId="15" xfId="0" applyNumberFormat="1" applyFont="1" applyFill="1" applyBorder="1" applyAlignment="1">
      <alignment horizontal="center" vertical="center"/>
    </xf>
    <xf numFmtId="0" fontId="9" fillId="2" borderId="1" xfId="0" applyFont="1" applyFill="1" applyBorder="1" applyAlignment="1">
      <alignment horizontal="center" vertical="center" wrapText="1"/>
    </xf>
    <xf numFmtId="0" fontId="9" fillId="2" borderId="4" xfId="0" applyNumberFormat="1" applyFont="1" applyFill="1" applyBorder="1" applyAlignment="1">
      <alignment horizontal="center" vertical="center" wrapText="1"/>
    </xf>
    <xf numFmtId="4" fontId="9" fillId="2" borderId="4" xfId="0" applyNumberFormat="1" applyFont="1" applyFill="1" applyBorder="1" applyAlignment="1">
      <alignment horizontal="right"/>
    </xf>
    <xf numFmtId="0" fontId="3" fillId="2" borderId="0" xfId="0" applyFont="1" applyFill="1" applyAlignment="1">
      <alignment wrapText="1"/>
    </xf>
    <xf numFmtId="0" fontId="9" fillId="2" borderId="0" xfId="0" applyFont="1" applyFill="1" applyAlignment="1">
      <alignment horizontal="center" vertical="center"/>
    </xf>
    <xf numFmtId="0" fontId="3" fillId="2" borderId="5" xfId="0" applyFont="1" applyFill="1" applyBorder="1"/>
    <xf numFmtId="4" fontId="3" fillId="2" borderId="0" xfId="0" applyNumberFormat="1" applyFont="1" applyFill="1"/>
    <xf numFmtId="0" fontId="3" fillId="2" borderId="0" xfId="0" applyFont="1" applyFill="1" applyBorder="1" applyAlignment="1">
      <alignment horizontal="center"/>
    </xf>
    <xf numFmtId="4" fontId="25" fillId="2" borderId="1" xfId="0" applyNumberFormat="1" applyFont="1" applyFill="1" applyBorder="1" applyAlignment="1">
      <alignment wrapText="1"/>
    </xf>
    <xf numFmtId="0" fontId="2" fillId="0" borderId="0" xfId="0" applyNumberFormat="1" applyFont="1" applyBorder="1" applyAlignment="1">
      <alignment horizontal="right" vertical="center" wrapText="1"/>
    </xf>
    <xf numFmtId="0" fontId="2" fillId="0" borderId="5" xfId="0" applyNumberFormat="1" applyFont="1" applyBorder="1" applyAlignment="1">
      <alignment horizontal="right" vertical="center" wrapText="1"/>
    </xf>
    <xf numFmtId="0" fontId="2" fillId="0" borderId="5" xfId="0" applyNumberFormat="1" applyFont="1" applyBorder="1" applyAlignment="1">
      <alignment horizontal="center" vertical="center"/>
    </xf>
    <xf numFmtId="4" fontId="2" fillId="0" borderId="5" xfId="0" applyNumberFormat="1" applyFont="1" applyBorder="1" applyAlignment="1">
      <alignment horizontal="center" vertical="center"/>
    </xf>
    <xf numFmtId="4" fontId="8" fillId="2" borderId="4" xfId="0" applyNumberFormat="1" applyFont="1" applyFill="1" applyBorder="1" applyAlignment="1">
      <alignment horizontal="center" vertical="center"/>
    </xf>
    <xf numFmtId="49" fontId="2" fillId="0" borderId="0" xfId="0" applyNumberFormat="1" applyFont="1" applyBorder="1" applyAlignment="1">
      <alignment horizontal="right" vertical="center"/>
    </xf>
    <xf numFmtId="49" fontId="2" fillId="0" borderId="5" xfId="0" applyNumberFormat="1" applyFont="1" applyBorder="1" applyAlignment="1">
      <alignment horizontal="right" vertical="center"/>
    </xf>
    <xf numFmtId="4" fontId="8" fillId="0" borderId="5" xfId="0" applyNumberFormat="1" applyFont="1" applyBorder="1" applyAlignment="1">
      <alignment horizontal="center" vertical="center"/>
    </xf>
    <xf numFmtId="4" fontId="8" fillId="0" borderId="0" xfId="0" applyNumberFormat="1" applyFont="1" applyBorder="1" applyAlignment="1">
      <alignment horizontal="center" vertical="center"/>
    </xf>
    <xf numFmtId="168" fontId="12" fillId="2" borderId="4" xfId="3" applyNumberFormat="1" applyFont="1" applyFill="1" applyBorder="1" applyAlignment="1">
      <alignment horizontal="center" vertical="center"/>
    </xf>
    <xf numFmtId="0" fontId="26" fillId="2" borderId="0" xfId="0" applyFont="1" applyFill="1"/>
    <xf numFmtId="0" fontId="8" fillId="2" borderId="4" xfId="0" applyFont="1" applyFill="1" applyBorder="1" applyAlignment="1">
      <alignment horizontal="left" vertical="center" wrapText="1"/>
    </xf>
    <xf numFmtId="4" fontId="14" fillId="0" borderId="4" xfId="0" applyNumberFormat="1" applyFont="1" applyBorder="1" applyAlignment="1">
      <alignment horizontal="center"/>
    </xf>
    <xf numFmtId="49" fontId="14" fillId="2" borderId="21" xfId="0" applyNumberFormat="1" applyFont="1" applyFill="1" applyBorder="1" applyAlignment="1"/>
    <xf numFmtId="49" fontId="14" fillId="2" borderId="22" xfId="0" applyNumberFormat="1" applyFont="1" applyFill="1" applyBorder="1" applyAlignment="1">
      <alignment horizontal="center"/>
    </xf>
    <xf numFmtId="4" fontId="14" fillId="2" borderId="22" xfId="0" applyNumberFormat="1" applyFont="1" applyFill="1" applyBorder="1" applyAlignment="1"/>
    <xf numFmtId="164" fontId="3" fillId="2" borderId="4" xfId="3" applyFont="1" applyFill="1" applyBorder="1" applyAlignment="1">
      <alignment horizontal="center" vertical="center"/>
    </xf>
    <xf numFmtId="164" fontId="4" fillId="2" borderId="4" xfId="3" applyFont="1" applyFill="1" applyBorder="1" applyAlignment="1">
      <alignment horizontal="center" vertical="center"/>
    </xf>
    <xf numFmtId="0" fontId="9" fillId="2" borderId="0" xfId="0" applyFont="1" applyFill="1" applyAlignment="1">
      <alignment horizontal="center" vertical="center"/>
    </xf>
    <xf numFmtId="0" fontId="3" fillId="2" borderId="4" xfId="0" applyFont="1" applyFill="1" applyBorder="1" applyAlignment="1">
      <alignment horizontal="center" vertical="center" wrapText="1"/>
    </xf>
    <xf numFmtId="0" fontId="3" fillId="4" borderId="4" xfId="0" applyFont="1" applyFill="1" applyBorder="1" applyAlignment="1">
      <alignment horizontal="center" vertical="center"/>
    </xf>
    <xf numFmtId="0" fontId="3" fillId="4" borderId="4" xfId="0" applyFont="1" applyFill="1" applyBorder="1" applyAlignment="1">
      <alignment horizontal="left" vertical="center"/>
    </xf>
    <xf numFmtId="4" fontId="3" fillId="4" borderId="4" xfId="0" applyNumberFormat="1" applyFont="1" applyFill="1" applyBorder="1" applyAlignment="1">
      <alignment horizontal="center" vertical="center"/>
    </xf>
    <xf numFmtId="4" fontId="4" fillId="4" borderId="4" xfId="0" applyNumberFormat="1" applyFont="1" applyFill="1" applyBorder="1" applyAlignment="1">
      <alignment horizontal="center" vertical="center"/>
    </xf>
    <xf numFmtId="0" fontId="3" fillId="4" borderId="0" xfId="0" applyFont="1" applyFill="1"/>
    <xf numFmtId="167" fontId="3" fillId="4" borderId="4" xfId="0" applyNumberFormat="1" applyFont="1" applyFill="1" applyBorder="1" applyAlignment="1">
      <alignment horizontal="center" vertical="center"/>
    </xf>
    <xf numFmtId="0" fontId="3" fillId="4" borderId="4" xfId="0" applyFont="1" applyFill="1" applyBorder="1"/>
    <xf numFmtId="0" fontId="2" fillId="2" borderId="4" xfId="0" applyNumberFormat="1" applyFont="1" applyFill="1" applyBorder="1" applyAlignment="1">
      <alignment horizontal="center" vertical="center" wrapText="1"/>
    </xf>
    <xf numFmtId="0" fontId="4" fillId="0" borderId="0" xfId="0" applyNumberFormat="1" applyFont="1" applyBorder="1" applyAlignment="1">
      <alignment horizontal="left"/>
    </xf>
    <xf numFmtId="0" fontId="4" fillId="0" borderId="0" xfId="0" applyNumberFormat="1" applyFont="1" applyBorder="1" applyAlignment="1">
      <alignment horizontal="center"/>
    </xf>
    <xf numFmtId="0" fontId="2" fillId="0" borderId="1" xfId="0" applyNumberFormat="1" applyFont="1" applyBorder="1" applyAlignment="1">
      <alignment horizontal="left" vertical="center" wrapText="1"/>
    </xf>
    <xf numFmtId="0" fontId="14" fillId="2" borderId="4" xfId="0" applyNumberFormat="1" applyFont="1" applyFill="1" applyBorder="1" applyAlignment="1">
      <alignment horizontal="center" vertical="center" wrapText="1"/>
    </xf>
    <xf numFmtId="0" fontId="3" fillId="0" borderId="0" xfId="0" applyNumberFormat="1" applyFont="1" applyBorder="1" applyAlignment="1">
      <alignment horizontal="left"/>
    </xf>
    <xf numFmtId="0" fontId="2" fillId="0" borderId="0" xfId="0" applyNumberFormat="1" applyFont="1" applyBorder="1" applyAlignment="1">
      <alignment horizontal="center" vertical="top"/>
    </xf>
    <xf numFmtId="0" fontId="2" fillId="0" borderId="0" xfId="0" applyNumberFormat="1" applyFont="1" applyBorder="1" applyAlignment="1">
      <alignment horizontal="left"/>
    </xf>
    <xf numFmtId="0" fontId="2" fillId="2" borderId="4" xfId="0" applyNumberFormat="1" applyFont="1" applyFill="1" applyBorder="1" applyAlignment="1">
      <alignment horizontal="center" vertical="center" wrapText="1"/>
    </xf>
    <xf numFmtId="0" fontId="2" fillId="2" borderId="4" xfId="0" applyNumberFormat="1" applyFont="1" applyFill="1" applyBorder="1" applyAlignment="1">
      <alignment horizontal="center" vertical="center"/>
    </xf>
    <xf numFmtId="0" fontId="2" fillId="2" borderId="4" xfId="0" applyFont="1" applyFill="1" applyBorder="1" applyAlignment="1">
      <alignment horizontal="center" vertical="center" wrapText="1"/>
    </xf>
    <xf numFmtId="0" fontId="2" fillId="2" borderId="4" xfId="0" applyNumberFormat="1" applyFont="1" applyFill="1" applyBorder="1" applyAlignment="1">
      <alignment horizontal="center" vertical="center" wrapText="1"/>
    </xf>
    <xf numFmtId="49" fontId="8" fillId="0" borderId="4" xfId="0" applyNumberFormat="1" applyFont="1" applyFill="1" applyBorder="1" applyAlignment="1">
      <alignment horizontal="center" vertical="center"/>
    </xf>
    <xf numFmtId="49" fontId="2" fillId="2" borderId="4" xfId="0" applyNumberFormat="1" applyFont="1" applyFill="1" applyBorder="1" applyAlignment="1">
      <alignment horizontal="center" vertical="center"/>
    </xf>
    <xf numFmtId="4" fontId="2" fillId="2" borderId="4" xfId="0" applyNumberFormat="1" applyFont="1" applyFill="1" applyBorder="1" applyAlignment="1">
      <alignment horizontal="center" vertical="center"/>
    </xf>
    <xf numFmtId="4" fontId="8" fillId="2" borderId="4" xfId="0" applyNumberFormat="1" applyFont="1" applyFill="1" applyBorder="1" applyAlignment="1">
      <alignment horizontal="center" vertical="center"/>
    </xf>
    <xf numFmtId="0" fontId="4" fillId="0" borderId="0" xfId="0" applyNumberFormat="1" applyFont="1" applyBorder="1" applyAlignment="1">
      <alignment horizontal="left"/>
    </xf>
    <xf numFmtId="0" fontId="4" fillId="0" borderId="0" xfId="0" applyNumberFormat="1" applyFont="1" applyBorder="1" applyAlignment="1">
      <alignment horizontal="left"/>
    </xf>
    <xf numFmtId="0" fontId="2" fillId="0" borderId="0" xfId="0" applyNumberFormat="1" applyFont="1" applyBorder="1" applyAlignment="1">
      <alignment horizontal="center" vertical="top"/>
    </xf>
    <xf numFmtId="0" fontId="3" fillId="2" borderId="4" xfId="0" applyFont="1" applyFill="1" applyBorder="1" applyAlignment="1">
      <alignment horizontal="center" vertical="center" wrapText="1"/>
    </xf>
    <xf numFmtId="0" fontId="9" fillId="2" borderId="0" xfId="0" applyFont="1" applyFill="1" applyAlignment="1">
      <alignment horizontal="center" vertical="center"/>
    </xf>
    <xf numFmtId="0" fontId="9" fillId="2" borderId="0" xfId="0" applyFont="1" applyFill="1" applyAlignment="1">
      <alignment horizontal="center" vertical="center"/>
    </xf>
    <xf numFmtId="0" fontId="3" fillId="2" borderId="4" xfId="0" applyFont="1" applyFill="1" applyBorder="1" applyAlignment="1">
      <alignment horizontal="center" vertical="center" wrapText="1"/>
    </xf>
    <xf numFmtId="0" fontId="3" fillId="0" borderId="0" xfId="0" applyNumberFormat="1" applyFont="1" applyBorder="1" applyAlignment="1">
      <alignment horizontal="left"/>
    </xf>
    <xf numFmtId="0" fontId="2" fillId="2" borderId="4" xfId="0" applyNumberFormat="1" applyFont="1" applyFill="1" applyBorder="1" applyAlignment="1">
      <alignment horizontal="center" vertical="center" wrapText="1"/>
    </xf>
    <xf numFmtId="0" fontId="3" fillId="0" borderId="0" xfId="0" applyNumberFormat="1" applyFont="1" applyBorder="1" applyAlignment="1">
      <alignment horizontal="left"/>
    </xf>
    <xf numFmtId="0" fontId="3" fillId="0" borderId="0" xfId="0" applyNumberFormat="1" applyFont="1" applyBorder="1" applyAlignment="1">
      <alignment horizontal="left"/>
    </xf>
    <xf numFmtId="0" fontId="3" fillId="0" borderId="0" xfId="0" applyNumberFormat="1" applyFont="1" applyBorder="1" applyAlignment="1">
      <alignment horizontal="left"/>
    </xf>
    <xf numFmtId="0" fontId="3" fillId="0" borderId="0" xfId="0" applyNumberFormat="1" applyFont="1" applyBorder="1" applyAlignment="1">
      <alignment horizontal="left"/>
    </xf>
    <xf numFmtId="164" fontId="3" fillId="0" borderId="0" xfId="3" applyFont="1" applyBorder="1" applyAlignment="1">
      <alignment horizontal="center"/>
    </xf>
    <xf numFmtId="0" fontId="3" fillId="2" borderId="4" xfId="0" applyFont="1" applyFill="1" applyBorder="1" applyAlignment="1">
      <alignment horizontal="center" vertical="center" wrapText="1"/>
    </xf>
    <xf numFmtId="0" fontId="9" fillId="2" borderId="0" xfId="0" applyFont="1" applyFill="1" applyAlignment="1">
      <alignment horizontal="center" vertical="center"/>
    </xf>
    <xf numFmtId="49" fontId="15" fillId="2" borderId="4" xfId="0" applyNumberFormat="1" applyFont="1" applyFill="1" applyBorder="1" applyAlignment="1">
      <alignment horizontal="center"/>
    </xf>
    <xf numFmtId="49" fontId="4" fillId="2" borderId="0" xfId="0" applyNumberFormat="1" applyFont="1" applyFill="1" applyAlignment="1">
      <alignment horizontal="left" vertical="top" wrapText="1"/>
    </xf>
    <xf numFmtId="49" fontId="3" fillId="2" borderId="0" xfId="0" applyNumberFormat="1" applyFont="1" applyFill="1" applyAlignment="1">
      <alignment horizontal="left"/>
    </xf>
    <xf numFmtId="49" fontId="15" fillId="2" borderId="0" xfId="0" applyNumberFormat="1" applyFont="1" applyFill="1" applyAlignment="1">
      <alignment horizontal="left" vertical="center" wrapText="1"/>
    </xf>
    <xf numFmtId="49" fontId="15" fillId="2" borderId="5" xfId="0" applyNumberFormat="1" applyFont="1" applyFill="1" applyBorder="1" applyAlignment="1">
      <alignment horizontal="center" wrapText="1"/>
    </xf>
    <xf numFmtId="49" fontId="15" fillId="2" borderId="0" xfId="0" applyNumberFormat="1" applyFont="1" applyFill="1" applyAlignment="1">
      <alignment horizontal="center" wrapText="1"/>
    </xf>
    <xf numFmtId="49" fontId="15" fillId="2" borderId="23" xfId="0" applyNumberFormat="1" applyFont="1" applyFill="1" applyBorder="1" applyAlignment="1">
      <alignment horizontal="center" wrapText="1"/>
    </xf>
    <xf numFmtId="49" fontId="3" fillId="2" borderId="4" xfId="0" applyNumberFormat="1" applyFont="1" applyFill="1" applyBorder="1" applyAlignment="1">
      <alignment horizontal="center"/>
    </xf>
    <xf numFmtId="49" fontId="15" fillId="2" borderId="5" xfId="0" applyNumberFormat="1" applyFont="1" applyFill="1" applyBorder="1" applyAlignment="1">
      <alignment horizontal="left" vertical="top" wrapText="1"/>
    </xf>
    <xf numFmtId="49" fontId="15" fillId="2" borderId="0" xfId="0" applyNumberFormat="1" applyFont="1" applyFill="1" applyBorder="1" applyAlignment="1">
      <alignment horizontal="right" vertical="center" wrapText="1"/>
    </xf>
    <xf numFmtId="49" fontId="15" fillId="2" borderId="23" xfId="0" applyNumberFormat="1" applyFont="1" applyFill="1" applyBorder="1" applyAlignment="1">
      <alignment horizontal="right" vertical="center" wrapText="1"/>
    </xf>
    <xf numFmtId="49" fontId="15" fillId="2" borderId="1" xfId="0" applyNumberFormat="1" applyFont="1" applyFill="1" applyBorder="1" applyAlignment="1">
      <alignment horizontal="center"/>
    </xf>
    <xf numFmtId="49" fontId="15" fillId="2" borderId="12" xfId="0" applyNumberFormat="1" applyFont="1" applyFill="1" applyBorder="1" applyAlignment="1">
      <alignment horizontal="center"/>
    </xf>
    <xf numFmtId="49" fontId="15" fillId="2" borderId="6" xfId="0" applyNumberFormat="1" applyFont="1" applyFill="1" applyBorder="1" applyAlignment="1">
      <alignment horizontal="center"/>
    </xf>
    <xf numFmtId="49" fontId="15" fillId="2" borderId="0" xfId="0" applyNumberFormat="1" applyFont="1" applyFill="1" applyBorder="1" applyAlignment="1">
      <alignment horizontal="center" vertical="top"/>
    </xf>
    <xf numFmtId="49" fontId="9" fillId="2" borderId="7" xfId="0" applyNumberFormat="1" applyFont="1" applyFill="1" applyBorder="1" applyAlignment="1">
      <alignment horizontal="center"/>
    </xf>
    <xf numFmtId="49" fontId="9" fillId="2" borderId="5" xfId="0" applyNumberFormat="1" applyFont="1" applyFill="1" applyBorder="1" applyAlignment="1">
      <alignment wrapText="1"/>
    </xf>
    <xf numFmtId="49" fontId="9" fillId="2" borderId="5" xfId="0" applyNumberFormat="1" applyFont="1" applyFill="1" applyBorder="1" applyAlignment="1"/>
    <xf numFmtId="49" fontId="15" fillId="2" borderId="0" xfId="0" applyNumberFormat="1" applyFont="1" applyFill="1" applyBorder="1" applyAlignment="1">
      <alignment horizontal="center" vertical="top" wrapText="1"/>
    </xf>
    <xf numFmtId="49" fontId="9" fillId="2" borderId="0" xfId="0" applyNumberFormat="1" applyFont="1" applyFill="1" applyBorder="1" applyAlignment="1">
      <alignment horizontal="right" vertical="top" wrapText="1"/>
    </xf>
    <xf numFmtId="49" fontId="15" fillId="2" borderId="0" xfId="0" applyNumberFormat="1" applyFont="1" applyFill="1" applyBorder="1" applyAlignment="1">
      <alignment horizontal="center"/>
    </xf>
    <xf numFmtId="49" fontId="15" fillId="2" borderId="0" xfId="0" applyNumberFormat="1" applyFont="1" applyFill="1" applyBorder="1" applyAlignment="1">
      <alignment horizontal="right"/>
    </xf>
    <xf numFmtId="49" fontId="15" fillId="2" borderId="0" xfId="0" applyNumberFormat="1" applyFont="1" applyFill="1" applyBorder="1" applyAlignment="1">
      <alignment horizontal="left"/>
    </xf>
    <xf numFmtId="49" fontId="15" fillId="2" borderId="0" xfId="0" applyNumberFormat="1" applyFont="1" applyFill="1" applyBorder="1"/>
    <xf numFmtId="49" fontId="15" fillId="2" borderId="0" xfId="0" applyNumberFormat="1" applyFont="1" applyFill="1" applyBorder="1" applyAlignment="1">
      <alignment horizontal="center" vertical="center" wrapText="1"/>
    </xf>
    <xf numFmtId="49" fontId="15" fillId="2" borderId="0" xfId="0" applyNumberFormat="1" applyFont="1" applyFill="1" applyAlignment="1">
      <alignment horizontal="center"/>
    </xf>
    <xf numFmtId="49" fontId="9" fillId="2" borderId="5" xfId="0" applyNumberFormat="1" applyFont="1" applyFill="1" applyBorder="1" applyAlignment="1">
      <alignment horizontal="right" vertical="top"/>
    </xf>
    <xf numFmtId="0" fontId="3" fillId="2" borderId="0" xfId="0" applyNumberFormat="1" applyFont="1" applyFill="1" applyAlignment="1">
      <alignment horizontal="justify" vertical="center" wrapText="1"/>
    </xf>
    <xf numFmtId="0" fontId="3" fillId="2" borderId="0" xfId="0" applyNumberFormat="1" applyFont="1" applyFill="1" applyBorder="1" applyAlignment="1">
      <alignment horizontal="justify" vertical="center" wrapText="1"/>
    </xf>
    <xf numFmtId="49" fontId="15" fillId="2" borderId="5" xfId="0" applyNumberFormat="1" applyFont="1" applyFill="1" applyBorder="1" applyAlignment="1">
      <alignment horizontal="center"/>
    </xf>
    <xf numFmtId="49" fontId="9" fillId="2" borderId="7" xfId="0" applyNumberFormat="1" applyFont="1" applyFill="1" applyBorder="1" applyAlignment="1">
      <alignment horizontal="center" vertical="top"/>
    </xf>
    <xf numFmtId="0" fontId="27" fillId="2" borderId="0" xfId="0" applyFont="1" applyFill="1" applyAlignment="1">
      <alignment horizontal="justify" wrapText="1"/>
    </xf>
    <xf numFmtId="0" fontId="0" fillId="0" borderId="0" xfId="0" applyFont="1" applyAlignment="1">
      <alignment horizontal="justify" wrapText="1"/>
    </xf>
    <xf numFmtId="0" fontId="2" fillId="2" borderId="15" xfId="0" applyFont="1" applyFill="1" applyBorder="1" applyAlignment="1">
      <alignment horizontal="center" vertical="center" wrapText="1"/>
    </xf>
    <xf numFmtId="0" fontId="2" fillId="2" borderId="24" xfId="0" applyFont="1" applyFill="1" applyBorder="1" applyAlignment="1">
      <alignment horizontal="center" vertical="center" wrapText="1"/>
    </xf>
    <xf numFmtId="0" fontId="2" fillId="2" borderId="13" xfId="0" applyFont="1" applyFill="1" applyBorder="1" applyAlignment="1">
      <alignment horizontal="center" vertical="center" wrapText="1"/>
    </xf>
    <xf numFmtId="0" fontId="5" fillId="2" borderId="0" xfId="0" applyFont="1" applyFill="1" applyAlignment="1">
      <alignment horizontal="center" vertical="center" wrapText="1"/>
    </xf>
    <xf numFmtId="0" fontId="2" fillId="2" borderId="4" xfId="0" applyFont="1" applyFill="1" applyBorder="1" applyAlignment="1">
      <alignment horizontal="center" vertical="top" wrapText="1"/>
    </xf>
    <xf numFmtId="0" fontId="2" fillId="2" borderId="4" xfId="0" applyFont="1" applyFill="1" applyBorder="1" applyAlignment="1">
      <alignment horizontal="center" vertical="center" wrapText="1"/>
    </xf>
    <xf numFmtId="0" fontId="2" fillId="0" borderId="0" xfId="0" applyNumberFormat="1" applyFont="1" applyBorder="1" applyAlignment="1">
      <alignment horizontal="justify" wrapText="1"/>
    </xf>
    <xf numFmtId="0" fontId="2" fillId="0" borderId="0" xfId="0" applyNumberFormat="1" applyFont="1" applyBorder="1" applyAlignment="1">
      <alignment horizontal="justify"/>
    </xf>
    <xf numFmtId="49" fontId="14" fillId="0" borderId="5" xfId="0" applyNumberFormat="1" applyFont="1" applyBorder="1" applyAlignment="1">
      <alignment horizontal="center"/>
    </xf>
    <xf numFmtId="0" fontId="17" fillId="0" borderId="7" xfId="0" applyNumberFormat="1" applyFont="1" applyBorder="1" applyAlignment="1">
      <alignment horizontal="center" vertical="top"/>
    </xf>
    <xf numFmtId="0" fontId="14" fillId="0" borderId="5" xfId="0" applyNumberFormat="1" applyFont="1" applyBorder="1" applyAlignment="1">
      <alignment horizontal="center"/>
    </xf>
    <xf numFmtId="0" fontId="17" fillId="0" borderId="7" xfId="0" applyNumberFormat="1" applyFont="1" applyBorder="1" applyAlignment="1">
      <alignment horizontal="center"/>
    </xf>
    <xf numFmtId="0" fontId="3" fillId="0" borderId="5" xfId="0" applyFont="1" applyBorder="1" applyAlignment="1">
      <alignment horizontal="center" vertical="center"/>
    </xf>
    <xf numFmtId="0" fontId="3" fillId="0" borderId="7" xfId="0" applyFont="1" applyBorder="1" applyAlignment="1">
      <alignment horizontal="center" vertical="center" wrapText="1"/>
    </xf>
    <xf numFmtId="4" fontId="14" fillId="2" borderId="28" xfId="0" applyNumberFormat="1" applyFont="1" applyFill="1" applyBorder="1" applyAlignment="1">
      <alignment horizontal="center"/>
    </xf>
    <xf numFmtId="4" fontId="14" fillId="2" borderId="30" xfId="0" applyNumberFormat="1" applyFont="1" applyFill="1" applyBorder="1" applyAlignment="1">
      <alignment horizontal="center"/>
    </xf>
    <xf numFmtId="0" fontId="14" fillId="2" borderId="31" xfId="0" applyNumberFormat="1" applyFont="1" applyFill="1" applyBorder="1" applyAlignment="1">
      <alignment horizontal="center" vertical="center" wrapText="1"/>
    </xf>
    <xf numFmtId="0" fontId="14" fillId="2" borderId="32" xfId="0" applyNumberFormat="1" applyFont="1" applyFill="1" applyBorder="1" applyAlignment="1">
      <alignment horizontal="center" vertical="center" wrapText="1"/>
    </xf>
    <xf numFmtId="0" fontId="14" fillId="2" borderId="33" xfId="0" applyNumberFormat="1" applyFont="1" applyFill="1" applyBorder="1" applyAlignment="1">
      <alignment horizontal="center" vertical="center" wrapText="1"/>
    </xf>
    <xf numFmtId="0" fontId="14" fillId="2" borderId="25" xfId="0" applyNumberFormat="1" applyFont="1" applyFill="1" applyBorder="1" applyAlignment="1">
      <alignment horizontal="center" vertical="center"/>
    </xf>
    <xf numFmtId="0" fontId="14" fillId="2" borderId="24" xfId="0" applyNumberFormat="1" applyFont="1" applyFill="1" applyBorder="1" applyAlignment="1">
      <alignment horizontal="center" vertical="center"/>
    </xf>
    <xf numFmtId="0" fontId="14" fillId="2" borderId="13" xfId="0" applyNumberFormat="1" applyFont="1" applyFill="1" applyBorder="1" applyAlignment="1">
      <alignment horizontal="center" vertical="center"/>
    </xf>
    <xf numFmtId="0" fontId="14" fillId="2" borderId="25" xfId="0" applyNumberFormat="1" applyFont="1" applyFill="1" applyBorder="1" applyAlignment="1">
      <alignment horizontal="center" vertical="center" wrapText="1"/>
    </xf>
    <xf numFmtId="0" fontId="14" fillId="2" borderId="24" xfId="0" applyNumberFormat="1" applyFont="1" applyFill="1" applyBorder="1" applyAlignment="1">
      <alignment horizontal="center" vertical="center" wrapText="1"/>
    </xf>
    <xf numFmtId="0" fontId="14" fillId="2" borderId="13" xfId="0" applyNumberFormat="1" applyFont="1" applyFill="1" applyBorder="1" applyAlignment="1">
      <alignment horizontal="center" vertical="center" wrapText="1"/>
    </xf>
    <xf numFmtId="0" fontId="14" fillId="2" borderId="15" xfId="0" applyNumberFormat="1" applyFont="1" applyFill="1" applyBorder="1" applyAlignment="1">
      <alignment horizontal="left" vertical="top" wrapText="1"/>
    </xf>
    <xf numFmtId="0" fontId="14" fillId="2" borderId="24" xfId="0" applyNumberFormat="1" applyFont="1" applyFill="1" applyBorder="1" applyAlignment="1">
      <alignment horizontal="left" vertical="top" wrapText="1"/>
    </xf>
    <xf numFmtId="0" fontId="14" fillId="2" borderId="13" xfId="0" applyNumberFormat="1" applyFont="1" applyFill="1" applyBorder="1" applyAlignment="1">
      <alignment horizontal="left" vertical="top" wrapText="1"/>
    </xf>
    <xf numFmtId="4" fontId="14" fillId="2" borderId="3" xfId="0" applyNumberFormat="1" applyFont="1" applyFill="1" applyBorder="1" applyAlignment="1">
      <alignment horizontal="center"/>
    </xf>
    <xf numFmtId="4" fontId="14" fillId="2" borderId="19" xfId="0" applyNumberFormat="1" applyFont="1" applyFill="1" applyBorder="1" applyAlignment="1">
      <alignment horizontal="center"/>
    </xf>
    <xf numFmtId="0" fontId="16" fillId="0" borderId="0" xfId="0" applyNumberFormat="1" applyFont="1" applyBorder="1" applyAlignment="1">
      <alignment horizontal="center"/>
    </xf>
    <xf numFmtId="0" fontId="14" fillId="2" borderId="26" xfId="0" applyNumberFormat="1" applyFont="1" applyFill="1" applyBorder="1" applyAlignment="1">
      <alignment horizontal="center" vertical="center"/>
    </xf>
    <xf numFmtId="0" fontId="14" fillId="2" borderId="27" xfId="0" applyNumberFormat="1" applyFont="1" applyFill="1" applyBorder="1" applyAlignment="1">
      <alignment horizontal="center" vertical="center"/>
    </xf>
    <xf numFmtId="0" fontId="14" fillId="2" borderId="9" xfId="0" applyNumberFormat="1" applyFont="1" applyFill="1" applyBorder="1" applyAlignment="1">
      <alignment horizontal="center" vertical="center" wrapText="1"/>
    </xf>
    <xf numFmtId="4" fontId="14" fillId="2" borderId="29" xfId="0" applyNumberFormat="1" applyFont="1" applyFill="1" applyBorder="1" applyAlignment="1">
      <alignment horizontal="center"/>
    </xf>
    <xf numFmtId="4" fontId="14" fillId="2" borderId="20" xfId="0" applyNumberFormat="1" applyFont="1" applyFill="1" applyBorder="1" applyAlignment="1">
      <alignment horizontal="center"/>
    </xf>
    <xf numFmtId="0" fontId="23" fillId="2" borderId="5" xfId="0" applyFont="1" applyFill="1" applyBorder="1" applyAlignment="1">
      <alignment horizontal="center"/>
    </xf>
    <xf numFmtId="0" fontId="23" fillId="2" borderId="7" xfId="0" applyFont="1" applyFill="1" applyBorder="1" applyAlignment="1">
      <alignment horizontal="center"/>
    </xf>
    <xf numFmtId="0" fontId="2" fillId="2" borderId="1" xfId="0" applyFont="1" applyFill="1" applyBorder="1" applyAlignment="1">
      <alignment horizontal="center" vertical="top" wrapText="1"/>
    </xf>
    <xf numFmtId="0" fontId="2" fillId="2" borderId="12" xfId="0" applyFont="1" applyFill="1" applyBorder="1" applyAlignment="1">
      <alignment horizontal="center" vertical="top" wrapText="1"/>
    </xf>
    <xf numFmtId="0" fontId="2" fillId="2" borderId="6" xfId="0" applyFont="1" applyFill="1" applyBorder="1" applyAlignment="1">
      <alignment horizontal="center" vertical="top" wrapText="1"/>
    </xf>
    <xf numFmtId="164" fontId="2" fillId="2" borderId="0" xfId="3" applyFont="1" applyFill="1" applyAlignment="1">
      <alignment horizontal="center"/>
    </xf>
    <xf numFmtId="0" fontId="9" fillId="2" borderId="0" xfId="0" applyFont="1" applyFill="1" applyAlignment="1">
      <alignment horizontal="center" vertical="center" wrapText="1"/>
    </xf>
    <xf numFmtId="0" fontId="9" fillId="2" borderId="5" xfId="0" applyFont="1" applyFill="1" applyBorder="1" applyAlignment="1">
      <alignment horizontal="center" vertical="center" wrapText="1"/>
    </xf>
    <xf numFmtId="0" fontId="2" fillId="2" borderId="15" xfId="0" applyFont="1" applyFill="1" applyBorder="1" applyAlignment="1">
      <alignment horizontal="center" vertical="top" wrapText="1"/>
    </xf>
    <xf numFmtId="0" fontId="2" fillId="2" borderId="24" xfId="0" applyFont="1" applyFill="1" applyBorder="1" applyAlignment="1">
      <alignment horizontal="center" vertical="top" wrapText="1"/>
    </xf>
    <xf numFmtId="0" fontId="2" fillId="2" borderId="13" xfId="0" applyFont="1" applyFill="1" applyBorder="1" applyAlignment="1">
      <alignment horizontal="center" vertical="top" wrapText="1"/>
    </xf>
    <xf numFmtId="0" fontId="3" fillId="2" borderId="5" xfId="0" applyFont="1" applyFill="1" applyBorder="1" applyAlignment="1">
      <alignment horizontal="center"/>
    </xf>
    <xf numFmtId="0" fontId="3" fillId="2" borderId="7" xfId="0" applyFont="1" applyFill="1" applyBorder="1" applyAlignment="1">
      <alignment horizontal="center"/>
    </xf>
    <xf numFmtId="0" fontId="15" fillId="2" borderId="0" xfId="0" applyFont="1" applyFill="1" applyAlignment="1">
      <alignment horizontal="left" vertical="center" wrapText="1"/>
    </xf>
    <xf numFmtId="0" fontId="15" fillId="2" borderId="23" xfId="0" applyFont="1" applyFill="1" applyBorder="1" applyAlignment="1">
      <alignment horizontal="left" vertical="center" wrapText="1"/>
    </xf>
    <xf numFmtId="0" fontId="4" fillId="2" borderId="1" xfId="0" applyFont="1" applyFill="1" applyBorder="1" applyAlignment="1">
      <alignment horizontal="left" vertical="center" wrapText="1"/>
    </xf>
    <xf numFmtId="0" fontId="4" fillId="2" borderId="6" xfId="0" applyFont="1" applyFill="1" applyBorder="1" applyAlignment="1">
      <alignment horizontal="left" vertical="center" wrapText="1"/>
    </xf>
    <xf numFmtId="0" fontId="4" fillId="2" borderId="1" xfId="0" applyFont="1" applyFill="1" applyBorder="1" applyAlignment="1">
      <alignment horizontal="right" vertical="center"/>
    </xf>
    <xf numFmtId="0" fontId="4" fillId="2" borderId="6" xfId="0" applyFont="1" applyFill="1" applyBorder="1" applyAlignment="1">
      <alignment horizontal="right" vertical="center"/>
    </xf>
    <xf numFmtId="0" fontId="9" fillId="2" borderId="7" xfId="0" applyFont="1" applyFill="1" applyBorder="1" applyAlignment="1">
      <alignment horizontal="center" vertical="center"/>
    </xf>
    <xf numFmtId="0" fontId="9" fillId="2" borderId="0" xfId="0" applyFont="1" applyFill="1" applyAlignment="1">
      <alignment horizontal="center" vertical="center"/>
    </xf>
    <xf numFmtId="0" fontId="15" fillId="2" borderId="7" xfId="0" applyFont="1" applyFill="1" applyBorder="1" applyAlignment="1">
      <alignment horizontal="left" vertical="center" wrapText="1"/>
    </xf>
    <xf numFmtId="0" fontId="15" fillId="2" borderId="34" xfId="0" applyFont="1" applyFill="1" applyBorder="1" applyAlignment="1">
      <alignment horizontal="left" vertical="center" wrapText="1"/>
    </xf>
    <xf numFmtId="0" fontId="2" fillId="2" borderId="4" xfId="0" applyNumberFormat="1" applyFont="1" applyFill="1" applyBorder="1" applyAlignment="1">
      <alignment horizontal="center" vertical="center" wrapText="1"/>
    </xf>
    <xf numFmtId="0" fontId="3" fillId="2" borderId="4" xfId="0" applyFont="1" applyFill="1" applyBorder="1" applyAlignment="1">
      <alignment horizontal="center" vertical="center" wrapText="1"/>
    </xf>
    <xf numFmtId="0" fontId="4" fillId="2" borderId="15" xfId="0" applyFont="1" applyFill="1" applyBorder="1" applyAlignment="1">
      <alignment horizontal="center" vertical="center" wrapText="1"/>
    </xf>
    <xf numFmtId="0" fontId="4" fillId="2" borderId="13" xfId="0" applyFont="1" applyFill="1" applyBorder="1" applyAlignment="1">
      <alignment horizontal="center" vertical="center" wrapText="1"/>
    </xf>
    <xf numFmtId="0" fontId="3" fillId="2" borderId="1" xfId="0" applyFont="1" applyFill="1" applyBorder="1" applyAlignment="1">
      <alignment horizontal="center" vertical="center" wrapText="1"/>
    </xf>
    <xf numFmtId="0" fontId="3" fillId="2" borderId="12" xfId="0" applyFont="1" applyFill="1" applyBorder="1" applyAlignment="1">
      <alignment horizontal="center" vertical="center" wrapText="1"/>
    </xf>
    <xf numFmtId="0" fontId="3" fillId="2" borderId="6" xfId="0" applyFont="1" applyFill="1" applyBorder="1" applyAlignment="1">
      <alignment horizontal="center" vertical="center" wrapText="1"/>
    </xf>
    <xf numFmtId="0" fontId="3" fillId="2" borderId="0" xfId="0" applyFont="1" applyFill="1" applyAlignment="1">
      <alignment horizontal="center"/>
    </xf>
    <xf numFmtId="0" fontId="3" fillId="2" borderId="15" xfId="0" applyFont="1" applyFill="1" applyBorder="1" applyAlignment="1">
      <alignment horizontal="center" vertical="center" wrapText="1"/>
    </xf>
    <xf numFmtId="0" fontId="3" fillId="2" borderId="24" xfId="0" applyFont="1" applyFill="1" applyBorder="1" applyAlignment="1">
      <alignment horizontal="center" vertical="center" wrapText="1"/>
    </xf>
    <xf numFmtId="0" fontId="3" fillId="2" borderId="13" xfId="0" applyFont="1" applyFill="1" applyBorder="1" applyAlignment="1">
      <alignment horizontal="center" vertical="center" wrapText="1"/>
    </xf>
    <xf numFmtId="0" fontId="4" fillId="2" borderId="24" xfId="0" applyFont="1" applyFill="1" applyBorder="1" applyAlignment="1">
      <alignment horizontal="center" vertical="center" wrapText="1"/>
    </xf>
    <xf numFmtId="0" fontId="5" fillId="2" borderId="0" xfId="0" applyFont="1" applyFill="1" applyAlignment="1">
      <alignment horizontal="center"/>
    </xf>
    <xf numFmtId="0" fontId="3" fillId="2" borderId="0" xfId="0" applyFont="1" applyFill="1" applyAlignment="1">
      <alignment horizontal="left"/>
    </xf>
    <xf numFmtId="0" fontId="3" fillId="2" borderId="5" xfId="0" applyFont="1" applyFill="1" applyBorder="1" applyAlignment="1">
      <alignment horizontal="left"/>
    </xf>
    <xf numFmtId="0" fontId="3" fillId="2" borderId="12" xfId="0" applyFont="1" applyFill="1" applyBorder="1" applyAlignment="1">
      <alignment horizontal="left"/>
    </xf>
    <xf numFmtId="0" fontId="2" fillId="0" borderId="4" xfId="0" applyNumberFormat="1" applyFont="1" applyBorder="1" applyAlignment="1">
      <alignment horizontal="center" vertical="center"/>
    </xf>
    <xf numFmtId="4" fontId="8" fillId="0" borderId="1" xfId="0" applyNumberFormat="1" applyFont="1" applyBorder="1" applyAlignment="1">
      <alignment horizontal="center" vertical="center"/>
    </xf>
    <xf numFmtId="4" fontId="8" fillId="0" borderId="12" xfId="0" applyNumberFormat="1" applyFont="1" applyBorder="1" applyAlignment="1">
      <alignment horizontal="center" vertical="center"/>
    </xf>
    <xf numFmtId="4" fontId="8" fillId="0" borderId="6" xfId="0" applyNumberFormat="1" applyFont="1" applyBorder="1" applyAlignment="1">
      <alignment horizontal="center" vertical="center"/>
    </xf>
    <xf numFmtId="0" fontId="2" fillId="0" borderId="1" xfId="0" applyNumberFormat="1" applyFont="1" applyBorder="1" applyAlignment="1">
      <alignment horizontal="center" vertical="top"/>
    </xf>
    <xf numFmtId="0" fontId="2" fillId="0" borderId="12" xfId="0" applyNumberFormat="1" applyFont="1" applyBorder="1" applyAlignment="1">
      <alignment horizontal="center" vertical="top"/>
    </xf>
    <xf numFmtId="0" fontId="2" fillId="0" borderId="6" xfId="0" applyNumberFormat="1" applyFont="1" applyBorder="1" applyAlignment="1">
      <alignment horizontal="center" vertical="top"/>
    </xf>
    <xf numFmtId="49" fontId="2" fillId="0" borderId="4" xfId="0" applyNumberFormat="1" applyFont="1" applyBorder="1" applyAlignment="1">
      <alignment horizontal="center" vertical="center"/>
    </xf>
    <xf numFmtId="0" fontId="2" fillId="0" borderId="4" xfId="0" applyNumberFormat="1" applyFont="1" applyFill="1" applyBorder="1" applyAlignment="1">
      <alignment horizontal="left" vertical="center" wrapText="1"/>
    </xf>
    <xf numFmtId="0" fontId="2" fillId="0" borderId="4" xfId="0" applyNumberFormat="1" applyFont="1" applyFill="1" applyBorder="1" applyAlignment="1">
      <alignment horizontal="center" vertical="center"/>
    </xf>
    <xf numFmtId="4" fontId="2" fillId="0" borderId="4" xfId="0" applyNumberFormat="1" applyFont="1" applyFill="1" applyBorder="1" applyAlignment="1">
      <alignment horizontal="center" vertical="center"/>
    </xf>
    <xf numFmtId="4" fontId="2" fillId="0" borderId="1" xfId="0" applyNumberFormat="1" applyFont="1" applyFill="1" applyBorder="1" applyAlignment="1">
      <alignment horizontal="center" vertical="center"/>
    </xf>
    <xf numFmtId="4" fontId="2" fillId="0" borderId="12" xfId="0" applyNumberFormat="1" applyFont="1" applyFill="1" applyBorder="1" applyAlignment="1">
      <alignment horizontal="center" vertical="center"/>
    </xf>
    <xf numFmtId="4" fontId="2" fillId="0" borderId="6" xfId="0" applyNumberFormat="1" applyFont="1" applyFill="1" applyBorder="1" applyAlignment="1">
      <alignment horizontal="center" vertical="center"/>
    </xf>
    <xf numFmtId="0" fontId="2" fillId="0" borderId="4" xfId="0" applyNumberFormat="1" applyFont="1" applyBorder="1" applyAlignment="1">
      <alignment horizontal="left" vertical="center" wrapText="1"/>
    </xf>
    <xf numFmtId="4" fontId="2" fillId="0" borderId="1" xfId="0" applyNumberFormat="1" applyFont="1" applyBorder="1" applyAlignment="1">
      <alignment horizontal="center" vertical="center"/>
    </xf>
    <xf numFmtId="4" fontId="2" fillId="0" borderId="12" xfId="0" applyNumberFormat="1" applyFont="1" applyBorder="1" applyAlignment="1">
      <alignment horizontal="center" vertical="center"/>
    </xf>
    <xf numFmtId="4" fontId="2" fillId="0" borderId="6" xfId="0" applyNumberFormat="1" applyFont="1" applyBorder="1" applyAlignment="1">
      <alignment horizontal="center" vertical="center"/>
    </xf>
    <xf numFmtId="0" fontId="3" fillId="0" borderId="0" xfId="0" applyNumberFormat="1" applyFont="1" applyFill="1" applyBorder="1" applyAlignment="1">
      <alignment horizontal="left"/>
    </xf>
    <xf numFmtId="1" fontId="2" fillId="0" borderId="4" xfId="0" applyNumberFormat="1" applyFont="1" applyFill="1" applyBorder="1" applyAlignment="1">
      <alignment horizontal="center" vertical="center"/>
    </xf>
    <xf numFmtId="49" fontId="2" fillId="0" borderId="4" xfId="0" applyNumberFormat="1" applyFont="1" applyFill="1" applyBorder="1" applyAlignment="1">
      <alignment horizontal="center" vertical="center"/>
    </xf>
    <xf numFmtId="49" fontId="2" fillId="0" borderId="12" xfId="0" applyNumberFormat="1" applyFont="1" applyFill="1" applyBorder="1" applyAlignment="1">
      <alignment horizontal="right" vertical="center"/>
    </xf>
    <xf numFmtId="49" fontId="2" fillId="0" borderId="6" xfId="0" applyNumberFormat="1" applyFont="1" applyFill="1" applyBorder="1" applyAlignment="1">
      <alignment horizontal="right" vertical="center"/>
    </xf>
    <xf numFmtId="4" fontId="8" fillId="0" borderId="4" xfId="0" applyNumberFormat="1" applyFont="1" applyFill="1" applyBorder="1" applyAlignment="1">
      <alignment horizontal="center" vertical="center"/>
    </xf>
    <xf numFmtId="166" fontId="2" fillId="0" borderId="4" xfId="0" applyNumberFormat="1" applyFont="1" applyFill="1" applyBorder="1" applyAlignment="1">
      <alignment horizontal="center" vertical="center"/>
    </xf>
    <xf numFmtId="0" fontId="2" fillId="0" borderId="4" xfId="0" applyNumberFormat="1" applyFont="1" applyFill="1" applyBorder="1" applyAlignment="1">
      <alignment horizontal="center" vertical="top"/>
    </xf>
    <xf numFmtId="0" fontId="4" fillId="0" borderId="0" xfId="0" applyNumberFormat="1" applyFont="1" applyFill="1" applyBorder="1" applyAlignment="1">
      <alignment horizontal="center" wrapText="1"/>
    </xf>
    <xf numFmtId="0" fontId="2" fillId="0" borderId="3" xfId="0" applyNumberFormat="1" applyFont="1" applyFill="1" applyBorder="1" applyAlignment="1">
      <alignment horizontal="center" vertical="center" wrapText="1"/>
    </xf>
    <xf numFmtId="0" fontId="2" fillId="0" borderId="7" xfId="0" applyNumberFormat="1" applyFont="1" applyFill="1" applyBorder="1" applyAlignment="1">
      <alignment horizontal="center" vertical="center" wrapText="1"/>
    </xf>
    <xf numFmtId="0" fontId="2" fillId="0" borderId="34" xfId="0" applyNumberFormat="1" applyFont="1" applyFill="1" applyBorder="1" applyAlignment="1">
      <alignment horizontal="center" vertical="center" wrapText="1"/>
    </xf>
    <xf numFmtId="0" fontId="5" fillId="0" borderId="0" xfId="0" applyNumberFormat="1" applyFont="1" applyFill="1" applyBorder="1" applyAlignment="1">
      <alignment horizontal="center"/>
    </xf>
    <xf numFmtId="0" fontId="8" fillId="0" borderId="4" xfId="0" applyNumberFormat="1" applyFont="1" applyBorder="1" applyAlignment="1">
      <alignment horizontal="left" vertical="center" wrapText="1"/>
    </xf>
    <xf numFmtId="0" fontId="2" fillId="0" borderId="1" xfId="0" applyNumberFormat="1" applyFont="1" applyFill="1" applyBorder="1" applyAlignment="1">
      <alignment horizontal="center" vertical="center" wrapText="1"/>
    </xf>
    <xf numFmtId="0" fontId="2" fillId="0" borderId="12" xfId="0" applyNumberFormat="1" applyFont="1" applyFill="1" applyBorder="1" applyAlignment="1">
      <alignment horizontal="center" vertical="center" wrapText="1"/>
    </xf>
    <xf numFmtId="0" fontId="2" fillId="0" borderId="6" xfId="0" applyNumberFormat="1" applyFont="1" applyFill="1" applyBorder="1" applyAlignment="1">
      <alignment horizontal="center" vertical="center" wrapText="1"/>
    </xf>
    <xf numFmtId="0" fontId="2" fillId="0" borderId="1" xfId="0" applyNumberFormat="1" applyFont="1" applyFill="1" applyBorder="1" applyAlignment="1">
      <alignment horizontal="center" vertical="top"/>
    </xf>
    <xf numFmtId="0" fontId="2" fillId="0" borderId="12" xfId="0" applyNumberFormat="1" applyFont="1" applyFill="1" applyBorder="1" applyAlignment="1">
      <alignment horizontal="center" vertical="top"/>
    </xf>
    <xf numFmtId="0" fontId="2" fillId="0" borderId="6" xfId="0" applyNumberFormat="1" applyFont="1" applyFill="1" applyBorder="1" applyAlignment="1">
      <alignment horizontal="center" vertical="top"/>
    </xf>
    <xf numFmtId="49" fontId="4" fillId="0" borderId="5" xfId="0" applyNumberFormat="1" applyFont="1" applyBorder="1" applyAlignment="1">
      <alignment horizontal="left"/>
    </xf>
    <xf numFmtId="0" fontId="4" fillId="0" borderId="0" xfId="0" applyNumberFormat="1" applyFont="1" applyBorder="1" applyAlignment="1">
      <alignment horizontal="left"/>
    </xf>
    <xf numFmtId="0" fontId="4" fillId="0" borderId="5" xfId="0" applyNumberFormat="1" applyFont="1" applyBorder="1" applyAlignment="1">
      <alignment horizontal="left"/>
    </xf>
    <xf numFmtId="0" fontId="4" fillId="2" borderId="0" xfId="0" applyNumberFormat="1" applyFont="1" applyFill="1" applyBorder="1" applyAlignment="1">
      <alignment horizontal="center"/>
    </xf>
    <xf numFmtId="0" fontId="2" fillId="2" borderId="4" xfId="0" applyNumberFormat="1" applyFont="1" applyFill="1" applyBorder="1" applyAlignment="1">
      <alignment horizontal="center" vertical="top"/>
    </xf>
    <xf numFmtId="0" fontId="2" fillId="2" borderId="1" xfId="0" applyNumberFormat="1" applyFont="1" applyFill="1" applyBorder="1" applyAlignment="1">
      <alignment horizontal="center" vertical="center" wrapText="1"/>
    </xf>
    <xf numFmtId="0" fontId="2" fillId="2" borderId="12" xfId="0" applyNumberFormat="1" applyFont="1" applyFill="1" applyBorder="1" applyAlignment="1">
      <alignment horizontal="center" vertical="center" wrapText="1"/>
    </xf>
    <xf numFmtId="0" fontId="2" fillId="2" borderId="6" xfId="0" applyNumberFormat="1" applyFont="1" applyFill="1" applyBorder="1" applyAlignment="1">
      <alignment horizontal="center" vertical="center" wrapText="1"/>
    </xf>
    <xf numFmtId="49" fontId="8" fillId="0" borderId="4" xfId="0" applyNumberFormat="1" applyFont="1" applyBorder="1" applyAlignment="1">
      <alignment horizontal="center" vertical="center"/>
    </xf>
    <xf numFmtId="167" fontId="8" fillId="0" borderId="4" xfId="0" applyNumberFormat="1" applyFont="1" applyBorder="1" applyAlignment="1">
      <alignment horizontal="center" vertical="center"/>
    </xf>
    <xf numFmtId="0" fontId="8" fillId="0" borderId="4" xfId="0" applyNumberFormat="1" applyFont="1" applyBorder="1" applyAlignment="1">
      <alignment horizontal="center" vertical="center"/>
    </xf>
    <xf numFmtId="4" fontId="28" fillId="0" borderId="1" xfId="0" applyNumberFormat="1" applyFont="1" applyBorder="1" applyAlignment="1">
      <alignment horizontal="center" vertical="center"/>
    </xf>
    <xf numFmtId="4" fontId="28" fillId="0" borderId="12" xfId="0" applyNumberFormat="1" applyFont="1" applyBorder="1" applyAlignment="1">
      <alignment horizontal="center" vertical="center"/>
    </xf>
    <xf numFmtId="4" fontId="28" fillId="0" borderId="6" xfId="0" applyNumberFormat="1" applyFont="1" applyBorder="1" applyAlignment="1">
      <alignment horizontal="center" vertical="center"/>
    </xf>
    <xf numFmtId="166" fontId="8" fillId="0" borderId="4" xfId="0" applyNumberFormat="1" applyFont="1" applyBorder="1" applyAlignment="1">
      <alignment horizontal="center" vertical="center"/>
    </xf>
    <xf numFmtId="49" fontId="2" fillId="0" borderId="1" xfId="0" applyNumberFormat="1" applyFont="1" applyFill="1" applyBorder="1" applyAlignment="1">
      <alignment horizontal="center" vertical="center"/>
    </xf>
    <xf numFmtId="49" fontId="2" fillId="0" borderId="12" xfId="0" applyNumberFormat="1" applyFont="1" applyFill="1" applyBorder="1" applyAlignment="1">
      <alignment horizontal="center" vertical="center"/>
    </xf>
    <xf numFmtId="49" fontId="2" fillId="0" borderId="6" xfId="0" applyNumberFormat="1" applyFont="1" applyFill="1" applyBorder="1" applyAlignment="1">
      <alignment horizontal="center" vertical="center"/>
    </xf>
    <xf numFmtId="0" fontId="2" fillId="0" borderId="1" xfId="0" applyNumberFormat="1" applyFont="1" applyFill="1" applyBorder="1" applyAlignment="1">
      <alignment horizontal="left" vertical="center" wrapText="1"/>
    </xf>
    <xf numFmtId="0" fontId="2" fillId="0" borderId="12" xfId="0" applyNumberFormat="1" applyFont="1" applyFill="1" applyBorder="1" applyAlignment="1">
      <alignment horizontal="left" vertical="center" wrapText="1"/>
    </xf>
    <xf numFmtId="0" fontId="2" fillId="0" borderId="6" xfId="0" applyNumberFormat="1" applyFont="1" applyFill="1" applyBorder="1" applyAlignment="1">
      <alignment horizontal="left" vertical="center" wrapText="1"/>
    </xf>
    <xf numFmtId="2" fontId="2" fillId="0" borderId="4" xfId="0" applyNumberFormat="1" applyFont="1" applyFill="1" applyBorder="1" applyAlignment="1">
      <alignment horizontal="center" vertical="center"/>
    </xf>
    <xf numFmtId="165" fontId="2" fillId="0" borderId="4" xfId="2" applyNumberFormat="1" applyFont="1" applyFill="1" applyBorder="1" applyAlignment="1">
      <alignment horizontal="center" vertical="center"/>
    </xf>
    <xf numFmtId="0" fontId="4" fillId="0" borderId="0" xfId="0" applyNumberFormat="1" applyFont="1" applyBorder="1" applyAlignment="1">
      <alignment horizontal="center"/>
    </xf>
    <xf numFmtId="0" fontId="2" fillId="0" borderId="3" xfId="0" applyNumberFormat="1" applyFont="1" applyBorder="1" applyAlignment="1">
      <alignment horizontal="center" vertical="center" wrapText="1"/>
    </xf>
    <xf numFmtId="0" fontId="2" fillId="0" borderId="7" xfId="0" applyNumberFormat="1" applyFont="1" applyBorder="1" applyAlignment="1">
      <alignment horizontal="center" vertical="center" wrapText="1"/>
    </xf>
    <xf numFmtId="0" fontId="2" fillId="0" borderId="34" xfId="0" applyNumberFormat="1" applyFont="1" applyBorder="1" applyAlignment="1">
      <alignment horizontal="center" vertical="center" wrapText="1"/>
    </xf>
    <xf numFmtId="0" fontId="2" fillId="0" borderId="1" xfId="0" applyNumberFormat="1" applyFont="1" applyBorder="1" applyAlignment="1">
      <alignment horizontal="center" vertical="center" wrapText="1"/>
    </xf>
    <xf numFmtId="0" fontId="2" fillId="0" borderId="12" xfId="0" applyNumberFormat="1" applyFont="1" applyBorder="1" applyAlignment="1">
      <alignment horizontal="center" vertical="center" wrapText="1"/>
    </xf>
    <xf numFmtId="0" fontId="2" fillId="0" borderId="6" xfId="0" applyNumberFormat="1" applyFont="1" applyBorder="1" applyAlignment="1">
      <alignment horizontal="center" vertical="center" wrapText="1"/>
    </xf>
    <xf numFmtId="0" fontId="2" fillId="0" borderId="4" xfId="0" applyNumberFormat="1" applyFont="1" applyBorder="1" applyAlignment="1">
      <alignment horizontal="center" vertical="top"/>
    </xf>
    <xf numFmtId="49" fontId="2" fillId="0" borderId="12" xfId="0" applyNumberFormat="1" applyFont="1" applyBorder="1" applyAlignment="1">
      <alignment horizontal="right" vertical="center"/>
    </xf>
    <xf numFmtId="49" fontId="2" fillId="0" borderId="6" xfId="0" applyNumberFormat="1" applyFont="1" applyBorder="1" applyAlignment="1">
      <alignment horizontal="right" vertical="center"/>
    </xf>
    <xf numFmtId="0" fontId="2" fillId="0" borderId="1" xfId="0" applyNumberFormat="1" applyFont="1" applyFill="1" applyBorder="1" applyAlignment="1">
      <alignment horizontal="center" vertical="center"/>
    </xf>
    <xf numFmtId="0" fontId="2" fillId="0" borderId="12" xfId="0" applyNumberFormat="1" applyFont="1" applyFill="1" applyBorder="1" applyAlignment="1">
      <alignment horizontal="center" vertical="center"/>
    </xf>
    <xf numFmtId="0" fontId="2" fillId="0" borderId="6" xfId="0" applyNumberFormat="1" applyFont="1" applyFill="1" applyBorder="1" applyAlignment="1">
      <alignment horizontal="center" vertical="center"/>
    </xf>
    <xf numFmtId="0" fontId="8" fillId="2" borderId="1" xfId="0" applyNumberFormat="1" applyFont="1" applyFill="1" applyBorder="1" applyAlignment="1">
      <alignment horizontal="center" vertical="center"/>
    </xf>
    <xf numFmtId="0" fontId="8" fillId="2" borderId="12" xfId="0" applyNumberFormat="1" applyFont="1" applyFill="1" applyBorder="1" applyAlignment="1">
      <alignment horizontal="center" vertical="center"/>
    </xf>
    <xf numFmtId="0" fontId="8" fillId="2" borderId="6" xfId="0" applyNumberFormat="1" applyFont="1" applyFill="1" applyBorder="1" applyAlignment="1">
      <alignment horizontal="center" vertical="center"/>
    </xf>
    <xf numFmtId="4" fontId="28" fillId="2" borderId="1" xfId="0" applyNumberFormat="1" applyFont="1" applyFill="1" applyBorder="1" applyAlignment="1">
      <alignment horizontal="center" vertical="center"/>
    </xf>
    <xf numFmtId="4" fontId="28" fillId="2" borderId="12" xfId="0" applyNumberFormat="1" applyFont="1" applyFill="1" applyBorder="1" applyAlignment="1">
      <alignment horizontal="center" vertical="center"/>
    </xf>
    <xf numFmtId="4" fontId="28" fillId="2" borderId="6" xfId="0" applyNumberFormat="1" applyFont="1" applyFill="1" applyBorder="1" applyAlignment="1">
      <alignment horizontal="center" vertical="center"/>
    </xf>
    <xf numFmtId="0" fontId="2" fillId="2" borderId="1" xfId="0" applyNumberFormat="1" applyFont="1" applyFill="1" applyBorder="1" applyAlignment="1">
      <alignment horizontal="center" vertical="center"/>
    </xf>
    <xf numFmtId="0" fontId="2" fillId="2" borderId="12" xfId="0" applyNumberFormat="1" applyFont="1" applyFill="1" applyBorder="1" applyAlignment="1">
      <alignment horizontal="center" vertical="center"/>
    </xf>
    <xf numFmtId="0" fontId="2" fillId="2" borderId="6" xfId="0" applyNumberFormat="1" applyFont="1" applyFill="1" applyBorder="1" applyAlignment="1">
      <alignment horizontal="center" vertical="center"/>
    </xf>
    <xf numFmtId="4" fontId="2" fillId="2" borderId="1" xfId="0" applyNumberFormat="1" applyFont="1" applyFill="1" applyBorder="1" applyAlignment="1">
      <alignment horizontal="center" vertical="center"/>
    </xf>
    <xf numFmtId="4" fontId="2" fillId="2" borderId="12" xfId="0" applyNumberFormat="1" applyFont="1" applyFill="1" applyBorder="1" applyAlignment="1">
      <alignment horizontal="center" vertical="center"/>
    </xf>
    <xf numFmtId="4" fontId="2" fillId="2" borderId="6" xfId="0" applyNumberFormat="1" applyFont="1" applyFill="1" applyBorder="1" applyAlignment="1">
      <alignment horizontal="center" vertical="center"/>
    </xf>
    <xf numFmtId="49" fontId="2" fillId="0" borderId="1" xfId="0" applyNumberFormat="1" applyFont="1" applyBorder="1" applyAlignment="1">
      <alignment horizontal="center" vertical="center"/>
    </xf>
    <xf numFmtId="49" fontId="2" fillId="0" borderId="12" xfId="0" applyNumberFormat="1" applyFont="1" applyBorder="1" applyAlignment="1">
      <alignment horizontal="center" vertical="center"/>
    </xf>
    <xf numFmtId="49" fontId="2" fillId="0" borderId="6" xfId="0" applyNumberFormat="1" applyFont="1" applyBorder="1" applyAlignment="1">
      <alignment horizontal="center" vertical="center"/>
    </xf>
    <xf numFmtId="2" fontId="2" fillId="0" borderId="1" xfId="0" applyNumberFormat="1" applyFont="1" applyFill="1" applyBorder="1" applyAlignment="1">
      <alignment horizontal="center" vertical="center"/>
    </xf>
    <xf numFmtId="2" fontId="2" fillId="0" borderId="12" xfId="0" applyNumberFormat="1" applyFont="1" applyFill="1" applyBorder="1" applyAlignment="1">
      <alignment horizontal="center" vertical="center"/>
    </xf>
    <xf numFmtId="2" fontId="2" fillId="0" borderId="6" xfId="0" applyNumberFormat="1" applyFont="1" applyFill="1" applyBorder="1" applyAlignment="1">
      <alignment horizontal="center" vertical="center"/>
    </xf>
    <xf numFmtId="49" fontId="8" fillId="0" borderId="4" xfId="0" applyNumberFormat="1" applyFont="1" applyFill="1" applyBorder="1" applyAlignment="1">
      <alignment horizontal="center" vertical="center"/>
    </xf>
    <xf numFmtId="0" fontId="8" fillId="0" borderId="1" xfId="0" applyNumberFormat="1" applyFont="1" applyFill="1" applyBorder="1" applyAlignment="1">
      <alignment horizontal="left" vertical="center" wrapText="1"/>
    </xf>
    <xf numFmtId="0" fontId="8" fillId="0" borderId="12" xfId="0" applyNumberFormat="1" applyFont="1" applyFill="1" applyBorder="1" applyAlignment="1">
      <alignment horizontal="left" vertical="center" wrapText="1"/>
    </xf>
    <xf numFmtId="0" fontId="8" fillId="0" borderId="6" xfId="0" applyNumberFormat="1" applyFont="1" applyFill="1" applyBorder="1" applyAlignment="1">
      <alignment horizontal="left" vertical="center" wrapText="1"/>
    </xf>
    <xf numFmtId="166" fontId="2" fillId="0" borderId="1" xfId="0" applyNumberFormat="1" applyFont="1" applyFill="1" applyBorder="1" applyAlignment="1">
      <alignment horizontal="center" vertical="center"/>
    </xf>
    <xf numFmtId="166" fontId="2" fillId="0" borderId="12" xfId="0" applyNumberFormat="1" applyFont="1" applyFill="1" applyBorder="1" applyAlignment="1">
      <alignment horizontal="center" vertical="center"/>
    </xf>
    <xf numFmtId="166" fontId="2" fillId="0" borderId="6" xfId="0" applyNumberFormat="1" applyFont="1" applyFill="1" applyBorder="1" applyAlignment="1">
      <alignment horizontal="center" vertical="center"/>
    </xf>
    <xf numFmtId="1" fontId="2" fillId="0" borderId="1" xfId="0" applyNumberFormat="1" applyFont="1" applyFill="1" applyBorder="1" applyAlignment="1">
      <alignment horizontal="center" vertical="center"/>
    </xf>
    <xf numFmtId="1" fontId="2" fillId="0" borderId="12" xfId="0" applyNumberFormat="1" applyFont="1" applyFill="1" applyBorder="1" applyAlignment="1">
      <alignment horizontal="center" vertical="center"/>
    </xf>
    <xf numFmtId="1" fontId="2" fillId="0" borderId="6" xfId="0" applyNumberFormat="1" applyFont="1" applyFill="1" applyBorder="1" applyAlignment="1">
      <alignment horizontal="center" vertical="center"/>
    </xf>
    <xf numFmtId="9" fontId="2" fillId="0" borderId="4" xfId="2" applyFont="1" applyFill="1" applyBorder="1" applyAlignment="1">
      <alignment horizontal="center" vertical="center"/>
    </xf>
    <xf numFmtId="0" fontId="8" fillId="0" borderId="1" xfId="0" applyNumberFormat="1" applyFont="1" applyBorder="1" applyAlignment="1">
      <alignment horizontal="center" vertical="center"/>
    </xf>
    <xf numFmtId="0" fontId="8" fillId="0" borderId="12" xfId="0" applyNumberFormat="1" applyFont="1" applyBorder="1" applyAlignment="1">
      <alignment horizontal="center" vertical="center"/>
    </xf>
    <xf numFmtId="0" fontId="8" fillId="0" borderId="6" xfId="0" applyNumberFormat="1" applyFont="1" applyBorder="1" applyAlignment="1">
      <alignment horizontal="center" vertical="center"/>
    </xf>
    <xf numFmtId="166" fontId="8" fillId="0" borderId="1" xfId="0" applyNumberFormat="1" applyFont="1" applyBorder="1" applyAlignment="1">
      <alignment horizontal="center" vertical="center"/>
    </xf>
    <xf numFmtId="166" fontId="8" fillId="0" borderId="12" xfId="0" applyNumberFormat="1" applyFont="1" applyBorder="1" applyAlignment="1">
      <alignment horizontal="center" vertical="center"/>
    </xf>
    <xf numFmtId="166" fontId="8" fillId="0" borderId="6" xfId="0" applyNumberFormat="1" applyFont="1" applyBorder="1" applyAlignment="1">
      <alignment horizontal="center" vertical="center"/>
    </xf>
    <xf numFmtId="9" fontId="2" fillId="0" borderId="1" xfId="2" applyFont="1" applyFill="1" applyBorder="1" applyAlignment="1">
      <alignment horizontal="center" vertical="center"/>
    </xf>
    <xf numFmtId="9" fontId="2" fillId="0" borderId="12" xfId="2" applyFont="1" applyFill="1" applyBorder="1" applyAlignment="1">
      <alignment horizontal="center" vertical="center"/>
    </xf>
    <xf numFmtId="9" fontId="2" fillId="0" borderId="6" xfId="2" applyFont="1" applyFill="1" applyBorder="1" applyAlignment="1">
      <alignment horizontal="center" vertical="center"/>
    </xf>
    <xf numFmtId="0" fontId="2" fillId="2" borderId="1" xfId="0" applyNumberFormat="1" applyFont="1" applyFill="1" applyBorder="1" applyAlignment="1">
      <alignment horizontal="left" vertical="center" wrapText="1"/>
    </xf>
    <xf numFmtId="0" fontId="2" fillId="2" borderId="12" xfId="0" applyNumberFormat="1" applyFont="1" applyFill="1" applyBorder="1" applyAlignment="1">
      <alignment horizontal="left" vertical="center" wrapText="1"/>
    </xf>
    <xf numFmtId="0" fontId="2" fillId="2" borderId="6" xfId="0" applyNumberFormat="1" applyFont="1" applyFill="1" applyBorder="1" applyAlignment="1">
      <alignment horizontal="left" vertical="center" wrapText="1"/>
    </xf>
    <xf numFmtId="0" fontId="2" fillId="0" borderId="0" xfId="0" applyNumberFormat="1" applyFont="1" applyFill="1" applyBorder="1" applyAlignment="1">
      <alignment horizontal="left"/>
    </xf>
    <xf numFmtId="0" fontId="2" fillId="0" borderId="5" xfId="0" applyNumberFormat="1" applyFont="1" applyFill="1" applyBorder="1" applyAlignment="1">
      <alignment horizontal="center"/>
    </xf>
    <xf numFmtId="166" fontId="2" fillId="2" borderId="1" xfId="0" applyNumberFormat="1" applyFont="1" applyFill="1" applyBorder="1" applyAlignment="1">
      <alignment horizontal="center" vertical="center"/>
    </xf>
    <xf numFmtId="166" fontId="2" fillId="2" borderId="12" xfId="0" applyNumberFormat="1" applyFont="1" applyFill="1" applyBorder="1" applyAlignment="1">
      <alignment horizontal="center" vertical="center"/>
    </xf>
    <xf numFmtId="166" fontId="2" fillId="2" borderId="6" xfId="0" applyNumberFormat="1" applyFont="1" applyFill="1" applyBorder="1" applyAlignment="1">
      <alignment horizontal="center" vertical="center"/>
    </xf>
    <xf numFmtId="2" fontId="2" fillId="2" borderId="1" xfId="0" applyNumberFormat="1" applyFont="1" applyFill="1" applyBorder="1" applyAlignment="1">
      <alignment horizontal="center" vertical="center"/>
    </xf>
    <xf numFmtId="2" fontId="2" fillId="2" borderId="12" xfId="0" applyNumberFormat="1" applyFont="1" applyFill="1" applyBorder="1" applyAlignment="1">
      <alignment horizontal="center" vertical="center"/>
    </xf>
    <xf numFmtId="2" fontId="2" fillId="2" borderId="6" xfId="0" applyNumberFormat="1" applyFont="1" applyFill="1" applyBorder="1" applyAlignment="1">
      <alignment horizontal="center" vertical="center"/>
    </xf>
    <xf numFmtId="166" fontId="8" fillId="2" borderId="1" xfId="0" applyNumberFormat="1" applyFont="1" applyFill="1" applyBorder="1" applyAlignment="1">
      <alignment horizontal="center" vertical="center"/>
    </xf>
    <xf numFmtId="166" fontId="8" fillId="2" borderId="12" xfId="0" applyNumberFormat="1" applyFont="1" applyFill="1" applyBorder="1" applyAlignment="1">
      <alignment horizontal="center" vertical="center"/>
    </xf>
    <xf numFmtId="166" fontId="8" fillId="2" borderId="6" xfId="0" applyNumberFormat="1" applyFont="1" applyFill="1" applyBorder="1" applyAlignment="1">
      <alignment horizontal="center" vertical="center"/>
    </xf>
    <xf numFmtId="49" fontId="8" fillId="0" borderId="1" xfId="0" applyNumberFormat="1" applyFont="1" applyBorder="1" applyAlignment="1">
      <alignment horizontal="center" vertical="center"/>
    </xf>
    <xf numFmtId="49" fontId="8" fillId="0" borderId="12" xfId="0" applyNumberFormat="1" applyFont="1" applyBorder="1" applyAlignment="1">
      <alignment horizontal="center" vertical="center"/>
    </xf>
    <xf numFmtId="49" fontId="8" fillId="0" borderId="6" xfId="0" applyNumberFormat="1" applyFont="1" applyBorder="1" applyAlignment="1">
      <alignment horizontal="center" vertical="center"/>
    </xf>
    <xf numFmtId="0" fontId="8" fillId="2" borderId="1" xfId="0" applyNumberFormat="1" applyFont="1" applyFill="1" applyBorder="1" applyAlignment="1">
      <alignment horizontal="left" vertical="center" wrapText="1"/>
    </xf>
    <xf numFmtId="0" fontId="8" fillId="2" borderId="12" xfId="0" applyNumberFormat="1" applyFont="1" applyFill="1" applyBorder="1" applyAlignment="1">
      <alignment horizontal="left" vertical="center" wrapText="1"/>
    </xf>
    <xf numFmtId="0" fontId="8" fillId="2" borderId="6" xfId="0" applyNumberFormat="1" applyFont="1" applyFill="1" applyBorder="1" applyAlignment="1">
      <alignment horizontal="left" vertical="center" wrapText="1"/>
    </xf>
    <xf numFmtId="0" fontId="4" fillId="0" borderId="0" xfId="0" applyNumberFormat="1" applyFont="1" applyFill="1" applyBorder="1" applyAlignment="1">
      <alignment horizontal="center"/>
    </xf>
    <xf numFmtId="165" fontId="2" fillId="0" borderId="1" xfId="2" applyNumberFormat="1" applyFont="1" applyFill="1" applyBorder="1" applyAlignment="1">
      <alignment horizontal="center" vertical="center"/>
    </xf>
    <xf numFmtId="165" fontId="2" fillId="0" borderId="12" xfId="2" applyNumberFormat="1" applyFont="1" applyFill="1" applyBorder="1" applyAlignment="1">
      <alignment horizontal="center" vertical="center"/>
    </xf>
    <xf numFmtId="165" fontId="2" fillId="0" borderId="6" xfId="2" applyNumberFormat="1" applyFont="1" applyFill="1" applyBorder="1" applyAlignment="1">
      <alignment horizontal="center" vertical="center"/>
    </xf>
    <xf numFmtId="0" fontId="2" fillId="0" borderId="0" xfId="0" applyNumberFormat="1" applyFont="1" applyFill="1" applyBorder="1" applyAlignment="1">
      <alignment horizontal="center" vertical="top"/>
    </xf>
    <xf numFmtId="0" fontId="2" fillId="0" borderId="0" xfId="0" applyNumberFormat="1" applyFont="1" applyFill="1" applyBorder="1" applyAlignment="1">
      <alignment horizontal="left" wrapText="1"/>
    </xf>
    <xf numFmtId="0" fontId="2" fillId="0" borderId="7" xfId="0" applyNumberFormat="1" applyFont="1" applyFill="1" applyBorder="1" applyAlignment="1">
      <alignment horizontal="center" vertical="center"/>
    </xf>
    <xf numFmtId="0" fontId="4" fillId="0" borderId="5" xfId="0" applyNumberFormat="1" applyFont="1" applyFill="1" applyBorder="1" applyAlignment="1">
      <alignment horizontal="left"/>
    </xf>
    <xf numFmtId="49" fontId="4" fillId="0" borderId="5" xfId="0" applyNumberFormat="1" applyFont="1" applyFill="1" applyBorder="1" applyAlignment="1">
      <alignment horizontal="left"/>
    </xf>
    <xf numFmtId="0" fontId="4" fillId="0" borderId="0" xfId="0" applyNumberFormat="1" applyFont="1" applyFill="1" applyBorder="1" applyAlignment="1">
      <alignment horizontal="left"/>
    </xf>
    <xf numFmtId="165" fontId="8" fillId="0" borderId="4" xfId="0" applyNumberFormat="1" applyFont="1" applyBorder="1" applyAlignment="1">
      <alignment horizontal="center" vertical="center"/>
    </xf>
    <xf numFmtId="3" fontId="2" fillId="0" borderId="4" xfId="0" applyNumberFormat="1" applyFont="1" applyBorder="1" applyAlignment="1">
      <alignment horizontal="center" vertical="center"/>
    </xf>
    <xf numFmtId="165" fontId="2" fillId="0" borderId="4" xfId="0" applyNumberFormat="1" applyFont="1" applyBorder="1" applyAlignment="1">
      <alignment horizontal="center" vertical="center"/>
    </xf>
    <xf numFmtId="3" fontId="8" fillId="0" borderId="4" xfId="0" applyNumberFormat="1" applyFont="1" applyBorder="1" applyAlignment="1">
      <alignment horizontal="center" vertical="center"/>
    </xf>
    <xf numFmtId="10" fontId="2" fillId="0" borderId="4" xfId="0" applyNumberFormat="1" applyFont="1" applyBorder="1" applyAlignment="1">
      <alignment horizontal="center" vertical="center"/>
    </xf>
    <xf numFmtId="4" fontId="2" fillId="0" borderId="4" xfId="0" applyNumberFormat="1" applyFont="1" applyBorder="1" applyAlignment="1">
      <alignment horizontal="center" vertical="center"/>
    </xf>
    <xf numFmtId="0" fontId="2" fillId="0" borderId="1" xfId="0" applyNumberFormat="1" applyFont="1" applyBorder="1" applyAlignment="1">
      <alignment horizontal="left" vertical="center" wrapText="1"/>
    </xf>
    <xf numFmtId="0" fontId="2" fillId="0" borderId="12" xfId="0" applyNumberFormat="1" applyFont="1" applyBorder="1" applyAlignment="1">
      <alignment horizontal="left" vertical="center" wrapText="1"/>
    </xf>
    <xf numFmtId="0" fontId="2" fillId="0" borderId="6" xfId="0" applyNumberFormat="1" applyFont="1" applyBorder="1" applyAlignment="1">
      <alignment horizontal="left" vertical="center" wrapText="1"/>
    </xf>
    <xf numFmtId="0" fontId="2" fillId="0" borderId="1" xfId="0" applyNumberFormat="1" applyFont="1" applyBorder="1" applyAlignment="1">
      <alignment horizontal="center" vertical="center"/>
    </xf>
    <xf numFmtId="0" fontId="2" fillId="0" borderId="12" xfId="0" applyNumberFormat="1" applyFont="1" applyBorder="1" applyAlignment="1">
      <alignment horizontal="center" vertical="center"/>
    </xf>
    <xf numFmtId="0" fontId="2" fillId="0" borderId="6" xfId="0" applyNumberFormat="1" applyFont="1" applyBorder="1" applyAlignment="1">
      <alignment horizontal="center" vertical="center"/>
    </xf>
    <xf numFmtId="165" fontId="2" fillId="0" borderId="1" xfId="0" applyNumberFormat="1" applyFont="1" applyBorder="1" applyAlignment="1">
      <alignment horizontal="center" vertical="center"/>
    </xf>
    <xf numFmtId="165" fontId="2" fillId="0" borderId="12" xfId="0" applyNumberFormat="1" applyFont="1" applyBorder="1" applyAlignment="1">
      <alignment horizontal="center" vertical="center"/>
    </xf>
    <xf numFmtId="165" fontId="2" fillId="0" borderId="6" xfId="0" applyNumberFormat="1" applyFont="1" applyBorder="1" applyAlignment="1">
      <alignment horizontal="center" vertical="center"/>
    </xf>
    <xf numFmtId="0" fontId="2" fillId="2" borderId="4" xfId="0" applyNumberFormat="1" applyFont="1" applyFill="1" applyBorder="1" applyAlignment="1">
      <alignment horizontal="center" vertical="center"/>
    </xf>
    <xf numFmtId="49" fontId="2" fillId="2" borderId="4" xfId="0" applyNumberFormat="1" applyFont="1" applyFill="1" applyBorder="1" applyAlignment="1">
      <alignment horizontal="center" vertical="center"/>
    </xf>
    <xf numFmtId="49" fontId="3" fillId="2" borderId="5" xfId="0" applyNumberFormat="1" applyFont="1" applyFill="1" applyBorder="1" applyAlignment="1">
      <alignment horizontal="center"/>
    </xf>
    <xf numFmtId="0" fontId="14" fillId="2" borderId="4" xfId="0" applyNumberFormat="1" applyFont="1" applyFill="1" applyBorder="1" applyAlignment="1">
      <alignment horizontal="center" vertical="center" wrapText="1"/>
    </xf>
    <xf numFmtId="0" fontId="6" fillId="2" borderId="12" xfId="0" applyNumberFormat="1" applyFont="1" applyFill="1" applyBorder="1" applyAlignment="1">
      <alignment horizontal="center" vertical="center" wrapText="1"/>
    </xf>
    <xf numFmtId="0" fontId="6" fillId="2" borderId="6" xfId="0" applyNumberFormat="1" applyFont="1" applyFill="1" applyBorder="1" applyAlignment="1">
      <alignment horizontal="center" vertical="center" wrapText="1"/>
    </xf>
    <xf numFmtId="0" fontId="14" fillId="2" borderId="12" xfId="0" applyNumberFormat="1" applyFont="1" applyFill="1" applyBorder="1" applyAlignment="1">
      <alignment horizontal="center" vertical="center" wrapText="1"/>
    </xf>
    <xf numFmtId="0" fontId="14" fillId="2" borderId="6" xfId="0" applyNumberFormat="1" applyFont="1" applyFill="1" applyBorder="1" applyAlignment="1">
      <alignment horizontal="center" vertical="center" wrapText="1"/>
    </xf>
    <xf numFmtId="0" fontId="4" fillId="2" borderId="0" xfId="0" applyNumberFormat="1" applyFont="1" applyFill="1" applyBorder="1" applyAlignment="1">
      <alignment horizontal="left"/>
    </xf>
    <xf numFmtId="0" fontId="14" fillId="2" borderId="4" xfId="0" applyNumberFormat="1" applyFont="1" applyFill="1" applyBorder="1" applyAlignment="1">
      <alignment horizontal="center" vertical="top"/>
    </xf>
    <xf numFmtId="0" fontId="2" fillId="2" borderId="3" xfId="0" applyNumberFormat="1" applyFont="1" applyFill="1" applyBorder="1" applyAlignment="1">
      <alignment horizontal="center" vertical="center" wrapText="1"/>
    </xf>
    <xf numFmtId="0" fontId="2" fillId="2" borderId="7" xfId="0" applyNumberFormat="1" applyFont="1" applyFill="1" applyBorder="1" applyAlignment="1">
      <alignment horizontal="center" vertical="center" wrapText="1"/>
    </xf>
    <xf numFmtId="0" fontId="2" fillId="2" borderId="34" xfId="0" applyNumberFormat="1" applyFont="1" applyFill="1" applyBorder="1" applyAlignment="1">
      <alignment horizontal="center" vertical="center" wrapText="1"/>
    </xf>
    <xf numFmtId="4" fontId="2" fillId="2" borderId="4" xfId="0" applyNumberFormat="1" applyFont="1" applyFill="1" applyBorder="1" applyAlignment="1">
      <alignment horizontal="center" vertical="center"/>
    </xf>
    <xf numFmtId="0" fontId="2" fillId="0" borderId="7" xfId="0" applyNumberFormat="1" applyFont="1" applyBorder="1" applyAlignment="1">
      <alignment horizontal="left" vertical="center" wrapText="1" indent="2"/>
    </xf>
    <xf numFmtId="0" fontId="2" fillId="0" borderId="34" xfId="0" applyNumberFormat="1" applyFont="1" applyBorder="1" applyAlignment="1">
      <alignment horizontal="left" vertical="center" wrapText="1" indent="2"/>
    </xf>
    <xf numFmtId="0" fontId="2" fillId="0" borderId="5" xfId="0" applyNumberFormat="1" applyFont="1" applyBorder="1" applyAlignment="1">
      <alignment horizontal="left" vertical="center" wrapText="1"/>
    </xf>
    <xf numFmtId="0" fontId="2" fillId="0" borderId="35" xfId="0" applyNumberFormat="1" applyFont="1" applyBorder="1" applyAlignment="1">
      <alignment horizontal="left" vertical="center" wrapText="1"/>
    </xf>
    <xf numFmtId="49" fontId="2" fillId="0" borderId="3" xfId="0" applyNumberFormat="1" applyFont="1" applyBorder="1" applyAlignment="1">
      <alignment horizontal="center" vertical="center"/>
    </xf>
    <xf numFmtId="49" fontId="2" fillId="0" borderId="7" xfId="0" applyNumberFormat="1" applyFont="1" applyBorder="1" applyAlignment="1">
      <alignment horizontal="center" vertical="center"/>
    </xf>
    <xf numFmtId="49" fontId="2" fillId="0" borderId="34" xfId="0" applyNumberFormat="1" applyFont="1" applyBorder="1" applyAlignment="1">
      <alignment horizontal="center" vertical="center"/>
    </xf>
    <xf numFmtId="49" fontId="2" fillId="0" borderId="2" xfId="0" applyNumberFormat="1" applyFont="1" applyBorder="1" applyAlignment="1">
      <alignment horizontal="center" vertical="center"/>
    </xf>
    <xf numFmtId="49" fontId="2" fillId="0" borderId="5" xfId="0" applyNumberFormat="1" applyFont="1" applyBorder="1" applyAlignment="1">
      <alignment horizontal="center" vertical="center"/>
    </xf>
    <xf numFmtId="49" fontId="2" fillId="0" borderId="35" xfId="0" applyNumberFormat="1" applyFont="1" applyBorder="1" applyAlignment="1">
      <alignment horizontal="center" vertical="center"/>
    </xf>
    <xf numFmtId="0" fontId="2" fillId="0" borderId="12" xfId="0" applyNumberFormat="1" applyFont="1" applyBorder="1" applyAlignment="1">
      <alignment horizontal="left" vertical="center" wrapText="1" indent="2"/>
    </xf>
    <xf numFmtId="0" fontId="2" fillId="0" borderId="6" xfId="0" applyNumberFormat="1" applyFont="1" applyBorder="1" applyAlignment="1">
      <alignment horizontal="left" vertical="center" wrapText="1" indent="2"/>
    </xf>
    <xf numFmtId="0" fontId="7" fillId="0" borderId="0" xfId="0" applyNumberFormat="1" applyFont="1" applyFill="1" applyBorder="1" applyAlignment="1">
      <alignment horizontal="justify" wrapText="1"/>
    </xf>
    <xf numFmtId="0" fontId="6" fillId="0" borderId="0" xfId="0" applyNumberFormat="1" applyFont="1" applyFill="1" applyBorder="1" applyAlignment="1">
      <alignment horizontal="justify" wrapText="1"/>
    </xf>
    <xf numFmtId="4" fontId="8" fillId="0" borderId="4" xfId="0" applyNumberFormat="1" applyFont="1" applyBorder="1" applyAlignment="1">
      <alignment horizontal="center" vertical="center"/>
    </xf>
    <xf numFmtId="49" fontId="8" fillId="0" borderId="1" xfId="0" applyNumberFormat="1" applyFont="1" applyBorder="1" applyAlignment="1">
      <alignment horizontal="right" vertical="center"/>
    </xf>
    <xf numFmtId="49" fontId="8" fillId="0" borderId="12" xfId="0" applyNumberFormat="1" applyFont="1" applyBorder="1" applyAlignment="1">
      <alignment horizontal="right" vertical="center"/>
    </xf>
    <xf numFmtId="49" fontId="8" fillId="0" borderId="6" xfId="0" applyNumberFormat="1" applyFont="1" applyBorder="1" applyAlignment="1">
      <alignment horizontal="right" vertical="center"/>
    </xf>
    <xf numFmtId="49" fontId="3" fillId="0" borderId="5" xfId="0" applyNumberFormat="1" applyFont="1" applyFill="1" applyBorder="1" applyAlignment="1">
      <alignment horizontal="left"/>
    </xf>
    <xf numFmtId="49" fontId="2" fillId="2" borderId="12" xfId="0" applyNumberFormat="1" applyFont="1" applyFill="1" applyBorder="1" applyAlignment="1">
      <alignment horizontal="right" vertical="center"/>
    </xf>
    <xf numFmtId="49" fontId="2" fillId="2" borderId="6" xfId="0" applyNumberFormat="1" applyFont="1" applyFill="1" applyBorder="1" applyAlignment="1">
      <alignment horizontal="right" vertical="center"/>
    </xf>
    <xf numFmtId="4" fontId="8" fillId="2" borderId="1" xfId="0" applyNumberFormat="1" applyFont="1" applyFill="1" applyBorder="1" applyAlignment="1">
      <alignment horizontal="center" vertical="center"/>
    </xf>
    <xf numFmtId="4" fontId="8" fillId="2" borderId="12" xfId="0" applyNumberFormat="1" applyFont="1" applyFill="1" applyBorder="1" applyAlignment="1">
      <alignment horizontal="center" vertical="center"/>
    </xf>
    <xf numFmtId="4" fontId="8" fillId="2" borderId="6" xfId="0" applyNumberFormat="1" applyFont="1" applyFill="1" applyBorder="1" applyAlignment="1">
      <alignment horizontal="center" vertical="center"/>
    </xf>
    <xf numFmtId="0" fontId="8" fillId="0" borderId="4" xfId="0" applyNumberFormat="1" applyFont="1" applyBorder="1" applyAlignment="1">
      <alignment horizontal="right" vertical="center" wrapText="1"/>
    </xf>
    <xf numFmtId="167" fontId="8" fillId="0" borderId="1" xfId="0" applyNumberFormat="1" applyFont="1" applyBorder="1" applyAlignment="1">
      <alignment horizontal="center" vertical="center"/>
    </xf>
    <xf numFmtId="167" fontId="8" fillId="0" borderId="12" xfId="0" applyNumberFormat="1" applyFont="1" applyBorder="1" applyAlignment="1">
      <alignment horizontal="center" vertical="center"/>
    </xf>
    <xf numFmtId="167" fontId="8" fillId="0" borderId="6" xfId="0" applyNumberFormat="1" applyFont="1" applyBorder="1" applyAlignment="1">
      <alignment horizontal="center" vertical="center"/>
    </xf>
    <xf numFmtId="9" fontId="2" fillId="2" borderId="1" xfId="2" applyFont="1" applyFill="1" applyBorder="1" applyAlignment="1">
      <alignment horizontal="center" vertical="center"/>
    </xf>
    <xf numFmtId="9" fontId="2" fillId="2" borderId="12" xfId="2" applyFont="1" applyFill="1" applyBorder="1" applyAlignment="1">
      <alignment horizontal="center" vertical="center"/>
    </xf>
    <xf numFmtId="9" fontId="2" fillId="2" borderId="6" xfId="2" applyFont="1" applyFill="1" applyBorder="1" applyAlignment="1">
      <alignment horizontal="center" vertical="center"/>
    </xf>
    <xf numFmtId="2" fontId="2" fillId="0" borderId="1" xfId="0" applyNumberFormat="1" applyFont="1" applyBorder="1" applyAlignment="1">
      <alignment horizontal="center" vertical="center"/>
    </xf>
    <xf numFmtId="2" fontId="2" fillId="0" borderId="12" xfId="0" applyNumberFormat="1" applyFont="1" applyBorder="1" applyAlignment="1">
      <alignment horizontal="center" vertical="center"/>
    </xf>
    <xf numFmtId="2" fontId="2" fillId="0" borderId="6" xfId="0" applyNumberFormat="1" applyFont="1" applyBorder="1" applyAlignment="1">
      <alignment horizontal="center" vertical="center"/>
    </xf>
    <xf numFmtId="49" fontId="2" fillId="0" borderId="1" xfId="0" applyNumberFormat="1" applyFont="1" applyBorder="1" applyAlignment="1">
      <alignment horizontal="right" vertical="center"/>
    </xf>
    <xf numFmtId="0" fontId="8" fillId="0" borderId="1" xfId="0" applyNumberFormat="1" applyFont="1" applyBorder="1" applyAlignment="1">
      <alignment horizontal="left" vertical="center" wrapText="1"/>
    </xf>
    <xf numFmtId="0" fontId="8" fillId="0" borderId="12" xfId="0" applyNumberFormat="1" applyFont="1" applyBorder="1" applyAlignment="1">
      <alignment horizontal="left" vertical="center" wrapText="1"/>
    </xf>
    <xf numFmtId="0" fontId="8" fillId="0" borderId="6" xfId="0" applyNumberFormat="1" applyFont="1" applyBorder="1" applyAlignment="1">
      <alignment horizontal="left" vertical="center" wrapText="1"/>
    </xf>
    <xf numFmtId="0" fontId="2" fillId="0" borderId="1" xfId="0" applyNumberFormat="1" applyFont="1" applyFill="1" applyBorder="1" applyAlignment="1">
      <alignment horizontal="right" vertical="center"/>
    </xf>
    <xf numFmtId="0" fontId="2" fillId="0" borderId="12" xfId="0" applyNumberFormat="1" applyFont="1" applyFill="1" applyBorder="1" applyAlignment="1">
      <alignment horizontal="right" vertical="center"/>
    </xf>
    <xf numFmtId="0" fontId="2" fillId="0" borderId="6" xfId="0" applyNumberFormat="1" applyFont="1" applyFill="1" applyBorder="1" applyAlignment="1">
      <alignment horizontal="right" vertical="center"/>
    </xf>
    <xf numFmtId="49" fontId="2" fillId="0" borderId="1" xfId="0" applyNumberFormat="1" applyFont="1" applyFill="1" applyBorder="1" applyAlignment="1">
      <alignment horizontal="left" vertical="center"/>
    </xf>
    <xf numFmtId="49" fontId="2" fillId="0" borderId="12" xfId="0" applyNumberFormat="1" applyFont="1" applyFill="1" applyBorder="1" applyAlignment="1">
      <alignment horizontal="left" vertical="center"/>
    </xf>
    <xf numFmtId="49" fontId="2" fillId="0" borderId="6" xfId="0" applyNumberFormat="1" applyFont="1" applyFill="1" applyBorder="1" applyAlignment="1">
      <alignment horizontal="left" vertical="center"/>
    </xf>
    <xf numFmtId="49" fontId="2" fillId="2" borderId="1" xfId="0" applyNumberFormat="1" applyFont="1" applyFill="1" applyBorder="1" applyAlignment="1">
      <alignment horizontal="center" vertical="center"/>
    </xf>
    <xf numFmtId="49" fontId="2" fillId="2" borderId="12" xfId="0" applyNumberFormat="1" applyFont="1" applyFill="1" applyBorder="1" applyAlignment="1">
      <alignment horizontal="center" vertical="center"/>
    </xf>
    <xf numFmtId="49" fontId="2" fillId="2" borderId="6" xfId="0" applyNumberFormat="1" applyFont="1" applyFill="1" applyBorder="1" applyAlignment="1">
      <alignment horizontal="center" vertical="center"/>
    </xf>
    <xf numFmtId="0" fontId="2" fillId="2" borderId="4" xfId="0" applyNumberFormat="1" applyFont="1" applyFill="1" applyBorder="1" applyAlignment="1">
      <alignment horizontal="left" vertical="center" wrapText="1"/>
    </xf>
    <xf numFmtId="0" fontId="8" fillId="2" borderId="1" xfId="0" applyNumberFormat="1" applyFont="1" applyFill="1" applyBorder="1" applyAlignment="1">
      <alignment horizontal="center" vertical="center" wrapText="1"/>
    </xf>
    <xf numFmtId="0" fontId="8" fillId="2" borderId="12" xfId="0" applyNumberFormat="1" applyFont="1" applyFill="1" applyBorder="1" applyAlignment="1">
      <alignment horizontal="center" vertical="center" wrapText="1"/>
    </xf>
    <xf numFmtId="0" fontId="8" fillId="2" borderId="6" xfId="0" applyNumberFormat="1" applyFont="1" applyFill="1" applyBorder="1" applyAlignment="1">
      <alignment horizontal="center" vertical="center" wrapText="1"/>
    </xf>
    <xf numFmtId="4" fontId="8" fillId="2" borderId="4" xfId="0" applyNumberFormat="1" applyFont="1" applyFill="1" applyBorder="1" applyAlignment="1">
      <alignment horizontal="center" vertical="center"/>
    </xf>
    <xf numFmtId="1" fontId="2" fillId="0" borderId="1" xfId="0" applyNumberFormat="1" applyFont="1" applyBorder="1" applyAlignment="1">
      <alignment horizontal="center" vertical="center"/>
    </xf>
    <xf numFmtId="1" fontId="2" fillId="0" borderId="12" xfId="0" applyNumberFormat="1" applyFont="1" applyBorder="1" applyAlignment="1">
      <alignment horizontal="center" vertical="center"/>
    </xf>
    <xf numFmtId="1" fontId="2" fillId="0" borderId="6" xfId="0" applyNumberFormat="1" applyFont="1" applyBorder="1" applyAlignment="1">
      <alignment horizontal="center" vertical="center"/>
    </xf>
    <xf numFmtId="166" fontId="2" fillId="0" borderId="1" xfId="0" applyNumberFormat="1" applyFont="1" applyBorder="1" applyAlignment="1">
      <alignment horizontal="center" vertical="center"/>
    </xf>
    <xf numFmtId="166" fontId="2" fillId="0" borderId="12" xfId="0" applyNumberFormat="1" applyFont="1" applyBorder="1" applyAlignment="1">
      <alignment horizontal="center" vertical="center"/>
    </xf>
    <xf numFmtId="166" fontId="2" fillId="0" borderId="6" xfId="0" applyNumberFormat="1" applyFont="1" applyBorder="1" applyAlignment="1">
      <alignment horizontal="center" vertical="center"/>
    </xf>
    <xf numFmtId="0" fontId="2" fillId="2" borderId="1" xfId="0" applyNumberFormat="1" applyFont="1" applyFill="1" applyBorder="1" applyAlignment="1">
      <alignment horizontal="center" vertical="top"/>
    </xf>
    <xf numFmtId="0" fontId="2" fillId="2" borderId="12" xfId="0" applyNumberFormat="1" applyFont="1" applyFill="1" applyBorder="1" applyAlignment="1">
      <alignment horizontal="center" vertical="top"/>
    </xf>
    <xf numFmtId="0" fontId="2" fillId="2" borderId="6" xfId="0" applyNumberFormat="1" applyFont="1" applyFill="1" applyBorder="1" applyAlignment="1">
      <alignment horizontal="center" vertical="top"/>
    </xf>
    <xf numFmtId="164" fontId="2" fillId="2" borderId="1" xfId="3" applyFont="1" applyFill="1" applyBorder="1" applyAlignment="1">
      <alignment horizontal="left" vertical="center"/>
    </xf>
    <xf numFmtId="164" fontId="2" fillId="2" borderId="12" xfId="3" applyFont="1" applyFill="1" applyBorder="1" applyAlignment="1">
      <alignment horizontal="left" vertical="center"/>
    </xf>
    <xf numFmtId="164" fontId="2" fillId="2" borderId="6" xfId="3" applyFont="1" applyFill="1" applyBorder="1" applyAlignment="1">
      <alignment horizontal="left" vertical="center"/>
    </xf>
    <xf numFmtId="0" fontId="2" fillId="2" borderId="1" xfId="0" applyNumberFormat="1" applyFont="1" applyFill="1" applyBorder="1" applyAlignment="1">
      <alignment horizontal="left" vertical="top" wrapText="1"/>
    </xf>
    <xf numFmtId="0" fontId="2" fillId="2" borderId="12" xfId="0" applyNumberFormat="1" applyFont="1" applyFill="1" applyBorder="1" applyAlignment="1">
      <alignment horizontal="left" vertical="top" wrapText="1"/>
    </xf>
    <xf numFmtId="0" fontId="2" fillId="2" borderId="6" xfId="0" applyNumberFormat="1" applyFont="1" applyFill="1" applyBorder="1" applyAlignment="1">
      <alignment horizontal="left" vertical="top" wrapText="1"/>
    </xf>
    <xf numFmtId="0" fontId="2" fillId="2" borderId="1" xfId="0" applyNumberFormat="1" applyFont="1" applyFill="1" applyBorder="1" applyAlignment="1">
      <alignment horizontal="center" vertical="top" wrapText="1"/>
    </xf>
    <xf numFmtId="0" fontId="2" fillId="2" borderId="12" xfId="0" applyNumberFormat="1" applyFont="1" applyFill="1" applyBorder="1" applyAlignment="1">
      <alignment horizontal="center" vertical="top" wrapText="1"/>
    </xf>
    <xf numFmtId="0" fontId="2" fillId="2" borderId="6" xfId="0" applyNumberFormat="1" applyFont="1" applyFill="1" applyBorder="1" applyAlignment="1">
      <alignment horizontal="center" vertical="top" wrapText="1"/>
    </xf>
    <xf numFmtId="1" fontId="2" fillId="2" borderId="1" xfId="0" applyNumberFormat="1" applyFont="1" applyFill="1" applyBorder="1" applyAlignment="1">
      <alignment horizontal="center" vertical="top"/>
    </xf>
    <xf numFmtId="1" fontId="2" fillId="2" borderId="12" xfId="0" applyNumberFormat="1" applyFont="1" applyFill="1" applyBorder="1" applyAlignment="1">
      <alignment horizontal="center" vertical="top"/>
    </xf>
    <xf numFmtId="1" fontId="2" fillId="2" borderId="6" xfId="0" applyNumberFormat="1" applyFont="1" applyFill="1" applyBorder="1" applyAlignment="1">
      <alignment horizontal="center" vertical="top"/>
    </xf>
    <xf numFmtId="0" fontId="3" fillId="0" borderId="0" xfId="0" applyNumberFormat="1" applyFont="1" applyBorder="1" applyAlignment="1">
      <alignment horizontal="left"/>
    </xf>
    <xf numFmtId="0" fontId="2" fillId="0" borderId="0" xfId="0" applyNumberFormat="1" applyFont="1" applyBorder="1" applyAlignment="1">
      <alignment horizontal="center" vertical="top"/>
    </xf>
    <xf numFmtId="165" fontId="2" fillId="0" borderId="4" xfId="2" applyNumberFormat="1" applyFont="1" applyBorder="1" applyAlignment="1">
      <alignment horizontal="center" vertical="center"/>
    </xf>
    <xf numFmtId="0" fontId="2" fillId="0" borderId="0" xfId="0" applyNumberFormat="1" applyFont="1" applyBorder="1" applyAlignment="1">
      <alignment horizontal="left" wrapText="1"/>
    </xf>
    <xf numFmtId="0" fontId="2" fillId="0" borderId="5" xfId="0" applyNumberFormat="1" applyFont="1" applyBorder="1" applyAlignment="1">
      <alignment horizontal="center"/>
    </xf>
    <xf numFmtId="0" fontId="2" fillId="0" borderId="0" xfId="0" applyNumberFormat="1" applyFont="1" applyBorder="1" applyAlignment="1">
      <alignment horizontal="left"/>
    </xf>
    <xf numFmtId="0" fontId="2" fillId="0" borderId="7" xfId="0" applyNumberFormat="1" applyFont="1" applyBorder="1" applyAlignment="1">
      <alignment horizontal="center" vertical="center"/>
    </xf>
    <xf numFmtId="1" fontId="2" fillId="2" borderId="1" xfId="0" applyNumberFormat="1" applyFont="1" applyFill="1" applyBorder="1" applyAlignment="1">
      <alignment horizontal="center" vertical="center"/>
    </xf>
    <xf numFmtId="1" fontId="2" fillId="2" borderId="12" xfId="0" applyNumberFormat="1" applyFont="1" applyFill="1" applyBorder="1" applyAlignment="1">
      <alignment horizontal="center" vertical="center"/>
    </xf>
    <xf numFmtId="1" fontId="2" fillId="2" borderId="6" xfId="0" applyNumberFormat="1" applyFont="1" applyFill="1" applyBorder="1" applyAlignment="1">
      <alignment horizontal="center" vertical="center"/>
    </xf>
    <xf numFmtId="166" fontId="2" fillId="0" borderId="4" xfId="0" applyNumberFormat="1" applyFont="1" applyBorder="1" applyAlignment="1">
      <alignment horizontal="center" vertical="center"/>
    </xf>
    <xf numFmtId="0" fontId="4" fillId="0" borderId="0" xfId="0" applyNumberFormat="1" applyFont="1" applyBorder="1" applyAlignment="1">
      <alignment horizontal="center" wrapText="1"/>
    </xf>
    <xf numFmtId="0" fontId="2" fillId="2" borderId="4" xfId="0" applyNumberFormat="1" applyFont="1" applyFill="1" applyBorder="1" applyAlignment="1">
      <alignment horizontal="right" vertical="center"/>
    </xf>
    <xf numFmtId="0" fontId="8" fillId="0" borderId="1" xfId="0" applyNumberFormat="1" applyFont="1" applyBorder="1" applyAlignment="1">
      <alignment horizontal="left" vertical="top" wrapText="1"/>
    </xf>
    <xf numFmtId="0" fontId="8" fillId="0" borderId="12" xfId="0" applyNumberFormat="1" applyFont="1" applyBorder="1" applyAlignment="1">
      <alignment horizontal="left" vertical="top" wrapText="1"/>
    </xf>
    <xf numFmtId="0" fontId="8" fillId="0" borderId="6" xfId="0" applyNumberFormat="1" applyFont="1" applyBorder="1" applyAlignment="1">
      <alignment horizontal="left" vertical="top" wrapText="1"/>
    </xf>
    <xf numFmtId="4" fontId="8" fillId="0" borderId="1" xfId="0" applyNumberFormat="1" applyFont="1" applyFill="1" applyBorder="1" applyAlignment="1">
      <alignment horizontal="center" vertical="center"/>
    </xf>
    <xf numFmtId="4" fontId="8" fillId="0" borderId="12" xfId="0" applyNumberFormat="1" applyFont="1" applyFill="1" applyBorder="1" applyAlignment="1">
      <alignment horizontal="center" vertical="center"/>
    </xf>
    <xf numFmtId="4" fontId="8" fillId="0" borderId="6" xfId="0" applyNumberFormat="1" applyFont="1" applyFill="1" applyBorder="1" applyAlignment="1">
      <alignment horizontal="center" vertical="center"/>
    </xf>
    <xf numFmtId="49" fontId="8" fillId="0" borderId="4" xfId="0" applyNumberFormat="1" applyFont="1" applyBorder="1" applyAlignment="1">
      <alignment horizontal="right" vertical="center"/>
    </xf>
    <xf numFmtId="0" fontId="4" fillId="0" borderId="5" xfId="0" applyNumberFormat="1" applyFont="1" applyBorder="1" applyAlignment="1">
      <alignment horizontal="left" wrapText="1"/>
    </xf>
    <xf numFmtId="1" fontId="8" fillId="0" borderId="1" xfId="0" applyNumberFormat="1" applyFont="1" applyBorder="1" applyAlignment="1">
      <alignment horizontal="center" vertical="center"/>
    </xf>
    <xf numFmtId="1" fontId="8" fillId="0" borderId="12" xfId="0" applyNumberFormat="1" applyFont="1" applyBorder="1" applyAlignment="1">
      <alignment horizontal="center" vertical="center"/>
    </xf>
    <xf numFmtId="1" fontId="8" fillId="0" borderId="6" xfId="0" applyNumberFormat="1" applyFont="1" applyBorder="1" applyAlignment="1">
      <alignment horizontal="center" vertical="center"/>
    </xf>
    <xf numFmtId="1" fontId="2" fillId="0" borderId="4" xfId="0" applyNumberFormat="1" applyFont="1" applyBorder="1" applyAlignment="1">
      <alignment horizontal="center" vertical="center"/>
    </xf>
    <xf numFmtId="0" fontId="8" fillId="2" borderId="4" xfId="0" applyNumberFormat="1" applyFont="1" applyFill="1" applyBorder="1" applyAlignment="1">
      <alignment horizontal="left" vertical="center" wrapText="1"/>
    </xf>
    <xf numFmtId="166" fontId="2" fillId="2" borderId="4" xfId="0" applyNumberFormat="1" applyFont="1" applyFill="1" applyBorder="1" applyAlignment="1">
      <alignment horizontal="center" vertical="center"/>
    </xf>
    <xf numFmtId="9" fontId="2" fillId="2" borderId="4" xfId="2" applyFont="1" applyFill="1" applyBorder="1" applyAlignment="1">
      <alignment horizontal="center" vertical="center"/>
    </xf>
    <xf numFmtId="1" fontId="8" fillId="2" borderId="4" xfId="0" applyNumberFormat="1" applyFont="1" applyFill="1" applyBorder="1" applyAlignment="1">
      <alignment horizontal="center" vertical="center"/>
    </xf>
    <xf numFmtId="0" fontId="8" fillId="2" borderId="4" xfId="0" applyNumberFormat="1" applyFont="1" applyFill="1" applyBorder="1" applyAlignment="1">
      <alignment horizontal="center" vertical="center"/>
    </xf>
    <xf numFmtId="49" fontId="3" fillId="0" borderId="5" xfId="0" applyNumberFormat="1" applyFont="1" applyBorder="1" applyAlignment="1">
      <alignment horizontal="left"/>
    </xf>
    <xf numFmtId="3" fontId="2" fillId="2" borderId="4" xfId="0" applyNumberFormat="1" applyFont="1" applyFill="1" applyBorder="1" applyAlignment="1">
      <alignment horizontal="center" vertical="center"/>
    </xf>
    <xf numFmtId="165" fontId="2" fillId="2" borderId="4" xfId="0" applyNumberFormat="1" applyFont="1" applyFill="1" applyBorder="1" applyAlignment="1">
      <alignment horizontal="center" vertical="center"/>
    </xf>
    <xf numFmtId="0" fontId="4" fillId="0" borderId="0" xfId="0" applyNumberFormat="1" applyFont="1" applyBorder="1" applyAlignment="1">
      <alignment horizontal="left" wrapText="1"/>
    </xf>
    <xf numFmtId="0" fontId="7" fillId="0" borderId="0" xfId="0" applyNumberFormat="1" applyFont="1" applyBorder="1" applyAlignment="1">
      <alignment horizontal="justify" wrapText="1"/>
    </xf>
    <xf numFmtId="0" fontId="6" fillId="0" borderId="0" xfId="0" applyNumberFormat="1" applyFont="1" applyBorder="1" applyAlignment="1">
      <alignment horizontal="justify" wrapText="1"/>
    </xf>
    <xf numFmtId="1" fontId="2" fillId="2" borderId="4" xfId="0" applyNumberFormat="1" applyFont="1" applyFill="1" applyBorder="1" applyAlignment="1">
      <alignment horizontal="center" vertical="center"/>
    </xf>
    <xf numFmtId="0" fontId="5" fillId="0" borderId="0" xfId="0" applyNumberFormat="1" applyFont="1" applyBorder="1" applyAlignment="1">
      <alignment horizontal="center" wrapText="1"/>
    </xf>
    <xf numFmtId="0" fontId="2" fillId="0" borderId="1" xfId="0" applyNumberFormat="1" applyFont="1" applyBorder="1" applyAlignment="1">
      <alignment horizontal="right" vertical="center"/>
    </xf>
    <xf numFmtId="0" fontId="2" fillId="0" borderId="12" xfId="0" applyNumberFormat="1" applyFont="1" applyBorder="1" applyAlignment="1">
      <alignment horizontal="right" vertical="center"/>
    </xf>
    <xf numFmtId="0" fontId="2" fillId="0" borderId="6" xfId="0" applyNumberFormat="1" applyFont="1" applyBorder="1" applyAlignment="1">
      <alignment horizontal="right" vertical="center"/>
    </xf>
    <xf numFmtId="0" fontId="2" fillId="2" borderId="0" xfId="0" applyNumberFormat="1" applyFont="1" applyFill="1" applyBorder="1" applyAlignment="1">
      <alignment horizontal="center" vertical="top"/>
    </xf>
    <xf numFmtId="164" fontId="2" fillId="2" borderId="0" xfId="3" applyFont="1" applyFill="1" applyBorder="1" applyAlignment="1">
      <alignment horizontal="center" vertical="top"/>
    </xf>
    <xf numFmtId="164" fontId="2" fillId="2" borderId="22" xfId="3" applyFont="1" applyFill="1" applyBorder="1" applyAlignment="1">
      <alignment horizontal="center" vertical="top"/>
    </xf>
    <xf numFmtId="164" fontId="2" fillId="2" borderId="1" xfId="3" applyFont="1" applyFill="1" applyBorder="1" applyAlignment="1">
      <alignment horizontal="center" vertical="center"/>
    </xf>
    <xf numFmtId="164" fontId="2" fillId="2" borderId="12" xfId="3" applyFont="1" applyFill="1" applyBorder="1" applyAlignment="1">
      <alignment horizontal="center" vertical="center"/>
    </xf>
    <xf numFmtId="164" fontId="2" fillId="2" borderId="6" xfId="3" applyFont="1" applyFill="1" applyBorder="1" applyAlignment="1">
      <alignment horizontal="center" vertical="center"/>
    </xf>
    <xf numFmtId="164" fontId="3" fillId="0" borderId="0" xfId="3" applyFont="1" applyBorder="1" applyAlignment="1">
      <alignment horizontal="center"/>
    </xf>
    <xf numFmtId="4" fontId="27" fillId="2" borderId="4" xfId="0" applyNumberFormat="1" applyFont="1" applyFill="1" applyBorder="1" applyAlignment="1">
      <alignment horizontal="center" vertical="center"/>
    </xf>
    <xf numFmtId="164" fontId="2" fillId="2" borderId="4" xfId="3" applyFont="1" applyFill="1" applyBorder="1" applyAlignment="1">
      <alignment horizontal="center" vertical="center"/>
    </xf>
    <xf numFmtId="0" fontId="6" fillId="2" borderId="1" xfId="0" applyNumberFormat="1" applyFont="1" applyFill="1" applyBorder="1" applyAlignment="1">
      <alignment horizontal="center" vertical="center" wrapText="1"/>
    </xf>
    <xf numFmtId="16" fontId="2" fillId="0" borderId="4" xfId="0" applyNumberFormat="1" applyFont="1" applyBorder="1" applyAlignment="1">
      <alignment horizontal="center" vertical="center"/>
    </xf>
    <xf numFmtId="49" fontId="2" fillId="0" borderId="1" xfId="0" applyNumberFormat="1" applyFont="1" applyBorder="1" applyAlignment="1">
      <alignment horizontal="left" vertical="center"/>
    </xf>
    <xf numFmtId="49" fontId="2" fillId="0" borderId="12" xfId="0" applyNumberFormat="1" applyFont="1" applyBorder="1" applyAlignment="1">
      <alignment horizontal="left" vertical="center"/>
    </xf>
    <xf numFmtId="49" fontId="2" fillId="0" borderId="6" xfId="0" applyNumberFormat="1" applyFont="1" applyBorder="1" applyAlignment="1">
      <alignment horizontal="left" vertical="center"/>
    </xf>
    <xf numFmtId="164" fontId="2" fillId="0" borderId="4" xfId="3" applyFont="1" applyBorder="1" applyAlignment="1">
      <alignment horizontal="center" vertical="center"/>
    </xf>
    <xf numFmtId="164" fontId="2" fillId="0" borderId="4" xfId="3" applyFont="1" applyBorder="1" applyAlignment="1">
      <alignment horizontal="left" vertical="center"/>
    </xf>
    <xf numFmtId="0" fontId="5" fillId="0" borderId="0" xfId="0" applyNumberFormat="1" applyFont="1" applyBorder="1" applyAlignment="1">
      <alignment horizontal="center"/>
    </xf>
    <xf numFmtId="9" fontId="2" fillId="0" borderId="4" xfId="2" applyFont="1" applyBorder="1" applyAlignment="1">
      <alignment horizontal="center" vertical="center"/>
    </xf>
    <xf numFmtId="0" fontId="6" fillId="0" borderId="1" xfId="0" applyNumberFormat="1" applyFont="1" applyBorder="1" applyAlignment="1">
      <alignment vertical="center" wrapText="1"/>
    </xf>
    <xf numFmtId="0" fontId="6" fillId="0" borderId="12" xfId="0" applyNumberFormat="1" applyFont="1" applyBorder="1" applyAlignment="1">
      <alignment vertical="center" wrapText="1"/>
    </xf>
    <xf numFmtId="0" fontId="6" fillId="0" borderId="6" xfId="0" applyNumberFormat="1" applyFont="1" applyBorder="1" applyAlignment="1">
      <alignment vertical="center" wrapText="1"/>
    </xf>
    <xf numFmtId="164" fontId="2" fillId="2" borderId="1" xfId="3" applyFont="1" applyFill="1" applyBorder="1" applyAlignment="1">
      <alignment horizontal="left" vertical="top"/>
    </xf>
    <xf numFmtId="164" fontId="2" fillId="2" borderId="12" xfId="3" applyFont="1" applyFill="1" applyBorder="1" applyAlignment="1">
      <alignment horizontal="left" vertical="top"/>
    </xf>
    <xf numFmtId="164" fontId="2" fillId="2" borderId="6" xfId="3" applyFont="1" applyFill="1" applyBorder="1" applyAlignment="1">
      <alignment horizontal="left" vertical="top"/>
    </xf>
  </cellXfs>
  <cellStyles count="4">
    <cellStyle name="Гиперссылка" xfId="1" builtinId="8"/>
    <cellStyle name="Обычный" xfId="0" builtinId="0"/>
    <cellStyle name="Процентный" xfId="2" builtinId="5"/>
    <cellStyle name="Финансовый" xfId="3" builtinId="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37"/>
  <sheetViews>
    <sheetView view="pageBreakPreview" topLeftCell="A10" zoomScale="85" zoomScaleNormal="85" zoomScaleSheetLayoutView="85" workbookViewId="0">
      <selection activeCell="AY27" sqref="AY27:BE27"/>
    </sheetView>
  </sheetViews>
  <sheetFormatPr defaultColWidth="1.5703125" defaultRowHeight="12.75" x14ac:dyDescent="0.2"/>
  <cols>
    <col min="1" max="1" width="6.28515625" style="117" customWidth="1"/>
    <col min="2" max="10" width="1.5703125" style="117"/>
    <col min="11" max="11" width="7.140625" style="117" customWidth="1"/>
    <col min="12" max="20" width="1.5703125" style="117"/>
    <col min="21" max="21" width="2.5703125" style="117" customWidth="1"/>
    <col min="22" max="25" width="1.5703125" style="117"/>
    <col min="26" max="26" width="4.7109375" style="117" customWidth="1"/>
    <col min="27" max="48" width="1.5703125" style="117"/>
    <col min="49" max="49" width="3.5703125" style="117" customWidth="1"/>
    <col min="50" max="50" width="1.5703125" style="117"/>
    <col min="51" max="51" width="2.5703125" style="117" customWidth="1"/>
    <col min="52" max="52" width="1.5703125" style="117" customWidth="1"/>
    <col min="53" max="56" width="1.5703125" style="117"/>
    <col min="57" max="57" width="5.85546875" style="117" customWidth="1"/>
  </cols>
  <sheetData>
    <row r="1" spans="1:57" ht="15" x14ac:dyDescent="0.25">
      <c r="A1" s="102"/>
      <c r="B1" s="103"/>
      <c r="C1" s="103"/>
      <c r="D1" s="103"/>
      <c r="E1" s="103"/>
      <c r="F1" s="103"/>
      <c r="G1" s="103"/>
      <c r="H1" s="103"/>
      <c r="I1" s="103"/>
      <c r="J1" s="103"/>
      <c r="K1" s="103"/>
      <c r="L1" s="103"/>
      <c r="M1" s="103"/>
      <c r="N1" s="103"/>
      <c r="O1" s="103"/>
      <c r="P1" s="103"/>
      <c r="Q1" s="103"/>
      <c r="R1" s="103"/>
      <c r="S1" s="103"/>
      <c r="T1" s="103"/>
      <c r="U1" s="103"/>
      <c r="V1" s="103"/>
      <c r="W1" s="103"/>
      <c r="X1" s="103"/>
      <c r="Y1" s="103"/>
      <c r="Z1" s="103"/>
      <c r="AA1" s="103"/>
      <c r="AB1" s="103"/>
      <c r="AC1" s="103"/>
      <c r="AD1" s="103"/>
      <c r="AE1" s="103"/>
      <c r="AF1" s="103"/>
      <c r="AG1" s="103"/>
      <c r="AH1" s="103"/>
      <c r="AI1" s="103"/>
      <c r="AJ1" s="103"/>
      <c r="AK1" s="103"/>
      <c r="AL1" s="103"/>
      <c r="AM1" s="103"/>
      <c r="AN1" s="103"/>
      <c r="AO1" s="103"/>
      <c r="AP1" s="103"/>
      <c r="AQ1" s="103"/>
      <c r="AR1" s="103"/>
      <c r="AS1" s="103"/>
      <c r="AT1" s="103"/>
      <c r="AU1" s="103"/>
      <c r="AV1" s="103"/>
      <c r="AW1" s="103"/>
      <c r="AX1" s="103"/>
      <c r="AY1" s="103"/>
      <c r="AZ1" s="103"/>
      <c r="BA1" s="103"/>
      <c r="BB1" s="103"/>
      <c r="BC1" s="103"/>
      <c r="BD1" s="103"/>
      <c r="BE1" s="103"/>
    </row>
    <row r="2" spans="1:57" ht="100.5" customHeight="1" x14ac:dyDescent="0.3">
      <c r="A2" s="104"/>
      <c r="B2" s="104"/>
      <c r="C2" s="104"/>
      <c r="D2" s="104"/>
      <c r="E2" s="104"/>
      <c r="F2" s="104"/>
      <c r="G2" s="104"/>
      <c r="H2" s="104"/>
      <c r="I2" s="104"/>
      <c r="J2" s="104"/>
      <c r="K2" s="104"/>
      <c r="L2" s="104"/>
      <c r="M2" s="104"/>
      <c r="N2" s="104"/>
      <c r="O2" s="104"/>
      <c r="P2" s="104"/>
      <c r="Q2" s="104"/>
      <c r="R2" s="104"/>
      <c r="S2" s="104"/>
      <c r="T2" s="104"/>
      <c r="U2" s="104"/>
      <c r="V2" s="104"/>
      <c r="W2" s="104"/>
      <c r="X2" s="104"/>
      <c r="Y2" s="104"/>
      <c r="Z2" s="323" t="s">
        <v>360</v>
      </c>
      <c r="AA2" s="323"/>
      <c r="AB2" s="323"/>
      <c r="AC2" s="323"/>
      <c r="AD2" s="323"/>
      <c r="AE2" s="323"/>
      <c r="AF2" s="323"/>
      <c r="AG2" s="323"/>
      <c r="AH2" s="323"/>
      <c r="AI2" s="323"/>
      <c r="AJ2" s="323"/>
      <c r="AK2" s="323"/>
      <c r="AL2" s="323"/>
      <c r="AM2" s="323"/>
      <c r="AN2" s="323"/>
      <c r="AO2" s="323"/>
      <c r="AP2" s="323"/>
      <c r="AQ2" s="323"/>
      <c r="AR2" s="323"/>
      <c r="AS2" s="323"/>
      <c r="AT2" s="323"/>
      <c r="AU2" s="323"/>
      <c r="AV2" s="323"/>
      <c r="AW2" s="323"/>
      <c r="AX2" s="323"/>
      <c r="AY2" s="323"/>
      <c r="AZ2" s="323"/>
      <c r="BA2" s="323"/>
      <c r="BB2" s="323"/>
      <c r="BC2" s="323"/>
      <c r="BD2" s="323"/>
      <c r="BE2" s="323"/>
    </row>
    <row r="3" spans="1:57" ht="80.25" customHeight="1" x14ac:dyDescent="0.2">
      <c r="A3" s="105"/>
      <c r="B3" s="105"/>
      <c r="C3" s="105"/>
      <c r="D3" s="105"/>
      <c r="E3" s="105"/>
      <c r="F3" s="105"/>
      <c r="G3" s="105"/>
      <c r="H3" s="105"/>
      <c r="I3" s="105"/>
      <c r="J3" s="105"/>
      <c r="K3" s="105"/>
      <c r="L3" s="105"/>
      <c r="M3" s="105"/>
      <c r="N3" s="105"/>
      <c r="O3" s="105"/>
      <c r="P3" s="105"/>
      <c r="Q3" s="105"/>
      <c r="R3" s="105"/>
      <c r="S3" s="105"/>
      <c r="T3" s="105"/>
      <c r="U3" s="105"/>
      <c r="V3" s="105"/>
      <c r="W3" s="105"/>
      <c r="X3" s="105"/>
      <c r="Y3" s="105"/>
      <c r="Z3" s="324" t="s">
        <v>361</v>
      </c>
      <c r="AA3" s="324"/>
      <c r="AB3" s="324"/>
      <c r="AC3" s="324"/>
      <c r="AD3" s="324"/>
      <c r="AE3" s="324"/>
      <c r="AF3" s="324"/>
      <c r="AG3" s="324"/>
      <c r="AH3" s="324"/>
      <c r="AI3" s="324"/>
      <c r="AJ3" s="324"/>
      <c r="AK3" s="324"/>
      <c r="AL3" s="324"/>
      <c r="AM3" s="324"/>
      <c r="AN3" s="324"/>
      <c r="AO3" s="324"/>
      <c r="AP3" s="324"/>
      <c r="AQ3" s="324"/>
      <c r="AR3" s="324"/>
      <c r="AS3" s="324"/>
      <c r="AT3" s="324"/>
      <c r="AU3" s="324"/>
      <c r="AV3" s="324"/>
      <c r="AW3" s="324"/>
      <c r="AX3" s="324"/>
      <c r="AY3" s="324"/>
      <c r="AZ3" s="324"/>
      <c r="BA3" s="324"/>
      <c r="BB3" s="324"/>
      <c r="BC3" s="324"/>
      <c r="BD3" s="324"/>
      <c r="BE3" s="324"/>
    </row>
    <row r="4" spans="1:57" ht="18.75" x14ac:dyDescent="0.3">
      <c r="A4" s="104"/>
      <c r="B4" s="104"/>
      <c r="C4" s="104"/>
      <c r="D4" s="104"/>
      <c r="E4" s="104"/>
      <c r="F4" s="104"/>
      <c r="G4" s="104"/>
      <c r="H4" s="104"/>
      <c r="I4" s="104"/>
      <c r="J4" s="104"/>
      <c r="K4" s="104"/>
      <c r="L4" s="104"/>
      <c r="M4" s="104"/>
      <c r="N4" s="104"/>
      <c r="O4" s="104"/>
      <c r="P4" s="104"/>
      <c r="Q4" s="104"/>
      <c r="R4" s="104"/>
      <c r="S4" s="104"/>
      <c r="T4" s="104"/>
      <c r="U4" s="104"/>
      <c r="V4" s="104"/>
      <c r="W4" s="104"/>
      <c r="X4" s="104"/>
      <c r="Y4" s="104"/>
      <c r="Z4" s="314"/>
      <c r="AA4" s="314"/>
      <c r="AB4" s="314"/>
      <c r="AC4" s="314"/>
      <c r="AD4" s="314"/>
      <c r="AE4" s="314"/>
      <c r="AF4" s="314"/>
      <c r="AG4" s="314"/>
      <c r="AH4" s="314"/>
      <c r="AI4" s="314"/>
      <c r="AJ4" s="314"/>
      <c r="AK4" s="314"/>
      <c r="AL4" s="314"/>
      <c r="AM4" s="314"/>
      <c r="AN4" s="314"/>
      <c r="AO4" s="314"/>
      <c r="AP4" s="314"/>
      <c r="AQ4" s="314"/>
      <c r="AR4" s="314"/>
      <c r="AS4" s="314"/>
      <c r="AT4" s="314"/>
      <c r="AU4" s="314"/>
      <c r="AV4" s="314"/>
      <c r="AW4" s="314"/>
      <c r="AX4" s="314"/>
      <c r="AY4" s="314"/>
      <c r="AZ4" s="314"/>
      <c r="BA4" s="314"/>
      <c r="BB4" s="314"/>
      <c r="BC4" s="314"/>
      <c r="BD4" s="314"/>
      <c r="BE4" s="314"/>
    </row>
    <row r="5" spans="1:57" ht="18.75" x14ac:dyDescent="0.3">
      <c r="A5" s="106"/>
      <c r="B5" s="106"/>
      <c r="C5" s="106"/>
      <c r="D5" s="106"/>
      <c r="E5" s="106"/>
      <c r="F5" s="106"/>
      <c r="G5" s="106"/>
      <c r="H5" s="106"/>
      <c r="I5" s="106"/>
      <c r="J5" s="106"/>
      <c r="K5" s="106"/>
      <c r="L5" s="106"/>
      <c r="M5" s="106"/>
      <c r="N5" s="106"/>
      <c r="O5" s="106"/>
      <c r="P5" s="106"/>
      <c r="Q5" s="106"/>
      <c r="R5" s="106"/>
      <c r="S5" s="106"/>
      <c r="T5" s="106"/>
      <c r="U5" s="106"/>
      <c r="V5" s="106"/>
      <c r="W5" s="106"/>
      <c r="X5" s="106"/>
      <c r="Y5" s="106"/>
      <c r="Z5" s="314"/>
      <c r="AA5" s="314"/>
      <c r="AB5" s="314"/>
      <c r="AC5" s="314"/>
      <c r="AD5" s="314"/>
      <c r="AE5" s="314"/>
      <c r="AF5" s="314"/>
      <c r="AG5" s="314"/>
      <c r="AH5" s="314"/>
      <c r="AI5" s="314"/>
      <c r="AJ5" s="314"/>
      <c r="AK5" s="314"/>
      <c r="AL5" s="314"/>
      <c r="AM5" s="314"/>
      <c r="AN5" s="314"/>
      <c r="AO5" s="314"/>
      <c r="AP5" s="314"/>
      <c r="AQ5" s="314"/>
      <c r="AR5" s="314"/>
      <c r="AS5" s="314"/>
      <c r="AT5" s="314"/>
      <c r="AU5" s="314"/>
      <c r="AV5" s="314"/>
      <c r="AW5" s="314"/>
      <c r="AX5" s="314"/>
      <c r="AY5" s="314"/>
      <c r="AZ5" s="314"/>
      <c r="BA5" s="314"/>
      <c r="BB5" s="314"/>
      <c r="BC5" s="314"/>
      <c r="BD5" s="314"/>
      <c r="BE5" s="314"/>
    </row>
    <row r="6" spans="1:57" ht="18.75" x14ac:dyDescent="0.3">
      <c r="A6" s="106"/>
      <c r="B6" s="106"/>
      <c r="C6" s="106"/>
      <c r="D6" s="106"/>
      <c r="E6" s="106"/>
      <c r="F6" s="106"/>
      <c r="G6" s="106"/>
      <c r="H6" s="106"/>
      <c r="I6" s="106"/>
      <c r="J6" s="106"/>
      <c r="K6" s="106"/>
      <c r="L6" s="106"/>
      <c r="M6" s="106"/>
      <c r="N6" s="106"/>
      <c r="O6" s="106"/>
      <c r="P6" s="106"/>
      <c r="Q6" s="106"/>
      <c r="R6" s="106"/>
      <c r="S6" s="106"/>
      <c r="T6" s="106"/>
      <c r="U6" s="106"/>
      <c r="V6" s="106"/>
      <c r="W6" s="106"/>
      <c r="X6" s="106"/>
      <c r="Y6" s="106"/>
      <c r="Z6" s="106"/>
      <c r="AA6" s="106"/>
      <c r="AB6" s="106"/>
      <c r="AC6" s="106"/>
      <c r="AD6" s="106"/>
      <c r="AE6" s="107"/>
      <c r="AF6" s="108"/>
      <c r="AG6" s="108"/>
      <c r="AH6" s="108"/>
      <c r="AI6" s="108"/>
      <c r="AJ6" s="108"/>
      <c r="AK6" s="108"/>
      <c r="AL6" s="108"/>
      <c r="AM6" s="108"/>
      <c r="AN6" s="316"/>
      <c r="AO6" s="316"/>
      <c r="AP6" s="316"/>
      <c r="AQ6" s="316"/>
      <c r="AR6" s="316"/>
      <c r="AS6" s="316"/>
      <c r="AT6" s="316"/>
      <c r="AU6" s="316"/>
      <c r="AV6" s="316"/>
      <c r="AW6" s="316"/>
      <c r="AX6" s="316"/>
      <c r="AY6" s="316"/>
      <c r="AZ6" s="316"/>
      <c r="BA6" s="316"/>
      <c r="BB6" s="316"/>
      <c r="BC6" s="316"/>
      <c r="BD6" s="316"/>
      <c r="BE6" s="316"/>
    </row>
    <row r="7" spans="1:57" ht="18.75" x14ac:dyDescent="0.3">
      <c r="A7" s="106"/>
      <c r="B7" s="106"/>
      <c r="C7" s="106"/>
      <c r="D7" s="106"/>
      <c r="E7" s="106"/>
      <c r="F7" s="106"/>
      <c r="G7" s="106"/>
      <c r="H7" s="106"/>
      <c r="I7" s="106"/>
      <c r="J7" s="106"/>
      <c r="K7" s="106"/>
      <c r="L7" s="106"/>
      <c r="M7" s="106"/>
      <c r="N7" s="106"/>
      <c r="O7" s="106"/>
      <c r="P7" s="106"/>
      <c r="Q7" s="106"/>
      <c r="R7" s="106"/>
      <c r="S7" s="106"/>
      <c r="T7" s="106"/>
      <c r="U7" s="106"/>
      <c r="V7" s="106"/>
      <c r="W7" s="106"/>
      <c r="X7" s="106"/>
      <c r="Y7" s="106"/>
      <c r="Z7" s="325" t="s">
        <v>362</v>
      </c>
      <c r="AA7" s="325"/>
      <c r="AB7" s="325"/>
      <c r="AC7" s="325"/>
      <c r="AD7" s="325"/>
      <c r="AE7" s="325"/>
      <c r="AF7" s="325"/>
      <c r="AG7" s="325"/>
      <c r="AH7" s="325"/>
      <c r="AI7" s="325"/>
      <c r="AJ7" s="325"/>
      <c r="AK7" s="325"/>
      <c r="AL7" s="325"/>
      <c r="AM7" s="325"/>
      <c r="AN7" s="325"/>
      <c r="AO7" s="325"/>
      <c r="AP7" s="325"/>
      <c r="AQ7" s="325"/>
      <c r="AR7" s="325"/>
      <c r="AS7" s="325"/>
      <c r="AT7" s="325"/>
      <c r="AU7" s="325"/>
      <c r="AV7" s="325"/>
      <c r="AW7" s="325"/>
      <c r="AX7" s="325"/>
      <c r="AY7" s="325"/>
      <c r="AZ7" s="325"/>
      <c r="BA7" s="325"/>
      <c r="BB7" s="325"/>
      <c r="BC7" s="325"/>
      <c r="BD7" s="325"/>
      <c r="BE7" s="325"/>
    </row>
    <row r="8" spans="1:57" ht="18.75" x14ac:dyDescent="0.3">
      <c r="A8" s="106"/>
      <c r="B8" s="106"/>
      <c r="C8" s="106"/>
      <c r="D8" s="106"/>
      <c r="E8" s="106"/>
      <c r="F8" s="106"/>
      <c r="G8" s="106"/>
      <c r="H8" s="106"/>
      <c r="I8" s="106"/>
      <c r="J8" s="106"/>
      <c r="K8" s="106"/>
      <c r="L8" s="106"/>
      <c r="M8" s="106"/>
      <c r="N8" s="106"/>
      <c r="O8" s="106"/>
      <c r="P8" s="106"/>
      <c r="Q8" s="106"/>
      <c r="R8" s="106"/>
      <c r="S8" s="106"/>
      <c r="T8" s="106"/>
      <c r="U8" s="106"/>
      <c r="V8" s="106"/>
      <c r="W8" s="106"/>
      <c r="X8" s="106"/>
      <c r="Y8" s="106"/>
      <c r="Z8" s="308" t="s">
        <v>808</v>
      </c>
      <c r="AA8" s="308"/>
      <c r="AB8" s="308"/>
      <c r="AC8" s="308"/>
      <c r="AD8" s="308"/>
      <c r="AE8" s="308"/>
      <c r="AF8" s="308"/>
      <c r="AG8" s="308"/>
      <c r="AH8" s="308"/>
      <c r="AI8" s="308"/>
      <c r="AJ8" s="308"/>
      <c r="AK8" s="308"/>
      <c r="AL8" s="308"/>
      <c r="AM8" s="308"/>
      <c r="AN8" s="308"/>
      <c r="AO8" s="308"/>
      <c r="AP8" s="308"/>
      <c r="AQ8" s="308"/>
      <c r="AR8" s="308"/>
      <c r="AS8" s="308"/>
      <c r="AT8" s="308"/>
      <c r="AU8" s="308"/>
      <c r="AV8" s="308"/>
      <c r="AW8" s="308"/>
      <c r="AX8" s="308"/>
      <c r="AY8" s="308"/>
      <c r="AZ8" s="308"/>
      <c r="BA8" s="308"/>
      <c r="BB8" s="308"/>
      <c r="BC8" s="308"/>
      <c r="BD8" s="308"/>
      <c r="BE8" s="308"/>
    </row>
    <row r="9" spans="1:57" ht="18.75" x14ac:dyDescent="0.3">
      <c r="A9" s="106"/>
      <c r="B9" s="106"/>
      <c r="C9" s="106"/>
      <c r="D9" s="106"/>
      <c r="E9" s="106"/>
      <c r="F9" s="106"/>
      <c r="G9" s="106"/>
      <c r="H9" s="106"/>
      <c r="I9" s="106"/>
      <c r="J9" s="106"/>
      <c r="K9" s="106"/>
      <c r="L9" s="106"/>
      <c r="M9" s="106"/>
      <c r="N9" s="106"/>
      <c r="O9" s="106"/>
      <c r="P9" s="106"/>
      <c r="Q9" s="106"/>
      <c r="R9" s="106"/>
      <c r="S9" s="106"/>
      <c r="T9" s="106"/>
      <c r="U9" s="106"/>
      <c r="V9" s="106"/>
      <c r="W9" s="106"/>
      <c r="X9" s="106"/>
      <c r="Y9" s="106"/>
      <c r="Z9" s="326" t="s">
        <v>363</v>
      </c>
      <c r="AA9" s="326"/>
      <c r="AB9" s="326"/>
      <c r="AC9" s="326"/>
      <c r="AD9" s="326"/>
      <c r="AE9" s="326"/>
      <c r="AF9" s="326"/>
      <c r="AG9" s="326"/>
      <c r="AH9" s="326"/>
      <c r="AI9" s="326"/>
      <c r="AJ9" s="326"/>
      <c r="AK9" s="326"/>
      <c r="AL9" s="326"/>
      <c r="AM9" s="326"/>
      <c r="AN9" s="326"/>
      <c r="AO9" s="326"/>
      <c r="AP9" s="326"/>
      <c r="AQ9" s="326"/>
      <c r="AR9" s="326"/>
      <c r="AS9" s="326"/>
      <c r="AT9" s="326"/>
      <c r="AU9" s="326"/>
      <c r="AV9" s="326"/>
      <c r="AW9" s="326"/>
      <c r="AX9" s="326"/>
      <c r="AY9" s="326"/>
      <c r="AZ9" s="326"/>
      <c r="BA9" s="326"/>
      <c r="BB9" s="326"/>
      <c r="BC9" s="326"/>
      <c r="BD9" s="326"/>
      <c r="BE9" s="326"/>
    </row>
    <row r="10" spans="1:57" ht="18.75" x14ac:dyDescent="0.3">
      <c r="A10" s="106"/>
      <c r="B10" s="106"/>
      <c r="C10" s="106"/>
      <c r="D10" s="106"/>
      <c r="E10" s="106"/>
      <c r="F10" s="106"/>
      <c r="G10" s="106"/>
      <c r="H10" s="106"/>
      <c r="I10" s="106"/>
      <c r="J10" s="106"/>
      <c r="K10" s="106"/>
      <c r="L10" s="106"/>
      <c r="M10" s="106"/>
      <c r="N10" s="106"/>
      <c r="O10" s="106"/>
      <c r="P10" s="106"/>
      <c r="Q10" s="106"/>
      <c r="R10" s="106"/>
      <c r="S10" s="106"/>
      <c r="T10" s="106"/>
      <c r="U10" s="106"/>
      <c r="V10" s="106"/>
      <c r="W10" s="106"/>
      <c r="X10" s="106"/>
      <c r="Y10" s="106"/>
      <c r="Z10" s="322" t="s">
        <v>676</v>
      </c>
      <c r="AA10" s="322"/>
      <c r="AB10" s="322"/>
      <c r="AC10" s="322"/>
      <c r="AD10" s="322"/>
      <c r="AE10" s="322"/>
      <c r="AF10" s="322"/>
      <c r="AG10" s="322"/>
      <c r="AH10" s="322"/>
      <c r="AI10" s="322"/>
      <c r="AJ10" s="322"/>
      <c r="AK10" s="322"/>
      <c r="AL10" s="322"/>
      <c r="AM10" s="322"/>
      <c r="AN10" s="322"/>
      <c r="AO10" s="322"/>
      <c r="AP10" s="322"/>
      <c r="AQ10" s="322"/>
      <c r="AR10" s="322"/>
      <c r="AS10" s="322"/>
      <c r="AT10" s="322"/>
      <c r="AU10" s="322"/>
      <c r="AV10" s="322"/>
      <c r="AW10" s="322"/>
      <c r="AX10" s="322"/>
      <c r="AY10" s="322"/>
      <c r="AZ10" s="322"/>
      <c r="BA10" s="322"/>
      <c r="BB10" s="322"/>
      <c r="BC10" s="322"/>
      <c r="BD10" s="322"/>
      <c r="BE10" s="322"/>
    </row>
    <row r="11" spans="1:57" ht="18.75" customHeight="1" x14ac:dyDescent="0.3">
      <c r="A11" s="106"/>
      <c r="B11" s="106"/>
      <c r="C11" s="106"/>
      <c r="D11" s="106"/>
      <c r="E11" s="106"/>
      <c r="F11" s="106"/>
      <c r="G11" s="106"/>
      <c r="H11" s="106"/>
      <c r="I11" s="106"/>
      <c r="J11" s="106"/>
      <c r="K11" s="106"/>
      <c r="L11" s="106"/>
      <c r="M11" s="106"/>
      <c r="N11" s="106"/>
      <c r="O11" s="106"/>
      <c r="P11" s="106"/>
      <c r="Q11" s="106"/>
      <c r="R11" s="106"/>
      <c r="S11" s="106"/>
      <c r="T11" s="106"/>
      <c r="U11" s="106"/>
      <c r="V11" s="106"/>
      <c r="W11" s="106"/>
      <c r="X11" s="106"/>
      <c r="Y11" s="106"/>
      <c r="Z11" s="311" t="s">
        <v>364</v>
      </c>
      <c r="AA11" s="311"/>
      <c r="AB11" s="311"/>
      <c r="AC11" s="311"/>
      <c r="AD11" s="311"/>
      <c r="AE11" s="311"/>
      <c r="AF11" s="311"/>
      <c r="AG11" s="311"/>
      <c r="AH11" s="311"/>
      <c r="AI11" s="311"/>
      <c r="AJ11" s="311"/>
      <c r="AK11" s="311"/>
      <c r="AL11" s="311"/>
      <c r="AM11" s="311"/>
      <c r="AN11" s="311"/>
      <c r="AO11" s="311"/>
      <c r="AP11" s="311"/>
      <c r="AQ11" s="311"/>
      <c r="AR11" s="311"/>
      <c r="AS11" s="311"/>
      <c r="AT11" s="311"/>
      <c r="AU11" s="311"/>
      <c r="AV11" s="311"/>
      <c r="AW11" s="311"/>
      <c r="AX11" s="311"/>
      <c r="AY11" s="311"/>
      <c r="AZ11" s="311"/>
      <c r="BA11" s="311"/>
      <c r="BB11" s="311"/>
      <c r="BC11" s="311"/>
      <c r="BD11" s="311"/>
      <c r="BE11" s="311"/>
    </row>
    <row r="12" spans="1:57" ht="18.75" customHeight="1" x14ac:dyDescent="0.3">
      <c r="A12" s="106"/>
      <c r="B12" s="106"/>
      <c r="C12" s="106"/>
      <c r="D12" s="106"/>
      <c r="E12" s="106"/>
      <c r="F12" s="106"/>
      <c r="G12" s="106"/>
      <c r="H12" s="106"/>
      <c r="I12" s="106"/>
      <c r="J12" s="106"/>
      <c r="K12" s="106"/>
      <c r="L12" s="106"/>
      <c r="M12" s="106"/>
      <c r="N12" s="106"/>
      <c r="O12" s="106"/>
      <c r="P12" s="106"/>
      <c r="Q12" s="106"/>
      <c r="R12" s="106"/>
      <c r="S12" s="106"/>
      <c r="T12" s="106"/>
      <c r="U12" s="106"/>
      <c r="V12" s="106"/>
      <c r="W12" s="106"/>
      <c r="X12" s="106"/>
      <c r="Y12" s="106"/>
      <c r="Z12" s="312" t="s">
        <v>365</v>
      </c>
      <c r="AA12" s="313"/>
      <c r="AB12" s="313"/>
      <c r="AC12" s="313"/>
      <c r="AD12" s="313"/>
      <c r="AE12" s="313"/>
      <c r="AF12" s="313"/>
      <c r="AG12" s="313"/>
      <c r="AH12" s="313"/>
      <c r="AI12" s="313"/>
      <c r="AJ12" s="313"/>
      <c r="AK12" s="313"/>
      <c r="AL12" s="313"/>
      <c r="AM12" s="313"/>
      <c r="AN12" s="313"/>
      <c r="AO12" s="313"/>
      <c r="AP12" s="313"/>
      <c r="AQ12" s="313"/>
      <c r="AR12" s="313"/>
      <c r="AS12" s="313"/>
      <c r="AT12" s="313"/>
      <c r="AU12" s="313"/>
      <c r="AV12" s="313"/>
      <c r="AW12" s="313"/>
      <c r="AX12" s="313"/>
      <c r="AY12" s="313"/>
      <c r="AZ12" s="313"/>
      <c r="BA12" s="313"/>
      <c r="BB12" s="313"/>
      <c r="BC12" s="313"/>
      <c r="BD12" s="313"/>
      <c r="BE12" s="313"/>
    </row>
    <row r="13" spans="1:57" ht="18.75" customHeight="1" x14ac:dyDescent="0.3">
      <c r="A13" s="106"/>
      <c r="B13" s="106"/>
      <c r="C13" s="106"/>
      <c r="D13" s="106"/>
      <c r="E13" s="106"/>
      <c r="F13" s="106"/>
      <c r="G13" s="106"/>
      <c r="H13" s="106"/>
      <c r="I13" s="106"/>
      <c r="J13" s="106"/>
      <c r="K13" s="106"/>
      <c r="L13" s="106"/>
      <c r="M13" s="106"/>
      <c r="N13" s="106"/>
      <c r="O13" s="106"/>
      <c r="P13" s="106"/>
      <c r="Q13" s="106"/>
      <c r="R13" s="106"/>
      <c r="S13" s="106"/>
      <c r="T13" s="106"/>
      <c r="U13" s="106"/>
      <c r="V13" s="106"/>
      <c r="W13" s="106"/>
      <c r="X13" s="106"/>
      <c r="Y13" s="106"/>
      <c r="Z13" s="314" t="s">
        <v>366</v>
      </c>
      <c r="AA13" s="314"/>
      <c r="AB13" s="314"/>
      <c r="AC13" s="314"/>
      <c r="AD13" s="314"/>
      <c r="AE13" s="314"/>
      <c r="AF13" s="314"/>
      <c r="AG13" s="314"/>
      <c r="AH13" s="314"/>
      <c r="AI13" s="314"/>
      <c r="AJ13" s="314"/>
      <c r="AK13" s="314"/>
      <c r="AL13" s="314"/>
      <c r="AM13" s="314"/>
      <c r="AN13" s="314"/>
      <c r="AO13" s="314"/>
      <c r="AP13" s="314"/>
      <c r="AQ13" s="314"/>
      <c r="AR13" s="314"/>
      <c r="AS13" s="314"/>
      <c r="AT13" s="314"/>
      <c r="AU13" s="314"/>
      <c r="AV13" s="314"/>
      <c r="AW13" s="314"/>
      <c r="AX13" s="314"/>
      <c r="AY13" s="314"/>
      <c r="AZ13" s="314"/>
      <c r="BA13" s="314"/>
      <c r="BB13" s="314"/>
      <c r="BC13" s="314"/>
      <c r="BD13" s="314"/>
      <c r="BE13" s="314"/>
    </row>
    <row r="14" spans="1:57" ht="18.75" customHeight="1" x14ac:dyDescent="0.3">
      <c r="A14" s="106"/>
      <c r="B14" s="106"/>
      <c r="C14" s="106"/>
      <c r="D14" s="106"/>
      <c r="E14" s="106"/>
      <c r="F14" s="106"/>
      <c r="G14" s="106"/>
      <c r="H14" s="106"/>
      <c r="I14" s="106"/>
      <c r="J14" s="106"/>
      <c r="K14" s="106"/>
      <c r="L14" s="106"/>
      <c r="M14" s="106"/>
      <c r="N14" s="106"/>
      <c r="O14" s="106"/>
      <c r="P14" s="106"/>
      <c r="Q14" s="106"/>
      <c r="R14" s="106"/>
      <c r="S14" s="106"/>
      <c r="T14" s="106"/>
      <c r="U14" s="106"/>
      <c r="V14" s="106"/>
      <c r="W14" s="106"/>
      <c r="X14" s="106"/>
      <c r="Y14" s="106"/>
      <c r="Z14" s="315" t="s">
        <v>367</v>
      </c>
      <c r="AA14" s="315"/>
      <c r="AB14" s="315"/>
      <c r="AC14" s="315"/>
      <c r="AD14" s="315"/>
      <c r="AE14" s="315"/>
      <c r="AF14" s="315"/>
      <c r="AG14" s="315"/>
      <c r="AH14" s="315"/>
      <c r="AI14" s="315"/>
      <c r="AJ14" s="315"/>
      <c r="AK14" s="315"/>
      <c r="AL14" s="315"/>
      <c r="AM14" s="315"/>
      <c r="AN14" s="315"/>
      <c r="AO14" s="315"/>
      <c r="AP14" s="315"/>
      <c r="AQ14" s="315"/>
      <c r="AR14" s="315"/>
      <c r="AS14" s="315"/>
      <c r="AT14" s="315"/>
      <c r="AU14" s="315"/>
      <c r="AV14" s="315"/>
      <c r="AW14" s="315"/>
      <c r="AX14" s="315"/>
      <c r="AY14" s="315"/>
      <c r="AZ14" s="315"/>
      <c r="BA14" s="315"/>
      <c r="BB14" s="315"/>
      <c r="BC14" s="315"/>
      <c r="BD14" s="315"/>
      <c r="BE14" s="315"/>
    </row>
    <row r="15" spans="1:57" ht="18.75" x14ac:dyDescent="0.3">
      <c r="A15" s="106"/>
      <c r="B15" s="106"/>
      <c r="C15" s="106"/>
      <c r="D15" s="106"/>
      <c r="E15" s="106"/>
      <c r="F15" s="106"/>
      <c r="G15" s="106"/>
      <c r="H15" s="106"/>
      <c r="I15" s="106"/>
      <c r="J15" s="106"/>
      <c r="K15" s="106"/>
      <c r="L15" s="106"/>
      <c r="M15" s="106"/>
      <c r="N15" s="106"/>
      <c r="O15" s="106"/>
      <c r="P15" s="106"/>
      <c r="Q15" s="106"/>
      <c r="R15" s="106"/>
      <c r="S15" s="106"/>
      <c r="T15" s="106"/>
      <c r="U15" s="106"/>
      <c r="V15" s="106"/>
      <c r="W15" s="106"/>
      <c r="X15" s="106"/>
      <c r="Y15" s="106"/>
      <c r="Z15" s="314"/>
      <c r="AA15" s="314"/>
      <c r="AB15" s="314"/>
      <c r="AC15" s="314"/>
      <c r="AD15" s="314"/>
      <c r="AE15" s="314"/>
      <c r="AF15" s="314"/>
      <c r="AG15" s="314"/>
      <c r="AH15" s="314"/>
      <c r="AI15" s="314"/>
      <c r="AJ15" s="314"/>
      <c r="AK15" s="314"/>
      <c r="AL15" s="314"/>
      <c r="AM15" s="314"/>
      <c r="AN15" s="314"/>
      <c r="AO15" s="314"/>
      <c r="AP15" s="314"/>
      <c r="AQ15" s="314"/>
      <c r="AR15" s="314"/>
      <c r="AS15" s="314"/>
      <c r="AT15" s="314"/>
      <c r="AU15" s="314"/>
      <c r="AV15" s="314"/>
      <c r="AW15" s="314"/>
      <c r="AX15" s="314"/>
      <c r="AY15" s="314"/>
      <c r="AZ15" s="314"/>
      <c r="BA15" s="314"/>
      <c r="BB15" s="314"/>
      <c r="BC15" s="314"/>
      <c r="BD15" s="314"/>
      <c r="BE15" s="314"/>
    </row>
    <row r="16" spans="1:57" ht="18.75" x14ac:dyDescent="0.3">
      <c r="A16" s="106"/>
      <c r="B16" s="106"/>
      <c r="C16" s="106"/>
      <c r="D16" s="106"/>
      <c r="E16" s="106"/>
      <c r="F16" s="106"/>
      <c r="G16" s="106"/>
      <c r="H16" s="106"/>
      <c r="I16" s="106"/>
      <c r="J16" s="106"/>
      <c r="K16" s="106"/>
      <c r="L16" s="106"/>
      <c r="M16" s="106"/>
      <c r="N16" s="106"/>
      <c r="O16" s="106"/>
      <c r="P16" s="106"/>
      <c r="Q16" s="106"/>
      <c r="R16" s="106"/>
      <c r="S16" s="106"/>
      <c r="T16" s="106"/>
      <c r="U16" s="106"/>
      <c r="V16" s="106"/>
      <c r="W16" s="106"/>
      <c r="X16" s="106"/>
      <c r="Y16" s="106"/>
      <c r="Z16" s="106"/>
      <c r="AA16" s="106"/>
      <c r="AB16" s="106"/>
      <c r="AC16" s="106"/>
      <c r="AD16" s="106"/>
      <c r="AE16" s="106"/>
      <c r="AF16" s="310"/>
      <c r="AG16" s="310"/>
      <c r="AH16" s="310"/>
      <c r="AI16" s="310"/>
      <c r="AJ16" s="310"/>
      <c r="AK16" s="310"/>
      <c r="AL16" s="310"/>
      <c r="AM16" s="310"/>
      <c r="AN16" s="310"/>
      <c r="AO16" s="310"/>
      <c r="AP16" s="310"/>
      <c r="AQ16" s="310"/>
      <c r="AR16" s="310"/>
      <c r="AS16" s="310"/>
      <c r="AT16" s="310"/>
      <c r="AU16" s="310"/>
      <c r="AV16" s="310"/>
      <c r="AW16" s="310"/>
      <c r="AX16" s="310"/>
      <c r="AY16" s="310"/>
      <c r="AZ16" s="310"/>
      <c r="BA16" s="310"/>
      <c r="BB16" s="310"/>
      <c r="BC16" s="310"/>
      <c r="BD16" s="310"/>
      <c r="BE16" s="310"/>
    </row>
    <row r="17" spans="1:57" ht="18.75" x14ac:dyDescent="0.3">
      <c r="A17" s="106"/>
      <c r="B17" s="106"/>
      <c r="C17" s="106"/>
      <c r="D17" s="106"/>
      <c r="E17" s="106"/>
      <c r="F17" s="106"/>
      <c r="G17" s="106"/>
      <c r="H17" s="106"/>
      <c r="I17" s="106"/>
      <c r="J17" s="106"/>
      <c r="K17" s="106"/>
      <c r="L17" s="106"/>
      <c r="M17" s="106"/>
      <c r="N17" s="106"/>
      <c r="O17" s="106"/>
      <c r="P17" s="106"/>
      <c r="Q17" s="106"/>
      <c r="R17" s="106"/>
      <c r="S17" s="106"/>
      <c r="T17" s="106"/>
      <c r="U17" s="106"/>
      <c r="V17" s="106"/>
      <c r="W17" s="106"/>
      <c r="X17" s="106"/>
      <c r="Y17" s="106"/>
      <c r="Z17" s="106"/>
      <c r="AA17" s="106"/>
      <c r="AB17" s="106"/>
      <c r="AC17" s="106"/>
      <c r="AD17" s="106"/>
      <c r="AE17" s="106"/>
      <c r="AF17" s="106"/>
      <c r="AG17" s="107"/>
      <c r="AH17" s="316"/>
      <c r="AI17" s="316"/>
      <c r="AJ17" s="316"/>
      <c r="AK17" s="106"/>
      <c r="AL17" s="316"/>
      <c r="AM17" s="316"/>
      <c r="AN17" s="316"/>
      <c r="AO17" s="316"/>
      <c r="AP17" s="316"/>
      <c r="AQ17" s="316"/>
      <c r="AR17" s="316"/>
      <c r="AS17" s="316"/>
      <c r="AT17" s="316"/>
      <c r="AU17" s="316"/>
      <c r="AV17" s="316"/>
      <c r="AW17" s="316"/>
      <c r="AX17" s="317"/>
      <c r="AY17" s="317"/>
      <c r="AZ17" s="318"/>
      <c r="BA17" s="318"/>
      <c r="BB17" s="318"/>
      <c r="BC17" s="319"/>
      <c r="BD17" s="319"/>
      <c r="BE17" s="106"/>
    </row>
    <row r="18" spans="1:57" ht="18.75" x14ac:dyDescent="0.3">
      <c r="A18" s="104"/>
      <c r="B18" s="104"/>
      <c r="C18" s="104"/>
      <c r="D18" s="104"/>
      <c r="E18" s="104"/>
      <c r="F18" s="104"/>
      <c r="G18" s="104"/>
      <c r="H18" s="104"/>
      <c r="I18" s="104"/>
      <c r="J18" s="104"/>
      <c r="K18" s="104"/>
      <c r="L18" s="104"/>
      <c r="M18" s="104"/>
      <c r="N18" s="104"/>
      <c r="O18" s="104"/>
      <c r="P18" s="104"/>
      <c r="Q18" s="104"/>
      <c r="R18" s="104"/>
      <c r="S18" s="104"/>
      <c r="T18" s="104"/>
      <c r="U18" s="104"/>
      <c r="V18" s="104"/>
      <c r="W18" s="104"/>
      <c r="X18" s="104"/>
      <c r="Y18" s="104"/>
      <c r="Z18" s="104"/>
      <c r="AA18" s="104"/>
      <c r="AB18" s="104"/>
      <c r="AC18" s="104"/>
      <c r="AD18" s="104"/>
      <c r="AE18" s="104"/>
      <c r="AF18" s="104"/>
      <c r="AG18" s="109"/>
      <c r="AH18" s="110"/>
      <c r="AI18" s="110"/>
      <c r="AJ18" s="110"/>
      <c r="AK18" s="104"/>
      <c r="AL18" s="110"/>
      <c r="AM18" s="110"/>
      <c r="AN18" s="110"/>
      <c r="AO18" s="110"/>
      <c r="AP18" s="110"/>
      <c r="AQ18" s="110"/>
      <c r="AR18" s="110"/>
      <c r="AS18" s="110"/>
      <c r="AT18" s="110"/>
      <c r="AU18" s="110"/>
      <c r="AV18" s="110"/>
      <c r="AW18" s="110"/>
      <c r="AX18" s="107"/>
      <c r="AY18" s="107"/>
      <c r="AZ18" s="111"/>
      <c r="BA18" s="111"/>
      <c r="BB18" s="111"/>
      <c r="BC18" s="104"/>
      <c r="BD18" s="104"/>
      <c r="BE18" s="104"/>
    </row>
    <row r="19" spans="1:57" ht="18.75" x14ac:dyDescent="0.3">
      <c r="A19" s="321" t="s">
        <v>578</v>
      </c>
      <c r="B19" s="321"/>
      <c r="C19" s="321"/>
      <c r="D19" s="321"/>
      <c r="E19" s="321"/>
      <c r="F19" s="321"/>
      <c r="G19" s="321"/>
      <c r="H19" s="321"/>
      <c r="I19" s="321"/>
      <c r="J19" s="321"/>
      <c r="K19" s="321"/>
      <c r="L19" s="321"/>
      <c r="M19" s="321"/>
      <c r="N19" s="321"/>
      <c r="O19" s="321"/>
      <c r="P19" s="321"/>
      <c r="Q19" s="321"/>
      <c r="R19" s="321"/>
      <c r="S19" s="321"/>
      <c r="T19" s="321"/>
      <c r="U19" s="321"/>
      <c r="V19" s="321"/>
      <c r="W19" s="321"/>
      <c r="X19" s="321"/>
      <c r="Y19" s="321"/>
      <c r="Z19" s="321"/>
      <c r="AA19" s="321"/>
      <c r="AB19" s="321"/>
      <c r="AC19" s="321"/>
      <c r="AD19" s="321"/>
      <c r="AE19" s="321"/>
      <c r="AF19" s="321"/>
      <c r="AG19" s="321"/>
      <c r="AH19" s="321"/>
      <c r="AI19" s="321"/>
      <c r="AJ19" s="321"/>
      <c r="AK19" s="321"/>
      <c r="AL19" s="321"/>
      <c r="AM19" s="321"/>
      <c r="AN19" s="321"/>
      <c r="AO19" s="321"/>
      <c r="AP19" s="321"/>
      <c r="AQ19" s="321"/>
      <c r="AR19" s="321"/>
      <c r="AS19" s="321"/>
      <c r="AT19" s="321"/>
      <c r="AU19" s="321"/>
      <c r="AV19" s="321"/>
      <c r="AW19" s="321"/>
      <c r="AX19" s="321"/>
      <c r="AY19" s="321"/>
      <c r="AZ19" s="321"/>
      <c r="BA19" s="321"/>
      <c r="BB19" s="321"/>
      <c r="BC19" s="321"/>
      <c r="BD19" s="321"/>
      <c r="BE19" s="321"/>
    </row>
    <row r="20" spans="1:57" ht="18.75" x14ac:dyDescent="0.3">
      <c r="A20" s="316" t="s">
        <v>579</v>
      </c>
      <c r="B20" s="316"/>
      <c r="C20" s="316"/>
      <c r="D20" s="316"/>
      <c r="E20" s="316"/>
      <c r="F20" s="316"/>
      <c r="G20" s="316"/>
      <c r="H20" s="316"/>
      <c r="I20" s="316"/>
      <c r="J20" s="316"/>
      <c r="K20" s="316"/>
      <c r="L20" s="316"/>
      <c r="M20" s="316"/>
      <c r="N20" s="316"/>
      <c r="O20" s="316"/>
      <c r="P20" s="316"/>
      <c r="Q20" s="316"/>
      <c r="R20" s="316"/>
      <c r="S20" s="316"/>
      <c r="T20" s="316"/>
      <c r="U20" s="316"/>
      <c r="V20" s="316"/>
      <c r="W20" s="316"/>
      <c r="X20" s="316"/>
      <c r="Y20" s="316"/>
      <c r="Z20" s="316"/>
      <c r="AA20" s="316"/>
      <c r="AB20" s="316"/>
      <c r="AC20" s="316"/>
      <c r="AD20" s="316"/>
      <c r="AE20" s="316"/>
      <c r="AF20" s="316"/>
      <c r="AG20" s="316"/>
      <c r="AH20" s="316"/>
      <c r="AI20" s="316"/>
      <c r="AJ20" s="316"/>
      <c r="AK20" s="316"/>
      <c r="AL20" s="316"/>
      <c r="AM20" s="316"/>
      <c r="AN20" s="316"/>
      <c r="AO20" s="316"/>
      <c r="AP20" s="316"/>
      <c r="AQ20" s="316"/>
      <c r="AR20" s="316"/>
      <c r="AS20" s="316"/>
      <c r="AT20" s="316"/>
      <c r="AU20" s="316"/>
      <c r="AV20" s="316"/>
      <c r="AW20" s="316"/>
      <c r="AX20" s="316"/>
      <c r="AY20" s="316"/>
      <c r="AZ20" s="316"/>
      <c r="BA20" s="316"/>
      <c r="BB20" s="316"/>
      <c r="BC20" s="316"/>
      <c r="BD20" s="316"/>
      <c r="BE20" s="316"/>
    </row>
    <row r="21" spans="1:57" ht="18.75" x14ac:dyDescent="0.3">
      <c r="A21" s="316"/>
      <c r="B21" s="316"/>
      <c r="C21" s="316"/>
      <c r="D21" s="316"/>
      <c r="E21" s="316"/>
      <c r="F21" s="316"/>
      <c r="G21" s="316"/>
      <c r="H21" s="316"/>
      <c r="I21" s="316"/>
      <c r="J21" s="316"/>
      <c r="K21" s="316"/>
      <c r="L21" s="316"/>
      <c r="M21" s="316"/>
      <c r="N21" s="316"/>
      <c r="O21" s="316"/>
      <c r="P21" s="316"/>
      <c r="Q21" s="316"/>
      <c r="R21" s="316"/>
      <c r="S21" s="316"/>
      <c r="T21" s="316"/>
      <c r="U21" s="316"/>
      <c r="V21" s="316"/>
      <c r="W21" s="316"/>
      <c r="X21" s="316"/>
      <c r="Y21" s="316"/>
      <c r="Z21" s="316"/>
      <c r="AA21" s="316"/>
      <c r="AB21" s="316"/>
      <c r="AC21" s="316"/>
      <c r="AD21" s="316"/>
      <c r="AE21" s="316"/>
      <c r="AF21" s="316"/>
      <c r="AG21" s="316"/>
      <c r="AH21" s="316"/>
      <c r="AI21" s="316"/>
      <c r="AJ21" s="316"/>
      <c r="AK21" s="316"/>
      <c r="AL21" s="316"/>
      <c r="AM21" s="316"/>
      <c r="AN21" s="316"/>
      <c r="AO21" s="316"/>
      <c r="AP21" s="316"/>
      <c r="AQ21" s="316"/>
      <c r="AR21" s="316"/>
      <c r="AS21" s="316"/>
      <c r="AT21" s="316"/>
      <c r="AU21" s="316"/>
      <c r="AV21" s="316"/>
      <c r="AW21" s="316"/>
      <c r="AX21" s="316"/>
      <c r="AY21" s="316"/>
      <c r="AZ21" s="316"/>
      <c r="BA21" s="316"/>
      <c r="BB21" s="316"/>
      <c r="BC21" s="316"/>
      <c r="BD21" s="316"/>
      <c r="BE21" s="316"/>
    </row>
    <row r="22" spans="1:57" ht="18.75" x14ac:dyDescent="0.2">
      <c r="A22" s="112"/>
      <c r="B22" s="112"/>
      <c r="C22" s="112"/>
      <c r="D22" s="112"/>
      <c r="E22" s="112"/>
      <c r="F22" s="112"/>
      <c r="G22" s="112"/>
      <c r="H22" s="112"/>
      <c r="I22" s="112"/>
      <c r="J22" s="112"/>
      <c r="K22" s="112"/>
      <c r="L22" s="112"/>
      <c r="M22" s="112"/>
      <c r="N22" s="112"/>
      <c r="O22" s="112"/>
      <c r="P22" s="112"/>
      <c r="Q22" s="112"/>
      <c r="R22" s="112"/>
      <c r="S22" s="112"/>
      <c r="T22" s="112"/>
      <c r="U22" s="112"/>
      <c r="V22" s="112"/>
      <c r="W22" s="112"/>
      <c r="X22" s="112"/>
      <c r="Y22" s="112"/>
      <c r="Z22" s="112"/>
      <c r="AA22" s="112"/>
      <c r="AB22" s="112"/>
      <c r="AC22" s="112"/>
      <c r="AD22" s="112"/>
      <c r="AE22" s="112"/>
      <c r="AF22" s="112"/>
      <c r="AG22" s="112"/>
      <c r="AH22" s="112"/>
      <c r="AI22" s="112"/>
      <c r="AJ22" s="112"/>
      <c r="AK22" s="112"/>
      <c r="AL22" s="112"/>
      <c r="AM22" s="112"/>
      <c r="AN22" s="112"/>
      <c r="AO22" s="112"/>
      <c r="AP22" s="112"/>
      <c r="AQ22" s="112"/>
      <c r="AR22" s="112"/>
      <c r="AS22" s="112"/>
      <c r="AT22" s="112"/>
      <c r="AU22" s="112"/>
      <c r="AV22" s="112"/>
      <c r="AW22" s="112"/>
      <c r="AX22" s="112"/>
      <c r="AY22" s="112"/>
      <c r="AZ22" s="112"/>
      <c r="BA22" s="112"/>
      <c r="BB22" s="112"/>
      <c r="BC22" s="112"/>
      <c r="BD22" s="112"/>
      <c r="BE22" s="112"/>
    </row>
    <row r="23" spans="1:57" ht="18.75" customHeight="1" x14ac:dyDescent="0.3">
      <c r="A23" s="104"/>
      <c r="B23" s="104"/>
      <c r="C23" s="104"/>
      <c r="D23" s="104"/>
      <c r="E23" s="104"/>
      <c r="F23" s="104"/>
      <c r="G23" s="104"/>
      <c r="H23" s="104"/>
      <c r="I23" s="104"/>
      <c r="J23" s="104"/>
      <c r="K23" s="104"/>
      <c r="L23" s="104"/>
      <c r="M23" s="104"/>
      <c r="N23" s="104"/>
      <c r="O23" s="104"/>
      <c r="P23" s="104"/>
      <c r="Q23" s="104"/>
      <c r="R23" s="104"/>
      <c r="S23" s="104"/>
      <c r="T23" s="104"/>
      <c r="U23" s="104"/>
      <c r="V23" s="104"/>
      <c r="W23" s="104"/>
      <c r="X23" s="104"/>
      <c r="Y23" s="104"/>
      <c r="Z23" s="104"/>
      <c r="AA23" s="104"/>
      <c r="AB23" s="104"/>
      <c r="AC23" s="104"/>
      <c r="AD23" s="104"/>
      <c r="AE23" s="104"/>
      <c r="AF23" s="104"/>
      <c r="AG23" s="104"/>
      <c r="AH23" s="104"/>
      <c r="AI23" s="104"/>
      <c r="AJ23" s="104"/>
      <c r="AK23" s="104"/>
      <c r="AL23" s="104"/>
      <c r="AM23" s="104"/>
      <c r="AN23" s="104"/>
      <c r="AO23" s="104"/>
      <c r="AP23" s="104"/>
      <c r="AQ23" s="104"/>
      <c r="AR23" s="104"/>
      <c r="AS23" s="104"/>
      <c r="AT23" s="104"/>
      <c r="AU23" s="104"/>
      <c r="AV23" s="104"/>
      <c r="AW23" s="104"/>
      <c r="AX23" s="104"/>
      <c r="AY23" s="296" t="s">
        <v>368</v>
      </c>
      <c r="AZ23" s="296"/>
      <c r="BA23" s="296"/>
      <c r="BB23" s="296"/>
      <c r="BC23" s="296"/>
      <c r="BD23" s="296"/>
      <c r="BE23" s="296"/>
    </row>
    <row r="24" spans="1:57" ht="18.75" customHeight="1" x14ac:dyDescent="0.3">
      <c r="A24" s="320" t="s">
        <v>813</v>
      </c>
      <c r="B24" s="320"/>
      <c r="C24" s="320"/>
      <c r="D24" s="320"/>
      <c r="E24" s="320"/>
      <c r="F24" s="320"/>
      <c r="G24" s="320"/>
      <c r="H24" s="320"/>
      <c r="I24" s="320"/>
      <c r="J24" s="320"/>
      <c r="K24" s="320"/>
      <c r="L24" s="320"/>
      <c r="M24" s="320"/>
      <c r="N24" s="320"/>
      <c r="O24" s="320"/>
      <c r="P24" s="320"/>
      <c r="Q24" s="320"/>
      <c r="R24" s="320"/>
      <c r="S24" s="320"/>
      <c r="T24" s="320"/>
      <c r="U24" s="320"/>
      <c r="V24" s="320"/>
      <c r="W24" s="320"/>
      <c r="X24" s="320"/>
      <c r="Y24" s="320"/>
      <c r="Z24" s="320"/>
      <c r="AA24" s="320"/>
      <c r="AB24" s="320"/>
      <c r="AC24" s="320"/>
      <c r="AD24" s="320"/>
      <c r="AE24" s="320"/>
      <c r="AF24" s="320"/>
      <c r="AG24" s="320"/>
      <c r="AH24" s="320"/>
      <c r="AI24" s="320"/>
      <c r="AJ24" s="320"/>
      <c r="AK24" s="320"/>
      <c r="AL24" s="320"/>
      <c r="AM24" s="320"/>
      <c r="AN24" s="320"/>
      <c r="AO24" s="320"/>
      <c r="AP24" s="320"/>
      <c r="AQ24" s="320"/>
      <c r="AR24" s="320"/>
      <c r="AS24" s="320"/>
      <c r="AT24" s="320"/>
      <c r="AU24" s="104"/>
      <c r="AV24" s="104"/>
      <c r="AW24" s="107" t="s">
        <v>369</v>
      </c>
      <c r="AX24" s="104"/>
      <c r="AY24" s="296" t="s">
        <v>814</v>
      </c>
      <c r="AZ24" s="296"/>
      <c r="BA24" s="296"/>
      <c r="BB24" s="296"/>
      <c r="BC24" s="296"/>
      <c r="BD24" s="296"/>
      <c r="BE24" s="296"/>
    </row>
    <row r="25" spans="1:57" ht="18.75" customHeight="1" x14ac:dyDescent="0.3">
      <c r="A25" s="305" t="s">
        <v>370</v>
      </c>
      <c r="B25" s="305"/>
      <c r="C25" s="305"/>
      <c r="D25" s="305"/>
      <c r="E25" s="305"/>
      <c r="F25" s="305"/>
      <c r="G25" s="305"/>
      <c r="H25" s="305"/>
      <c r="I25" s="305"/>
      <c r="J25" s="305"/>
      <c r="K25" s="305"/>
      <c r="L25" s="305"/>
      <c r="M25" s="305"/>
      <c r="N25" s="305"/>
      <c r="O25" s="305"/>
      <c r="P25" s="305"/>
      <c r="Q25" s="305"/>
      <c r="R25" s="305"/>
      <c r="S25" s="305"/>
      <c r="T25" s="305"/>
      <c r="U25" s="305"/>
      <c r="V25" s="305"/>
      <c r="W25" s="305"/>
      <c r="X25" s="305"/>
      <c r="Y25" s="305"/>
      <c r="Z25" s="305"/>
      <c r="AA25" s="305"/>
      <c r="AB25" s="305"/>
      <c r="AC25" s="305"/>
      <c r="AD25" s="305"/>
      <c r="AE25" s="305"/>
      <c r="AF25" s="305"/>
      <c r="AG25" s="305"/>
      <c r="AH25" s="305"/>
      <c r="AI25" s="305"/>
      <c r="AJ25" s="305"/>
      <c r="AK25" s="305"/>
      <c r="AL25" s="305"/>
      <c r="AM25" s="305"/>
      <c r="AN25" s="305"/>
      <c r="AO25" s="305"/>
      <c r="AP25" s="305"/>
      <c r="AQ25" s="305"/>
      <c r="AR25" s="305"/>
      <c r="AS25" s="305"/>
      <c r="AT25" s="305"/>
      <c r="AU25" s="305"/>
      <c r="AV25" s="305"/>
      <c r="AW25" s="305"/>
      <c r="AX25" s="306"/>
      <c r="AY25" s="307" t="s">
        <v>580</v>
      </c>
      <c r="AZ25" s="308"/>
      <c r="BA25" s="308"/>
      <c r="BB25" s="308"/>
      <c r="BC25" s="308"/>
      <c r="BD25" s="308"/>
      <c r="BE25" s="309"/>
    </row>
    <row r="26" spans="1:57" ht="36" customHeight="1" x14ac:dyDescent="0.3">
      <c r="A26" s="299" t="s">
        <v>371</v>
      </c>
      <c r="B26" s="299"/>
      <c r="C26" s="299"/>
      <c r="D26" s="299"/>
      <c r="E26" s="299"/>
      <c r="F26" s="299"/>
      <c r="G26" s="299"/>
      <c r="H26" s="299"/>
      <c r="I26" s="299"/>
      <c r="J26" s="299"/>
      <c r="K26" s="299"/>
      <c r="L26" s="299"/>
      <c r="M26" s="299"/>
      <c r="N26" s="300" t="s">
        <v>372</v>
      </c>
      <c r="O26" s="300"/>
      <c r="P26" s="300"/>
      <c r="Q26" s="300"/>
      <c r="R26" s="300"/>
      <c r="S26" s="300"/>
      <c r="T26" s="300"/>
      <c r="U26" s="300"/>
      <c r="V26" s="300"/>
      <c r="W26" s="300"/>
      <c r="X26" s="300"/>
      <c r="Y26" s="300"/>
      <c r="Z26" s="300"/>
      <c r="AA26" s="300"/>
      <c r="AB26" s="300"/>
      <c r="AC26" s="300"/>
      <c r="AD26" s="300"/>
      <c r="AE26" s="300"/>
      <c r="AF26" s="300"/>
      <c r="AG26" s="300"/>
      <c r="AH26" s="300"/>
      <c r="AI26" s="300"/>
      <c r="AJ26" s="300"/>
      <c r="AK26" s="300"/>
      <c r="AL26" s="300"/>
      <c r="AM26" s="300"/>
      <c r="AN26" s="300"/>
      <c r="AO26" s="300"/>
      <c r="AP26" s="300"/>
      <c r="AQ26" s="301" t="s">
        <v>373</v>
      </c>
      <c r="AR26" s="301"/>
      <c r="AS26" s="301"/>
      <c r="AT26" s="301"/>
      <c r="AU26" s="301"/>
      <c r="AV26" s="301"/>
      <c r="AW26" s="301"/>
      <c r="AX26" s="302"/>
      <c r="AY26" s="296" t="s">
        <v>374</v>
      </c>
      <c r="AZ26" s="296"/>
      <c r="BA26" s="296"/>
      <c r="BB26" s="296"/>
      <c r="BC26" s="296"/>
      <c r="BD26" s="296"/>
      <c r="BE26" s="296"/>
    </row>
    <row r="27" spans="1:57" ht="18.75" customHeight="1" x14ac:dyDescent="0.3">
      <c r="A27" s="305" t="s">
        <v>370</v>
      </c>
      <c r="B27" s="305"/>
      <c r="C27" s="305"/>
      <c r="D27" s="305"/>
      <c r="E27" s="305"/>
      <c r="F27" s="305"/>
      <c r="G27" s="305"/>
      <c r="H27" s="305"/>
      <c r="I27" s="305"/>
      <c r="J27" s="305"/>
      <c r="K27" s="305"/>
      <c r="L27" s="305"/>
      <c r="M27" s="305"/>
      <c r="N27" s="305"/>
      <c r="O27" s="305"/>
      <c r="P27" s="305"/>
      <c r="Q27" s="305"/>
      <c r="R27" s="305"/>
      <c r="S27" s="305"/>
      <c r="T27" s="305"/>
      <c r="U27" s="305"/>
      <c r="V27" s="305"/>
      <c r="W27" s="305"/>
      <c r="X27" s="305"/>
      <c r="Y27" s="305"/>
      <c r="Z27" s="305"/>
      <c r="AA27" s="305"/>
      <c r="AB27" s="305"/>
      <c r="AC27" s="305"/>
      <c r="AD27" s="305"/>
      <c r="AE27" s="305"/>
      <c r="AF27" s="305"/>
      <c r="AG27" s="305"/>
      <c r="AH27" s="305"/>
      <c r="AI27" s="305"/>
      <c r="AJ27" s="305"/>
      <c r="AK27" s="305"/>
      <c r="AL27" s="305"/>
      <c r="AM27" s="305"/>
      <c r="AN27" s="305"/>
      <c r="AO27" s="305"/>
      <c r="AP27" s="305"/>
      <c r="AQ27" s="305"/>
      <c r="AR27" s="305"/>
      <c r="AS27" s="305"/>
      <c r="AT27" s="305"/>
      <c r="AU27" s="305"/>
      <c r="AV27" s="305"/>
      <c r="AW27" s="305"/>
      <c r="AX27" s="306"/>
      <c r="AY27" s="307" t="s">
        <v>581</v>
      </c>
      <c r="AZ27" s="308"/>
      <c r="BA27" s="308"/>
      <c r="BB27" s="308"/>
      <c r="BC27" s="308"/>
      <c r="BD27" s="308"/>
      <c r="BE27" s="309"/>
    </row>
    <row r="28" spans="1:57" ht="21" customHeight="1" x14ac:dyDescent="0.3">
      <c r="A28" s="304" t="s">
        <v>586</v>
      </c>
      <c r="B28" s="304"/>
      <c r="C28" s="304"/>
      <c r="D28" s="304"/>
      <c r="E28" s="304"/>
      <c r="F28" s="304"/>
      <c r="G28" s="304"/>
      <c r="H28" s="304"/>
      <c r="I28" s="304"/>
      <c r="J28" s="304"/>
      <c r="K28" s="304"/>
      <c r="L28" s="304"/>
      <c r="M28" s="304"/>
      <c r="N28" s="304"/>
      <c r="O28" s="304"/>
      <c r="P28" s="304"/>
      <c r="Q28" s="304"/>
      <c r="R28" s="304"/>
      <c r="S28" s="304"/>
      <c r="T28" s="304"/>
      <c r="U28" s="304"/>
      <c r="V28" s="304"/>
      <c r="W28" s="304"/>
      <c r="X28" s="304"/>
      <c r="Y28" s="304"/>
      <c r="Z28" s="304"/>
      <c r="AA28" s="304"/>
      <c r="AB28" s="304"/>
      <c r="AC28" s="304"/>
      <c r="AD28" s="304"/>
      <c r="AE28" s="304"/>
      <c r="AF28" s="304"/>
      <c r="AG28" s="304"/>
      <c r="AH28" s="304"/>
      <c r="AI28" s="304"/>
      <c r="AJ28" s="304"/>
      <c r="AK28" s="304"/>
      <c r="AL28" s="304"/>
      <c r="AM28" s="304"/>
      <c r="AN28" s="304"/>
      <c r="AO28" s="304"/>
      <c r="AP28" s="304"/>
      <c r="AQ28" s="304"/>
      <c r="AR28" s="304"/>
      <c r="AS28" s="113"/>
      <c r="AT28" s="113"/>
      <c r="AU28" s="113"/>
      <c r="AV28" s="113"/>
      <c r="AW28" s="109" t="s">
        <v>375</v>
      </c>
      <c r="AX28" s="113"/>
      <c r="AY28" s="296" t="s">
        <v>582</v>
      </c>
      <c r="AZ28" s="296"/>
      <c r="BA28" s="296"/>
      <c r="BB28" s="296"/>
      <c r="BC28" s="296"/>
      <c r="BD28" s="296"/>
      <c r="BE28" s="296"/>
    </row>
    <row r="29" spans="1:57" ht="18.75" x14ac:dyDescent="0.3">
      <c r="A29" s="114"/>
      <c r="B29" s="114"/>
      <c r="C29" s="114"/>
      <c r="D29" s="114"/>
      <c r="E29" s="114"/>
      <c r="F29" s="114"/>
      <c r="G29" s="114"/>
      <c r="H29" s="114"/>
      <c r="I29" s="114"/>
      <c r="J29" s="114"/>
      <c r="K29" s="114"/>
      <c r="L29" s="114"/>
      <c r="M29" s="114"/>
      <c r="N29" s="114"/>
      <c r="O29" s="114"/>
      <c r="P29" s="114"/>
      <c r="Q29" s="115"/>
      <c r="R29" s="113"/>
      <c r="S29" s="113"/>
      <c r="T29" s="113"/>
      <c r="U29" s="113"/>
      <c r="V29" s="113"/>
      <c r="W29" s="113"/>
      <c r="X29" s="113"/>
      <c r="Y29" s="113"/>
      <c r="Z29" s="115"/>
      <c r="AA29" s="115"/>
      <c r="AB29" s="115"/>
      <c r="AC29" s="115"/>
      <c r="AD29" s="115"/>
      <c r="AE29" s="115"/>
      <c r="AF29" s="115"/>
      <c r="AG29" s="115"/>
      <c r="AH29" s="115"/>
      <c r="AI29" s="115"/>
      <c r="AJ29" s="115"/>
      <c r="AK29" s="115"/>
      <c r="AL29" s="115"/>
      <c r="AM29" s="115"/>
      <c r="AN29" s="115"/>
      <c r="AO29" s="115"/>
      <c r="AP29" s="115"/>
      <c r="AQ29" s="115"/>
      <c r="AR29" s="115"/>
      <c r="AS29" s="113"/>
      <c r="AT29" s="113"/>
      <c r="AU29" s="113"/>
      <c r="AV29" s="113"/>
      <c r="AW29" s="109" t="s">
        <v>376</v>
      </c>
      <c r="AX29" s="113"/>
      <c r="AY29" s="303" t="s">
        <v>583</v>
      </c>
      <c r="AZ29" s="303"/>
      <c r="BA29" s="303"/>
      <c r="BB29" s="303"/>
      <c r="BC29" s="303"/>
      <c r="BD29" s="303"/>
      <c r="BE29" s="303"/>
    </row>
    <row r="30" spans="1:57" ht="18.75" x14ac:dyDescent="0.3">
      <c r="A30" s="115"/>
      <c r="B30" s="115"/>
      <c r="C30" s="111"/>
      <c r="D30" s="111"/>
      <c r="E30" s="111"/>
      <c r="F30" s="111"/>
      <c r="G30" s="111"/>
      <c r="H30" s="111"/>
      <c r="I30" s="111"/>
      <c r="J30" s="115"/>
      <c r="K30" s="115"/>
      <c r="L30" s="115"/>
      <c r="M30" s="115"/>
      <c r="N30" s="115"/>
      <c r="O30" s="115"/>
      <c r="P30" s="115"/>
      <c r="Q30" s="115"/>
      <c r="R30" s="113"/>
      <c r="S30" s="113"/>
      <c r="T30" s="113"/>
      <c r="U30" s="113"/>
      <c r="V30" s="113"/>
      <c r="W30" s="113"/>
      <c r="X30" s="113"/>
      <c r="Y30" s="113"/>
      <c r="Z30" s="115"/>
      <c r="AA30" s="115"/>
      <c r="AB30" s="115"/>
      <c r="AC30" s="115"/>
      <c r="AD30" s="115"/>
      <c r="AE30" s="115"/>
      <c r="AF30" s="115"/>
      <c r="AG30" s="115"/>
      <c r="AH30" s="115"/>
      <c r="AI30" s="115"/>
      <c r="AJ30" s="115"/>
      <c r="AK30" s="115"/>
      <c r="AL30" s="115"/>
      <c r="AM30" s="115"/>
      <c r="AN30" s="115"/>
      <c r="AO30" s="115"/>
      <c r="AP30" s="115"/>
      <c r="AQ30" s="115"/>
      <c r="AR30" s="115"/>
      <c r="AS30" s="113"/>
      <c r="AT30" s="113"/>
      <c r="AU30" s="113"/>
      <c r="AV30" s="113"/>
      <c r="AW30" s="109" t="s">
        <v>377</v>
      </c>
      <c r="AX30" s="113"/>
      <c r="AY30" s="296" t="s">
        <v>378</v>
      </c>
      <c r="AZ30" s="296"/>
      <c r="BA30" s="296"/>
      <c r="BB30" s="296"/>
      <c r="BC30" s="296"/>
      <c r="BD30" s="296"/>
      <c r="BE30" s="296"/>
    </row>
    <row r="31" spans="1:57" ht="18.75" x14ac:dyDescent="0.3">
      <c r="A31" s="116"/>
      <c r="B31" s="116"/>
      <c r="C31" s="116"/>
      <c r="D31" s="116"/>
      <c r="E31" s="116"/>
      <c r="F31" s="116"/>
      <c r="G31" s="116"/>
      <c r="H31" s="116"/>
      <c r="I31" s="116"/>
      <c r="J31" s="116"/>
      <c r="K31" s="116"/>
      <c r="L31" s="116"/>
      <c r="M31" s="116"/>
      <c r="N31" s="116"/>
      <c r="O31" s="116"/>
      <c r="P31" s="116"/>
      <c r="Q31" s="116"/>
      <c r="R31" s="116"/>
      <c r="S31" s="116"/>
      <c r="T31" s="116"/>
      <c r="U31" s="116"/>
      <c r="V31" s="116"/>
      <c r="W31" s="116"/>
      <c r="X31" s="116"/>
      <c r="Y31" s="116"/>
      <c r="Z31" s="116"/>
      <c r="AA31" s="116"/>
      <c r="AB31" s="116"/>
      <c r="AC31" s="116"/>
      <c r="AD31" s="116"/>
      <c r="AE31" s="116"/>
      <c r="AF31" s="116"/>
      <c r="AG31" s="116"/>
      <c r="AH31" s="116"/>
      <c r="AI31" s="116"/>
      <c r="AJ31" s="116"/>
      <c r="AK31" s="116"/>
      <c r="AL31" s="116"/>
      <c r="AM31" s="116"/>
      <c r="AN31" s="116"/>
      <c r="AO31" s="116"/>
      <c r="AP31" s="116"/>
      <c r="AQ31" s="116"/>
      <c r="AR31" s="116"/>
      <c r="AS31" s="116"/>
      <c r="AT31" s="116"/>
      <c r="AU31" s="116"/>
      <c r="AV31" s="116"/>
      <c r="AW31" s="116"/>
      <c r="AX31" s="116"/>
      <c r="AY31" s="116"/>
      <c r="AZ31" s="116"/>
      <c r="BA31" s="116"/>
      <c r="BB31" s="116"/>
      <c r="BC31" s="116"/>
      <c r="BD31" s="116"/>
      <c r="BE31" s="116"/>
    </row>
    <row r="32" spans="1:57" ht="18.75" x14ac:dyDescent="0.2">
      <c r="A32" s="118"/>
      <c r="B32" s="119"/>
      <c r="C32" s="119"/>
      <c r="D32" s="119"/>
      <c r="E32" s="119"/>
      <c r="F32" s="119"/>
      <c r="G32" s="119"/>
      <c r="H32" s="119"/>
      <c r="I32" s="119"/>
      <c r="J32" s="119"/>
      <c r="K32" s="119"/>
      <c r="L32" s="119"/>
      <c r="M32" s="119"/>
      <c r="N32" s="119"/>
      <c r="O32" s="119"/>
      <c r="P32" s="119"/>
      <c r="Q32" s="119"/>
      <c r="R32" s="118"/>
      <c r="S32" s="118"/>
      <c r="T32" s="118"/>
      <c r="U32" s="118"/>
      <c r="V32" s="118"/>
      <c r="W32" s="118"/>
      <c r="X32" s="118"/>
      <c r="Y32" s="118"/>
      <c r="Z32" s="119"/>
      <c r="AA32" s="119"/>
      <c r="AB32" s="119"/>
      <c r="AC32" s="119"/>
      <c r="AD32" s="119"/>
      <c r="AE32" s="119"/>
      <c r="AF32" s="119"/>
      <c r="AG32" s="119"/>
      <c r="AH32" s="119"/>
      <c r="AI32" s="119"/>
      <c r="AJ32" s="119"/>
      <c r="AK32" s="119"/>
      <c r="AL32" s="119"/>
      <c r="AM32" s="119"/>
      <c r="AN32" s="119"/>
      <c r="AO32" s="119"/>
      <c r="AP32" s="119"/>
      <c r="AQ32" s="119"/>
      <c r="AR32" s="119"/>
      <c r="AS32" s="119"/>
      <c r="AT32" s="119"/>
      <c r="AU32" s="119"/>
      <c r="AV32" s="119"/>
      <c r="AW32" s="119"/>
      <c r="AX32" s="118"/>
      <c r="AY32" s="120"/>
      <c r="AZ32" s="120"/>
      <c r="BA32" s="120"/>
      <c r="BB32" s="120"/>
      <c r="BC32" s="120"/>
      <c r="BD32" s="120"/>
      <c r="BE32" s="120"/>
    </row>
    <row r="33" spans="1:57" ht="18.75" x14ac:dyDescent="0.2">
      <c r="A33" s="118"/>
      <c r="B33" s="119"/>
      <c r="C33" s="119"/>
      <c r="D33" s="119"/>
      <c r="E33" s="119"/>
      <c r="F33" s="119"/>
      <c r="G33" s="119"/>
      <c r="H33" s="119"/>
      <c r="I33" s="119"/>
      <c r="J33" s="119"/>
      <c r="K33" s="119"/>
      <c r="L33" s="119"/>
      <c r="M33" s="119"/>
      <c r="N33" s="119"/>
      <c r="O33" s="119"/>
      <c r="P33" s="119"/>
      <c r="Q33" s="119"/>
      <c r="R33" s="118"/>
      <c r="S33" s="118"/>
      <c r="T33" s="118"/>
      <c r="U33" s="118"/>
      <c r="V33" s="118"/>
      <c r="W33" s="118"/>
      <c r="X33" s="118"/>
      <c r="Y33" s="118"/>
      <c r="Z33" s="119"/>
      <c r="AA33" s="119"/>
      <c r="AB33" s="119"/>
      <c r="AC33" s="119"/>
      <c r="AD33" s="119"/>
      <c r="AE33" s="119"/>
      <c r="AF33" s="119"/>
      <c r="AG33" s="119"/>
      <c r="AH33" s="119"/>
      <c r="AI33" s="119"/>
      <c r="AJ33" s="119"/>
      <c r="AK33" s="119"/>
      <c r="AL33" s="119"/>
      <c r="AM33" s="119"/>
      <c r="AN33" s="119"/>
      <c r="AO33" s="119"/>
      <c r="AP33" s="119"/>
      <c r="AQ33" s="119"/>
      <c r="AR33" s="119"/>
      <c r="AS33" s="119"/>
      <c r="AT33" s="119"/>
      <c r="AU33" s="119"/>
      <c r="AV33" s="119"/>
      <c r="AW33" s="119"/>
      <c r="AX33" s="118"/>
      <c r="AY33" s="120"/>
      <c r="AZ33" s="120"/>
      <c r="BA33" s="120"/>
      <c r="BB33" s="120"/>
      <c r="BC33" s="120"/>
      <c r="BD33" s="120"/>
      <c r="BE33" s="120"/>
    </row>
    <row r="34" spans="1:57" ht="15" x14ac:dyDescent="0.2">
      <c r="A34" s="121"/>
      <c r="B34" s="122"/>
      <c r="C34" s="122"/>
      <c r="D34" s="122"/>
      <c r="E34" s="122"/>
      <c r="F34" s="122"/>
      <c r="G34" s="122"/>
      <c r="H34" s="122"/>
      <c r="I34" s="122"/>
      <c r="J34" s="122"/>
      <c r="K34" s="122"/>
      <c r="L34" s="122"/>
      <c r="M34" s="122"/>
      <c r="N34" s="122"/>
      <c r="O34" s="122"/>
      <c r="P34" s="122"/>
      <c r="Q34" s="122"/>
      <c r="R34" s="121"/>
      <c r="S34" s="121"/>
      <c r="T34" s="121"/>
      <c r="U34" s="121"/>
      <c r="V34" s="121"/>
      <c r="W34" s="121"/>
      <c r="X34" s="121"/>
      <c r="Y34" s="121"/>
      <c r="Z34" s="297"/>
      <c r="AA34" s="297"/>
      <c r="AB34" s="297"/>
      <c r="AC34" s="297"/>
      <c r="AD34" s="297"/>
      <c r="AE34" s="297"/>
      <c r="AF34" s="297"/>
      <c r="AG34" s="297"/>
      <c r="AH34" s="297"/>
      <c r="AI34" s="297"/>
      <c r="AJ34" s="297"/>
      <c r="AK34" s="297"/>
      <c r="AL34" s="297"/>
      <c r="AM34" s="297"/>
      <c r="AN34" s="297"/>
      <c r="AO34" s="297"/>
      <c r="AP34" s="297"/>
      <c r="AQ34" s="297"/>
      <c r="AR34" s="297"/>
      <c r="AS34" s="297"/>
      <c r="AT34" s="297"/>
      <c r="AU34" s="297"/>
      <c r="AV34" s="297"/>
      <c r="AW34" s="297"/>
      <c r="AX34" s="121"/>
      <c r="AY34" s="123"/>
      <c r="AZ34" s="123"/>
      <c r="BA34" s="123"/>
      <c r="BB34" s="123"/>
      <c r="BC34" s="123"/>
      <c r="BD34" s="123"/>
      <c r="BE34" s="123"/>
    </row>
    <row r="35" spans="1:57" ht="15" x14ac:dyDescent="0.2">
      <c r="A35" s="121"/>
      <c r="B35" s="122"/>
      <c r="C35" s="122"/>
      <c r="D35" s="122"/>
      <c r="E35" s="122"/>
      <c r="F35" s="122"/>
      <c r="G35" s="122"/>
      <c r="H35" s="122"/>
      <c r="I35" s="122"/>
      <c r="J35" s="122"/>
      <c r="K35" s="122"/>
      <c r="L35" s="122"/>
      <c r="M35" s="122"/>
      <c r="N35" s="122"/>
      <c r="O35" s="122"/>
      <c r="P35" s="122"/>
      <c r="Q35" s="122"/>
      <c r="R35" s="121"/>
      <c r="S35" s="121"/>
      <c r="T35" s="121"/>
      <c r="U35" s="121"/>
      <c r="V35" s="121"/>
      <c r="W35" s="121"/>
      <c r="X35" s="121"/>
      <c r="Y35" s="121"/>
      <c r="Z35" s="122"/>
      <c r="AA35" s="122"/>
      <c r="AB35" s="122"/>
      <c r="AC35" s="122"/>
      <c r="AD35" s="122"/>
      <c r="AE35" s="122"/>
      <c r="AF35" s="122"/>
      <c r="AG35" s="122"/>
      <c r="AH35" s="122"/>
      <c r="AI35" s="122"/>
      <c r="AJ35" s="122"/>
      <c r="AK35" s="122"/>
      <c r="AL35" s="122"/>
      <c r="AM35" s="122"/>
      <c r="AN35" s="122"/>
      <c r="AO35" s="122"/>
      <c r="AP35" s="122"/>
      <c r="AQ35" s="122"/>
      <c r="AR35" s="122"/>
      <c r="AS35" s="122"/>
      <c r="AT35" s="122"/>
      <c r="AU35" s="122"/>
      <c r="AV35" s="122"/>
      <c r="AW35" s="122"/>
      <c r="AX35" s="121"/>
      <c r="AY35" s="123"/>
      <c r="AZ35" s="123"/>
      <c r="BA35" s="123"/>
      <c r="BB35" s="123"/>
      <c r="BC35" s="123"/>
      <c r="BD35" s="123"/>
      <c r="BE35" s="123"/>
    </row>
    <row r="36" spans="1:57" ht="15" x14ac:dyDescent="0.25">
      <c r="A36" s="103"/>
      <c r="B36" s="103"/>
      <c r="C36" s="103"/>
      <c r="D36" s="103"/>
      <c r="E36" s="103"/>
      <c r="F36" s="103"/>
      <c r="G36" s="103"/>
      <c r="H36" s="103"/>
      <c r="I36" s="103"/>
      <c r="J36" s="103"/>
      <c r="K36" s="103"/>
      <c r="L36" s="103"/>
      <c r="M36" s="103"/>
      <c r="N36" s="103"/>
      <c r="O36" s="103"/>
      <c r="P36" s="103"/>
      <c r="Q36" s="103"/>
      <c r="R36" s="103"/>
      <c r="S36" s="103"/>
      <c r="T36" s="103"/>
      <c r="U36" s="103"/>
      <c r="V36" s="103"/>
      <c r="W36" s="103"/>
      <c r="X36" s="103"/>
      <c r="Y36" s="103"/>
      <c r="Z36" s="103"/>
      <c r="AA36" s="103"/>
      <c r="AB36" s="103"/>
      <c r="AC36" s="103"/>
      <c r="AD36" s="103"/>
      <c r="AE36" s="103"/>
      <c r="AF36" s="103"/>
      <c r="AG36" s="103"/>
      <c r="AH36" s="103"/>
      <c r="AI36" s="103"/>
      <c r="AJ36" s="103"/>
      <c r="AK36" s="103"/>
      <c r="AL36" s="103"/>
      <c r="AM36" s="103"/>
      <c r="AN36" s="103"/>
      <c r="AO36" s="103"/>
      <c r="AP36" s="103"/>
      <c r="AQ36" s="103"/>
      <c r="AR36" s="103"/>
      <c r="AS36" s="103"/>
      <c r="AT36" s="103"/>
      <c r="AU36" s="103"/>
      <c r="AV36" s="103"/>
      <c r="AW36" s="103"/>
      <c r="AX36" s="103"/>
      <c r="AY36" s="103"/>
      <c r="AZ36" s="103"/>
      <c r="BA36" s="103"/>
      <c r="BB36" s="103"/>
      <c r="BC36" s="103"/>
      <c r="BD36" s="103"/>
      <c r="BE36" s="103"/>
    </row>
    <row r="37" spans="1:57" ht="15" x14ac:dyDescent="0.25">
      <c r="A37" s="298"/>
      <c r="B37" s="298"/>
      <c r="C37" s="298"/>
      <c r="D37" s="298"/>
      <c r="E37" s="298"/>
      <c r="F37" s="298"/>
      <c r="G37" s="298"/>
      <c r="H37" s="298"/>
      <c r="I37" s="298"/>
      <c r="J37" s="298"/>
      <c r="K37" s="298"/>
      <c r="L37" s="298"/>
      <c r="M37" s="298"/>
      <c r="N37" s="298"/>
      <c r="O37" s="298"/>
      <c r="P37" s="298"/>
      <c r="Q37" s="298"/>
      <c r="R37" s="298"/>
      <c r="S37" s="298"/>
      <c r="T37" s="298"/>
      <c r="U37" s="298"/>
      <c r="V37" s="298"/>
      <c r="W37" s="298"/>
      <c r="X37" s="298"/>
      <c r="Y37" s="298"/>
      <c r="Z37" s="298"/>
      <c r="AA37" s="298"/>
      <c r="AB37" s="298"/>
      <c r="AC37" s="298"/>
      <c r="AD37" s="298"/>
      <c r="AE37" s="298"/>
      <c r="AF37" s="298"/>
      <c r="AG37" s="298"/>
      <c r="AH37" s="298"/>
      <c r="AI37" s="298"/>
      <c r="AJ37" s="298"/>
      <c r="AK37" s="298"/>
      <c r="AL37" s="298"/>
      <c r="AM37" s="298"/>
      <c r="AN37" s="298"/>
      <c r="AO37" s="298"/>
      <c r="AP37" s="298"/>
      <c r="AQ37" s="298"/>
      <c r="AR37" s="298"/>
      <c r="AS37" s="298"/>
      <c r="AT37" s="298"/>
      <c r="AU37" s="298"/>
      <c r="AV37" s="298"/>
      <c r="AW37" s="298"/>
      <c r="AX37" s="298"/>
      <c r="AY37" s="298"/>
      <c r="AZ37" s="298"/>
      <c r="BA37" s="298"/>
      <c r="BB37" s="298"/>
      <c r="BC37" s="298"/>
      <c r="BD37" s="298"/>
      <c r="BE37" s="298"/>
    </row>
  </sheetData>
  <mergeCells count="40">
    <mergeCell ref="Z8:BE8"/>
    <mergeCell ref="Z10:BE10"/>
    <mergeCell ref="Z2:BE2"/>
    <mergeCell ref="Z3:BE3"/>
    <mergeCell ref="Z4:BE4"/>
    <mergeCell ref="Z5:BE5"/>
    <mergeCell ref="AN6:BE6"/>
    <mergeCell ref="Z7:BE7"/>
    <mergeCell ref="Z9:BE9"/>
    <mergeCell ref="AH17:AJ17"/>
    <mergeCell ref="AL17:AW17"/>
    <mergeCell ref="AY26:BE26"/>
    <mergeCell ref="AX17:AY17"/>
    <mergeCell ref="AZ17:BB17"/>
    <mergeCell ref="BC17:BD17"/>
    <mergeCell ref="A21:BE21"/>
    <mergeCell ref="A24:AT24"/>
    <mergeCell ref="A19:BE19"/>
    <mergeCell ref="A20:BE20"/>
    <mergeCell ref="AY23:BE23"/>
    <mergeCell ref="AY24:BE24"/>
    <mergeCell ref="A25:AX25"/>
    <mergeCell ref="AY25:BE25"/>
    <mergeCell ref="AF16:BE16"/>
    <mergeCell ref="Z11:BE11"/>
    <mergeCell ref="Z12:BE12"/>
    <mergeCell ref="Z13:BE13"/>
    <mergeCell ref="Z15:BE15"/>
    <mergeCell ref="Z14:BE14"/>
    <mergeCell ref="AY30:BE30"/>
    <mergeCell ref="Z34:AW34"/>
    <mergeCell ref="A37:BE37"/>
    <mergeCell ref="A26:M26"/>
    <mergeCell ref="N26:AP26"/>
    <mergeCell ref="AQ26:AX26"/>
    <mergeCell ref="AY28:BE28"/>
    <mergeCell ref="AY29:BE29"/>
    <mergeCell ref="A28:AR28"/>
    <mergeCell ref="A27:AX27"/>
    <mergeCell ref="AY27:BE27"/>
  </mergeCells>
  <pageMargins left="0.7" right="0.7" top="0.75" bottom="0.75" header="0.3" footer="0.3"/>
  <pageSetup paperSize="9" scale="80"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O263"/>
  <sheetViews>
    <sheetView view="pageBreakPreview" zoomScaleNormal="100" zoomScaleSheetLayoutView="100" workbookViewId="0">
      <selection activeCell="CJ62" sqref="CJ62:DA62"/>
    </sheetView>
  </sheetViews>
  <sheetFormatPr defaultColWidth="0.85546875" defaultRowHeight="12" customHeight="1" x14ac:dyDescent="0.25"/>
  <cols>
    <col min="1" max="22" width="0.85546875" style="269"/>
    <col min="23" max="23" width="2" style="269" customWidth="1"/>
    <col min="24" max="24" width="0.85546875" style="269" customWidth="1"/>
    <col min="25" max="29" width="0.85546875" style="269"/>
    <col min="30" max="30" width="5.42578125" style="269" customWidth="1"/>
    <col min="31" max="31" width="0.85546875" style="269" customWidth="1"/>
    <col min="32" max="32" width="4.85546875" style="269" customWidth="1"/>
    <col min="33" max="33" width="7.140625" style="269" customWidth="1"/>
    <col min="34" max="40" width="0.85546875" style="269"/>
    <col min="41" max="41" width="6.140625" style="269" customWidth="1"/>
    <col min="42" max="52" width="0.85546875" style="269"/>
    <col min="53" max="53" width="0.85546875" style="269" hidden="1" customWidth="1"/>
    <col min="54" max="54" width="0.7109375" style="269" hidden="1" customWidth="1"/>
    <col min="55" max="55" width="0.85546875" style="269" hidden="1" customWidth="1"/>
    <col min="56" max="278" width="0.85546875" style="269"/>
    <col min="279" max="279" width="2" style="269" customWidth="1"/>
    <col min="280" max="280" width="0.85546875" style="269" customWidth="1"/>
    <col min="281" max="287" width="0.85546875" style="269"/>
    <col min="288" max="288" width="4.85546875" style="269" customWidth="1"/>
    <col min="289" max="289" width="7.140625" style="269" customWidth="1"/>
    <col min="290" max="296" width="0.85546875" style="269"/>
    <col min="297" max="297" width="6.140625" style="269" customWidth="1"/>
    <col min="298" max="534" width="0.85546875" style="269"/>
    <col min="535" max="535" width="2" style="269" customWidth="1"/>
    <col min="536" max="536" width="0.85546875" style="269" customWidth="1"/>
    <col min="537" max="543" width="0.85546875" style="269"/>
    <col min="544" max="544" width="4.85546875" style="269" customWidth="1"/>
    <col min="545" max="545" width="7.140625" style="269" customWidth="1"/>
    <col min="546" max="552" width="0.85546875" style="269"/>
    <col min="553" max="553" width="6.140625" style="269" customWidth="1"/>
    <col min="554" max="790" width="0.85546875" style="269"/>
    <col min="791" max="791" width="2" style="269" customWidth="1"/>
    <col min="792" max="792" width="0.85546875" style="269" customWidth="1"/>
    <col min="793" max="799" width="0.85546875" style="269"/>
    <col min="800" max="800" width="4.85546875" style="269" customWidth="1"/>
    <col min="801" max="801" width="7.140625" style="269" customWidth="1"/>
    <col min="802" max="808" width="0.85546875" style="269"/>
    <col min="809" max="809" width="6.140625" style="269" customWidth="1"/>
    <col min="810" max="1046" width="0.85546875" style="269"/>
    <col min="1047" max="1047" width="2" style="269" customWidth="1"/>
    <col min="1048" max="1048" width="0.85546875" style="269" customWidth="1"/>
    <col min="1049" max="1055" width="0.85546875" style="269"/>
    <col min="1056" max="1056" width="4.85546875" style="269" customWidth="1"/>
    <col min="1057" max="1057" width="7.140625" style="269" customWidth="1"/>
    <col min="1058" max="1064" width="0.85546875" style="269"/>
    <col min="1065" max="1065" width="6.140625" style="269" customWidth="1"/>
    <col min="1066" max="1302" width="0.85546875" style="269"/>
    <col min="1303" max="1303" width="2" style="269" customWidth="1"/>
    <col min="1304" max="1304" width="0.85546875" style="269" customWidth="1"/>
    <col min="1305" max="1311" width="0.85546875" style="269"/>
    <col min="1312" max="1312" width="4.85546875" style="269" customWidth="1"/>
    <col min="1313" max="1313" width="7.140625" style="269" customWidth="1"/>
    <col min="1314" max="1320" width="0.85546875" style="269"/>
    <col min="1321" max="1321" width="6.140625" style="269" customWidth="1"/>
    <col min="1322" max="1558" width="0.85546875" style="269"/>
    <col min="1559" max="1559" width="2" style="269" customWidth="1"/>
    <col min="1560" max="1560" width="0.85546875" style="269" customWidth="1"/>
    <col min="1561" max="1567" width="0.85546875" style="269"/>
    <col min="1568" max="1568" width="4.85546875" style="269" customWidth="1"/>
    <col min="1569" max="1569" width="7.140625" style="269" customWidth="1"/>
    <col min="1570" max="1576" width="0.85546875" style="269"/>
    <col min="1577" max="1577" width="6.140625" style="269" customWidth="1"/>
    <col min="1578" max="1814" width="0.85546875" style="269"/>
    <col min="1815" max="1815" width="2" style="269" customWidth="1"/>
    <col min="1816" max="1816" width="0.85546875" style="269" customWidth="1"/>
    <col min="1817" max="1823" width="0.85546875" style="269"/>
    <col min="1824" max="1824" width="4.85546875" style="269" customWidth="1"/>
    <col min="1825" max="1825" width="7.140625" style="269" customWidth="1"/>
    <col min="1826" max="1832" width="0.85546875" style="269"/>
    <col min="1833" max="1833" width="6.140625" style="269" customWidth="1"/>
    <col min="1834" max="2070" width="0.85546875" style="269"/>
    <col min="2071" max="2071" width="2" style="269" customWidth="1"/>
    <col min="2072" max="2072" width="0.85546875" style="269" customWidth="1"/>
    <col min="2073" max="2079" width="0.85546875" style="269"/>
    <col min="2080" max="2080" width="4.85546875" style="269" customWidth="1"/>
    <col min="2081" max="2081" width="7.140625" style="269" customWidth="1"/>
    <col min="2082" max="2088" width="0.85546875" style="269"/>
    <col min="2089" max="2089" width="6.140625" style="269" customWidth="1"/>
    <col min="2090" max="2326" width="0.85546875" style="269"/>
    <col min="2327" max="2327" width="2" style="269" customWidth="1"/>
    <col min="2328" max="2328" width="0.85546875" style="269" customWidth="1"/>
    <col min="2329" max="2335" width="0.85546875" style="269"/>
    <col min="2336" max="2336" width="4.85546875" style="269" customWidth="1"/>
    <col min="2337" max="2337" width="7.140625" style="269" customWidth="1"/>
    <col min="2338" max="2344" width="0.85546875" style="269"/>
    <col min="2345" max="2345" width="6.140625" style="269" customWidth="1"/>
    <col min="2346" max="2582" width="0.85546875" style="269"/>
    <col min="2583" max="2583" width="2" style="269" customWidth="1"/>
    <col min="2584" max="2584" width="0.85546875" style="269" customWidth="1"/>
    <col min="2585" max="2591" width="0.85546875" style="269"/>
    <col min="2592" max="2592" width="4.85546875" style="269" customWidth="1"/>
    <col min="2593" max="2593" width="7.140625" style="269" customWidth="1"/>
    <col min="2594" max="2600" width="0.85546875" style="269"/>
    <col min="2601" max="2601" width="6.140625" style="269" customWidth="1"/>
    <col min="2602" max="2838" width="0.85546875" style="269"/>
    <col min="2839" max="2839" width="2" style="269" customWidth="1"/>
    <col min="2840" max="2840" width="0.85546875" style="269" customWidth="1"/>
    <col min="2841" max="2847" width="0.85546875" style="269"/>
    <col min="2848" max="2848" width="4.85546875" style="269" customWidth="1"/>
    <col min="2849" max="2849" width="7.140625" style="269" customWidth="1"/>
    <col min="2850" max="2856" width="0.85546875" style="269"/>
    <col min="2857" max="2857" width="6.140625" style="269" customWidth="1"/>
    <col min="2858" max="3094" width="0.85546875" style="269"/>
    <col min="3095" max="3095" width="2" style="269" customWidth="1"/>
    <col min="3096" max="3096" width="0.85546875" style="269" customWidth="1"/>
    <col min="3097" max="3103" width="0.85546875" style="269"/>
    <col min="3104" max="3104" width="4.85546875" style="269" customWidth="1"/>
    <col min="3105" max="3105" width="7.140625" style="269" customWidth="1"/>
    <col min="3106" max="3112" width="0.85546875" style="269"/>
    <col min="3113" max="3113" width="6.140625" style="269" customWidth="1"/>
    <col min="3114" max="3350" width="0.85546875" style="269"/>
    <col min="3351" max="3351" width="2" style="269" customWidth="1"/>
    <col min="3352" max="3352" width="0.85546875" style="269" customWidth="1"/>
    <col min="3353" max="3359" width="0.85546875" style="269"/>
    <col min="3360" max="3360" width="4.85546875" style="269" customWidth="1"/>
    <col min="3361" max="3361" width="7.140625" style="269" customWidth="1"/>
    <col min="3362" max="3368" width="0.85546875" style="269"/>
    <col min="3369" max="3369" width="6.140625" style="269" customWidth="1"/>
    <col min="3370" max="3606" width="0.85546875" style="269"/>
    <col min="3607" max="3607" width="2" style="269" customWidth="1"/>
    <col min="3608" max="3608" width="0.85546875" style="269" customWidth="1"/>
    <col min="3609" max="3615" width="0.85546875" style="269"/>
    <col min="3616" max="3616" width="4.85546875" style="269" customWidth="1"/>
    <col min="3617" max="3617" width="7.140625" style="269" customWidth="1"/>
    <col min="3618" max="3624" width="0.85546875" style="269"/>
    <col min="3625" max="3625" width="6.140625" style="269" customWidth="1"/>
    <col min="3626" max="3862" width="0.85546875" style="269"/>
    <col min="3863" max="3863" width="2" style="269" customWidth="1"/>
    <col min="3864" max="3864" width="0.85546875" style="269" customWidth="1"/>
    <col min="3865" max="3871" width="0.85546875" style="269"/>
    <col min="3872" max="3872" width="4.85546875" style="269" customWidth="1"/>
    <col min="3873" max="3873" width="7.140625" style="269" customWidth="1"/>
    <col min="3874" max="3880" width="0.85546875" style="269"/>
    <col min="3881" max="3881" width="6.140625" style="269" customWidth="1"/>
    <col min="3882" max="4118" width="0.85546875" style="269"/>
    <col min="4119" max="4119" width="2" style="269" customWidth="1"/>
    <col min="4120" max="4120" width="0.85546875" style="269" customWidth="1"/>
    <col min="4121" max="4127" width="0.85546875" style="269"/>
    <col min="4128" max="4128" width="4.85546875" style="269" customWidth="1"/>
    <col min="4129" max="4129" width="7.140625" style="269" customWidth="1"/>
    <col min="4130" max="4136" width="0.85546875" style="269"/>
    <col min="4137" max="4137" width="6.140625" style="269" customWidth="1"/>
    <col min="4138" max="4374" width="0.85546875" style="269"/>
    <col min="4375" max="4375" width="2" style="269" customWidth="1"/>
    <col min="4376" max="4376" width="0.85546875" style="269" customWidth="1"/>
    <col min="4377" max="4383" width="0.85546875" style="269"/>
    <col min="4384" max="4384" width="4.85546875" style="269" customWidth="1"/>
    <col min="4385" max="4385" width="7.140625" style="269" customWidth="1"/>
    <col min="4386" max="4392" width="0.85546875" style="269"/>
    <col min="4393" max="4393" width="6.140625" style="269" customWidth="1"/>
    <col min="4394" max="4630" width="0.85546875" style="269"/>
    <col min="4631" max="4631" width="2" style="269" customWidth="1"/>
    <col min="4632" max="4632" width="0.85546875" style="269" customWidth="1"/>
    <col min="4633" max="4639" width="0.85546875" style="269"/>
    <col min="4640" max="4640" width="4.85546875" style="269" customWidth="1"/>
    <col min="4641" max="4641" width="7.140625" style="269" customWidth="1"/>
    <col min="4642" max="4648" width="0.85546875" style="269"/>
    <col min="4649" max="4649" width="6.140625" style="269" customWidth="1"/>
    <col min="4650" max="4886" width="0.85546875" style="269"/>
    <col min="4887" max="4887" width="2" style="269" customWidth="1"/>
    <col min="4888" max="4888" width="0.85546875" style="269" customWidth="1"/>
    <col min="4889" max="4895" width="0.85546875" style="269"/>
    <col min="4896" max="4896" width="4.85546875" style="269" customWidth="1"/>
    <col min="4897" max="4897" width="7.140625" style="269" customWidth="1"/>
    <col min="4898" max="4904" width="0.85546875" style="269"/>
    <col min="4905" max="4905" width="6.140625" style="269" customWidth="1"/>
    <col min="4906" max="5142" width="0.85546875" style="269"/>
    <col min="5143" max="5143" width="2" style="269" customWidth="1"/>
    <col min="5144" max="5144" width="0.85546875" style="269" customWidth="1"/>
    <col min="5145" max="5151" width="0.85546875" style="269"/>
    <col min="5152" max="5152" width="4.85546875" style="269" customWidth="1"/>
    <col min="5153" max="5153" width="7.140625" style="269" customWidth="1"/>
    <col min="5154" max="5160" width="0.85546875" style="269"/>
    <col min="5161" max="5161" width="6.140625" style="269" customWidth="1"/>
    <col min="5162" max="5398" width="0.85546875" style="269"/>
    <col min="5399" max="5399" width="2" style="269" customWidth="1"/>
    <col min="5400" max="5400" width="0.85546875" style="269" customWidth="1"/>
    <col min="5401" max="5407" width="0.85546875" style="269"/>
    <col min="5408" max="5408" width="4.85546875" style="269" customWidth="1"/>
    <col min="5409" max="5409" width="7.140625" style="269" customWidth="1"/>
    <col min="5410" max="5416" width="0.85546875" style="269"/>
    <col min="5417" max="5417" width="6.140625" style="269" customWidth="1"/>
    <col min="5418" max="5654" width="0.85546875" style="269"/>
    <col min="5655" max="5655" width="2" style="269" customWidth="1"/>
    <col min="5656" max="5656" width="0.85546875" style="269" customWidth="1"/>
    <col min="5657" max="5663" width="0.85546875" style="269"/>
    <col min="5664" max="5664" width="4.85546875" style="269" customWidth="1"/>
    <col min="5665" max="5665" width="7.140625" style="269" customWidth="1"/>
    <col min="5666" max="5672" width="0.85546875" style="269"/>
    <col min="5673" max="5673" width="6.140625" style="269" customWidth="1"/>
    <col min="5674" max="5910" width="0.85546875" style="269"/>
    <col min="5911" max="5911" width="2" style="269" customWidth="1"/>
    <col min="5912" max="5912" width="0.85546875" style="269" customWidth="1"/>
    <col min="5913" max="5919" width="0.85546875" style="269"/>
    <col min="5920" max="5920" width="4.85546875" style="269" customWidth="1"/>
    <col min="5921" max="5921" width="7.140625" style="269" customWidth="1"/>
    <col min="5922" max="5928" width="0.85546875" style="269"/>
    <col min="5929" max="5929" width="6.140625" style="269" customWidth="1"/>
    <col min="5930" max="6166" width="0.85546875" style="269"/>
    <col min="6167" max="6167" width="2" style="269" customWidth="1"/>
    <col min="6168" max="6168" width="0.85546875" style="269" customWidth="1"/>
    <col min="6169" max="6175" width="0.85546875" style="269"/>
    <col min="6176" max="6176" width="4.85546875" style="269" customWidth="1"/>
    <col min="6177" max="6177" width="7.140625" style="269" customWidth="1"/>
    <col min="6178" max="6184" width="0.85546875" style="269"/>
    <col min="6185" max="6185" width="6.140625" style="269" customWidth="1"/>
    <col min="6186" max="6422" width="0.85546875" style="269"/>
    <col min="6423" max="6423" width="2" style="269" customWidth="1"/>
    <col min="6424" max="6424" width="0.85546875" style="269" customWidth="1"/>
    <col min="6425" max="6431" width="0.85546875" style="269"/>
    <col min="6432" max="6432" width="4.85546875" style="269" customWidth="1"/>
    <col min="6433" max="6433" width="7.140625" style="269" customWidth="1"/>
    <col min="6434" max="6440" width="0.85546875" style="269"/>
    <col min="6441" max="6441" width="6.140625" style="269" customWidth="1"/>
    <col min="6442" max="6678" width="0.85546875" style="269"/>
    <col min="6679" max="6679" width="2" style="269" customWidth="1"/>
    <col min="6680" max="6680" width="0.85546875" style="269" customWidth="1"/>
    <col min="6681" max="6687" width="0.85546875" style="269"/>
    <col min="6688" max="6688" width="4.85546875" style="269" customWidth="1"/>
    <col min="6689" max="6689" width="7.140625" style="269" customWidth="1"/>
    <col min="6690" max="6696" width="0.85546875" style="269"/>
    <col min="6697" max="6697" width="6.140625" style="269" customWidth="1"/>
    <col min="6698" max="6934" width="0.85546875" style="269"/>
    <col min="6935" max="6935" width="2" style="269" customWidth="1"/>
    <col min="6936" max="6936" width="0.85546875" style="269" customWidth="1"/>
    <col min="6937" max="6943" width="0.85546875" style="269"/>
    <col min="6944" max="6944" width="4.85546875" style="269" customWidth="1"/>
    <col min="6945" max="6945" width="7.140625" style="269" customWidth="1"/>
    <col min="6946" max="6952" width="0.85546875" style="269"/>
    <col min="6953" max="6953" width="6.140625" style="269" customWidth="1"/>
    <col min="6954" max="7190" width="0.85546875" style="269"/>
    <col min="7191" max="7191" width="2" style="269" customWidth="1"/>
    <col min="7192" max="7192" width="0.85546875" style="269" customWidth="1"/>
    <col min="7193" max="7199" width="0.85546875" style="269"/>
    <col min="7200" max="7200" width="4.85546875" style="269" customWidth="1"/>
    <col min="7201" max="7201" width="7.140625" style="269" customWidth="1"/>
    <col min="7202" max="7208" width="0.85546875" style="269"/>
    <col min="7209" max="7209" width="6.140625" style="269" customWidth="1"/>
    <col min="7210" max="7446" width="0.85546875" style="269"/>
    <col min="7447" max="7447" width="2" style="269" customWidth="1"/>
    <col min="7448" max="7448" width="0.85546875" style="269" customWidth="1"/>
    <col min="7449" max="7455" width="0.85546875" style="269"/>
    <col min="7456" max="7456" width="4.85546875" style="269" customWidth="1"/>
    <col min="7457" max="7457" width="7.140625" style="269" customWidth="1"/>
    <col min="7458" max="7464" width="0.85546875" style="269"/>
    <col min="7465" max="7465" width="6.140625" style="269" customWidth="1"/>
    <col min="7466" max="7702" width="0.85546875" style="269"/>
    <col min="7703" max="7703" width="2" style="269" customWidth="1"/>
    <col min="7704" max="7704" width="0.85546875" style="269" customWidth="1"/>
    <col min="7705" max="7711" width="0.85546875" style="269"/>
    <col min="7712" max="7712" width="4.85546875" style="269" customWidth="1"/>
    <col min="7713" max="7713" width="7.140625" style="269" customWidth="1"/>
    <col min="7714" max="7720" width="0.85546875" style="269"/>
    <col min="7721" max="7721" width="6.140625" style="269" customWidth="1"/>
    <col min="7722" max="7958" width="0.85546875" style="269"/>
    <col min="7959" max="7959" width="2" style="269" customWidth="1"/>
    <col min="7960" max="7960" width="0.85546875" style="269" customWidth="1"/>
    <col min="7961" max="7967" width="0.85546875" style="269"/>
    <col min="7968" max="7968" width="4.85546875" style="269" customWidth="1"/>
    <col min="7969" max="7969" width="7.140625" style="269" customWidth="1"/>
    <col min="7970" max="7976" width="0.85546875" style="269"/>
    <col min="7977" max="7977" width="6.140625" style="269" customWidth="1"/>
    <col min="7978" max="8214" width="0.85546875" style="269"/>
    <col min="8215" max="8215" width="2" style="269" customWidth="1"/>
    <col min="8216" max="8216" width="0.85546875" style="269" customWidth="1"/>
    <col min="8217" max="8223" width="0.85546875" style="269"/>
    <col min="8224" max="8224" width="4.85546875" style="269" customWidth="1"/>
    <col min="8225" max="8225" width="7.140625" style="269" customWidth="1"/>
    <col min="8226" max="8232" width="0.85546875" style="269"/>
    <col min="8233" max="8233" width="6.140625" style="269" customWidth="1"/>
    <col min="8234" max="8470" width="0.85546875" style="269"/>
    <col min="8471" max="8471" width="2" style="269" customWidth="1"/>
    <col min="8472" max="8472" width="0.85546875" style="269" customWidth="1"/>
    <col min="8473" max="8479" width="0.85546875" style="269"/>
    <col min="8480" max="8480" width="4.85546875" style="269" customWidth="1"/>
    <col min="8481" max="8481" width="7.140625" style="269" customWidth="1"/>
    <col min="8482" max="8488" width="0.85546875" style="269"/>
    <col min="8489" max="8489" width="6.140625" style="269" customWidth="1"/>
    <col min="8490" max="8726" width="0.85546875" style="269"/>
    <col min="8727" max="8727" width="2" style="269" customWidth="1"/>
    <col min="8728" max="8728" width="0.85546875" style="269" customWidth="1"/>
    <col min="8729" max="8735" width="0.85546875" style="269"/>
    <col min="8736" max="8736" width="4.85546875" style="269" customWidth="1"/>
    <col min="8737" max="8737" width="7.140625" style="269" customWidth="1"/>
    <col min="8738" max="8744" width="0.85546875" style="269"/>
    <col min="8745" max="8745" width="6.140625" style="269" customWidth="1"/>
    <col min="8746" max="8982" width="0.85546875" style="269"/>
    <col min="8983" max="8983" width="2" style="269" customWidth="1"/>
    <col min="8984" max="8984" width="0.85546875" style="269" customWidth="1"/>
    <col min="8985" max="8991" width="0.85546875" style="269"/>
    <col min="8992" max="8992" width="4.85546875" style="269" customWidth="1"/>
    <col min="8993" max="8993" width="7.140625" style="269" customWidth="1"/>
    <col min="8994" max="9000" width="0.85546875" style="269"/>
    <col min="9001" max="9001" width="6.140625" style="269" customWidth="1"/>
    <col min="9002" max="9238" width="0.85546875" style="269"/>
    <col min="9239" max="9239" width="2" style="269" customWidth="1"/>
    <col min="9240" max="9240" width="0.85546875" style="269" customWidth="1"/>
    <col min="9241" max="9247" width="0.85546875" style="269"/>
    <col min="9248" max="9248" width="4.85546875" style="269" customWidth="1"/>
    <col min="9249" max="9249" width="7.140625" style="269" customWidth="1"/>
    <col min="9250" max="9256" width="0.85546875" style="269"/>
    <col min="9257" max="9257" width="6.140625" style="269" customWidth="1"/>
    <col min="9258" max="9494" width="0.85546875" style="269"/>
    <col min="9495" max="9495" width="2" style="269" customWidth="1"/>
    <col min="9496" max="9496" width="0.85546875" style="269" customWidth="1"/>
    <col min="9497" max="9503" width="0.85546875" style="269"/>
    <col min="9504" max="9504" width="4.85546875" style="269" customWidth="1"/>
    <col min="9505" max="9505" width="7.140625" style="269" customWidth="1"/>
    <col min="9506" max="9512" width="0.85546875" style="269"/>
    <col min="9513" max="9513" width="6.140625" style="269" customWidth="1"/>
    <col min="9514" max="9750" width="0.85546875" style="269"/>
    <col min="9751" max="9751" width="2" style="269" customWidth="1"/>
    <col min="9752" max="9752" width="0.85546875" style="269" customWidth="1"/>
    <col min="9753" max="9759" width="0.85546875" style="269"/>
    <col min="9760" max="9760" width="4.85546875" style="269" customWidth="1"/>
    <col min="9761" max="9761" width="7.140625" style="269" customWidth="1"/>
    <col min="9762" max="9768" width="0.85546875" style="269"/>
    <col min="9769" max="9769" width="6.140625" style="269" customWidth="1"/>
    <col min="9770" max="10006" width="0.85546875" style="269"/>
    <col min="10007" max="10007" width="2" style="269" customWidth="1"/>
    <col min="10008" max="10008" width="0.85546875" style="269" customWidth="1"/>
    <col min="10009" max="10015" width="0.85546875" style="269"/>
    <col min="10016" max="10016" width="4.85546875" style="269" customWidth="1"/>
    <col min="10017" max="10017" width="7.140625" style="269" customWidth="1"/>
    <col min="10018" max="10024" width="0.85546875" style="269"/>
    <col min="10025" max="10025" width="6.140625" style="269" customWidth="1"/>
    <col min="10026" max="10262" width="0.85546875" style="269"/>
    <col min="10263" max="10263" width="2" style="269" customWidth="1"/>
    <col min="10264" max="10264" width="0.85546875" style="269" customWidth="1"/>
    <col min="10265" max="10271" width="0.85546875" style="269"/>
    <col min="10272" max="10272" width="4.85546875" style="269" customWidth="1"/>
    <col min="10273" max="10273" width="7.140625" style="269" customWidth="1"/>
    <col min="10274" max="10280" width="0.85546875" style="269"/>
    <col min="10281" max="10281" width="6.140625" style="269" customWidth="1"/>
    <col min="10282" max="10518" width="0.85546875" style="269"/>
    <col min="10519" max="10519" width="2" style="269" customWidth="1"/>
    <col min="10520" max="10520" width="0.85546875" style="269" customWidth="1"/>
    <col min="10521" max="10527" width="0.85546875" style="269"/>
    <col min="10528" max="10528" width="4.85546875" style="269" customWidth="1"/>
    <col min="10529" max="10529" width="7.140625" style="269" customWidth="1"/>
    <col min="10530" max="10536" width="0.85546875" style="269"/>
    <col min="10537" max="10537" width="6.140625" style="269" customWidth="1"/>
    <col min="10538" max="10774" width="0.85546875" style="269"/>
    <col min="10775" max="10775" width="2" style="269" customWidth="1"/>
    <col min="10776" max="10776" width="0.85546875" style="269" customWidth="1"/>
    <col min="10777" max="10783" width="0.85546875" style="269"/>
    <col min="10784" max="10784" width="4.85546875" style="269" customWidth="1"/>
    <col min="10785" max="10785" width="7.140625" style="269" customWidth="1"/>
    <col min="10786" max="10792" width="0.85546875" style="269"/>
    <col min="10793" max="10793" width="6.140625" style="269" customWidth="1"/>
    <col min="10794" max="11030" width="0.85546875" style="269"/>
    <col min="11031" max="11031" width="2" style="269" customWidth="1"/>
    <col min="11032" max="11032" width="0.85546875" style="269" customWidth="1"/>
    <col min="11033" max="11039" width="0.85546875" style="269"/>
    <col min="11040" max="11040" width="4.85546875" style="269" customWidth="1"/>
    <col min="11041" max="11041" width="7.140625" style="269" customWidth="1"/>
    <col min="11042" max="11048" width="0.85546875" style="269"/>
    <col min="11049" max="11049" width="6.140625" style="269" customWidth="1"/>
    <col min="11050" max="11286" width="0.85546875" style="269"/>
    <col min="11287" max="11287" width="2" style="269" customWidth="1"/>
    <col min="11288" max="11288" width="0.85546875" style="269" customWidth="1"/>
    <col min="11289" max="11295" width="0.85546875" style="269"/>
    <col min="11296" max="11296" width="4.85546875" style="269" customWidth="1"/>
    <col min="11297" max="11297" width="7.140625" style="269" customWidth="1"/>
    <col min="11298" max="11304" width="0.85546875" style="269"/>
    <col min="11305" max="11305" width="6.140625" style="269" customWidth="1"/>
    <col min="11306" max="11542" width="0.85546875" style="269"/>
    <col min="11543" max="11543" width="2" style="269" customWidth="1"/>
    <col min="11544" max="11544" width="0.85546875" style="269" customWidth="1"/>
    <col min="11545" max="11551" width="0.85546875" style="269"/>
    <col min="11552" max="11552" width="4.85546875" style="269" customWidth="1"/>
    <col min="11553" max="11553" width="7.140625" style="269" customWidth="1"/>
    <col min="11554" max="11560" width="0.85546875" style="269"/>
    <col min="11561" max="11561" width="6.140625" style="269" customWidth="1"/>
    <col min="11562" max="11798" width="0.85546875" style="269"/>
    <col min="11799" max="11799" width="2" style="269" customWidth="1"/>
    <col min="11800" max="11800" width="0.85546875" style="269" customWidth="1"/>
    <col min="11801" max="11807" width="0.85546875" style="269"/>
    <col min="11808" max="11808" width="4.85546875" style="269" customWidth="1"/>
    <col min="11809" max="11809" width="7.140625" style="269" customWidth="1"/>
    <col min="11810" max="11816" width="0.85546875" style="269"/>
    <col min="11817" max="11817" width="6.140625" style="269" customWidth="1"/>
    <col min="11818" max="12054" width="0.85546875" style="269"/>
    <col min="12055" max="12055" width="2" style="269" customWidth="1"/>
    <col min="12056" max="12056" width="0.85546875" style="269" customWidth="1"/>
    <col min="12057" max="12063" width="0.85546875" style="269"/>
    <col min="12064" max="12064" width="4.85546875" style="269" customWidth="1"/>
    <col min="12065" max="12065" width="7.140625" style="269" customWidth="1"/>
    <col min="12066" max="12072" width="0.85546875" style="269"/>
    <col min="12073" max="12073" width="6.140625" style="269" customWidth="1"/>
    <col min="12074" max="12310" width="0.85546875" style="269"/>
    <col min="12311" max="12311" width="2" style="269" customWidth="1"/>
    <col min="12312" max="12312" width="0.85546875" style="269" customWidth="1"/>
    <col min="12313" max="12319" width="0.85546875" style="269"/>
    <col min="12320" max="12320" width="4.85546875" style="269" customWidth="1"/>
    <col min="12321" max="12321" width="7.140625" style="269" customWidth="1"/>
    <col min="12322" max="12328" width="0.85546875" style="269"/>
    <col min="12329" max="12329" width="6.140625" style="269" customWidth="1"/>
    <col min="12330" max="12566" width="0.85546875" style="269"/>
    <col min="12567" max="12567" width="2" style="269" customWidth="1"/>
    <col min="12568" max="12568" width="0.85546875" style="269" customWidth="1"/>
    <col min="12569" max="12575" width="0.85546875" style="269"/>
    <col min="12576" max="12576" width="4.85546875" style="269" customWidth="1"/>
    <col min="12577" max="12577" width="7.140625" style="269" customWidth="1"/>
    <col min="12578" max="12584" width="0.85546875" style="269"/>
    <col min="12585" max="12585" width="6.140625" style="269" customWidth="1"/>
    <col min="12586" max="12822" width="0.85546875" style="269"/>
    <col min="12823" max="12823" width="2" style="269" customWidth="1"/>
    <col min="12824" max="12824" width="0.85546875" style="269" customWidth="1"/>
    <col min="12825" max="12831" width="0.85546875" style="269"/>
    <col min="12832" max="12832" width="4.85546875" style="269" customWidth="1"/>
    <col min="12833" max="12833" width="7.140625" style="269" customWidth="1"/>
    <col min="12834" max="12840" width="0.85546875" style="269"/>
    <col min="12841" max="12841" width="6.140625" style="269" customWidth="1"/>
    <col min="12842" max="13078" width="0.85546875" style="269"/>
    <col min="13079" max="13079" width="2" style="269" customWidth="1"/>
    <col min="13080" max="13080" width="0.85546875" style="269" customWidth="1"/>
    <col min="13081" max="13087" width="0.85546875" style="269"/>
    <col min="13088" max="13088" width="4.85546875" style="269" customWidth="1"/>
    <col min="13089" max="13089" width="7.140625" style="269" customWidth="1"/>
    <col min="13090" max="13096" width="0.85546875" style="269"/>
    <col min="13097" max="13097" width="6.140625" style="269" customWidth="1"/>
    <col min="13098" max="13334" width="0.85546875" style="269"/>
    <col min="13335" max="13335" width="2" style="269" customWidth="1"/>
    <col min="13336" max="13336" width="0.85546875" style="269" customWidth="1"/>
    <col min="13337" max="13343" width="0.85546875" style="269"/>
    <col min="13344" max="13344" width="4.85546875" style="269" customWidth="1"/>
    <col min="13345" max="13345" width="7.140625" style="269" customWidth="1"/>
    <col min="13346" max="13352" width="0.85546875" style="269"/>
    <col min="13353" max="13353" width="6.140625" style="269" customWidth="1"/>
    <col min="13354" max="13590" width="0.85546875" style="269"/>
    <col min="13591" max="13591" width="2" style="269" customWidth="1"/>
    <col min="13592" max="13592" width="0.85546875" style="269" customWidth="1"/>
    <col min="13593" max="13599" width="0.85546875" style="269"/>
    <col min="13600" max="13600" width="4.85546875" style="269" customWidth="1"/>
    <col min="13601" max="13601" width="7.140625" style="269" customWidth="1"/>
    <col min="13602" max="13608" width="0.85546875" style="269"/>
    <col min="13609" max="13609" width="6.140625" style="269" customWidth="1"/>
    <col min="13610" max="13846" width="0.85546875" style="269"/>
    <col min="13847" max="13847" width="2" style="269" customWidth="1"/>
    <col min="13848" max="13848" width="0.85546875" style="269" customWidth="1"/>
    <col min="13849" max="13855" width="0.85546875" style="269"/>
    <col min="13856" max="13856" width="4.85546875" style="269" customWidth="1"/>
    <col min="13857" max="13857" width="7.140625" style="269" customWidth="1"/>
    <col min="13858" max="13864" width="0.85546875" style="269"/>
    <col min="13865" max="13865" width="6.140625" style="269" customWidth="1"/>
    <col min="13866" max="14102" width="0.85546875" style="269"/>
    <col min="14103" max="14103" width="2" style="269" customWidth="1"/>
    <col min="14104" max="14104" width="0.85546875" style="269" customWidth="1"/>
    <col min="14105" max="14111" width="0.85546875" style="269"/>
    <col min="14112" max="14112" width="4.85546875" style="269" customWidth="1"/>
    <col min="14113" max="14113" width="7.140625" style="269" customWidth="1"/>
    <col min="14114" max="14120" width="0.85546875" style="269"/>
    <col min="14121" max="14121" width="6.140625" style="269" customWidth="1"/>
    <col min="14122" max="14358" width="0.85546875" style="269"/>
    <col min="14359" max="14359" width="2" style="269" customWidth="1"/>
    <col min="14360" max="14360" width="0.85546875" style="269" customWidth="1"/>
    <col min="14361" max="14367" width="0.85546875" style="269"/>
    <col min="14368" max="14368" width="4.85546875" style="269" customWidth="1"/>
    <col min="14369" max="14369" width="7.140625" style="269" customWidth="1"/>
    <col min="14370" max="14376" width="0.85546875" style="269"/>
    <col min="14377" max="14377" width="6.140625" style="269" customWidth="1"/>
    <col min="14378" max="14614" width="0.85546875" style="269"/>
    <col min="14615" max="14615" width="2" style="269" customWidth="1"/>
    <col min="14616" max="14616" width="0.85546875" style="269" customWidth="1"/>
    <col min="14617" max="14623" width="0.85546875" style="269"/>
    <col min="14624" max="14624" width="4.85546875" style="269" customWidth="1"/>
    <col min="14625" max="14625" width="7.140625" style="269" customWidth="1"/>
    <col min="14626" max="14632" width="0.85546875" style="269"/>
    <col min="14633" max="14633" width="6.140625" style="269" customWidth="1"/>
    <col min="14634" max="14870" width="0.85546875" style="269"/>
    <col min="14871" max="14871" width="2" style="269" customWidth="1"/>
    <col min="14872" max="14872" width="0.85546875" style="269" customWidth="1"/>
    <col min="14873" max="14879" width="0.85546875" style="269"/>
    <col min="14880" max="14880" width="4.85546875" style="269" customWidth="1"/>
    <col min="14881" max="14881" width="7.140625" style="269" customWidth="1"/>
    <col min="14882" max="14888" width="0.85546875" style="269"/>
    <col min="14889" max="14889" width="6.140625" style="269" customWidth="1"/>
    <col min="14890" max="15126" width="0.85546875" style="269"/>
    <col min="15127" max="15127" width="2" style="269" customWidth="1"/>
    <col min="15128" max="15128" width="0.85546875" style="269" customWidth="1"/>
    <col min="15129" max="15135" width="0.85546875" style="269"/>
    <col min="15136" max="15136" width="4.85546875" style="269" customWidth="1"/>
    <col min="15137" max="15137" width="7.140625" style="269" customWidth="1"/>
    <col min="15138" max="15144" width="0.85546875" style="269"/>
    <col min="15145" max="15145" width="6.140625" style="269" customWidth="1"/>
    <col min="15146" max="15382" width="0.85546875" style="269"/>
    <col min="15383" max="15383" width="2" style="269" customWidth="1"/>
    <col min="15384" max="15384" width="0.85546875" style="269" customWidth="1"/>
    <col min="15385" max="15391" width="0.85546875" style="269"/>
    <col min="15392" max="15392" width="4.85546875" style="269" customWidth="1"/>
    <col min="15393" max="15393" width="7.140625" style="269" customWidth="1"/>
    <col min="15394" max="15400" width="0.85546875" style="269"/>
    <col min="15401" max="15401" width="6.140625" style="269" customWidth="1"/>
    <col min="15402" max="15638" width="0.85546875" style="269"/>
    <col min="15639" max="15639" width="2" style="269" customWidth="1"/>
    <col min="15640" max="15640" width="0.85546875" style="269" customWidth="1"/>
    <col min="15641" max="15647" width="0.85546875" style="269"/>
    <col min="15648" max="15648" width="4.85546875" style="269" customWidth="1"/>
    <col min="15649" max="15649" width="7.140625" style="269" customWidth="1"/>
    <col min="15650" max="15656" width="0.85546875" style="269"/>
    <col min="15657" max="15657" width="6.140625" style="269" customWidth="1"/>
    <col min="15658" max="15894" width="0.85546875" style="269"/>
    <col min="15895" max="15895" width="2" style="269" customWidth="1"/>
    <col min="15896" max="15896" width="0.85546875" style="269" customWidth="1"/>
    <col min="15897" max="15903" width="0.85546875" style="269"/>
    <col min="15904" max="15904" width="4.85546875" style="269" customWidth="1"/>
    <col min="15905" max="15905" width="7.140625" style="269" customWidth="1"/>
    <col min="15906" max="15912" width="0.85546875" style="269"/>
    <col min="15913" max="15913" width="6.140625" style="269" customWidth="1"/>
    <col min="15914" max="16150" width="0.85546875" style="269"/>
    <col min="16151" max="16151" width="2" style="269" customWidth="1"/>
    <col min="16152" max="16152" width="0.85546875" style="269" customWidth="1"/>
    <col min="16153" max="16159" width="0.85546875" style="269"/>
    <col min="16160" max="16160" width="4.85546875" style="269" customWidth="1"/>
    <col min="16161" max="16161" width="7.140625" style="269" customWidth="1"/>
    <col min="16162" max="16168" width="0.85546875" style="269"/>
    <col min="16169" max="16169" width="6.140625" style="269" customWidth="1"/>
    <col min="16170" max="16384" width="0.85546875" style="269"/>
  </cols>
  <sheetData>
    <row r="1" spans="1:105" ht="8.25" customHeight="1" x14ac:dyDescent="0.25"/>
    <row r="2" spans="1:105" ht="16.5" customHeight="1" x14ac:dyDescent="0.25">
      <c r="A2" s="705" t="s">
        <v>571</v>
      </c>
      <c r="B2" s="705"/>
      <c r="C2" s="705"/>
      <c r="D2" s="705"/>
      <c r="E2" s="705"/>
      <c r="F2" s="705"/>
      <c r="G2" s="705"/>
      <c r="H2" s="705"/>
      <c r="I2" s="705"/>
      <c r="J2" s="705"/>
      <c r="K2" s="705"/>
      <c r="L2" s="705"/>
      <c r="M2" s="705"/>
      <c r="N2" s="705"/>
      <c r="O2" s="705"/>
      <c r="P2" s="705"/>
      <c r="Q2" s="705"/>
      <c r="R2" s="705"/>
      <c r="S2" s="705"/>
      <c r="T2" s="705"/>
      <c r="U2" s="705"/>
      <c r="V2" s="705"/>
      <c r="W2" s="705"/>
      <c r="X2" s="705"/>
      <c r="Y2" s="705"/>
      <c r="Z2" s="705"/>
      <c r="AA2" s="705"/>
      <c r="AB2" s="705"/>
      <c r="AC2" s="705"/>
      <c r="AD2" s="705"/>
      <c r="AE2" s="705"/>
      <c r="AF2" s="705"/>
      <c r="AG2" s="705"/>
      <c r="AH2" s="705"/>
      <c r="AI2" s="705"/>
      <c r="AJ2" s="705"/>
      <c r="AK2" s="705"/>
      <c r="AL2" s="705"/>
      <c r="AM2" s="705"/>
      <c r="AN2" s="705"/>
      <c r="AO2" s="705"/>
      <c r="AP2" s="705"/>
      <c r="AQ2" s="705"/>
      <c r="AR2" s="705"/>
      <c r="AS2" s="705"/>
      <c r="AT2" s="705"/>
      <c r="AU2" s="705"/>
      <c r="AV2" s="705"/>
      <c r="AW2" s="705"/>
      <c r="AX2" s="705"/>
      <c r="AY2" s="705"/>
      <c r="AZ2" s="705"/>
      <c r="BA2" s="705"/>
      <c r="BB2" s="705"/>
      <c r="BC2" s="705"/>
      <c r="BD2" s="705"/>
      <c r="BE2" s="705"/>
      <c r="BF2" s="705"/>
      <c r="BG2" s="705"/>
      <c r="BH2" s="705"/>
      <c r="BI2" s="705"/>
      <c r="BJ2" s="705"/>
      <c r="BK2" s="705"/>
      <c r="BL2" s="705"/>
      <c r="BM2" s="705"/>
      <c r="BN2" s="705"/>
      <c r="BO2" s="705"/>
      <c r="BP2" s="705"/>
      <c r="BQ2" s="705"/>
      <c r="BR2" s="705"/>
      <c r="BS2" s="705"/>
      <c r="BT2" s="705"/>
      <c r="BU2" s="705"/>
      <c r="BV2" s="705"/>
      <c r="BW2" s="705"/>
      <c r="BX2" s="705"/>
      <c r="BY2" s="705"/>
      <c r="BZ2" s="705"/>
      <c r="CA2" s="705"/>
      <c r="CB2" s="705"/>
      <c r="CC2" s="705"/>
      <c r="CD2" s="705"/>
      <c r="CE2" s="705"/>
      <c r="CF2" s="705"/>
      <c r="CG2" s="705"/>
      <c r="CH2" s="705"/>
      <c r="CI2" s="705"/>
      <c r="CJ2" s="705"/>
      <c r="CK2" s="705"/>
      <c r="CL2" s="705"/>
      <c r="CM2" s="705"/>
      <c r="CN2" s="705"/>
      <c r="CO2" s="705"/>
      <c r="CP2" s="705"/>
      <c r="CQ2" s="705"/>
      <c r="CR2" s="705"/>
      <c r="CS2" s="705"/>
      <c r="CT2" s="705"/>
      <c r="CU2" s="705"/>
      <c r="CV2" s="705"/>
      <c r="CW2" s="705"/>
      <c r="CX2" s="705"/>
      <c r="CY2" s="705"/>
      <c r="CZ2" s="705"/>
      <c r="DA2" s="705"/>
    </row>
    <row r="3" spans="1:105" ht="9.75" customHeight="1" x14ac:dyDescent="0.25"/>
    <row r="4" spans="1:105" s="265" customFormat="1" ht="2.25" customHeight="1" x14ac:dyDescent="0.2">
      <c r="A4" s="465" t="s">
        <v>13</v>
      </c>
      <c r="B4" s="465"/>
      <c r="C4" s="465"/>
      <c r="D4" s="465"/>
      <c r="E4" s="465"/>
      <c r="F4" s="465"/>
      <c r="G4" s="465"/>
      <c r="H4" s="465"/>
      <c r="I4" s="465"/>
      <c r="J4" s="465"/>
      <c r="K4" s="465"/>
      <c r="L4" s="465"/>
      <c r="M4" s="465"/>
      <c r="N4" s="465"/>
      <c r="O4" s="465"/>
      <c r="P4" s="465"/>
      <c r="Q4" s="465"/>
      <c r="R4" s="465"/>
      <c r="S4" s="465"/>
      <c r="T4" s="465"/>
      <c r="U4" s="465"/>
      <c r="V4" s="465"/>
      <c r="W4" s="465"/>
      <c r="X4" s="465"/>
      <c r="Y4" s="465"/>
      <c r="Z4" s="465"/>
      <c r="AA4" s="465"/>
      <c r="AB4" s="465"/>
      <c r="AC4" s="465"/>
      <c r="AD4" s="465"/>
      <c r="AE4" s="465"/>
      <c r="AF4" s="465"/>
      <c r="AG4" s="465"/>
      <c r="AH4" s="465"/>
      <c r="AI4" s="465"/>
      <c r="AJ4" s="465"/>
      <c r="AK4" s="465"/>
      <c r="AL4" s="465"/>
      <c r="AM4" s="465"/>
      <c r="AN4" s="465"/>
      <c r="AO4" s="465"/>
      <c r="AP4" s="465"/>
      <c r="AQ4" s="465"/>
      <c r="AR4" s="465"/>
      <c r="AS4" s="465"/>
      <c r="AT4" s="465"/>
      <c r="AU4" s="465"/>
      <c r="AV4" s="465"/>
      <c r="AW4" s="465"/>
      <c r="AX4" s="465"/>
      <c r="AY4" s="465"/>
      <c r="AZ4" s="465"/>
      <c r="BA4" s="465"/>
      <c r="BB4" s="465"/>
      <c r="BC4" s="465"/>
      <c r="BD4" s="465"/>
      <c r="BE4" s="465"/>
      <c r="BF4" s="465"/>
      <c r="BG4" s="465"/>
      <c r="BH4" s="465"/>
      <c r="BI4" s="465"/>
      <c r="BJ4" s="465"/>
      <c r="BK4" s="465"/>
      <c r="BL4" s="465"/>
      <c r="BM4" s="465"/>
      <c r="BN4" s="465"/>
      <c r="BO4" s="465"/>
      <c r="BP4" s="465"/>
      <c r="BQ4" s="465"/>
      <c r="BR4" s="465"/>
      <c r="BS4" s="465"/>
      <c r="BT4" s="465"/>
      <c r="BU4" s="465"/>
      <c r="BV4" s="465"/>
      <c r="BW4" s="465"/>
      <c r="BX4" s="465"/>
      <c r="BY4" s="465"/>
      <c r="BZ4" s="465"/>
      <c r="CA4" s="465"/>
      <c r="CB4" s="465"/>
      <c r="CC4" s="465"/>
      <c r="CD4" s="465"/>
      <c r="CE4" s="465"/>
      <c r="CF4" s="465"/>
      <c r="CG4" s="465"/>
      <c r="CH4" s="465"/>
      <c r="CI4" s="465"/>
      <c r="CJ4" s="465"/>
      <c r="CK4" s="465"/>
      <c r="CL4" s="465"/>
      <c r="CM4" s="465"/>
      <c r="CN4" s="465"/>
      <c r="CO4" s="465"/>
      <c r="CP4" s="465"/>
      <c r="CQ4" s="465"/>
      <c r="CR4" s="465"/>
      <c r="CS4" s="465"/>
      <c r="CT4" s="465"/>
      <c r="CU4" s="465"/>
      <c r="CV4" s="465"/>
      <c r="CW4" s="465"/>
      <c r="CX4" s="465"/>
      <c r="CY4" s="465"/>
      <c r="CZ4" s="465"/>
      <c r="DA4" s="465"/>
    </row>
    <row r="5" spans="1:105" ht="10.5" hidden="1" customHeight="1" x14ac:dyDescent="0.25"/>
    <row r="6" spans="1:105" s="3" customFormat="1" ht="37.5" hidden="1" customHeight="1" x14ac:dyDescent="0.2">
      <c r="A6" s="466" t="s">
        <v>0</v>
      </c>
      <c r="B6" s="467"/>
      <c r="C6" s="467"/>
      <c r="D6" s="467"/>
      <c r="E6" s="467"/>
      <c r="F6" s="468"/>
      <c r="G6" s="466" t="s">
        <v>19</v>
      </c>
      <c r="H6" s="467"/>
      <c r="I6" s="467"/>
      <c r="J6" s="467"/>
      <c r="K6" s="467"/>
      <c r="L6" s="467"/>
      <c r="M6" s="467"/>
      <c r="N6" s="467"/>
      <c r="O6" s="467"/>
      <c r="P6" s="467"/>
      <c r="Q6" s="467"/>
      <c r="R6" s="467"/>
      <c r="S6" s="467"/>
      <c r="T6" s="467"/>
      <c r="U6" s="467"/>
      <c r="V6" s="467"/>
      <c r="W6" s="467"/>
      <c r="X6" s="467"/>
      <c r="Y6" s="467"/>
      <c r="Z6" s="467"/>
      <c r="AA6" s="467"/>
      <c r="AB6" s="467"/>
      <c r="AC6" s="467"/>
      <c r="AD6" s="468"/>
      <c r="AE6" s="466" t="s">
        <v>15</v>
      </c>
      <c r="AF6" s="467"/>
      <c r="AG6" s="467"/>
      <c r="AH6" s="467"/>
      <c r="AI6" s="467"/>
      <c r="AJ6" s="467"/>
      <c r="AK6" s="467"/>
      <c r="AL6" s="467"/>
      <c r="AM6" s="467"/>
      <c r="AN6" s="467"/>
      <c r="AO6" s="467"/>
      <c r="AP6" s="467"/>
      <c r="AQ6" s="467"/>
      <c r="AR6" s="467"/>
      <c r="AS6" s="467"/>
      <c r="AT6" s="467"/>
      <c r="AU6" s="467"/>
      <c r="AV6" s="467"/>
      <c r="AW6" s="467"/>
      <c r="AX6" s="467"/>
      <c r="AY6" s="467"/>
      <c r="AZ6" s="467"/>
      <c r="BA6" s="467"/>
      <c r="BB6" s="467"/>
      <c r="BC6" s="468"/>
      <c r="BD6" s="466" t="s">
        <v>82</v>
      </c>
      <c r="BE6" s="467"/>
      <c r="BF6" s="467"/>
      <c r="BG6" s="467"/>
      <c r="BH6" s="467"/>
      <c r="BI6" s="467"/>
      <c r="BJ6" s="467"/>
      <c r="BK6" s="467"/>
      <c r="BL6" s="467"/>
      <c r="BM6" s="467"/>
      <c r="BN6" s="467"/>
      <c r="BO6" s="467"/>
      <c r="BP6" s="467"/>
      <c r="BQ6" s="467"/>
      <c r="BR6" s="467"/>
      <c r="BS6" s="468"/>
      <c r="BT6" s="466" t="s">
        <v>16</v>
      </c>
      <c r="BU6" s="467"/>
      <c r="BV6" s="467"/>
      <c r="BW6" s="467"/>
      <c r="BX6" s="467"/>
      <c r="BY6" s="467"/>
      <c r="BZ6" s="467"/>
      <c r="CA6" s="467"/>
      <c r="CB6" s="467"/>
      <c r="CC6" s="467"/>
      <c r="CD6" s="467"/>
      <c r="CE6" s="467"/>
      <c r="CF6" s="467"/>
      <c r="CG6" s="467"/>
      <c r="CH6" s="467"/>
      <c r="CI6" s="468"/>
      <c r="CJ6" s="466" t="s">
        <v>17</v>
      </c>
      <c r="CK6" s="467"/>
      <c r="CL6" s="467"/>
      <c r="CM6" s="467"/>
      <c r="CN6" s="467"/>
      <c r="CO6" s="467"/>
      <c r="CP6" s="467"/>
      <c r="CQ6" s="467"/>
      <c r="CR6" s="467"/>
      <c r="CS6" s="467"/>
      <c r="CT6" s="467"/>
      <c r="CU6" s="467"/>
      <c r="CV6" s="467"/>
      <c r="CW6" s="467"/>
      <c r="CX6" s="467"/>
      <c r="CY6" s="467"/>
      <c r="CZ6" s="467"/>
      <c r="DA6" s="468"/>
    </row>
    <row r="7" spans="1:105" s="270" customFormat="1" ht="12.75" hidden="1" x14ac:dyDescent="0.2">
      <c r="A7" s="472">
        <v>1</v>
      </c>
      <c r="B7" s="472"/>
      <c r="C7" s="472"/>
      <c r="D7" s="472"/>
      <c r="E7" s="472"/>
      <c r="F7" s="472"/>
      <c r="G7" s="472">
        <v>2</v>
      </c>
      <c r="H7" s="472"/>
      <c r="I7" s="472"/>
      <c r="J7" s="472"/>
      <c r="K7" s="472"/>
      <c r="L7" s="472"/>
      <c r="M7" s="472"/>
      <c r="N7" s="472"/>
      <c r="O7" s="472"/>
      <c r="P7" s="472"/>
      <c r="Q7" s="472"/>
      <c r="R7" s="472"/>
      <c r="S7" s="472"/>
      <c r="T7" s="472"/>
      <c r="U7" s="472"/>
      <c r="V7" s="472"/>
      <c r="W7" s="472"/>
      <c r="X7" s="472"/>
      <c r="Y7" s="472"/>
      <c r="Z7" s="472"/>
      <c r="AA7" s="472"/>
      <c r="AB7" s="472"/>
      <c r="AC7" s="472"/>
      <c r="AD7" s="472"/>
      <c r="AE7" s="472">
        <v>3</v>
      </c>
      <c r="AF7" s="472"/>
      <c r="AG7" s="472"/>
      <c r="AH7" s="472"/>
      <c r="AI7" s="472"/>
      <c r="AJ7" s="472"/>
      <c r="AK7" s="472"/>
      <c r="AL7" s="472"/>
      <c r="AM7" s="472"/>
      <c r="AN7" s="472"/>
      <c r="AO7" s="472"/>
      <c r="AP7" s="472"/>
      <c r="AQ7" s="472"/>
      <c r="AR7" s="472"/>
      <c r="AS7" s="472"/>
      <c r="AT7" s="472"/>
      <c r="AU7" s="472"/>
      <c r="AV7" s="472"/>
      <c r="AW7" s="472"/>
      <c r="AX7" s="472"/>
      <c r="AY7" s="472"/>
      <c r="AZ7" s="472"/>
      <c r="BA7" s="472"/>
      <c r="BB7" s="472"/>
      <c r="BC7" s="472"/>
      <c r="BD7" s="472">
        <v>4</v>
      </c>
      <c r="BE7" s="472"/>
      <c r="BF7" s="472"/>
      <c r="BG7" s="472"/>
      <c r="BH7" s="472"/>
      <c r="BI7" s="472"/>
      <c r="BJ7" s="472"/>
      <c r="BK7" s="472"/>
      <c r="BL7" s="472"/>
      <c r="BM7" s="472"/>
      <c r="BN7" s="472"/>
      <c r="BO7" s="472"/>
      <c r="BP7" s="472"/>
      <c r="BQ7" s="472"/>
      <c r="BR7" s="472"/>
      <c r="BS7" s="472"/>
      <c r="BT7" s="472">
        <v>5</v>
      </c>
      <c r="BU7" s="472"/>
      <c r="BV7" s="472"/>
      <c r="BW7" s="472"/>
      <c r="BX7" s="472"/>
      <c r="BY7" s="472"/>
      <c r="BZ7" s="472"/>
      <c r="CA7" s="472"/>
      <c r="CB7" s="472"/>
      <c r="CC7" s="472"/>
      <c r="CD7" s="472"/>
      <c r="CE7" s="472"/>
      <c r="CF7" s="472"/>
      <c r="CG7" s="472"/>
      <c r="CH7" s="472"/>
      <c r="CI7" s="472"/>
      <c r="CJ7" s="472">
        <v>6</v>
      </c>
      <c r="CK7" s="472"/>
      <c r="CL7" s="472"/>
      <c r="CM7" s="472"/>
      <c r="CN7" s="472"/>
      <c r="CO7" s="472"/>
      <c r="CP7" s="472"/>
      <c r="CQ7" s="472"/>
      <c r="CR7" s="472"/>
      <c r="CS7" s="472"/>
      <c r="CT7" s="472"/>
      <c r="CU7" s="472"/>
      <c r="CV7" s="472"/>
      <c r="CW7" s="472"/>
      <c r="CX7" s="472"/>
      <c r="CY7" s="472"/>
      <c r="CZ7" s="472"/>
      <c r="DA7" s="472"/>
    </row>
    <row r="8" spans="1:105" s="5" customFormat="1" ht="12" hidden="1" customHeight="1" x14ac:dyDescent="0.2">
      <c r="A8" s="411"/>
      <c r="B8" s="411"/>
      <c r="C8" s="411"/>
      <c r="D8" s="411"/>
      <c r="E8" s="411"/>
      <c r="F8" s="411"/>
      <c r="G8" s="418"/>
      <c r="H8" s="418"/>
      <c r="I8" s="418"/>
      <c r="J8" s="418"/>
      <c r="K8" s="418"/>
      <c r="L8" s="418"/>
      <c r="M8" s="418"/>
      <c r="N8" s="418"/>
      <c r="O8" s="418"/>
      <c r="P8" s="418"/>
      <c r="Q8" s="418"/>
      <c r="R8" s="418"/>
      <c r="S8" s="418"/>
      <c r="T8" s="418"/>
      <c r="U8" s="418"/>
      <c r="V8" s="418"/>
      <c r="W8" s="418"/>
      <c r="X8" s="418"/>
      <c r="Y8" s="418"/>
      <c r="Z8" s="418"/>
      <c r="AA8" s="418"/>
      <c r="AB8" s="418"/>
      <c r="AC8" s="418"/>
      <c r="AD8" s="418"/>
      <c r="AE8" s="404"/>
      <c r="AF8" s="404"/>
      <c r="AG8" s="404"/>
      <c r="AH8" s="404"/>
      <c r="AI8" s="404"/>
      <c r="AJ8" s="404"/>
      <c r="AK8" s="404"/>
      <c r="AL8" s="404"/>
      <c r="AM8" s="404"/>
      <c r="AN8" s="404"/>
      <c r="AO8" s="404"/>
      <c r="AP8" s="404"/>
      <c r="AQ8" s="404"/>
      <c r="AR8" s="404"/>
      <c r="AS8" s="404"/>
      <c r="AT8" s="404"/>
      <c r="AU8" s="404"/>
      <c r="AV8" s="404"/>
      <c r="AW8" s="404"/>
      <c r="AX8" s="404"/>
      <c r="AY8" s="404"/>
      <c r="AZ8" s="404"/>
      <c r="BA8" s="404"/>
      <c r="BB8" s="404"/>
      <c r="BC8" s="404"/>
      <c r="BD8" s="404"/>
      <c r="BE8" s="404"/>
      <c r="BF8" s="404"/>
      <c r="BG8" s="404"/>
      <c r="BH8" s="404"/>
      <c r="BI8" s="404"/>
      <c r="BJ8" s="404"/>
      <c r="BK8" s="404"/>
      <c r="BL8" s="404"/>
      <c r="BM8" s="404"/>
      <c r="BN8" s="404"/>
      <c r="BO8" s="404"/>
      <c r="BP8" s="404"/>
      <c r="BQ8" s="404"/>
      <c r="BR8" s="404"/>
      <c r="BS8" s="404"/>
      <c r="BT8" s="404"/>
      <c r="BU8" s="404"/>
      <c r="BV8" s="404"/>
      <c r="BW8" s="404"/>
      <c r="BX8" s="404"/>
      <c r="BY8" s="404"/>
      <c r="BZ8" s="404"/>
      <c r="CA8" s="404"/>
      <c r="CB8" s="404"/>
      <c r="CC8" s="404"/>
      <c r="CD8" s="404"/>
      <c r="CE8" s="404"/>
      <c r="CF8" s="404"/>
      <c r="CG8" s="404"/>
      <c r="CH8" s="404"/>
      <c r="CI8" s="404"/>
      <c r="CJ8" s="551"/>
      <c r="CK8" s="551"/>
      <c r="CL8" s="551"/>
      <c r="CM8" s="551"/>
      <c r="CN8" s="551"/>
      <c r="CO8" s="551"/>
      <c r="CP8" s="551"/>
      <c r="CQ8" s="551"/>
      <c r="CR8" s="551"/>
      <c r="CS8" s="551"/>
      <c r="CT8" s="551"/>
      <c r="CU8" s="551"/>
      <c r="CV8" s="551"/>
      <c r="CW8" s="551"/>
      <c r="CX8" s="551"/>
      <c r="CY8" s="551"/>
      <c r="CZ8" s="551"/>
      <c r="DA8" s="551"/>
    </row>
    <row r="9" spans="1:105" s="5" customFormat="1" ht="15" hidden="1" customHeight="1" x14ac:dyDescent="0.2">
      <c r="A9" s="411"/>
      <c r="B9" s="411"/>
      <c r="C9" s="411"/>
      <c r="D9" s="411"/>
      <c r="E9" s="411"/>
      <c r="F9" s="411"/>
      <c r="G9" s="418"/>
      <c r="H9" s="418"/>
      <c r="I9" s="418"/>
      <c r="J9" s="418"/>
      <c r="K9" s="418"/>
      <c r="L9" s="418"/>
      <c r="M9" s="418"/>
      <c r="N9" s="418"/>
      <c r="O9" s="418"/>
      <c r="P9" s="418"/>
      <c r="Q9" s="418"/>
      <c r="R9" s="418"/>
      <c r="S9" s="418"/>
      <c r="T9" s="418"/>
      <c r="U9" s="418"/>
      <c r="V9" s="418"/>
      <c r="W9" s="418"/>
      <c r="X9" s="418"/>
      <c r="Y9" s="418"/>
      <c r="Z9" s="418"/>
      <c r="AA9" s="418"/>
      <c r="AB9" s="418"/>
      <c r="AC9" s="418"/>
      <c r="AD9" s="418"/>
      <c r="AE9" s="404"/>
      <c r="AF9" s="404"/>
      <c r="AG9" s="404"/>
      <c r="AH9" s="404"/>
      <c r="AI9" s="404"/>
      <c r="AJ9" s="404"/>
      <c r="AK9" s="404"/>
      <c r="AL9" s="404"/>
      <c r="AM9" s="404"/>
      <c r="AN9" s="404"/>
      <c r="AO9" s="404"/>
      <c r="AP9" s="404"/>
      <c r="AQ9" s="404"/>
      <c r="AR9" s="404"/>
      <c r="AS9" s="404"/>
      <c r="AT9" s="404"/>
      <c r="AU9" s="404"/>
      <c r="AV9" s="404"/>
      <c r="AW9" s="404"/>
      <c r="AX9" s="404"/>
      <c r="AY9" s="404"/>
      <c r="AZ9" s="404"/>
      <c r="BA9" s="404"/>
      <c r="BB9" s="404"/>
      <c r="BC9" s="404"/>
      <c r="BD9" s="404"/>
      <c r="BE9" s="404"/>
      <c r="BF9" s="404"/>
      <c r="BG9" s="404"/>
      <c r="BH9" s="404"/>
      <c r="BI9" s="404"/>
      <c r="BJ9" s="404"/>
      <c r="BK9" s="404"/>
      <c r="BL9" s="404"/>
      <c r="BM9" s="404"/>
      <c r="BN9" s="404"/>
      <c r="BO9" s="404"/>
      <c r="BP9" s="404"/>
      <c r="BQ9" s="404"/>
      <c r="BR9" s="404"/>
      <c r="BS9" s="404"/>
      <c r="BT9" s="404"/>
      <c r="BU9" s="404"/>
      <c r="BV9" s="404"/>
      <c r="BW9" s="404"/>
      <c r="BX9" s="404"/>
      <c r="BY9" s="404"/>
      <c r="BZ9" s="404"/>
      <c r="CA9" s="404"/>
      <c r="CB9" s="404"/>
      <c r="CC9" s="404"/>
      <c r="CD9" s="404"/>
      <c r="CE9" s="404"/>
      <c r="CF9" s="404"/>
      <c r="CG9" s="404"/>
      <c r="CH9" s="404"/>
      <c r="CI9" s="404"/>
      <c r="CJ9" s="551"/>
      <c r="CK9" s="551"/>
      <c r="CL9" s="551"/>
      <c r="CM9" s="551"/>
      <c r="CN9" s="551"/>
      <c r="CO9" s="551"/>
      <c r="CP9" s="551"/>
      <c r="CQ9" s="551"/>
      <c r="CR9" s="551"/>
      <c r="CS9" s="551"/>
      <c r="CT9" s="551"/>
      <c r="CU9" s="551"/>
      <c r="CV9" s="551"/>
      <c r="CW9" s="551"/>
      <c r="CX9" s="551"/>
      <c r="CY9" s="551"/>
      <c r="CZ9" s="551"/>
      <c r="DA9" s="551"/>
    </row>
    <row r="10" spans="1:105" s="5" customFormat="1" ht="15" hidden="1" customHeight="1" x14ac:dyDescent="0.2">
      <c r="A10" s="411"/>
      <c r="B10" s="411"/>
      <c r="C10" s="411"/>
      <c r="D10" s="411"/>
      <c r="E10" s="411"/>
      <c r="F10" s="411"/>
      <c r="G10" s="473" t="s">
        <v>7</v>
      </c>
      <c r="H10" s="473"/>
      <c r="I10" s="473"/>
      <c r="J10" s="473"/>
      <c r="K10" s="473"/>
      <c r="L10" s="473"/>
      <c r="M10" s="473"/>
      <c r="N10" s="473"/>
      <c r="O10" s="473"/>
      <c r="P10" s="473"/>
      <c r="Q10" s="473"/>
      <c r="R10" s="473"/>
      <c r="S10" s="473"/>
      <c r="T10" s="473"/>
      <c r="U10" s="473"/>
      <c r="V10" s="473"/>
      <c r="W10" s="473"/>
      <c r="X10" s="473"/>
      <c r="Y10" s="473"/>
      <c r="Z10" s="473"/>
      <c r="AA10" s="473"/>
      <c r="AB10" s="473"/>
      <c r="AC10" s="473"/>
      <c r="AD10" s="474"/>
      <c r="AE10" s="404" t="s">
        <v>8</v>
      </c>
      <c r="AF10" s="404"/>
      <c r="AG10" s="404"/>
      <c r="AH10" s="404"/>
      <c r="AI10" s="404"/>
      <c r="AJ10" s="404"/>
      <c r="AK10" s="404"/>
      <c r="AL10" s="404"/>
      <c r="AM10" s="404"/>
      <c r="AN10" s="404"/>
      <c r="AO10" s="404"/>
      <c r="AP10" s="404"/>
      <c r="AQ10" s="404"/>
      <c r="AR10" s="404"/>
      <c r="AS10" s="404"/>
      <c r="AT10" s="404"/>
      <c r="AU10" s="404"/>
      <c r="AV10" s="404"/>
      <c r="AW10" s="404"/>
      <c r="AX10" s="404"/>
      <c r="AY10" s="404"/>
      <c r="AZ10" s="404"/>
      <c r="BA10" s="404"/>
      <c r="BB10" s="404"/>
      <c r="BC10" s="404"/>
      <c r="BD10" s="404" t="s">
        <v>8</v>
      </c>
      <c r="BE10" s="404"/>
      <c r="BF10" s="404"/>
      <c r="BG10" s="404"/>
      <c r="BH10" s="404"/>
      <c r="BI10" s="404"/>
      <c r="BJ10" s="404"/>
      <c r="BK10" s="404"/>
      <c r="BL10" s="404"/>
      <c r="BM10" s="404"/>
      <c r="BN10" s="404"/>
      <c r="BO10" s="404"/>
      <c r="BP10" s="404"/>
      <c r="BQ10" s="404"/>
      <c r="BR10" s="404"/>
      <c r="BS10" s="404"/>
      <c r="BT10" s="404" t="s">
        <v>8</v>
      </c>
      <c r="BU10" s="404"/>
      <c r="BV10" s="404"/>
      <c r="BW10" s="404"/>
      <c r="BX10" s="404"/>
      <c r="BY10" s="404"/>
      <c r="BZ10" s="404"/>
      <c r="CA10" s="404"/>
      <c r="CB10" s="404"/>
      <c r="CC10" s="404"/>
      <c r="CD10" s="404"/>
      <c r="CE10" s="404"/>
      <c r="CF10" s="404"/>
      <c r="CG10" s="404"/>
      <c r="CH10" s="404"/>
      <c r="CI10" s="404"/>
      <c r="CJ10" s="551"/>
      <c r="CK10" s="551"/>
      <c r="CL10" s="551"/>
      <c r="CM10" s="551"/>
      <c r="CN10" s="551"/>
      <c r="CO10" s="551"/>
      <c r="CP10" s="551"/>
      <c r="CQ10" s="551"/>
      <c r="CR10" s="551"/>
      <c r="CS10" s="551"/>
      <c r="CT10" s="551"/>
      <c r="CU10" s="551"/>
      <c r="CV10" s="551"/>
      <c r="CW10" s="551"/>
      <c r="CX10" s="551"/>
      <c r="CY10" s="551"/>
      <c r="CZ10" s="551"/>
      <c r="DA10" s="551"/>
    </row>
    <row r="11" spans="1:105" ht="12" hidden="1" customHeight="1" x14ac:dyDescent="0.25"/>
    <row r="12" spans="1:105" s="265" customFormat="1" ht="14.25" hidden="1" x14ac:dyDescent="0.2">
      <c r="A12" s="465" t="s">
        <v>18</v>
      </c>
      <c r="B12" s="465"/>
      <c r="C12" s="465"/>
      <c r="D12" s="465"/>
      <c r="E12" s="465"/>
      <c r="F12" s="465"/>
      <c r="G12" s="465"/>
      <c r="H12" s="465"/>
      <c r="I12" s="465"/>
      <c r="J12" s="465"/>
      <c r="K12" s="465"/>
      <c r="L12" s="465"/>
      <c r="M12" s="465"/>
      <c r="N12" s="465"/>
      <c r="O12" s="465"/>
      <c r="P12" s="465"/>
      <c r="Q12" s="465"/>
      <c r="R12" s="465"/>
      <c r="S12" s="465"/>
      <c r="T12" s="465"/>
      <c r="U12" s="465"/>
      <c r="V12" s="465"/>
      <c r="W12" s="465"/>
      <c r="X12" s="465"/>
      <c r="Y12" s="465"/>
      <c r="Z12" s="465"/>
      <c r="AA12" s="465"/>
      <c r="AB12" s="465"/>
      <c r="AC12" s="465"/>
      <c r="AD12" s="465"/>
      <c r="AE12" s="465"/>
      <c r="AF12" s="465"/>
      <c r="AG12" s="465"/>
      <c r="AH12" s="465"/>
      <c r="AI12" s="465"/>
      <c r="AJ12" s="465"/>
      <c r="AK12" s="465"/>
      <c r="AL12" s="465"/>
      <c r="AM12" s="465"/>
      <c r="AN12" s="465"/>
      <c r="AO12" s="465"/>
      <c r="AP12" s="465"/>
      <c r="AQ12" s="465"/>
      <c r="AR12" s="465"/>
      <c r="AS12" s="465"/>
      <c r="AT12" s="465"/>
      <c r="AU12" s="465"/>
      <c r="AV12" s="465"/>
      <c r="AW12" s="465"/>
      <c r="AX12" s="465"/>
      <c r="AY12" s="465"/>
      <c r="AZ12" s="465"/>
      <c r="BA12" s="465"/>
      <c r="BB12" s="465"/>
      <c r="BC12" s="465"/>
      <c r="BD12" s="465"/>
      <c r="BE12" s="465"/>
      <c r="BF12" s="465"/>
      <c r="BG12" s="465"/>
      <c r="BH12" s="465"/>
      <c r="BI12" s="465"/>
      <c r="BJ12" s="465"/>
      <c r="BK12" s="465"/>
      <c r="BL12" s="465"/>
      <c r="BM12" s="465"/>
      <c r="BN12" s="465"/>
      <c r="BO12" s="465"/>
      <c r="BP12" s="465"/>
      <c r="BQ12" s="465"/>
      <c r="BR12" s="465"/>
      <c r="BS12" s="465"/>
      <c r="BT12" s="465"/>
      <c r="BU12" s="465"/>
      <c r="BV12" s="465"/>
      <c r="BW12" s="465"/>
      <c r="BX12" s="465"/>
      <c r="BY12" s="465"/>
      <c r="BZ12" s="465"/>
      <c r="CA12" s="465"/>
      <c r="CB12" s="465"/>
      <c r="CC12" s="465"/>
      <c r="CD12" s="465"/>
      <c r="CE12" s="465"/>
      <c r="CF12" s="465"/>
      <c r="CG12" s="465"/>
      <c r="CH12" s="465"/>
      <c r="CI12" s="465"/>
      <c r="CJ12" s="465"/>
      <c r="CK12" s="465"/>
      <c r="CL12" s="465"/>
      <c r="CM12" s="465"/>
      <c r="CN12" s="465"/>
      <c r="CO12" s="465"/>
      <c r="CP12" s="465"/>
      <c r="CQ12" s="465"/>
      <c r="CR12" s="465"/>
      <c r="CS12" s="465"/>
      <c r="CT12" s="465"/>
      <c r="CU12" s="465"/>
      <c r="CV12" s="465"/>
      <c r="CW12" s="465"/>
      <c r="CX12" s="465"/>
      <c r="CY12" s="465"/>
      <c r="CZ12" s="465"/>
      <c r="DA12" s="465"/>
    </row>
    <row r="13" spans="1:105" ht="10.5" hidden="1" customHeight="1" x14ac:dyDescent="0.25"/>
    <row r="14" spans="1:105" s="3" customFormat="1" ht="51" hidden="1" customHeight="1" x14ac:dyDescent="0.2">
      <c r="A14" s="466" t="s">
        <v>0</v>
      </c>
      <c r="B14" s="467"/>
      <c r="C14" s="467"/>
      <c r="D14" s="467"/>
      <c r="E14" s="467"/>
      <c r="F14" s="468"/>
      <c r="G14" s="466" t="s">
        <v>19</v>
      </c>
      <c r="H14" s="467"/>
      <c r="I14" s="467"/>
      <c r="J14" s="467"/>
      <c r="K14" s="467"/>
      <c r="L14" s="467"/>
      <c r="M14" s="467"/>
      <c r="N14" s="467"/>
      <c r="O14" s="467"/>
      <c r="P14" s="467"/>
      <c r="Q14" s="467"/>
      <c r="R14" s="467"/>
      <c r="S14" s="467"/>
      <c r="T14" s="467"/>
      <c r="U14" s="467"/>
      <c r="V14" s="467"/>
      <c r="W14" s="467"/>
      <c r="X14" s="467"/>
      <c r="Y14" s="467"/>
      <c r="Z14" s="467"/>
      <c r="AA14" s="467"/>
      <c r="AB14" s="467"/>
      <c r="AC14" s="467"/>
      <c r="AD14" s="468"/>
      <c r="AE14" s="466" t="s">
        <v>20</v>
      </c>
      <c r="AF14" s="467"/>
      <c r="AG14" s="467"/>
      <c r="AH14" s="467"/>
      <c r="AI14" s="467"/>
      <c r="AJ14" s="467"/>
      <c r="AK14" s="467"/>
      <c r="AL14" s="467"/>
      <c r="AM14" s="467"/>
      <c r="AN14" s="467"/>
      <c r="AO14" s="467"/>
      <c r="AP14" s="467"/>
      <c r="AQ14" s="467"/>
      <c r="AR14" s="467"/>
      <c r="AS14" s="467"/>
      <c r="AT14" s="467"/>
      <c r="AU14" s="467"/>
      <c r="AV14" s="467"/>
      <c r="AW14" s="467"/>
      <c r="AX14" s="467"/>
      <c r="AY14" s="468"/>
      <c r="AZ14" s="466" t="s">
        <v>21</v>
      </c>
      <c r="BA14" s="467"/>
      <c r="BB14" s="467"/>
      <c r="BC14" s="467"/>
      <c r="BD14" s="467"/>
      <c r="BE14" s="467"/>
      <c r="BF14" s="467"/>
      <c r="BG14" s="467"/>
      <c r="BH14" s="467"/>
      <c r="BI14" s="467"/>
      <c r="BJ14" s="467"/>
      <c r="BK14" s="467"/>
      <c r="BL14" s="467"/>
      <c r="BM14" s="467"/>
      <c r="BN14" s="467"/>
      <c r="BO14" s="467"/>
      <c r="BP14" s="467"/>
      <c r="BQ14" s="468"/>
      <c r="BR14" s="466" t="s">
        <v>22</v>
      </c>
      <c r="BS14" s="467"/>
      <c r="BT14" s="467"/>
      <c r="BU14" s="467"/>
      <c r="BV14" s="467"/>
      <c r="BW14" s="467"/>
      <c r="BX14" s="467"/>
      <c r="BY14" s="467"/>
      <c r="BZ14" s="467"/>
      <c r="CA14" s="467"/>
      <c r="CB14" s="467"/>
      <c r="CC14" s="467"/>
      <c r="CD14" s="467"/>
      <c r="CE14" s="467"/>
      <c r="CF14" s="467"/>
      <c r="CG14" s="467"/>
      <c r="CH14" s="467"/>
      <c r="CI14" s="468"/>
      <c r="CJ14" s="466" t="s">
        <v>17</v>
      </c>
      <c r="CK14" s="467"/>
      <c r="CL14" s="467"/>
      <c r="CM14" s="467"/>
      <c r="CN14" s="467"/>
      <c r="CO14" s="467"/>
      <c r="CP14" s="467"/>
      <c r="CQ14" s="467"/>
      <c r="CR14" s="467"/>
      <c r="CS14" s="467"/>
      <c r="CT14" s="467"/>
      <c r="CU14" s="467"/>
      <c r="CV14" s="467"/>
      <c r="CW14" s="467"/>
      <c r="CX14" s="467"/>
      <c r="CY14" s="467"/>
      <c r="CZ14" s="467"/>
      <c r="DA14" s="468"/>
    </row>
    <row r="15" spans="1:105" s="270" customFormat="1" ht="12.75" hidden="1" x14ac:dyDescent="0.2">
      <c r="A15" s="472">
        <v>1</v>
      </c>
      <c r="B15" s="472"/>
      <c r="C15" s="472"/>
      <c r="D15" s="472"/>
      <c r="E15" s="472"/>
      <c r="F15" s="472"/>
      <c r="G15" s="472">
        <v>2</v>
      </c>
      <c r="H15" s="472"/>
      <c r="I15" s="472"/>
      <c r="J15" s="472"/>
      <c r="K15" s="472"/>
      <c r="L15" s="472"/>
      <c r="M15" s="472"/>
      <c r="N15" s="472"/>
      <c r="O15" s="472"/>
      <c r="P15" s="472"/>
      <c r="Q15" s="472"/>
      <c r="R15" s="472"/>
      <c r="S15" s="472"/>
      <c r="T15" s="472"/>
      <c r="U15" s="472"/>
      <c r="V15" s="472"/>
      <c r="W15" s="472"/>
      <c r="X15" s="472"/>
      <c r="Y15" s="472"/>
      <c r="Z15" s="472"/>
      <c r="AA15" s="472"/>
      <c r="AB15" s="472"/>
      <c r="AC15" s="472"/>
      <c r="AD15" s="472"/>
      <c r="AE15" s="472">
        <v>3</v>
      </c>
      <c r="AF15" s="472"/>
      <c r="AG15" s="472"/>
      <c r="AH15" s="472"/>
      <c r="AI15" s="472"/>
      <c r="AJ15" s="472"/>
      <c r="AK15" s="472"/>
      <c r="AL15" s="472"/>
      <c r="AM15" s="472"/>
      <c r="AN15" s="472"/>
      <c r="AO15" s="472"/>
      <c r="AP15" s="472"/>
      <c r="AQ15" s="472"/>
      <c r="AR15" s="472"/>
      <c r="AS15" s="472"/>
      <c r="AT15" s="472"/>
      <c r="AU15" s="472"/>
      <c r="AV15" s="472"/>
      <c r="AW15" s="472"/>
      <c r="AX15" s="472"/>
      <c r="AY15" s="472"/>
      <c r="AZ15" s="472">
        <v>4</v>
      </c>
      <c r="BA15" s="472"/>
      <c r="BB15" s="472"/>
      <c r="BC15" s="472"/>
      <c r="BD15" s="472"/>
      <c r="BE15" s="472"/>
      <c r="BF15" s="472"/>
      <c r="BG15" s="472"/>
      <c r="BH15" s="472"/>
      <c r="BI15" s="472"/>
      <c r="BJ15" s="472"/>
      <c r="BK15" s="472"/>
      <c r="BL15" s="472"/>
      <c r="BM15" s="472"/>
      <c r="BN15" s="472"/>
      <c r="BO15" s="472"/>
      <c r="BP15" s="472"/>
      <c r="BQ15" s="472"/>
      <c r="BR15" s="472">
        <v>5</v>
      </c>
      <c r="BS15" s="472"/>
      <c r="BT15" s="472"/>
      <c r="BU15" s="472"/>
      <c r="BV15" s="472"/>
      <c r="BW15" s="472"/>
      <c r="BX15" s="472"/>
      <c r="BY15" s="472"/>
      <c r="BZ15" s="472"/>
      <c r="CA15" s="472"/>
      <c r="CB15" s="472"/>
      <c r="CC15" s="472"/>
      <c r="CD15" s="472"/>
      <c r="CE15" s="472"/>
      <c r="CF15" s="472"/>
      <c r="CG15" s="472"/>
      <c r="CH15" s="472"/>
      <c r="CI15" s="472"/>
      <c r="CJ15" s="472">
        <v>6</v>
      </c>
      <c r="CK15" s="472"/>
      <c r="CL15" s="472"/>
      <c r="CM15" s="472"/>
      <c r="CN15" s="472"/>
      <c r="CO15" s="472"/>
      <c r="CP15" s="472"/>
      <c r="CQ15" s="472"/>
      <c r="CR15" s="472"/>
      <c r="CS15" s="472"/>
      <c r="CT15" s="472"/>
      <c r="CU15" s="472"/>
      <c r="CV15" s="472"/>
      <c r="CW15" s="472"/>
      <c r="CX15" s="472"/>
      <c r="CY15" s="472"/>
      <c r="CZ15" s="472"/>
      <c r="DA15" s="472"/>
    </row>
    <row r="16" spans="1:105" s="5" customFormat="1" ht="10.5" hidden="1" customHeight="1" x14ac:dyDescent="0.2">
      <c r="A16" s="411" t="s">
        <v>26</v>
      </c>
      <c r="B16" s="411"/>
      <c r="C16" s="411"/>
      <c r="D16" s="411"/>
      <c r="E16" s="411"/>
      <c r="F16" s="411"/>
      <c r="G16" s="622"/>
      <c r="H16" s="622"/>
      <c r="I16" s="622"/>
      <c r="J16" s="622"/>
      <c r="K16" s="622"/>
      <c r="L16" s="622"/>
      <c r="M16" s="622"/>
      <c r="N16" s="622"/>
      <c r="O16" s="622"/>
      <c r="P16" s="622"/>
      <c r="Q16" s="622"/>
      <c r="R16" s="622"/>
      <c r="S16" s="622"/>
      <c r="T16" s="622"/>
      <c r="U16" s="622"/>
      <c r="V16" s="622"/>
      <c r="W16" s="622"/>
      <c r="X16" s="622"/>
      <c r="Y16" s="622"/>
      <c r="Z16" s="622"/>
      <c r="AA16" s="622"/>
      <c r="AB16" s="622"/>
      <c r="AC16" s="622"/>
      <c r="AD16" s="622"/>
      <c r="AE16" s="684"/>
      <c r="AF16" s="684"/>
      <c r="AG16" s="684"/>
      <c r="AH16" s="684"/>
      <c r="AI16" s="684"/>
      <c r="AJ16" s="684"/>
      <c r="AK16" s="684"/>
      <c r="AL16" s="684"/>
      <c r="AM16" s="684"/>
      <c r="AN16" s="684"/>
      <c r="AO16" s="684"/>
      <c r="AP16" s="684"/>
      <c r="AQ16" s="684"/>
      <c r="AR16" s="684"/>
      <c r="AS16" s="684"/>
      <c r="AT16" s="684"/>
      <c r="AU16" s="684"/>
      <c r="AV16" s="684"/>
      <c r="AW16" s="684"/>
      <c r="AX16" s="684"/>
      <c r="AY16" s="684"/>
      <c r="AZ16" s="561"/>
      <c r="BA16" s="561"/>
      <c r="BB16" s="561"/>
      <c r="BC16" s="561"/>
      <c r="BD16" s="561"/>
      <c r="BE16" s="561"/>
      <c r="BF16" s="561"/>
      <c r="BG16" s="561"/>
      <c r="BH16" s="561"/>
      <c r="BI16" s="561"/>
      <c r="BJ16" s="561"/>
      <c r="BK16" s="561"/>
      <c r="BL16" s="561"/>
      <c r="BM16" s="561"/>
      <c r="BN16" s="561"/>
      <c r="BO16" s="561"/>
      <c r="BP16" s="561"/>
      <c r="BQ16" s="561"/>
      <c r="BR16" s="574"/>
      <c r="BS16" s="574"/>
      <c r="BT16" s="574"/>
      <c r="BU16" s="574"/>
      <c r="BV16" s="574"/>
      <c r="BW16" s="574"/>
      <c r="BX16" s="574"/>
      <c r="BY16" s="574"/>
      <c r="BZ16" s="574"/>
      <c r="CA16" s="574"/>
      <c r="CB16" s="574"/>
      <c r="CC16" s="574"/>
      <c r="CD16" s="574"/>
      <c r="CE16" s="574"/>
      <c r="CF16" s="574"/>
      <c r="CG16" s="574"/>
      <c r="CH16" s="574"/>
      <c r="CI16" s="574"/>
      <c r="CJ16" s="574"/>
      <c r="CK16" s="574"/>
      <c r="CL16" s="574"/>
      <c r="CM16" s="574"/>
      <c r="CN16" s="574"/>
      <c r="CO16" s="574"/>
      <c r="CP16" s="574"/>
      <c r="CQ16" s="574"/>
      <c r="CR16" s="574"/>
      <c r="CS16" s="574"/>
      <c r="CT16" s="574"/>
      <c r="CU16" s="574"/>
      <c r="CV16" s="574"/>
      <c r="CW16" s="574"/>
      <c r="CX16" s="574"/>
      <c r="CY16" s="574"/>
      <c r="CZ16" s="574"/>
      <c r="DA16" s="574"/>
    </row>
    <row r="17" spans="1:105" s="5" customFormat="1" ht="11.25" hidden="1" customHeight="1" x14ac:dyDescent="0.2">
      <c r="A17" s="411"/>
      <c r="B17" s="411"/>
      <c r="C17" s="411"/>
      <c r="D17" s="411"/>
      <c r="E17" s="411"/>
      <c r="F17" s="411"/>
      <c r="G17" s="418"/>
      <c r="H17" s="418"/>
      <c r="I17" s="418"/>
      <c r="J17" s="418"/>
      <c r="K17" s="418"/>
      <c r="L17" s="418"/>
      <c r="M17" s="418"/>
      <c r="N17" s="418"/>
      <c r="O17" s="418"/>
      <c r="P17" s="418"/>
      <c r="Q17" s="418"/>
      <c r="R17" s="418"/>
      <c r="S17" s="418"/>
      <c r="T17" s="418"/>
      <c r="U17" s="418"/>
      <c r="V17" s="418"/>
      <c r="W17" s="418"/>
      <c r="X17" s="418"/>
      <c r="Y17" s="418"/>
      <c r="Z17" s="418"/>
      <c r="AA17" s="418"/>
      <c r="AB17" s="418"/>
      <c r="AC17" s="418"/>
      <c r="AD17" s="418"/>
      <c r="AE17" s="404"/>
      <c r="AF17" s="404"/>
      <c r="AG17" s="404"/>
      <c r="AH17" s="404"/>
      <c r="AI17" s="404"/>
      <c r="AJ17" s="404"/>
      <c r="AK17" s="404"/>
      <c r="AL17" s="404"/>
      <c r="AM17" s="404"/>
      <c r="AN17" s="404"/>
      <c r="AO17" s="404"/>
      <c r="AP17" s="404"/>
      <c r="AQ17" s="404"/>
      <c r="AR17" s="404"/>
      <c r="AS17" s="404"/>
      <c r="AT17" s="404"/>
      <c r="AU17" s="404"/>
      <c r="AV17" s="404"/>
      <c r="AW17" s="404"/>
      <c r="AX17" s="404"/>
      <c r="AY17" s="404"/>
      <c r="AZ17" s="404"/>
      <c r="BA17" s="404"/>
      <c r="BB17" s="404"/>
      <c r="BC17" s="404"/>
      <c r="BD17" s="404"/>
      <c r="BE17" s="404"/>
      <c r="BF17" s="404"/>
      <c r="BG17" s="404"/>
      <c r="BH17" s="404"/>
      <c r="BI17" s="404"/>
      <c r="BJ17" s="404"/>
      <c r="BK17" s="404"/>
      <c r="BL17" s="404"/>
      <c r="BM17" s="404"/>
      <c r="BN17" s="404"/>
      <c r="BO17" s="404"/>
      <c r="BP17" s="404"/>
      <c r="BQ17" s="404"/>
      <c r="BR17" s="551"/>
      <c r="BS17" s="551"/>
      <c r="BT17" s="551"/>
      <c r="BU17" s="551"/>
      <c r="BV17" s="551"/>
      <c r="BW17" s="551"/>
      <c r="BX17" s="551"/>
      <c r="BY17" s="551"/>
      <c r="BZ17" s="551"/>
      <c r="CA17" s="551"/>
      <c r="CB17" s="551"/>
      <c r="CC17" s="551"/>
      <c r="CD17" s="551"/>
      <c r="CE17" s="551"/>
      <c r="CF17" s="551"/>
      <c r="CG17" s="551"/>
      <c r="CH17" s="551"/>
      <c r="CI17" s="551"/>
      <c r="CJ17" s="551"/>
      <c r="CK17" s="551"/>
      <c r="CL17" s="551"/>
      <c r="CM17" s="551"/>
      <c r="CN17" s="551"/>
      <c r="CO17" s="551"/>
      <c r="CP17" s="551"/>
      <c r="CQ17" s="551"/>
      <c r="CR17" s="551"/>
      <c r="CS17" s="551"/>
      <c r="CT17" s="551"/>
      <c r="CU17" s="551"/>
      <c r="CV17" s="551"/>
      <c r="CW17" s="551"/>
      <c r="CX17" s="551"/>
      <c r="CY17" s="551"/>
      <c r="CZ17" s="551"/>
      <c r="DA17" s="551"/>
    </row>
    <row r="18" spans="1:105" s="5" customFormat="1" ht="15" hidden="1" customHeight="1" x14ac:dyDescent="0.2">
      <c r="A18" s="411"/>
      <c r="B18" s="411"/>
      <c r="C18" s="411"/>
      <c r="D18" s="411"/>
      <c r="E18" s="411"/>
      <c r="F18" s="411"/>
      <c r="G18" s="473" t="s">
        <v>7</v>
      </c>
      <c r="H18" s="473"/>
      <c r="I18" s="473"/>
      <c r="J18" s="473"/>
      <c r="K18" s="473"/>
      <c r="L18" s="473"/>
      <c r="M18" s="473"/>
      <c r="N18" s="473"/>
      <c r="O18" s="473"/>
      <c r="P18" s="473"/>
      <c r="Q18" s="473"/>
      <c r="R18" s="473"/>
      <c r="S18" s="473"/>
      <c r="T18" s="473"/>
      <c r="U18" s="473"/>
      <c r="V18" s="473"/>
      <c r="W18" s="473"/>
      <c r="X18" s="473"/>
      <c r="Y18" s="473"/>
      <c r="Z18" s="473"/>
      <c r="AA18" s="473"/>
      <c r="AB18" s="473"/>
      <c r="AC18" s="473"/>
      <c r="AD18" s="474"/>
      <c r="AE18" s="404" t="s">
        <v>8</v>
      </c>
      <c r="AF18" s="404"/>
      <c r="AG18" s="404"/>
      <c r="AH18" s="404"/>
      <c r="AI18" s="404"/>
      <c r="AJ18" s="404"/>
      <c r="AK18" s="404"/>
      <c r="AL18" s="404"/>
      <c r="AM18" s="404"/>
      <c r="AN18" s="404"/>
      <c r="AO18" s="404"/>
      <c r="AP18" s="404"/>
      <c r="AQ18" s="404"/>
      <c r="AR18" s="404"/>
      <c r="AS18" s="404"/>
      <c r="AT18" s="404"/>
      <c r="AU18" s="404"/>
      <c r="AV18" s="404"/>
      <c r="AW18" s="404"/>
      <c r="AX18" s="404"/>
      <c r="AY18" s="404"/>
      <c r="AZ18" s="404" t="s">
        <v>8</v>
      </c>
      <c r="BA18" s="404"/>
      <c r="BB18" s="404"/>
      <c r="BC18" s="404"/>
      <c r="BD18" s="404"/>
      <c r="BE18" s="404"/>
      <c r="BF18" s="404"/>
      <c r="BG18" s="404"/>
      <c r="BH18" s="404"/>
      <c r="BI18" s="404"/>
      <c r="BJ18" s="404"/>
      <c r="BK18" s="404"/>
      <c r="BL18" s="404"/>
      <c r="BM18" s="404"/>
      <c r="BN18" s="404"/>
      <c r="BO18" s="404"/>
      <c r="BP18" s="404"/>
      <c r="BQ18" s="404"/>
      <c r="BR18" s="551" t="s">
        <v>8</v>
      </c>
      <c r="BS18" s="551"/>
      <c r="BT18" s="551"/>
      <c r="BU18" s="551"/>
      <c r="BV18" s="551"/>
      <c r="BW18" s="551"/>
      <c r="BX18" s="551"/>
      <c r="BY18" s="551"/>
      <c r="BZ18" s="551"/>
      <c r="CA18" s="551"/>
      <c r="CB18" s="551"/>
      <c r="CC18" s="551"/>
      <c r="CD18" s="551"/>
      <c r="CE18" s="551"/>
      <c r="CF18" s="551"/>
      <c r="CG18" s="551"/>
      <c r="CH18" s="551"/>
      <c r="CI18" s="551"/>
      <c r="CJ18" s="589"/>
      <c r="CK18" s="589"/>
      <c r="CL18" s="589"/>
      <c r="CM18" s="589"/>
      <c r="CN18" s="589"/>
      <c r="CO18" s="589"/>
      <c r="CP18" s="589"/>
      <c r="CQ18" s="589"/>
      <c r="CR18" s="589"/>
      <c r="CS18" s="589"/>
      <c r="CT18" s="589"/>
      <c r="CU18" s="589"/>
      <c r="CV18" s="589"/>
      <c r="CW18" s="589"/>
      <c r="CX18" s="589"/>
      <c r="CY18" s="589"/>
      <c r="CZ18" s="589"/>
      <c r="DA18" s="589"/>
    </row>
    <row r="19" spans="1:105" ht="12" hidden="1" customHeight="1" x14ac:dyDescent="0.25"/>
    <row r="20" spans="1:105" s="265" customFormat="1" ht="40.5" hidden="1" customHeight="1" x14ac:dyDescent="0.2">
      <c r="A20" s="659" t="s">
        <v>23</v>
      </c>
      <c r="B20" s="659"/>
      <c r="C20" s="659"/>
      <c r="D20" s="659"/>
      <c r="E20" s="659"/>
      <c r="F20" s="659"/>
      <c r="G20" s="659"/>
      <c r="H20" s="659"/>
      <c r="I20" s="659"/>
      <c r="J20" s="659"/>
      <c r="K20" s="659"/>
      <c r="L20" s="659"/>
      <c r="M20" s="659"/>
      <c r="N20" s="659"/>
      <c r="O20" s="659"/>
      <c r="P20" s="659"/>
      <c r="Q20" s="659"/>
      <c r="R20" s="659"/>
      <c r="S20" s="659"/>
      <c r="T20" s="659"/>
      <c r="U20" s="659"/>
      <c r="V20" s="659"/>
      <c r="W20" s="659"/>
      <c r="X20" s="659"/>
      <c r="Y20" s="659"/>
      <c r="Z20" s="659"/>
      <c r="AA20" s="659"/>
      <c r="AB20" s="659"/>
      <c r="AC20" s="659"/>
      <c r="AD20" s="659"/>
      <c r="AE20" s="659"/>
      <c r="AF20" s="659"/>
      <c r="AG20" s="659"/>
      <c r="AH20" s="659"/>
      <c r="AI20" s="659"/>
      <c r="AJ20" s="659"/>
      <c r="AK20" s="659"/>
      <c r="AL20" s="659"/>
      <c r="AM20" s="659"/>
      <c r="AN20" s="659"/>
      <c r="AO20" s="659"/>
      <c r="AP20" s="659"/>
      <c r="AQ20" s="659"/>
      <c r="AR20" s="659"/>
      <c r="AS20" s="659"/>
      <c r="AT20" s="659"/>
      <c r="AU20" s="659"/>
      <c r="AV20" s="659"/>
      <c r="AW20" s="659"/>
      <c r="AX20" s="659"/>
      <c r="AY20" s="659"/>
      <c r="AZ20" s="659"/>
      <c r="BA20" s="659"/>
      <c r="BB20" s="659"/>
      <c r="BC20" s="659"/>
      <c r="BD20" s="659"/>
      <c r="BE20" s="659"/>
      <c r="BF20" s="659"/>
      <c r="BG20" s="659"/>
      <c r="BH20" s="659"/>
      <c r="BI20" s="659"/>
      <c r="BJ20" s="659"/>
      <c r="BK20" s="659"/>
      <c r="BL20" s="659"/>
      <c r="BM20" s="659"/>
      <c r="BN20" s="659"/>
      <c r="BO20" s="659"/>
      <c r="BP20" s="659"/>
      <c r="BQ20" s="659"/>
      <c r="BR20" s="659"/>
      <c r="BS20" s="659"/>
      <c r="BT20" s="659"/>
      <c r="BU20" s="659"/>
      <c r="BV20" s="659"/>
      <c r="BW20" s="659"/>
      <c r="BX20" s="659"/>
      <c r="BY20" s="659"/>
      <c r="BZ20" s="659"/>
      <c r="CA20" s="659"/>
      <c r="CB20" s="659"/>
      <c r="CC20" s="659"/>
      <c r="CD20" s="659"/>
      <c r="CE20" s="659"/>
      <c r="CF20" s="659"/>
      <c r="CG20" s="659"/>
      <c r="CH20" s="659"/>
      <c r="CI20" s="659"/>
      <c r="CJ20" s="659"/>
      <c r="CK20" s="659"/>
      <c r="CL20" s="659"/>
      <c r="CM20" s="659"/>
      <c r="CN20" s="659"/>
      <c r="CO20" s="659"/>
      <c r="CP20" s="659"/>
      <c r="CQ20" s="659"/>
      <c r="CR20" s="659"/>
      <c r="CS20" s="659"/>
      <c r="CT20" s="659"/>
      <c r="CU20" s="659"/>
      <c r="CV20" s="659"/>
      <c r="CW20" s="659"/>
      <c r="CX20" s="659"/>
      <c r="CY20" s="659"/>
      <c r="CZ20" s="659"/>
      <c r="DA20" s="659"/>
    </row>
    <row r="21" spans="1:105" ht="10.5" hidden="1" customHeight="1" x14ac:dyDescent="0.25"/>
    <row r="22" spans="1:105" ht="49.5" hidden="1" customHeight="1" x14ac:dyDescent="0.25">
      <c r="A22" s="466" t="s">
        <v>0</v>
      </c>
      <c r="B22" s="467"/>
      <c r="C22" s="467"/>
      <c r="D22" s="467"/>
      <c r="E22" s="467"/>
      <c r="F22" s="468"/>
      <c r="G22" s="466" t="s">
        <v>78</v>
      </c>
      <c r="H22" s="467"/>
      <c r="I22" s="467"/>
      <c r="J22" s="467"/>
      <c r="K22" s="467"/>
      <c r="L22" s="467"/>
      <c r="M22" s="467"/>
      <c r="N22" s="467"/>
      <c r="O22" s="467"/>
      <c r="P22" s="467"/>
      <c r="Q22" s="467"/>
      <c r="R22" s="467"/>
      <c r="S22" s="467"/>
      <c r="T22" s="467"/>
      <c r="U22" s="467"/>
      <c r="V22" s="467"/>
      <c r="W22" s="467"/>
      <c r="X22" s="467"/>
      <c r="Y22" s="467"/>
      <c r="Z22" s="467"/>
      <c r="AA22" s="467"/>
      <c r="AB22" s="467"/>
      <c r="AC22" s="467"/>
      <c r="AD22" s="467"/>
      <c r="AE22" s="467"/>
      <c r="AF22" s="467"/>
      <c r="AG22" s="467"/>
      <c r="AH22" s="467"/>
      <c r="AI22" s="467"/>
      <c r="AJ22" s="467"/>
      <c r="AK22" s="467"/>
      <c r="AL22" s="467"/>
      <c r="AM22" s="467"/>
      <c r="AN22" s="467"/>
      <c r="AO22" s="467"/>
      <c r="AP22" s="467"/>
      <c r="AQ22" s="467"/>
      <c r="AR22" s="467"/>
      <c r="AS22" s="467"/>
      <c r="AT22" s="467"/>
      <c r="AU22" s="467"/>
      <c r="AV22" s="467"/>
      <c r="AW22" s="467"/>
      <c r="AX22" s="467"/>
      <c r="AY22" s="467"/>
      <c r="AZ22" s="467"/>
      <c r="BA22" s="467"/>
      <c r="BB22" s="467"/>
      <c r="BC22" s="467"/>
      <c r="BD22" s="467"/>
      <c r="BE22" s="467"/>
      <c r="BF22" s="467"/>
      <c r="BG22" s="467"/>
      <c r="BH22" s="467"/>
      <c r="BI22" s="467"/>
      <c r="BJ22" s="467"/>
      <c r="BK22" s="467"/>
      <c r="BL22" s="467"/>
      <c r="BM22" s="467"/>
      <c r="BN22" s="467"/>
      <c r="BO22" s="467"/>
      <c r="BP22" s="467"/>
      <c r="BQ22" s="467"/>
      <c r="BR22" s="467"/>
      <c r="BS22" s="467"/>
      <c r="BT22" s="467"/>
      <c r="BU22" s="467"/>
      <c r="BV22" s="468"/>
      <c r="BW22" s="466" t="s">
        <v>25</v>
      </c>
      <c r="BX22" s="467"/>
      <c r="BY22" s="467"/>
      <c r="BZ22" s="467"/>
      <c r="CA22" s="467"/>
      <c r="CB22" s="467"/>
      <c r="CC22" s="467"/>
      <c r="CD22" s="467"/>
      <c r="CE22" s="467"/>
      <c r="CF22" s="467"/>
      <c r="CG22" s="467"/>
      <c r="CH22" s="467"/>
      <c r="CI22" s="467"/>
      <c r="CJ22" s="467"/>
      <c r="CK22" s="467"/>
      <c r="CL22" s="468"/>
      <c r="CM22" s="466" t="s">
        <v>24</v>
      </c>
      <c r="CN22" s="467"/>
      <c r="CO22" s="467"/>
      <c r="CP22" s="467"/>
      <c r="CQ22" s="467"/>
      <c r="CR22" s="467"/>
      <c r="CS22" s="467"/>
      <c r="CT22" s="467"/>
      <c r="CU22" s="467"/>
      <c r="CV22" s="467"/>
      <c r="CW22" s="467"/>
      <c r="CX22" s="467"/>
      <c r="CY22" s="467"/>
      <c r="CZ22" s="467"/>
      <c r="DA22" s="468"/>
    </row>
    <row r="23" spans="1:105" s="271" customFormat="1" ht="12.75" hidden="1" x14ac:dyDescent="0.2">
      <c r="A23" s="472">
        <v>1</v>
      </c>
      <c r="B23" s="472"/>
      <c r="C23" s="472"/>
      <c r="D23" s="472"/>
      <c r="E23" s="472"/>
      <c r="F23" s="472"/>
      <c r="G23" s="472">
        <v>2</v>
      </c>
      <c r="H23" s="472"/>
      <c r="I23" s="472"/>
      <c r="J23" s="472"/>
      <c r="K23" s="472"/>
      <c r="L23" s="472"/>
      <c r="M23" s="472"/>
      <c r="N23" s="472"/>
      <c r="O23" s="472"/>
      <c r="P23" s="472"/>
      <c r="Q23" s="472"/>
      <c r="R23" s="472"/>
      <c r="S23" s="472"/>
      <c r="T23" s="472"/>
      <c r="U23" s="472"/>
      <c r="V23" s="472"/>
      <c r="W23" s="472"/>
      <c r="X23" s="472"/>
      <c r="Y23" s="472"/>
      <c r="Z23" s="472"/>
      <c r="AA23" s="472"/>
      <c r="AB23" s="472"/>
      <c r="AC23" s="472"/>
      <c r="AD23" s="472"/>
      <c r="AE23" s="472"/>
      <c r="AF23" s="472"/>
      <c r="AG23" s="472"/>
      <c r="AH23" s="472"/>
      <c r="AI23" s="472"/>
      <c r="AJ23" s="472"/>
      <c r="AK23" s="472"/>
      <c r="AL23" s="472"/>
      <c r="AM23" s="472"/>
      <c r="AN23" s="472"/>
      <c r="AO23" s="472"/>
      <c r="AP23" s="472"/>
      <c r="AQ23" s="472"/>
      <c r="AR23" s="472"/>
      <c r="AS23" s="472"/>
      <c r="AT23" s="472"/>
      <c r="AU23" s="472"/>
      <c r="AV23" s="472"/>
      <c r="AW23" s="472"/>
      <c r="AX23" s="472"/>
      <c r="AY23" s="472"/>
      <c r="AZ23" s="472"/>
      <c r="BA23" s="472"/>
      <c r="BB23" s="472"/>
      <c r="BC23" s="472"/>
      <c r="BD23" s="472"/>
      <c r="BE23" s="472"/>
      <c r="BF23" s="472"/>
      <c r="BG23" s="472"/>
      <c r="BH23" s="472"/>
      <c r="BI23" s="472"/>
      <c r="BJ23" s="472"/>
      <c r="BK23" s="472"/>
      <c r="BL23" s="472"/>
      <c r="BM23" s="472"/>
      <c r="BN23" s="472"/>
      <c r="BO23" s="472"/>
      <c r="BP23" s="472"/>
      <c r="BQ23" s="472"/>
      <c r="BR23" s="472"/>
      <c r="BS23" s="472"/>
      <c r="BT23" s="472"/>
      <c r="BU23" s="472"/>
      <c r="BV23" s="472"/>
      <c r="BW23" s="472">
        <v>3</v>
      </c>
      <c r="BX23" s="472"/>
      <c r="BY23" s="472"/>
      <c r="BZ23" s="472"/>
      <c r="CA23" s="472"/>
      <c r="CB23" s="472"/>
      <c r="CC23" s="472"/>
      <c r="CD23" s="472"/>
      <c r="CE23" s="472"/>
      <c r="CF23" s="472"/>
      <c r="CG23" s="472"/>
      <c r="CH23" s="472"/>
      <c r="CI23" s="472"/>
      <c r="CJ23" s="472"/>
      <c r="CK23" s="472"/>
      <c r="CL23" s="472"/>
      <c r="CM23" s="472">
        <v>4</v>
      </c>
      <c r="CN23" s="472"/>
      <c r="CO23" s="472"/>
      <c r="CP23" s="472"/>
      <c r="CQ23" s="472"/>
      <c r="CR23" s="472"/>
      <c r="CS23" s="472"/>
      <c r="CT23" s="472"/>
      <c r="CU23" s="472"/>
      <c r="CV23" s="472"/>
      <c r="CW23" s="472"/>
      <c r="CX23" s="472"/>
      <c r="CY23" s="472"/>
      <c r="CZ23" s="472"/>
      <c r="DA23" s="472"/>
    </row>
    <row r="24" spans="1:105" ht="15" hidden="1" customHeight="1" x14ac:dyDescent="0.25">
      <c r="A24" s="411" t="s">
        <v>26</v>
      </c>
      <c r="B24" s="411"/>
      <c r="C24" s="411"/>
      <c r="D24" s="411"/>
      <c r="E24" s="411"/>
      <c r="F24" s="411"/>
      <c r="G24" s="267"/>
      <c r="H24" s="553" t="s">
        <v>37</v>
      </c>
      <c r="I24" s="553"/>
      <c r="J24" s="553"/>
      <c r="K24" s="553"/>
      <c r="L24" s="553"/>
      <c r="M24" s="553"/>
      <c r="N24" s="553"/>
      <c r="O24" s="553"/>
      <c r="P24" s="553"/>
      <c r="Q24" s="553"/>
      <c r="R24" s="553"/>
      <c r="S24" s="553"/>
      <c r="T24" s="553"/>
      <c r="U24" s="553"/>
      <c r="V24" s="553"/>
      <c r="W24" s="553"/>
      <c r="X24" s="553"/>
      <c r="Y24" s="553"/>
      <c r="Z24" s="553"/>
      <c r="AA24" s="553"/>
      <c r="AB24" s="553"/>
      <c r="AC24" s="553"/>
      <c r="AD24" s="553"/>
      <c r="AE24" s="553"/>
      <c r="AF24" s="553"/>
      <c r="AG24" s="553"/>
      <c r="AH24" s="553"/>
      <c r="AI24" s="553"/>
      <c r="AJ24" s="553"/>
      <c r="AK24" s="553"/>
      <c r="AL24" s="553"/>
      <c r="AM24" s="553"/>
      <c r="AN24" s="553"/>
      <c r="AO24" s="553"/>
      <c r="AP24" s="553"/>
      <c r="AQ24" s="553"/>
      <c r="AR24" s="553"/>
      <c r="AS24" s="553"/>
      <c r="AT24" s="553"/>
      <c r="AU24" s="553"/>
      <c r="AV24" s="553"/>
      <c r="AW24" s="553"/>
      <c r="AX24" s="553"/>
      <c r="AY24" s="553"/>
      <c r="AZ24" s="553"/>
      <c r="BA24" s="553"/>
      <c r="BB24" s="553"/>
      <c r="BC24" s="553"/>
      <c r="BD24" s="553"/>
      <c r="BE24" s="553"/>
      <c r="BF24" s="553"/>
      <c r="BG24" s="553"/>
      <c r="BH24" s="553"/>
      <c r="BI24" s="553"/>
      <c r="BJ24" s="553"/>
      <c r="BK24" s="553"/>
      <c r="BL24" s="553"/>
      <c r="BM24" s="553"/>
      <c r="BN24" s="553"/>
      <c r="BO24" s="553"/>
      <c r="BP24" s="553"/>
      <c r="BQ24" s="553"/>
      <c r="BR24" s="553"/>
      <c r="BS24" s="553"/>
      <c r="BT24" s="553"/>
      <c r="BU24" s="553"/>
      <c r="BV24" s="554"/>
      <c r="BW24" s="551" t="s">
        <v>8</v>
      </c>
      <c r="BX24" s="551"/>
      <c r="BY24" s="551"/>
      <c r="BZ24" s="551"/>
      <c r="CA24" s="551"/>
      <c r="CB24" s="551"/>
      <c r="CC24" s="551"/>
      <c r="CD24" s="551"/>
      <c r="CE24" s="551"/>
      <c r="CF24" s="551"/>
      <c r="CG24" s="551"/>
      <c r="CH24" s="551"/>
      <c r="CI24" s="551"/>
      <c r="CJ24" s="551"/>
      <c r="CK24" s="551"/>
      <c r="CL24" s="551"/>
      <c r="CM24" s="551">
        <f>CM25</f>
        <v>414903</v>
      </c>
      <c r="CN24" s="551"/>
      <c r="CO24" s="551"/>
      <c r="CP24" s="551"/>
      <c r="CQ24" s="551"/>
      <c r="CR24" s="551"/>
      <c r="CS24" s="551"/>
      <c r="CT24" s="551"/>
      <c r="CU24" s="551"/>
      <c r="CV24" s="551"/>
      <c r="CW24" s="551"/>
      <c r="CX24" s="551"/>
      <c r="CY24" s="551"/>
      <c r="CZ24" s="551"/>
      <c r="DA24" s="551"/>
    </row>
    <row r="25" spans="1:105" s="271" customFormat="1" ht="12.75" hidden="1" x14ac:dyDescent="0.2">
      <c r="A25" s="579" t="s">
        <v>27</v>
      </c>
      <c r="B25" s="580"/>
      <c r="C25" s="580"/>
      <c r="D25" s="580"/>
      <c r="E25" s="580"/>
      <c r="F25" s="581"/>
      <c r="G25" s="10"/>
      <c r="H25" s="575" t="s">
        <v>1</v>
      </c>
      <c r="I25" s="575"/>
      <c r="J25" s="575"/>
      <c r="K25" s="575"/>
      <c r="L25" s="575"/>
      <c r="M25" s="575"/>
      <c r="N25" s="575"/>
      <c r="O25" s="575"/>
      <c r="P25" s="575"/>
      <c r="Q25" s="575"/>
      <c r="R25" s="575"/>
      <c r="S25" s="575"/>
      <c r="T25" s="575"/>
      <c r="U25" s="575"/>
      <c r="V25" s="575"/>
      <c r="W25" s="575"/>
      <c r="X25" s="575"/>
      <c r="Y25" s="575"/>
      <c r="Z25" s="575"/>
      <c r="AA25" s="575"/>
      <c r="AB25" s="575"/>
      <c r="AC25" s="575"/>
      <c r="AD25" s="575"/>
      <c r="AE25" s="575"/>
      <c r="AF25" s="575"/>
      <c r="AG25" s="575"/>
      <c r="AH25" s="575"/>
      <c r="AI25" s="575"/>
      <c r="AJ25" s="575"/>
      <c r="AK25" s="575"/>
      <c r="AL25" s="575"/>
      <c r="AM25" s="575"/>
      <c r="AN25" s="575"/>
      <c r="AO25" s="575"/>
      <c r="AP25" s="575"/>
      <c r="AQ25" s="575"/>
      <c r="AR25" s="575"/>
      <c r="AS25" s="575"/>
      <c r="AT25" s="575"/>
      <c r="AU25" s="575"/>
      <c r="AV25" s="575"/>
      <c r="AW25" s="575"/>
      <c r="AX25" s="575"/>
      <c r="AY25" s="575"/>
      <c r="AZ25" s="575"/>
      <c r="BA25" s="575"/>
      <c r="BB25" s="575"/>
      <c r="BC25" s="575"/>
      <c r="BD25" s="575"/>
      <c r="BE25" s="575"/>
      <c r="BF25" s="575"/>
      <c r="BG25" s="575"/>
      <c r="BH25" s="575"/>
      <c r="BI25" s="575"/>
      <c r="BJ25" s="575"/>
      <c r="BK25" s="575"/>
      <c r="BL25" s="575"/>
      <c r="BM25" s="575"/>
      <c r="BN25" s="575"/>
      <c r="BO25" s="575"/>
      <c r="BP25" s="575"/>
      <c r="BQ25" s="575"/>
      <c r="BR25" s="575"/>
      <c r="BS25" s="575"/>
      <c r="BT25" s="575"/>
      <c r="BU25" s="575"/>
      <c r="BV25" s="576"/>
      <c r="BW25" s="414">
        <v>1886500</v>
      </c>
      <c r="BX25" s="414"/>
      <c r="BY25" s="414"/>
      <c r="BZ25" s="414"/>
      <c r="CA25" s="414"/>
      <c r="CB25" s="414"/>
      <c r="CC25" s="414"/>
      <c r="CD25" s="414"/>
      <c r="CE25" s="414"/>
      <c r="CF25" s="414"/>
      <c r="CG25" s="414"/>
      <c r="CH25" s="414"/>
      <c r="CI25" s="414"/>
      <c r="CJ25" s="414"/>
      <c r="CK25" s="414"/>
      <c r="CL25" s="414"/>
      <c r="CM25" s="414">
        <f>BW25*0.22-127</f>
        <v>414903</v>
      </c>
      <c r="CN25" s="414"/>
      <c r="CO25" s="414"/>
      <c r="CP25" s="414"/>
      <c r="CQ25" s="414"/>
      <c r="CR25" s="414"/>
      <c r="CS25" s="414"/>
      <c r="CT25" s="414"/>
      <c r="CU25" s="414"/>
      <c r="CV25" s="414"/>
      <c r="CW25" s="414"/>
      <c r="CX25" s="414"/>
      <c r="CY25" s="414"/>
      <c r="CZ25" s="414"/>
      <c r="DA25" s="414"/>
    </row>
    <row r="26" spans="1:105" s="271" customFormat="1" ht="11.25" hidden="1" customHeight="1" x14ac:dyDescent="0.2">
      <c r="A26" s="582"/>
      <c r="B26" s="583"/>
      <c r="C26" s="583"/>
      <c r="D26" s="583"/>
      <c r="E26" s="583"/>
      <c r="F26" s="584"/>
      <c r="G26" s="9"/>
      <c r="H26" s="577" t="s">
        <v>38</v>
      </c>
      <c r="I26" s="577"/>
      <c r="J26" s="577"/>
      <c r="K26" s="577"/>
      <c r="L26" s="577"/>
      <c r="M26" s="577"/>
      <c r="N26" s="577"/>
      <c r="O26" s="577"/>
      <c r="P26" s="577"/>
      <c r="Q26" s="577"/>
      <c r="R26" s="577"/>
      <c r="S26" s="577"/>
      <c r="T26" s="577"/>
      <c r="U26" s="577"/>
      <c r="V26" s="577"/>
      <c r="W26" s="577"/>
      <c r="X26" s="577"/>
      <c r="Y26" s="577"/>
      <c r="Z26" s="577"/>
      <c r="AA26" s="577"/>
      <c r="AB26" s="577"/>
      <c r="AC26" s="577"/>
      <c r="AD26" s="577"/>
      <c r="AE26" s="577"/>
      <c r="AF26" s="577"/>
      <c r="AG26" s="577"/>
      <c r="AH26" s="577"/>
      <c r="AI26" s="577"/>
      <c r="AJ26" s="577"/>
      <c r="AK26" s="577"/>
      <c r="AL26" s="577"/>
      <c r="AM26" s="577"/>
      <c r="AN26" s="577"/>
      <c r="AO26" s="577"/>
      <c r="AP26" s="577"/>
      <c r="AQ26" s="577"/>
      <c r="AR26" s="577"/>
      <c r="AS26" s="577"/>
      <c r="AT26" s="577"/>
      <c r="AU26" s="577"/>
      <c r="AV26" s="577"/>
      <c r="AW26" s="577"/>
      <c r="AX26" s="577"/>
      <c r="AY26" s="577"/>
      <c r="AZ26" s="577"/>
      <c r="BA26" s="577"/>
      <c r="BB26" s="577"/>
      <c r="BC26" s="577"/>
      <c r="BD26" s="577"/>
      <c r="BE26" s="577"/>
      <c r="BF26" s="577"/>
      <c r="BG26" s="577"/>
      <c r="BH26" s="577"/>
      <c r="BI26" s="577"/>
      <c r="BJ26" s="577"/>
      <c r="BK26" s="577"/>
      <c r="BL26" s="577"/>
      <c r="BM26" s="577"/>
      <c r="BN26" s="577"/>
      <c r="BO26" s="577"/>
      <c r="BP26" s="577"/>
      <c r="BQ26" s="577"/>
      <c r="BR26" s="577"/>
      <c r="BS26" s="577"/>
      <c r="BT26" s="577"/>
      <c r="BU26" s="577"/>
      <c r="BV26" s="578"/>
      <c r="BW26" s="414"/>
      <c r="BX26" s="414"/>
      <c r="BY26" s="414"/>
      <c r="BZ26" s="414"/>
      <c r="CA26" s="414"/>
      <c r="CB26" s="414"/>
      <c r="CC26" s="414"/>
      <c r="CD26" s="414"/>
      <c r="CE26" s="414"/>
      <c r="CF26" s="414"/>
      <c r="CG26" s="414"/>
      <c r="CH26" s="414"/>
      <c r="CI26" s="414"/>
      <c r="CJ26" s="414"/>
      <c r="CK26" s="414"/>
      <c r="CL26" s="414"/>
      <c r="CM26" s="414"/>
      <c r="CN26" s="414"/>
      <c r="CO26" s="414"/>
      <c r="CP26" s="414"/>
      <c r="CQ26" s="414"/>
      <c r="CR26" s="414"/>
      <c r="CS26" s="414"/>
      <c r="CT26" s="414"/>
      <c r="CU26" s="414"/>
      <c r="CV26" s="414"/>
      <c r="CW26" s="414"/>
      <c r="CX26" s="414"/>
      <c r="CY26" s="414"/>
      <c r="CZ26" s="414"/>
      <c r="DA26" s="414"/>
    </row>
    <row r="27" spans="1:105" s="271" customFormat="1" ht="13.5" hidden="1" customHeight="1" x14ac:dyDescent="0.2">
      <c r="A27" s="411" t="s">
        <v>28</v>
      </c>
      <c r="B27" s="411"/>
      <c r="C27" s="411"/>
      <c r="D27" s="411"/>
      <c r="E27" s="411"/>
      <c r="F27" s="411"/>
      <c r="G27" s="267"/>
      <c r="H27" s="585" t="s">
        <v>39</v>
      </c>
      <c r="I27" s="585"/>
      <c r="J27" s="585"/>
      <c r="K27" s="585"/>
      <c r="L27" s="585"/>
      <c r="M27" s="585"/>
      <c r="N27" s="585"/>
      <c r="O27" s="585"/>
      <c r="P27" s="585"/>
      <c r="Q27" s="585"/>
      <c r="R27" s="585"/>
      <c r="S27" s="585"/>
      <c r="T27" s="585"/>
      <c r="U27" s="585"/>
      <c r="V27" s="585"/>
      <c r="W27" s="585"/>
      <c r="X27" s="585"/>
      <c r="Y27" s="585"/>
      <c r="Z27" s="585"/>
      <c r="AA27" s="585"/>
      <c r="AB27" s="585"/>
      <c r="AC27" s="585"/>
      <c r="AD27" s="585"/>
      <c r="AE27" s="585"/>
      <c r="AF27" s="585"/>
      <c r="AG27" s="585"/>
      <c r="AH27" s="585"/>
      <c r="AI27" s="585"/>
      <c r="AJ27" s="585"/>
      <c r="AK27" s="585"/>
      <c r="AL27" s="585"/>
      <c r="AM27" s="585"/>
      <c r="AN27" s="585"/>
      <c r="AO27" s="585"/>
      <c r="AP27" s="585"/>
      <c r="AQ27" s="585"/>
      <c r="AR27" s="585"/>
      <c r="AS27" s="585"/>
      <c r="AT27" s="585"/>
      <c r="AU27" s="585"/>
      <c r="AV27" s="585"/>
      <c r="AW27" s="585"/>
      <c r="AX27" s="585"/>
      <c r="AY27" s="585"/>
      <c r="AZ27" s="585"/>
      <c r="BA27" s="585"/>
      <c r="BB27" s="585"/>
      <c r="BC27" s="585"/>
      <c r="BD27" s="585"/>
      <c r="BE27" s="585"/>
      <c r="BF27" s="585"/>
      <c r="BG27" s="585"/>
      <c r="BH27" s="585"/>
      <c r="BI27" s="585"/>
      <c r="BJ27" s="585"/>
      <c r="BK27" s="585"/>
      <c r="BL27" s="585"/>
      <c r="BM27" s="585"/>
      <c r="BN27" s="585"/>
      <c r="BO27" s="585"/>
      <c r="BP27" s="585"/>
      <c r="BQ27" s="585"/>
      <c r="BR27" s="585"/>
      <c r="BS27" s="585"/>
      <c r="BT27" s="585"/>
      <c r="BU27" s="585"/>
      <c r="BV27" s="586"/>
      <c r="BW27" s="551"/>
      <c r="BX27" s="551"/>
      <c r="BY27" s="551"/>
      <c r="BZ27" s="551"/>
      <c r="CA27" s="551"/>
      <c r="CB27" s="551"/>
      <c r="CC27" s="551"/>
      <c r="CD27" s="551"/>
      <c r="CE27" s="551"/>
      <c r="CF27" s="551"/>
      <c r="CG27" s="551"/>
      <c r="CH27" s="551"/>
      <c r="CI27" s="551"/>
      <c r="CJ27" s="551"/>
      <c r="CK27" s="551"/>
      <c r="CL27" s="551"/>
      <c r="CM27" s="551"/>
      <c r="CN27" s="551"/>
      <c r="CO27" s="551"/>
      <c r="CP27" s="551"/>
      <c r="CQ27" s="551"/>
      <c r="CR27" s="551"/>
      <c r="CS27" s="551"/>
      <c r="CT27" s="551"/>
      <c r="CU27" s="551"/>
      <c r="CV27" s="551"/>
      <c r="CW27" s="551"/>
      <c r="CX27" s="551"/>
      <c r="CY27" s="551"/>
      <c r="CZ27" s="551"/>
      <c r="DA27" s="551"/>
    </row>
    <row r="28" spans="1:105" s="271" customFormat="1" ht="26.25" hidden="1" customHeight="1" x14ac:dyDescent="0.2">
      <c r="A28" s="411" t="s">
        <v>29</v>
      </c>
      <c r="B28" s="411"/>
      <c r="C28" s="411"/>
      <c r="D28" s="411"/>
      <c r="E28" s="411"/>
      <c r="F28" s="411"/>
      <c r="G28" s="267"/>
      <c r="H28" s="585" t="s">
        <v>40</v>
      </c>
      <c r="I28" s="585"/>
      <c r="J28" s="585"/>
      <c r="K28" s="585"/>
      <c r="L28" s="585"/>
      <c r="M28" s="585"/>
      <c r="N28" s="585"/>
      <c r="O28" s="585"/>
      <c r="P28" s="585"/>
      <c r="Q28" s="585"/>
      <c r="R28" s="585"/>
      <c r="S28" s="585"/>
      <c r="T28" s="585"/>
      <c r="U28" s="585"/>
      <c r="V28" s="585"/>
      <c r="W28" s="585"/>
      <c r="X28" s="585"/>
      <c r="Y28" s="585"/>
      <c r="Z28" s="585"/>
      <c r="AA28" s="585"/>
      <c r="AB28" s="585"/>
      <c r="AC28" s="585"/>
      <c r="AD28" s="585"/>
      <c r="AE28" s="585"/>
      <c r="AF28" s="585"/>
      <c r="AG28" s="585"/>
      <c r="AH28" s="585"/>
      <c r="AI28" s="585"/>
      <c r="AJ28" s="585"/>
      <c r="AK28" s="585"/>
      <c r="AL28" s="585"/>
      <c r="AM28" s="585"/>
      <c r="AN28" s="585"/>
      <c r="AO28" s="585"/>
      <c r="AP28" s="585"/>
      <c r="AQ28" s="585"/>
      <c r="AR28" s="585"/>
      <c r="AS28" s="585"/>
      <c r="AT28" s="585"/>
      <c r="AU28" s="585"/>
      <c r="AV28" s="585"/>
      <c r="AW28" s="585"/>
      <c r="AX28" s="585"/>
      <c r="AY28" s="585"/>
      <c r="AZ28" s="585"/>
      <c r="BA28" s="585"/>
      <c r="BB28" s="585"/>
      <c r="BC28" s="585"/>
      <c r="BD28" s="585"/>
      <c r="BE28" s="585"/>
      <c r="BF28" s="585"/>
      <c r="BG28" s="585"/>
      <c r="BH28" s="585"/>
      <c r="BI28" s="585"/>
      <c r="BJ28" s="585"/>
      <c r="BK28" s="585"/>
      <c r="BL28" s="585"/>
      <c r="BM28" s="585"/>
      <c r="BN28" s="585"/>
      <c r="BO28" s="585"/>
      <c r="BP28" s="585"/>
      <c r="BQ28" s="585"/>
      <c r="BR28" s="585"/>
      <c r="BS28" s="585"/>
      <c r="BT28" s="585"/>
      <c r="BU28" s="585"/>
      <c r="BV28" s="586"/>
      <c r="BW28" s="551"/>
      <c r="BX28" s="551"/>
      <c r="BY28" s="551"/>
      <c r="BZ28" s="551"/>
      <c r="CA28" s="551"/>
      <c r="CB28" s="551"/>
      <c r="CC28" s="551"/>
      <c r="CD28" s="551"/>
      <c r="CE28" s="551"/>
      <c r="CF28" s="551"/>
      <c r="CG28" s="551"/>
      <c r="CH28" s="551"/>
      <c r="CI28" s="551"/>
      <c r="CJ28" s="551"/>
      <c r="CK28" s="551"/>
      <c r="CL28" s="551"/>
      <c r="CM28" s="551"/>
      <c r="CN28" s="551"/>
      <c r="CO28" s="551"/>
      <c r="CP28" s="551"/>
      <c r="CQ28" s="551"/>
      <c r="CR28" s="551"/>
      <c r="CS28" s="551"/>
      <c r="CT28" s="551"/>
      <c r="CU28" s="551"/>
      <c r="CV28" s="551"/>
      <c r="CW28" s="551"/>
      <c r="CX28" s="551"/>
      <c r="CY28" s="551"/>
      <c r="CZ28" s="551"/>
      <c r="DA28" s="551"/>
    </row>
    <row r="29" spans="1:105" s="271" customFormat="1" ht="26.25" hidden="1" customHeight="1" x14ac:dyDescent="0.2">
      <c r="A29" s="411" t="s">
        <v>30</v>
      </c>
      <c r="B29" s="411"/>
      <c r="C29" s="411"/>
      <c r="D29" s="411"/>
      <c r="E29" s="411"/>
      <c r="F29" s="411"/>
      <c r="G29" s="267"/>
      <c r="H29" s="553" t="s">
        <v>41</v>
      </c>
      <c r="I29" s="553"/>
      <c r="J29" s="553"/>
      <c r="K29" s="553"/>
      <c r="L29" s="553"/>
      <c r="M29" s="553"/>
      <c r="N29" s="553"/>
      <c r="O29" s="553"/>
      <c r="P29" s="553"/>
      <c r="Q29" s="553"/>
      <c r="R29" s="553"/>
      <c r="S29" s="553"/>
      <c r="T29" s="553"/>
      <c r="U29" s="553"/>
      <c r="V29" s="553"/>
      <c r="W29" s="553"/>
      <c r="X29" s="553"/>
      <c r="Y29" s="553"/>
      <c r="Z29" s="553"/>
      <c r="AA29" s="553"/>
      <c r="AB29" s="553"/>
      <c r="AC29" s="553"/>
      <c r="AD29" s="553"/>
      <c r="AE29" s="553"/>
      <c r="AF29" s="553"/>
      <c r="AG29" s="553"/>
      <c r="AH29" s="553"/>
      <c r="AI29" s="553"/>
      <c r="AJ29" s="553"/>
      <c r="AK29" s="553"/>
      <c r="AL29" s="553"/>
      <c r="AM29" s="553"/>
      <c r="AN29" s="553"/>
      <c r="AO29" s="553"/>
      <c r="AP29" s="553"/>
      <c r="AQ29" s="553"/>
      <c r="AR29" s="553"/>
      <c r="AS29" s="553"/>
      <c r="AT29" s="553"/>
      <c r="AU29" s="553"/>
      <c r="AV29" s="553"/>
      <c r="AW29" s="553"/>
      <c r="AX29" s="553"/>
      <c r="AY29" s="553"/>
      <c r="AZ29" s="553"/>
      <c r="BA29" s="553"/>
      <c r="BB29" s="553"/>
      <c r="BC29" s="553"/>
      <c r="BD29" s="553"/>
      <c r="BE29" s="553"/>
      <c r="BF29" s="553"/>
      <c r="BG29" s="553"/>
      <c r="BH29" s="553"/>
      <c r="BI29" s="553"/>
      <c r="BJ29" s="553"/>
      <c r="BK29" s="553"/>
      <c r="BL29" s="553"/>
      <c r="BM29" s="553"/>
      <c r="BN29" s="553"/>
      <c r="BO29" s="553"/>
      <c r="BP29" s="553"/>
      <c r="BQ29" s="553"/>
      <c r="BR29" s="553"/>
      <c r="BS29" s="553"/>
      <c r="BT29" s="553"/>
      <c r="BU29" s="553"/>
      <c r="BV29" s="554"/>
      <c r="BW29" s="551" t="s">
        <v>8</v>
      </c>
      <c r="BX29" s="551"/>
      <c r="BY29" s="551"/>
      <c r="BZ29" s="551"/>
      <c r="CA29" s="551"/>
      <c r="CB29" s="551"/>
      <c r="CC29" s="551"/>
      <c r="CD29" s="551"/>
      <c r="CE29" s="551"/>
      <c r="CF29" s="551"/>
      <c r="CG29" s="551"/>
      <c r="CH29" s="551"/>
      <c r="CI29" s="551"/>
      <c r="CJ29" s="551"/>
      <c r="CK29" s="551"/>
      <c r="CL29" s="551"/>
      <c r="CM29" s="551">
        <f>CM30+CM32</f>
        <v>58481.5</v>
      </c>
      <c r="CN29" s="551"/>
      <c r="CO29" s="551"/>
      <c r="CP29" s="551"/>
      <c r="CQ29" s="551"/>
      <c r="CR29" s="551"/>
      <c r="CS29" s="551"/>
      <c r="CT29" s="551"/>
      <c r="CU29" s="551"/>
      <c r="CV29" s="551"/>
      <c r="CW29" s="551"/>
      <c r="CX29" s="551"/>
      <c r="CY29" s="551"/>
      <c r="CZ29" s="551"/>
      <c r="DA29" s="551"/>
    </row>
    <row r="30" spans="1:105" s="271" customFormat="1" ht="12.75" hidden="1" x14ac:dyDescent="0.2">
      <c r="A30" s="579" t="s">
        <v>31</v>
      </c>
      <c r="B30" s="580"/>
      <c r="C30" s="580"/>
      <c r="D30" s="580"/>
      <c r="E30" s="580"/>
      <c r="F30" s="581"/>
      <c r="G30" s="10"/>
      <c r="H30" s="575" t="s">
        <v>1</v>
      </c>
      <c r="I30" s="575"/>
      <c r="J30" s="575"/>
      <c r="K30" s="575"/>
      <c r="L30" s="575"/>
      <c r="M30" s="575"/>
      <c r="N30" s="575"/>
      <c r="O30" s="575"/>
      <c r="P30" s="575"/>
      <c r="Q30" s="575"/>
      <c r="R30" s="575"/>
      <c r="S30" s="575"/>
      <c r="T30" s="575"/>
      <c r="U30" s="575"/>
      <c r="V30" s="575"/>
      <c r="W30" s="575"/>
      <c r="X30" s="575"/>
      <c r="Y30" s="575"/>
      <c r="Z30" s="575"/>
      <c r="AA30" s="575"/>
      <c r="AB30" s="575"/>
      <c r="AC30" s="575"/>
      <c r="AD30" s="575"/>
      <c r="AE30" s="575"/>
      <c r="AF30" s="575"/>
      <c r="AG30" s="575"/>
      <c r="AH30" s="575"/>
      <c r="AI30" s="575"/>
      <c r="AJ30" s="575"/>
      <c r="AK30" s="575"/>
      <c r="AL30" s="575"/>
      <c r="AM30" s="575"/>
      <c r="AN30" s="575"/>
      <c r="AO30" s="575"/>
      <c r="AP30" s="575"/>
      <c r="AQ30" s="575"/>
      <c r="AR30" s="575"/>
      <c r="AS30" s="575"/>
      <c r="AT30" s="575"/>
      <c r="AU30" s="575"/>
      <c r="AV30" s="575"/>
      <c r="AW30" s="575"/>
      <c r="AX30" s="575"/>
      <c r="AY30" s="575"/>
      <c r="AZ30" s="575"/>
      <c r="BA30" s="575"/>
      <c r="BB30" s="575"/>
      <c r="BC30" s="575"/>
      <c r="BD30" s="575"/>
      <c r="BE30" s="575"/>
      <c r="BF30" s="575"/>
      <c r="BG30" s="575"/>
      <c r="BH30" s="575"/>
      <c r="BI30" s="575"/>
      <c r="BJ30" s="575"/>
      <c r="BK30" s="575"/>
      <c r="BL30" s="575"/>
      <c r="BM30" s="575"/>
      <c r="BN30" s="575"/>
      <c r="BO30" s="575"/>
      <c r="BP30" s="575"/>
      <c r="BQ30" s="575"/>
      <c r="BR30" s="575"/>
      <c r="BS30" s="575"/>
      <c r="BT30" s="575"/>
      <c r="BU30" s="575"/>
      <c r="BV30" s="576"/>
      <c r="BW30" s="414">
        <v>1886500</v>
      </c>
      <c r="BX30" s="414"/>
      <c r="BY30" s="414"/>
      <c r="BZ30" s="414"/>
      <c r="CA30" s="414"/>
      <c r="CB30" s="414"/>
      <c r="CC30" s="414"/>
      <c r="CD30" s="414"/>
      <c r="CE30" s="414"/>
      <c r="CF30" s="414"/>
      <c r="CG30" s="414"/>
      <c r="CH30" s="414"/>
      <c r="CI30" s="414"/>
      <c r="CJ30" s="414"/>
      <c r="CK30" s="414"/>
      <c r="CL30" s="414"/>
      <c r="CM30" s="414">
        <f>BW30*0.029</f>
        <v>54708.5</v>
      </c>
      <c r="CN30" s="414"/>
      <c r="CO30" s="414"/>
      <c r="CP30" s="414"/>
      <c r="CQ30" s="414"/>
      <c r="CR30" s="414"/>
      <c r="CS30" s="414"/>
      <c r="CT30" s="414"/>
      <c r="CU30" s="414"/>
      <c r="CV30" s="414"/>
      <c r="CW30" s="414"/>
      <c r="CX30" s="414"/>
      <c r="CY30" s="414"/>
      <c r="CZ30" s="414"/>
      <c r="DA30" s="414"/>
    </row>
    <row r="31" spans="1:105" s="271" customFormat="1" ht="23.25" hidden="1" customHeight="1" x14ac:dyDescent="0.2">
      <c r="A31" s="582"/>
      <c r="B31" s="583"/>
      <c r="C31" s="583"/>
      <c r="D31" s="583"/>
      <c r="E31" s="583"/>
      <c r="F31" s="584"/>
      <c r="G31" s="9"/>
      <c r="H31" s="577" t="s">
        <v>42</v>
      </c>
      <c r="I31" s="577"/>
      <c r="J31" s="577"/>
      <c r="K31" s="577"/>
      <c r="L31" s="577"/>
      <c r="M31" s="577"/>
      <c r="N31" s="577"/>
      <c r="O31" s="577"/>
      <c r="P31" s="577"/>
      <c r="Q31" s="577"/>
      <c r="R31" s="577"/>
      <c r="S31" s="577"/>
      <c r="T31" s="577"/>
      <c r="U31" s="577"/>
      <c r="V31" s="577"/>
      <c r="W31" s="577"/>
      <c r="X31" s="577"/>
      <c r="Y31" s="577"/>
      <c r="Z31" s="577"/>
      <c r="AA31" s="577"/>
      <c r="AB31" s="577"/>
      <c r="AC31" s="577"/>
      <c r="AD31" s="577"/>
      <c r="AE31" s="577"/>
      <c r="AF31" s="577"/>
      <c r="AG31" s="577"/>
      <c r="AH31" s="577"/>
      <c r="AI31" s="577"/>
      <c r="AJ31" s="577"/>
      <c r="AK31" s="577"/>
      <c r="AL31" s="577"/>
      <c r="AM31" s="577"/>
      <c r="AN31" s="577"/>
      <c r="AO31" s="577"/>
      <c r="AP31" s="577"/>
      <c r="AQ31" s="577"/>
      <c r="AR31" s="577"/>
      <c r="AS31" s="577"/>
      <c r="AT31" s="577"/>
      <c r="AU31" s="577"/>
      <c r="AV31" s="577"/>
      <c r="AW31" s="577"/>
      <c r="AX31" s="577"/>
      <c r="AY31" s="577"/>
      <c r="AZ31" s="577"/>
      <c r="BA31" s="577"/>
      <c r="BB31" s="577"/>
      <c r="BC31" s="577"/>
      <c r="BD31" s="577"/>
      <c r="BE31" s="577"/>
      <c r="BF31" s="577"/>
      <c r="BG31" s="577"/>
      <c r="BH31" s="577"/>
      <c r="BI31" s="577"/>
      <c r="BJ31" s="577"/>
      <c r="BK31" s="577"/>
      <c r="BL31" s="577"/>
      <c r="BM31" s="577"/>
      <c r="BN31" s="577"/>
      <c r="BO31" s="577"/>
      <c r="BP31" s="577"/>
      <c r="BQ31" s="577"/>
      <c r="BR31" s="577"/>
      <c r="BS31" s="577"/>
      <c r="BT31" s="577"/>
      <c r="BU31" s="577"/>
      <c r="BV31" s="578"/>
      <c r="BW31" s="414"/>
      <c r="BX31" s="414"/>
      <c r="BY31" s="414"/>
      <c r="BZ31" s="414"/>
      <c r="CA31" s="414"/>
      <c r="CB31" s="414"/>
      <c r="CC31" s="414"/>
      <c r="CD31" s="414"/>
      <c r="CE31" s="414"/>
      <c r="CF31" s="414"/>
      <c r="CG31" s="414"/>
      <c r="CH31" s="414"/>
      <c r="CI31" s="414"/>
      <c r="CJ31" s="414"/>
      <c r="CK31" s="414"/>
      <c r="CL31" s="414"/>
      <c r="CM31" s="414"/>
      <c r="CN31" s="414"/>
      <c r="CO31" s="414"/>
      <c r="CP31" s="414"/>
      <c r="CQ31" s="414"/>
      <c r="CR31" s="414"/>
      <c r="CS31" s="414"/>
      <c r="CT31" s="414"/>
      <c r="CU31" s="414"/>
      <c r="CV31" s="414"/>
      <c r="CW31" s="414"/>
      <c r="CX31" s="414"/>
      <c r="CY31" s="414"/>
      <c r="CZ31" s="414"/>
      <c r="DA31" s="414"/>
    </row>
    <row r="32" spans="1:105" s="271" customFormat="1" ht="24" hidden="1" customHeight="1" x14ac:dyDescent="0.2">
      <c r="A32" s="411" t="s">
        <v>32</v>
      </c>
      <c r="B32" s="411"/>
      <c r="C32" s="411"/>
      <c r="D32" s="411"/>
      <c r="E32" s="411"/>
      <c r="F32" s="411"/>
      <c r="G32" s="267"/>
      <c r="H32" s="585" t="s">
        <v>43</v>
      </c>
      <c r="I32" s="585"/>
      <c r="J32" s="585"/>
      <c r="K32" s="585"/>
      <c r="L32" s="585"/>
      <c r="M32" s="585"/>
      <c r="N32" s="585"/>
      <c r="O32" s="585"/>
      <c r="P32" s="585"/>
      <c r="Q32" s="585"/>
      <c r="R32" s="585"/>
      <c r="S32" s="585"/>
      <c r="T32" s="585"/>
      <c r="U32" s="585"/>
      <c r="V32" s="585"/>
      <c r="W32" s="585"/>
      <c r="X32" s="585"/>
      <c r="Y32" s="585"/>
      <c r="Z32" s="585"/>
      <c r="AA32" s="585"/>
      <c r="AB32" s="585"/>
      <c r="AC32" s="585"/>
      <c r="AD32" s="585"/>
      <c r="AE32" s="585"/>
      <c r="AF32" s="585"/>
      <c r="AG32" s="585"/>
      <c r="AH32" s="585"/>
      <c r="AI32" s="585"/>
      <c r="AJ32" s="585"/>
      <c r="AK32" s="585"/>
      <c r="AL32" s="585"/>
      <c r="AM32" s="585"/>
      <c r="AN32" s="585"/>
      <c r="AO32" s="585"/>
      <c r="AP32" s="585"/>
      <c r="AQ32" s="585"/>
      <c r="AR32" s="585"/>
      <c r="AS32" s="585"/>
      <c r="AT32" s="585"/>
      <c r="AU32" s="585"/>
      <c r="AV32" s="585"/>
      <c r="AW32" s="585"/>
      <c r="AX32" s="585"/>
      <c r="AY32" s="585"/>
      <c r="AZ32" s="585"/>
      <c r="BA32" s="585"/>
      <c r="BB32" s="585"/>
      <c r="BC32" s="585"/>
      <c r="BD32" s="585"/>
      <c r="BE32" s="585"/>
      <c r="BF32" s="585"/>
      <c r="BG32" s="585"/>
      <c r="BH32" s="585"/>
      <c r="BI32" s="585"/>
      <c r="BJ32" s="585"/>
      <c r="BK32" s="585"/>
      <c r="BL32" s="585"/>
      <c r="BM32" s="585"/>
      <c r="BN32" s="585"/>
      <c r="BO32" s="585"/>
      <c r="BP32" s="585"/>
      <c r="BQ32" s="585"/>
      <c r="BR32" s="585"/>
      <c r="BS32" s="585"/>
      <c r="BT32" s="585"/>
      <c r="BU32" s="585"/>
      <c r="BV32" s="586"/>
      <c r="BW32" s="414">
        <v>1886500</v>
      </c>
      <c r="BX32" s="414"/>
      <c r="BY32" s="414"/>
      <c r="BZ32" s="414"/>
      <c r="CA32" s="414"/>
      <c r="CB32" s="414"/>
      <c r="CC32" s="414"/>
      <c r="CD32" s="414"/>
      <c r="CE32" s="414"/>
      <c r="CF32" s="414"/>
      <c r="CG32" s="414"/>
      <c r="CH32" s="414"/>
      <c r="CI32" s="414"/>
      <c r="CJ32" s="414"/>
      <c r="CK32" s="414"/>
      <c r="CL32" s="414"/>
      <c r="CM32" s="414">
        <f>BW32*0.002</f>
        <v>3773</v>
      </c>
      <c r="CN32" s="414"/>
      <c r="CO32" s="414"/>
      <c r="CP32" s="414"/>
      <c r="CQ32" s="414"/>
      <c r="CR32" s="414"/>
      <c r="CS32" s="414"/>
      <c r="CT32" s="414"/>
      <c r="CU32" s="414"/>
      <c r="CV32" s="414"/>
      <c r="CW32" s="414"/>
      <c r="CX32" s="414"/>
      <c r="CY32" s="414"/>
      <c r="CZ32" s="414"/>
      <c r="DA32" s="414"/>
    </row>
    <row r="33" spans="1:105" s="271" customFormat="1" ht="27" hidden="1" customHeight="1" x14ac:dyDescent="0.2">
      <c r="A33" s="411" t="s">
        <v>33</v>
      </c>
      <c r="B33" s="411"/>
      <c r="C33" s="411"/>
      <c r="D33" s="411"/>
      <c r="E33" s="411"/>
      <c r="F33" s="411"/>
      <c r="G33" s="267"/>
      <c r="H33" s="585" t="s">
        <v>44</v>
      </c>
      <c r="I33" s="585"/>
      <c r="J33" s="585"/>
      <c r="K33" s="585"/>
      <c r="L33" s="585"/>
      <c r="M33" s="585"/>
      <c r="N33" s="585"/>
      <c r="O33" s="585"/>
      <c r="P33" s="585"/>
      <c r="Q33" s="585"/>
      <c r="R33" s="585"/>
      <c r="S33" s="585"/>
      <c r="T33" s="585"/>
      <c r="U33" s="585"/>
      <c r="V33" s="585"/>
      <c r="W33" s="585"/>
      <c r="X33" s="585"/>
      <c r="Y33" s="585"/>
      <c r="Z33" s="585"/>
      <c r="AA33" s="585"/>
      <c r="AB33" s="585"/>
      <c r="AC33" s="585"/>
      <c r="AD33" s="585"/>
      <c r="AE33" s="585"/>
      <c r="AF33" s="585"/>
      <c r="AG33" s="585"/>
      <c r="AH33" s="585"/>
      <c r="AI33" s="585"/>
      <c r="AJ33" s="585"/>
      <c r="AK33" s="585"/>
      <c r="AL33" s="585"/>
      <c r="AM33" s="585"/>
      <c r="AN33" s="585"/>
      <c r="AO33" s="585"/>
      <c r="AP33" s="585"/>
      <c r="AQ33" s="585"/>
      <c r="AR33" s="585"/>
      <c r="AS33" s="585"/>
      <c r="AT33" s="585"/>
      <c r="AU33" s="585"/>
      <c r="AV33" s="585"/>
      <c r="AW33" s="585"/>
      <c r="AX33" s="585"/>
      <c r="AY33" s="585"/>
      <c r="AZ33" s="585"/>
      <c r="BA33" s="585"/>
      <c r="BB33" s="585"/>
      <c r="BC33" s="585"/>
      <c r="BD33" s="585"/>
      <c r="BE33" s="585"/>
      <c r="BF33" s="585"/>
      <c r="BG33" s="585"/>
      <c r="BH33" s="585"/>
      <c r="BI33" s="585"/>
      <c r="BJ33" s="585"/>
      <c r="BK33" s="585"/>
      <c r="BL33" s="585"/>
      <c r="BM33" s="585"/>
      <c r="BN33" s="585"/>
      <c r="BO33" s="585"/>
      <c r="BP33" s="585"/>
      <c r="BQ33" s="585"/>
      <c r="BR33" s="585"/>
      <c r="BS33" s="585"/>
      <c r="BT33" s="585"/>
      <c r="BU33" s="585"/>
      <c r="BV33" s="586"/>
      <c r="BW33" s="414"/>
      <c r="BX33" s="414"/>
      <c r="BY33" s="414"/>
      <c r="BZ33" s="414"/>
      <c r="CA33" s="414"/>
      <c r="CB33" s="414"/>
      <c r="CC33" s="414"/>
      <c r="CD33" s="414"/>
      <c r="CE33" s="414"/>
      <c r="CF33" s="414"/>
      <c r="CG33" s="414"/>
      <c r="CH33" s="414"/>
      <c r="CI33" s="414"/>
      <c r="CJ33" s="414"/>
      <c r="CK33" s="414"/>
      <c r="CL33" s="414"/>
      <c r="CM33" s="414"/>
      <c r="CN33" s="414"/>
      <c r="CO33" s="414"/>
      <c r="CP33" s="414"/>
      <c r="CQ33" s="414"/>
      <c r="CR33" s="414"/>
      <c r="CS33" s="414"/>
      <c r="CT33" s="414"/>
      <c r="CU33" s="414"/>
      <c r="CV33" s="414"/>
      <c r="CW33" s="414"/>
      <c r="CX33" s="414"/>
      <c r="CY33" s="414"/>
      <c r="CZ33" s="414"/>
      <c r="DA33" s="414"/>
    </row>
    <row r="34" spans="1:105" s="271" customFormat="1" ht="27" hidden="1" customHeight="1" x14ac:dyDescent="0.2">
      <c r="A34" s="411" t="s">
        <v>34</v>
      </c>
      <c r="B34" s="411"/>
      <c r="C34" s="411"/>
      <c r="D34" s="411"/>
      <c r="E34" s="411"/>
      <c r="F34" s="411"/>
      <c r="G34" s="267"/>
      <c r="H34" s="585" t="s">
        <v>45</v>
      </c>
      <c r="I34" s="585"/>
      <c r="J34" s="585"/>
      <c r="K34" s="585"/>
      <c r="L34" s="585"/>
      <c r="M34" s="585"/>
      <c r="N34" s="585"/>
      <c r="O34" s="585"/>
      <c r="P34" s="585"/>
      <c r="Q34" s="585"/>
      <c r="R34" s="585"/>
      <c r="S34" s="585"/>
      <c r="T34" s="585"/>
      <c r="U34" s="585"/>
      <c r="V34" s="585"/>
      <c r="W34" s="585"/>
      <c r="X34" s="585"/>
      <c r="Y34" s="585"/>
      <c r="Z34" s="585"/>
      <c r="AA34" s="585"/>
      <c r="AB34" s="585"/>
      <c r="AC34" s="585"/>
      <c r="AD34" s="585"/>
      <c r="AE34" s="585"/>
      <c r="AF34" s="585"/>
      <c r="AG34" s="585"/>
      <c r="AH34" s="585"/>
      <c r="AI34" s="585"/>
      <c r="AJ34" s="585"/>
      <c r="AK34" s="585"/>
      <c r="AL34" s="585"/>
      <c r="AM34" s="585"/>
      <c r="AN34" s="585"/>
      <c r="AO34" s="585"/>
      <c r="AP34" s="585"/>
      <c r="AQ34" s="585"/>
      <c r="AR34" s="585"/>
      <c r="AS34" s="585"/>
      <c r="AT34" s="585"/>
      <c r="AU34" s="585"/>
      <c r="AV34" s="585"/>
      <c r="AW34" s="585"/>
      <c r="AX34" s="585"/>
      <c r="AY34" s="585"/>
      <c r="AZ34" s="585"/>
      <c r="BA34" s="585"/>
      <c r="BB34" s="585"/>
      <c r="BC34" s="585"/>
      <c r="BD34" s="585"/>
      <c r="BE34" s="585"/>
      <c r="BF34" s="585"/>
      <c r="BG34" s="585"/>
      <c r="BH34" s="585"/>
      <c r="BI34" s="585"/>
      <c r="BJ34" s="585"/>
      <c r="BK34" s="585"/>
      <c r="BL34" s="585"/>
      <c r="BM34" s="585"/>
      <c r="BN34" s="585"/>
      <c r="BO34" s="585"/>
      <c r="BP34" s="585"/>
      <c r="BQ34" s="585"/>
      <c r="BR34" s="585"/>
      <c r="BS34" s="585"/>
      <c r="BT34" s="585"/>
      <c r="BU34" s="585"/>
      <c r="BV34" s="586"/>
      <c r="BW34" s="414"/>
      <c r="BX34" s="414"/>
      <c r="BY34" s="414"/>
      <c r="BZ34" s="414"/>
      <c r="CA34" s="414"/>
      <c r="CB34" s="414"/>
      <c r="CC34" s="414"/>
      <c r="CD34" s="414"/>
      <c r="CE34" s="414"/>
      <c r="CF34" s="414"/>
      <c r="CG34" s="414"/>
      <c r="CH34" s="414"/>
      <c r="CI34" s="414"/>
      <c r="CJ34" s="414"/>
      <c r="CK34" s="414"/>
      <c r="CL34" s="414"/>
      <c r="CM34" s="414"/>
      <c r="CN34" s="414"/>
      <c r="CO34" s="414"/>
      <c r="CP34" s="414"/>
      <c r="CQ34" s="414"/>
      <c r="CR34" s="414"/>
      <c r="CS34" s="414"/>
      <c r="CT34" s="414"/>
      <c r="CU34" s="414"/>
      <c r="CV34" s="414"/>
      <c r="CW34" s="414"/>
      <c r="CX34" s="414"/>
      <c r="CY34" s="414"/>
      <c r="CZ34" s="414"/>
      <c r="DA34" s="414"/>
    </row>
    <row r="35" spans="1:105" s="271" customFormat="1" ht="27" hidden="1" customHeight="1" x14ac:dyDescent="0.2">
      <c r="A35" s="411" t="s">
        <v>35</v>
      </c>
      <c r="B35" s="411"/>
      <c r="C35" s="411"/>
      <c r="D35" s="411"/>
      <c r="E35" s="411"/>
      <c r="F35" s="411"/>
      <c r="G35" s="267"/>
      <c r="H35" s="585" t="s">
        <v>45</v>
      </c>
      <c r="I35" s="585"/>
      <c r="J35" s="585"/>
      <c r="K35" s="585"/>
      <c r="L35" s="585"/>
      <c r="M35" s="585"/>
      <c r="N35" s="585"/>
      <c r="O35" s="585"/>
      <c r="P35" s="585"/>
      <c r="Q35" s="585"/>
      <c r="R35" s="585"/>
      <c r="S35" s="585"/>
      <c r="T35" s="585"/>
      <c r="U35" s="585"/>
      <c r="V35" s="585"/>
      <c r="W35" s="585"/>
      <c r="X35" s="585"/>
      <c r="Y35" s="585"/>
      <c r="Z35" s="585"/>
      <c r="AA35" s="585"/>
      <c r="AB35" s="585"/>
      <c r="AC35" s="585"/>
      <c r="AD35" s="585"/>
      <c r="AE35" s="585"/>
      <c r="AF35" s="585"/>
      <c r="AG35" s="585"/>
      <c r="AH35" s="585"/>
      <c r="AI35" s="585"/>
      <c r="AJ35" s="585"/>
      <c r="AK35" s="585"/>
      <c r="AL35" s="585"/>
      <c r="AM35" s="585"/>
      <c r="AN35" s="585"/>
      <c r="AO35" s="585"/>
      <c r="AP35" s="585"/>
      <c r="AQ35" s="585"/>
      <c r="AR35" s="585"/>
      <c r="AS35" s="585"/>
      <c r="AT35" s="585"/>
      <c r="AU35" s="585"/>
      <c r="AV35" s="585"/>
      <c r="AW35" s="585"/>
      <c r="AX35" s="585"/>
      <c r="AY35" s="585"/>
      <c r="AZ35" s="585"/>
      <c r="BA35" s="585"/>
      <c r="BB35" s="585"/>
      <c r="BC35" s="585"/>
      <c r="BD35" s="585"/>
      <c r="BE35" s="585"/>
      <c r="BF35" s="585"/>
      <c r="BG35" s="585"/>
      <c r="BH35" s="585"/>
      <c r="BI35" s="585"/>
      <c r="BJ35" s="585"/>
      <c r="BK35" s="585"/>
      <c r="BL35" s="585"/>
      <c r="BM35" s="585"/>
      <c r="BN35" s="585"/>
      <c r="BO35" s="585"/>
      <c r="BP35" s="585"/>
      <c r="BQ35" s="585"/>
      <c r="BR35" s="585"/>
      <c r="BS35" s="585"/>
      <c r="BT35" s="585"/>
      <c r="BU35" s="585"/>
      <c r="BV35" s="586"/>
      <c r="BW35" s="414"/>
      <c r="BX35" s="414"/>
      <c r="BY35" s="414"/>
      <c r="BZ35" s="414"/>
      <c r="CA35" s="414"/>
      <c r="CB35" s="414"/>
      <c r="CC35" s="414"/>
      <c r="CD35" s="414"/>
      <c r="CE35" s="414"/>
      <c r="CF35" s="414"/>
      <c r="CG35" s="414"/>
      <c r="CH35" s="414"/>
      <c r="CI35" s="414"/>
      <c r="CJ35" s="414"/>
      <c r="CK35" s="414"/>
      <c r="CL35" s="414"/>
      <c r="CM35" s="414"/>
      <c r="CN35" s="414"/>
      <c r="CO35" s="414"/>
      <c r="CP35" s="414"/>
      <c r="CQ35" s="414"/>
      <c r="CR35" s="414"/>
      <c r="CS35" s="414"/>
      <c r="CT35" s="414"/>
      <c r="CU35" s="414"/>
      <c r="CV35" s="414"/>
      <c r="CW35" s="414"/>
      <c r="CX35" s="414"/>
      <c r="CY35" s="414"/>
      <c r="CZ35" s="414"/>
      <c r="DA35" s="414"/>
    </row>
    <row r="36" spans="1:105" s="271" customFormat="1" ht="26.25" hidden="1" customHeight="1" x14ac:dyDescent="0.2">
      <c r="A36" s="411" t="s">
        <v>36</v>
      </c>
      <c r="B36" s="411"/>
      <c r="C36" s="411"/>
      <c r="D36" s="411"/>
      <c r="E36" s="411"/>
      <c r="F36" s="411"/>
      <c r="G36" s="267"/>
      <c r="H36" s="553" t="s">
        <v>46</v>
      </c>
      <c r="I36" s="553"/>
      <c r="J36" s="553"/>
      <c r="K36" s="553"/>
      <c r="L36" s="553"/>
      <c r="M36" s="553"/>
      <c r="N36" s="553"/>
      <c r="O36" s="553"/>
      <c r="P36" s="553"/>
      <c r="Q36" s="553"/>
      <c r="R36" s="553"/>
      <c r="S36" s="553"/>
      <c r="T36" s="553"/>
      <c r="U36" s="553"/>
      <c r="V36" s="553"/>
      <c r="W36" s="553"/>
      <c r="X36" s="553"/>
      <c r="Y36" s="553"/>
      <c r="Z36" s="553"/>
      <c r="AA36" s="553"/>
      <c r="AB36" s="553"/>
      <c r="AC36" s="553"/>
      <c r="AD36" s="553"/>
      <c r="AE36" s="553"/>
      <c r="AF36" s="553"/>
      <c r="AG36" s="553"/>
      <c r="AH36" s="553"/>
      <c r="AI36" s="553"/>
      <c r="AJ36" s="553"/>
      <c r="AK36" s="553"/>
      <c r="AL36" s="553"/>
      <c r="AM36" s="553"/>
      <c r="AN36" s="553"/>
      <c r="AO36" s="553"/>
      <c r="AP36" s="553"/>
      <c r="AQ36" s="553"/>
      <c r="AR36" s="553"/>
      <c r="AS36" s="553"/>
      <c r="AT36" s="553"/>
      <c r="AU36" s="553"/>
      <c r="AV36" s="553"/>
      <c r="AW36" s="553"/>
      <c r="AX36" s="553"/>
      <c r="AY36" s="553"/>
      <c r="AZ36" s="553"/>
      <c r="BA36" s="553"/>
      <c r="BB36" s="553"/>
      <c r="BC36" s="553"/>
      <c r="BD36" s="553"/>
      <c r="BE36" s="553"/>
      <c r="BF36" s="553"/>
      <c r="BG36" s="553"/>
      <c r="BH36" s="553"/>
      <c r="BI36" s="553"/>
      <c r="BJ36" s="553"/>
      <c r="BK36" s="553"/>
      <c r="BL36" s="553"/>
      <c r="BM36" s="553"/>
      <c r="BN36" s="553"/>
      <c r="BO36" s="553"/>
      <c r="BP36" s="553"/>
      <c r="BQ36" s="553"/>
      <c r="BR36" s="553"/>
      <c r="BS36" s="553"/>
      <c r="BT36" s="553"/>
      <c r="BU36" s="553"/>
      <c r="BV36" s="554"/>
      <c r="BW36" s="414">
        <v>1886500</v>
      </c>
      <c r="BX36" s="414"/>
      <c r="BY36" s="414"/>
      <c r="BZ36" s="414"/>
      <c r="CA36" s="414"/>
      <c r="CB36" s="414"/>
      <c r="CC36" s="414"/>
      <c r="CD36" s="414"/>
      <c r="CE36" s="414"/>
      <c r="CF36" s="414"/>
      <c r="CG36" s="414"/>
      <c r="CH36" s="414"/>
      <c r="CI36" s="414"/>
      <c r="CJ36" s="414"/>
      <c r="CK36" s="414"/>
      <c r="CL36" s="414"/>
      <c r="CM36" s="414">
        <f>BW36*0.051</f>
        <v>96211.5</v>
      </c>
      <c r="CN36" s="414"/>
      <c r="CO36" s="414"/>
      <c r="CP36" s="414"/>
      <c r="CQ36" s="414"/>
      <c r="CR36" s="414"/>
      <c r="CS36" s="414"/>
      <c r="CT36" s="414"/>
      <c r="CU36" s="414"/>
      <c r="CV36" s="414"/>
      <c r="CW36" s="414"/>
      <c r="CX36" s="414"/>
      <c r="CY36" s="414"/>
      <c r="CZ36" s="414"/>
      <c r="DA36" s="414"/>
    </row>
    <row r="37" spans="1:105" s="271" customFormat="1" ht="13.5" hidden="1" customHeight="1" x14ac:dyDescent="0.2">
      <c r="A37" s="411"/>
      <c r="B37" s="411"/>
      <c r="C37" s="411"/>
      <c r="D37" s="411"/>
      <c r="E37" s="411"/>
      <c r="F37" s="411"/>
      <c r="G37" s="590" t="s">
        <v>7</v>
      </c>
      <c r="H37" s="591"/>
      <c r="I37" s="591"/>
      <c r="J37" s="591"/>
      <c r="K37" s="591"/>
      <c r="L37" s="591"/>
      <c r="M37" s="591"/>
      <c r="N37" s="591"/>
      <c r="O37" s="591"/>
      <c r="P37" s="591"/>
      <c r="Q37" s="591"/>
      <c r="R37" s="591"/>
      <c r="S37" s="591"/>
      <c r="T37" s="591"/>
      <c r="U37" s="591"/>
      <c r="V37" s="591"/>
      <c r="W37" s="591"/>
      <c r="X37" s="591"/>
      <c r="Y37" s="591"/>
      <c r="Z37" s="591"/>
      <c r="AA37" s="591"/>
      <c r="AB37" s="591"/>
      <c r="AC37" s="591"/>
      <c r="AD37" s="591"/>
      <c r="AE37" s="591"/>
      <c r="AF37" s="591"/>
      <c r="AG37" s="591"/>
      <c r="AH37" s="591"/>
      <c r="AI37" s="591"/>
      <c r="AJ37" s="591"/>
      <c r="AK37" s="591"/>
      <c r="AL37" s="591"/>
      <c r="AM37" s="591"/>
      <c r="AN37" s="591"/>
      <c r="AO37" s="591"/>
      <c r="AP37" s="591"/>
      <c r="AQ37" s="591"/>
      <c r="AR37" s="591"/>
      <c r="AS37" s="591"/>
      <c r="AT37" s="591"/>
      <c r="AU37" s="591"/>
      <c r="AV37" s="591"/>
      <c r="AW37" s="591"/>
      <c r="AX37" s="591"/>
      <c r="AY37" s="591"/>
      <c r="AZ37" s="591"/>
      <c r="BA37" s="591"/>
      <c r="BB37" s="591"/>
      <c r="BC37" s="591"/>
      <c r="BD37" s="591"/>
      <c r="BE37" s="591"/>
      <c r="BF37" s="591"/>
      <c r="BG37" s="591"/>
      <c r="BH37" s="591"/>
      <c r="BI37" s="591"/>
      <c r="BJ37" s="591"/>
      <c r="BK37" s="591"/>
      <c r="BL37" s="591"/>
      <c r="BM37" s="591"/>
      <c r="BN37" s="591"/>
      <c r="BO37" s="591"/>
      <c r="BP37" s="591"/>
      <c r="BQ37" s="591"/>
      <c r="BR37" s="591"/>
      <c r="BS37" s="591"/>
      <c r="BT37" s="591"/>
      <c r="BU37" s="591"/>
      <c r="BV37" s="592"/>
      <c r="BW37" s="551" t="s">
        <v>8</v>
      </c>
      <c r="BX37" s="551"/>
      <c r="BY37" s="551"/>
      <c r="BZ37" s="551"/>
      <c r="CA37" s="551"/>
      <c r="CB37" s="551"/>
      <c r="CC37" s="551"/>
      <c r="CD37" s="551"/>
      <c r="CE37" s="551"/>
      <c r="CF37" s="551"/>
      <c r="CG37" s="551"/>
      <c r="CH37" s="551"/>
      <c r="CI37" s="551"/>
      <c r="CJ37" s="551"/>
      <c r="CK37" s="551"/>
      <c r="CL37" s="551"/>
      <c r="CM37" s="589">
        <f>CM24+CM29+CM36</f>
        <v>569596</v>
      </c>
      <c r="CN37" s="589"/>
      <c r="CO37" s="589"/>
      <c r="CP37" s="589"/>
      <c r="CQ37" s="589"/>
      <c r="CR37" s="589"/>
      <c r="CS37" s="589"/>
      <c r="CT37" s="589"/>
      <c r="CU37" s="589"/>
      <c r="CV37" s="589"/>
      <c r="CW37" s="589"/>
      <c r="CX37" s="589"/>
      <c r="CY37" s="589"/>
      <c r="CZ37" s="589"/>
      <c r="DA37" s="589"/>
    </row>
    <row r="38" spans="1:105" ht="3" hidden="1" customHeight="1" x14ac:dyDescent="0.25"/>
    <row r="39" spans="1:105" s="7" customFormat="1" ht="39" hidden="1" customHeight="1" x14ac:dyDescent="0.2">
      <c r="A39" s="682" t="s">
        <v>84</v>
      </c>
      <c r="B39" s="683"/>
      <c r="C39" s="683"/>
      <c r="D39" s="683"/>
      <c r="E39" s="683"/>
      <c r="F39" s="683"/>
      <c r="G39" s="683"/>
      <c r="H39" s="683"/>
      <c r="I39" s="683"/>
      <c r="J39" s="683"/>
      <c r="K39" s="683"/>
      <c r="L39" s="683"/>
      <c r="M39" s="683"/>
      <c r="N39" s="683"/>
      <c r="O39" s="683"/>
      <c r="P39" s="683"/>
      <c r="Q39" s="683"/>
      <c r="R39" s="683"/>
      <c r="S39" s="683"/>
      <c r="T39" s="683"/>
      <c r="U39" s="683"/>
      <c r="V39" s="683"/>
      <c r="W39" s="683"/>
      <c r="X39" s="683"/>
      <c r="Y39" s="683"/>
      <c r="Z39" s="683"/>
      <c r="AA39" s="683"/>
      <c r="AB39" s="683"/>
      <c r="AC39" s="683"/>
      <c r="AD39" s="683"/>
      <c r="AE39" s="683"/>
      <c r="AF39" s="683"/>
      <c r="AG39" s="683"/>
      <c r="AH39" s="683"/>
      <c r="AI39" s="683"/>
      <c r="AJ39" s="683"/>
      <c r="AK39" s="683"/>
      <c r="AL39" s="683"/>
      <c r="AM39" s="683"/>
      <c r="AN39" s="683"/>
      <c r="AO39" s="683"/>
      <c r="AP39" s="683"/>
      <c r="AQ39" s="683"/>
      <c r="AR39" s="683"/>
      <c r="AS39" s="683"/>
      <c r="AT39" s="683"/>
      <c r="AU39" s="683"/>
      <c r="AV39" s="683"/>
      <c r="AW39" s="683"/>
      <c r="AX39" s="683"/>
      <c r="AY39" s="683"/>
      <c r="AZ39" s="683"/>
      <c r="BA39" s="683"/>
      <c r="BB39" s="683"/>
      <c r="BC39" s="683"/>
      <c r="BD39" s="683"/>
      <c r="BE39" s="683"/>
      <c r="BF39" s="683"/>
      <c r="BG39" s="683"/>
      <c r="BH39" s="683"/>
      <c r="BI39" s="683"/>
      <c r="BJ39" s="683"/>
      <c r="BK39" s="683"/>
      <c r="BL39" s="683"/>
      <c r="BM39" s="683"/>
      <c r="BN39" s="683"/>
      <c r="BO39" s="683"/>
      <c r="BP39" s="683"/>
      <c r="BQ39" s="683"/>
      <c r="BR39" s="683"/>
      <c r="BS39" s="683"/>
      <c r="BT39" s="683"/>
      <c r="BU39" s="683"/>
      <c r="BV39" s="683"/>
      <c r="BW39" s="683"/>
      <c r="BX39" s="683"/>
      <c r="BY39" s="683"/>
      <c r="BZ39" s="683"/>
      <c r="CA39" s="683"/>
      <c r="CB39" s="683"/>
      <c r="CC39" s="683"/>
      <c r="CD39" s="683"/>
      <c r="CE39" s="683"/>
      <c r="CF39" s="683"/>
      <c r="CG39" s="683"/>
      <c r="CH39" s="683"/>
      <c r="CI39" s="683"/>
      <c r="CJ39" s="683"/>
      <c r="CK39" s="683"/>
      <c r="CL39" s="683"/>
      <c r="CM39" s="683"/>
      <c r="CN39" s="683"/>
      <c r="CO39" s="683"/>
      <c r="CP39" s="683"/>
      <c r="CQ39" s="683"/>
      <c r="CR39" s="683"/>
      <c r="CS39" s="683"/>
      <c r="CT39" s="683"/>
      <c r="CU39" s="683"/>
      <c r="CV39" s="683"/>
      <c r="CW39" s="683"/>
      <c r="CX39" s="683"/>
      <c r="CY39" s="683"/>
      <c r="CZ39" s="683"/>
      <c r="DA39" s="683"/>
    </row>
    <row r="40" spans="1:105" ht="12" hidden="1" customHeight="1" x14ac:dyDescent="0.25"/>
    <row r="41" spans="1:105" s="265" customFormat="1" ht="40.5" hidden="1" customHeight="1" x14ac:dyDescent="0.2">
      <c r="A41" s="659" t="s">
        <v>161</v>
      </c>
      <c r="B41" s="659"/>
      <c r="C41" s="659"/>
      <c r="D41" s="659"/>
      <c r="E41" s="659"/>
      <c r="F41" s="659"/>
      <c r="G41" s="659"/>
      <c r="H41" s="659"/>
      <c r="I41" s="659"/>
      <c r="J41" s="659"/>
      <c r="K41" s="659"/>
      <c r="L41" s="659"/>
      <c r="M41" s="659"/>
      <c r="N41" s="659"/>
      <c r="O41" s="659"/>
      <c r="P41" s="659"/>
      <c r="Q41" s="659"/>
      <c r="R41" s="659"/>
      <c r="S41" s="659"/>
      <c r="T41" s="659"/>
      <c r="U41" s="659"/>
      <c r="V41" s="659"/>
      <c r="W41" s="659"/>
      <c r="X41" s="659"/>
      <c r="Y41" s="659"/>
      <c r="Z41" s="659"/>
      <c r="AA41" s="659"/>
      <c r="AB41" s="659"/>
      <c r="AC41" s="659"/>
      <c r="AD41" s="659"/>
      <c r="AE41" s="659"/>
      <c r="AF41" s="659"/>
      <c r="AG41" s="659"/>
      <c r="AH41" s="659"/>
      <c r="AI41" s="659"/>
      <c r="AJ41" s="659"/>
      <c r="AK41" s="659"/>
      <c r="AL41" s="659"/>
      <c r="AM41" s="659"/>
      <c r="AN41" s="659"/>
      <c r="AO41" s="659"/>
      <c r="AP41" s="659"/>
      <c r="AQ41" s="659"/>
      <c r="AR41" s="659"/>
      <c r="AS41" s="659"/>
      <c r="AT41" s="659"/>
      <c r="AU41" s="659"/>
      <c r="AV41" s="659"/>
      <c r="AW41" s="659"/>
      <c r="AX41" s="659"/>
      <c r="AY41" s="659"/>
      <c r="AZ41" s="659"/>
      <c r="BA41" s="659"/>
      <c r="BB41" s="659"/>
      <c r="BC41" s="659"/>
      <c r="BD41" s="659"/>
      <c r="BE41" s="659"/>
      <c r="BF41" s="659"/>
      <c r="BG41" s="659"/>
      <c r="BH41" s="659"/>
      <c r="BI41" s="659"/>
      <c r="BJ41" s="659"/>
      <c r="BK41" s="659"/>
      <c r="BL41" s="659"/>
      <c r="BM41" s="659"/>
      <c r="BN41" s="659"/>
      <c r="BO41" s="659"/>
      <c r="BP41" s="659"/>
      <c r="BQ41" s="659"/>
      <c r="BR41" s="659"/>
      <c r="BS41" s="659"/>
      <c r="BT41" s="659"/>
      <c r="BU41" s="659"/>
      <c r="BV41" s="659"/>
      <c r="BW41" s="659"/>
      <c r="BX41" s="659"/>
      <c r="BY41" s="659"/>
      <c r="BZ41" s="659"/>
      <c r="CA41" s="659"/>
      <c r="CB41" s="659"/>
      <c r="CC41" s="659"/>
      <c r="CD41" s="659"/>
      <c r="CE41" s="659"/>
      <c r="CF41" s="659"/>
      <c r="CG41" s="659"/>
      <c r="CH41" s="659"/>
      <c r="CI41" s="659"/>
      <c r="CJ41" s="659"/>
      <c r="CK41" s="659"/>
      <c r="CL41" s="659"/>
      <c r="CM41" s="659"/>
      <c r="CN41" s="659"/>
      <c r="CO41" s="659"/>
      <c r="CP41" s="659"/>
      <c r="CQ41" s="659"/>
      <c r="CR41" s="659"/>
      <c r="CS41" s="659"/>
      <c r="CT41" s="659"/>
      <c r="CU41" s="659"/>
      <c r="CV41" s="659"/>
      <c r="CW41" s="659"/>
      <c r="CX41" s="659"/>
      <c r="CY41" s="659"/>
      <c r="CZ41" s="659"/>
      <c r="DA41" s="659"/>
    </row>
    <row r="42" spans="1:105" ht="10.5" hidden="1" customHeight="1" x14ac:dyDescent="0.25"/>
    <row r="43" spans="1:105" s="3" customFormat="1" ht="28.5" hidden="1" customHeight="1" x14ac:dyDescent="0.2">
      <c r="A43" s="466" t="s">
        <v>0</v>
      </c>
      <c r="B43" s="467"/>
      <c r="C43" s="467"/>
      <c r="D43" s="467"/>
      <c r="E43" s="467"/>
      <c r="F43" s="468"/>
      <c r="G43" s="466" t="s">
        <v>19</v>
      </c>
      <c r="H43" s="467"/>
      <c r="I43" s="467"/>
      <c r="J43" s="467"/>
      <c r="K43" s="467"/>
      <c r="L43" s="467"/>
      <c r="M43" s="467"/>
      <c r="N43" s="467"/>
      <c r="O43" s="467"/>
      <c r="P43" s="467"/>
      <c r="Q43" s="467"/>
      <c r="R43" s="467"/>
      <c r="S43" s="467"/>
      <c r="T43" s="467"/>
      <c r="U43" s="467"/>
      <c r="V43" s="467"/>
      <c r="W43" s="467"/>
      <c r="X43" s="467"/>
      <c r="Y43" s="467"/>
      <c r="Z43" s="467"/>
      <c r="AA43" s="467"/>
      <c r="AB43" s="467"/>
      <c r="AC43" s="467"/>
      <c r="AD43" s="468"/>
      <c r="AE43" s="466" t="s">
        <v>160</v>
      </c>
      <c r="AF43" s="467"/>
      <c r="AG43" s="467"/>
      <c r="AH43" s="467"/>
      <c r="AI43" s="467"/>
      <c r="AJ43" s="467"/>
      <c r="AK43" s="467"/>
      <c r="AL43" s="467"/>
      <c r="AM43" s="467"/>
      <c r="AN43" s="467"/>
      <c r="AO43" s="467"/>
      <c r="AP43" s="467"/>
      <c r="AQ43" s="467"/>
      <c r="AR43" s="467"/>
      <c r="AS43" s="467"/>
      <c r="AT43" s="467"/>
      <c r="AU43" s="467"/>
      <c r="AV43" s="467"/>
      <c r="AW43" s="467"/>
      <c r="AX43" s="467"/>
      <c r="AY43" s="467"/>
      <c r="AZ43" s="467"/>
      <c r="BA43" s="467"/>
      <c r="BB43" s="467"/>
      <c r="BC43" s="468"/>
      <c r="BD43" s="469" t="s">
        <v>82</v>
      </c>
      <c r="BE43" s="470"/>
      <c r="BF43" s="470"/>
      <c r="BG43" s="470"/>
      <c r="BH43" s="470"/>
      <c r="BI43" s="470"/>
      <c r="BJ43" s="470"/>
      <c r="BK43" s="470"/>
      <c r="BL43" s="470"/>
      <c r="BM43" s="470"/>
      <c r="BN43" s="470"/>
      <c r="BO43" s="470"/>
      <c r="BP43" s="470"/>
      <c r="BQ43" s="470"/>
      <c r="BR43" s="470"/>
      <c r="BS43" s="470"/>
      <c r="BT43" s="470"/>
      <c r="BU43" s="470"/>
      <c r="BV43" s="470"/>
      <c r="BW43" s="470"/>
      <c r="BX43" s="470"/>
      <c r="BY43" s="470"/>
      <c r="BZ43" s="470"/>
      <c r="CA43" s="470"/>
      <c r="CB43" s="470"/>
      <c r="CC43" s="470"/>
      <c r="CD43" s="470"/>
      <c r="CE43" s="470"/>
      <c r="CF43" s="470"/>
      <c r="CG43" s="470"/>
      <c r="CH43" s="470"/>
      <c r="CI43" s="471"/>
      <c r="CJ43" s="466" t="s">
        <v>48</v>
      </c>
      <c r="CK43" s="467"/>
      <c r="CL43" s="467"/>
      <c r="CM43" s="467"/>
      <c r="CN43" s="467"/>
      <c r="CO43" s="467"/>
      <c r="CP43" s="467"/>
      <c r="CQ43" s="467"/>
      <c r="CR43" s="467"/>
      <c r="CS43" s="467"/>
      <c r="CT43" s="467"/>
      <c r="CU43" s="467"/>
      <c r="CV43" s="467"/>
      <c r="CW43" s="467"/>
      <c r="CX43" s="467"/>
      <c r="CY43" s="467"/>
      <c r="CZ43" s="467"/>
      <c r="DA43" s="468"/>
    </row>
    <row r="44" spans="1:105" s="270" customFormat="1" ht="12.75" hidden="1" x14ac:dyDescent="0.2">
      <c r="A44" s="472">
        <v>1</v>
      </c>
      <c r="B44" s="472"/>
      <c r="C44" s="472"/>
      <c r="D44" s="472"/>
      <c r="E44" s="472"/>
      <c r="F44" s="472"/>
      <c r="G44" s="472">
        <v>2</v>
      </c>
      <c r="H44" s="472"/>
      <c r="I44" s="472"/>
      <c r="J44" s="472"/>
      <c r="K44" s="472"/>
      <c r="L44" s="472"/>
      <c r="M44" s="472"/>
      <c r="N44" s="472"/>
      <c r="O44" s="472"/>
      <c r="P44" s="472"/>
      <c r="Q44" s="472"/>
      <c r="R44" s="472"/>
      <c r="S44" s="472"/>
      <c r="T44" s="472"/>
      <c r="U44" s="472"/>
      <c r="V44" s="472"/>
      <c r="W44" s="472"/>
      <c r="X44" s="472"/>
      <c r="Y44" s="472"/>
      <c r="Z44" s="472"/>
      <c r="AA44" s="472"/>
      <c r="AB44" s="472"/>
      <c r="AC44" s="472"/>
      <c r="AD44" s="472"/>
      <c r="AE44" s="472">
        <v>3</v>
      </c>
      <c r="AF44" s="472"/>
      <c r="AG44" s="472"/>
      <c r="AH44" s="472"/>
      <c r="AI44" s="472"/>
      <c r="AJ44" s="472"/>
      <c r="AK44" s="472"/>
      <c r="AL44" s="472"/>
      <c r="AM44" s="472"/>
      <c r="AN44" s="472"/>
      <c r="AO44" s="472"/>
      <c r="AP44" s="472"/>
      <c r="AQ44" s="472"/>
      <c r="AR44" s="472"/>
      <c r="AS44" s="472"/>
      <c r="AT44" s="472"/>
      <c r="AU44" s="472"/>
      <c r="AV44" s="472"/>
      <c r="AW44" s="472"/>
      <c r="AX44" s="472"/>
      <c r="AY44" s="472"/>
      <c r="AZ44" s="472"/>
      <c r="BA44" s="472"/>
      <c r="BB44" s="472"/>
      <c r="BC44" s="472"/>
      <c r="BD44" s="408">
        <v>4</v>
      </c>
      <c r="BE44" s="409"/>
      <c r="BF44" s="409"/>
      <c r="BG44" s="409"/>
      <c r="BH44" s="409"/>
      <c r="BI44" s="409"/>
      <c r="BJ44" s="409"/>
      <c r="BK44" s="409"/>
      <c r="BL44" s="409"/>
      <c r="BM44" s="409"/>
      <c r="BN44" s="409"/>
      <c r="BO44" s="409"/>
      <c r="BP44" s="409"/>
      <c r="BQ44" s="409"/>
      <c r="BR44" s="409"/>
      <c r="BS44" s="409"/>
      <c r="BT44" s="409"/>
      <c r="BU44" s="409"/>
      <c r="BV44" s="409"/>
      <c r="BW44" s="409"/>
      <c r="BX44" s="409"/>
      <c r="BY44" s="409"/>
      <c r="BZ44" s="409"/>
      <c r="CA44" s="409"/>
      <c r="CB44" s="409"/>
      <c r="CC44" s="409"/>
      <c r="CD44" s="409"/>
      <c r="CE44" s="409"/>
      <c r="CF44" s="409"/>
      <c r="CG44" s="409"/>
      <c r="CH44" s="409"/>
      <c r="CI44" s="410"/>
      <c r="CJ44" s="472">
        <v>5</v>
      </c>
      <c r="CK44" s="472"/>
      <c r="CL44" s="472"/>
      <c r="CM44" s="472"/>
      <c r="CN44" s="472"/>
      <c r="CO44" s="472"/>
      <c r="CP44" s="472"/>
      <c r="CQ44" s="472"/>
      <c r="CR44" s="472"/>
      <c r="CS44" s="472"/>
      <c r="CT44" s="472"/>
      <c r="CU44" s="472"/>
      <c r="CV44" s="472"/>
      <c r="CW44" s="472"/>
      <c r="CX44" s="472"/>
      <c r="CY44" s="472"/>
      <c r="CZ44" s="472"/>
      <c r="DA44" s="472"/>
    </row>
    <row r="45" spans="1:105" s="5" customFormat="1" ht="36" hidden="1" customHeight="1" x14ac:dyDescent="0.2">
      <c r="A45" s="411" t="s">
        <v>26</v>
      </c>
      <c r="B45" s="411"/>
      <c r="C45" s="411"/>
      <c r="D45" s="411"/>
      <c r="E45" s="411"/>
      <c r="F45" s="411"/>
      <c r="G45" s="418" t="s">
        <v>815</v>
      </c>
      <c r="H45" s="418"/>
      <c r="I45" s="418"/>
      <c r="J45" s="418"/>
      <c r="K45" s="418"/>
      <c r="L45" s="418"/>
      <c r="M45" s="418"/>
      <c r="N45" s="418"/>
      <c r="O45" s="418"/>
      <c r="P45" s="418"/>
      <c r="Q45" s="418"/>
      <c r="R45" s="418"/>
      <c r="S45" s="418"/>
      <c r="T45" s="418"/>
      <c r="U45" s="418"/>
      <c r="V45" s="418"/>
      <c r="W45" s="418"/>
      <c r="X45" s="418"/>
      <c r="Y45" s="418"/>
      <c r="Z45" s="418"/>
      <c r="AA45" s="418"/>
      <c r="AB45" s="418"/>
      <c r="AC45" s="418"/>
      <c r="AD45" s="418"/>
      <c r="AE45" s="704">
        <v>20118.45</v>
      </c>
      <c r="AF45" s="704"/>
      <c r="AG45" s="704"/>
      <c r="AH45" s="704"/>
      <c r="AI45" s="704"/>
      <c r="AJ45" s="704"/>
      <c r="AK45" s="704"/>
      <c r="AL45" s="704"/>
      <c r="AM45" s="704"/>
      <c r="AN45" s="704"/>
      <c r="AO45" s="704"/>
      <c r="AP45" s="704"/>
      <c r="AQ45" s="704"/>
      <c r="AR45" s="704"/>
      <c r="AS45" s="704"/>
      <c r="AT45" s="704"/>
      <c r="AU45" s="704"/>
      <c r="AV45" s="704"/>
      <c r="AW45" s="704"/>
      <c r="AX45" s="704"/>
      <c r="AY45" s="704"/>
      <c r="AZ45" s="704"/>
      <c r="BA45" s="704"/>
      <c r="BB45" s="704"/>
      <c r="BC45" s="704"/>
      <c r="BD45" s="555">
        <v>2</v>
      </c>
      <c r="BE45" s="556"/>
      <c r="BF45" s="556"/>
      <c r="BG45" s="556"/>
      <c r="BH45" s="556"/>
      <c r="BI45" s="556"/>
      <c r="BJ45" s="556"/>
      <c r="BK45" s="556"/>
      <c r="BL45" s="556"/>
      <c r="BM45" s="556"/>
      <c r="BN45" s="556"/>
      <c r="BO45" s="556"/>
      <c r="BP45" s="556"/>
      <c r="BQ45" s="556"/>
      <c r="BR45" s="556"/>
      <c r="BS45" s="556"/>
      <c r="BT45" s="556"/>
      <c r="BU45" s="556"/>
      <c r="BV45" s="556"/>
      <c r="BW45" s="556"/>
      <c r="BX45" s="556"/>
      <c r="BY45" s="556"/>
      <c r="BZ45" s="556"/>
      <c r="CA45" s="556"/>
      <c r="CB45" s="556"/>
      <c r="CC45" s="556"/>
      <c r="CD45" s="556"/>
      <c r="CE45" s="556"/>
      <c r="CF45" s="556"/>
      <c r="CG45" s="556"/>
      <c r="CH45" s="556"/>
      <c r="CI45" s="557"/>
      <c r="CJ45" s="551">
        <f>AE45*BD45</f>
        <v>40236.9</v>
      </c>
      <c r="CK45" s="551"/>
      <c r="CL45" s="551"/>
      <c r="CM45" s="551"/>
      <c r="CN45" s="551"/>
      <c r="CO45" s="551"/>
      <c r="CP45" s="551"/>
      <c r="CQ45" s="551"/>
      <c r="CR45" s="551"/>
      <c r="CS45" s="551"/>
      <c r="CT45" s="551"/>
      <c r="CU45" s="551"/>
      <c r="CV45" s="551"/>
      <c r="CW45" s="551"/>
      <c r="CX45" s="551"/>
      <c r="CY45" s="551"/>
      <c r="CZ45" s="551"/>
      <c r="DA45" s="551"/>
    </row>
    <row r="46" spans="1:105" s="5" customFormat="1" ht="12.75" hidden="1" customHeight="1" x14ac:dyDescent="0.2">
      <c r="A46" s="411"/>
      <c r="B46" s="411"/>
      <c r="C46" s="411"/>
      <c r="D46" s="411"/>
      <c r="E46" s="411"/>
      <c r="F46" s="411"/>
      <c r="G46" s="418"/>
      <c r="H46" s="418"/>
      <c r="I46" s="418"/>
      <c r="J46" s="418"/>
      <c r="K46" s="418"/>
      <c r="L46" s="418"/>
      <c r="M46" s="418"/>
      <c r="N46" s="418"/>
      <c r="O46" s="418"/>
      <c r="P46" s="418"/>
      <c r="Q46" s="418"/>
      <c r="R46" s="418"/>
      <c r="S46" s="418"/>
      <c r="T46" s="418"/>
      <c r="U46" s="418"/>
      <c r="V46" s="418"/>
      <c r="W46" s="418"/>
      <c r="X46" s="418"/>
      <c r="Y46" s="418"/>
      <c r="Z46" s="418"/>
      <c r="AA46" s="418"/>
      <c r="AB46" s="418"/>
      <c r="AC46" s="418"/>
      <c r="AD46" s="418"/>
      <c r="AE46" s="404"/>
      <c r="AF46" s="404"/>
      <c r="AG46" s="404"/>
      <c r="AH46" s="404"/>
      <c r="AI46" s="404"/>
      <c r="AJ46" s="404"/>
      <c r="AK46" s="404"/>
      <c r="AL46" s="404"/>
      <c r="AM46" s="404"/>
      <c r="AN46" s="404"/>
      <c r="AO46" s="404"/>
      <c r="AP46" s="404"/>
      <c r="AQ46" s="404"/>
      <c r="AR46" s="404"/>
      <c r="AS46" s="404"/>
      <c r="AT46" s="404"/>
      <c r="AU46" s="404"/>
      <c r="AV46" s="404"/>
      <c r="AW46" s="404"/>
      <c r="AX46" s="404"/>
      <c r="AY46" s="404"/>
      <c r="AZ46" s="404"/>
      <c r="BA46" s="404"/>
      <c r="BB46" s="404"/>
      <c r="BC46" s="404"/>
      <c r="BD46" s="555"/>
      <c r="BE46" s="556"/>
      <c r="BF46" s="556"/>
      <c r="BG46" s="556"/>
      <c r="BH46" s="556"/>
      <c r="BI46" s="556"/>
      <c r="BJ46" s="556"/>
      <c r="BK46" s="556"/>
      <c r="BL46" s="556"/>
      <c r="BM46" s="556"/>
      <c r="BN46" s="556"/>
      <c r="BO46" s="556"/>
      <c r="BP46" s="556"/>
      <c r="BQ46" s="556"/>
      <c r="BR46" s="556"/>
      <c r="BS46" s="556"/>
      <c r="BT46" s="556"/>
      <c r="BU46" s="556"/>
      <c r="BV46" s="556"/>
      <c r="BW46" s="556"/>
      <c r="BX46" s="556"/>
      <c r="BY46" s="556"/>
      <c r="BZ46" s="556"/>
      <c r="CA46" s="556"/>
      <c r="CB46" s="556"/>
      <c r="CC46" s="556"/>
      <c r="CD46" s="556"/>
      <c r="CE46" s="556"/>
      <c r="CF46" s="556"/>
      <c r="CG46" s="556"/>
      <c r="CH46" s="556"/>
      <c r="CI46" s="557"/>
      <c r="CJ46" s="551"/>
      <c r="CK46" s="551"/>
      <c r="CL46" s="551"/>
      <c r="CM46" s="551"/>
      <c r="CN46" s="551"/>
      <c r="CO46" s="551"/>
      <c r="CP46" s="551"/>
      <c r="CQ46" s="551"/>
      <c r="CR46" s="551"/>
      <c r="CS46" s="551"/>
      <c r="CT46" s="551"/>
      <c r="CU46" s="551"/>
      <c r="CV46" s="551"/>
      <c r="CW46" s="551"/>
      <c r="CX46" s="551"/>
      <c r="CY46" s="551"/>
      <c r="CZ46" s="551"/>
      <c r="DA46" s="551"/>
    </row>
    <row r="47" spans="1:105" s="5" customFormat="1" ht="15" hidden="1" customHeight="1" x14ac:dyDescent="0.2">
      <c r="A47" s="411"/>
      <c r="B47" s="411"/>
      <c r="C47" s="411"/>
      <c r="D47" s="411"/>
      <c r="E47" s="411"/>
      <c r="F47" s="411"/>
      <c r="G47" s="473" t="s">
        <v>7</v>
      </c>
      <c r="H47" s="473"/>
      <c r="I47" s="473"/>
      <c r="J47" s="473"/>
      <c r="K47" s="473"/>
      <c r="L47" s="473"/>
      <c r="M47" s="473"/>
      <c r="N47" s="473"/>
      <c r="O47" s="473"/>
      <c r="P47" s="473"/>
      <c r="Q47" s="473"/>
      <c r="R47" s="473"/>
      <c r="S47" s="473"/>
      <c r="T47" s="473"/>
      <c r="U47" s="473"/>
      <c r="V47" s="473"/>
      <c r="W47" s="473"/>
      <c r="X47" s="473"/>
      <c r="Y47" s="473"/>
      <c r="Z47" s="473"/>
      <c r="AA47" s="473"/>
      <c r="AB47" s="473"/>
      <c r="AC47" s="473"/>
      <c r="AD47" s="474"/>
      <c r="AE47" s="404" t="s">
        <v>8</v>
      </c>
      <c r="AF47" s="404"/>
      <c r="AG47" s="404"/>
      <c r="AH47" s="404"/>
      <c r="AI47" s="404"/>
      <c r="AJ47" s="404"/>
      <c r="AK47" s="404"/>
      <c r="AL47" s="404"/>
      <c r="AM47" s="404"/>
      <c r="AN47" s="404"/>
      <c r="AO47" s="404"/>
      <c r="AP47" s="404"/>
      <c r="AQ47" s="404"/>
      <c r="AR47" s="404"/>
      <c r="AS47" s="404"/>
      <c r="AT47" s="404"/>
      <c r="AU47" s="404"/>
      <c r="AV47" s="404"/>
      <c r="AW47" s="404"/>
      <c r="AX47" s="404"/>
      <c r="AY47" s="404"/>
      <c r="AZ47" s="404"/>
      <c r="BA47" s="404"/>
      <c r="BB47" s="404"/>
      <c r="BC47" s="404"/>
      <c r="BD47" s="555" t="s">
        <v>8</v>
      </c>
      <c r="BE47" s="556"/>
      <c r="BF47" s="556"/>
      <c r="BG47" s="556"/>
      <c r="BH47" s="556"/>
      <c r="BI47" s="556"/>
      <c r="BJ47" s="556"/>
      <c r="BK47" s="556"/>
      <c r="BL47" s="556"/>
      <c r="BM47" s="556"/>
      <c r="BN47" s="556"/>
      <c r="BO47" s="556"/>
      <c r="BP47" s="556"/>
      <c r="BQ47" s="556"/>
      <c r="BR47" s="556"/>
      <c r="BS47" s="556"/>
      <c r="BT47" s="556"/>
      <c r="BU47" s="556"/>
      <c r="BV47" s="556"/>
      <c r="BW47" s="556"/>
      <c r="BX47" s="556"/>
      <c r="BY47" s="556"/>
      <c r="BZ47" s="556"/>
      <c r="CA47" s="556"/>
      <c r="CB47" s="556"/>
      <c r="CC47" s="556"/>
      <c r="CD47" s="556"/>
      <c r="CE47" s="556"/>
      <c r="CF47" s="556"/>
      <c r="CG47" s="556"/>
      <c r="CH47" s="556"/>
      <c r="CI47" s="557"/>
      <c r="CJ47" s="589">
        <f>CJ45+CJ46</f>
        <v>40236.9</v>
      </c>
      <c r="CK47" s="589"/>
      <c r="CL47" s="589"/>
      <c r="CM47" s="589"/>
      <c r="CN47" s="589"/>
      <c r="CO47" s="589"/>
      <c r="CP47" s="589"/>
      <c r="CQ47" s="589"/>
      <c r="CR47" s="589"/>
      <c r="CS47" s="589"/>
      <c r="CT47" s="589"/>
      <c r="CU47" s="589"/>
      <c r="CV47" s="589"/>
      <c r="CW47" s="589"/>
      <c r="CX47" s="589"/>
      <c r="CY47" s="589"/>
      <c r="CZ47" s="589"/>
      <c r="DA47" s="589"/>
    </row>
    <row r="48" spans="1:105" s="265" customFormat="1" ht="14.25" x14ac:dyDescent="0.2">
      <c r="A48" s="536" t="s">
        <v>47</v>
      </c>
      <c r="B48" s="536"/>
      <c r="C48" s="536"/>
      <c r="D48" s="536"/>
      <c r="E48" s="536"/>
      <c r="F48" s="536"/>
      <c r="G48" s="536"/>
      <c r="H48" s="536"/>
      <c r="I48" s="536"/>
      <c r="J48" s="536"/>
      <c r="K48" s="536"/>
      <c r="L48" s="536"/>
      <c r="M48" s="536"/>
      <c r="N48" s="536"/>
      <c r="O48" s="536"/>
      <c r="P48" s="536"/>
      <c r="Q48" s="536"/>
      <c r="R48" s="536"/>
      <c r="S48" s="536"/>
      <c r="T48" s="536"/>
      <c r="U48" s="536"/>
      <c r="V48" s="536"/>
      <c r="W48" s="536"/>
      <c r="X48" s="536"/>
      <c r="Y48" s="536"/>
      <c r="Z48" s="536"/>
      <c r="AA48" s="536"/>
      <c r="AB48" s="536"/>
      <c r="AC48" s="536"/>
      <c r="AD48" s="536"/>
      <c r="AE48" s="536"/>
      <c r="AF48" s="536"/>
      <c r="AG48" s="536"/>
      <c r="AH48" s="536"/>
      <c r="AI48" s="536"/>
      <c r="AJ48" s="536"/>
      <c r="AK48" s="536"/>
      <c r="AL48" s="536"/>
      <c r="AM48" s="536"/>
      <c r="AN48" s="536"/>
      <c r="AO48" s="536"/>
      <c r="AP48" s="536"/>
      <c r="AQ48" s="536"/>
      <c r="AR48" s="536"/>
      <c r="AS48" s="536"/>
      <c r="AT48" s="536"/>
      <c r="AU48" s="536"/>
      <c r="AV48" s="536"/>
      <c r="AW48" s="536"/>
      <c r="AX48" s="536"/>
      <c r="AY48" s="536"/>
      <c r="AZ48" s="536"/>
      <c r="BA48" s="536"/>
      <c r="BB48" s="536"/>
      <c r="BC48" s="536"/>
      <c r="BD48" s="536"/>
      <c r="BE48" s="536"/>
      <c r="BF48" s="536"/>
      <c r="BG48" s="536"/>
      <c r="BH48" s="536"/>
      <c r="BI48" s="536"/>
      <c r="BJ48" s="536"/>
      <c r="BK48" s="536"/>
      <c r="BL48" s="536"/>
      <c r="BM48" s="536"/>
      <c r="BN48" s="536"/>
      <c r="BO48" s="536"/>
      <c r="BP48" s="536"/>
      <c r="BQ48" s="536"/>
      <c r="BR48" s="536"/>
      <c r="BS48" s="536"/>
      <c r="BT48" s="536"/>
      <c r="BU48" s="536"/>
      <c r="BV48" s="536"/>
      <c r="BW48" s="536"/>
      <c r="BX48" s="536"/>
      <c r="BY48" s="536"/>
      <c r="BZ48" s="536"/>
      <c r="CA48" s="536"/>
      <c r="CB48" s="536"/>
      <c r="CC48" s="536"/>
      <c r="CD48" s="536"/>
      <c r="CE48" s="536"/>
      <c r="CF48" s="536"/>
      <c r="CG48" s="536"/>
      <c r="CH48" s="536"/>
      <c r="CI48" s="536"/>
      <c r="CJ48" s="536"/>
      <c r="CK48" s="536"/>
      <c r="CL48" s="536"/>
      <c r="CM48" s="536"/>
      <c r="CN48" s="536"/>
      <c r="CO48" s="536"/>
      <c r="CP48" s="536"/>
      <c r="CQ48" s="536"/>
      <c r="CR48" s="536"/>
      <c r="CS48" s="536"/>
      <c r="CT48" s="536"/>
      <c r="CU48" s="536"/>
      <c r="CV48" s="536"/>
      <c r="CW48" s="536"/>
      <c r="CX48" s="536"/>
      <c r="CY48" s="536"/>
      <c r="CZ48" s="536"/>
      <c r="DA48" s="536"/>
    </row>
    <row r="49" spans="1:145" ht="6" customHeight="1" x14ac:dyDescent="0.25"/>
    <row r="50" spans="1:145" s="265" customFormat="1" ht="12.75" customHeight="1" x14ac:dyDescent="0.25">
      <c r="A50" s="265" t="s">
        <v>11</v>
      </c>
      <c r="X50" s="678" t="s">
        <v>773</v>
      </c>
      <c r="Y50" s="678"/>
      <c r="Z50" s="678"/>
      <c r="AA50" s="678"/>
      <c r="AB50" s="678"/>
      <c r="AC50" s="678"/>
      <c r="AD50" s="678"/>
      <c r="AE50" s="678"/>
      <c r="AF50" s="678"/>
      <c r="AG50" s="678"/>
      <c r="AH50" s="678"/>
      <c r="AI50" s="678"/>
      <c r="AJ50" s="678"/>
      <c r="AK50" s="678"/>
      <c r="AL50" s="678"/>
      <c r="AM50" s="678"/>
      <c r="AN50" s="678"/>
      <c r="AO50" s="678"/>
      <c r="AP50" s="678"/>
      <c r="AQ50" s="678"/>
      <c r="AR50" s="678"/>
      <c r="AS50" s="678"/>
      <c r="AT50" s="678"/>
      <c r="AU50" s="678"/>
      <c r="AV50" s="678"/>
      <c r="AW50" s="678"/>
      <c r="AX50" s="678"/>
      <c r="AY50" s="678"/>
      <c r="AZ50" s="678"/>
      <c r="BA50" s="678"/>
      <c r="BB50" s="678"/>
      <c r="BC50" s="678"/>
      <c r="BD50" s="678"/>
      <c r="BE50" s="678"/>
      <c r="BF50" s="678"/>
      <c r="BG50" s="678"/>
      <c r="BH50" s="678"/>
      <c r="BI50" s="678"/>
      <c r="BJ50" s="678"/>
      <c r="BK50" s="678"/>
      <c r="BL50" s="678"/>
      <c r="BM50" s="678"/>
      <c r="BN50" s="678"/>
      <c r="BO50" s="678"/>
      <c r="BP50" s="678"/>
      <c r="BQ50" s="678"/>
      <c r="BR50" s="678"/>
      <c r="BS50" s="678"/>
      <c r="BT50" s="678"/>
      <c r="BU50" s="678"/>
      <c r="BV50" s="678"/>
      <c r="BW50" s="678"/>
      <c r="BX50" s="678"/>
      <c r="BY50" s="678"/>
      <c r="BZ50" s="678"/>
      <c r="CA50" s="678"/>
      <c r="CB50" s="678"/>
      <c r="CC50" s="678"/>
      <c r="CD50" s="678"/>
      <c r="CE50" s="678"/>
      <c r="CF50" s="678"/>
      <c r="CG50" s="678"/>
      <c r="CH50" s="678"/>
      <c r="CI50" s="678"/>
      <c r="CJ50" s="678"/>
      <c r="CK50" s="678"/>
      <c r="CL50" s="678"/>
      <c r="CM50" s="678"/>
      <c r="CN50" s="678"/>
      <c r="CO50" s="678"/>
      <c r="CP50" s="678"/>
      <c r="CQ50" s="678"/>
      <c r="CR50" s="678"/>
      <c r="CS50" s="678"/>
      <c r="CT50" s="678"/>
      <c r="CU50" s="678"/>
      <c r="CV50" s="678"/>
      <c r="CW50" s="678"/>
      <c r="CX50" s="678"/>
      <c r="CY50" s="678"/>
      <c r="CZ50" s="678"/>
      <c r="DA50" s="678"/>
    </row>
    <row r="51" spans="1:145" s="265" customFormat="1" ht="6" customHeight="1" x14ac:dyDescent="0.2">
      <c r="X51" s="11"/>
      <c r="Y51" s="11"/>
      <c r="Z51" s="11"/>
      <c r="AA51" s="11"/>
      <c r="AB51" s="11"/>
      <c r="AC51" s="11"/>
      <c r="AD51" s="11"/>
      <c r="AE51" s="11"/>
      <c r="AF51" s="11"/>
      <c r="AG51" s="11"/>
      <c r="AH51" s="11"/>
      <c r="AI51" s="11"/>
      <c r="AJ51" s="11"/>
      <c r="AK51" s="11"/>
      <c r="AL51" s="11"/>
      <c r="AM51" s="11"/>
      <c r="AN51" s="11"/>
      <c r="AO51" s="11"/>
      <c r="AP51" s="11"/>
      <c r="AQ51" s="11"/>
      <c r="AR51" s="11"/>
      <c r="AS51" s="11"/>
      <c r="AT51" s="11"/>
      <c r="AU51" s="11"/>
      <c r="AV51" s="11"/>
      <c r="AW51" s="11"/>
      <c r="AX51" s="11"/>
      <c r="AY51" s="11"/>
      <c r="AZ51" s="11"/>
      <c r="BA51" s="11"/>
      <c r="BB51" s="11"/>
      <c r="BC51" s="11"/>
      <c r="BD51" s="11"/>
      <c r="BE51" s="11"/>
      <c r="BF51" s="11"/>
      <c r="BG51" s="11"/>
      <c r="BH51" s="11"/>
      <c r="BI51" s="11"/>
      <c r="BJ51" s="11"/>
      <c r="BK51" s="11"/>
      <c r="BL51" s="11"/>
      <c r="BM51" s="11"/>
      <c r="BN51" s="11"/>
      <c r="BO51" s="11"/>
      <c r="BP51" s="11"/>
      <c r="BQ51" s="11"/>
      <c r="BR51" s="11"/>
      <c r="BS51" s="11"/>
      <c r="BT51" s="11"/>
      <c r="BU51" s="11"/>
      <c r="BV51" s="11"/>
      <c r="BW51" s="11"/>
      <c r="BX51" s="11"/>
      <c r="BY51" s="11"/>
      <c r="BZ51" s="11"/>
      <c r="CA51" s="11"/>
      <c r="CB51" s="11"/>
      <c r="CC51" s="11"/>
      <c r="CD51" s="11"/>
      <c r="CE51" s="11"/>
      <c r="CF51" s="11"/>
      <c r="CG51" s="11"/>
      <c r="CH51" s="11"/>
      <c r="CI51" s="11"/>
      <c r="CJ51" s="11"/>
      <c r="CK51" s="11"/>
      <c r="CL51" s="11"/>
      <c r="CM51" s="11"/>
      <c r="CN51" s="11"/>
      <c r="CO51" s="11"/>
      <c r="CP51" s="11"/>
      <c r="CQ51" s="11"/>
      <c r="CR51" s="11"/>
      <c r="CS51" s="11"/>
      <c r="CT51" s="11"/>
      <c r="CU51" s="11"/>
      <c r="CV51" s="11"/>
      <c r="CW51" s="11"/>
      <c r="CX51" s="11"/>
      <c r="CY51" s="11"/>
      <c r="CZ51" s="11"/>
      <c r="DA51" s="11"/>
    </row>
    <row r="52" spans="1:145" s="265" customFormat="1" ht="14.25" customHeight="1" x14ac:dyDescent="0.2">
      <c r="A52" s="12" t="s">
        <v>10</v>
      </c>
      <c r="B52" s="12"/>
      <c r="C52" s="12"/>
      <c r="D52" s="12"/>
      <c r="E52" s="12"/>
      <c r="F52" s="12"/>
      <c r="G52" s="12"/>
      <c r="H52" s="12"/>
      <c r="I52" s="12"/>
      <c r="J52" s="12"/>
      <c r="K52" s="12"/>
      <c r="L52" s="12"/>
      <c r="M52" s="12"/>
      <c r="N52" s="12"/>
      <c r="O52" s="12"/>
      <c r="P52" s="12"/>
      <c r="Q52" s="12"/>
      <c r="R52" s="12"/>
      <c r="S52" s="12"/>
      <c r="T52" s="12"/>
      <c r="U52" s="12"/>
      <c r="V52" s="12"/>
      <c r="W52" s="12"/>
      <c r="X52" s="12"/>
      <c r="Y52" s="12"/>
      <c r="Z52" s="12"/>
      <c r="AA52" s="12"/>
      <c r="AB52" s="12"/>
      <c r="AC52" s="12"/>
      <c r="AD52" s="12"/>
      <c r="AE52" s="12"/>
      <c r="AF52" s="12"/>
      <c r="AG52" s="12"/>
      <c r="AH52" s="12"/>
      <c r="AI52" s="12"/>
      <c r="AJ52" s="12"/>
      <c r="AK52" s="12"/>
      <c r="AL52" s="12"/>
      <c r="AM52" s="12"/>
      <c r="AN52" s="12"/>
      <c r="AO52" s="12"/>
      <c r="AP52" s="443" t="s">
        <v>118</v>
      </c>
      <c r="AQ52" s="443"/>
      <c r="AR52" s="443"/>
      <c r="AS52" s="443"/>
      <c r="AT52" s="443"/>
      <c r="AU52" s="443"/>
      <c r="AV52" s="443"/>
      <c r="AW52" s="443"/>
      <c r="AX52" s="443"/>
      <c r="AY52" s="443"/>
      <c r="AZ52" s="443"/>
      <c r="BA52" s="443"/>
      <c r="BB52" s="443"/>
      <c r="BC52" s="443"/>
      <c r="BD52" s="443"/>
      <c r="BE52" s="443"/>
      <c r="BF52" s="443"/>
      <c r="BG52" s="443"/>
      <c r="BH52" s="443"/>
      <c r="BI52" s="443"/>
      <c r="BJ52" s="443"/>
      <c r="BK52" s="443"/>
      <c r="BL52" s="443"/>
      <c r="BM52" s="443"/>
      <c r="BN52" s="443"/>
      <c r="BO52" s="443"/>
      <c r="BP52" s="443"/>
      <c r="BQ52" s="443"/>
      <c r="BR52" s="443"/>
      <c r="BS52" s="443"/>
      <c r="BT52" s="443"/>
      <c r="BU52" s="443"/>
      <c r="BV52" s="443"/>
      <c r="BW52" s="443"/>
      <c r="BX52" s="443"/>
      <c r="BY52" s="443"/>
      <c r="BZ52" s="443"/>
      <c r="CA52" s="443"/>
      <c r="CB52" s="443"/>
      <c r="CC52" s="443"/>
      <c r="CD52" s="443"/>
      <c r="CE52" s="443"/>
      <c r="CF52" s="443"/>
      <c r="CG52" s="443"/>
      <c r="CH52" s="443"/>
      <c r="CI52" s="443"/>
      <c r="CJ52" s="443"/>
      <c r="CK52" s="443"/>
      <c r="CL52" s="443"/>
      <c r="CM52" s="443"/>
      <c r="CN52" s="443"/>
      <c r="CO52" s="443"/>
      <c r="CP52" s="443"/>
      <c r="CQ52" s="443"/>
      <c r="CR52" s="443"/>
      <c r="CS52" s="443"/>
      <c r="CT52" s="443"/>
      <c r="CU52" s="443"/>
      <c r="CV52" s="443"/>
      <c r="CW52" s="443"/>
      <c r="CX52" s="443"/>
      <c r="CY52" s="443"/>
      <c r="CZ52" s="443"/>
      <c r="DA52" s="443"/>
    </row>
    <row r="53" spans="1:145" ht="8.25" customHeight="1" x14ac:dyDescent="0.25"/>
    <row r="54" spans="1:145" s="95" customFormat="1" ht="47.25" customHeight="1" x14ac:dyDescent="0.2">
      <c r="A54" s="571" t="s">
        <v>0</v>
      </c>
      <c r="B54" s="572"/>
      <c r="C54" s="572"/>
      <c r="D54" s="572"/>
      <c r="E54" s="572"/>
      <c r="F54" s="572"/>
      <c r="G54" s="573"/>
      <c r="H54" s="388" t="s">
        <v>50</v>
      </c>
      <c r="I54" s="388"/>
      <c r="J54" s="388"/>
      <c r="K54" s="388"/>
      <c r="L54" s="388"/>
      <c r="M54" s="388"/>
      <c r="N54" s="388"/>
      <c r="O54" s="388"/>
      <c r="P54" s="388"/>
      <c r="Q54" s="388"/>
      <c r="R54" s="388"/>
      <c r="S54" s="388"/>
      <c r="T54" s="388"/>
      <c r="U54" s="388"/>
      <c r="V54" s="388"/>
      <c r="W54" s="388"/>
      <c r="X54" s="388"/>
      <c r="Y54" s="388"/>
      <c r="Z54" s="388"/>
      <c r="AA54" s="388"/>
      <c r="AB54" s="388"/>
      <c r="AC54" s="388"/>
      <c r="AD54" s="388"/>
      <c r="AE54" s="388"/>
      <c r="AF54" s="388"/>
      <c r="AG54" s="388"/>
      <c r="AH54" s="564" t="s">
        <v>356</v>
      </c>
      <c r="AI54" s="564"/>
      <c r="AJ54" s="564"/>
      <c r="AK54" s="564"/>
      <c r="AL54" s="564"/>
      <c r="AM54" s="564"/>
      <c r="AN54" s="564"/>
      <c r="AO54" s="268" t="s">
        <v>357</v>
      </c>
      <c r="AP54" s="565" t="s">
        <v>358</v>
      </c>
      <c r="AQ54" s="565"/>
      <c r="AR54" s="565"/>
      <c r="AS54" s="565"/>
      <c r="AT54" s="565"/>
      <c r="AU54" s="565"/>
      <c r="AV54" s="565"/>
      <c r="AW54" s="565"/>
      <c r="AX54" s="565"/>
      <c r="AY54" s="565"/>
      <c r="AZ54" s="565"/>
      <c r="BA54" s="565"/>
      <c r="BB54" s="565"/>
      <c r="BC54" s="566"/>
      <c r="BD54" s="571" t="s">
        <v>51</v>
      </c>
      <c r="BE54" s="572"/>
      <c r="BF54" s="572"/>
      <c r="BG54" s="572"/>
      <c r="BH54" s="572"/>
      <c r="BI54" s="572"/>
      <c r="BJ54" s="572"/>
      <c r="BK54" s="572"/>
      <c r="BL54" s="572"/>
      <c r="BM54" s="572"/>
      <c r="BN54" s="572"/>
      <c r="BO54" s="572"/>
      <c r="BP54" s="572"/>
      <c r="BQ54" s="572"/>
      <c r="BR54" s="572"/>
      <c r="BS54" s="573"/>
      <c r="BT54" s="571" t="s">
        <v>52</v>
      </c>
      <c r="BU54" s="572"/>
      <c r="BV54" s="572"/>
      <c r="BW54" s="572"/>
      <c r="BX54" s="572"/>
      <c r="BY54" s="572"/>
      <c r="BZ54" s="572"/>
      <c r="CA54" s="572"/>
      <c r="CB54" s="572"/>
      <c r="CC54" s="572"/>
      <c r="CD54" s="572"/>
      <c r="CE54" s="572"/>
      <c r="CF54" s="572"/>
      <c r="CG54" s="572"/>
      <c r="CH54" s="572"/>
      <c r="CI54" s="573"/>
      <c r="CJ54" s="571" t="s">
        <v>359</v>
      </c>
      <c r="CK54" s="572"/>
      <c r="CL54" s="572"/>
      <c r="CM54" s="572"/>
      <c r="CN54" s="572"/>
      <c r="CO54" s="572"/>
      <c r="CP54" s="572"/>
      <c r="CQ54" s="572"/>
      <c r="CR54" s="572"/>
      <c r="CS54" s="572"/>
      <c r="CT54" s="572"/>
      <c r="CU54" s="572"/>
      <c r="CV54" s="572"/>
      <c r="CW54" s="572"/>
      <c r="CX54" s="572"/>
      <c r="CY54" s="572"/>
      <c r="CZ54" s="572"/>
      <c r="DA54" s="573"/>
    </row>
    <row r="55" spans="1:145" s="97" customFormat="1" ht="12.75" x14ac:dyDescent="0.2">
      <c r="A55" s="570">
        <v>1</v>
      </c>
      <c r="B55" s="570"/>
      <c r="C55" s="570"/>
      <c r="D55" s="570"/>
      <c r="E55" s="570"/>
      <c r="F55" s="570"/>
      <c r="G55" s="570"/>
      <c r="H55" s="388">
        <v>2</v>
      </c>
      <c r="I55" s="388"/>
      <c r="J55" s="388"/>
      <c r="K55" s="388"/>
      <c r="L55" s="388"/>
      <c r="M55" s="388"/>
      <c r="N55" s="388"/>
      <c r="O55" s="388"/>
      <c r="P55" s="388"/>
      <c r="Q55" s="388"/>
      <c r="R55" s="388"/>
      <c r="S55" s="388"/>
      <c r="T55" s="388"/>
      <c r="U55" s="388"/>
      <c r="V55" s="388"/>
      <c r="W55" s="388"/>
      <c r="X55" s="388"/>
      <c r="Y55" s="388"/>
      <c r="Z55" s="388"/>
      <c r="AA55" s="388"/>
      <c r="AB55" s="388"/>
      <c r="AC55" s="388"/>
      <c r="AD55" s="388"/>
      <c r="AE55" s="388"/>
      <c r="AF55" s="388"/>
      <c r="AG55" s="388"/>
      <c r="AH55" s="388">
        <v>3</v>
      </c>
      <c r="AI55" s="388"/>
      <c r="AJ55" s="388"/>
      <c r="AK55" s="388"/>
      <c r="AL55" s="388"/>
      <c r="AM55" s="388"/>
      <c r="AN55" s="388"/>
      <c r="AO55" s="264">
        <v>4</v>
      </c>
      <c r="AP55" s="567">
        <v>5</v>
      </c>
      <c r="AQ55" s="567"/>
      <c r="AR55" s="567"/>
      <c r="AS55" s="567"/>
      <c r="AT55" s="567"/>
      <c r="AU55" s="567"/>
      <c r="AV55" s="567"/>
      <c r="AW55" s="567"/>
      <c r="AX55" s="567"/>
      <c r="AY55" s="567"/>
      <c r="AZ55" s="567"/>
      <c r="BA55" s="567"/>
      <c r="BB55" s="567"/>
      <c r="BC55" s="568"/>
      <c r="BD55" s="570">
        <v>6</v>
      </c>
      <c r="BE55" s="570"/>
      <c r="BF55" s="570"/>
      <c r="BG55" s="570"/>
      <c r="BH55" s="570"/>
      <c r="BI55" s="570"/>
      <c r="BJ55" s="570"/>
      <c r="BK55" s="570"/>
      <c r="BL55" s="570"/>
      <c r="BM55" s="570"/>
      <c r="BN55" s="570"/>
      <c r="BO55" s="570"/>
      <c r="BP55" s="570"/>
      <c r="BQ55" s="570"/>
      <c r="BR55" s="570"/>
      <c r="BS55" s="570"/>
      <c r="BT55" s="570">
        <v>7</v>
      </c>
      <c r="BU55" s="570"/>
      <c r="BV55" s="570"/>
      <c r="BW55" s="570"/>
      <c r="BX55" s="570"/>
      <c r="BY55" s="570"/>
      <c r="BZ55" s="570"/>
      <c r="CA55" s="570"/>
      <c r="CB55" s="570"/>
      <c r="CC55" s="570"/>
      <c r="CD55" s="570"/>
      <c r="CE55" s="570"/>
      <c r="CF55" s="570"/>
      <c r="CG55" s="570"/>
      <c r="CH55" s="570"/>
      <c r="CI55" s="570"/>
      <c r="CJ55" s="570">
        <v>8</v>
      </c>
      <c r="CK55" s="570"/>
      <c r="CL55" s="570"/>
      <c r="CM55" s="570"/>
      <c r="CN55" s="570"/>
      <c r="CO55" s="570"/>
      <c r="CP55" s="570"/>
      <c r="CQ55" s="570"/>
      <c r="CR55" s="570"/>
      <c r="CS55" s="570"/>
      <c r="CT55" s="570"/>
      <c r="CU55" s="570"/>
      <c r="CV55" s="570"/>
      <c r="CW55" s="570"/>
      <c r="CX55" s="570"/>
      <c r="CY55" s="570"/>
      <c r="CZ55" s="570"/>
      <c r="DA55" s="570"/>
    </row>
    <row r="56" spans="1:145" s="97" customFormat="1" ht="39" customHeight="1" x14ac:dyDescent="0.2">
      <c r="A56" s="562" t="s">
        <v>26</v>
      </c>
      <c r="B56" s="562"/>
      <c r="C56" s="562"/>
      <c r="D56" s="562"/>
      <c r="E56" s="562"/>
      <c r="F56" s="562"/>
      <c r="G56" s="562"/>
      <c r="H56" s="516" t="s">
        <v>747</v>
      </c>
      <c r="I56" s="517"/>
      <c r="J56" s="517"/>
      <c r="K56" s="517"/>
      <c r="L56" s="517"/>
      <c r="M56" s="517"/>
      <c r="N56" s="517"/>
      <c r="O56" s="517"/>
      <c r="P56" s="517"/>
      <c r="Q56" s="517"/>
      <c r="R56" s="517"/>
      <c r="S56" s="517"/>
      <c r="T56" s="517"/>
      <c r="U56" s="517"/>
      <c r="V56" s="517"/>
      <c r="W56" s="517"/>
      <c r="X56" s="517"/>
      <c r="Y56" s="517"/>
      <c r="Z56" s="517"/>
      <c r="AA56" s="517"/>
      <c r="AB56" s="517"/>
      <c r="AC56" s="517"/>
      <c r="AD56" s="517"/>
      <c r="AE56" s="517"/>
      <c r="AF56" s="517"/>
      <c r="AG56" s="518"/>
      <c r="AH56" s="388">
        <v>321</v>
      </c>
      <c r="AI56" s="388"/>
      <c r="AJ56" s="388"/>
      <c r="AK56" s="388"/>
      <c r="AL56" s="388"/>
      <c r="AM56" s="388"/>
      <c r="AN56" s="388"/>
      <c r="AO56" s="264">
        <v>263</v>
      </c>
      <c r="AP56" s="565">
        <v>16</v>
      </c>
      <c r="AQ56" s="565"/>
      <c r="AR56" s="565"/>
      <c r="AS56" s="565"/>
      <c r="AT56" s="565"/>
      <c r="AU56" s="565"/>
      <c r="AV56" s="565"/>
      <c r="AW56" s="565"/>
      <c r="AX56" s="565"/>
      <c r="AY56" s="565"/>
      <c r="AZ56" s="565"/>
      <c r="BA56" s="565"/>
      <c r="BB56" s="565"/>
      <c r="BC56" s="566"/>
      <c r="BD56" s="697">
        <v>19485.580000000002</v>
      </c>
      <c r="BE56" s="697"/>
      <c r="BF56" s="697"/>
      <c r="BG56" s="697"/>
      <c r="BH56" s="697"/>
      <c r="BI56" s="697"/>
      <c r="BJ56" s="697"/>
      <c r="BK56" s="697"/>
      <c r="BL56" s="697"/>
      <c r="BM56" s="697"/>
      <c r="BN56" s="697"/>
      <c r="BO56" s="697"/>
      <c r="BP56" s="697"/>
      <c r="BQ56" s="697"/>
      <c r="BR56" s="697"/>
      <c r="BS56" s="697"/>
      <c r="BT56" s="561">
        <v>12</v>
      </c>
      <c r="BU56" s="561"/>
      <c r="BV56" s="561"/>
      <c r="BW56" s="561"/>
      <c r="BX56" s="561"/>
      <c r="BY56" s="561"/>
      <c r="BZ56" s="561"/>
      <c r="CA56" s="561"/>
      <c r="CB56" s="561"/>
      <c r="CC56" s="561"/>
      <c r="CD56" s="561"/>
      <c r="CE56" s="561"/>
      <c r="CF56" s="561"/>
      <c r="CG56" s="561"/>
      <c r="CH56" s="561"/>
      <c r="CI56" s="561"/>
      <c r="CJ56" s="574">
        <f>AP56*BD56*BT56-0.88</f>
        <v>3741230.4800000004</v>
      </c>
      <c r="CK56" s="574"/>
      <c r="CL56" s="574"/>
      <c r="CM56" s="574"/>
      <c r="CN56" s="574"/>
      <c r="CO56" s="574"/>
      <c r="CP56" s="574"/>
      <c r="CQ56" s="574"/>
      <c r="CR56" s="574"/>
      <c r="CS56" s="574"/>
      <c r="CT56" s="574"/>
      <c r="CU56" s="574"/>
      <c r="CV56" s="574"/>
      <c r="CW56" s="574"/>
      <c r="CX56" s="574"/>
      <c r="CY56" s="574"/>
      <c r="CZ56" s="574"/>
      <c r="DA56" s="574"/>
    </row>
    <row r="57" spans="1:145" s="97" customFormat="1" ht="39.75" customHeight="1" x14ac:dyDescent="0.2">
      <c r="A57" s="562" t="s">
        <v>30</v>
      </c>
      <c r="B57" s="562"/>
      <c r="C57" s="562"/>
      <c r="D57" s="562"/>
      <c r="E57" s="562"/>
      <c r="F57" s="562"/>
      <c r="G57" s="562"/>
      <c r="H57" s="516" t="s">
        <v>748</v>
      </c>
      <c r="I57" s="517"/>
      <c r="J57" s="517"/>
      <c r="K57" s="517"/>
      <c r="L57" s="517"/>
      <c r="M57" s="517"/>
      <c r="N57" s="517"/>
      <c r="O57" s="517"/>
      <c r="P57" s="517"/>
      <c r="Q57" s="517"/>
      <c r="R57" s="517"/>
      <c r="S57" s="517"/>
      <c r="T57" s="517"/>
      <c r="U57" s="517"/>
      <c r="V57" s="517"/>
      <c r="W57" s="517"/>
      <c r="X57" s="517"/>
      <c r="Y57" s="517"/>
      <c r="Z57" s="517"/>
      <c r="AA57" s="517"/>
      <c r="AB57" s="517"/>
      <c r="AC57" s="517"/>
      <c r="AD57" s="517"/>
      <c r="AE57" s="517"/>
      <c r="AF57" s="517"/>
      <c r="AG57" s="518"/>
      <c r="AH57" s="388">
        <v>321</v>
      </c>
      <c r="AI57" s="388"/>
      <c r="AJ57" s="388"/>
      <c r="AK57" s="388"/>
      <c r="AL57" s="388"/>
      <c r="AM57" s="388"/>
      <c r="AN57" s="388"/>
      <c r="AO57" s="264">
        <v>263</v>
      </c>
      <c r="AP57" s="565">
        <v>8</v>
      </c>
      <c r="AQ57" s="565"/>
      <c r="AR57" s="565"/>
      <c r="AS57" s="565"/>
      <c r="AT57" s="565"/>
      <c r="AU57" s="565"/>
      <c r="AV57" s="565"/>
      <c r="AW57" s="565"/>
      <c r="AX57" s="565"/>
      <c r="AY57" s="565"/>
      <c r="AZ57" s="565"/>
      <c r="BA57" s="565"/>
      <c r="BB57" s="565"/>
      <c r="BC57" s="566"/>
      <c r="BD57" s="697">
        <v>103046.94</v>
      </c>
      <c r="BE57" s="697"/>
      <c r="BF57" s="697"/>
      <c r="BG57" s="697"/>
      <c r="BH57" s="697"/>
      <c r="BI57" s="697"/>
      <c r="BJ57" s="697"/>
      <c r="BK57" s="697"/>
      <c r="BL57" s="697"/>
      <c r="BM57" s="697"/>
      <c r="BN57" s="697"/>
      <c r="BO57" s="697"/>
      <c r="BP57" s="697"/>
      <c r="BQ57" s="697"/>
      <c r="BR57" s="697"/>
      <c r="BS57" s="697"/>
      <c r="BT57" s="561">
        <v>1</v>
      </c>
      <c r="BU57" s="561"/>
      <c r="BV57" s="561"/>
      <c r="BW57" s="561"/>
      <c r="BX57" s="561"/>
      <c r="BY57" s="561"/>
      <c r="BZ57" s="561"/>
      <c r="CA57" s="561"/>
      <c r="CB57" s="561"/>
      <c r="CC57" s="561"/>
      <c r="CD57" s="561"/>
      <c r="CE57" s="561"/>
      <c r="CF57" s="561"/>
      <c r="CG57" s="561"/>
      <c r="CH57" s="561"/>
      <c r="CI57" s="561"/>
      <c r="CJ57" s="574">
        <f>AP57*BD57*BT57+0.01</f>
        <v>824375.53</v>
      </c>
      <c r="CK57" s="574"/>
      <c r="CL57" s="574"/>
      <c r="CM57" s="574"/>
      <c r="CN57" s="574"/>
      <c r="CO57" s="574"/>
      <c r="CP57" s="574"/>
      <c r="CQ57" s="574"/>
      <c r="CR57" s="574"/>
      <c r="CS57" s="574"/>
      <c r="CT57" s="574"/>
      <c r="CU57" s="574"/>
      <c r="CV57" s="574"/>
      <c r="CW57" s="574"/>
      <c r="CX57" s="574"/>
      <c r="CY57" s="574"/>
      <c r="CZ57" s="574"/>
      <c r="DA57" s="574"/>
      <c r="DC57" s="689"/>
      <c r="DD57" s="689"/>
      <c r="DE57" s="689"/>
      <c r="DF57" s="689"/>
      <c r="DG57" s="689"/>
      <c r="DH57" s="689"/>
      <c r="DI57" s="689"/>
      <c r="DJ57" s="689"/>
      <c r="DK57" s="689"/>
      <c r="DL57" s="689"/>
      <c r="DM57" s="689"/>
      <c r="DN57" s="689"/>
      <c r="DO57" s="689"/>
      <c r="DP57" s="689"/>
      <c r="DQ57" s="689"/>
      <c r="DR57" s="689"/>
      <c r="DS57" s="689"/>
      <c r="DT57" s="689"/>
      <c r="DU57" s="689"/>
      <c r="DV57" s="689"/>
      <c r="DW57" s="689"/>
      <c r="DX57" s="689"/>
      <c r="DY57" s="689"/>
      <c r="DZ57" s="689"/>
      <c r="EA57" s="689"/>
      <c r="EB57" s="689"/>
      <c r="EC57" s="689"/>
      <c r="ED57" s="689"/>
      <c r="EE57" s="689"/>
      <c r="EF57" s="689"/>
      <c r="EG57" s="689"/>
      <c r="EH57" s="689"/>
      <c r="EI57" s="689"/>
      <c r="EJ57" s="689"/>
      <c r="EK57" s="689"/>
      <c r="EL57" s="689"/>
      <c r="EM57" s="689"/>
      <c r="EN57" s="689"/>
      <c r="EO57" s="689"/>
    </row>
    <row r="58" spans="1:145" s="97" customFormat="1" ht="37.5" customHeight="1" x14ac:dyDescent="0.2">
      <c r="A58" s="562" t="s">
        <v>36</v>
      </c>
      <c r="B58" s="562"/>
      <c r="C58" s="562"/>
      <c r="D58" s="562"/>
      <c r="E58" s="562"/>
      <c r="F58" s="562"/>
      <c r="G58" s="562"/>
      <c r="H58" s="516" t="s">
        <v>749</v>
      </c>
      <c r="I58" s="517"/>
      <c r="J58" s="517"/>
      <c r="K58" s="517"/>
      <c r="L58" s="517"/>
      <c r="M58" s="517"/>
      <c r="N58" s="517"/>
      <c r="O58" s="517"/>
      <c r="P58" s="517"/>
      <c r="Q58" s="517"/>
      <c r="R58" s="517"/>
      <c r="S58" s="517"/>
      <c r="T58" s="517"/>
      <c r="U58" s="517"/>
      <c r="V58" s="517"/>
      <c r="W58" s="517"/>
      <c r="X58" s="517"/>
      <c r="Y58" s="517"/>
      <c r="Z58" s="517"/>
      <c r="AA58" s="517"/>
      <c r="AB58" s="517"/>
      <c r="AC58" s="517"/>
      <c r="AD58" s="517"/>
      <c r="AE58" s="517"/>
      <c r="AF58" s="517"/>
      <c r="AG58" s="518"/>
      <c r="AH58" s="447">
        <v>321</v>
      </c>
      <c r="AI58" s="448"/>
      <c r="AJ58" s="448"/>
      <c r="AK58" s="448"/>
      <c r="AL58" s="448"/>
      <c r="AM58" s="448"/>
      <c r="AN58" s="449"/>
      <c r="AO58" s="264">
        <v>263</v>
      </c>
      <c r="AP58" s="565">
        <v>19</v>
      </c>
      <c r="AQ58" s="565"/>
      <c r="AR58" s="565"/>
      <c r="AS58" s="565"/>
      <c r="AT58" s="565"/>
      <c r="AU58" s="565"/>
      <c r="AV58" s="565"/>
      <c r="AW58" s="565"/>
      <c r="AX58" s="565"/>
      <c r="AY58" s="565"/>
      <c r="AZ58" s="565"/>
      <c r="BA58" s="565"/>
      <c r="BB58" s="565"/>
      <c r="BC58" s="566"/>
      <c r="BD58" s="697">
        <v>58127.8</v>
      </c>
      <c r="BE58" s="697"/>
      <c r="BF58" s="697"/>
      <c r="BG58" s="697"/>
      <c r="BH58" s="697"/>
      <c r="BI58" s="697"/>
      <c r="BJ58" s="697"/>
      <c r="BK58" s="697"/>
      <c r="BL58" s="697"/>
      <c r="BM58" s="697"/>
      <c r="BN58" s="697"/>
      <c r="BO58" s="697"/>
      <c r="BP58" s="697"/>
      <c r="BQ58" s="697"/>
      <c r="BR58" s="697"/>
      <c r="BS58" s="697"/>
      <c r="BT58" s="561">
        <v>1</v>
      </c>
      <c r="BU58" s="561"/>
      <c r="BV58" s="561"/>
      <c r="BW58" s="561"/>
      <c r="BX58" s="561"/>
      <c r="BY58" s="561"/>
      <c r="BZ58" s="561"/>
      <c r="CA58" s="561"/>
      <c r="CB58" s="561"/>
      <c r="CC58" s="561"/>
      <c r="CD58" s="561"/>
      <c r="CE58" s="561"/>
      <c r="CF58" s="561"/>
      <c r="CG58" s="561"/>
      <c r="CH58" s="561"/>
      <c r="CI58" s="561"/>
      <c r="CJ58" s="574">
        <f>AP58*BD58*BT58-0.06</f>
        <v>1104428.1399999999</v>
      </c>
      <c r="CK58" s="574"/>
      <c r="CL58" s="574"/>
      <c r="CM58" s="574"/>
      <c r="CN58" s="574"/>
      <c r="CO58" s="574"/>
      <c r="CP58" s="574"/>
      <c r="CQ58" s="574"/>
      <c r="CR58" s="574"/>
      <c r="CS58" s="574"/>
      <c r="CT58" s="574"/>
      <c r="CU58" s="574"/>
      <c r="CV58" s="574"/>
      <c r="CW58" s="574"/>
      <c r="CX58" s="574"/>
      <c r="CY58" s="574"/>
      <c r="CZ58" s="574"/>
      <c r="DA58" s="574"/>
      <c r="DC58" s="690"/>
      <c r="DD58" s="690"/>
      <c r="DE58" s="690"/>
      <c r="DF58" s="690"/>
      <c r="DG58" s="690"/>
      <c r="DH58" s="690"/>
      <c r="DI58" s="690"/>
      <c r="DJ58" s="690"/>
      <c r="DK58" s="690"/>
      <c r="DL58" s="690"/>
      <c r="DM58" s="690"/>
      <c r="DN58" s="690"/>
      <c r="DO58" s="690"/>
      <c r="DP58" s="690"/>
      <c r="DQ58" s="690"/>
      <c r="DR58" s="690"/>
      <c r="DS58" s="690"/>
      <c r="DT58" s="690"/>
      <c r="DU58" s="690"/>
      <c r="DV58" s="690"/>
      <c r="DW58" s="690"/>
    </row>
    <row r="59" spans="1:145" s="97" customFormat="1" ht="36.75" customHeight="1" x14ac:dyDescent="0.2">
      <c r="A59" s="562" t="s">
        <v>99</v>
      </c>
      <c r="B59" s="562"/>
      <c r="C59" s="562"/>
      <c r="D59" s="562"/>
      <c r="E59" s="562"/>
      <c r="F59" s="562"/>
      <c r="G59" s="562"/>
      <c r="H59" s="516" t="s">
        <v>750</v>
      </c>
      <c r="I59" s="517"/>
      <c r="J59" s="517"/>
      <c r="K59" s="517"/>
      <c r="L59" s="517"/>
      <c r="M59" s="517"/>
      <c r="N59" s="517"/>
      <c r="O59" s="517"/>
      <c r="P59" s="517"/>
      <c r="Q59" s="517"/>
      <c r="R59" s="517"/>
      <c r="S59" s="517"/>
      <c r="T59" s="517"/>
      <c r="U59" s="517"/>
      <c r="V59" s="517"/>
      <c r="W59" s="517"/>
      <c r="X59" s="517"/>
      <c r="Y59" s="517"/>
      <c r="Z59" s="517"/>
      <c r="AA59" s="517"/>
      <c r="AB59" s="517"/>
      <c r="AC59" s="517"/>
      <c r="AD59" s="517"/>
      <c r="AE59" s="517"/>
      <c r="AF59" s="517"/>
      <c r="AG59" s="518"/>
      <c r="AH59" s="388">
        <v>321</v>
      </c>
      <c r="AI59" s="388"/>
      <c r="AJ59" s="388"/>
      <c r="AK59" s="388"/>
      <c r="AL59" s="388"/>
      <c r="AM59" s="388"/>
      <c r="AN59" s="388"/>
      <c r="AO59" s="264">
        <v>262</v>
      </c>
      <c r="AP59" s="565">
        <v>8</v>
      </c>
      <c r="AQ59" s="565"/>
      <c r="AR59" s="565"/>
      <c r="AS59" s="565"/>
      <c r="AT59" s="565"/>
      <c r="AU59" s="565"/>
      <c r="AV59" s="565"/>
      <c r="AW59" s="565"/>
      <c r="AX59" s="565"/>
      <c r="AY59" s="565"/>
      <c r="AZ59" s="565"/>
      <c r="BA59" s="565"/>
      <c r="BB59" s="565"/>
      <c r="BC59" s="566"/>
      <c r="BD59" s="697">
        <v>18382</v>
      </c>
      <c r="BE59" s="697"/>
      <c r="BF59" s="697"/>
      <c r="BG59" s="697"/>
      <c r="BH59" s="697"/>
      <c r="BI59" s="697"/>
      <c r="BJ59" s="697"/>
      <c r="BK59" s="697"/>
      <c r="BL59" s="697"/>
      <c r="BM59" s="697"/>
      <c r="BN59" s="697"/>
      <c r="BO59" s="697"/>
      <c r="BP59" s="697"/>
      <c r="BQ59" s="697"/>
      <c r="BR59" s="697"/>
      <c r="BS59" s="697"/>
      <c r="BT59" s="561">
        <v>1</v>
      </c>
      <c r="BU59" s="561"/>
      <c r="BV59" s="561"/>
      <c r="BW59" s="561"/>
      <c r="BX59" s="561"/>
      <c r="BY59" s="561"/>
      <c r="BZ59" s="561"/>
      <c r="CA59" s="561"/>
      <c r="CB59" s="561"/>
      <c r="CC59" s="561"/>
      <c r="CD59" s="561"/>
      <c r="CE59" s="561"/>
      <c r="CF59" s="561"/>
      <c r="CG59" s="561"/>
      <c r="CH59" s="561"/>
      <c r="CI59" s="561"/>
      <c r="CJ59" s="696">
        <f>AP59*BD59*BT59</f>
        <v>147056</v>
      </c>
      <c r="CK59" s="696"/>
      <c r="CL59" s="696"/>
      <c r="CM59" s="696"/>
      <c r="CN59" s="696"/>
      <c r="CO59" s="696"/>
      <c r="CP59" s="696"/>
      <c r="CQ59" s="696"/>
      <c r="CR59" s="696"/>
      <c r="CS59" s="696"/>
      <c r="CT59" s="696"/>
      <c r="CU59" s="696"/>
      <c r="CV59" s="696"/>
      <c r="CW59" s="696"/>
      <c r="CX59" s="696"/>
      <c r="CY59" s="696"/>
      <c r="CZ59" s="696"/>
      <c r="DA59" s="696"/>
      <c r="DF59" s="689"/>
      <c r="DG59" s="689"/>
      <c r="DH59" s="689"/>
      <c r="DI59" s="689"/>
      <c r="DJ59" s="689"/>
      <c r="DK59" s="689"/>
      <c r="DL59" s="689"/>
      <c r="DM59" s="689"/>
      <c r="DN59" s="689"/>
      <c r="DO59" s="689"/>
      <c r="DP59" s="689"/>
      <c r="DQ59" s="689"/>
      <c r="DR59" s="689"/>
      <c r="DS59" s="689"/>
      <c r="DT59" s="689"/>
      <c r="DU59" s="689"/>
      <c r="DV59" s="689"/>
      <c r="DW59" s="689"/>
      <c r="DX59" s="689"/>
      <c r="DY59" s="689"/>
      <c r="DZ59" s="689"/>
      <c r="EA59" s="689"/>
      <c r="EB59" s="689"/>
      <c r="EC59" s="689"/>
      <c r="ED59" s="689"/>
      <c r="EE59" s="689"/>
      <c r="EF59" s="689"/>
    </row>
    <row r="60" spans="1:145" s="97" customFormat="1" ht="39" customHeight="1" x14ac:dyDescent="0.2">
      <c r="A60" s="562" t="s">
        <v>100</v>
      </c>
      <c r="B60" s="562"/>
      <c r="C60" s="562"/>
      <c r="D60" s="562"/>
      <c r="E60" s="562"/>
      <c r="F60" s="562"/>
      <c r="G60" s="562"/>
      <c r="H60" s="516" t="s">
        <v>774</v>
      </c>
      <c r="I60" s="517"/>
      <c r="J60" s="517"/>
      <c r="K60" s="517"/>
      <c r="L60" s="517"/>
      <c r="M60" s="517"/>
      <c r="N60" s="517"/>
      <c r="O60" s="517"/>
      <c r="P60" s="517"/>
      <c r="Q60" s="517"/>
      <c r="R60" s="517"/>
      <c r="S60" s="517"/>
      <c r="T60" s="517"/>
      <c r="U60" s="517"/>
      <c r="V60" s="517"/>
      <c r="W60" s="517"/>
      <c r="X60" s="517"/>
      <c r="Y60" s="517"/>
      <c r="Z60" s="517"/>
      <c r="AA60" s="517"/>
      <c r="AB60" s="517"/>
      <c r="AC60" s="517"/>
      <c r="AD60" s="517"/>
      <c r="AE60" s="517"/>
      <c r="AF60" s="517"/>
      <c r="AG60" s="518"/>
      <c r="AH60" s="388">
        <v>321</v>
      </c>
      <c r="AI60" s="388"/>
      <c r="AJ60" s="388"/>
      <c r="AK60" s="388"/>
      <c r="AL60" s="388"/>
      <c r="AM60" s="388"/>
      <c r="AN60" s="388"/>
      <c r="AO60" s="264">
        <v>262</v>
      </c>
      <c r="AP60" s="565">
        <v>33</v>
      </c>
      <c r="AQ60" s="565"/>
      <c r="AR60" s="565"/>
      <c r="AS60" s="565"/>
      <c r="AT60" s="565"/>
      <c r="AU60" s="565"/>
      <c r="AV60" s="565"/>
      <c r="AW60" s="565"/>
      <c r="AX60" s="565"/>
      <c r="AY60" s="565"/>
      <c r="AZ60" s="565"/>
      <c r="BA60" s="565"/>
      <c r="BB60" s="565"/>
      <c r="BC60" s="566"/>
      <c r="BD60" s="697">
        <v>3433.5</v>
      </c>
      <c r="BE60" s="697"/>
      <c r="BF60" s="697"/>
      <c r="BG60" s="697"/>
      <c r="BH60" s="697"/>
      <c r="BI60" s="697"/>
      <c r="BJ60" s="697"/>
      <c r="BK60" s="697"/>
      <c r="BL60" s="697"/>
      <c r="BM60" s="697"/>
      <c r="BN60" s="697"/>
      <c r="BO60" s="697"/>
      <c r="BP60" s="697"/>
      <c r="BQ60" s="697"/>
      <c r="BR60" s="697"/>
      <c r="BS60" s="697"/>
      <c r="BT60" s="561">
        <v>1</v>
      </c>
      <c r="BU60" s="561"/>
      <c r="BV60" s="561"/>
      <c r="BW60" s="561"/>
      <c r="BX60" s="561"/>
      <c r="BY60" s="561"/>
      <c r="BZ60" s="561"/>
      <c r="CA60" s="561"/>
      <c r="CB60" s="561"/>
      <c r="CC60" s="561"/>
      <c r="CD60" s="561"/>
      <c r="CE60" s="561"/>
      <c r="CF60" s="561"/>
      <c r="CG60" s="561"/>
      <c r="CH60" s="561"/>
      <c r="CI60" s="561"/>
      <c r="CJ60" s="696">
        <f>AP60*BD60*BT60</f>
        <v>113305.5</v>
      </c>
      <c r="CK60" s="696"/>
      <c r="CL60" s="696"/>
      <c r="CM60" s="696"/>
      <c r="CN60" s="696"/>
      <c r="CO60" s="696"/>
      <c r="CP60" s="696"/>
      <c r="CQ60" s="696"/>
      <c r="CR60" s="696"/>
      <c r="CS60" s="696"/>
      <c r="CT60" s="696"/>
      <c r="CU60" s="696"/>
      <c r="CV60" s="696"/>
      <c r="CW60" s="696"/>
      <c r="CX60" s="696"/>
      <c r="CY60" s="696"/>
      <c r="CZ60" s="696"/>
      <c r="DA60" s="696"/>
    </row>
    <row r="61" spans="1:145" s="97" customFormat="1" ht="76.5" customHeight="1" x14ac:dyDescent="0.2">
      <c r="A61" s="562" t="s">
        <v>101</v>
      </c>
      <c r="B61" s="562"/>
      <c r="C61" s="562"/>
      <c r="D61" s="562"/>
      <c r="E61" s="562"/>
      <c r="F61" s="562"/>
      <c r="G61" s="562"/>
      <c r="H61" s="639" t="s">
        <v>780</v>
      </c>
      <c r="I61" s="640"/>
      <c r="J61" s="640"/>
      <c r="K61" s="640"/>
      <c r="L61" s="640"/>
      <c r="M61" s="640"/>
      <c r="N61" s="640"/>
      <c r="O61" s="640"/>
      <c r="P61" s="640"/>
      <c r="Q61" s="640"/>
      <c r="R61" s="640"/>
      <c r="S61" s="640"/>
      <c r="T61" s="640"/>
      <c r="U61" s="640"/>
      <c r="V61" s="640"/>
      <c r="W61" s="640"/>
      <c r="X61" s="640"/>
      <c r="Y61" s="640"/>
      <c r="Z61" s="640"/>
      <c r="AA61" s="640"/>
      <c r="AB61" s="640"/>
      <c r="AC61" s="640"/>
      <c r="AD61" s="640"/>
      <c r="AE61" s="640"/>
      <c r="AF61" s="640"/>
      <c r="AG61" s="641"/>
      <c r="AH61" s="388">
        <v>321</v>
      </c>
      <c r="AI61" s="388"/>
      <c r="AJ61" s="388"/>
      <c r="AK61" s="388"/>
      <c r="AL61" s="388"/>
      <c r="AM61" s="388"/>
      <c r="AN61" s="388"/>
      <c r="AO61" s="275">
        <v>263</v>
      </c>
      <c r="AP61" s="565">
        <v>1</v>
      </c>
      <c r="AQ61" s="565"/>
      <c r="AR61" s="565"/>
      <c r="AS61" s="565"/>
      <c r="AT61" s="565"/>
      <c r="AU61" s="565"/>
      <c r="AV61" s="565"/>
      <c r="AW61" s="565"/>
      <c r="AX61" s="565"/>
      <c r="AY61" s="565"/>
      <c r="AZ61" s="565"/>
      <c r="BA61" s="565"/>
      <c r="BB61" s="565"/>
      <c r="BC61" s="566"/>
      <c r="BD61" s="697">
        <v>1288.4000000000001</v>
      </c>
      <c r="BE61" s="697"/>
      <c r="BF61" s="697"/>
      <c r="BG61" s="697"/>
      <c r="BH61" s="697"/>
      <c r="BI61" s="697"/>
      <c r="BJ61" s="697"/>
      <c r="BK61" s="697"/>
      <c r="BL61" s="697"/>
      <c r="BM61" s="697"/>
      <c r="BN61" s="697"/>
      <c r="BO61" s="697"/>
      <c r="BP61" s="697"/>
      <c r="BQ61" s="697"/>
      <c r="BR61" s="697"/>
      <c r="BS61" s="697"/>
      <c r="BT61" s="561">
        <v>1</v>
      </c>
      <c r="BU61" s="561"/>
      <c r="BV61" s="561"/>
      <c r="BW61" s="561"/>
      <c r="BX61" s="561"/>
      <c r="BY61" s="561"/>
      <c r="BZ61" s="561"/>
      <c r="CA61" s="561"/>
      <c r="CB61" s="561"/>
      <c r="CC61" s="561"/>
      <c r="CD61" s="561"/>
      <c r="CE61" s="561"/>
      <c r="CF61" s="561"/>
      <c r="CG61" s="561"/>
      <c r="CH61" s="561"/>
      <c r="CI61" s="561"/>
      <c r="CJ61" s="574">
        <f t="shared" ref="CJ61:CJ62" si="0">AP61*BD61*BT61</f>
        <v>1288.4000000000001</v>
      </c>
      <c r="CK61" s="574"/>
      <c r="CL61" s="574"/>
      <c r="CM61" s="574"/>
      <c r="CN61" s="574"/>
      <c r="CO61" s="574"/>
      <c r="CP61" s="574"/>
      <c r="CQ61" s="574"/>
      <c r="CR61" s="574"/>
      <c r="CS61" s="574"/>
      <c r="CT61" s="574"/>
      <c r="CU61" s="574"/>
      <c r="CV61" s="574"/>
      <c r="CW61" s="574"/>
      <c r="CX61" s="574"/>
      <c r="CY61" s="574"/>
      <c r="CZ61" s="574"/>
      <c r="DA61" s="574"/>
    </row>
    <row r="62" spans="1:145" s="97" customFormat="1" ht="27.75" customHeight="1" x14ac:dyDescent="0.2">
      <c r="A62" s="562" t="s">
        <v>102</v>
      </c>
      <c r="B62" s="562"/>
      <c r="C62" s="562"/>
      <c r="D62" s="562"/>
      <c r="E62" s="562"/>
      <c r="F62" s="562"/>
      <c r="G62" s="562"/>
      <c r="H62" s="516" t="s">
        <v>782</v>
      </c>
      <c r="I62" s="517"/>
      <c r="J62" s="517"/>
      <c r="K62" s="517"/>
      <c r="L62" s="517"/>
      <c r="M62" s="517"/>
      <c r="N62" s="517"/>
      <c r="O62" s="517"/>
      <c r="P62" s="517"/>
      <c r="Q62" s="517"/>
      <c r="R62" s="517"/>
      <c r="S62" s="517"/>
      <c r="T62" s="517"/>
      <c r="U62" s="517"/>
      <c r="V62" s="517"/>
      <c r="W62" s="517"/>
      <c r="X62" s="517"/>
      <c r="Y62" s="517"/>
      <c r="Z62" s="517"/>
      <c r="AA62" s="517"/>
      <c r="AB62" s="517"/>
      <c r="AC62" s="517"/>
      <c r="AD62" s="517"/>
      <c r="AE62" s="517"/>
      <c r="AF62" s="517"/>
      <c r="AG62" s="518"/>
      <c r="AH62" s="388">
        <v>321</v>
      </c>
      <c r="AI62" s="388"/>
      <c r="AJ62" s="388"/>
      <c r="AK62" s="388"/>
      <c r="AL62" s="388"/>
      <c r="AM62" s="388"/>
      <c r="AN62" s="388"/>
      <c r="AO62" s="288">
        <v>296</v>
      </c>
      <c r="AP62" s="565">
        <v>5</v>
      </c>
      <c r="AQ62" s="565"/>
      <c r="AR62" s="565"/>
      <c r="AS62" s="565"/>
      <c r="AT62" s="565"/>
      <c r="AU62" s="565"/>
      <c r="AV62" s="565"/>
      <c r="AW62" s="565"/>
      <c r="AX62" s="565"/>
      <c r="AY62" s="565"/>
      <c r="AZ62" s="565"/>
      <c r="BA62" s="565"/>
      <c r="BB62" s="565"/>
      <c r="BC62" s="566"/>
      <c r="BD62" s="697">
        <v>10098</v>
      </c>
      <c r="BE62" s="697"/>
      <c r="BF62" s="697"/>
      <c r="BG62" s="697"/>
      <c r="BH62" s="697"/>
      <c r="BI62" s="697"/>
      <c r="BJ62" s="697"/>
      <c r="BK62" s="697"/>
      <c r="BL62" s="697"/>
      <c r="BM62" s="697"/>
      <c r="BN62" s="697"/>
      <c r="BO62" s="697"/>
      <c r="BP62" s="697"/>
      <c r="BQ62" s="697"/>
      <c r="BR62" s="697"/>
      <c r="BS62" s="697"/>
      <c r="BT62" s="561">
        <v>1</v>
      </c>
      <c r="BU62" s="561"/>
      <c r="BV62" s="561"/>
      <c r="BW62" s="561"/>
      <c r="BX62" s="561"/>
      <c r="BY62" s="561"/>
      <c r="BZ62" s="561"/>
      <c r="CA62" s="561"/>
      <c r="CB62" s="561"/>
      <c r="CC62" s="561"/>
      <c r="CD62" s="561"/>
      <c r="CE62" s="561"/>
      <c r="CF62" s="561"/>
      <c r="CG62" s="561"/>
      <c r="CH62" s="561"/>
      <c r="CI62" s="561"/>
      <c r="CJ62" s="574">
        <f t="shared" si="0"/>
        <v>50490</v>
      </c>
      <c r="CK62" s="574"/>
      <c r="CL62" s="574"/>
      <c r="CM62" s="574"/>
      <c r="CN62" s="574"/>
      <c r="CO62" s="574"/>
      <c r="CP62" s="574"/>
      <c r="CQ62" s="574"/>
      <c r="CR62" s="574"/>
      <c r="CS62" s="574"/>
      <c r="CT62" s="574"/>
      <c r="CU62" s="574"/>
      <c r="CV62" s="574"/>
      <c r="CW62" s="574"/>
      <c r="CX62" s="574"/>
      <c r="CY62" s="574"/>
      <c r="CZ62" s="574"/>
      <c r="DA62" s="574"/>
    </row>
    <row r="63" spans="1:145" s="97" customFormat="1" ht="38.25" customHeight="1" x14ac:dyDescent="0.2">
      <c r="A63" s="562" t="s">
        <v>103</v>
      </c>
      <c r="B63" s="562"/>
      <c r="C63" s="562"/>
      <c r="D63" s="562"/>
      <c r="E63" s="562"/>
      <c r="F63" s="562"/>
      <c r="G63" s="562"/>
      <c r="H63" s="516" t="s">
        <v>803</v>
      </c>
      <c r="I63" s="517"/>
      <c r="J63" s="517"/>
      <c r="K63" s="517"/>
      <c r="L63" s="517"/>
      <c r="M63" s="517"/>
      <c r="N63" s="517"/>
      <c r="O63" s="517"/>
      <c r="P63" s="517"/>
      <c r="Q63" s="517"/>
      <c r="R63" s="517"/>
      <c r="S63" s="517"/>
      <c r="T63" s="517"/>
      <c r="U63" s="517"/>
      <c r="V63" s="517"/>
      <c r="W63" s="517"/>
      <c r="X63" s="517"/>
      <c r="Y63" s="517"/>
      <c r="Z63" s="517"/>
      <c r="AA63" s="517"/>
      <c r="AB63" s="517"/>
      <c r="AC63" s="517"/>
      <c r="AD63" s="517"/>
      <c r="AE63" s="517"/>
      <c r="AF63" s="517"/>
      <c r="AG63" s="518"/>
      <c r="AH63" s="388">
        <v>321</v>
      </c>
      <c r="AI63" s="388"/>
      <c r="AJ63" s="388"/>
      <c r="AK63" s="388"/>
      <c r="AL63" s="388"/>
      <c r="AM63" s="388"/>
      <c r="AN63" s="388"/>
      <c r="AO63" s="288">
        <v>296</v>
      </c>
      <c r="AP63" s="565">
        <v>2</v>
      </c>
      <c r="AQ63" s="565"/>
      <c r="AR63" s="565"/>
      <c r="AS63" s="565"/>
      <c r="AT63" s="565"/>
      <c r="AU63" s="565"/>
      <c r="AV63" s="565"/>
      <c r="AW63" s="565"/>
      <c r="AX63" s="565"/>
      <c r="AY63" s="565"/>
      <c r="AZ63" s="565"/>
      <c r="BA63" s="565"/>
      <c r="BB63" s="565"/>
      <c r="BC63" s="566"/>
      <c r="BD63" s="697">
        <v>8905</v>
      </c>
      <c r="BE63" s="697"/>
      <c r="BF63" s="697"/>
      <c r="BG63" s="697"/>
      <c r="BH63" s="697"/>
      <c r="BI63" s="697"/>
      <c r="BJ63" s="697"/>
      <c r="BK63" s="697"/>
      <c r="BL63" s="697"/>
      <c r="BM63" s="697"/>
      <c r="BN63" s="697"/>
      <c r="BO63" s="697"/>
      <c r="BP63" s="697"/>
      <c r="BQ63" s="697"/>
      <c r="BR63" s="697"/>
      <c r="BS63" s="697"/>
      <c r="BT63" s="561">
        <v>1</v>
      </c>
      <c r="BU63" s="561"/>
      <c r="BV63" s="561"/>
      <c r="BW63" s="561"/>
      <c r="BX63" s="561"/>
      <c r="BY63" s="561"/>
      <c r="BZ63" s="561"/>
      <c r="CA63" s="561"/>
      <c r="CB63" s="561"/>
      <c r="CC63" s="561"/>
      <c r="CD63" s="561"/>
      <c r="CE63" s="561"/>
      <c r="CF63" s="561"/>
      <c r="CG63" s="561"/>
      <c r="CH63" s="561"/>
      <c r="CI63" s="561"/>
      <c r="CJ63" s="574">
        <f t="shared" ref="CJ63" si="1">AP63*BD63*BT63</f>
        <v>17810</v>
      </c>
      <c r="CK63" s="574"/>
      <c r="CL63" s="574"/>
      <c r="CM63" s="574"/>
      <c r="CN63" s="574"/>
      <c r="CO63" s="574"/>
      <c r="CP63" s="574"/>
      <c r="CQ63" s="574"/>
      <c r="CR63" s="574"/>
      <c r="CS63" s="574"/>
      <c r="CT63" s="574"/>
      <c r="CU63" s="574"/>
      <c r="CV63" s="574"/>
      <c r="CW63" s="574"/>
      <c r="CX63" s="574"/>
      <c r="CY63" s="574"/>
      <c r="CZ63" s="574"/>
      <c r="DA63" s="574"/>
    </row>
    <row r="64" spans="1:145" s="97" customFormat="1" ht="25.5" customHeight="1" x14ac:dyDescent="0.2">
      <c r="A64" s="562" t="s">
        <v>104</v>
      </c>
      <c r="B64" s="562"/>
      <c r="C64" s="562"/>
      <c r="D64" s="562"/>
      <c r="E64" s="562"/>
      <c r="F64" s="562"/>
      <c r="G64" s="562"/>
      <c r="H64" s="516" t="s">
        <v>751</v>
      </c>
      <c r="I64" s="517"/>
      <c r="J64" s="517"/>
      <c r="K64" s="517"/>
      <c r="L64" s="517"/>
      <c r="M64" s="517"/>
      <c r="N64" s="517"/>
      <c r="O64" s="517"/>
      <c r="P64" s="517"/>
      <c r="Q64" s="517"/>
      <c r="R64" s="517"/>
      <c r="S64" s="517"/>
      <c r="T64" s="517"/>
      <c r="U64" s="517"/>
      <c r="V64" s="517"/>
      <c r="W64" s="517"/>
      <c r="X64" s="517"/>
      <c r="Y64" s="517"/>
      <c r="Z64" s="517"/>
      <c r="AA64" s="517"/>
      <c r="AB64" s="517"/>
      <c r="AC64" s="517"/>
      <c r="AD64" s="517"/>
      <c r="AE64" s="517"/>
      <c r="AF64" s="517"/>
      <c r="AG64" s="518"/>
      <c r="AH64" s="388">
        <v>323</v>
      </c>
      <c r="AI64" s="388"/>
      <c r="AJ64" s="388"/>
      <c r="AK64" s="388"/>
      <c r="AL64" s="388"/>
      <c r="AM64" s="388"/>
      <c r="AN64" s="388"/>
      <c r="AO64" s="264">
        <v>263</v>
      </c>
      <c r="AP64" s="565">
        <v>8</v>
      </c>
      <c r="AQ64" s="565"/>
      <c r="AR64" s="565"/>
      <c r="AS64" s="565"/>
      <c r="AT64" s="565"/>
      <c r="AU64" s="565"/>
      <c r="AV64" s="565"/>
      <c r="AW64" s="565"/>
      <c r="AX64" s="565"/>
      <c r="AY64" s="565"/>
      <c r="AZ64" s="565"/>
      <c r="BA64" s="565"/>
      <c r="BB64" s="565"/>
      <c r="BC64" s="566"/>
      <c r="BD64" s="697">
        <v>1083</v>
      </c>
      <c r="BE64" s="697"/>
      <c r="BF64" s="697"/>
      <c r="BG64" s="697"/>
      <c r="BH64" s="697"/>
      <c r="BI64" s="697"/>
      <c r="BJ64" s="697"/>
      <c r="BK64" s="697"/>
      <c r="BL64" s="697"/>
      <c r="BM64" s="697"/>
      <c r="BN64" s="697"/>
      <c r="BO64" s="697"/>
      <c r="BP64" s="697"/>
      <c r="BQ64" s="697"/>
      <c r="BR64" s="697"/>
      <c r="BS64" s="697"/>
      <c r="BT64" s="561">
        <v>10</v>
      </c>
      <c r="BU64" s="561"/>
      <c r="BV64" s="561"/>
      <c r="BW64" s="561"/>
      <c r="BX64" s="561"/>
      <c r="BY64" s="561"/>
      <c r="BZ64" s="561"/>
      <c r="CA64" s="561"/>
      <c r="CB64" s="561"/>
      <c r="CC64" s="561"/>
      <c r="CD64" s="561"/>
      <c r="CE64" s="561"/>
      <c r="CF64" s="561"/>
      <c r="CG64" s="561"/>
      <c r="CH64" s="561"/>
      <c r="CI64" s="561"/>
      <c r="CJ64" s="696">
        <f>AP64*BD64*BT64+71.6</f>
        <v>86711.6</v>
      </c>
      <c r="CK64" s="696"/>
      <c r="CL64" s="696"/>
      <c r="CM64" s="696"/>
      <c r="CN64" s="696"/>
      <c r="CO64" s="696"/>
      <c r="CP64" s="696"/>
      <c r="CQ64" s="696"/>
      <c r="CR64" s="696"/>
      <c r="CS64" s="696"/>
      <c r="CT64" s="696"/>
      <c r="CU64" s="696"/>
      <c r="CV64" s="696"/>
      <c r="CW64" s="696"/>
      <c r="CX64" s="696"/>
      <c r="CY64" s="696"/>
      <c r="CZ64" s="696"/>
      <c r="DA64" s="696"/>
      <c r="DB64" s="691"/>
      <c r="DC64" s="690"/>
      <c r="DD64" s="690"/>
      <c r="DE64" s="690"/>
      <c r="DF64" s="690"/>
      <c r="DG64" s="690"/>
      <c r="DH64" s="690"/>
      <c r="DI64" s="690"/>
      <c r="DJ64" s="690"/>
      <c r="DK64" s="690"/>
      <c r="DL64" s="690"/>
      <c r="DM64" s="690"/>
      <c r="DN64" s="690"/>
      <c r="DO64" s="690"/>
      <c r="DP64" s="690"/>
      <c r="DQ64" s="690"/>
      <c r="DR64" s="690"/>
      <c r="DS64" s="690"/>
      <c r="DT64" s="690"/>
      <c r="DU64" s="690"/>
    </row>
    <row r="65" spans="1:105" s="97" customFormat="1" ht="28.5" customHeight="1" x14ac:dyDescent="0.2">
      <c r="A65" s="562" t="s">
        <v>710</v>
      </c>
      <c r="B65" s="562"/>
      <c r="C65" s="562"/>
      <c r="D65" s="562"/>
      <c r="E65" s="562"/>
      <c r="F65" s="562"/>
      <c r="G65" s="562"/>
      <c r="H65" s="516" t="s">
        <v>779</v>
      </c>
      <c r="I65" s="517"/>
      <c r="J65" s="517"/>
      <c r="K65" s="517"/>
      <c r="L65" s="517"/>
      <c r="M65" s="517"/>
      <c r="N65" s="517"/>
      <c r="O65" s="517"/>
      <c r="P65" s="517"/>
      <c r="Q65" s="517"/>
      <c r="R65" s="517"/>
      <c r="S65" s="517"/>
      <c r="T65" s="517"/>
      <c r="U65" s="517"/>
      <c r="V65" s="517"/>
      <c r="W65" s="517"/>
      <c r="X65" s="517"/>
      <c r="Y65" s="517"/>
      <c r="Z65" s="517"/>
      <c r="AA65" s="517"/>
      <c r="AB65" s="517"/>
      <c r="AC65" s="517"/>
      <c r="AD65" s="517"/>
      <c r="AE65" s="517"/>
      <c r="AF65" s="517"/>
      <c r="AG65" s="518"/>
      <c r="AH65" s="388">
        <v>323</v>
      </c>
      <c r="AI65" s="388"/>
      <c r="AJ65" s="388"/>
      <c r="AK65" s="388"/>
      <c r="AL65" s="388"/>
      <c r="AM65" s="388"/>
      <c r="AN65" s="388"/>
      <c r="AO65" s="275">
        <v>263</v>
      </c>
      <c r="AP65" s="565">
        <v>3</v>
      </c>
      <c r="AQ65" s="565"/>
      <c r="AR65" s="565"/>
      <c r="AS65" s="565"/>
      <c r="AT65" s="565"/>
      <c r="AU65" s="565"/>
      <c r="AV65" s="565"/>
      <c r="AW65" s="565"/>
      <c r="AX65" s="565"/>
      <c r="AY65" s="565"/>
      <c r="AZ65" s="565"/>
      <c r="BA65" s="565"/>
      <c r="BB65" s="565"/>
      <c r="BC65" s="566"/>
      <c r="BD65" s="697">
        <v>341</v>
      </c>
      <c r="BE65" s="697"/>
      <c r="BF65" s="697"/>
      <c r="BG65" s="697"/>
      <c r="BH65" s="697"/>
      <c r="BI65" s="697"/>
      <c r="BJ65" s="697"/>
      <c r="BK65" s="697"/>
      <c r="BL65" s="697"/>
      <c r="BM65" s="697"/>
      <c r="BN65" s="697"/>
      <c r="BO65" s="697"/>
      <c r="BP65" s="697"/>
      <c r="BQ65" s="697"/>
      <c r="BR65" s="697"/>
      <c r="BS65" s="697"/>
      <c r="BT65" s="561">
        <v>10</v>
      </c>
      <c r="BU65" s="561"/>
      <c r="BV65" s="561"/>
      <c r="BW65" s="561"/>
      <c r="BX65" s="561"/>
      <c r="BY65" s="561"/>
      <c r="BZ65" s="561"/>
      <c r="CA65" s="561"/>
      <c r="CB65" s="561"/>
      <c r="CC65" s="561"/>
      <c r="CD65" s="561"/>
      <c r="CE65" s="561"/>
      <c r="CF65" s="561"/>
      <c r="CG65" s="561"/>
      <c r="CH65" s="561"/>
      <c r="CI65" s="561"/>
      <c r="CJ65" s="696">
        <f>AP65*BD65*BT65</f>
        <v>10230</v>
      </c>
      <c r="CK65" s="696"/>
      <c r="CL65" s="696"/>
      <c r="CM65" s="696"/>
      <c r="CN65" s="696"/>
      <c r="CO65" s="696"/>
      <c r="CP65" s="696"/>
      <c r="CQ65" s="696"/>
      <c r="CR65" s="696"/>
      <c r="CS65" s="696"/>
      <c r="CT65" s="696"/>
      <c r="CU65" s="696"/>
      <c r="CV65" s="696"/>
      <c r="CW65" s="696"/>
      <c r="CX65" s="696"/>
      <c r="CY65" s="696"/>
      <c r="CZ65" s="696"/>
      <c r="DA65" s="696"/>
    </row>
    <row r="66" spans="1:105" s="97" customFormat="1" ht="18" customHeight="1" x14ac:dyDescent="0.2">
      <c r="A66" s="562" t="s">
        <v>711</v>
      </c>
      <c r="B66" s="562"/>
      <c r="C66" s="562"/>
      <c r="D66" s="562"/>
      <c r="E66" s="562"/>
      <c r="F66" s="562"/>
      <c r="G66" s="562"/>
      <c r="H66" s="516" t="s">
        <v>775</v>
      </c>
      <c r="I66" s="517"/>
      <c r="J66" s="517"/>
      <c r="K66" s="517"/>
      <c r="L66" s="517"/>
      <c r="M66" s="517"/>
      <c r="N66" s="517"/>
      <c r="O66" s="517"/>
      <c r="P66" s="517"/>
      <c r="Q66" s="517"/>
      <c r="R66" s="517"/>
      <c r="S66" s="517"/>
      <c r="T66" s="517"/>
      <c r="U66" s="517"/>
      <c r="V66" s="517"/>
      <c r="W66" s="517"/>
      <c r="X66" s="517"/>
      <c r="Y66" s="517"/>
      <c r="Z66" s="517"/>
      <c r="AA66" s="517"/>
      <c r="AB66" s="517"/>
      <c r="AC66" s="517"/>
      <c r="AD66" s="517"/>
      <c r="AE66" s="517"/>
      <c r="AF66" s="517"/>
      <c r="AG66" s="518"/>
      <c r="AH66" s="447">
        <v>340</v>
      </c>
      <c r="AI66" s="448"/>
      <c r="AJ66" s="448"/>
      <c r="AK66" s="448"/>
      <c r="AL66" s="448"/>
      <c r="AM66" s="448"/>
      <c r="AN66" s="449"/>
      <c r="AO66" s="272">
        <v>296</v>
      </c>
      <c r="AP66" s="698">
        <v>107</v>
      </c>
      <c r="AQ66" s="565"/>
      <c r="AR66" s="565"/>
      <c r="AS66" s="565"/>
      <c r="AT66" s="565"/>
      <c r="AU66" s="565"/>
      <c r="AV66" s="565"/>
      <c r="AW66" s="565"/>
      <c r="AX66" s="565"/>
      <c r="AY66" s="565"/>
      <c r="AZ66" s="565"/>
      <c r="BA66" s="565"/>
      <c r="BB66" s="565"/>
      <c r="BC66" s="566"/>
      <c r="BD66" s="692">
        <v>763</v>
      </c>
      <c r="BE66" s="693"/>
      <c r="BF66" s="693"/>
      <c r="BG66" s="693"/>
      <c r="BH66" s="693"/>
      <c r="BI66" s="693"/>
      <c r="BJ66" s="693"/>
      <c r="BK66" s="693"/>
      <c r="BL66" s="693"/>
      <c r="BM66" s="693"/>
      <c r="BN66" s="693"/>
      <c r="BO66" s="693"/>
      <c r="BP66" s="693"/>
      <c r="BQ66" s="693"/>
      <c r="BR66" s="693"/>
      <c r="BS66" s="694"/>
      <c r="BT66" s="484">
        <v>12</v>
      </c>
      <c r="BU66" s="485"/>
      <c r="BV66" s="485"/>
      <c r="BW66" s="485"/>
      <c r="BX66" s="485"/>
      <c r="BY66" s="485"/>
      <c r="BZ66" s="485"/>
      <c r="CA66" s="485"/>
      <c r="CB66" s="485"/>
      <c r="CC66" s="485"/>
      <c r="CD66" s="485"/>
      <c r="CE66" s="485"/>
      <c r="CF66" s="485"/>
      <c r="CG66" s="485"/>
      <c r="CH66" s="485"/>
      <c r="CI66" s="486"/>
      <c r="CJ66" s="574">
        <f>AP66*BD66*BT66-1526</f>
        <v>978166</v>
      </c>
      <c r="CK66" s="574"/>
      <c r="CL66" s="574"/>
      <c r="CM66" s="574"/>
      <c r="CN66" s="574"/>
      <c r="CO66" s="574"/>
      <c r="CP66" s="574"/>
      <c r="CQ66" s="574"/>
      <c r="CR66" s="574"/>
      <c r="CS66" s="574"/>
      <c r="CT66" s="574"/>
      <c r="CU66" s="574"/>
      <c r="CV66" s="574"/>
      <c r="CW66" s="574"/>
      <c r="CX66" s="574"/>
      <c r="CY66" s="574"/>
      <c r="CZ66" s="574"/>
      <c r="DA66" s="574"/>
    </row>
    <row r="67" spans="1:105" s="97" customFormat="1" ht="25.5" customHeight="1" x14ac:dyDescent="0.2">
      <c r="A67" s="562" t="s">
        <v>781</v>
      </c>
      <c r="B67" s="562"/>
      <c r="C67" s="562"/>
      <c r="D67" s="562"/>
      <c r="E67" s="562"/>
      <c r="F67" s="562"/>
      <c r="G67" s="562"/>
      <c r="H67" s="516" t="s">
        <v>776</v>
      </c>
      <c r="I67" s="517"/>
      <c r="J67" s="517"/>
      <c r="K67" s="517"/>
      <c r="L67" s="517"/>
      <c r="M67" s="517"/>
      <c r="N67" s="517"/>
      <c r="O67" s="517"/>
      <c r="P67" s="517"/>
      <c r="Q67" s="517"/>
      <c r="R67" s="517"/>
      <c r="S67" s="517"/>
      <c r="T67" s="517"/>
      <c r="U67" s="517"/>
      <c r="V67" s="517"/>
      <c r="W67" s="517"/>
      <c r="X67" s="517"/>
      <c r="Y67" s="517"/>
      <c r="Z67" s="517"/>
      <c r="AA67" s="517"/>
      <c r="AB67" s="517"/>
      <c r="AC67" s="517"/>
      <c r="AD67" s="517"/>
      <c r="AE67" s="517"/>
      <c r="AF67" s="517"/>
      <c r="AG67" s="518"/>
      <c r="AH67" s="447">
        <v>340</v>
      </c>
      <c r="AI67" s="448"/>
      <c r="AJ67" s="448"/>
      <c r="AK67" s="448"/>
      <c r="AL67" s="448"/>
      <c r="AM67" s="448"/>
      <c r="AN67" s="449"/>
      <c r="AO67" s="272">
        <v>296</v>
      </c>
      <c r="AP67" s="698">
        <v>34</v>
      </c>
      <c r="AQ67" s="565"/>
      <c r="AR67" s="565"/>
      <c r="AS67" s="565"/>
      <c r="AT67" s="565"/>
      <c r="AU67" s="565"/>
      <c r="AV67" s="565"/>
      <c r="AW67" s="565"/>
      <c r="AX67" s="565"/>
      <c r="AY67" s="565"/>
      <c r="AZ67" s="565"/>
      <c r="BA67" s="565"/>
      <c r="BB67" s="565"/>
      <c r="BC67" s="566"/>
      <c r="BD67" s="692">
        <v>1144.5</v>
      </c>
      <c r="BE67" s="693"/>
      <c r="BF67" s="693"/>
      <c r="BG67" s="693"/>
      <c r="BH67" s="693"/>
      <c r="BI67" s="693"/>
      <c r="BJ67" s="693"/>
      <c r="BK67" s="693"/>
      <c r="BL67" s="693"/>
      <c r="BM67" s="693"/>
      <c r="BN67" s="693"/>
      <c r="BO67" s="693"/>
      <c r="BP67" s="693"/>
      <c r="BQ67" s="693"/>
      <c r="BR67" s="693"/>
      <c r="BS67" s="694"/>
      <c r="BT67" s="484">
        <v>12</v>
      </c>
      <c r="BU67" s="485"/>
      <c r="BV67" s="485"/>
      <c r="BW67" s="485"/>
      <c r="BX67" s="485"/>
      <c r="BY67" s="485"/>
      <c r="BZ67" s="485"/>
      <c r="CA67" s="485"/>
      <c r="CB67" s="485"/>
      <c r="CC67" s="485"/>
      <c r="CD67" s="485"/>
      <c r="CE67" s="485"/>
      <c r="CF67" s="485"/>
      <c r="CG67" s="485"/>
      <c r="CH67" s="485"/>
      <c r="CI67" s="486"/>
      <c r="CJ67" s="574">
        <f>AP67*BD67*BT67+2899</f>
        <v>469855</v>
      </c>
      <c r="CK67" s="574"/>
      <c r="CL67" s="574"/>
      <c r="CM67" s="574"/>
      <c r="CN67" s="574"/>
      <c r="CO67" s="574"/>
      <c r="CP67" s="574"/>
      <c r="CQ67" s="574"/>
      <c r="CR67" s="574"/>
      <c r="CS67" s="574"/>
      <c r="CT67" s="574"/>
      <c r="CU67" s="574"/>
      <c r="CV67" s="574"/>
      <c r="CW67" s="574"/>
      <c r="CX67" s="574"/>
      <c r="CY67" s="574"/>
      <c r="CZ67" s="574"/>
      <c r="DA67" s="574"/>
    </row>
    <row r="68" spans="1:105" s="97" customFormat="1" ht="24" customHeight="1" x14ac:dyDescent="0.2">
      <c r="A68" s="562" t="s">
        <v>802</v>
      </c>
      <c r="B68" s="562"/>
      <c r="C68" s="562"/>
      <c r="D68" s="562"/>
      <c r="E68" s="562"/>
      <c r="F68" s="562"/>
      <c r="G68" s="562"/>
      <c r="H68" s="516" t="s">
        <v>777</v>
      </c>
      <c r="I68" s="517"/>
      <c r="J68" s="517"/>
      <c r="K68" s="517"/>
      <c r="L68" s="517"/>
      <c r="M68" s="517"/>
      <c r="N68" s="517"/>
      <c r="O68" s="517"/>
      <c r="P68" s="517"/>
      <c r="Q68" s="517"/>
      <c r="R68" s="517"/>
      <c r="S68" s="517"/>
      <c r="T68" s="517"/>
      <c r="U68" s="517"/>
      <c r="V68" s="517"/>
      <c r="W68" s="517"/>
      <c r="X68" s="517"/>
      <c r="Y68" s="517"/>
      <c r="Z68" s="517"/>
      <c r="AA68" s="517"/>
      <c r="AB68" s="517"/>
      <c r="AC68" s="517"/>
      <c r="AD68" s="517"/>
      <c r="AE68" s="517"/>
      <c r="AF68" s="517"/>
      <c r="AG68" s="518"/>
      <c r="AH68" s="388">
        <v>340</v>
      </c>
      <c r="AI68" s="388"/>
      <c r="AJ68" s="388"/>
      <c r="AK68" s="388"/>
      <c r="AL68" s="388"/>
      <c r="AM68" s="388"/>
      <c r="AN68" s="388"/>
      <c r="AO68" s="273">
        <v>296</v>
      </c>
      <c r="AP68" s="565">
        <v>30</v>
      </c>
      <c r="AQ68" s="565"/>
      <c r="AR68" s="565"/>
      <c r="AS68" s="565"/>
      <c r="AT68" s="565"/>
      <c r="AU68" s="565"/>
      <c r="AV68" s="565"/>
      <c r="AW68" s="565"/>
      <c r="AX68" s="565"/>
      <c r="AY68" s="565"/>
      <c r="AZ68" s="565"/>
      <c r="BA68" s="565"/>
      <c r="BB68" s="565"/>
      <c r="BC68" s="566"/>
      <c r="BD68" s="692">
        <v>1145.5</v>
      </c>
      <c r="BE68" s="693"/>
      <c r="BF68" s="693"/>
      <c r="BG68" s="693"/>
      <c r="BH68" s="693"/>
      <c r="BI68" s="693"/>
      <c r="BJ68" s="693"/>
      <c r="BK68" s="693"/>
      <c r="BL68" s="693"/>
      <c r="BM68" s="693"/>
      <c r="BN68" s="693"/>
      <c r="BO68" s="693"/>
      <c r="BP68" s="693"/>
      <c r="BQ68" s="693"/>
      <c r="BR68" s="693"/>
      <c r="BS68" s="694"/>
      <c r="BT68" s="561">
        <v>12</v>
      </c>
      <c r="BU68" s="561"/>
      <c r="BV68" s="561"/>
      <c r="BW68" s="561"/>
      <c r="BX68" s="561"/>
      <c r="BY68" s="561"/>
      <c r="BZ68" s="561"/>
      <c r="CA68" s="561"/>
      <c r="CB68" s="561"/>
      <c r="CC68" s="561"/>
      <c r="CD68" s="561"/>
      <c r="CE68" s="561"/>
      <c r="CF68" s="561"/>
      <c r="CG68" s="561"/>
      <c r="CH68" s="561"/>
      <c r="CI68" s="561"/>
      <c r="CJ68" s="574">
        <f>AP68*BD68*BT68+2899</f>
        <v>415279</v>
      </c>
      <c r="CK68" s="574"/>
      <c r="CL68" s="574"/>
      <c r="CM68" s="574"/>
      <c r="CN68" s="574"/>
      <c r="CO68" s="574"/>
      <c r="CP68" s="574"/>
      <c r="CQ68" s="574"/>
      <c r="CR68" s="574"/>
      <c r="CS68" s="574"/>
      <c r="CT68" s="574"/>
      <c r="CU68" s="574"/>
      <c r="CV68" s="574"/>
      <c r="CW68" s="574"/>
      <c r="CX68" s="574"/>
      <c r="CY68" s="574"/>
      <c r="CZ68" s="574"/>
      <c r="DA68" s="574"/>
    </row>
    <row r="69" spans="1:105" s="99" customFormat="1" ht="15" customHeight="1" x14ac:dyDescent="0.2">
      <c r="A69" s="562"/>
      <c r="B69" s="562"/>
      <c r="C69" s="562"/>
      <c r="D69" s="562"/>
      <c r="E69" s="562"/>
      <c r="F69" s="562"/>
      <c r="G69" s="562"/>
      <c r="H69" s="594" t="s">
        <v>7</v>
      </c>
      <c r="I69" s="594"/>
      <c r="J69" s="594"/>
      <c r="K69" s="594"/>
      <c r="L69" s="594"/>
      <c r="M69" s="594"/>
      <c r="N69" s="594"/>
      <c r="O69" s="594"/>
      <c r="P69" s="594"/>
      <c r="Q69" s="594"/>
      <c r="R69" s="594"/>
      <c r="S69" s="594"/>
      <c r="T69" s="594"/>
      <c r="U69" s="594"/>
      <c r="V69" s="594"/>
      <c r="W69" s="594"/>
      <c r="X69" s="594"/>
      <c r="Y69" s="594"/>
      <c r="Z69" s="594"/>
      <c r="AA69" s="594"/>
      <c r="AB69" s="594"/>
      <c r="AC69" s="594"/>
      <c r="AD69" s="594"/>
      <c r="AE69" s="594"/>
      <c r="AF69" s="594"/>
      <c r="AG69" s="594"/>
      <c r="AH69" s="594"/>
      <c r="AI69" s="594"/>
      <c r="AJ69" s="594"/>
      <c r="AK69" s="594"/>
      <c r="AL69" s="594"/>
      <c r="AM69" s="594"/>
      <c r="AN69" s="594"/>
      <c r="AO69" s="594"/>
      <c r="AP69" s="594"/>
      <c r="AQ69" s="594"/>
      <c r="AR69" s="594"/>
      <c r="AS69" s="594"/>
      <c r="AT69" s="594"/>
      <c r="AU69" s="594"/>
      <c r="AV69" s="594"/>
      <c r="AW69" s="594"/>
      <c r="AX69" s="594"/>
      <c r="AY69" s="594"/>
      <c r="AZ69" s="594"/>
      <c r="BA69" s="594"/>
      <c r="BB69" s="594"/>
      <c r="BC69" s="595"/>
      <c r="BD69" s="561" t="s">
        <v>8</v>
      </c>
      <c r="BE69" s="561"/>
      <c r="BF69" s="561"/>
      <c r="BG69" s="561"/>
      <c r="BH69" s="561"/>
      <c r="BI69" s="561"/>
      <c r="BJ69" s="561"/>
      <c r="BK69" s="561"/>
      <c r="BL69" s="561"/>
      <c r="BM69" s="561"/>
      <c r="BN69" s="561"/>
      <c r="BO69" s="561"/>
      <c r="BP69" s="561"/>
      <c r="BQ69" s="561"/>
      <c r="BR69" s="561"/>
      <c r="BS69" s="561"/>
      <c r="BT69" s="561" t="s">
        <v>8</v>
      </c>
      <c r="BU69" s="561"/>
      <c r="BV69" s="561"/>
      <c r="BW69" s="561"/>
      <c r="BX69" s="561"/>
      <c r="BY69" s="561"/>
      <c r="BZ69" s="561"/>
      <c r="CA69" s="561"/>
      <c r="CB69" s="561"/>
      <c r="CC69" s="561"/>
      <c r="CD69" s="561"/>
      <c r="CE69" s="561"/>
      <c r="CF69" s="561"/>
      <c r="CG69" s="561"/>
      <c r="CH69" s="561"/>
      <c r="CI69" s="561"/>
      <c r="CJ69" s="596">
        <f>SUM(CJ56:DA68)</f>
        <v>7960225.6500000004</v>
      </c>
      <c r="CK69" s="597"/>
      <c r="CL69" s="597"/>
      <c r="CM69" s="597"/>
      <c r="CN69" s="597"/>
      <c r="CO69" s="597"/>
      <c r="CP69" s="597"/>
      <c r="CQ69" s="597"/>
      <c r="CR69" s="597"/>
      <c r="CS69" s="597"/>
      <c r="CT69" s="597"/>
      <c r="CU69" s="597"/>
      <c r="CV69" s="597"/>
      <c r="CW69" s="597"/>
      <c r="CX69" s="597"/>
      <c r="CY69" s="597"/>
      <c r="CZ69" s="597"/>
      <c r="DA69" s="598"/>
    </row>
    <row r="70" spans="1:105" s="271" customFormat="1" ht="12" customHeight="1" x14ac:dyDescent="0.2"/>
    <row r="71" spans="1:105" s="265" customFormat="1" ht="14.25" x14ac:dyDescent="0.2">
      <c r="A71" s="465" t="s">
        <v>53</v>
      </c>
      <c r="B71" s="465"/>
      <c r="C71" s="465"/>
      <c r="D71" s="465"/>
      <c r="E71" s="465"/>
      <c r="F71" s="465"/>
      <c r="G71" s="465"/>
      <c r="H71" s="465"/>
      <c r="I71" s="465"/>
      <c r="J71" s="465"/>
      <c r="K71" s="465"/>
      <c r="L71" s="465"/>
      <c r="M71" s="465"/>
      <c r="N71" s="465"/>
      <c r="O71" s="465"/>
      <c r="P71" s="465"/>
      <c r="Q71" s="465"/>
      <c r="R71" s="465"/>
      <c r="S71" s="465"/>
      <c r="T71" s="465"/>
      <c r="U71" s="465"/>
      <c r="V71" s="465"/>
      <c r="W71" s="465"/>
      <c r="X71" s="465"/>
      <c r="Y71" s="465"/>
      <c r="Z71" s="465"/>
      <c r="AA71" s="465"/>
      <c r="AB71" s="465"/>
      <c r="AC71" s="465"/>
      <c r="AD71" s="465"/>
      <c r="AE71" s="465"/>
      <c r="AF71" s="465"/>
      <c r="AG71" s="465"/>
      <c r="AH71" s="465"/>
      <c r="AI71" s="465"/>
      <c r="AJ71" s="465"/>
      <c r="AK71" s="465"/>
      <c r="AL71" s="465"/>
      <c r="AM71" s="465"/>
      <c r="AN71" s="465"/>
      <c r="AO71" s="465"/>
      <c r="AP71" s="465"/>
      <c r="AQ71" s="465"/>
      <c r="AR71" s="465"/>
      <c r="AS71" s="465"/>
      <c r="AT71" s="465"/>
      <c r="AU71" s="465"/>
      <c r="AV71" s="465"/>
      <c r="AW71" s="465"/>
      <c r="AX71" s="465"/>
      <c r="AY71" s="465"/>
      <c r="AZ71" s="465"/>
      <c r="BA71" s="465"/>
      <c r="BB71" s="465"/>
      <c r="BC71" s="465"/>
      <c r="BD71" s="465"/>
      <c r="BE71" s="465"/>
      <c r="BF71" s="465"/>
      <c r="BG71" s="465"/>
      <c r="BH71" s="465"/>
      <c r="BI71" s="465"/>
      <c r="BJ71" s="465"/>
      <c r="BK71" s="465"/>
      <c r="BL71" s="465"/>
      <c r="BM71" s="465"/>
      <c r="BN71" s="465"/>
      <c r="BO71" s="465"/>
      <c r="BP71" s="465"/>
      <c r="BQ71" s="465"/>
      <c r="BR71" s="465"/>
      <c r="BS71" s="465"/>
      <c r="BT71" s="465"/>
      <c r="BU71" s="465"/>
      <c r="BV71" s="465"/>
      <c r="BW71" s="465"/>
      <c r="BX71" s="465"/>
      <c r="BY71" s="465"/>
      <c r="BZ71" s="465"/>
      <c r="CA71" s="465"/>
      <c r="CB71" s="465"/>
      <c r="CC71" s="465"/>
      <c r="CD71" s="465"/>
      <c r="CE71" s="465"/>
      <c r="CF71" s="465"/>
      <c r="CG71" s="465"/>
      <c r="CH71" s="465"/>
      <c r="CI71" s="465"/>
      <c r="CJ71" s="465"/>
      <c r="CK71" s="465"/>
      <c r="CL71" s="465"/>
      <c r="CM71" s="465"/>
      <c r="CN71" s="465"/>
      <c r="CO71" s="465"/>
      <c r="CP71" s="465"/>
      <c r="CQ71" s="465"/>
      <c r="CR71" s="465"/>
      <c r="CS71" s="465"/>
      <c r="CT71" s="465"/>
      <c r="CU71" s="465"/>
      <c r="CV71" s="465"/>
      <c r="CW71" s="465"/>
      <c r="CX71" s="465"/>
      <c r="CY71" s="465"/>
      <c r="CZ71" s="465"/>
      <c r="DA71" s="465"/>
    </row>
    <row r="72" spans="1:105" ht="6" customHeight="1" x14ac:dyDescent="0.25"/>
    <row r="73" spans="1:105" s="265" customFormat="1" ht="12.75" customHeight="1" x14ac:dyDescent="0.25">
      <c r="A73" s="265" t="s">
        <v>11</v>
      </c>
      <c r="X73" s="678"/>
      <c r="Y73" s="678"/>
      <c r="Z73" s="678"/>
      <c r="AA73" s="678"/>
      <c r="AB73" s="678"/>
      <c r="AC73" s="678"/>
      <c r="AD73" s="678"/>
      <c r="AE73" s="678"/>
      <c r="AF73" s="678"/>
      <c r="AG73" s="678"/>
      <c r="AH73" s="678"/>
      <c r="AI73" s="678"/>
      <c r="AJ73" s="678"/>
      <c r="AK73" s="678"/>
      <c r="AL73" s="678"/>
      <c r="AM73" s="678"/>
      <c r="AN73" s="678"/>
      <c r="AO73" s="678"/>
      <c r="AP73" s="678"/>
      <c r="AQ73" s="678"/>
      <c r="AR73" s="678"/>
      <c r="AS73" s="678"/>
      <c r="AT73" s="678"/>
      <c r="AU73" s="678"/>
      <c r="AV73" s="678"/>
      <c r="AW73" s="678"/>
      <c r="AX73" s="678"/>
      <c r="AY73" s="678"/>
      <c r="AZ73" s="678"/>
      <c r="BA73" s="678"/>
      <c r="BB73" s="678"/>
      <c r="BC73" s="678"/>
      <c r="BD73" s="678"/>
      <c r="BE73" s="678"/>
      <c r="BF73" s="678"/>
      <c r="BG73" s="678"/>
      <c r="BH73" s="678"/>
      <c r="BI73" s="678"/>
      <c r="BJ73" s="678"/>
      <c r="BK73" s="678"/>
      <c r="BL73" s="678"/>
      <c r="BM73" s="678"/>
      <c r="BN73" s="678"/>
      <c r="BO73" s="678"/>
      <c r="BP73" s="678"/>
      <c r="BQ73" s="678"/>
      <c r="BR73" s="678"/>
      <c r="BS73" s="678"/>
      <c r="BT73" s="678"/>
      <c r="BU73" s="678"/>
      <c r="BV73" s="678"/>
      <c r="BW73" s="678"/>
      <c r="BX73" s="678"/>
      <c r="BY73" s="678"/>
      <c r="BZ73" s="678"/>
      <c r="CA73" s="678"/>
      <c r="CB73" s="678"/>
      <c r="CC73" s="678"/>
      <c r="CD73" s="678"/>
      <c r="CE73" s="678"/>
      <c r="CF73" s="678"/>
      <c r="CG73" s="678"/>
      <c r="CH73" s="678"/>
      <c r="CI73" s="678"/>
      <c r="CJ73" s="678"/>
      <c r="CK73" s="678"/>
      <c r="CL73" s="678"/>
      <c r="CM73" s="678"/>
      <c r="CN73" s="678"/>
      <c r="CO73" s="678"/>
      <c r="CP73" s="678"/>
      <c r="CQ73" s="678"/>
      <c r="CR73" s="678"/>
      <c r="CS73" s="678"/>
      <c r="CT73" s="678"/>
      <c r="CU73" s="678"/>
      <c r="CV73" s="678"/>
      <c r="CW73" s="678"/>
      <c r="CX73" s="678"/>
      <c r="CY73" s="678"/>
      <c r="CZ73" s="678"/>
      <c r="DA73" s="678"/>
    </row>
    <row r="74" spans="1:105" s="265" customFormat="1" ht="6" customHeight="1" x14ac:dyDescent="0.2">
      <c r="X74" s="11"/>
      <c r="Y74" s="11"/>
      <c r="Z74" s="11"/>
      <c r="AA74" s="11"/>
      <c r="AB74" s="11"/>
      <c r="AC74" s="11"/>
      <c r="AD74" s="11"/>
      <c r="AE74" s="11"/>
      <c r="AF74" s="11"/>
      <c r="AG74" s="11"/>
      <c r="AH74" s="11"/>
      <c r="AI74" s="11"/>
      <c r="AJ74" s="11"/>
      <c r="AK74" s="11"/>
      <c r="AL74" s="11"/>
      <c r="AM74" s="11"/>
      <c r="AN74" s="11"/>
      <c r="AO74" s="11"/>
      <c r="AP74" s="11"/>
      <c r="AQ74" s="11"/>
      <c r="AR74" s="11"/>
      <c r="AS74" s="11"/>
      <c r="AT74" s="11"/>
      <c r="AU74" s="11"/>
      <c r="AV74" s="11"/>
      <c r="AW74" s="11"/>
      <c r="AX74" s="11"/>
      <c r="AY74" s="11"/>
      <c r="AZ74" s="11"/>
      <c r="BA74" s="11"/>
      <c r="BB74" s="11"/>
      <c r="BC74" s="11"/>
      <c r="BD74" s="11"/>
      <c r="BE74" s="11"/>
      <c r="BF74" s="11"/>
      <c r="BG74" s="11"/>
      <c r="BH74" s="11"/>
      <c r="BI74" s="11"/>
      <c r="BJ74" s="11"/>
      <c r="BK74" s="11"/>
      <c r="BL74" s="11"/>
      <c r="BM74" s="11"/>
      <c r="BN74" s="11"/>
      <c r="BO74" s="11"/>
      <c r="BP74" s="11"/>
      <c r="BQ74" s="11"/>
      <c r="BR74" s="11"/>
      <c r="BS74" s="11"/>
      <c r="BT74" s="11"/>
      <c r="BU74" s="11"/>
      <c r="BV74" s="11"/>
      <c r="BW74" s="11"/>
      <c r="BX74" s="11"/>
      <c r="BY74" s="11"/>
      <c r="BZ74" s="11"/>
      <c r="CA74" s="11"/>
      <c r="CB74" s="11"/>
      <c r="CC74" s="11"/>
      <c r="CD74" s="11"/>
      <c r="CE74" s="11"/>
      <c r="CF74" s="11"/>
      <c r="CG74" s="11"/>
      <c r="CH74" s="11"/>
      <c r="CI74" s="11"/>
      <c r="CJ74" s="11"/>
      <c r="CK74" s="11"/>
      <c r="CL74" s="11"/>
      <c r="CM74" s="11"/>
      <c r="CN74" s="11"/>
      <c r="CO74" s="11"/>
      <c r="CP74" s="11"/>
      <c r="CQ74" s="11"/>
      <c r="CR74" s="11"/>
      <c r="CS74" s="11"/>
      <c r="CT74" s="11"/>
      <c r="CU74" s="11"/>
      <c r="CV74" s="11"/>
      <c r="CW74" s="11"/>
      <c r="CX74" s="11"/>
      <c r="CY74" s="11"/>
      <c r="CZ74" s="11"/>
      <c r="DA74" s="11"/>
    </row>
    <row r="75" spans="1:105" s="265" customFormat="1" ht="12" customHeight="1" x14ac:dyDescent="0.2">
      <c r="A75" s="443" t="s">
        <v>10</v>
      </c>
      <c r="B75" s="443"/>
      <c r="C75" s="443"/>
      <c r="D75" s="443"/>
      <c r="E75" s="443"/>
      <c r="F75" s="443"/>
      <c r="G75" s="443"/>
      <c r="H75" s="443"/>
      <c r="I75" s="443"/>
      <c r="J75" s="443"/>
      <c r="K75" s="443"/>
      <c r="L75" s="443"/>
      <c r="M75" s="443"/>
      <c r="N75" s="443"/>
      <c r="O75" s="443"/>
      <c r="P75" s="443"/>
      <c r="Q75" s="443"/>
      <c r="R75" s="443"/>
      <c r="S75" s="443"/>
      <c r="T75" s="443"/>
      <c r="U75" s="443"/>
      <c r="V75" s="443"/>
      <c r="W75" s="443"/>
      <c r="X75" s="443"/>
      <c r="Y75" s="443"/>
      <c r="Z75" s="443"/>
      <c r="AA75" s="443"/>
      <c r="AB75" s="443"/>
      <c r="AC75" s="443"/>
      <c r="AD75" s="443"/>
      <c r="AE75" s="443"/>
      <c r="AF75" s="443"/>
      <c r="AG75" s="443"/>
      <c r="AH75" s="443"/>
      <c r="AI75" s="443"/>
      <c r="AJ75" s="443"/>
      <c r="AK75" s="443"/>
      <c r="AL75" s="443"/>
      <c r="AM75" s="443"/>
      <c r="AN75" s="443"/>
      <c r="AO75" s="443"/>
      <c r="AP75" s="444" t="s">
        <v>118</v>
      </c>
      <c r="AQ75" s="444"/>
      <c r="AR75" s="444"/>
      <c r="AS75" s="444"/>
      <c r="AT75" s="444"/>
      <c r="AU75" s="444"/>
      <c r="AV75" s="444"/>
      <c r="AW75" s="444"/>
      <c r="AX75" s="444"/>
      <c r="AY75" s="444"/>
      <c r="AZ75" s="444"/>
      <c r="BA75" s="444"/>
      <c r="BB75" s="444"/>
      <c r="BC75" s="444"/>
      <c r="BD75" s="444"/>
      <c r="BE75" s="444"/>
      <c r="BF75" s="444"/>
      <c r="BG75" s="444"/>
      <c r="BH75" s="444"/>
      <c r="BI75" s="444"/>
      <c r="BJ75" s="444"/>
      <c r="BK75" s="444"/>
      <c r="BL75" s="444"/>
      <c r="BM75" s="444"/>
      <c r="BN75" s="444"/>
      <c r="BO75" s="444"/>
      <c r="BP75" s="444"/>
      <c r="BQ75" s="444"/>
      <c r="BR75" s="444"/>
      <c r="BS75" s="444"/>
      <c r="BT75" s="444"/>
      <c r="BU75" s="444"/>
      <c r="BV75" s="444"/>
      <c r="BW75" s="444"/>
      <c r="BX75" s="444"/>
      <c r="BY75" s="444"/>
      <c r="BZ75" s="444"/>
      <c r="CA75" s="444"/>
      <c r="CB75" s="444"/>
      <c r="CC75" s="444"/>
      <c r="CD75" s="444"/>
      <c r="CE75" s="444"/>
      <c r="CF75" s="444"/>
      <c r="CG75" s="444"/>
      <c r="CH75" s="444"/>
      <c r="CI75" s="444"/>
      <c r="CJ75" s="444"/>
      <c r="CK75" s="444"/>
      <c r="CL75" s="444"/>
      <c r="CM75" s="444"/>
      <c r="CN75" s="444"/>
      <c r="CO75" s="444"/>
      <c r="CP75" s="444"/>
      <c r="CQ75" s="444"/>
      <c r="CR75" s="444"/>
      <c r="CS75" s="444"/>
      <c r="CT75" s="444"/>
      <c r="CU75" s="444"/>
      <c r="CV75" s="444"/>
      <c r="CW75" s="444"/>
      <c r="CX75" s="444"/>
      <c r="CY75" s="444"/>
      <c r="CZ75" s="444"/>
      <c r="DA75" s="444"/>
    </row>
    <row r="76" spans="1:105" ht="10.5" customHeight="1" x14ac:dyDescent="0.25"/>
    <row r="77" spans="1:105" s="3" customFormat="1" ht="45.75" customHeight="1" x14ac:dyDescent="0.2">
      <c r="A77" s="466" t="s">
        <v>0</v>
      </c>
      <c r="B77" s="467"/>
      <c r="C77" s="467"/>
      <c r="D77" s="467"/>
      <c r="E77" s="467"/>
      <c r="F77" s="467"/>
      <c r="G77" s="468"/>
      <c r="H77" s="466" t="s">
        <v>14</v>
      </c>
      <c r="I77" s="467"/>
      <c r="J77" s="467"/>
      <c r="K77" s="467"/>
      <c r="L77" s="467"/>
      <c r="M77" s="467"/>
      <c r="N77" s="467"/>
      <c r="O77" s="467"/>
      <c r="P77" s="467"/>
      <c r="Q77" s="467"/>
      <c r="R77" s="467"/>
      <c r="S77" s="467"/>
      <c r="T77" s="467"/>
      <c r="U77" s="467"/>
      <c r="V77" s="467"/>
      <c r="W77" s="467"/>
      <c r="X77" s="467"/>
      <c r="Y77" s="467"/>
      <c r="Z77" s="467"/>
      <c r="AA77" s="467"/>
      <c r="AB77" s="467"/>
      <c r="AC77" s="467"/>
      <c r="AD77" s="467"/>
      <c r="AE77" s="467"/>
      <c r="AF77" s="467"/>
      <c r="AG77" s="467"/>
      <c r="AH77" s="467"/>
      <c r="AI77" s="467"/>
      <c r="AJ77" s="467"/>
      <c r="AK77" s="467"/>
      <c r="AL77" s="467"/>
      <c r="AM77" s="467"/>
      <c r="AN77" s="467"/>
      <c r="AO77" s="467"/>
      <c r="AP77" s="467"/>
      <c r="AQ77" s="467"/>
      <c r="AR77" s="467"/>
      <c r="AS77" s="467"/>
      <c r="AT77" s="467"/>
      <c r="AU77" s="467"/>
      <c r="AV77" s="467"/>
      <c r="AW77" s="467"/>
      <c r="AX77" s="467"/>
      <c r="AY77" s="467"/>
      <c r="AZ77" s="467"/>
      <c r="BA77" s="467"/>
      <c r="BB77" s="467"/>
      <c r="BC77" s="468"/>
      <c r="BD77" s="466" t="s">
        <v>54</v>
      </c>
      <c r="BE77" s="467"/>
      <c r="BF77" s="467"/>
      <c r="BG77" s="467"/>
      <c r="BH77" s="467"/>
      <c r="BI77" s="467"/>
      <c r="BJ77" s="467"/>
      <c r="BK77" s="467"/>
      <c r="BL77" s="467"/>
      <c r="BM77" s="467"/>
      <c r="BN77" s="467"/>
      <c r="BO77" s="467"/>
      <c r="BP77" s="467"/>
      <c r="BQ77" s="467"/>
      <c r="BR77" s="467"/>
      <c r="BS77" s="468"/>
      <c r="BT77" s="466" t="s">
        <v>308</v>
      </c>
      <c r="BU77" s="467"/>
      <c r="BV77" s="467"/>
      <c r="BW77" s="467"/>
      <c r="BX77" s="467"/>
      <c r="BY77" s="467"/>
      <c r="BZ77" s="467"/>
      <c r="CA77" s="467"/>
      <c r="CB77" s="467"/>
      <c r="CC77" s="467"/>
      <c r="CD77" s="468"/>
      <c r="CE77" s="466" t="s">
        <v>83</v>
      </c>
      <c r="CF77" s="467"/>
      <c r="CG77" s="467"/>
      <c r="CH77" s="467"/>
      <c r="CI77" s="467"/>
      <c r="CJ77" s="467"/>
      <c r="CK77" s="467"/>
      <c r="CL77" s="467"/>
      <c r="CM77" s="467"/>
      <c r="CN77" s="467"/>
      <c r="CO77" s="467"/>
      <c r="CP77" s="467"/>
      <c r="CQ77" s="467"/>
      <c r="CR77" s="467"/>
      <c r="CS77" s="467"/>
      <c r="CT77" s="467"/>
      <c r="CU77" s="467"/>
      <c r="CV77" s="467"/>
      <c r="CW77" s="467"/>
      <c r="CX77" s="467"/>
      <c r="CY77" s="467"/>
      <c r="CZ77" s="467"/>
      <c r="DA77" s="468"/>
    </row>
    <row r="78" spans="1:105" s="270" customFormat="1" ht="12.75" x14ac:dyDescent="0.2">
      <c r="A78" s="472">
        <v>1</v>
      </c>
      <c r="B78" s="472"/>
      <c r="C78" s="472"/>
      <c r="D78" s="472"/>
      <c r="E78" s="472"/>
      <c r="F78" s="472"/>
      <c r="G78" s="472"/>
      <c r="H78" s="472">
        <v>2</v>
      </c>
      <c r="I78" s="472"/>
      <c r="J78" s="472"/>
      <c r="K78" s="472"/>
      <c r="L78" s="472"/>
      <c r="M78" s="472"/>
      <c r="N78" s="472"/>
      <c r="O78" s="472"/>
      <c r="P78" s="472"/>
      <c r="Q78" s="472"/>
      <c r="R78" s="472"/>
      <c r="S78" s="472"/>
      <c r="T78" s="472"/>
      <c r="U78" s="472"/>
      <c r="V78" s="472"/>
      <c r="W78" s="472"/>
      <c r="X78" s="472"/>
      <c r="Y78" s="472"/>
      <c r="Z78" s="472"/>
      <c r="AA78" s="472"/>
      <c r="AB78" s="472"/>
      <c r="AC78" s="472"/>
      <c r="AD78" s="472"/>
      <c r="AE78" s="472"/>
      <c r="AF78" s="472"/>
      <c r="AG78" s="472"/>
      <c r="AH78" s="472"/>
      <c r="AI78" s="472"/>
      <c r="AJ78" s="472"/>
      <c r="AK78" s="472"/>
      <c r="AL78" s="472"/>
      <c r="AM78" s="472"/>
      <c r="AN78" s="472"/>
      <c r="AO78" s="472"/>
      <c r="AP78" s="472"/>
      <c r="AQ78" s="472"/>
      <c r="AR78" s="472"/>
      <c r="AS78" s="472"/>
      <c r="AT78" s="472"/>
      <c r="AU78" s="472"/>
      <c r="AV78" s="472"/>
      <c r="AW78" s="472"/>
      <c r="AX78" s="472"/>
      <c r="AY78" s="472"/>
      <c r="AZ78" s="472"/>
      <c r="BA78" s="472"/>
      <c r="BB78" s="472"/>
      <c r="BC78" s="472"/>
      <c r="BD78" s="472">
        <v>3</v>
      </c>
      <c r="BE78" s="472"/>
      <c r="BF78" s="472"/>
      <c r="BG78" s="472"/>
      <c r="BH78" s="472"/>
      <c r="BI78" s="472"/>
      <c r="BJ78" s="472"/>
      <c r="BK78" s="472"/>
      <c r="BL78" s="472"/>
      <c r="BM78" s="472"/>
      <c r="BN78" s="472"/>
      <c r="BO78" s="472"/>
      <c r="BP78" s="472"/>
      <c r="BQ78" s="472"/>
      <c r="BR78" s="472"/>
      <c r="BS78" s="472"/>
      <c r="BT78" s="472">
        <v>4</v>
      </c>
      <c r="BU78" s="472"/>
      <c r="BV78" s="472"/>
      <c r="BW78" s="472"/>
      <c r="BX78" s="472"/>
      <c r="BY78" s="472"/>
      <c r="BZ78" s="472"/>
      <c r="CA78" s="472"/>
      <c r="CB78" s="472"/>
      <c r="CC78" s="472"/>
      <c r="CD78" s="472"/>
      <c r="CE78" s="472">
        <v>5</v>
      </c>
      <c r="CF78" s="472"/>
      <c r="CG78" s="472"/>
      <c r="CH78" s="472"/>
      <c r="CI78" s="472"/>
      <c r="CJ78" s="472"/>
      <c r="CK78" s="472"/>
      <c r="CL78" s="472"/>
      <c r="CM78" s="472"/>
      <c r="CN78" s="472"/>
      <c r="CO78" s="472"/>
      <c r="CP78" s="472"/>
      <c r="CQ78" s="472"/>
      <c r="CR78" s="472"/>
      <c r="CS78" s="472"/>
      <c r="CT78" s="472"/>
      <c r="CU78" s="472"/>
      <c r="CV78" s="472"/>
      <c r="CW78" s="472"/>
      <c r="CX78" s="472"/>
      <c r="CY78" s="472"/>
      <c r="CZ78" s="472"/>
      <c r="DA78" s="472"/>
    </row>
    <row r="79" spans="1:105" s="5" customFormat="1" ht="15" customHeight="1" x14ac:dyDescent="0.2">
      <c r="A79" s="450" t="s">
        <v>26</v>
      </c>
      <c r="B79" s="450"/>
      <c r="C79" s="450"/>
      <c r="D79" s="450"/>
      <c r="E79" s="450"/>
      <c r="F79" s="450"/>
      <c r="G79" s="450"/>
      <c r="H79" s="435" t="s">
        <v>105</v>
      </c>
      <c r="I79" s="435"/>
      <c r="J79" s="435"/>
      <c r="K79" s="435"/>
      <c r="L79" s="435"/>
      <c r="M79" s="435"/>
      <c r="N79" s="435"/>
      <c r="O79" s="435"/>
      <c r="P79" s="435"/>
      <c r="Q79" s="435"/>
      <c r="R79" s="435"/>
      <c r="S79" s="435"/>
      <c r="T79" s="435"/>
      <c r="U79" s="435"/>
      <c r="V79" s="435"/>
      <c r="W79" s="435"/>
      <c r="X79" s="435"/>
      <c r="Y79" s="435"/>
      <c r="Z79" s="435"/>
      <c r="AA79" s="435"/>
      <c r="AB79" s="435"/>
      <c r="AC79" s="435"/>
      <c r="AD79" s="435"/>
      <c r="AE79" s="435"/>
      <c r="AF79" s="435"/>
      <c r="AG79" s="435"/>
      <c r="AH79" s="435"/>
      <c r="AI79" s="435"/>
      <c r="AJ79" s="435"/>
      <c r="AK79" s="435"/>
      <c r="AL79" s="435"/>
      <c r="AM79" s="435"/>
      <c r="AN79" s="435"/>
      <c r="AO79" s="435"/>
      <c r="AP79" s="435"/>
      <c r="AQ79" s="435"/>
      <c r="AR79" s="435"/>
      <c r="AS79" s="435"/>
      <c r="AT79" s="435"/>
      <c r="AU79" s="435"/>
      <c r="AV79" s="435"/>
      <c r="AW79" s="435"/>
      <c r="AX79" s="435"/>
      <c r="AY79" s="435"/>
      <c r="AZ79" s="435"/>
      <c r="BA79" s="435"/>
      <c r="BB79" s="435"/>
      <c r="BC79" s="435"/>
      <c r="BD79" s="404"/>
      <c r="BE79" s="404"/>
      <c r="BF79" s="404"/>
      <c r="BG79" s="404"/>
      <c r="BH79" s="404"/>
      <c r="BI79" s="404"/>
      <c r="BJ79" s="404"/>
      <c r="BK79" s="404"/>
      <c r="BL79" s="404"/>
      <c r="BM79" s="404"/>
      <c r="BN79" s="404"/>
      <c r="BO79" s="404"/>
      <c r="BP79" s="404"/>
      <c r="BQ79" s="404"/>
      <c r="BR79" s="404"/>
      <c r="BS79" s="404"/>
      <c r="BT79" s="404"/>
      <c r="BU79" s="404"/>
      <c r="BV79" s="404"/>
      <c r="BW79" s="404"/>
      <c r="BX79" s="404"/>
      <c r="BY79" s="404"/>
      <c r="BZ79" s="404"/>
      <c r="CA79" s="404"/>
      <c r="CB79" s="404"/>
      <c r="CC79" s="404"/>
      <c r="CD79" s="404"/>
      <c r="CE79" s="589"/>
      <c r="CF79" s="589"/>
      <c r="CG79" s="589"/>
      <c r="CH79" s="589"/>
      <c r="CI79" s="589"/>
      <c r="CJ79" s="589"/>
      <c r="CK79" s="589"/>
      <c r="CL79" s="589"/>
      <c r="CM79" s="589"/>
      <c r="CN79" s="589"/>
      <c r="CO79" s="589"/>
      <c r="CP79" s="589"/>
      <c r="CQ79" s="589"/>
      <c r="CR79" s="589"/>
      <c r="CS79" s="589"/>
      <c r="CT79" s="589"/>
      <c r="CU79" s="589"/>
      <c r="CV79" s="589"/>
      <c r="CW79" s="589"/>
      <c r="CX79" s="589"/>
      <c r="CY79" s="589"/>
      <c r="CZ79" s="589"/>
      <c r="DA79" s="589"/>
    </row>
    <row r="80" spans="1:105" s="5" customFormat="1" ht="12.75" customHeight="1" x14ac:dyDescent="0.2">
      <c r="A80" s="411" t="s">
        <v>27</v>
      </c>
      <c r="B80" s="411"/>
      <c r="C80" s="411"/>
      <c r="D80" s="411"/>
      <c r="E80" s="411"/>
      <c r="F80" s="411"/>
      <c r="G80" s="411"/>
      <c r="H80" s="552"/>
      <c r="I80" s="553"/>
      <c r="J80" s="553"/>
      <c r="K80" s="553"/>
      <c r="L80" s="553"/>
      <c r="M80" s="553"/>
      <c r="N80" s="553"/>
      <c r="O80" s="553"/>
      <c r="P80" s="553"/>
      <c r="Q80" s="553"/>
      <c r="R80" s="553"/>
      <c r="S80" s="553"/>
      <c r="T80" s="553"/>
      <c r="U80" s="553"/>
      <c r="V80" s="553"/>
      <c r="W80" s="553"/>
      <c r="X80" s="553"/>
      <c r="Y80" s="553"/>
      <c r="Z80" s="553"/>
      <c r="AA80" s="553"/>
      <c r="AB80" s="553"/>
      <c r="AC80" s="553"/>
      <c r="AD80" s="553"/>
      <c r="AE80" s="553"/>
      <c r="AF80" s="553"/>
      <c r="AG80" s="553"/>
      <c r="AH80" s="553"/>
      <c r="AI80" s="553"/>
      <c r="AJ80" s="553"/>
      <c r="AK80" s="553"/>
      <c r="AL80" s="553"/>
      <c r="AM80" s="553"/>
      <c r="AN80" s="553"/>
      <c r="AO80" s="553"/>
      <c r="AP80" s="553"/>
      <c r="AQ80" s="553"/>
      <c r="AR80" s="553"/>
      <c r="AS80" s="553"/>
      <c r="AT80" s="553"/>
      <c r="AU80" s="553"/>
      <c r="AV80" s="553"/>
      <c r="AW80" s="553"/>
      <c r="AX80" s="553"/>
      <c r="AY80" s="553"/>
      <c r="AZ80" s="553"/>
      <c r="BA80" s="553"/>
      <c r="BB80" s="553"/>
      <c r="BC80" s="554"/>
      <c r="BD80" s="475"/>
      <c r="BE80" s="476"/>
      <c r="BF80" s="476"/>
      <c r="BG80" s="476"/>
      <c r="BH80" s="476"/>
      <c r="BI80" s="476"/>
      <c r="BJ80" s="476"/>
      <c r="BK80" s="476"/>
      <c r="BL80" s="476"/>
      <c r="BM80" s="476"/>
      <c r="BN80" s="476"/>
      <c r="BO80" s="476"/>
      <c r="BP80" s="476"/>
      <c r="BQ80" s="476"/>
      <c r="BR80" s="476"/>
      <c r="BS80" s="477"/>
      <c r="BT80" s="423"/>
      <c r="BU80" s="423"/>
      <c r="BV80" s="423"/>
      <c r="BW80" s="423"/>
      <c r="BX80" s="423"/>
      <c r="BY80" s="423"/>
      <c r="BZ80" s="423"/>
      <c r="CA80" s="423"/>
      <c r="CB80" s="423"/>
      <c r="CC80" s="423"/>
      <c r="CD80" s="423"/>
      <c r="CE80" s="414"/>
      <c r="CF80" s="414"/>
      <c r="CG80" s="414"/>
      <c r="CH80" s="414"/>
      <c r="CI80" s="414"/>
      <c r="CJ80" s="414"/>
      <c r="CK80" s="414"/>
      <c r="CL80" s="414"/>
      <c r="CM80" s="414"/>
      <c r="CN80" s="414"/>
      <c r="CO80" s="414"/>
      <c r="CP80" s="414"/>
      <c r="CQ80" s="414"/>
      <c r="CR80" s="414"/>
      <c r="CS80" s="414"/>
      <c r="CT80" s="414"/>
      <c r="CU80" s="414"/>
      <c r="CV80" s="414"/>
      <c r="CW80" s="414"/>
      <c r="CX80" s="414"/>
      <c r="CY80" s="414"/>
      <c r="CZ80" s="414"/>
      <c r="DA80" s="414"/>
    </row>
    <row r="81" spans="1:105" s="5" customFormat="1" ht="9.75" customHeight="1" x14ac:dyDescent="0.2">
      <c r="A81" s="411" t="s">
        <v>28</v>
      </c>
      <c r="B81" s="411"/>
      <c r="C81" s="411"/>
      <c r="D81" s="411"/>
      <c r="E81" s="411"/>
      <c r="F81" s="411"/>
      <c r="G81" s="411"/>
      <c r="H81" s="552"/>
      <c r="I81" s="553"/>
      <c r="J81" s="553"/>
      <c r="K81" s="553"/>
      <c r="L81" s="553"/>
      <c r="M81" s="553"/>
      <c r="N81" s="553"/>
      <c r="O81" s="553"/>
      <c r="P81" s="553"/>
      <c r="Q81" s="553"/>
      <c r="R81" s="553"/>
      <c r="S81" s="553"/>
      <c r="T81" s="553"/>
      <c r="U81" s="553"/>
      <c r="V81" s="553"/>
      <c r="W81" s="553"/>
      <c r="X81" s="553"/>
      <c r="Y81" s="553"/>
      <c r="Z81" s="553"/>
      <c r="AA81" s="553"/>
      <c r="AB81" s="553"/>
      <c r="AC81" s="553"/>
      <c r="AD81" s="553"/>
      <c r="AE81" s="553"/>
      <c r="AF81" s="553"/>
      <c r="AG81" s="553"/>
      <c r="AH81" s="553"/>
      <c r="AI81" s="553"/>
      <c r="AJ81" s="553"/>
      <c r="AK81" s="553"/>
      <c r="AL81" s="553"/>
      <c r="AM81" s="553"/>
      <c r="AN81" s="553"/>
      <c r="AO81" s="553"/>
      <c r="AP81" s="553"/>
      <c r="AQ81" s="553"/>
      <c r="AR81" s="553"/>
      <c r="AS81" s="553"/>
      <c r="AT81" s="553"/>
      <c r="AU81" s="553"/>
      <c r="AV81" s="553"/>
      <c r="AW81" s="553"/>
      <c r="AX81" s="553"/>
      <c r="AY81" s="553"/>
      <c r="AZ81" s="553"/>
      <c r="BA81" s="553"/>
      <c r="BB81" s="553"/>
      <c r="BC81" s="554"/>
      <c r="BD81" s="475"/>
      <c r="BE81" s="476"/>
      <c r="BF81" s="476"/>
      <c r="BG81" s="476"/>
      <c r="BH81" s="476"/>
      <c r="BI81" s="476"/>
      <c r="BJ81" s="476"/>
      <c r="BK81" s="476"/>
      <c r="BL81" s="476"/>
      <c r="BM81" s="476"/>
      <c r="BN81" s="476"/>
      <c r="BO81" s="476"/>
      <c r="BP81" s="476"/>
      <c r="BQ81" s="476"/>
      <c r="BR81" s="476"/>
      <c r="BS81" s="477"/>
      <c r="BT81" s="413"/>
      <c r="BU81" s="413"/>
      <c r="BV81" s="413"/>
      <c r="BW81" s="413"/>
      <c r="BX81" s="413"/>
      <c r="BY81" s="413"/>
      <c r="BZ81" s="413"/>
      <c r="CA81" s="413"/>
      <c r="CB81" s="413"/>
      <c r="CC81" s="413"/>
      <c r="CD81" s="413"/>
      <c r="CE81" s="414"/>
      <c r="CF81" s="414"/>
      <c r="CG81" s="414"/>
      <c r="CH81" s="414"/>
      <c r="CI81" s="414"/>
      <c r="CJ81" s="414"/>
      <c r="CK81" s="414"/>
      <c r="CL81" s="414"/>
      <c r="CM81" s="414"/>
      <c r="CN81" s="414"/>
      <c r="CO81" s="414"/>
      <c r="CP81" s="414"/>
      <c r="CQ81" s="414"/>
      <c r="CR81" s="414"/>
      <c r="CS81" s="414"/>
      <c r="CT81" s="414"/>
      <c r="CU81" s="414"/>
      <c r="CV81" s="414"/>
      <c r="CW81" s="414"/>
      <c r="CX81" s="414"/>
      <c r="CY81" s="414"/>
      <c r="CZ81" s="414"/>
      <c r="DA81" s="414"/>
    </row>
    <row r="82" spans="1:105" s="5" customFormat="1" ht="15" customHeight="1" x14ac:dyDescent="0.2">
      <c r="A82" s="450" t="s">
        <v>30</v>
      </c>
      <c r="B82" s="450"/>
      <c r="C82" s="450"/>
      <c r="D82" s="450"/>
      <c r="E82" s="450"/>
      <c r="F82" s="450"/>
      <c r="G82" s="450"/>
      <c r="H82" s="435" t="s">
        <v>106</v>
      </c>
      <c r="I82" s="435"/>
      <c r="J82" s="435"/>
      <c r="K82" s="435"/>
      <c r="L82" s="435"/>
      <c r="M82" s="435"/>
      <c r="N82" s="435"/>
      <c r="O82" s="435"/>
      <c r="P82" s="435"/>
      <c r="Q82" s="435"/>
      <c r="R82" s="435"/>
      <c r="S82" s="435"/>
      <c r="T82" s="435"/>
      <c r="U82" s="435"/>
      <c r="V82" s="435"/>
      <c r="W82" s="435"/>
      <c r="X82" s="435"/>
      <c r="Y82" s="435"/>
      <c r="Z82" s="435"/>
      <c r="AA82" s="435"/>
      <c r="AB82" s="435"/>
      <c r="AC82" s="435"/>
      <c r="AD82" s="435"/>
      <c r="AE82" s="435"/>
      <c r="AF82" s="435"/>
      <c r="AG82" s="435"/>
      <c r="AH82" s="435"/>
      <c r="AI82" s="435"/>
      <c r="AJ82" s="435"/>
      <c r="AK82" s="435"/>
      <c r="AL82" s="435"/>
      <c r="AM82" s="435"/>
      <c r="AN82" s="435"/>
      <c r="AO82" s="435"/>
      <c r="AP82" s="435"/>
      <c r="AQ82" s="435"/>
      <c r="AR82" s="435"/>
      <c r="AS82" s="435"/>
      <c r="AT82" s="435"/>
      <c r="AU82" s="435"/>
      <c r="AV82" s="435"/>
      <c r="AW82" s="435"/>
      <c r="AX82" s="435"/>
      <c r="AY82" s="435"/>
      <c r="AZ82" s="435"/>
      <c r="BA82" s="435"/>
      <c r="BB82" s="435"/>
      <c r="BC82" s="435"/>
      <c r="BD82" s="404"/>
      <c r="BE82" s="404"/>
      <c r="BF82" s="404"/>
      <c r="BG82" s="404"/>
      <c r="BH82" s="404"/>
      <c r="BI82" s="404"/>
      <c r="BJ82" s="404"/>
      <c r="BK82" s="404"/>
      <c r="BL82" s="404"/>
      <c r="BM82" s="404"/>
      <c r="BN82" s="404"/>
      <c r="BO82" s="404"/>
      <c r="BP82" s="404"/>
      <c r="BQ82" s="404"/>
      <c r="BR82" s="404"/>
      <c r="BS82" s="404"/>
      <c r="BT82" s="404"/>
      <c r="BU82" s="404"/>
      <c r="BV82" s="404"/>
      <c r="BW82" s="404"/>
      <c r="BX82" s="404"/>
      <c r="BY82" s="404"/>
      <c r="BZ82" s="404"/>
      <c r="CA82" s="404"/>
      <c r="CB82" s="404"/>
      <c r="CC82" s="404"/>
      <c r="CD82" s="404"/>
      <c r="CE82" s="589"/>
      <c r="CF82" s="589"/>
      <c r="CG82" s="589"/>
      <c r="CH82" s="589"/>
      <c r="CI82" s="589"/>
      <c r="CJ82" s="589"/>
      <c r="CK82" s="589"/>
      <c r="CL82" s="589"/>
      <c r="CM82" s="589"/>
      <c r="CN82" s="589"/>
      <c r="CO82" s="589"/>
      <c r="CP82" s="589"/>
      <c r="CQ82" s="589"/>
      <c r="CR82" s="589"/>
      <c r="CS82" s="589"/>
      <c r="CT82" s="589"/>
      <c r="CU82" s="589"/>
      <c r="CV82" s="589"/>
      <c r="CW82" s="589"/>
      <c r="CX82" s="589"/>
      <c r="CY82" s="589"/>
      <c r="CZ82" s="589"/>
      <c r="DA82" s="589"/>
    </row>
    <row r="83" spans="1:105" s="5" customFormat="1" ht="11.25" customHeight="1" x14ac:dyDescent="0.2">
      <c r="A83" s="411" t="s">
        <v>31</v>
      </c>
      <c r="B83" s="411"/>
      <c r="C83" s="411"/>
      <c r="D83" s="411"/>
      <c r="E83" s="411"/>
      <c r="F83" s="411"/>
      <c r="G83" s="411"/>
      <c r="H83" s="418"/>
      <c r="I83" s="418"/>
      <c r="J83" s="418"/>
      <c r="K83" s="418"/>
      <c r="L83" s="418"/>
      <c r="M83" s="418"/>
      <c r="N83" s="418"/>
      <c r="O83" s="418"/>
      <c r="P83" s="418"/>
      <c r="Q83" s="418"/>
      <c r="R83" s="418"/>
      <c r="S83" s="418"/>
      <c r="T83" s="418"/>
      <c r="U83" s="418"/>
      <c r="V83" s="418"/>
      <c r="W83" s="418"/>
      <c r="X83" s="418"/>
      <c r="Y83" s="418"/>
      <c r="Z83" s="418"/>
      <c r="AA83" s="418"/>
      <c r="AB83" s="418"/>
      <c r="AC83" s="418"/>
      <c r="AD83" s="418"/>
      <c r="AE83" s="418"/>
      <c r="AF83" s="418"/>
      <c r="AG83" s="418"/>
      <c r="AH83" s="418"/>
      <c r="AI83" s="418"/>
      <c r="AJ83" s="418"/>
      <c r="AK83" s="418"/>
      <c r="AL83" s="418"/>
      <c r="AM83" s="418"/>
      <c r="AN83" s="418"/>
      <c r="AO83" s="418"/>
      <c r="AP83" s="418"/>
      <c r="AQ83" s="418"/>
      <c r="AR83" s="418"/>
      <c r="AS83" s="418"/>
      <c r="AT83" s="418"/>
      <c r="AU83" s="418"/>
      <c r="AV83" s="418"/>
      <c r="AW83" s="418"/>
      <c r="AX83" s="418"/>
      <c r="AY83" s="418"/>
      <c r="AZ83" s="418"/>
      <c r="BA83" s="418"/>
      <c r="BB83" s="418"/>
      <c r="BC83" s="418"/>
      <c r="BD83" s="555"/>
      <c r="BE83" s="556"/>
      <c r="BF83" s="556"/>
      <c r="BG83" s="556"/>
      <c r="BH83" s="556"/>
      <c r="BI83" s="556"/>
      <c r="BJ83" s="556"/>
      <c r="BK83" s="556"/>
      <c r="BL83" s="556"/>
      <c r="BM83" s="556"/>
      <c r="BN83" s="556"/>
      <c r="BO83" s="556"/>
      <c r="BP83" s="556"/>
      <c r="BQ83" s="556"/>
      <c r="BR83" s="556"/>
      <c r="BS83" s="557"/>
      <c r="BT83" s="548"/>
      <c r="BU83" s="548"/>
      <c r="BV83" s="548"/>
      <c r="BW83" s="548"/>
      <c r="BX83" s="548"/>
      <c r="BY83" s="548"/>
      <c r="BZ83" s="548"/>
      <c r="CA83" s="548"/>
      <c r="CB83" s="548"/>
      <c r="CC83" s="548"/>
      <c r="CD83" s="548"/>
      <c r="CE83" s="551"/>
      <c r="CF83" s="551"/>
      <c r="CG83" s="551"/>
      <c r="CH83" s="551"/>
      <c r="CI83" s="551"/>
      <c r="CJ83" s="551"/>
      <c r="CK83" s="551"/>
      <c r="CL83" s="551"/>
      <c r="CM83" s="551"/>
      <c r="CN83" s="551"/>
      <c r="CO83" s="551"/>
      <c r="CP83" s="551"/>
      <c r="CQ83" s="551"/>
      <c r="CR83" s="551"/>
      <c r="CS83" s="551"/>
      <c r="CT83" s="551"/>
      <c r="CU83" s="551"/>
      <c r="CV83" s="551"/>
      <c r="CW83" s="551"/>
      <c r="CX83" s="551"/>
      <c r="CY83" s="551"/>
      <c r="CZ83" s="551"/>
      <c r="DA83" s="551"/>
    </row>
    <row r="84" spans="1:105" s="5" customFormat="1" ht="12.75" customHeight="1" x14ac:dyDescent="0.2">
      <c r="A84" s="450" t="s">
        <v>36</v>
      </c>
      <c r="B84" s="450"/>
      <c r="C84" s="450"/>
      <c r="D84" s="450"/>
      <c r="E84" s="450"/>
      <c r="F84" s="450"/>
      <c r="G84" s="450"/>
      <c r="H84" s="435" t="s">
        <v>107</v>
      </c>
      <c r="I84" s="435"/>
      <c r="J84" s="435"/>
      <c r="K84" s="435"/>
      <c r="L84" s="435"/>
      <c r="M84" s="435"/>
      <c r="N84" s="435"/>
      <c r="O84" s="435"/>
      <c r="P84" s="435"/>
      <c r="Q84" s="435"/>
      <c r="R84" s="435"/>
      <c r="S84" s="435"/>
      <c r="T84" s="435"/>
      <c r="U84" s="435"/>
      <c r="V84" s="435"/>
      <c r="W84" s="435"/>
      <c r="X84" s="435"/>
      <c r="Y84" s="435"/>
      <c r="Z84" s="435"/>
      <c r="AA84" s="435"/>
      <c r="AB84" s="435"/>
      <c r="AC84" s="435"/>
      <c r="AD84" s="435"/>
      <c r="AE84" s="435"/>
      <c r="AF84" s="435"/>
      <c r="AG84" s="435"/>
      <c r="AH84" s="435"/>
      <c r="AI84" s="435"/>
      <c r="AJ84" s="435"/>
      <c r="AK84" s="435"/>
      <c r="AL84" s="435"/>
      <c r="AM84" s="435"/>
      <c r="AN84" s="435"/>
      <c r="AO84" s="435"/>
      <c r="AP84" s="435"/>
      <c r="AQ84" s="435"/>
      <c r="AR84" s="435"/>
      <c r="AS84" s="435"/>
      <c r="AT84" s="435"/>
      <c r="AU84" s="435"/>
      <c r="AV84" s="435"/>
      <c r="AW84" s="435"/>
      <c r="AX84" s="435"/>
      <c r="AY84" s="435"/>
      <c r="AZ84" s="435"/>
      <c r="BA84" s="435"/>
      <c r="BB84" s="435"/>
      <c r="BC84" s="435"/>
      <c r="BD84" s="404"/>
      <c r="BE84" s="404"/>
      <c r="BF84" s="404"/>
      <c r="BG84" s="404"/>
      <c r="BH84" s="404"/>
      <c r="BI84" s="404"/>
      <c r="BJ84" s="404"/>
      <c r="BK84" s="404"/>
      <c r="BL84" s="404"/>
      <c r="BM84" s="404"/>
      <c r="BN84" s="404"/>
      <c r="BO84" s="404"/>
      <c r="BP84" s="404"/>
      <c r="BQ84" s="404"/>
      <c r="BR84" s="404"/>
      <c r="BS84" s="404"/>
      <c r="BT84" s="550"/>
      <c r="BU84" s="404"/>
      <c r="BV84" s="404"/>
      <c r="BW84" s="404"/>
      <c r="BX84" s="404"/>
      <c r="BY84" s="404"/>
      <c r="BZ84" s="404"/>
      <c r="CA84" s="404"/>
      <c r="CB84" s="404"/>
      <c r="CC84" s="404"/>
      <c r="CD84" s="404"/>
      <c r="CE84" s="589"/>
      <c r="CF84" s="589"/>
      <c r="CG84" s="589"/>
      <c r="CH84" s="589"/>
      <c r="CI84" s="589"/>
      <c r="CJ84" s="589"/>
      <c r="CK84" s="589"/>
      <c r="CL84" s="589"/>
      <c r="CM84" s="589"/>
      <c r="CN84" s="589"/>
      <c r="CO84" s="589"/>
      <c r="CP84" s="589"/>
      <c r="CQ84" s="589"/>
      <c r="CR84" s="589"/>
      <c r="CS84" s="589"/>
      <c r="CT84" s="589"/>
      <c r="CU84" s="589"/>
      <c r="CV84" s="589"/>
      <c r="CW84" s="589"/>
      <c r="CX84" s="589"/>
      <c r="CY84" s="589"/>
      <c r="CZ84" s="589"/>
      <c r="DA84" s="589"/>
    </row>
    <row r="85" spans="1:105" s="5" customFormat="1" ht="12.75" customHeight="1" x14ac:dyDescent="0.2">
      <c r="A85" s="411" t="s">
        <v>136</v>
      </c>
      <c r="B85" s="411"/>
      <c r="C85" s="411"/>
      <c r="D85" s="411"/>
      <c r="E85" s="411"/>
      <c r="F85" s="411"/>
      <c r="G85" s="411"/>
      <c r="H85" s="418"/>
      <c r="I85" s="418"/>
      <c r="J85" s="418"/>
      <c r="K85" s="418"/>
      <c r="L85" s="418"/>
      <c r="M85" s="418"/>
      <c r="N85" s="418"/>
      <c r="O85" s="418"/>
      <c r="P85" s="418"/>
      <c r="Q85" s="418"/>
      <c r="R85" s="418"/>
      <c r="S85" s="418"/>
      <c r="T85" s="418"/>
      <c r="U85" s="418"/>
      <c r="V85" s="418"/>
      <c r="W85" s="418"/>
      <c r="X85" s="418"/>
      <c r="Y85" s="418"/>
      <c r="Z85" s="418"/>
      <c r="AA85" s="418"/>
      <c r="AB85" s="418"/>
      <c r="AC85" s="418"/>
      <c r="AD85" s="418"/>
      <c r="AE85" s="418"/>
      <c r="AF85" s="418"/>
      <c r="AG85" s="418"/>
      <c r="AH85" s="418"/>
      <c r="AI85" s="418"/>
      <c r="AJ85" s="418"/>
      <c r="AK85" s="418"/>
      <c r="AL85" s="418"/>
      <c r="AM85" s="418"/>
      <c r="AN85" s="418"/>
      <c r="AO85" s="418"/>
      <c r="AP85" s="418"/>
      <c r="AQ85" s="418"/>
      <c r="AR85" s="418"/>
      <c r="AS85" s="418"/>
      <c r="AT85" s="418"/>
      <c r="AU85" s="418"/>
      <c r="AV85" s="418"/>
      <c r="AW85" s="418"/>
      <c r="AX85" s="418"/>
      <c r="AY85" s="418"/>
      <c r="AZ85" s="418"/>
      <c r="BA85" s="418"/>
      <c r="BB85" s="418"/>
      <c r="BC85" s="418"/>
      <c r="BD85" s="547"/>
      <c r="BE85" s="547"/>
      <c r="BF85" s="547"/>
      <c r="BG85" s="547"/>
      <c r="BH85" s="547"/>
      <c r="BI85" s="547"/>
      <c r="BJ85" s="547"/>
      <c r="BK85" s="547"/>
      <c r="BL85" s="547"/>
      <c r="BM85" s="547"/>
      <c r="BN85" s="547"/>
      <c r="BO85" s="547"/>
      <c r="BP85" s="547"/>
      <c r="BQ85" s="547"/>
      <c r="BR85" s="547"/>
      <c r="BS85" s="547"/>
      <c r="BT85" s="548"/>
      <c r="BU85" s="548"/>
      <c r="BV85" s="548"/>
      <c r="BW85" s="548"/>
      <c r="BX85" s="548"/>
      <c r="BY85" s="548"/>
      <c r="BZ85" s="548"/>
      <c r="CA85" s="548"/>
      <c r="CB85" s="548"/>
      <c r="CC85" s="548"/>
      <c r="CD85" s="548"/>
      <c r="CE85" s="551"/>
      <c r="CF85" s="551"/>
      <c r="CG85" s="551"/>
      <c r="CH85" s="551"/>
      <c r="CI85" s="551"/>
      <c r="CJ85" s="551"/>
      <c r="CK85" s="551"/>
      <c r="CL85" s="551"/>
      <c r="CM85" s="551"/>
      <c r="CN85" s="551"/>
      <c r="CO85" s="551"/>
      <c r="CP85" s="551"/>
      <c r="CQ85" s="551"/>
      <c r="CR85" s="551"/>
      <c r="CS85" s="551"/>
      <c r="CT85" s="551"/>
      <c r="CU85" s="551"/>
      <c r="CV85" s="551"/>
      <c r="CW85" s="551"/>
      <c r="CX85" s="551"/>
      <c r="CY85" s="551"/>
      <c r="CZ85" s="551"/>
      <c r="DA85" s="551"/>
    </row>
    <row r="86" spans="1:105" s="5" customFormat="1" ht="10.5" customHeight="1" x14ac:dyDescent="0.2">
      <c r="A86" s="411" t="s">
        <v>137</v>
      </c>
      <c r="B86" s="411"/>
      <c r="C86" s="411"/>
      <c r="D86" s="411"/>
      <c r="E86" s="411"/>
      <c r="F86" s="411"/>
      <c r="G86" s="411"/>
      <c r="H86" s="418"/>
      <c r="I86" s="418"/>
      <c r="J86" s="418"/>
      <c r="K86" s="418"/>
      <c r="L86" s="418"/>
      <c r="M86" s="418"/>
      <c r="N86" s="418"/>
      <c r="O86" s="418"/>
      <c r="P86" s="418"/>
      <c r="Q86" s="418"/>
      <c r="R86" s="418"/>
      <c r="S86" s="418"/>
      <c r="T86" s="418"/>
      <c r="U86" s="418"/>
      <c r="V86" s="418"/>
      <c r="W86" s="418"/>
      <c r="X86" s="418"/>
      <c r="Y86" s="418"/>
      <c r="Z86" s="418"/>
      <c r="AA86" s="418"/>
      <c r="AB86" s="418"/>
      <c r="AC86" s="418"/>
      <c r="AD86" s="418"/>
      <c r="AE86" s="418"/>
      <c r="AF86" s="418"/>
      <c r="AG86" s="418"/>
      <c r="AH86" s="418"/>
      <c r="AI86" s="418"/>
      <c r="AJ86" s="418"/>
      <c r="AK86" s="418"/>
      <c r="AL86" s="418"/>
      <c r="AM86" s="418"/>
      <c r="AN86" s="418"/>
      <c r="AO86" s="418"/>
      <c r="AP86" s="418"/>
      <c r="AQ86" s="418"/>
      <c r="AR86" s="418"/>
      <c r="AS86" s="418"/>
      <c r="AT86" s="418"/>
      <c r="AU86" s="418"/>
      <c r="AV86" s="418"/>
      <c r="AW86" s="418"/>
      <c r="AX86" s="418"/>
      <c r="AY86" s="418"/>
      <c r="AZ86" s="418"/>
      <c r="BA86" s="418"/>
      <c r="BB86" s="418"/>
      <c r="BC86" s="418"/>
      <c r="BD86" s="547"/>
      <c r="BE86" s="547"/>
      <c r="BF86" s="547"/>
      <c r="BG86" s="547"/>
      <c r="BH86" s="547"/>
      <c r="BI86" s="547"/>
      <c r="BJ86" s="547"/>
      <c r="BK86" s="547"/>
      <c r="BL86" s="547"/>
      <c r="BM86" s="547"/>
      <c r="BN86" s="547"/>
      <c r="BO86" s="547"/>
      <c r="BP86" s="547"/>
      <c r="BQ86" s="547"/>
      <c r="BR86" s="547"/>
      <c r="BS86" s="547"/>
      <c r="BT86" s="548"/>
      <c r="BU86" s="548"/>
      <c r="BV86" s="548"/>
      <c r="BW86" s="548"/>
      <c r="BX86" s="548"/>
      <c r="BY86" s="548"/>
      <c r="BZ86" s="548"/>
      <c r="CA86" s="548"/>
      <c r="CB86" s="548"/>
      <c r="CC86" s="548"/>
      <c r="CD86" s="548"/>
      <c r="CE86" s="551"/>
      <c r="CF86" s="551"/>
      <c r="CG86" s="551"/>
      <c r="CH86" s="551"/>
      <c r="CI86" s="551"/>
      <c r="CJ86" s="551"/>
      <c r="CK86" s="551"/>
      <c r="CL86" s="551"/>
      <c r="CM86" s="551"/>
      <c r="CN86" s="551"/>
      <c r="CO86" s="551"/>
      <c r="CP86" s="551"/>
      <c r="CQ86" s="551"/>
      <c r="CR86" s="551"/>
      <c r="CS86" s="551"/>
      <c r="CT86" s="551"/>
      <c r="CU86" s="551"/>
      <c r="CV86" s="551"/>
      <c r="CW86" s="551"/>
      <c r="CX86" s="551"/>
      <c r="CY86" s="551"/>
      <c r="CZ86" s="551"/>
      <c r="DA86" s="551"/>
    </row>
    <row r="87" spans="1:105" s="5" customFormat="1" ht="15" hidden="1" customHeight="1" x14ac:dyDescent="0.2">
      <c r="A87" s="411" t="s">
        <v>138</v>
      </c>
      <c r="B87" s="411"/>
      <c r="C87" s="411"/>
      <c r="D87" s="411"/>
      <c r="E87" s="411"/>
      <c r="F87" s="411"/>
      <c r="G87" s="411"/>
      <c r="H87" s="418"/>
      <c r="I87" s="418"/>
      <c r="J87" s="418"/>
      <c r="K87" s="418"/>
      <c r="L87" s="418"/>
      <c r="M87" s="418"/>
      <c r="N87" s="418"/>
      <c r="O87" s="418"/>
      <c r="P87" s="418"/>
      <c r="Q87" s="418"/>
      <c r="R87" s="418"/>
      <c r="S87" s="418"/>
      <c r="T87" s="418"/>
      <c r="U87" s="418"/>
      <c r="V87" s="418"/>
      <c r="W87" s="418"/>
      <c r="X87" s="418"/>
      <c r="Y87" s="418"/>
      <c r="Z87" s="418"/>
      <c r="AA87" s="418"/>
      <c r="AB87" s="418"/>
      <c r="AC87" s="418"/>
      <c r="AD87" s="418"/>
      <c r="AE87" s="418"/>
      <c r="AF87" s="418"/>
      <c r="AG87" s="418"/>
      <c r="AH87" s="418"/>
      <c r="AI87" s="418"/>
      <c r="AJ87" s="418"/>
      <c r="AK87" s="418"/>
      <c r="AL87" s="418"/>
      <c r="AM87" s="418"/>
      <c r="AN87" s="418"/>
      <c r="AO87" s="418"/>
      <c r="AP87" s="418"/>
      <c r="AQ87" s="418"/>
      <c r="AR87" s="418"/>
      <c r="AS87" s="418"/>
      <c r="AT87" s="418"/>
      <c r="AU87" s="418"/>
      <c r="AV87" s="418"/>
      <c r="AW87" s="418"/>
      <c r="AX87" s="418"/>
      <c r="AY87" s="418"/>
      <c r="AZ87" s="418"/>
      <c r="BA87" s="418"/>
      <c r="BB87" s="418"/>
      <c r="BC87" s="418"/>
      <c r="BD87" s="547"/>
      <c r="BE87" s="547"/>
      <c r="BF87" s="547"/>
      <c r="BG87" s="547"/>
      <c r="BH87" s="547"/>
      <c r="BI87" s="547"/>
      <c r="BJ87" s="547"/>
      <c r="BK87" s="547"/>
      <c r="BL87" s="547"/>
      <c r="BM87" s="547"/>
      <c r="BN87" s="547"/>
      <c r="BO87" s="547"/>
      <c r="BP87" s="547"/>
      <c r="BQ87" s="547"/>
      <c r="BR87" s="547"/>
      <c r="BS87" s="547"/>
      <c r="BT87" s="548"/>
      <c r="BU87" s="548"/>
      <c r="BV87" s="548"/>
      <c r="BW87" s="548"/>
      <c r="BX87" s="548"/>
      <c r="BY87" s="548"/>
      <c r="BZ87" s="548"/>
      <c r="CA87" s="548"/>
      <c r="CB87" s="548"/>
      <c r="CC87" s="548"/>
      <c r="CD87" s="548"/>
      <c r="CE87" s="551"/>
      <c r="CF87" s="551"/>
      <c r="CG87" s="551"/>
      <c r="CH87" s="551"/>
      <c r="CI87" s="551"/>
      <c r="CJ87" s="551"/>
      <c r="CK87" s="551"/>
      <c r="CL87" s="551"/>
      <c r="CM87" s="551"/>
      <c r="CN87" s="551"/>
      <c r="CO87" s="551"/>
      <c r="CP87" s="551"/>
      <c r="CQ87" s="551"/>
      <c r="CR87" s="551"/>
      <c r="CS87" s="551"/>
      <c r="CT87" s="551"/>
      <c r="CU87" s="551"/>
      <c r="CV87" s="551"/>
      <c r="CW87" s="551"/>
      <c r="CX87" s="551"/>
      <c r="CY87" s="551"/>
      <c r="CZ87" s="551"/>
      <c r="DA87" s="551"/>
    </row>
    <row r="88" spans="1:105" s="15" customFormat="1" ht="15" customHeight="1" x14ac:dyDescent="0.2">
      <c r="A88" s="450" t="s">
        <v>99</v>
      </c>
      <c r="B88" s="450"/>
      <c r="C88" s="450"/>
      <c r="D88" s="450"/>
      <c r="E88" s="450"/>
      <c r="F88" s="450"/>
      <c r="G88" s="450"/>
      <c r="H88" s="435" t="s">
        <v>162</v>
      </c>
      <c r="I88" s="435"/>
      <c r="J88" s="435"/>
      <c r="K88" s="435"/>
      <c r="L88" s="435"/>
      <c r="M88" s="435"/>
      <c r="N88" s="435"/>
      <c r="O88" s="435"/>
      <c r="P88" s="435"/>
      <c r="Q88" s="435"/>
      <c r="R88" s="435"/>
      <c r="S88" s="435"/>
      <c r="T88" s="435"/>
      <c r="U88" s="435"/>
      <c r="V88" s="435"/>
      <c r="W88" s="435"/>
      <c r="X88" s="435"/>
      <c r="Y88" s="435"/>
      <c r="Z88" s="435"/>
      <c r="AA88" s="435"/>
      <c r="AB88" s="435"/>
      <c r="AC88" s="435"/>
      <c r="AD88" s="435"/>
      <c r="AE88" s="435"/>
      <c r="AF88" s="435"/>
      <c r="AG88" s="435"/>
      <c r="AH88" s="435"/>
      <c r="AI88" s="435"/>
      <c r="AJ88" s="435"/>
      <c r="AK88" s="435"/>
      <c r="AL88" s="435"/>
      <c r="AM88" s="435"/>
      <c r="AN88" s="435"/>
      <c r="AO88" s="435"/>
      <c r="AP88" s="435"/>
      <c r="AQ88" s="435"/>
      <c r="AR88" s="435"/>
      <c r="AS88" s="435"/>
      <c r="AT88" s="435"/>
      <c r="AU88" s="435"/>
      <c r="AV88" s="435"/>
      <c r="AW88" s="435"/>
      <c r="AX88" s="435"/>
      <c r="AY88" s="435"/>
      <c r="AZ88" s="435"/>
      <c r="BA88" s="435"/>
      <c r="BB88" s="435"/>
      <c r="BC88" s="435"/>
      <c r="BD88" s="549"/>
      <c r="BE88" s="549"/>
      <c r="BF88" s="549"/>
      <c r="BG88" s="549"/>
      <c r="BH88" s="549"/>
      <c r="BI88" s="549"/>
      <c r="BJ88" s="549"/>
      <c r="BK88" s="549"/>
      <c r="BL88" s="549"/>
      <c r="BM88" s="549"/>
      <c r="BN88" s="549"/>
      <c r="BO88" s="549"/>
      <c r="BP88" s="549"/>
      <c r="BQ88" s="549"/>
      <c r="BR88" s="549"/>
      <c r="BS88" s="549"/>
      <c r="BT88" s="546"/>
      <c r="BU88" s="546"/>
      <c r="BV88" s="546"/>
      <c r="BW88" s="546"/>
      <c r="BX88" s="546"/>
      <c r="BY88" s="546"/>
      <c r="BZ88" s="546"/>
      <c r="CA88" s="546"/>
      <c r="CB88" s="546"/>
      <c r="CC88" s="546"/>
      <c r="CD88" s="546"/>
      <c r="CE88" s="589"/>
      <c r="CF88" s="589"/>
      <c r="CG88" s="589"/>
      <c r="CH88" s="589"/>
      <c r="CI88" s="589"/>
      <c r="CJ88" s="589"/>
      <c r="CK88" s="589"/>
      <c r="CL88" s="589"/>
      <c r="CM88" s="589"/>
      <c r="CN88" s="589"/>
      <c r="CO88" s="589"/>
      <c r="CP88" s="589"/>
      <c r="CQ88" s="589"/>
      <c r="CR88" s="589"/>
      <c r="CS88" s="589"/>
      <c r="CT88" s="589"/>
      <c r="CU88" s="589"/>
      <c r="CV88" s="589"/>
      <c r="CW88" s="589"/>
      <c r="CX88" s="589"/>
      <c r="CY88" s="589"/>
      <c r="CZ88" s="589"/>
      <c r="DA88" s="589"/>
    </row>
    <row r="89" spans="1:105" s="5" customFormat="1" ht="12.75" customHeight="1" x14ac:dyDescent="0.2">
      <c r="A89" s="411" t="s">
        <v>148</v>
      </c>
      <c r="B89" s="411"/>
      <c r="C89" s="411"/>
      <c r="D89" s="411"/>
      <c r="E89" s="411"/>
      <c r="F89" s="411"/>
      <c r="G89" s="411"/>
      <c r="H89" s="418"/>
      <c r="I89" s="418"/>
      <c r="J89" s="418"/>
      <c r="K89" s="418"/>
      <c r="L89" s="418"/>
      <c r="M89" s="418"/>
      <c r="N89" s="418"/>
      <c r="O89" s="418"/>
      <c r="P89" s="418"/>
      <c r="Q89" s="418"/>
      <c r="R89" s="418"/>
      <c r="S89" s="418"/>
      <c r="T89" s="418"/>
      <c r="U89" s="418"/>
      <c r="V89" s="418"/>
      <c r="W89" s="418"/>
      <c r="X89" s="418"/>
      <c r="Y89" s="418"/>
      <c r="Z89" s="418"/>
      <c r="AA89" s="418"/>
      <c r="AB89" s="418"/>
      <c r="AC89" s="418"/>
      <c r="AD89" s="418"/>
      <c r="AE89" s="418"/>
      <c r="AF89" s="418"/>
      <c r="AG89" s="418"/>
      <c r="AH89" s="418"/>
      <c r="AI89" s="418"/>
      <c r="AJ89" s="418"/>
      <c r="AK89" s="418"/>
      <c r="AL89" s="418"/>
      <c r="AM89" s="418"/>
      <c r="AN89" s="418"/>
      <c r="AO89" s="418"/>
      <c r="AP89" s="418"/>
      <c r="AQ89" s="418"/>
      <c r="AR89" s="418"/>
      <c r="AS89" s="418"/>
      <c r="AT89" s="418"/>
      <c r="AU89" s="418"/>
      <c r="AV89" s="418"/>
      <c r="AW89" s="418"/>
      <c r="AX89" s="418"/>
      <c r="AY89" s="418"/>
      <c r="AZ89" s="418"/>
      <c r="BA89" s="418"/>
      <c r="BB89" s="418"/>
      <c r="BC89" s="418"/>
      <c r="BD89" s="547"/>
      <c r="BE89" s="547"/>
      <c r="BF89" s="547"/>
      <c r="BG89" s="547"/>
      <c r="BH89" s="547"/>
      <c r="BI89" s="547"/>
      <c r="BJ89" s="547"/>
      <c r="BK89" s="547"/>
      <c r="BL89" s="547"/>
      <c r="BM89" s="547"/>
      <c r="BN89" s="547"/>
      <c r="BO89" s="547"/>
      <c r="BP89" s="547"/>
      <c r="BQ89" s="547"/>
      <c r="BR89" s="547"/>
      <c r="BS89" s="547"/>
      <c r="BT89" s="548"/>
      <c r="BU89" s="548"/>
      <c r="BV89" s="548"/>
      <c r="BW89" s="548"/>
      <c r="BX89" s="548"/>
      <c r="BY89" s="548"/>
      <c r="BZ89" s="548"/>
      <c r="CA89" s="548"/>
      <c r="CB89" s="548"/>
      <c r="CC89" s="548"/>
      <c r="CD89" s="548"/>
      <c r="CE89" s="551"/>
      <c r="CF89" s="551"/>
      <c r="CG89" s="551"/>
      <c r="CH89" s="551"/>
      <c r="CI89" s="551"/>
      <c r="CJ89" s="551"/>
      <c r="CK89" s="551"/>
      <c r="CL89" s="551"/>
      <c r="CM89" s="551"/>
      <c r="CN89" s="551"/>
      <c r="CO89" s="551"/>
      <c r="CP89" s="551"/>
      <c r="CQ89" s="551"/>
      <c r="CR89" s="551"/>
      <c r="CS89" s="551"/>
      <c r="CT89" s="551"/>
      <c r="CU89" s="551"/>
      <c r="CV89" s="551"/>
      <c r="CW89" s="551"/>
      <c r="CX89" s="551"/>
      <c r="CY89" s="551"/>
      <c r="CZ89" s="551"/>
      <c r="DA89" s="551"/>
    </row>
    <row r="90" spans="1:105" s="5" customFormat="1" ht="11.25" customHeight="1" x14ac:dyDescent="0.2">
      <c r="A90" s="411" t="s">
        <v>149</v>
      </c>
      <c r="B90" s="411"/>
      <c r="C90" s="411"/>
      <c r="D90" s="411"/>
      <c r="E90" s="411"/>
      <c r="F90" s="411"/>
      <c r="G90" s="411"/>
      <c r="H90" s="418"/>
      <c r="I90" s="418"/>
      <c r="J90" s="418"/>
      <c r="K90" s="418"/>
      <c r="L90" s="418"/>
      <c r="M90" s="418"/>
      <c r="N90" s="418"/>
      <c r="O90" s="418"/>
      <c r="P90" s="418"/>
      <c r="Q90" s="418"/>
      <c r="R90" s="418"/>
      <c r="S90" s="418"/>
      <c r="T90" s="418"/>
      <c r="U90" s="418"/>
      <c r="V90" s="418"/>
      <c r="W90" s="418"/>
      <c r="X90" s="418"/>
      <c r="Y90" s="418"/>
      <c r="Z90" s="418"/>
      <c r="AA90" s="418"/>
      <c r="AB90" s="418"/>
      <c r="AC90" s="418"/>
      <c r="AD90" s="418"/>
      <c r="AE90" s="418"/>
      <c r="AF90" s="418"/>
      <c r="AG90" s="418"/>
      <c r="AH90" s="418"/>
      <c r="AI90" s="418"/>
      <c r="AJ90" s="418"/>
      <c r="AK90" s="418"/>
      <c r="AL90" s="418"/>
      <c r="AM90" s="418"/>
      <c r="AN90" s="418"/>
      <c r="AO90" s="418"/>
      <c r="AP90" s="418"/>
      <c r="AQ90" s="418"/>
      <c r="AR90" s="418"/>
      <c r="AS90" s="418"/>
      <c r="AT90" s="418"/>
      <c r="AU90" s="418"/>
      <c r="AV90" s="418"/>
      <c r="AW90" s="418"/>
      <c r="AX90" s="418"/>
      <c r="AY90" s="418"/>
      <c r="AZ90" s="418"/>
      <c r="BA90" s="418"/>
      <c r="BB90" s="418"/>
      <c r="BC90" s="418"/>
      <c r="BD90" s="547"/>
      <c r="BE90" s="547"/>
      <c r="BF90" s="547"/>
      <c r="BG90" s="547"/>
      <c r="BH90" s="547"/>
      <c r="BI90" s="547"/>
      <c r="BJ90" s="547"/>
      <c r="BK90" s="547"/>
      <c r="BL90" s="547"/>
      <c r="BM90" s="547"/>
      <c r="BN90" s="547"/>
      <c r="BO90" s="547"/>
      <c r="BP90" s="547"/>
      <c r="BQ90" s="547"/>
      <c r="BR90" s="547"/>
      <c r="BS90" s="547"/>
      <c r="BT90" s="548"/>
      <c r="BU90" s="548"/>
      <c r="BV90" s="548"/>
      <c r="BW90" s="548"/>
      <c r="BX90" s="548"/>
      <c r="BY90" s="548"/>
      <c r="BZ90" s="548"/>
      <c r="CA90" s="548"/>
      <c r="CB90" s="548"/>
      <c r="CC90" s="548"/>
      <c r="CD90" s="548"/>
      <c r="CE90" s="551"/>
      <c r="CF90" s="551"/>
      <c r="CG90" s="551"/>
      <c r="CH90" s="551"/>
      <c r="CI90" s="551"/>
      <c r="CJ90" s="551"/>
      <c r="CK90" s="551"/>
      <c r="CL90" s="551"/>
      <c r="CM90" s="551"/>
      <c r="CN90" s="551"/>
      <c r="CO90" s="551"/>
      <c r="CP90" s="551"/>
      <c r="CQ90" s="551"/>
      <c r="CR90" s="551"/>
      <c r="CS90" s="551"/>
      <c r="CT90" s="551"/>
      <c r="CU90" s="551"/>
      <c r="CV90" s="551"/>
      <c r="CW90" s="551"/>
      <c r="CX90" s="551"/>
      <c r="CY90" s="551"/>
      <c r="CZ90" s="551"/>
      <c r="DA90" s="551"/>
    </row>
    <row r="91" spans="1:105" s="5" customFormat="1" ht="15" customHeight="1" x14ac:dyDescent="0.2">
      <c r="A91" s="411"/>
      <c r="B91" s="411"/>
      <c r="C91" s="411"/>
      <c r="D91" s="411"/>
      <c r="E91" s="411"/>
      <c r="F91" s="411"/>
      <c r="G91" s="411"/>
      <c r="H91" s="473" t="s">
        <v>7</v>
      </c>
      <c r="I91" s="473"/>
      <c r="J91" s="473"/>
      <c r="K91" s="473"/>
      <c r="L91" s="473"/>
      <c r="M91" s="473"/>
      <c r="N91" s="473"/>
      <c r="O91" s="473"/>
      <c r="P91" s="473"/>
      <c r="Q91" s="473"/>
      <c r="R91" s="473"/>
      <c r="S91" s="473"/>
      <c r="T91" s="473"/>
      <c r="U91" s="473"/>
      <c r="V91" s="473"/>
      <c r="W91" s="473"/>
      <c r="X91" s="473"/>
      <c r="Y91" s="473"/>
      <c r="Z91" s="473"/>
      <c r="AA91" s="473"/>
      <c r="AB91" s="473"/>
      <c r="AC91" s="473"/>
      <c r="AD91" s="473"/>
      <c r="AE91" s="473"/>
      <c r="AF91" s="473"/>
      <c r="AG91" s="473"/>
      <c r="AH91" s="473"/>
      <c r="AI91" s="473"/>
      <c r="AJ91" s="473"/>
      <c r="AK91" s="473"/>
      <c r="AL91" s="473"/>
      <c r="AM91" s="473"/>
      <c r="AN91" s="473"/>
      <c r="AO91" s="473"/>
      <c r="AP91" s="473"/>
      <c r="AQ91" s="473"/>
      <c r="AR91" s="473"/>
      <c r="AS91" s="473"/>
      <c r="AT91" s="473"/>
      <c r="AU91" s="473"/>
      <c r="AV91" s="473"/>
      <c r="AW91" s="473"/>
      <c r="AX91" s="473"/>
      <c r="AY91" s="473"/>
      <c r="AZ91" s="473"/>
      <c r="BA91" s="473"/>
      <c r="BB91" s="473"/>
      <c r="BC91" s="474"/>
      <c r="BD91" s="404"/>
      <c r="BE91" s="404"/>
      <c r="BF91" s="404"/>
      <c r="BG91" s="404"/>
      <c r="BH91" s="404"/>
      <c r="BI91" s="404"/>
      <c r="BJ91" s="404"/>
      <c r="BK91" s="404"/>
      <c r="BL91" s="404"/>
      <c r="BM91" s="404"/>
      <c r="BN91" s="404"/>
      <c r="BO91" s="404"/>
      <c r="BP91" s="404"/>
      <c r="BQ91" s="404"/>
      <c r="BR91" s="404"/>
      <c r="BS91" s="404"/>
      <c r="BT91" s="404" t="s">
        <v>8</v>
      </c>
      <c r="BU91" s="404"/>
      <c r="BV91" s="404"/>
      <c r="BW91" s="404"/>
      <c r="BX91" s="404"/>
      <c r="BY91" s="404"/>
      <c r="BZ91" s="404"/>
      <c r="CA91" s="404"/>
      <c r="CB91" s="404"/>
      <c r="CC91" s="404"/>
      <c r="CD91" s="404"/>
      <c r="CE91" s="589"/>
      <c r="CF91" s="589"/>
      <c r="CG91" s="589"/>
      <c r="CH91" s="589"/>
      <c r="CI91" s="589"/>
      <c r="CJ91" s="589"/>
      <c r="CK91" s="589"/>
      <c r="CL91" s="589"/>
      <c r="CM91" s="589"/>
      <c r="CN91" s="589"/>
      <c r="CO91" s="589"/>
      <c r="CP91" s="589"/>
      <c r="CQ91" s="589"/>
      <c r="CR91" s="589"/>
      <c r="CS91" s="589"/>
      <c r="CT91" s="589"/>
      <c r="CU91" s="589"/>
      <c r="CV91" s="589"/>
      <c r="CW91" s="589"/>
      <c r="CX91" s="589"/>
      <c r="CY91" s="589"/>
      <c r="CZ91" s="589"/>
      <c r="DA91" s="589"/>
    </row>
    <row r="93" spans="1:105" s="265" customFormat="1" ht="14.25" x14ac:dyDescent="0.2">
      <c r="A93" s="465" t="s">
        <v>55</v>
      </c>
      <c r="B93" s="465"/>
      <c r="C93" s="465"/>
      <c r="D93" s="465"/>
      <c r="E93" s="465"/>
      <c r="F93" s="465"/>
      <c r="G93" s="465"/>
      <c r="H93" s="465"/>
      <c r="I93" s="465"/>
      <c r="J93" s="465"/>
      <c r="K93" s="465"/>
      <c r="L93" s="465"/>
      <c r="M93" s="465"/>
      <c r="N93" s="465"/>
      <c r="O93" s="465"/>
      <c r="P93" s="465"/>
      <c r="Q93" s="465"/>
      <c r="R93" s="465"/>
      <c r="S93" s="465"/>
      <c r="T93" s="465"/>
      <c r="U93" s="465"/>
      <c r="V93" s="465"/>
      <c r="W93" s="465"/>
      <c r="X93" s="465"/>
      <c r="Y93" s="465"/>
      <c r="Z93" s="465"/>
      <c r="AA93" s="465"/>
      <c r="AB93" s="465"/>
      <c r="AC93" s="465"/>
      <c r="AD93" s="465"/>
      <c r="AE93" s="465"/>
      <c r="AF93" s="465"/>
      <c r="AG93" s="465"/>
      <c r="AH93" s="465"/>
      <c r="AI93" s="465"/>
      <c r="AJ93" s="465"/>
      <c r="AK93" s="465"/>
      <c r="AL93" s="465"/>
      <c r="AM93" s="465"/>
      <c r="AN93" s="465"/>
      <c r="AO93" s="465"/>
      <c r="AP93" s="465"/>
      <c r="AQ93" s="465"/>
      <c r="AR93" s="465"/>
      <c r="AS93" s="465"/>
      <c r="AT93" s="465"/>
      <c r="AU93" s="465"/>
      <c r="AV93" s="465"/>
      <c r="AW93" s="465"/>
      <c r="AX93" s="465"/>
      <c r="AY93" s="465"/>
      <c r="AZ93" s="465"/>
      <c r="BA93" s="465"/>
      <c r="BB93" s="465"/>
      <c r="BC93" s="465"/>
      <c r="BD93" s="465"/>
      <c r="BE93" s="465"/>
      <c r="BF93" s="465"/>
      <c r="BG93" s="465"/>
      <c r="BH93" s="465"/>
      <c r="BI93" s="465"/>
      <c r="BJ93" s="465"/>
      <c r="BK93" s="465"/>
      <c r="BL93" s="465"/>
      <c r="BM93" s="465"/>
      <c r="BN93" s="465"/>
      <c r="BO93" s="465"/>
      <c r="BP93" s="465"/>
      <c r="BQ93" s="465"/>
      <c r="BR93" s="465"/>
      <c r="BS93" s="465"/>
      <c r="BT93" s="465"/>
      <c r="BU93" s="465"/>
      <c r="BV93" s="465"/>
      <c r="BW93" s="465"/>
      <c r="BX93" s="465"/>
      <c r="BY93" s="465"/>
      <c r="BZ93" s="465"/>
      <c r="CA93" s="465"/>
      <c r="CB93" s="465"/>
      <c r="CC93" s="465"/>
      <c r="CD93" s="465"/>
      <c r="CE93" s="465"/>
      <c r="CF93" s="465"/>
      <c r="CG93" s="465"/>
      <c r="CH93" s="465"/>
      <c r="CI93" s="465"/>
      <c r="CJ93" s="465"/>
      <c r="CK93" s="465"/>
      <c r="CL93" s="465"/>
      <c r="CM93" s="465"/>
      <c r="CN93" s="465"/>
      <c r="CO93" s="465"/>
      <c r="CP93" s="465"/>
      <c r="CQ93" s="465"/>
      <c r="CR93" s="465"/>
      <c r="CS93" s="465"/>
      <c r="CT93" s="465"/>
      <c r="CU93" s="465"/>
      <c r="CV93" s="465"/>
      <c r="CW93" s="465"/>
      <c r="CX93" s="465"/>
      <c r="CY93" s="465"/>
      <c r="CZ93" s="465"/>
      <c r="DA93" s="465"/>
    </row>
    <row r="94" spans="1:105" ht="6" customHeight="1" x14ac:dyDescent="0.25"/>
    <row r="95" spans="1:105" s="265" customFormat="1" ht="14.25" x14ac:dyDescent="0.2">
      <c r="A95" s="265" t="s">
        <v>11</v>
      </c>
      <c r="X95" s="442"/>
      <c r="Y95" s="442"/>
      <c r="Z95" s="442"/>
      <c r="AA95" s="442"/>
      <c r="AB95" s="442"/>
      <c r="AC95" s="442"/>
      <c r="AD95" s="442"/>
      <c r="AE95" s="442"/>
      <c r="AF95" s="442"/>
      <c r="AG95" s="442"/>
      <c r="AH95" s="442"/>
      <c r="AI95" s="442"/>
      <c r="AJ95" s="442"/>
      <c r="AK95" s="442"/>
      <c r="AL95" s="442"/>
      <c r="AM95" s="442"/>
      <c r="AN95" s="442"/>
      <c r="AO95" s="442"/>
      <c r="AP95" s="442"/>
      <c r="AQ95" s="442"/>
      <c r="AR95" s="442"/>
      <c r="AS95" s="442"/>
      <c r="AT95" s="442"/>
      <c r="AU95" s="442"/>
      <c r="AV95" s="442"/>
      <c r="AW95" s="442"/>
      <c r="AX95" s="442"/>
      <c r="AY95" s="442"/>
      <c r="AZ95" s="442"/>
      <c r="BA95" s="442"/>
      <c r="BB95" s="442"/>
      <c r="BC95" s="442"/>
      <c r="BD95" s="442"/>
      <c r="BE95" s="442"/>
      <c r="BF95" s="442"/>
      <c r="BG95" s="442"/>
      <c r="BH95" s="442"/>
      <c r="BI95" s="442"/>
      <c r="BJ95" s="442"/>
      <c r="BK95" s="442"/>
      <c r="BL95" s="442"/>
      <c r="BM95" s="442"/>
      <c r="BN95" s="442"/>
      <c r="BO95" s="442"/>
      <c r="BP95" s="442"/>
      <c r="BQ95" s="442"/>
      <c r="BR95" s="442"/>
      <c r="BS95" s="442"/>
      <c r="BT95" s="442"/>
      <c r="BU95" s="442"/>
      <c r="BV95" s="442"/>
      <c r="BW95" s="442"/>
      <c r="BX95" s="442"/>
      <c r="BY95" s="442"/>
      <c r="BZ95" s="442"/>
      <c r="CA95" s="442"/>
      <c r="CB95" s="442"/>
      <c r="CC95" s="442"/>
      <c r="CD95" s="442"/>
      <c r="CE95" s="442"/>
      <c r="CF95" s="442"/>
      <c r="CG95" s="442"/>
      <c r="CH95" s="442"/>
      <c r="CI95" s="442"/>
      <c r="CJ95" s="442"/>
      <c r="CK95" s="442"/>
      <c r="CL95" s="442"/>
      <c r="CM95" s="442"/>
      <c r="CN95" s="442"/>
      <c r="CO95" s="442"/>
      <c r="CP95" s="442"/>
      <c r="CQ95" s="442"/>
      <c r="CR95" s="442"/>
      <c r="CS95" s="442"/>
      <c r="CT95" s="442"/>
      <c r="CU95" s="442"/>
      <c r="CV95" s="442"/>
      <c r="CW95" s="442"/>
      <c r="CX95" s="442"/>
      <c r="CY95" s="442"/>
      <c r="CZ95" s="442"/>
      <c r="DA95" s="442"/>
    </row>
    <row r="96" spans="1:105" s="265" customFormat="1" ht="6" customHeight="1" x14ac:dyDescent="0.2">
      <c r="X96" s="11"/>
      <c r="Y96" s="11"/>
      <c r="Z96" s="11"/>
      <c r="AA96" s="11"/>
      <c r="AB96" s="11"/>
      <c r="AC96" s="11"/>
      <c r="AD96" s="11"/>
      <c r="AE96" s="11"/>
      <c r="AF96" s="11"/>
      <c r="AG96" s="11"/>
      <c r="AH96" s="11"/>
      <c r="AI96" s="11"/>
      <c r="AJ96" s="11"/>
      <c r="AK96" s="11"/>
      <c r="AL96" s="11"/>
      <c r="AM96" s="11"/>
      <c r="AN96" s="11"/>
      <c r="AO96" s="11"/>
      <c r="AP96" s="11"/>
      <c r="AQ96" s="11"/>
      <c r="AR96" s="11"/>
      <c r="AS96" s="11"/>
      <c r="AT96" s="11"/>
      <c r="AU96" s="11"/>
      <c r="AV96" s="11"/>
      <c r="AW96" s="11"/>
      <c r="AX96" s="11"/>
      <c r="AY96" s="11"/>
      <c r="AZ96" s="11"/>
      <c r="BA96" s="11"/>
      <c r="BB96" s="11"/>
      <c r="BC96" s="11"/>
      <c r="BD96" s="11"/>
      <c r="BE96" s="11"/>
      <c r="BF96" s="11"/>
      <c r="BG96" s="11"/>
      <c r="BH96" s="11"/>
      <c r="BI96" s="11"/>
      <c r="BJ96" s="11"/>
      <c r="BK96" s="11"/>
      <c r="BL96" s="11"/>
      <c r="BM96" s="11"/>
      <c r="BN96" s="11"/>
      <c r="BO96" s="11"/>
      <c r="BP96" s="11"/>
      <c r="BQ96" s="11"/>
      <c r="BR96" s="11"/>
      <c r="BS96" s="11"/>
      <c r="BT96" s="11"/>
      <c r="BU96" s="11"/>
      <c r="BV96" s="11"/>
      <c r="BW96" s="11"/>
      <c r="BX96" s="11"/>
      <c r="BY96" s="11"/>
      <c r="BZ96" s="11"/>
      <c r="CA96" s="11"/>
      <c r="CB96" s="11"/>
      <c r="CC96" s="11"/>
      <c r="CD96" s="11"/>
      <c r="CE96" s="11"/>
      <c r="CF96" s="11"/>
      <c r="CG96" s="11"/>
      <c r="CH96" s="11"/>
      <c r="CI96" s="11"/>
      <c r="CJ96" s="11"/>
      <c r="CK96" s="11"/>
      <c r="CL96" s="11"/>
      <c r="CM96" s="11"/>
      <c r="CN96" s="11"/>
      <c r="CO96" s="11"/>
      <c r="CP96" s="11"/>
      <c r="CQ96" s="11"/>
      <c r="CR96" s="11"/>
      <c r="CS96" s="11"/>
      <c r="CT96" s="11"/>
      <c r="CU96" s="11"/>
      <c r="CV96" s="11"/>
      <c r="CW96" s="11"/>
      <c r="CX96" s="11"/>
      <c r="CY96" s="11"/>
      <c r="CZ96" s="11"/>
      <c r="DA96" s="11"/>
    </row>
    <row r="97" spans="1:105" s="265" customFormat="1" ht="14.25" x14ac:dyDescent="0.2">
      <c r="A97" s="443" t="s">
        <v>10</v>
      </c>
      <c r="B97" s="443"/>
      <c r="C97" s="443"/>
      <c r="D97" s="443"/>
      <c r="E97" s="443"/>
      <c r="F97" s="443"/>
      <c r="G97" s="443"/>
      <c r="H97" s="443"/>
      <c r="I97" s="443"/>
      <c r="J97" s="443"/>
      <c r="K97" s="443"/>
      <c r="L97" s="443"/>
      <c r="M97" s="443"/>
      <c r="N97" s="443"/>
      <c r="O97" s="443"/>
      <c r="P97" s="443"/>
      <c r="Q97" s="443"/>
      <c r="R97" s="443"/>
      <c r="S97" s="443"/>
      <c r="T97" s="443"/>
      <c r="U97" s="443"/>
      <c r="V97" s="443"/>
      <c r="W97" s="443"/>
      <c r="X97" s="443"/>
      <c r="Y97" s="443"/>
      <c r="Z97" s="443"/>
      <c r="AA97" s="443"/>
      <c r="AB97" s="443"/>
      <c r="AC97" s="443"/>
      <c r="AD97" s="443"/>
      <c r="AE97" s="443"/>
      <c r="AF97" s="443"/>
      <c r="AG97" s="443"/>
      <c r="AH97" s="443"/>
      <c r="AI97" s="443"/>
      <c r="AJ97" s="443"/>
      <c r="AK97" s="443"/>
      <c r="AL97" s="443"/>
      <c r="AM97" s="443"/>
      <c r="AN97" s="443"/>
      <c r="AO97" s="443"/>
      <c r="AP97" s="444" t="s">
        <v>118</v>
      </c>
      <c r="AQ97" s="444"/>
      <c r="AR97" s="444"/>
      <c r="AS97" s="444"/>
      <c r="AT97" s="444"/>
      <c r="AU97" s="444"/>
      <c r="AV97" s="444"/>
      <c r="AW97" s="444"/>
      <c r="AX97" s="444"/>
      <c r="AY97" s="444"/>
      <c r="AZ97" s="444"/>
      <c r="BA97" s="444"/>
      <c r="BB97" s="444"/>
      <c r="BC97" s="444"/>
      <c r="BD97" s="444"/>
      <c r="BE97" s="444"/>
      <c r="BF97" s="444"/>
      <c r="BG97" s="444"/>
      <c r="BH97" s="444"/>
      <c r="BI97" s="444"/>
      <c r="BJ97" s="444"/>
      <c r="BK97" s="444"/>
      <c r="BL97" s="444"/>
      <c r="BM97" s="444"/>
      <c r="BN97" s="444"/>
      <c r="BO97" s="444"/>
      <c r="BP97" s="444"/>
      <c r="BQ97" s="444"/>
      <c r="BR97" s="444"/>
      <c r="BS97" s="444"/>
      <c r="BT97" s="444"/>
      <c r="BU97" s="444"/>
      <c r="BV97" s="444"/>
      <c r="BW97" s="444"/>
      <c r="BX97" s="444"/>
      <c r="BY97" s="444"/>
      <c r="BZ97" s="444"/>
      <c r="CA97" s="444"/>
      <c r="CB97" s="444"/>
      <c r="CC97" s="444"/>
      <c r="CD97" s="444"/>
      <c r="CE97" s="444"/>
      <c r="CF97" s="444"/>
      <c r="CG97" s="444"/>
      <c r="CH97" s="444"/>
      <c r="CI97" s="444"/>
      <c r="CJ97" s="444"/>
      <c r="CK97" s="444"/>
      <c r="CL97" s="444"/>
      <c r="CM97" s="444"/>
      <c r="CN97" s="444"/>
      <c r="CO97" s="444"/>
      <c r="CP97" s="444"/>
      <c r="CQ97" s="444"/>
      <c r="CR97" s="444"/>
      <c r="CS97" s="444"/>
      <c r="CT97" s="444"/>
      <c r="CU97" s="444"/>
      <c r="CV97" s="444"/>
      <c r="CW97" s="444"/>
      <c r="CX97" s="444"/>
      <c r="CY97" s="444"/>
      <c r="CZ97" s="444"/>
      <c r="DA97" s="444"/>
    </row>
    <row r="98" spans="1:105" ht="10.5" customHeight="1" x14ac:dyDescent="0.25"/>
    <row r="99" spans="1:105" s="3" customFormat="1" ht="36" customHeight="1" x14ac:dyDescent="0.2">
      <c r="A99" s="466" t="s">
        <v>0</v>
      </c>
      <c r="B99" s="467"/>
      <c r="C99" s="467"/>
      <c r="D99" s="467"/>
      <c r="E99" s="467"/>
      <c r="F99" s="467"/>
      <c r="G99" s="468"/>
      <c r="H99" s="466" t="s">
        <v>50</v>
      </c>
      <c r="I99" s="467"/>
      <c r="J99" s="467"/>
      <c r="K99" s="467"/>
      <c r="L99" s="467"/>
      <c r="M99" s="467"/>
      <c r="N99" s="467"/>
      <c r="O99" s="467"/>
      <c r="P99" s="467"/>
      <c r="Q99" s="467"/>
      <c r="R99" s="467"/>
      <c r="S99" s="467"/>
      <c r="T99" s="467"/>
      <c r="U99" s="467"/>
      <c r="V99" s="467"/>
      <c r="W99" s="467"/>
      <c r="X99" s="467"/>
      <c r="Y99" s="467"/>
      <c r="Z99" s="467"/>
      <c r="AA99" s="467"/>
      <c r="AB99" s="467"/>
      <c r="AC99" s="467"/>
      <c r="AD99" s="467"/>
      <c r="AE99" s="467"/>
      <c r="AF99" s="467"/>
      <c r="AG99" s="467"/>
      <c r="AH99" s="467"/>
      <c r="AI99" s="467"/>
      <c r="AJ99" s="467"/>
      <c r="AK99" s="467"/>
      <c r="AL99" s="467"/>
      <c r="AM99" s="467"/>
      <c r="AN99" s="467"/>
      <c r="AO99" s="467"/>
      <c r="AP99" s="467"/>
      <c r="AQ99" s="467"/>
      <c r="AR99" s="467"/>
      <c r="AS99" s="467"/>
      <c r="AT99" s="467"/>
      <c r="AU99" s="467"/>
      <c r="AV99" s="467"/>
      <c r="AW99" s="467"/>
      <c r="AX99" s="467"/>
      <c r="AY99" s="467"/>
      <c r="AZ99" s="467"/>
      <c r="BA99" s="467"/>
      <c r="BB99" s="467"/>
      <c r="BC99" s="468"/>
      <c r="BD99" s="466" t="s">
        <v>51</v>
      </c>
      <c r="BE99" s="467"/>
      <c r="BF99" s="467"/>
      <c r="BG99" s="467"/>
      <c r="BH99" s="467"/>
      <c r="BI99" s="467"/>
      <c r="BJ99" s="467"/>
      <c r="BK99" s="467"/>
      <c r="BL99" s="467"/>
      <c r="BM99" s="467"/>
      <c r="BN99" s="467"/>
      <c r="BO99" s="467"/>
      <c r="BP99" s="467"/>
      <c r="BQ99" s="467"/>
      <c r="BR99" s="467"/>
      <c r="BS99" s="468"/>
      <c r="BT99" s="466" t="s">
        <v>52</v>
      </c>
      <c r="BU99" s="467"/>
      <c r="BV99" s="467"/>
      <c r="BW99" s="467"/>
      <c r="BX99" s="467"/>
      <c r="BY99" s="467"/>
      <c r="BZ99" s="467"/>
      <c r="CA99" s="467"/>
      <c r="CB99" s="467"/>
      <c r="CC99" s="467"/>
      <c r="CD99" s="467"/>
      <c r="CE99" s="467"/>
      <c r="CF99" s="467"/>
      <c r="CG99" s="467"/>
      <c r="CH99" s="467"/>
      <c r="CI99" s="468"/>
      <c r="CJ99" s="466" t="s">
        <v>49</v>
      </c>
      <c r="CK99" s="467"/>
      <c r="CL99" s="467"/>
      <c r="CM99" s="467"/>
      <c r="CN99" s="467"/>
      <c r="CO99" s="467"/>
      <c r="CP99" s="467"/>
      <c r="CQ99" s="467"/>
      <c r="CR99" s="467"/>
      <c r="CS99" s="467"/>
      <c r="CT99" s="467"/>
      <c r="CU99" s="467"/>
      <c r="CV99" s="467"/>
      <c r="CW99" s="467"/>
      <c r="CX99" s="467"/>
      <c r="CY99" s="467"/>
      <c r="CZ99" s="467"/>
      <c r="DA99" s="468"/>
    </row>
    <row r="100" spans="1:105" s="270" customFormat="1" ht="12.75" x14ac:dyDescent="0.2">
      <c r="A100" s="472">
        <v>1</v>
      </c>
      <c r="B100" s="472"/>
      <c r="C100" s="472"/>
      <c r="D100" s="472"/>
      <c r="E100" s="472"/>
      <c r="F100" s="472"/>
      <c r="G100" s="472"/>
      <c r="H100" s="472">
        <v>2</v>
      </c>
      <c r="I100" s="472"/>
      <c r="J100" s="472"/>
      <c r="K100" s="472"/>
      <c r="L100" s="472"/>
      <c r="M100" s="472"/>
      <c r="N100" s="472"/>
      <c r="O100" s="472"/>
      <c r="P100" s="472"/>
      <c r="Q100" s="472"/>
      <c r="R100" s="472"/>
      <c r="S100" s="472"/>
      <c r="T100" s="472"/>
      <c r="U100" s="472"/>
      <c r="V100" s="472"/>
      <c r="W100" s="472"/>
      <c r="X100" s="472"/>
      <c r="Y100" s="472"/>
      <c r="Z100" s="472"/>
      <c r="AA100" s="472"/>
      <c r="AB100" s="472"/>
      <c r="AC100" s="472"/>
      <c r="AD100" s="472"/>
      <c r="AE100" s="472"/>
      <c r="AF100" s="472"/>
      <c r="AG100" s="472"/>
      <c r="AH100" s="472"/>
      <c r="AI100" s="472"/>
      <c r="AJ100" s="472"/>
      <c r="AK100" s="472"/>
      <c r="AL100" s="472"/>
      <c r="AM100" s="472"/>
      <c r="AN100" s="472"/>
      <c r="AO100" s="472"/>
      <c r="AP100" s="472"/>
      <c r="AQ100" s="472"/>
      <c r="AR100" s="472"/>
      <c r="AS100" s="472"/>
      <c r="AT100" s="472"/>
      <c r="AU100" s="472"/>
      <c r="AV100" s="472"/>
      <c r="AW100" s="472"/>
      <c r="AX100" s="472"/>
      <c r="AY100" s="472"/>
      <c r="AZ100" s="472"/>
      <c r="BA100" s="472"/>
      <c r="BB100" s="472"/>
      <c r="BC100" s="472"/>
      <c r="BD100" s="472">
        <v>3</v>
      </c>
      <c r="BE100" s="472"/>
      <c r="BF100" s="472"/>
      <c r="BG100" s="472"/>
      <c r="BH100" s="472"/>
      <c r="BI100" s="472"/>
      <c r="BJ100" s="472"/>
      <c r="BK100" s="472"/>
      <c r="BL100" s="472"/>
      <c r="BM100" s="472"/>
      <c r="BN100" s="472"/>
      <c r="BO100" s="472"/>
      <c r="BP100" s="472"/>
      <c r="BQ100" s="472"/>
      <c r="BR100" s="472"/>
      <c r="BS100" s="472"/>
      <c r="BT100" s="472">
        <v>4</v>
      </c>
      <c r="BU100" s="472"/>
      <c r="BV100" s="472"/>
      <c r="BW100" s="472"/>
      <c r="BX100" s="472"/>
      <c r="BY100" s="472"/>
      <c r="BZ100" s="472"/>
      <c r="CA100" s="472"/>
      <c r="CB100" s="472"/>
      <c r="CC100" s="472"/>
      <c r="CD100" s="472"/>
      <c r="CE100" s="472"/>
      <c r="CF100" s="472"/>
      <c r="CG100" s="472"/>
      <c r="CH100" s="472"/>
      <c r="CI100" s="472"/>
      <c r="CJ100" s="472">
        <v>5</v>
      </c>
      <c r="CK100" s="472"/>
      <c r="CL100" s="472"/>
      <c r="CM100" s="472"/>
      <c r="CN100" s="472"/>
      <c r="CO100" s="472"/>
      <c r="CP100" s="472"/>
      <c r="CQ100" s="472"/>
      <c r="CR100" s="472"/>
      <c r="CS100" s="472"/>
      <c r="CT100" s="472"/>
      <c r="CU100" s="472"/>
      <c r="CV100" s="472"/>
      <c r="CW100" s="472"/>
      <c r="CX100" s="472"/>
      <c r="CY100" s="472"/>
      <c r="CZ100" s="472"/>
      <c r="DA100" s="472"/>
    </row>
    <row r="101" spans="1:105" s="5" customFormat="1" ht="15" customHeight="1" x14ac:dyDescent="0.2">
      <c r="A101" s="411" t="s">
        <v>26</v>
      </c>
      <c r="B101" s="411"/>
      <c r="C101" s="411"/>
      <c r="D101" s="411"/>
      <c r="E101" s="411"/>
      <c r="F101" s="411"/>
      <c r="G101" s="411"/>
      <c r="H101" s="418"/>
      <c r="I101" s="418"/>
      <c r="J101" s="418"/>
      <c r="K101" s="418"/>
      <c r="L101" s="418"/>
      <c r="M101" s="418"/>
      <c r="N101" s="418"/>
      <c r="O101" s="418"/>
      <c r="P101" s="418"/>
      <c r="Q101" s="418"/>
      <c r="R101" s="418"/>
      <c r="S101" s="418"/>
      <c r="T101" s="418"/>
      <c r="U101" s="418"/>
      <c r="V101" s="418"/>
      <c r="W101" s="418"/>
      <c r="X101" s="418"/>
      <c r="Y101" s="418"/>
      <c r="Z101" s="418"/>
      <c r="AA101" s="418"/>
      <c r="AB101" s="418"/>
      <c r="AC101" s="418"/>
      <c r="AD101" s="418"/>
      <c r="AE101" s="418"/>
      <c r="AF101" s="418"/>
      <c r="AG101" s="418"/>
      <c r="AH101" s="418"/>
      <c r="AI101" s="418"/>
      <c r="AJ101" s="418"/>
      <c r="AK101" s="418"/>
      <c r="AL101" s="418"/>
      <c r="AM101" s="418"/>
      <c r="AN101" s="418"/>
      <c r="AO101" s="418"/>
      <c r="AP101" s="418"/>
      <c r="AQ101" s="418"/>
      <c r="AR101" s="418"/>
      <c r="AS101" s="418"/>
      <c r="AT101" s="418"/>
      <c r="AU101" s="418"/>
      <c r="AV101" s="418"/>
      <c r="AW101" s="418"/>
      <c r="AX101" s="418"/>
      <c r="AY101" s="418"/>
      <c r="AZ101" s="418"/>
      <c r="BA101" s="418"/>
      <c r="BB101" s="418"/>
      <c r="BC101" s="418"/>
      <c r="BD101" s="404"/>
      <c r="BE101" s="404"/>
      <c r="BF101" s="404"/>
      <c r="BG101" s="404"/>
      <c r="BH101" s="404"/>
      <c r="BI101" s="404"/>
      <c r="BJ101" s="404"/>
      <c r="BK101" s="404"/>
      <c r="BL101" s="404"/>
      <c r="BM101" s="404"/>
      <c r="BN101" s="404"/>
      <c r="BO101" s="404"/>
      <c r="BP101" s="404"/>
      <c r="BQ101" s="404"/>
      <c r="BR101" s="404"/>
      <c r="BS101" s="404"/>
      <c r="BT101" s="404"/>
      <c r="BU101" s="404"/>
      <c r="BV101" s="404"/>
      <c r="BW101" s="404"/>
      <c r="BX101" s="404"/>
      <c r="BY101" s="404"/>
      <c r="BZ101" s="404"/>
      <c r="CA101" s="404"/>
      <c r="CB101" s="404"/>
      <c r="CC101" s="404"/>
      <c r="CD101" s="404"/>
      <c r="CE101" s="404"/>
      <c r="CF101" s="404"/>
      <c r="CG101" s="404"/>
      <c r="CH101" s="404"/>
      <c r="CI101" s="404"/>
      <c r="CJ101" s="551"/>
      <c r="CK101" s="551"/>
      <c r="CL101" s="551"/>
      <c r="CM101" s="551"/>
      <c r="CN101" s="551"/>
      <c r="CO101" s="551"/>
      <c r="CP101" s="551"/>
      <c r="CQ101" s="551"/>
      <c r="CR101" s="551"/>
      <c r="CS101" s="551"/>
      <c r="CT101" s="551"/>
      <c r="CU101" s="551"/>
      <c r="CV101" s="551"/>
      <c r="CW101" s="551"/>
      <c r="CX101" s="551"/>
      <c r="CY101" s="551"/>
      <c r="CZ101" s="551"/>
      <c r="DA101" s="551"/>
    </row>
    <row r="102" spans="1:105" s="5" customFormat="1" ht="12" customHeight="1" x14ac:dyDescent="0.2">
      <c r="A102" s="411" t="s">
        <v>30</v>
      </c>
      <c r="B102" s="411"/>
      <c r="C102" s="411"/>
      <c r="D102" s="411"/>
      <c r="E102" s="411"/>
      <c r="F102" s="411"/>
      <c r="G102" s="411"/>
      <c r="H102" s="418"/>
      <c r="I102" s="418"/>
      <c r="J102" s="418"/>
      <c r="K102" s="418"/>
      <c r="L102" s="418"/>
      <c r="M102" s="418"/>
      <c r="N102" s="418"/>
      <c r="O102" s="418"/>
      <c r="P102" s="418"/>
      <c r="Q102" s="418"/>
      <c r="R102" s="418"/>
      <c r="S102" s="418"/>
      <c r="T102" s="418"/>
      <c r="U102" s="418"/>
      <c r="V102" s="418"/>
      <c r="W102" s="418"/>
      <c r="X102" s="418"/>
      <c r="Y102" s="418"/>
      <c r="Z102" s="418"/>
      <c r="AA102" s="418"/>
      <c r="AB102" s="418"/>
      <c r="AC102" s="418"/>
      <c r="AD102" s="418"/>
      <c r="AE102" s="418"/>
      <c r="AF102" s="418"/>
      <c r="AG102" s="418"/>
      <c r="AH102" s="418"/>
      <c r="AI102" s="418"/>
      <c r="AJ102" s="418"/>
      <c r="AK102" s="418"/>
      <c r="AL102" s="418"/>
      <c r="AM102" s="418"/>
      <c r="AN102" s="418"/>
      <c r="AO102" s="418"/>
      <c r="AP102" s="418"/>
      <c r="AQ102" s="418"/>
      <c r="AR102" s="418"/>
      <c r="AS102" s="418"/>
      <c r="AT102" s="418"/>
      <c r="AU102" s="418"/>
      <c r="AV102" s="418"/>
      <c r="AW102" s="418"/>
      <c r="AX102" s="418"/>
      <c r="AY102" s="418"/>
      <c r="AZ102" s="418"/>
      <c r="BA102" s="418"/>
      <c r="BB102" s="418"/>
      <c r="BC102" s="418"/>
      <c r="BD102" s="404"/>
      <c r="BE102" s="404"/>
      <c r="BF102" s="404"/>
      <c r="BG102" s="404"/>
      <c r="BH102" s="404"/>
      <c r="BI102" s="404"/>
      <c r="BJ102" s="404"/>
      <c r="BK102" s="404"/>
      <c r="BL102" s="404"/>
      <c r="BM102" s="404"/>
      <c r="BN102" s="404"/>
      <c r="BO102" s="404"/>
      <c r="BP102" s="404"/>
      <c r="BQ102" s="404"/>
      <c r="BR102" s="404"/>
      <c r="BS102" s="404"/>
      <c r="BT102" s="404"/>
      <c r="BU102" s="404"/>
      <c r="BV102" s="404"/>
      <c r="BW102" s="404"/>
      <c r="BX102" s="404"/>
      <c r="BY102" s="404"/>
      <c r="BZ102" s="404"/>
      <c r="CA102" s="404"/>
      <c r="CB102" s="404"/>
      <c r="CC102" s="404"/>
      <c r="CD102" s="404"/>
      <c r="CE102" s="404"/>
      <c r="CF102" s="404"/>
      <c r="CG102" s="404"/>
      <c r="CH102" s="404"/>
      <c r="CI102" s="404"/>
      <c r="CJ102" s="551"/>
      <c r="CK102" s="551"/>
      <c r="CL102" s="551"/>
      <c r="CM102" s="551"/>
      <c r="CN102" s="551"/>
      <c r="CO102" s="551"/>
      <c r="CP102" s="551"/>
      <c r="CQ102" s="551"/>
      <c r="CR102" s="551"/>
      <c r="CS102" s="551"/>
      <c r="CT102" s="551"/>
      <c r="CU102" s="551"/>
      <c r="CV102" s="551"/>
      <c r="CW102" s="551"/>
      <c r="CX102" s="551"/>
      <c r="CY102" s="551"/>
      <c r="CZ102" s="551"/>
      <c r="DA102" s="551"/>
    </row>
    <row r="103" spans="1:105" s="5" customFormat="1" ht="15" customHeight="1" x14ac:dyDescent="0.2">
      <c r="A103" s="411"/>
      <c r="B103" s="411"/>
      <c r="C103" s="411"/>
      <c r="D103" s="411"/>
      <c r="E103" s="411"/>
      <c r="F103" s="411"/>
      <c r="G103" s="411"/>
      <c r="H103" s="473" t="s">
        <v>7</v>
      </c>
      <c r="I103" s="473"/>
      <c r="J103" s="473"/>
      <c r="K103" s="473"/>
      <c r="L103" s="473"/>
      <c r="M103" s="473"/>
      <c r="N103" s="473"/>
      <c r="O103" s="473"/>
      <c r="P103" s="473"/>
      <c r="Q103" s="473"/>
      <c r="R103" s="473"/>
      <c r="S103" s="473"/>
      <c r="T103" s="473"/>
      <c r="U103" s="473"/>
      <c r="V103" s="473"/>
      <c r="W103" s="473"/>
      <c r="X103" s="473"/>
      <c r="Y103" s="473"/>
      <c r="Z103" s="473"/>
      <c r="AA103" s="473"/>
      <c r="AB103" s="473"/>
      <c r="AC103" s="473"/>
      <c r="AD103" s="473"/>
      <c r="AE103" s="473"/>
      <c r="AF103" s="473"/>
      <c r="AG103" s="473"/>
      <c r="AH103" s="473"/>
      <c r="AI103" s="473"/>
      <c r="AJ103" s="473"/>
      <c r="AK103" s="473"/>
      <c r="AL103" s="473"/>
      <c r="AM103" s="473"/>
      <c r="AN103" s="473"/>
      <c r="AO103" s="473"/>
      <c r="AP103" s="473"/>
      <c r="AQ103" s="473"/>
      <c r="AR103" s="473"/>
      <c r="AS103" s="473"/>
      <c r="AT103" s="473"/>
      <c r="AU103" s="473"/>
      <c r="AV103" s="473"/>
      <c r="AW103" s="473"/>
      <c r="AX103" s="473"/>
      <c r="AY103" s="473"/>
      <c r="AZ103" s="473"/>
      <c r="BA103" s="473"/>
      <c r="BB103" s="473"/>
      <c r="BC103" s="474"/>
      <c r="BD103" s="404" t="s">
        <v>8</v>
      </c>
      <c r="BE103" s="404"/>
      <c r="BF103" s="404"/>
      <c r="BG103" s="404"/>
      <c r="BH103" s="404"/>
      <c r="BI103" s="404"/>
      <c r="BJ103" s="404"/>
      <c r="BK103" s="404"/>
      <c r="BL103" s="404"/>
      <c r="BM103" s="404"/>
      <c r="BN103" s="404"/>
      <c r="BO103" s="404"/>
      <c r="BP103" s="404"/>
      <c r="BQ103" s="404"/>
      <c r="BR103" s="404"/>
      <c r="BS103" s="404"/>
      <c r="BT103" s="404" t="s">
        <v>8</v>
      </c>
      <c r="BU103" s="404"/>
      <c r="BV103" s="404"/>
      <c r="BW103" s="404"/>
      <c r="BX103" s="404"/>
      <c r="BY103" s="404"/>
      <c r="BZ103" s="404"/>
      <c r="CA103" s="404"/>
      <c r="CB103" s="404"/>
      <c r="CC103" s="404"/>
      <c r="CD103" s="404"/>
      <c r="CE103" s="404"/>
      <c r="CF103" s="404"/>
      <c r="CG103" s="404"/>
      <c r="CH103" s="404"/>
      <c r="CI103" s="404"/>
      <c r="CJ103" s="551"/>
      <c r="CK103" s="551"/>
      <c r="CL103" s="551"/>
      <c r="CM103" s="551"/>
      <c r="CN103" s="551"/>
      <c r="CO103" s="551"/>
      <c r="CP103" s="551"/>
      <c r="CQ103" s="551"/>
      <c r="CR103" s="551"/>
      <c r="CS103" s="551"/>
      <c r="CT103" s="551"/>
      <c r="CU103" s="551"/>
      <c r="CV103" s="551"/>
      <c r="CW103" s="551"/>
      <c r="CX103" s="551"/>
      <c r="CY103" s="551"/>
      <c r="CZ103" s="551"/>
      <c r="DA103" s="551"/>
    </row>
    <row r="105" spans="1:105" s="265" customFormat="1" ht="27" customHeight="1" x14ac:dyDescent="0.2">
      <c r="A105" s="659" t="s">
        <v>56</v>
      </c>
      <c r="B105" s="659"/>
      <c r="C105" s="659"/>
      <c r="D105" s="659"/>
      <c r="E105" s="659"/>
      <c r="F105" s="659"/>
      <c r="G105" s="659"/>
      <c r="H105" s="659"/>
      <c r="I105" s="659"/>
      <c r="J105" s="659"/>
      <c r="K105" s="659"/>
      <c r="L105" s="659"/>
      <c r="M105" s="659"/>
      <c r="N105" s="659"/>
      <c r="O105" s="659"/>
      <c r="P105" s="659"/>
      <c r="Q105" s="659"/>
      <c r="R105" s="659"/>
      <c r="S105" s="659"/>
      <c r="T105" s="659"/>
      <c r="U105" s="659"/>
      <c r="V105" s="659"/>
      <c r="W105" s="659"/>
      <c r="X105" s="659"/>
      <c r="Y105" s="659"/>
      <c r="Z105" s="659"/>
      <c r="AA105" s="659"/>
      <c r="AB105" s="659"/>
      <c r="AC105" s="659"/>
      <c r="AD105" s="659"/>
      <c r="AE105" s="659"/>
      <c r="AF105" s="659"/>
      <c r="AG105" s="659"/>
      <c r="AH105" s="659"/>
      <c r="AI105" s="659"/>
      <c r="AJ105" s="659"/>
      <c r="AK105" s="659"/>
      <c r="AL105" s="659"/>
      <c r="AM105" s="659"/>
      <c r="AN105" s="659"/>
      <c r="AO105" s="659"/>
      <c r="AP105" s="659"/>
      <c r="AQ105" s="659"/>
      <c r="AR105" s="659"/>
      <c r="AS105" s="659"/>
      <c r="AT105" s="659"/>
      <c r="AU105" s="659"/>
      <c r="AV105" s="659"/>
      <c r="AW105" s="659"/>
      <c r="AX105" s="659"/>
      <c r="AY105" s="659"/>
      <c r="AZ105" s="659"/>
      <c r="BA105" s="659"/>
      <c r="BB105" s="659"/>
      <c r="BC105" s="659"/>
      <c r="BD105" s="659"/>
      <c r="BE105" s="659"/>
      <c r="BF105" s="659"/>
      <c r="BG105" s="659"/>
      <c r="BH105" s="659"/>
      <c r="BI105" s="659"/>
      <c r="BJ105" s="659"/>
      <c r="BK105" s="659"/>
      <c r="BL105" s="659"/>
      <c r="BM105" s="659"/>
      <c r="BN105" s="659"/>
      <c r="BO105" s="659"/>
      <c r="BP105" s="659"/>
      <c r="BQ105" s="659"/>
      <c r="BR105" s="659"/>
      <c r="BS105" s="659"/>
      <c r="BT105" s="659"/>
      <c r="BU105" s="659"/>
      <c r="BV105" s="659"/>
      <c r="BW105" s="659"/>
      <c r="BX105" s="659"/>
      <c r="BY105" s="659"/>
      <c r="BZ105" s="659"/>
      <c r="CA105" s="659"/>
      <c r="CB105" s="659"/>
      <c r="CC105" s="659"/>
      <c r="CD105" s="659"/>
      <c r="CE105" s="659"/>
      <c r="CF105" s="659"/>
      <c r="CG105" s="659"/>
      <c r="CH105" s="659"/>
      <c r="CI105" s="659"/>
      <c r="CJ105" s="659"/>
      <c r="CK105" s="659"/>
      <c r="CL105" s="659"/>
      <c r="CM105" s="659"/>
      <c r="CN105" s="659"/>
      <c r="CO105" s="659"/>
      <c r="CP105" s="659"/>
      <c r="CQ105" s="659"/>
      <c r="CR105" s="659"/>
      <c r="CS105" s="659"/>
      <c r="CT105" s="659"/>
      <c r="CU105" s="659"/>
      <c r="CV105" s="659"/>
      <c r="CW105" s="659"/>
      <c r="CX105" s="659"/>
      <c r="CY105" s="659"/>
      <c r="CZ105" s="659"/>
      <c r="DA105" s="659"/>
    </row>
    <row r="106" spans="1:105" ht="6" customHeight="1" x14ac:dyDescent="0.25"/>
    <row r="107" spans="1:105" s="265" customFormat="1" ht="12.75" customHeight="1" x14ac:dyDescent="0.25">
      <c r="A107" s="265" t="s">
        <v>11</v>
      </c>
      <c r="X107" s="678"/>
      <c r="Y107" s="678"/>
      <c r="Z107" s="678"/>
      <c r="AA107" s="678"/>
      <c r="AB107" s="678"/>
      <c r="AC107" s="678"/>
      <c r="AD107" s="678"/>
      <c r="AE107" s="678"/>
      <c r="AF107" s="678"/>
      <c r="AG107" s="678"/>
      <c r="AH107" s="678"/>
      <c r="AI107" s="678"/>
      <c r="AJ107" s="678"/>
      <c r="AK107" s="678"/>
      <c r="AL107" s="678"/>
      <c r="AM107" s="678"/>
      <c r="AN107" s="678"/>
      <c r="AO107" s="678"/>
      <c r="AP107" s="678"/>
      <c r="AQ107" s="678"/>
      <c r="AR107" s="678"/>
      <c r="AS107" s="678"/>
      <c r="AT107" s="678"/>
      <c r="AU107" s="678"/>
      <c r="AV107" s="678"/>
      <c r="AW107" s="678"/>
      <c r="AX107" s="678"/>
      <c r="AY107" s="678"/>
      <c r="AZ107" s="678"/>
      <c r="BA107" s="678"/>
      <c r="BB107" s="678"/>
      <c r="BC107" s="678"/>
      <c r="BD107" s="678"/>
      <c r="BE107" s="678"/>
      <c r="BF107" s="678"/>
      <c r="BG107" s="678"/>
      <c r="BH107" s="678"/>
      <c r="BI107" s="678"/>
      <c r="BJ107" s="678"/>
      <c r="BK107" s="678"/>
      <c r="BL107" s="678"/>
      <c r="BM107" s="678"/>
      <c r="BN107" s="678"/>
      <c r="BO107" s="678"/>
      <c r="BP107" s="678"/>
      <c r="BQ107" s="678"/>
      <c r="BR107" s="678"/>
      <c r="BS107" s="678"/>
      <c r="BT107" s="678"/>
      <c r="BU107" s="678"/>
      <c r="BV107" s="678"/>
      <c r="BW107" s="678"/>
      <c r="BX107" s="678"/>
      <c r="BY107" s="678"/>
      <c r="BZ107" s="678"/>
      <c r="CA107" s="678"/>
      <c r="CB107" s="678"/>
      <c r="CC107" s="678"/>
      <c r="CD107" s="678"/>
      <c r="CE107" s="678"/>
      <c r="CF107" s="678"/>
      <c r="CG107" s="678"/>
      <c r="CH107" s="678"/>
      <c r="CI107" s="678"/>
      <c r="CJ107" s="678"/>
      <c r="CK107" s="678"/>
      <c r="CL107" s="678"/>
      <c r="CM107" s="678"/>
      <c r="CN107" s="678"/>
      <c r="CO107" s="678"/>
      <c r="CP107" s="678"/>
      <c r="CQ107" s="678"/>
      <c r="CR107" s="678"/>
      <c r="CS107" s="678"/>
      <c r="CT107" s="678"/>
      <c r="CU107" s="678"/>
      <c r="CV107" s="678"/>
      <c r="CW107" s="678"/>
      <c r="CX107" s="678"/>
      <c r="CY107" s="678"/>
      <c r="CZ107" s="678"/>
      <c r="DA107" s="678"/>
    </row>
    <row r="108" spans="1:105" s="265" customFormat="1" ht="6" customHeight="1" x14ac:dyDescent="0.2">
      <c r="X108" s="11"/>
      <c r="Y108" s="11"/>
      <c r="Z108" s="11"/>
      <c r="AA108" s="11"/>
      <c r="AB108" s="11"/>
      <c r="AC108" s="11"/>
      <c r="AD108" s="11"/>
      <c r="AE108" s="11"/>
      <c r="AF108" s="11"/>
      <c r="AG108" s="11"/>
      <c r="AH108" s="11"/>
      <c r="AI108" s="11"/>
      <c r="AJ108" s="11"/>
      <c r="AK108" s="11"/>
      <c r="AL108" s="11"/>
      <c r="AM108" s="11"/>
      <c r="AN108" s="11"/>
      <c r="AO108" s="11"/>
      <c r="AP108" s="11"/>
      <c r="AQ108" s="11"/>
      <c r="AR108" s="11"/>
      <c r="AS108" s="11"/>
      <c r="AT108" s="11"/>
      <c r="AU108" s="11"/>
      <c r="AV108" s="11"/>
      <c r="AW108" s="11"/>
      <c r="AX108" s="11"/>
      <c r="AY108" s="11"/>
      <c r="AZ108" s="11"/>
      <c r="BA108" s="11"/>
      <c r="BB108" s="11"/>
      <c r="BC108" s="11"/>
      <c r="BD108" s="11"/>
      <c r="BE108" s="11"/>
      <c r="BF108" s="11"/>
      <c r="BG108" s="11"/>
      <c r="BH108" s="11"/>
      <c r="BI108" s="11"/>
      <c r="BJ108" s="11"/>
      <c r="BK108" s="11"/>
      <c r="BL108" s="11"/>
      <c r="BM108" s="11"/>
      <c r="BN108" s="11"/>
      <c r="BO108" s="11"/>
      <c r="BP108" s="11"/>
      <c r="BQ108" s="11"/>
      <c r="BR108" s="11"/>
      <c r="BS108" s="11"/>
      <c r="BT108" s="11"/>
      <c r="BU108" s="11"/>
      <c r="BV108" s="11"/>
      <c r="BW108" s="11"/>
      <c r="BX108" s="11"/>
      <c r="BY108" s="11"/>
      <c r="BZ108" s="11"/>
      <c r="CA108" s="11"/>
      <c r="CB108" s="11"/>
      <c r="CC108" s="11"/>
      <c r="CD108" s="11"/>
      <c r="CE108" s="11"/>
      <c r="CF108" s="11"/>
      <c r="CG108" s="11"/>
      <c r="CH108" s="11"/>
      <c r="CI108" s="11"/>
      <c r="CJ108" s="11"/>
      <c r="CK108" s="11"/>
      <c r="CL108" s="11"/>
      <c r="CM108" s="11"/>
      <c r="CN108" s="11"/>
      <c r="CO108" s="11"/>
      <c r="CP108" s="11"/>
      <c r="CQ108" s="11"/>
      <c r="CR108" s="11"/>
      <c r="CS108" s="11"/>
      <c r="CT108" s="11"/>
      <c r="CU108" s="11"/>
      <c r="CV108" s="11"/>
      <c r="CW108" s="11"/>
      <c r="CX108" s="11"/>
      <c r="CY108" s="11"/>
      <c r="CZ108" s="11"/>
      <c r="DA108" s="11"/>
    </row>
    <row r="109" spans="1:105" s="265" customFormat="1" ht="12" customHeight="1" x14ac:dyDescent="0.2">
      <c r="A109" s="443" t="s">
        <v>10</v>
      </c>
      <c r="B109" s="443"/>
      <c r="C109" s="443"/>
      <c r="D109" s="443"/>
      <c r="E109" s="443"/>
      <c r="F109" s="443"/>
      <c r="G109" s="443"/>
      <c r="H109" s="443"/>
      <c r="I109" s="443"/>
      <c r="J109" s="443"/>
      <c r="K109" s="443"/>
      <c r="L109" s="443"/>
      <c r="M109" s="443"/>
      <c r="N109" s="443"/>
      <c r="O109" s="443"/>
      <c r="P109" s="443"/>
      <c r="Q109" s="443"/>
      <c r="R109" s="443"/>
      <c r="S109" s="443"/>
      <c r="T109" s="443"/>
      <c r="U109" s="443"/>
      <c r="V109" s="443"/>
      <c r="W109" s="443"/>
      <c r="X109" s="443"/>
      <c r="Y109" s="443"/>
      <c r="Z109" s="443"/>
      <c r="AA109" s="443"/>
      <c r="AB109" s="443"/>
      <c r="AC109" s="443"/>
      <c r="AD109" s="443"/>
      <c r="AE109" s="443"/>
      <c r="AF109" s="443"/>
      <c r="AG109" s="443"/>
      <c r="AH109" s="443"/>
      <c r="AI109" s="443"/>
      <c r="AJ109" s="443"/>
      <c r="AK109" s="443"/>
      <c r="AL109" s="443"/>
      <c r="AM109" s="443"/>
      <c r="AN109" s="443"/>
      <c r="AO109" s="443"/>
      <c r="AP109" s="444" t="s">
        <v>118</v>
      </c>
      <c r="AQ109" s="444"/>
      <c r="AR109" s="444"/>
      <c r="AS109" s="444"/>
      <c r="AT109" s="444"/>
      <c r="AU109" s="444"/>
      <c r="AV109" s="444"/>
      <c r="AW109" s="444"/>
      <c r="AX109" s="444"/>
      <c r="AY109" s="444"/>
      <c r="AZ109" s="444"/>
      <c r="BA109" s="444"/>
      <c r="BB109" s="444"/>
      <c r="BC109" s="444"/>
      <c r="BD109" s="444"/>
      <c r="BE109" s="444"/>
      <c r="BF109" s="444"/>
      <c r="BG109" s="444"/>
      <c r="BH109" s="444"/>
      <c r="BI109" s="444"/>
      <c r="BJ109" s="444"/>
      <c r="BK109" s="444"/>
      <c r="BL109" s="444"/>
      <c r="BM109" s="444"/>
      <c r="BN109" s="444"/>
      <c r="BO109" s="444"/>
      <c r="BP109" s="444"/>
      <c r="BQ109" s="444"/>
      <c r="BR109" s="444"/>
      <c r="BS109" s="444"/>
      <c r="BT109" s="444"/>
      <c r="BU109" s="444"/>
      <c r="BV109" s="444"/>
      <c r="BW109" s="444"/>
      <c r="BX109" s="444"/>
      <c r="BY109" s="444"/>
      <c r="BZ109" s="444"/>
      <c r="CA109" s="444"/>
      <c r="CB109" s="444"/>
      <c r="CC109" s="444"/>
      <c r="CD109" s="444"/>
      <c r="CE109" s="444"/>
      <c r="CF109" s="444"/>
      <c r="CG109" s="444"/>
      <c r="CH109" s="444"/>
      <c r="CI109" s="444"/>
      <c r="CJ109" s="444"/>
      <c r="CK109" s="444"/>
      <c r="CL109" s="444"/>
      <c r="CM109" s="444"/>
      <c r="CN109" s="444"/>
      <c r="CO109" s="444"/>
      <c r="CP109" s="444"/>
      <c r="CQ109" s="444"/>
      <c r="CR109" s="444"/>
      <c r="CS109" s="444"/>
      <c r="CT109" s="444"/>
      <c r="CU109" s="444"/>
      <c r="CV109" s="444"/>
      <c r="CW109" s="444"/>
      <c r="CX109" s="444"/>
      <c r="CY109" s="444"/>
      <c r="CZ109" s="444"/>
      <c r="DA109" s="444"/>
    </row>
    <row r="110" spans="1:105" ht="10.5" customHeight="1" x14ac:dyDescent="0.25"/>
    <row r="111" spans="1:105" s="3" customFormat="1" ht="36" customHeight="1" x14ac:dyDescent="0.2">
      <c r="A111" s="466" t="s">
        <v>0</v>
      </c>
      <c r="B111" s="467"/>
      <c r="C111" s="467"/>
      <c r="D111" s="467"/>
      <c r="E111" s="467"/>
      <c r="F111" s="467"/>
      <c r="G111" s="468"/>
      <c r="H111" s="466" t="s">
        <v>50</v>
      </c>
      <c r="I111" s="467"/>
      <c r="J111" s="467"/>
      <c r="K111" s="467"/>
      <c r="L111" s="467"/>
      <c r="M111" s="467"/>
      <c r="N111" s="467"/>
      <c r="O111" s="467"/>
      <c r="P111" s="467"/>
      <c r="Q111" s="467"/>
      <c r="R111" s="467"/>
      <c r="S111" s="467"/>
      <c r="T111" s="467"/>
      <c r="U111" s="467"/>
      <c r="V111" s="467"/>
      <c r="W111" s="467"/>
      <c r="X111" s="467"/>
      <c r="Y111" s="467"/>
      <c r="Z111" s="467"/>
      <c r="AA111" s="467"/>
      <c r="AB111" s="467"/>
      <c r="AC111" s="467"/>
      <c r="AD111" s="467"/>
      <c r="AE111" s="467"/>
      <c r="AF111" s="467"/>
      <c r="AG111" s="467"/>
      <c r="AH111" s="467"/>
      <c r="AI111" s="467"/>
      <c r="AJ111" s="467"/>
      <c r="AK111" s="467"/>
      <c r="AL111" s="467"/>
      <c r="AM111" s="467"/>
      <c r="AN111" s="467"/>
      <c r="AO111" s="467"/>
      <c r="AP111" s="467"/>
      <c r="AQ111" s="467"/>
      <c r="AR111" s="467"/>
      <c r="AS111" s="467"/>
      <c r="AT111" s="467"/>
      <c r="AU111" s="467"/>
      <c r="AV111" s="467"/>
      <c r="AW111" s="467"/>
      <c r="AX111" s="467"/>
      <c r="AY111" s="467"/>
      <c r="AZ111" s="467"/>
      <c r="BA111" s="467"/>
      <c r="BB111" s="467"/>
      <c r="BC111" s="468"/>
      <c r="BD111" s="466" t="s">
        <v>51</v>
      </c>
      <c r="BE111" s="467"/>
      <c r="BF111" s="467"/>
      <c r="BG111" s="467"/>
      <c r="BH111" s="467"/>
      <c r="BI111" s="467"/>
      <c r="BJ111" s="467"/>
      <c r="BK111" s="467"/>
      <c r="BL111" s="467"/>
      <c r="BM111" s="467"/>
      <c r="BN111" s="467"/>
      <c r="BO111" s="467"/>
      <c r="BP111" s="467"/>
      <c r="BQ111" s="467"/>
      <c r="BR111" s="467"/>
      <c r="BS111" s="468"/>
      <c r="BT111" s="466" t="s">
        <v>52</v>
      </c>
      <c r="BU111" s="467"/>
      <c r="BV111" s="467"/>
      <c r="BW111" s="467"/>
      <c r="BX111" s="467"/>
      <c r="BY111" s="467"/>
      <c r="BZ111" s="467"/>
      <c r="CA111" s="467"/>
      <c r="CB111" s="467"/>
      <c r="CC111" s="467"/>
      <c r="CD111" s="467"/>
      <c r="CE111" s="467"/>
      <c r="CF111" s="467"/>
      <c r="CG111" s="467"/>
      <c r="CH111" s="467"/>
      <c r="CI111" s="468"/>
      <c r="CJ111" s="466" t="s">
        <v>49</v>
      </c>
      <c r="CK111" s="467"/>
      <c r="CL111" s="467"/>
      <c r="CM111" s="467"/>
      <c r="CN111" s="467"/>
      <c r="CO111" s="467"/>
      <c r="CP111" s="467"/>
      <c r="CQ111" s="467"/>
      <c r="CR111" s="467"/>
      <c r="CS111" s="467"/>
      <c r="CT111" s="467"/>
      <c r="CU111" s="467"/>
      <c r="CV111" s="467"/>
      <c r="CW111" s="467"/>
      <c r="CX111" s="467"/>
      <c r="CY111" s="467"/>
      <c r="CZ111" s="467"/>
      <c r="DA111" s="468"/>
    </row>
    <row r="112" spans="1:105" s="270" customFormat="1" ht="12.75" x14ac:dyDescent="0.2">
      <c r="A112" s="472">
        <v>1</v>
      </c>
      <c r="B112" s="472"/>
      <c r="C112" s="472"/>
      <c r="D112" s="472"/>
      <c r="E112" s="472"/>
      <c r="F112" s="472"/>
      <c r="G112" s="472"/>
      <c r="H112" s="472">
        <v>2</v>
      </c>
      <c r="I112" s="472"/>
      <c r="J112" s="472"/>
      <c r="K112" s="472"/>
      <c r="L112" s="472"/>
      <c r="M112" s="472"/>
      <c r="N112" s="472"/>
      <c r="O112" s="472"/>
      <c r="P112" s="472"/>
      <c r="Q112" s="472"/>
      <c r="R112" s="472"/>
      <c r="S112" s="472"/>
      <c r="T112" s="472"/>
      <c r="U112" s="472"/>
      <c r="V112" s="472"/>
      <c r="W112" s="472"/>
      <c r="X112" s="472"/>
      <c r="Y112" s="472"/>
      <c r="Z112" s="472"/>
      <c r="AA112" s="472"/>
      <c r="AB112" s="472"/>
      <c r="AC112" s="472"/>
      <c r="AD112" s="472"/>
      <c r="AE112" s="472"/>
      <c r="AF112" s="472"/>
      <c r="AG112" s="472"/>
      <c r="AH112" s="472"/>
      <c r="AI112" s="472"/>
      <c r="AJ112" s="472"/>
      <c r="AK112" s="472"/>
      <c r="AL112" s="472"/>
      <c r="AM112" s="472"/>
      <c r="AN112" s="472"/>
      <c r="AO112" s="472"/>
      <c r="AP112" s="472"/>
      <c r="AQ112" s="472"/>
      <c r="AR112" s="472"/>
      <c r="AS112" s="472"/>
      <c r="AT112" s="472"/>
      <c r="AU112" s="472"/>
      <c r="AV112" s="472"/>
      <c r="AW112" s="472"/>
      <c r="AX112" s="472"/>
      <c r="AY112" s="472"/>
      <c r="AZ112" s="472"/>
      <c r="BA112" s="472"/>
      <c r="BB112" s="472"/>
      <c r="BC112" s="472"/>
      <c r="BD112" s="472">
        <v>3</v>
      </c>
      <c r="BE112" s="472"/>
      <c r="BF112" s="472"/>
      <c r="BG112" s="472"/>
      <c r="BH112" s="472"/>
      <c r="BI112" s="472"/>
      <c r="BJ112" s="472"/>
      <c r="BK112" s="472"/>
      <c r="BL112" s="472"/>
      <c r="BM112" s="472"/>
      <c r="BN112" s="472"/>
      <c r="BO112" s="472"/>
      <c r="BP112" s="472"/>
      <c r="BQ112" s="472"/>
      <c r="BR112" s="472"/>
      <c r="BS112" s="472"/>
      <c r="BT112" s="472">
        <v>4</v>
      </c>
      <c r="BU112" s="472"/>
      <c r="BV112" s="472"/>
      <c r="BW112" s="472"/>
      <c r="BX112" s="472"/>
      <c r="BY112" s="472"/>
      <c r="BZ112" s="472"/>
      <c r="CA112" s="472"/>
      <c r="CB112" s="472"/>
      <c r="CC112" s="472"/>
      <c r="CD112" s="472"/>
      <c r="CE112" s="472"/>
      <c r="CF112" s="472"/>
      <c r="CG112" s="472"/>
      <c r="CH112" s="472"/>
      <c r="CI112" s="472"/>
      <c r="CJ112" s="472">
        <v>5</v>
      </c>
      <c r="CK112" s="472"/>
      <c r="CL112" s="472"/>
      <c r="CM112" s="472"/>
      <c r="CN112" s="472"/>
      <c r="CO112" s="472"/>
      <c r="CP112" s="472"/>
      <c r="CQ112" s="472"/>
      <c r="CR112" s="472"/>
      <c r="CS112" s="472"/>
      <c r="CT112" s="472"/>
      <c r="CU112" s="472"/>
      <c r="CV112" s="472"/>
      <c r="CW112" s="472"/>
      <c r="CX112" s="472"/>
      <c r="CY112" s="472"/>
      <c r="CZ112" s="472"/>
      <c r="DA112" s="472"/>
    </row>
    <row r="113" spans="1:105" s="5" customFormat="1" ht="15" customHeight="1" x14ac:dyDescent="0.2">
      <c r="A113" s="411"/>
      <c r="B113" s="411"/>
      <c r="C113" s="411"/>
      <c r="D113" s="411"/>
      <c r="E113" s="411"/>
      <c r="F113" s="411"/>
      <c r="G113" s="411"/>
      <c r="H113" s="412"/>
      <c r="I113" s="412"/>
      <c r="J113" s="412"/>
      <c r="K113" s="412"/>
      <c r="L113" s="412"/>
      <c r="M113" s="412"/>
      <c r="N113" s="412"/>
      <c r="O113" s="412"/>
      <c r="P113" s="412"/>
      <c r="Q113" s="412"/>
      <c r="R113" s="412"/>
      <c r="S113" s="412"/>
      <c r="T113" s="412"/>
      <c r="U113" s="412"/>
      <c r="V113" s="412"/>
      <c r="W113" s="412"/>
      <c r="X113" s="412"/>
      <c r="Y113" s="412"/>
      <c r="Z113" s="412"/>
      <c r="AA113" s="412"/>
      <c r="AB113" s="412"/>
      <c r="AC113" s="412"/>
      <c r="AD113" s="412"/>
      <c r="AE113" s="412"/>
      <c r="AF113" s="412"/>
      <c r="AG113" s="412"/>
      <c r="AH113" s="412"/>
      <c r="AI113" s="412"/>
      <c r="AJ113" s="412"/>
      <c r="AK113" s="412"/>
      <c r="AL113" s="412"/>
      <c r="AM113" s="412"/>
      <c r="AN113" s="412"/>
      <c r="AO113" s="412"/>
      <c r="AP113" s="412"/>
      <c r="AQ113" s="412"/>
      <c r="AR113" s="412"/>
      <c r="AS113" s="412"/>
      <c r="AT113" s="412"/>
      <c r="AU113" s="412"/>
      <c r="AV113" s="412"/>
      <c r="AW113" s="412"/>
      <c r="AX113" s="412"/>
      <c r="AY113" s="412"/>
      <c r="AZ113" s="412"/>
      <c r="BA113" s="412"/>
      <c r="BB113" s="412"/>
      <c r="BC113" s="412"/>
      <c r="BD113" s="413"/>
      <c r="BE113" s="413"/>
      <c r="BF113" s="413"/>
      <c r="BG113" s="413"/>
      <c r="BH113" s="413"/>
      <c r="BI113" s="413"/>
      <c r="BJ113" s="413"/>
      <c r="BK113" s="413"/>
      <c r="BL113" s="413"/>
      <c r="BM113" s="413"/>
      <c r="BN113" s="413"/>
      <c r="BO113" s="413"/>
      <c r="BP113" s="413"/>
      <c r="BQ113" s="413"/>
      <c r="BR113" s="413"/>
      <c r="BS113" s="413"/>
      <c r="BT113" s="413"/>
      <c r="BU113" s="413"/>
      <c r="BV113" s="413"/>
      <c r="BW113" s="413"/>
      <c r="BX113" s="413"/>
      <c r="BY113" s="413"/>
      <c r="BZ113" s="413"/>
      <c r="CA113" s="413"/>
      <c r="CB113" s="413"/>
      <c r="CC113" s="413"/>
      <c r="CD113" s="413"/>
      <c r="CE113" s="413"/>
      <c r="CF113" s="413"/>
      <c r="CG113" s="413"/>
      <c r="CH113" s="413"/>
      <c r="CI113" s="413"/>
      <c r="CJ113" s="414"/>
      <c r="CK113" s="414"/>
      <c r="CL113" s="414"/>
      <c r="CM113" s="414"/>
      <c r="CN113" s="414"/>
      <c r="CO113" s="414"/>
      <c r="CP113" s="414"/>
      <c r="CQ113" s="414"/>
      <c r="CR113" s="414"/>
      <c r="CS113" s="414"/>
      <c r="CT113" s="414"/>
      <c r="CU113" s="414"/>
      <c r="CV113" s="414"/>
      <c r="CW113" s="414"/>
      <c r="CX113" s="414"/>
      <c r="CY113" s="414"/>
      <c r="CZ113" s="414"/>
      <c r="DA113" s="414"/>
    </row>
    <row r="114" spans="1:105" s="5" customFormat="1" ht="15" customHeight="1" x14ac:dyDescent="0.2">
      <c r="A114" s="411"/>
      <c r="B114" s="411"/>
      <c r="C114" s="411"/>
      <c r="D114" s="411"/>
      <c r="E114" s="411"/>
      <c r="F114" s="411"/>
      <c r="G114" s="411"/>
      <c r="H114" s="412"/>
      <c r="I114" s="412"/>
      <c r="J114" s="412"/>
      <c r="K114" s="412"/>
      <c r="L114" s="412"/>
      <c r="M114" s="412"/>
      <c r="N114" s="412"/>
      <c r="O114" s="412"/>
      <c r="P114" s="412"/>
      <c r="Q114" s="412"/>
      <c r="R114" s="412"/>
      <c r="S114" s="412"/>
      <c r="T114" s="412"/>
      <c r="U114" s="412"/>
      <c r="V114" s="412"/>
      <c r="W114" s="412"/>
      <c r="X114" s="412"/>
      <c r="Y114" s="412"/>
      <c r="Z114" s="412"/>
      <c r="AA114" s="412"/>
      <c r="AB114" s="412"/>
      <c r="AC114" s="412"/>
      <c r="AD114" s="412"/>
      <c r="AE114" s="412"/>
      <c r="AF114" s="412"/>
      <c r="AG114" s="412"/>
      <c r="AH114" s="412"/>
      <c r="AI114" s="412"/>
      <c r="AJ114" s="412"/>
      <c r="AK114" s="412"/>
      <c r="AL114" s="412"/>
      <c r="AM114" s="412"/>
      <c r="AN114" s="412"/>
      <c r="AO114" s="412"/>
      <c r="AP114" s="412"/>
      <c r="AQ114" s="412"/>
      <c r="AR114" s="412"/>
      <c r="AS114" s="412"/>
      <c r="AT114" s="412"/>
      <c r="AU114" s="412"/>
      <c r="AV114" s="412"/>
      <c r="AW114" s="412"/>
      <c r="AX114" s="412"/>
      <c r="AY114" s="412"/>
      <c r="AZ114" s="412"/>
      <c r="BA114" s="412"/>
      <c r="BB114" s="412"/>
      <c r="BC114" s="412"/>
      <c r="BD114" s="703"/>
      <c r="BE114" s="703"/>
      <c r="BF114" s="703"/>
      <c r="BG114" s="703"/>
      <c r="BH114" s="703"/>
      <c r="BI114" s="703"/>
      <c r="BJ114" s="703"/>
      <c r="BK114" s="703"/>
      <c r="BL114" s="703"/>
      <c r="BM114" s="703"/>
      <c r="BN114" s="703"/>
      <c r="BO114" s="703"/>
      <c r="BP114" s="703"/>
      <c r="BQ114" s="703"/>
      <c r="BR114" s="703"/>
      <c r="BS114" s="703"/>
      <c r="BT114" s="404"/>
      <c r="BU114" s="404"/>
      <c r="BV114" s="404"/>
      <c r="BW114" s="404"/>
      <c r="BX114" s="404"/>
      <c r="BY114" s="404"/>
      <c r="BZ114" s="404"/>
      <c r="CA114" s="404"/>
      <c r="CB114" s="404"/>
      <c r="CC114" s="404"/>
      <c r="CD114" s="404"/>
      <c r="CE114" s="404"/>
      <c r="CF114" s="404"/>
      <c r="CG114" s="404"/>
      <c r="CH114" s="404"/>
      <c r="CI114" s="404"/>
      <c r="CJ114" s="551"/>
      <c r="CK114" s="551"/>
      <c r="CL114" s="551"/>
      <c r="CM114" s="551"/>
      <c r="CN114" s="551"/>
      <c r="CO114" s="551"/>
      <c r="CP114" s="551"/>
      <c r="CQ114" s="551"/>
      <c r="CR114" s="551"/>
      <c r="CS114" s="551"/>
      <c r="CT114" s="551"/>
      <c r="CU114" s="551"/>
      <c r="CV114" s="551"/>
      <c r="CW114" s="551"/>
      <c r="CX114" s="551"/>
      <c r="CY114" s="551"/>
      <c r="CZ114" s="551"/>
      <c r="DA114" s="551"/>
    </row>
    <row r="115" spans="1:105" s="5" customFormat="1" ht="15" customHeight="1" x14ac:dyDescent="0.2">
      <c r="A115" s="411"/>
      <c r="B115" s="411"/>
      <c r="C115" s="411"/>
      <c r="D115" s="411"/>
      <c r="E115" s="411"/>
      <c r="F115" s="411"/>
      <c r="G115" s="411"/>
      <c r="H115" s="412"/>
      <c r="I115" s="412"/>
      <c r="J115" s="412"/>
      <c r="K115" s="412"/>
      <c r="L115" s="412"/>
      <c r="M115" s="412"/>
      <c r="N115" s="412"/>
      <c r="O115" s="412"/>
      <c r="P115" s="412"/>
      <c r="Q115" s="412"/>
      <c r="R115" s="412"/>
      <c r="S115" s="412"/>
      <c r="T115" s="412"/>
      <c r="U115" s="412"/>
      <c r="V115" s="412"/>
      <c r="W115" s="412"/>
      <c r="X115" s="412"/>
      <c r="Y115" s="412"/>
      <c r="Z115" s="412"/>
      <c r="AA115" s="412"/>
      <c r="AB115" s="412"/>
      <c r="AC115" s="412"/>
      <c r="AD115" s="412"/>
      <c r="AE115" s="412"/>
      <c r="AF115" s="412"/>
      <c r="AG115" s="412"/>
      <c r="AH115" s="412"/>
      <c r="AI115" s="412"/>
      <c r="AJ115" s="412"/>
      <c r="AK115" s="412"/>
      <c r="AL115" s="412"/>
      <c r="AM115" s="412"/>
      <c r="AN115" s="412"/>
      <c r="AO115" s="412"/>
      <c r="AP115" s="412"/>
      <c r="AQ115" s="412"/>
      <c r="AR115" s="412"/>
      <c r="AS115" s="412"/>
      <c r="AT115" s="412"/>
      <c r="AU115" s="412"/>
      <c r="AV115" s="412"/>
      <c r="AW115" s="412"/>
      <c r="AX115" s="412"/>
      <c r="AY115" s="412"/>
      <c r="AZ115" s="412"/>
      <c r="BA115" s="412"/>
      <c r="BB115" s="412"/>
      <c r="BC115" s="412"/>
      <c r="BD115" s="703"/>
      <c r="BE115" s="703"/>
      <c r="BF115" s="703"/>
      <c r="BG115" s="703"/>
      <c r="BH115" s="703"/>
      <c r="BI115" s="703"/>
      <c r="BJ115" s="703"/>
      <c r="BK115" s="703"/>
      <c r="BL115" s="703"/>
      <c r="BM115" s="703"/>
      <c r="BN115" s="703"/>
      <c r="BO115" s="703"/>
      <c r="BP115" s="703"/>
      <c r="BQ115" s="703"/>
      <c r="BR115" s="703"/>
      <c r="BS115" s="703"/>
      <c r="BT115" s="404"/>
      <c r="BU115" s="404"/>
      <c r="BV115" s="404"/>
      <c r="BW115" s="404"/>
      <c r="BX115" s="404"/>
      <c r="BY115" s="404"/>
      <c r="BZ115" s="404"/>
      <c r="CA115" s="404"/>
      <c r="CB115" s="404"/>
      <c r="CC115" s="404"/>
      <c r="CD115" s="404"/>
      <c r="CE115" s="404"/>
      <c r="CF115" s="404"/>
      <c r="CG115" s="404"/>
      <c r="CH115" s="404"/>
      <c r="CI115" s="404"/>
      <c r="CJ115" s="551"/>
      <c r="CK115" s="551"/>
      <c r="CL115" s="551"/>
      <c r="CM115" s="551"/>
      <c r="CN115" s="551"/>
      <c r="CO115" s="551"/>
      <c r="CP115" s="551"/>
      <c r="CQ115" s="551"/>
      <c r="CR115" s="551"/>
      <c r="CS115" s="551"/>
      <c r="CT115" s="551"/>
      <c r="CU115" s="551"/>
      <c r="CV115" s="551"/>
      <c r="CW115" s="551"/>
      <c r="CX115" s="551"/>
      <c r="CY115" s="551"/>
      <c r="CZ115" s="551"/>
      <c r="DA115" s="551"/>
    </row>
    <row r="116" spans="1:105" s="5" customFormat="1" ht="15" customHeight="1" x14ac:dyDescent="0.2">
      <c r="A116" s="411"/>
      <c r="B116" s="411"/>
      <c r="C116" s="411"/>
      <c r="D116" s="411"/>
      <c r="E116" s="411"/>
      <c r="F116" s="411"/>
      <c r="G116" s="411"/>
      <c r="H116" s="418"/>
      <c r="I116" s="418"/>
      <c r="J116" s="418"/>
      <c r="K116" s="418"/>
      <c r="L116" s="418"/>
      <c r="M116" s="418"/>
      <c r="N116" s="418"/>
      <c r="O116" s="418"/>
      <c r="P116" s="418"/>
      <c r="Q116" s="418"/>
      <c r="R116" s="418"/>
      <c r="S116" s="418"/>
      <c r="T116" s="418"/>
      <c r="U116" s="418"/>
      <c r="V116" s="418"/>
      <c r="W116" s="418"/>
      <c r="X116" s="418"/>
      <c r="Y116" s="418"/>
      <c r="Z116" s="418"/>
      <c r="AA116" s="418"/>
      <c r="AB116" s="418"/>
      <c r="AC116" s="418"/>
      <c r="AD116" s="418"/>
      <c r="AE116" s="418"/>
      <c r="AF116" s="418"/>
      <c r="AG116" s="418"/>
      <c r="AH116" s="418"/>
      <c r="AI116" s="418"/>
      <c r="AJ116" s="418"/>
      <c r="AK116" s="418"/>
      <c r="AL116" s="418"/>
      <c r="AM116" s="418"/>
      <c r="AN116" s="418"/>
      <c r="AO116" s="418"/>
      <c r="AP116" s="418"/>
      <c r="AQ116" s="418"/>
      <c r="AR116" s="418"/>
      <c r="AS116" s="418"/>
      <c r="AT116" s="418"/>
      <c r="AU116" s="418"/>
      <c r="AV116" s="418"/>
      <c r="AW116" s="418"/>
      <c r="AX116" s="418"/>
      <c r="AY116" s="418"/>
      <c r="AZ116" s="418"/>
      <c r="BA116" s="418"/>
      <c r="BB116" s="418"/>
      <c r="BC116" s="418"/>
      <c r="BD116" s="404"/>
      <c r="BE116" s="404"/>
      <c r="BF116" s="404"/>
      <c r="BG116" s="404"/>
      <c r="BH116" s="404"/>
      <c r="BI116" s="404"/>
      <c r="BJ116" s="404"/>
      <c r="BK116" s="404"/>
      <c r="BL116" s="404"/>
      <c r="BM116" s="404"/>
      <c r="BN116" s="404"/>
      <c r="BO116" s="404"/>
      <c r="BP116" s="404"/>
      <c r="BQ116" s="404"/>
      <c r="BR116" s="404"/>
      <c r="BS116" s="404"/>
      <c r="BT116" s="404"/>
      <c r="BU116" s="404"/>
      <c r="BV116" s="404"/>
      <c r="BW116" s="404"/>
      <c r="BX116" s="404"/>
      <c r="BY116" s="404"/>
      <c r="BZ116" s="404"/>
      <c r="CA116" s="404"/>
      <c r="CB116" s="404"/>
      <c r="CC116" s="404"/>
      <c r="CD116" s="404"/>
      <c r="CE116" s="404"/>
      <c r="CF116" s="404"/>
      <c r="CG116" s="404"/>
      <c r="CH116" s="404"/>
      <c r="CI116" s="404"/>
      <c r="CJ116" s="551"/>
      <c r="CK116" s="551"/>
      <c r="CL116" s="551"/>
      <c r="CM116" s="551"/>
      <c r="CN116" s="551"/>
      <c r="CO116" s="551"/>
      <c r="CP116" s="551"/>
      <c r="CQ116" s="551"/>
      <c r="CR116" s="551"/>
      <c r="CS116" s="551"/>
      <c r="CT116" s="551"/>
      <c r="CU116" s="551"/>
      <c r="CV116" s="551"/>
      <c r="CW116" s="551"/>
      <c r="CX116" s="551"/>
      <c r="CY116" s="551"/>
      <c r="CZ116" s="551"/>
      <c r="DA116" s="551"/>
    </row>
    <row r="117" spans="1:105" s="5" customFormat="1" ht="15" customHeight="1" x14ac:dyDescent="0.2">
      <c r="A117" s="411"/>
      <c r="B117" s="411"/>
      <c r="C117" s="411"/>
      <c r="D117" s="411"/>
      <c r="E117" s="411"/>
      <c r="F117" s="411"/>
      <c r="G117" s="411"/>
      <c r="H117" s="473" t="s">
        <v>7</v>
      </c>
      <c r="I117" s="473"/>
      <c r="J117" s="473"/>
      <c r="K117" s="473"/>
      <c r="L117" s="473"/>
      <c r="M117" s="473"/>
      <c r="N117" s="473"/>
      <c r="O117" s="473"/>
      <c r="P117" s="473"/>
      <c r="Q117" s="473"/>
      <c r="R117" s="473"/>
      <c r="S117" s="473"/>
      <c r="T117" s="473"/>
      <c r="U117" s="473"/>
      <c r="V117" s="473"/>
      <c r="W117" s="473"/>
      <c r="X117" s="473"/>
      <c r="Y117" s="473"/>
      <c r="Z117" s="473"/>
      <c r="AA117" s="473"/>
      <c r="AB117" s="473"/>
      <c r="AC117" s="473"/>
      <c r="AD117" s="473"/>
      <c r="AE117" s="473"/>
      <c r="AF117" s="473"/>
      <c r="AG117" s="473"/>
      <c r="AH117" s="473"/>
      <c r="AI117" s="473"/>
      <c r="AJ117" s="473"/>
      <c r="AK117" s="473"/>
      <c r="AL117" s="473"/>
      <c r="AM117" s="473"/>
      <c r="AN117" s="473"/>
      <c r="AO117" s="473"/>
      <c r="AP117" s="473"/>
      <c r="AQ117" s="473"/>
      <c r="AR117" s="473"/>
      <c r="AS117" s="473"/>
      <c r="AT117" s="473"/>
      <c r="AU117" s="473"/>
      <c r="AV117" s="473"/>
      <c r="AW117" s="473"/>
      <c r="AX117" s="473"/>
      <c r="AY117" s="473"/>
      <c r="AZ117" s="473"/>
      <c r="BA117" s="473"/>
      <c r="BB117" s="473"/>
      <c r="BC117" s="474"/>
      <c r="BD117" s="404" t="s">
        <v>8</v>
      </c>
      <c r="BE117" s="404"/>
      <c r="BF117" s="404"/>
      <c r="BG117" s="404"/>
      <c r="BH117" s="404"/>
      <c r="BI117" s="404"/>
      <c r="BJ117" s="404"/>
      <c r="BK117" s="404"/>
      <c r="BL117" s="404"/>
      <c r="BM117" s="404"/>
      <c r="BN117" s="404"/>
      <c r="BO117" s="404"/>
      <c r="BP117" s="404"/>
      <c r="BQ117" s="404"/>
      <c r="BR117" s="404"/>
      <c r="BS117" s="404"/>
      <c r="BT117" s="404" t="s">
        <v>8</v>
      </c>
      <c r="BU117" s="404"/>
      <c r="BV117" s="404"/>
      <c r="BW117" s="404"/>
      <c r="BX117" s="404"/>
      <c r="BY117" s="404"/>
      <c r="BZ117" s="404"/>
      <c r="CA117" s="404"/>
      <c r="CB117" s="404"/>
      <c r="CC117" s="404"/>
      <c r="CD117" s="404"/>
      <c r="CE117" s="404"/>
      <c r="CF117" s="404"/>
      <c r="CG117" s="404"/>
      <c r="CH117" s="404"/>
      <c r="CI117" s="404"/>
      <c r="CJ117" s="589">
        <f>SUM(CJ114:DA116)</f>
        <v>0</v>
      </c>
      <c r="CK117" s="589"/>
      <c r="CL117" s="589"/>
      <c r="CM117" s="589"/>
      <c r="CN117" s="589"/>
      <c r="CO117" s="589"/>
      <c r="CP117" s="589"/>
      <c r="CQ117" s="589"/>
      <c r="CR117" s="589"/>
      <c r="CS117" s="589"/>
      <c r="CT117" s="589"/>
      <c r="CU117" s="589"/>
      <c r="CV117" s="589"/>
      <c r="CW117" s="589"/>
      <c r="CX117" s="589"/>
      <c r="CY117" s="589"/>
      <c r="CZ117" s="589"/>
      <c r="DA117" s="589"/>
    </row>
    <row r="119" spans="1:105" s="265" customFormat="1" ht="14.25" x14ac:dyDescent="0.2">
      <c r="A119" s="465" t="s">
        <v>57</v>
      </c>
      <c r="B119" s="465"/>
      <c r="C119" s="465"/>
      <c r="D119" s="465"/>
      <c r="E119" s="465"/>
      <c r="F119" s="465"/>
      <c r="G119" s="465"/>
      <c r="H119" s="465"/>
      <c r="I119" s="465"/>
      <c r="J119" s="465"/>
      <c r="K119" s="465"/>
      <c r="L119" s="465"/>
      <c r="M119" s="465"/>
      <c r="N119" s="465"/>
      <c r="O119" s="465"/>
      <c r="P119" s="465"/>
      <c r="Q119" s="465"/>
      <c r="R119" s="465"/>
      <c r="S119" s="465"/>
      <c r="T119" s="465"/>
      <c r="U119" s="465"/>
      <c r="V119" s="465"/>
      <c r="W119" s="465"/>
      <c r="X119" s="465"/>
      <c r="Y119" s="465"/>
      <c r="Z119" s="465"/>
      <c r="AA119" s="465"/>
      <c r="AB119" s="465"/>
      <c r="AC119" s="465"/>
      <c r="AD119" s="465"/>
      <c r="AE119" s="465"/>
      <c r="AF119" s="465"/>
      <c r="AG119" s="465"/>
      <c r="AH119" s="465"/>
      <c r="AI119" s="465"/>
      <c r="AJ119" s="465"/>
      <c r="AK119" s="465"/>
      <c r="AL119" s="465"/>
      <c r="AM119" s="465"/>
      <c r="AN119" s="465"/>
      <c r="AO119" s="465"/>
      <c r="AP119" s="465"/>
      <c r="AQ119" s="465"/>
      <c r="AR119" s="465"/>
      <c r="AS119" s="465"/>
      <c r="AT119" s="465"/>
      <c r="AU119" s="465"/>
      <c r="AV119" s="465"/>
      <c r="AW119" s="465"/>
      <c r="AX119" s="465"/>
      <c r="AY119" s="465"/>
      <c r="AZ119" s="465"/>
      <c r="BA119" s="465"/>
      <c r="BB119" s="465"/>
      <c r="BC119" s="465"/>
      <c r="BD119" s="465"/>
      <c r="BE119" s="465"/>
      <c r="BF119" s="465"/>
      <c r="BG119" s="465"/>
      <c r="BH119" s="465"/>
      <c r="BI119" s="465"/>
      <c r="BJ119" s="465"/>
      <c r="BK119" s="465"/>
      <c r="BL119" s="465"/>
      <c r="BM119" s="465"/>
      <c r="BN119" s="465"/>
      <c r="BO119" s="465"/>
      <c r="BP119" s="465"/>
      <c r="BQ119" s="465"/>
      <c r="BR119" s="465"/>
      <c r="BS119" s="465"/>
      <c r="BT119" s="465"/>
      <c r="BU119" s="465"/>
      <c r="BV119" s="465"/>
      <c r="BW119" s="465"/>
      <c r="BX119" s="465"/>
      <c r="BY119" s="465"/>
      <c r="BZ119" s="465"/>
      <c r="CA119" s="465"/>
      <c r="CB119" s="465"/>
      <c r="CC119" s="465"/>
      <c r="CD119" s="465"/>
      <c r="CE119" s="465"/>
      <c r="CF119" s="465"/>
      <c r="CG119" s="465"/>
      <c r="CH119" s="465"/>
      <c r="CI119" s="465"/>
      <c r="CJ119" s="465"/>
      <c r="CK119" s="465"/>
      <c r="CL119" s="465"/>
      <c r="CM119" s="465"/>
      <c r="CN119" s="465"/>
      <c r="CO119" s="465"/>
      <c r="CP119" s="465"/>
      <c r="CQ119" s="465"/>
      <c r="CR119" s="465"/>
      <c r="CS119" s="465"/>
      <c r="CT119" s="465"/>
      <c r="CU119" s="465"/>
      <c r="CV119" s="465"/>
      <c r="CW119" s="465"/>
      <c r="CX119" s="465"/>
      <c r="CY119" s="465"/>
      <c r="CZ119" s="465"/>
      <c r="DA119" s="465"/>
    </row>
    <row r="120" spans="1:105" ht="6" customHeight="1" x14ac:dyDescent="0.25"/>
    <row r="121" spans="1:105" s="265" customFormat="1" ht="15" x14ac:dyDescent="0.25">
      <c r="A121" s="265" t="s">
        <v>11</v>
      </c>
      <c r="X121" s="678" t="s">
        <v>277</v>
      </c>
      <c r="Y121" s="678"/>
      <c r="Z121" s="678"/>
      <c r="AA121" s="678"/>
      <c r="AB121" s="678"/>
      <c r="AC121" s="678"/>
      <c r="AD121" s="678"/>
      <c r="AE121" s="678"/>
      <c r="AF121" s="678"/>
      <c r="AG121" s="678"/>
      <c r="AH121" s="678"/>
      <c r="AI121" s="678"/>
      <c r="AJ121" s="678"/>
      <c r="AK121" s="678"/>
      <c r="AL121" s="678"/>
      <c r="AM121" s="678"/>
      <c r="AN121" s="678"/>
      <c r="AO121" s="678"/>
      <c r="AP121" s="678"/>
      <c r="AQ121" s="678"/>
      <c r="AR121" s="678"/>
      <c r="AS121" s="678"/>
      <c r="AT121" s="678"/>
      <c r="AU121" s="678"/>
      <c r="AV121" s="678"/>
      <c r="AW121" s="678"/>
      <c r="AX121" s="678"/>
      <c r="AY121" s="678"/>
      <c r="AZ121" s="678"/>
      <c r="BA121" s="678"/>
      <c r="BB121" s="678"/>
      <c r="BC121" s="678"/>
      <c r="BD121" s="678"/>
      <c r="BE121" s="678"/>
      <c r="BF121" s="678"/>
      <c r="BG121" s="678"/>
      <c r="BH121" s="678"/>
      <c r="BI121" s="678"/>
      <c r="BJ121" s="678"/>
      <c r="BK121" s="678"/>
      <c r="BL121" s="678"/>
      <c r="BM121" s="678"/>
      <c r="BN121" s="678"/>
      <c r="BO121" s="678"/>
      <c r="BP121" s="678"/>
      <c r="BQ121" s="678"/>
      <c r="BR121" s="678"/>
      <c r="BS121" s="678"/>
      <c r="BT121" s="678"/>
      <c r="BU121" s="678"/>
      <c r="BV121" s="678"/>
      <c r="BW121" s="678"/>
      <c r="BX121" s="678"/>
      <c r="BY121" s="678"/>
      <c r="BZ121" s="678"/>
      <c r="CA121" s="678"/>
      <c r="CB121" s="678"/>
      <c r="CC121" s="678"/>
      <c r="CD121" s="678"/>
      <c r="CE121" s="678"/>
      <c r="CF121" s="678"/>
      <c r="CG121" s="678"/>
      <c r="CH121" s="678"/>
      <c r="CI121" s="678"/>
      <c r="CJ121" s="678"/>
      <c r="CK121" s="678"/>
      <c r="CL121" s="678"/>
      <c r="CM121" s="678"/>
      <c r="CN121" s="678"/>
      <c r="CO121" s="678"/>
      <c r="CP121" s="678"/>
      <c r="CQ121" s="678"/>
      <c r="CR121" s="678"/>
      <c r="CS121" s="678"/>
      <c r="CT121" s="678"/>
      <c r="CU121" s="678"/>
      <c r="CV121" s="678"/>
      <c r="CW121" s="678"/>
      <c r="CX121" s="678"/>
      <c r="CY121" s="678"/>
      <c r="CZ121" s="678"/>
      <c r="DA121" s="678"/>
    </row>
    <row r="122" spans="1:105" s="265" customFormat="1" ht="6" customHeight="1" x14ac:dyDescent="0.2">
      <c r="X122" s="11"/>
      <c r="Y122" s="11"/>
      <c r="Z122" s="11"/>
      <c r="AA122" s="11"/>
      <c r="AB122" s="11"/>
      <c r="AC122" s="11"/>
      <c r="AD122" s="11"/>
      <c r="AE122" s="11"/>
      <c r="AF122" s="11"/>
      <c r="AG122" s="11"/>
      <c r="AH122" s="11"/>
      <c r="AI122" s="11"/>
      <c r="AJ122" s="11"/>
      <c r="AK122" s="11"/>
      <c r="AL122" s="11"/>
      <c r="AM122" s="11"/>
      <c r="AN122" s="11"/>
      <c r="AO122" s="11"/>
      <c r="AP122" s="11"/>
      <c r="AQ122" s="11"/>
      <c r="AR122" s="11"/>
      <c r="AS122" s="11"/>
      <c r="AT122" s="11"/>
      <c r="AU122" s="11"/>
      <c r="AV122" s="11"/>
      <c r="AW122" s="11"/>
      <c r="AX122" s="11"/>
      <c r="AY122" s="11"/>
      <c r="AZ122" s="11"/>
      <c r="BA122" s="11"/>
      <c r="BB122" s="11"/>
      <c r="BC122" s="11"/>
      <c r="BD122" s="11"/>
      <c r="BE122" s="11"/>
      <c r="BF122" s="11"/>
      <c r="BG122" s="11"/>
      <c r="BH122" s="11"/>
      <c r="BI122" s="11"/>
      <c r="BJ122" s="11"/>
      <c r="BK122" s="11"/>
      <c r="BL122" s="11"/>
      <c r="BM122" s="11"/>
      <c r="BN122" s="11"/>
      <c r="BO122" s="11"/>
      <c r="BP122" s="11"/>
      <c r="BQ122" s="11"/>
      <c r="BR122" s="11"/>
      <c r="BS122" s="11"/>
      <c r="BT122" s="11"/>
      <c r="BU122" s="11"/>
      <c r="BV122" s="11"/>
      <c r="BW122" s="11"/>
      <c r="BX122" s="11"/>
      <c r="BY122" s="11"/>
      <c r="BZ122" s="11"/>
      <c r="CA122" s="11"/>
      <c r="CB122" s="11"/>
      <c r="CC122" s="11"/>
      <c r="CD122" s="11"/>
      <c r="CE122" s="11"/>
      <c r="CF122" s="11"/>
      <c r="CG122" s="11"/>
      <c r="CH122" s="11"/>
      <c r="CI122" s="11"/>
      <c r="CJ122" s="11"/>
      <c r="CK122" s="11"/>
      <c r="CL122" s="11"/>
      <c r="CM122" s="11"/>
      <c r="CN122" s="11"/>
      <c r="CO122" s="11"/>
      <c r="CP122" s="11"/>
      <c r="CQ122" s="11"/>
      <c r="CR122" s="11"/>
      <c r="CS122" s="11"/>
      <c r="CT122" s="11"/>
      <c r="CU122" s="11"/>
      <c r="CV122" s="11"/>
      <c r="CW122" s="11"/>
      <c r="CX122" s="11"/>
      <c r="CY122" s="11"/>
      <c r="CZ122" s="11"/>
      <c r="DA122" s="11"/>
    </row>
    <row r="123" spans="1:105" s="265" customFormat="1" ht="14.25" x14ac:dyDescent="0.2">
      <c r="A123" s="443" t="s">
        <v>10</v>
      </c>
      <c r="B123" s="443"/>
      <c r="C123" s="443"/>
      <c r="D123" s="443"/>
      <c r="E123" s="443"/>
      <c r="F123" s="443"/>
      <c r="G123" s="443"/>
      <c r="H123" s="443"/>
      <c r="I123" s="443"/>
      <c r="J123" s="443"/>
      <c r="K123" s="443"/>
      <c r="L123" s="443"/>
      <c r="M123" s="443"/>
      <c r="N123" s="443"/>
      <c r="O123" s="443"/>
      <c r="P123" s="443"/>
      <c r="Q123" s="443"/>
      <c r="R123" s="443"/>
      <c r="S123" s="443"/>
      <c r="T123" s="443"/>
      <c r="U123" s="443"/>
      <c r="V123" s="443"/>
      <c r="W123" s="443"/>
      <c r="X123" s="443"/>
      <c r="Y123" s="443"/>
      <c r="Z123" s="443"/>
      <c r="AA123" s="443"/>
      <c r="AB123" s="443"/>
      <c r="AC123" s="443"/>
      <c r="AD123" s="443"/>
      <c r="AE123" s="443"/>
      <c r="AF123" s="443"/>
      <c r="AG123" s="443"/>
      <c r="AH123" s="443"/>
      <c r="AI123" s="443"/>
      <c r="AJ123" s="443"/>
      <c r="AK123" s="443"/>
      <c r="AL123" s="443"/>
      <c r="AM123" s="443"/>
      <c r="AN123" s="443"/>
      <c r="AO123" s="443"/>
      <c r="AP123" s="444" t="s">
        <v>118</v>
      </c>
      <c r="AQ123" s="444"/>
      <c r="AR123" s="444"/>
      <c r="AS123" s="444"/>
      <c r="AT123" s="444"/>
      <c r="AU123" s="444"/>
      <c r="AV123" s="444"/>
      <c r="AW123" s="444"/>
      <c r="AX123" s="444"/>
      <c r="AY123" s="444"/>
      <c r="AZ123" s="444"/>
      <c r="BA123" s="444"/>
      <c r="BB123" s="444"/>
      <c r="BC123" s="444"/>
      <c r="BD123" s="444"/>
      <c r="BE123" s="444"/>
      <c r="BF123" s="444"/>
      <c r="BG123" s="444"/>
      <c r="BH123" s="444"/>
      <c r="BI123" s="444"/>
      <c r="BJ123" s="444"/>
      <c r="BK123" s="444"/>
      <c r="BL123" s="444"/>
      <c r="BM123" s="444"/>
      <c r="BN123" s="444"/>
      <c r="BO123" s="444"/>
      <c r="BP123" s="444"/>
      <c r="BQ123" s="444"/>
      <c r="BR123" s="444"/>
      <c r="BS123" s="444"/>
      <c r="BT123" s="444"/>
      <c r="BU123" s="444"/>
      <c r="BV123" s="444"/>
      <c r="BW123" s="444"/>
      <c r="BX123" s="444"/>
      <c r="BY123" s="444"/>
      <c r="BZ123" s="444"/>
      <c r="CA123" s="444"/>
      <c r="CB123" s="444"/>
      <c r="CC123" s="444"/>
      <c r="CD123" s="444"/>
      <c r="CE123" s="444"/>
      <c r="CF123" s="444"/>
      <c r="CG123" s="444"/>
      <c r="CH123" s="444"/>
      <c r="CI123" s="444"/>
      <c r="CJ123" s="444"/>
      <c r="CK123" s="444"/>
      <c r="CL123" s="444"/>
      <c r="CM123" s="444"/>
      <c r="CN123" s="444"/>
      <c r="CO123" s="444"/>
      <c r="CP123" s="444"/>
      <c r="CQ123" s="444"/>
      <c r="CR123" s="444"/>
      <c r="CS123" s="444"/>
      <c r="CT123" s="444"/>
      <c r="CU123" s="444"/>
      <c r="CV123" s="444"/>
      <c r="CW123" s="444"/>
      <c r="CX123" s="444"/>
      <c r="CY123" s="444"/>
      <c r="CZ123" s="444"/>
      <c r="DA123" s="444"/>
    </row>
    <row r="124" spans="1:105" ht="6.75" customHeight="1" x14ac:dyDescent="0.25"/>
    <row r="125" spans="1:105" s="265" customFormat="1" ht="14.25" x14ac:dyDescent="0.2">
      <c r="A125" s="465" t="s">
        <v>58</v>
      </c>
      <c r="B125" s="465"/>
      <c r="C125" s="465"/>
      <c r="D125" s="465"/>
      <c r="E125" s="465"/>
      <c r="F125" s="465"/>
      <c r="G125" s="465"/>
      <c r="H125" s="465"/>
      <c r="I125" s="465"/>
      <c r="J125" s="465"/>
      <c r="K125" s="465"/>
      <c r="L125" s="465"/>
      <c r="M125" s="465"/>
      <c r="N125" s="465"/>
      <c r="O125" s="465"/>
      <c r="P125" s="465"/>
      <c r="Q125" s="465"/>
      <c r="R125" s="465"/>
      <c r="S125" s="465"/>
      <c r="T125" s="465"/>
      <c r="U125" s="465"/>
      <c r="V125" s="465"/>
      <c r="W125" s="465"/>
      <c r="X125" s="465"/>
      <c r="Y125" s="465"/>
      <c r="Z125" s="465"/>
      <c r="AA125" s="465"/>
      <c r="AB125" s="465"/>
      <c r="AC125" s="465"/>
      <c r="AD125" s="465"/>
      <c r="AE125" s="465"/>
      <c r="AF125" s="465"/>
      <c r="AG125" s="465"/>
      <c r="AH125" s="465"/>
      <c r="AI125" s="465"/>
      <c r="AJ125" s="465"/>
      <c r="AK125" s="465"/>
      <c r="AL125" s="465"/>
      <c r="AM125" s="465"/>
      <c r="AN125" s="465"/>
      <c r="AO125" s="465"/>
      <c r="AP125" s="465"/>
      <c r="AQ125" s="465"/>
      <c r="AR125" s="465"/>
      <c r="AS125" s="465"/>
      <c r="AT125" s="465"/>
      <c r="AU125" s="465"/>
      <c r="AV125" s="465"/>
      <c r="AW125" s="465"/>
      <c r="AX125" s="465"/>
      <c r="AY125" s="465"/>
      <c r="AZ125" s="465"/>
      <c r="BA125" s="465"/>
      <c r="BB125" s="465"/>
      <c r="BC125" s="465"/>
      <c r="BD125" s="465"/>
      <c r="BE125" s="465"/>
      <c r="BF125" s="465"/>
      <c r="BG125" s="465"/>
      <c r="BH125" s="465"/>
      <c r="BI125" s="465"/>
      <c r="BJ125" s="465"/>
      <c r="BK125" s="465"/>
      <c r="BL125" s="465"/>
      <c r="BM125" s="465"/>
      <c r="BN125" s="465"/>
      <c r="BO125" s="465"/>
      <c r="BP125" s="465"/>
      <c r="BQ125" s="465"/>
      <c r="BR125" s="465"/>
      <c r="BS125" s="465"/>
      <c r="BT125" s="465"/>
      <c r="BU125" s="465"/>
      <c r="BV125" s="465"/>
      <c r="BW125" s="465"/>
      <c r="BX125" s="465"/>
      <c r="BY125" s="465"/>
      <c r="BZ125" s="465"/>
      <c r="CA125" s="465"/>
      <c r="CB125" s="465"/>
      <c r="CC125" s="465"/>
      <c r="CD125" s="465"/>
      <c r="CE125" s="465"/>
      <c r="CF125" s="465"/>
      <c r="CG125" s="465"/>
      <c r="CH125" s="465"/>
      <c r="CI125" s="465"/>
      <c r="CJ125" s="465"/>
      <c r="CK125" s="465"/>
      <c r="CL125" s="465"/>
      <c r="CM125" s="465"/>
      <c r="CN125" s="465"/>
      <c r="CO125" s="465"/>
      <c r="CP125" s="465"/>
      <c r="CQ125" s="465"/>
      <c r="CR125" s="465"/>
      <c r="CS125" s="465"/>
      <c r="CT125" s="465"/>
      <c r="CU125" s="465"/>
      <c r="CV125" s="465"/>
      <c r="CW125" s="465"/>
      <c r="CX125" s="465"/>
      <c r="CY125" s="465"/>
      <c r="CZ125" s="465"/>
      <c r="DA125" s="465"/>
    </row>
    <row r="126" spans="1:105" ht="10.5" customHeight="1" x14ac:dyDescent="0.25"/>
    <row r="127" spans="1:105" s="3" customFormat="1" ht="39.75" customHeight="1" x14ac:dyDescent="0.2">
      <c r="A127" s="469" t="s">
        <v>0</v>
      </c>
      <c r="B127" s="470"/>
      <c r="C127" s="470"/>
      <c r="D127" s="470"/>
      <c r="E127" s="470"/>
      <c r="F127" s="470"/>
      <c r="G127" s="471"/>
      <c r="H127" s="469" t="s">
        <v>14</v>
      </c>
      <c r="I127" s="470"/>
      <c r="J127" s="470"/>
      <c r="K127" s="470"/>
      <c r="L127" s="470"/>
      <c r="M127" s="470"/>
      <c r="N127" s="470"/>
      <c r="O127" s="470"/>
      <c r="P127" s="470"/>
      <c r="Q127" s="470"/>
      <c r="R127" s="470"/>
      <c r="S127" s="470"/>
      <c r="T127" s="470"/>
      <c r="U127" s="470"/>
      <c r="V127" s="470"/>
      <c r="W127" s="470"/>
      <c r="X127" s="470"/>
      <c r="Y127" s="470"/>
      <c r="Z127" s="470"/>
      <c r="AA127" s="470"/>
      <c r="AB127" s="470"/>
      <c r="AC127" s="470"/>
      <c r="AD127" s="470"/>
      <c r="AE127" s="470"/>
      <c r="AF127" s="470"/>
      <c r="AG127" s="470"/>
      <c r="AH127" s="470"/>
      <c r="AI127" s="470"/>
      <c r="AJ127" s="470"/>
      <c r="AK127" s="470"/>
      <c r="AL127" s="470"/>
      <c r="AM127" s="470"/>
      <c r="AN127" s="470"/>
      <c r="AO127" s="471"/>
      <c r="AP127" s="469" t="s">
        <v>60</v>
      </c>
      <c r="AQ127" s="470"/>
      <c r="AR127" s="470"/>
      <c r="AS127" s="470"/>
      <c r="AT127" s="470"/>
      <c r="AU127" s="470"/>
      <c r="AV127" s="470"/>
      <c r="AW127" s="470"/>
      <c r="AX127" s="470"/>
      <c r="AY127" s="470"/>
      <c r="AZ127" s="470"/>
      <c r="BA127" s="470"/>
      <c r="BB127" s="470"/>
      <c r="BC127" s="470"/>
      <c r="BD127" s="470"/>
      <c r="BE127" s="471"/>
      <c r="BF127" s="469" t="s">
        <v>61</v>
      </c>
      <c r="BG127" s="470"/>
      <c r="BH127" s="470"/>
      <c r="BI127" s="470"/>
      <c r="BJ127" s="470"/>
      <c r="BK127" s="470"/>
      <c r="BL127" s="470"/>
      <c r="BM127" s="470"/>
      <c r="BN127" s="470"/>
      <c r="BO127" s="470"/>
      <c r="BP127" s="470"/>
      <c r="BQ127" s="470"/>
      <c r="BR127" s="470"/>
      <c r="BS127" s="470"/>
      <c r="BT127" s="470"/>
      <c r="BU127" s="471"/>
      <c r="BV127" s="469" t="s">
        <v>62</v>
      </c>
      <c r="BW127" s="470"/>
      <c r="BX127" s="470"/>
      <c r="BY127" s="470"/>
      <c r="BZ127" s="470"/>
      <c r="CA127" s="470"/>
      <c r="CB127" s="470"/>
      <c r="CC127" s="470"/>
      <c r="CD127" s="470"/>
      <c r="CE127" s="470"/>
      <c r="CF127" s="470"/>
      <c r="CG127" s="470"/>
      <c r="CH127" s="470"/>
      <c r="CI127" s="470"/>
      <c r="CJ127" s="470"/>
      <c r="CK127" s="471"/>
      <c r="CL127" s="469" t="s">
        <v>17</v>
      </c>
      <c r="CM127" s="470"/>
      <c r="CN127" s="470"/>
      <c r="CO127" s="470"/>
      <c r="CP127" s="470"/>
      <c r="CQ127" s="470"/>
      <c r="CR127" s="470"/>
      <c r="CS127" s="470"/>
      <c r="CT127" s="470"/>
      <c r="CU127" s="470"/>
      <c r="CV127" s="470"/>
      <c r="CW127" s="470"/>
      <c r="CX127" s="470"/>
      <c r="CY127" s="470"/>
      <c r="CZ127" s="470"/>
      <c r="DA127" s="471"/>
    </row>
    <row r="128" spans="1:105" s="270" customFormat="1" ht="12.75" x14ac:dyDescent="0.2">
      <c r="A128" s="472">
        <v>1</v>
      </c>
      <c r="B128" s="472"/>
      <c r="C128" s="472"/>
      <c r="D128" s="472"/>
      <c r="E128" s="472"/>
      <c r="F128" s="472"/>
      <c r="G128" s="472"/>
      <c r="H128" s="472">
        <v>2</v>
      </c>
      <c r="I128" s="472"/>
      <c r="J128" s="472"/>
      <c r="K128" s="472"/>
      <c r="L128" s="472"/>
      <c r="M128" s="472"/>
      <c r="N128" s="472"/>
      <c r="O128" s="472"/>
      <c r="P128" s="472"/>
      <c r="Q128" s="472"/>
      <c r="R128" s="472"/>
      <c r="S128" s="472"/>
      <c r="T128" s="472"/>
      <c r="U128" s="472"/>
      <c r="V128" s="472"/>
      <c r="W128" s="472"/>
      <c r="X128" s="472"/>
      <c r="Y128" s="472"/>
      <c r="Z128" s="472"/>
      <c r="AA128" s="472"/>
      <c r="AB128" s="472"/>
      <c r="AC128" s="472"/>
      <c r="AD128" s="472"/>
      <c r="AE128" s="472"/>
      <c r="AF128" s="472"/>
      <c r="AG128" s="472"/>
      <c r="AH128" s="472"/>
      <c r="AI128" s="472"/>
      <c r="AJ128" s="472"/>
      <c r="AK128" s="472"/>
      <c r="AL128" s="472"/>
      <c r="AM128" s="472"/>
      <c r="AN128" s="472"/>
      <c r="AO128" s="472"/>
      <c r="AP128" s="472">
        <v>3</v>
      </c>
      <c r="AQ128" s="472"/>
      <c r="AR128" s="472"/>
      <c r="AS128" s="472"/>
      <c r="AT128" s="472"/>
      <c r="AU128" s="472"/>
      <c r="AV128" s="472"/>
      <c r="AW128" s="472"/>
      <c r="AX128" s="472"/>
      <c r="AY128" s="472"/>
      <c r="AZ128" s="472"/>
      <c r="BA128" s="472"/>
      <c r="BB128" s="472"/>
      <c r="BC128" s="472"/>
      <c r="BD128" s="472"/>
      <c r="BE128" s="472"/>
      <c r="BF128" s="472">
        <v>4</v>
      </c>
      <c r="BG128" s="472"/>
      <c r="BH128" s="472"/>
      <c r="BI128" s="472"/>
      <c r="BJ128" s="472"/>
      <c r="BK128" s="472"/>
      <c r="BL128" s="472"/>
      <c r="BM128" s="472"/>
      <c r="BN128" s="472"/>
      <c r="BO128" s="472"/>
      <c r="BP128" s="472"/>
      <c r="BQ128" s="472"/>
      <c r="BR128" s="472"/>
      <c r="BS128" s="472"/>
      <c r="BT128" s="472"/>
      <c r="BU128" s="472"/>
      <c r="BV128" s="472">
        <v>5</v>
      </c>
      <c r="BW128" s="472"/>
      <c r="BX128" s="472"/>
      <c r="BY128" s="472"/>
      <c r="BZ128" s="472"/>
      <c r="CA128" s="472"/>
      <c r="CB128" s="472"/>
      <c r="CC128" s="472"/>
      <c r="CD128" s="472"/>
      <c r="CE128" s="472"/>
      <c r="CF128" s="472"/>
      <c r="CG128" s="472"/>
      <c r="CH128" s="472"/>
      <c r="CI128" s="472"/>
      <c r="CJ128" s="472"/>
      <c r="CK128" s="472"/>
      <c r="CL128" s="472">
        <v>6</v>
      </c>
      <c r="CM128" s="472"/>
      <c r="CN128" s="472"/>
      <c r="CO128" s="472"/>
      <c r="CP128" s="472"/>
      <c r="CQ128" s="472"/>
      <c r="CR128" s="472"/>
      <c r="CS128" s="472"/>
      <c r="CT128" s="472"/>
      <c r="CU128" s="472"/>
      <c r="CV128" s="472"/>
      <c r="CW128" s="472"/>
      <c r="CX128" s="472"/>
      <c r="CY128" s="472"/>
      <c r="CZ128" s="472"/>
      <c r="DA128" s="472"/>
    </row>
    <row r="129" spans="1:105" s="5" customFormat="1" ht="15" customHeight="1" x14ac:dyDescent="0.2">
      <c r="A129" s="411" t="s">
        <v>26</v>
      </c>
      <c r="B129" s="411"/>
      <c r="C129" s="411"/>
      <c r="D129" s="411"/>
      <c r="E129" s="411"/>
      <c r="F129" s="411"/>
      <c r="G129" s="411"/>
      <c r="H129" s="418" t="s">
        <v>88</v>
      </c>
      <c r="I129" s="418"/>
      <c r="J129" s="418"/>
      <c r="K129" s="418"/>
      <c r="L129" s="418"/>
      <c r="M129" s="418"/>
      <c r="N129" s="418"/>
      <c r="O129" s="418"/>
      <c r="P129" s="418"/>
      <c r="Q129" s="418"/>
      <c r="R129" s="418"/>
      <c r="S129" s="418"/>
      <c r="T129" s="418"/>
      <c r="U129" s="418"/>
      <c r="V129" s="418"/>
      <c r="W129" s="418"/>
      <c r="X129" s="418"/>
      <c r="Y129" s="418"/>
      <c r="Z129" s="418"/>
      <c r="AA129" s="418"/>
      <c r="AB129" s="418"/>
      <c r="AC129" s="418"/>
      <c r="AD129" s="418"/>
      <c r="AE129" s="418"/>
      <c r="AF129" s="418"/>
      <c r="AG129" s="418"/>
      <c r="AH129" s="418"/>
      <c r="AI129" s="418"/>
      <c r="AJ129" s="418"/>
      <c r="AK129" s="418"/>
      <c r="AL129" s="418"/>
      <c r="AM129" s="418"/>
      <c r="AN129" s="418"/>
      <c r="AO129" s="418"/>
      <c r="AP129" s="404"/>
      <c r="AQ129" s="404"/>
      <c r="AR129" s="404"/>
      <c r="AS129" s="404"/>
      <c r="AT129" s="404"/>
      <c r="AU129" s="404"/>
      <c r="AV129" s="404"/>
      <c r="AW129" s="404"/>
      <c r="AX129" s="404"/>
      <c r="AY129" s="404"/>
      <c r="AZ129" s="404"/>
      <c r="BA129" s="404"/>
      <c r="BB129" s="404"/>
      <c r="BC129" s="404"/>
      <c r="BD129" s="404"/>
      <c r="BE129" s="404"/>
      <c r="BF129" s="404"/>
      <c r="BG129" s="404"/>
      <c r="BH129" s="404"/>
      <c r="BI129" s="404"/>
      <c r="BJ129" s="404"/>
      <c r="BK129" s="404"/>
      <c r="BL129" s="404"/>
      <c r="BM129" s="404"/>
      <c r="BN129" s="404"/>
      <c r="BO129" s="404"/>
      <c r="BP129" s="404"/>
      <c r="BQ129" s="404"/>
      <c r="BR129" s="404"/>
      <c r="BS129" s="404"/>
      <c r="BT129" s="404"/>
      <c r="BU129" s="404"/>
      <c r="BV129" s="551"/>
      <c r="BW129" s="551"/>
      <c r="BX129" s="551"/>
      <c r="BY129" s="551"/>
      <c r="BZ129" s="551"/>
      <c r="CA129" s="551"/>
      <c r="CB129" s="551"/>
      <c r="CC129" s="551"/>
      <c r="CD129" s="551"/>
      <c r="CE129" s="551"/>
      <c r="CF129" s="551"/>
      <c r="CG129" s="551"/>
      <c r="CH129" s="551"/>
      <c r="CI129" s="551"/>
      <c r="CJ129" s="551"/>
      <c r="CK129" s="551"/>
      <c r="CL129" s="551"/>
      <c r="CM129" s="551"/>
      <c r="CN129" s="551"/>
      <c r="CO129" s="551"/>
      <c r="CP129" s="551"/>
      <c r="CQ129" s="551"/>
      <c r="CR129" s="551"/>
      <c r="CS129" s="551"/>
      <c r="CT129" s="551"/>
      <c r="CU129" s="551"/>
      <c r="CV129" s="551"/>
      <c r="CW129" s="551"/>
      <c r="CX129" s="551"/>
      <c r="CY129" s="551"/>
      <c r="CZ129" s="551"/>
      <c r="DA129" s="551"/>
    </row>
    <row r="130" spans="1:105" s="5" customFormat="1" ht="15" customHeight="1" x14ac:dyDescent="0.2">
      <c r="A130" s="411" t="s">
        <v>30</v>
      </c>
      <c r="B130" s="411"/>
      <c r="C130" s="411"/>
      <c r="D130" s="411"/>
      <c r="E130" s="411"/>
      <c r="F130" s="411"/>
      <c r="G130" s="411"/>
      <c r="H130" s="418" t="s">
        <v>89</v>
      </c>
      <c r="I130" s="418"/>
      <c r="J130" s="418"/>
      <c r="K130" s="418"/>
      <c r="L130" s="418"/>
      <c r="M130" s="418"/>
      <c r="N130" s="418"/>
      <c r="O130" s="418"/>
      <c r="P130" s="418"/>
      <c r="Q130" s="418"/>
      <c r="R130" s="418"/>
      <c r="S130" s="418"/>
      <c r="T130" s="418"/>
      <c r="U130" s="418"/>
      <c r="V130" s="418"/>
      <c r="W130" s="418"/>
      <c r="X130" s="418"/>
      <c r="Y130" s="418"/>
      <c r="Z130" s="418"/>
      <c r="AA130" s="418"/>
      <c r="AB130" s="418"/>
      <c r="AC130" s="418"/>
      <c r="AD130" s="418"/>
      <c r="AE130" s="418"/>
      <c r="AF130" s="418"/>
      <c r="AG130" s="418"/>
      <c r="AH130" s="418"/>
      <c r="AI130" s="418"/>
      <c r="AJ130" s="418"/>
      <c r="AK130" s="418"/>
      <c r="AL130" s="418"/>
      <c r="AM130" s="418"/>
      <c r="AN130" s="418"/>
      <c r="AO130" s="418"/>
      <c r="AP130" s="404"/>
      <c r="AQ130" s="404"/>
      <c r="AR130" s="404"/>
      <c r="AS130" s="404"/>
      <c r="AT130" s="404"/>
      <c r="AU130" s="404"/>
      <c r="AV130" s="404"/>
      <c r="AW130" s="404"/>
      <c r="AX130" s="404"/>
      <c r="AY130" s="404"/>
      <c r="AZ130" s="404"/>
      <c r="BA130" s="404"/>
      <c r="BB130" s="404"/>
      <c r="BC130" s="404"/>
      <c r="BD130" s="404"/>
      <c r="BE130" s="404"/>
      <c r="BF130" s="404"/>
      <c r="BG130" s="404"/>
      <c r="BH130" s="404"/>
      <c r="BI130" s="404"/>
      <c r="BJ130" s="404"/>
      <c r="BK130" s="404"/>
      <c r="BL130" s="404"/>
      <c r="BM130" s="404"/>
      <c r="BN130" s="404"/>
      <c r="BO130" s="404"/>
      <c r="BP130" s="404"/>
      <c r="BQ130" s="404"/>
      <c r="BR130" s="404"/>
      <c r="BS130" s="404"/>
      <c r="BT130" s="404"/>
      <c r="BU130" s="404"/>
      <c r="BV130" s="551"/>
      <c r="BW130" s="551"/>
      <c r="BX130" s="551"/>
      <c r="BY130" s="551"/>
      <c r="BZ130" s="551"/>
      <c r="CA130" s="551"/>
      <c r="CB130" s="551"/>
      <c r="CC130" s="551"/>
      <c r="CD130" s="551"/>
      <c r="CE130" s="551"/>
      <c r="CF130" s="551"/>
      <c r="CG130" s="551"/>
      <c r="CH130" s="551"/>
      <c r="CI130" s="551"/>
      <c r="CJ130" s="551"/>
      <c r="CK130" s="551"/>
      <c r="CL130" s="551"/>
      <c r="CM130" s="551"/>
      <c r="CN130" s="551"/>
      <c r="CO130" s="551"/>
      <c r="CP130" s="551"/>
      <c r="CQ130" s="551"/>
      <c r="CR130" s="551"/>
      <c r="CS130" s="551"/>
      <c r="CT130" s="551"/>
      <c r="CU130" s="551"/>
      <c r="CV130" s="551"/>
      <c r="CW130" s="551"/>
      <c r="CX130" s="551"/>
      <c r="CY130" s="551"/>
      <c r="CZ130" s="551"/>
      <c r="DA130" s="551"/>
    </row>
    <row r="131" spans="1:105" s="5" customFormat="1" ht="15" customHeight="1" x14ac:dyDescent="0.2">
      <c r="A131" s="411" t="s">
        <v>36</v>
      </c>
      <c r="B131" s="411"/>
      <c r="C131" s="411"/>
      <c r="D131" s="411"/>
      <c r="E131" s="411"/>
      <c r="F131" s="411"/>
      <c r="G131" s="411"/>
      <c r="H131" s="418" t="s">
        <v>90</v>
      </c>
      <c r="I131" s="418"/>
      <c r="J131" s="418"/>
      <c r="K131" s="418"/>
      <c r="L131" s="418"/>
      <c r="M131" s="418"/>
      <c r="N131" s="418"/>
      <c r="O131" s="418"/>
      <c r="P131" s="418"/>
      <c r="Q131" s="418"/>
      <c r="R131" s="418"/>
      <c r="S131" s="418"/>
      <c r="T131" s="418"/>
      <c r="U131" s="418"/>
      <c r="V131" s="418"/>
      <c r="W131" s="418"/>
      <c r="X131" s="418"/>
      <c r="Y131" s="418"/>
      <c r="Z131" s="418"/>
      <c r="AA131" s="418"/>
      <c r="AB131" s="418"/>
      <c r="AC131" s="418"/>
      <c r="AD131" s="418"/>
      <c r="AE131" s="418"/>
      <c r="AF131" s="418"/>
      <c r="AG131" s="418"/>
      <c r="AH131" s="418"/>
      <c r="AI131" s="418"/>
      <c r="AJ131" s="418"/>
      <c r="AK131" s="418"/>
      <c r="AL131" s="418"/>
      <c r="AM131" s="418"/>
      <c r="AN131" s="418"/>
      <c r="AO131" s="418"/>
      <c r="AP131" s="404"/>
      <c r="AQ131" s="404"/>
      <c r="AR131" s="404"/>
      <c r="AS131" s="404"/>
      <c r="AT131" s="404"/>
      <c r="AU131" s="404"/>
      <c r="AV131" s="404"/>
      <c r="AW131" s="404"/>
      <c r="AX131" s="404"/>
      <c r="AY131" s="404"/>
      <c r="AZ131" s="404"/>
      <c r="BA131" s="404"/>
      <c r="BB131" s="404"/>
      <c r="BC131" s="404"/>
      <c r="BD131" s="404"/>
      <c r="BE131" s="404"/>
      <c r="BF131" s="404"/>
      <c r="BG131" s="404"/>
      <c r="BH131" s="404"/>
      <c r="BI131" s="404"/>
      <c r="BJ131" s="404"/>
      <c r="BK131" s="404"/>
      <c r="BL131" s="404"/>
      <c r="BM131" s="404"/>
      <c r="BN131" s="404"/>
      <c r="BO131" s="404"/>
      <c r="BP131" s="404"/>
      <c r="BQ131" s="404"/>
      <c r="BR131" s="404"/>
      <c r="BS131" s="404"/>
      <c r="BT131" s="404"/>
      <c r="BU131" s="404"/>
      <c r="BV131" s="551"/>
      <c r="BW131" s="551"/>
      <c r="BX131" s="551"/>
      <c r="BY131" s="551"/>
      <c r="BZ131" s="551"/>
      <c r="CA131" s="551"/>
      <c r="CB131" s="551"/>
      <c r="CC131" s="551"/>
      <c r="CD131" s="551"/>
      <c r="CE131" s="551"/>
      <c r="CF131" s="551"/>
      <c r="CG131" s="551"/>
      <c r="CH131" s="551"/>
      <c r="CI131" s="551"/>
      <c r="CJ131" s="551"/>
      <c r="CK131" s="551"/>
      <c r="CL131" s="551"/>
      <c r="CM131" s="551"/>
      <c r="CN131" s="551"/>
      <c r="CO131" s="551"/>
      <c r="CP131" s="551"/>
      <c r="CQ131" s="551"/>
      <c r="CR131" s="551"/>
      <c r="CS131" s="551"/>
      <c r="CT131" s="551"/>
      <c r="CU131" s="551"/>
      <c r="CV131" s="551"/>
      <c r="CW131" s="551"/>
      <c r="CX131" s="551"/>
      <c r="CY131" s="551"/>
      <c r="CZ131" s="551"/>
      <c r="DA131" s="551"/>
    </row>
    <row r="132" spans="1:105" s="5" customFormat="1" ht="15" customHeight="1" x14ac:dyDescent="0.2">
      <c r="A132" s="411" t="s">
        <v>99</v>
      </c>
      <c r="B132" s="411"/>
      <c r="C132" s="411"/>
      <c r="D132" s="411"/>
      <c r="E132" s="411"/>
      <c r="F132" s="411"/>
      <c r="G132" s="411"/>
      <c r="H132" s="418" t="s">
        <v>91</v>
      </c>
      <c r="I132" s="418"/>
      <c r="J132" s="418"/>
      <c r="K132" s="418"/>
      <c r="L132" s="418"/>
      <c r="M132" s="418"/>
      <c r="N132" s="418"/>
      <c r="O132" s="418"/>
      <c r="P132" s="418"/>
      <c r="Q132" s="418"/>
      <c r="R132" s="418"/>
      <c r="S132" s="418"/>
      <c r="T132" s="418"/>
      <c r="U132" s="418"/>
      <c r="V132" s="418"/>
      <c r="W132" s="418"/>
      <c r="X132" s="418"/>
      <c r="Y132" s="418"/>
      <c r="Z132" s="418"/>
      <c r="AA132" s="418"/>
      <c r="AB132" s="418"/>
      <c r="AC132" s="418"/>
      <c r="AD132" s="418"/>
      <c r="AE132" s="418"/>
      <c r="AF132" s="418"/>
      <c r="AG132" s="418"/>
      <c r="AH132" s="418"/>
      <c r="AI132" s="418"/>
      <c r="AJ132" s="418"/>
      <c r="AK132" s="418"/>
      <c r="AL132" s="418"/>
      <c r="AM132" s="418"/>
      <c r="AN132" s="418"/>
      <c r="AO132" s="418"/>
      <c r="AP132" s="404"/>
      <c r="AQ132" s="404"/>
      <c r="AR132" s="404"/>
      <c r="AS132" s="404"/>
      <c r="AT132" s="404"/>
      <c r="AU132" s="404"/>
      <c r="AV132" s="404"/>
      <c r="AW132" s="404"/>
      <c r="AX132" s="404"/>
      <c r="AY132" s="404"/>
      <c r="AZ132" s="404"/>
      <c r="BA132" s="404"/>
      <c r="BB132" s="404"/>
      <c r="BC132" s="404"/>
      <c r="BD132" s="404"/>
      <c r="BE132" s="404"/>
      <c r="BF132" s="404"/>
      <c r="BG132" s="404"/>
      <c r="BH132" s="404"/>
      <c r="BI132" s="404"/>
      <c r="BJ132" s="404"/>
      <c r="BK132" s="404"/>
      <c r="BL132" s="404"/>
      <c r="BM132" s="404"/>
      <c r="BN132" s="404"/>
      <c r="BO132" s="404"/>
      <c r="BP132" s="404"/>
      <c r="BQ132" s="404"/>
      <c r="BR132" s="404"/>
      <c r="BS132" s="404"/>
      <c r="BT132" s="404"/>
      <c r="BU132" s="404"/>
      <c r="BV132" s="551"/>
      <c r="BW132" s="551"/>
      <c r="BX132" s="551"/>
      <c r="BY132" s="551"/>
      <c r="BZ132" s="551"/>
      <c r="CA132" s="551"/>
      <c r="CB132" s="551"/>
      <c r="CC132" s="551"/>
      <c r="CD132" s="551"/>
      <c r="CE132" s="551"/>
      <c r="CF132" s="551"/>
      <c r="CG132" s="551"/>
      <c r="CH132" s="551"/>
      <c r="CI132" s="551"/>
      <c r="CJ132" s="551"/>
      <c r="CK132" s="551"/>
      <c r="CL132" s="551"/>
      <c r="CM132" s="551"/>
      <c r="CN132" s="551"/>
      <c r="CO132" s="551"/>
      <c r="CP132" s="551"/>
      <c r="CQ132" s="551"/>
      <c r="CR132" s="551"/>
      <c r="CS132" s="551"/>
      <c r="CT132" s="551"/>
      <c r="CU132" s="551"/>
      <c r="CV132" s="551"/>
      <c r="CW132" s="551"/>
      <c r="CX132" s="551"/>
      <c r="CY132" s="551"/>
      <c r="CZ132" s="551"/>
      <c r="DA132" s="551"/>
    </row>
    <row r="133" spans="1:105" s="5" customFormat="1" ht="15" customHeight="1" x14ac:dyDescent="0.2">
      <c r="A133" s="411" t="s">
        <v>100</v>
      </c>
      <c r="B133" s="411"/>
      <c r="C133" s="411"/>
      <c r="D133" s="411"/>
      <c r="E133" s="411"/>
      <c r="F133" s="411"/>
      <c r="G133" s="411"/>
      <c r="H133" s="418" t="s">
        <v>92</v>
      </c>
      <c r="I133" s="418"/>
      <c r="J133" s="418"/>
      <c r="K133" s="418"/>
      <c r="L133" s="418"/>
      <c r="M133" s="418"/>
      <c r="N133" s="418"/>
      <c r="O133" s="418"/>
      <c r="P133" s="418"/>
      <c r="Q133" s="418"/>
      <c r="R133" s="418"/>
      <c r="S133" s="418"/>
      <c r="T133" s="418"/>
      <c r="U133" s="418"/>
      <c r="V133" s="418"/>
      <c r="W133" s="418"/>
      <c r="X133" s="418"/>
      <c r="Y133" s="418"/>
      <c r="Z133" s="418"/>
      <c r="AA133" s="418"/>
      <c r="AB133" s="418"/>
      <c r="AC133" s="418"/>
      <c r="AD133" s="418"/>
      <c r="AE133" s="418"/>
      <c r="AF133" s="418"/>
      <c r="AG133" s="418"/>
      <c r="AH133" s="418"/>
      <c r="AI133" s="418"/>
      <c r="AJ133" s="418"/>
      <c r="AK133" s="418"/>
      <c r="AL133" s="418"/>
      <c r="AM133" s="418"/>
      <c r="AN133" s="418"/>
      <c r="AO133" s="418"/>
      <c r="AP133" s="404"/>
      <c r="AQ133" s="404"/>
      <c r="AR133" s="404"/>
      <c r="AS133" s="404"/>
      <c r="AT133" s="404"/>
      <c r="AU133" s="404"/>
      <c r="AV133" s="404"/>
      <c r="AW133" s="404"/>
      <c r="AX133" s="404"/>
      <c r="AY133" s="404"/>
      <c r="AZ133" s="404"/>
      <c r="BA133" s="404"/>
      <c r="BB133" s="404"/>
      <c r="BC133" s="404"/>
      <c r="BD133" s="404"/>
      <c r="BE133" s="404"/>
      <c r="BF133" s="404"/>
      <c r="BG133" s="404"/>
      <c r="BH133" s="404"/>
      <c r="BI133" s="404"/>
      <c r="BJ133" s="404"/>
      <c r="BK133" s="404"/>
      <c r="BL133" s="404"/>
      <c r="BM133" s="404"/>
      <c r="BN133" s="404"/>
      <c r="BO133" s="404"/>
      <c r="BP133" s="404"/>
      <c r="BQ133" s="404"/>
      <c r="BR133" s="404"/>
      <c r="BS133" s="404"/>
      <c r="BT133" s="404"/>
      <c r="BU133" s="404"/>
      <c r="BV133" s="551"/>
      <c r="BW133" s="551"/>
      <c r="BX133" s="551"/>
      <c r="BY133" s="551"/>
      <c r="BZ133" s="551"/>
      <c r="CA133" s="551"/>
      <c r="CB133" s="551"/>
      <c r="CC133" s="551"/>
      <c r="CD133" s="551"/>
      <c r="CE133" s="551"/>
      <c r="CF133" s="551"/>
      <c r="CG133" s="551"/>
      <c r="CH133" s="551"/>
      <c r="CI133" s="551"/>
      <c r="CJ133" s="551"/>
      <c r="CK133" s="551"/>
      <c r="CL133" s="551"/>
      <c r="CM133" s="551"/>
      <c r="CN133" s="551"/>
      <c r="CO133" s="551"/>
      <c r="CP133" s="551"/>
      <c r="CQ133" s="551"/>
      <c r="CR133" s="551"/>
      <c r="CS133" s="551"/>
      <c r="CT133" s="551"/>
      <c r="CU133" s="551"/>
      <c r="CV133" s="551"/>
      <c r="CW133" s="551"/>
      <c r="CX133" s="551"/>
      <c r="CY133" s="551"/>
      <c r="CZ133" s="551"/>
      <c r="DA133" s="551"/>
    </row>
    <row r="134" spans="1:105" s="5" customFormat="1" ht="15" customHeight="1" x14ac:dyDescent="0.2">
      <c r="A134" s="411" t="s">
        <v>101</v>
      </c>
      <c r="B134" s="411"/>
      <c r="C134" s="411"/>
      <c r="D134" s="411"/>
      <c r="E134" s="411"/>
      <c r="F134" s="411"/>
      <c r="G134" s="411"/>
      <c r="H134" s="418" t="s">
        <v>93</v>
      </c>
      <c r="I134" s="418"/>
      <c r="J134" s="418"/>
      <c r="K134" s="418"/>
      <c r="L134" s="418"/>
      <c r="M134" s="418"/>
      <c r="N134" s="418"/>
      <c r="O134" s="418"/>
      <c r="P134" s="418"/>
      <c r="Q134" s="418"/>
      <c r="R134" s="418"/>
      <c r="S134" s="418"/>
      <c r="T134" s="418"/>
      <c r="U134" s="418"/>
      <c r="V134" s="418"/>
      <c r="W134" s="418"/>
      <c r="X134" s="418"/>
      <c r="Y134" s="418"/>
      <c r="Z134" s="418"/>
      <c r="AA134" s="418"/>
      <c r="AB134" s="418"/>
      <c r="AC134" s="418"/>
      <c r="AD134" s="418"/>
      <c r="AE134" s="418"/>
      <c r="AF134" s="418"/>
      <c r="AG134" s="418"/>
      <c r="AH134" s="418"/>
      <c r="AI134" s="418"/>
      <c r="AJ134" s="418"/>
      <c r="AK134" s="418"/>
      <c r="AL134" s="418"/>
      <c r="AM134" s="418"/>
      <c r="AN134" s="418"/>
      <c r="AO134" s="418"/>
      <c r="AP134" s="404"/>
      <c r="AQ134" s="404"/>
      <c r="AR134" s="404"/>
      <c r="AS134" s="404"/>
      <c r="AT134" s="404"/>
      <c r="AU134" s="404"/>
      <c r="AV134" s="404"/>
      <c r="AW134" s="404"/>
      <c r="AX134" s="404"/>
      <c r="AY134" s="404"/>
      <c r="AZ134" s="404"/>
      <c r="BA134" s="404"/>
      <c r="BB134" s="404"/>
      <c r="BC134" s="404"/>
      <c r="BD134" s="404"/>
      <c r="BE134" s="404"/>
      <c r="BF134" s="404"/>
      <c r="BG134" s="404"/>
      <c r="BH134" s="404"/>
      <c r="BI134" s="404"/>
      <c r="BJ134" s="404"/>
      <c r="BK134" s="404"/>
      <c r="BL134" s="404"/>
      <c r="BM134" s="404"/>
      <c r="BN134" s="404"/>
      <c r="BO134" s="404"/>
      <c r="BP134" s="404"/>
      <c r="BQ134" s="404"/>
      <c r="BR134" s="404"/>
      <c r="BS134" s="404"/>
      <c r="BT134" s="404"/>
      <c r="BU134" s="404"/>
      <c r="BV134" s="551"/>
      <c r="BW134" s="551"/>
      <c r="BX134" s="551"/>
      <c r="BY134" s="551"/>
      <c r="BZ134" s="551"/>
      <c r="CA134" s="551"/>
      <c r="CB134" s="551"/>
      <c r="CC134" s="551"/>
      <c r="CD134" s="551"/>
      <c r="CE134" s="551"/>
      <c r="CF134" s="551"/>
      <c r="CG134" s="551"/>
      <c r="CH134" s="551"/>
      <c r="CI134" s="551"/>
      <c r="CJ134" s="551"/>
      <c r="CK134" s="551"/>
      <c r="CL134" s="551"/>
      <c r="CM134" s="551"/>
      <c r="CN134" s="551"/>
      <c r="CO134" s="551"/>
      <c r="CP134" s="551"/>
      <c r="CQ134" s="551"/>
      <c r="CR134" s="551"/>
      <c r="CS134" s="551"/>
      <c r="CT134" s="551"/>
      <c r="CU134" s="551"/>
      <c r="CV134" s="551"/>
      <c r="CW134" s="551"/>
      <c r="CX134" s="551"/>
      <c r="CY134" s="551"/>
      <c r="CZ134" s="551"/>
      <c r="DA134" s="551"/>
    </row>
    <row r="135" spans="1:105" s="5" customFormat="1" ht="15" customHeight="1" x14ac:dyDescent="0.2">
      <c r="A135" s="411" t="s">
        <v>102</v>
      </c>
      <c r="B135" s="411"/>
      <c r="C135" s="411"/>
      <c r="D135" s="411"/>
      <c r="E135" s="411"/>
      <c r="F135" s="411"/>
      <c r="G135" s="411"/>
      <c r="H135" s="418" t="s">
        <v>94</v>
      </c>
      <c r="I135" s="418"/>
      <c r="J135" s="418"/>
      <c r="K135" s="418"/>
      <c r="L135" s="418"/>
      <c r="M135" s="418"/>
      <c r="N135" s="418"/>
      <c r="O135" s="418"/>
      <c r="P135" s="418"/>
      <c r="Q135" s="418"/>
      <c r="R135" s="418"/>
      <c r="S135" s="418"/>
      <c r="T135" s="418"/>
      <c r="U135" s="418"/>
      <c r="V135" s="418"/>
      <c r="W135" s="418"/>
      <c r="X135" s="418"/>
      <c r="Y135" s="418"/>
      <c r="Z135" s="418"/>
      <c r="AA135" s="418"/>
      <c r="AB135" s="418"/>
      <c r="AC135" s="418"/>
      <c r="AD135" s="418"/>
      <c r="AE135" s="418"/>
      <c r="AF135" s="418"/>
      <c r="AG135" s="418"/>
      <c r="AH135" s="418"/>
      <c r="AI135" s="418"/>
      <c r="AJ135" s="418"/>
      <c r="AK135" s="418"/>
      <c r="AL135" s="418"/>
      <c r="AM135" s="418"/>
      <c r="AN135" s="418"/>
      <c r="AO135" s="418"/>
      <c r="AP135" s="404"/>
      <c r="AQ135" s="404"/>
      <c r="AR135" s="404"/>
      <c r="AS135" s="404"/>
      <c r="AT135" s="404"/>
      <c r="AU135" s="404"/>
      <c r="AV135" s="404"/>
      <c r="AW135" s="404"/>
      <c r="AX135" s="404"/>
      <c r="AY135" s="404"/>
      <c r="AZ135" s="404"/>
      <c r="BA135" s="404"/>
      <c r="BB135" s="404"/>
      <c r="BC135" s="404"/>
      <c r="BD135" s="404"/>
      <c r="BE135" s="404"/>
      <c r="BF135" s="404"/>
      <c r="BG135" s="404"/>
      <c r="BH135" s="404"/>
      <c r="BI135" s="404"/>
      <c r="BJ135" s="404"/>
      <c r="BK135" s="404"/>
      <c r="BL135" s="404"/>
      <c r="BM135" s="404"/>
      <c r="BN135" s="404"/>
      <c r="BO135" s="404"/>
      <c r="BP135" s="404"/>
      <c r="BQ135" s="404"/>
      <c r="BR135" s="404"/>
      <c r="BS135" s="404"/>
      <c r="BT135" s="404"/>
      <c r="BU135" s="404"/>
      <c r="BV135" s="551"/>
      <c r="BW135" s="551"/>
      <c r="BX135" s="551"/>
      <c r="BY135" s="551"/>
      <c r="BZ135" s="551"/>
      <c r="CA135" s="551"/>
      <c r="CB135" s="551"/>
      <c r="CC135" s="551"/>
      <c r="CD135" s="551"/>
      <c r="CE135" s="551"/>
      <c r="CF135" s="551"/>
      <c r="CG135" s="551"/>
      <c r="CH135" s="551"/>
      <c r="CI135" s="551"/>
      <c r="CJ135" s="551"/>
      <c r="CK135" s="551"/>
      <c r="CL135" s="551"/>
      <c r="CM135" s="551"/>
      <c r="CN135" s="551"/>
      <c r="CO135" s="551"/>
      <c r="CP135" s="551"/>
      <c r="CQ135" s="551"/>
      <c r="CR135" s="551"/>
      <c r="CS135" s="551"/>
      <c r="CT135" s="551"/>
      <c r="CU135" s="551"/>
      <c r="CV135" s="551"/>
      <c r="CW135" s="551"/>
      <c r="CX135" s="551"/>
      <c r="CY135" s="551"/>
      <c r="CZ135" s="551"/>
      <c r="DA135" s="551"/>
    </row>
    <row r="136" spans="1:105" s="5" customFormat="1" ht="15" customHeight="1" x14ac:dyDescent="0.2">
      <c r="A136" s="411" t="s">
        <v>103</v>
      </c>
      <c r="B136" s="411"/>
      <c r="C136" s="411"/>
      <c r="D136" s="411"/>
      <c r="E136" s="411"/>
      <c r="F136" s="411"/>
      <c r="G136" s="411"/>
      <c r="H136" s="418" t="s">
        <v>309</v>
      </c>
      <c r="I136" s="418"/>
      <c r="J136" s="418"/>
      <c r="K136" s="418"/>
      <c r="L136" s="418"/>
      <c r="M136" s="418"/>
      <c r="N136" s="418"/>
      <c r="O136" s="418"/>
      <c r="P136" s="418"/>
      <c r="Q136" s="418"/>
      <c r="R136" s="418"/>
      <c r="S136" s="418"/>
      <c r="T136" s="418"/>
      <c r="U136" s="418"/>
      <c r="V136" s="418"/>
      <c r="W136" s="418"/>
      <c r="X136" s="418"/>
      <c r="Y136" s="418"/>
      <c r="Z136" s="418"/>
      <c r="AA136" s="418"/>
      <c r="AB136" s="418"/>
      <c r="AC136" s="418"/>
      <c r="AD136" s="418"/>
      <c r="AE136" s="418"/>
      <c r="AF136" s="418"/>
      <c r="AG136" s="418"/>
      <c r="AH136" s="418"/>
      <c r="AI136" s="418"/>
      <c r="AJ136" s="418"/>
      <c r="AK136" s="418"/>
      <c r="AL136" s="418"/>
      <c r="AM136" s="418"/>
      <c r="AN136" s="418"/>
      <c r="AO136" s="418"/>
      <c r="AP136" s="404"/>
      <c r="AQ136" s="404"/>
      <c r="AR136" s="404"/>
      <c r="AS136" s="404"/>
      <c r="AT136" s="404"/>
      <c r="AU136" s="404"/>
      <c r="AV136" s="404"/>
      <c r="AW136" s="404"/>
      <c r="AX136" s="404"/>
      <c r="AY136" s="404"/>
      <c r="AZ136" s="404"/>
      <c r="BA136" s="404"/>
      <c r="BB136" s="404"/>
      <c r="BC136" s="404"/>
      <c r="BD136" s="404"/>
      <c r="BE136" s="404"/>
      <c r="BF136" s="404"/>
      <c r="BG136" s="404"/>
      <c r="BH136" s="404"/>
      <c r="BI136" s="404"/>
      <c r="BJ136" s="404"/>
      <c r="BK136" s="404"/>
      <c r="BL136" s="404"/>
      <c r="BM136" s="404"/>
      <c r="BN136" s="404"/>
      <c r="BO136" s="404"/>
      <c r="BP136" s="404"/>
      <c r="BQ136" s="404"/>
      <c r="BR136" s="404"/>
      <c r="BS136" s="404"/>
      <c r="BT136" s="404"/>
      <c r="BU136" s="404"/>
      <c r="BV136" s="551"/>
      <c r="BW136" s="551"/>
      <c r="BX136" s="551"/>
      <c r="BY136" s="551"/>
      <c r="BZ136" s="551"/>
      <c r="CA136" s="551"/>
      <c r="CB136" s="551"/>
      <c r="CC136" s="551"/>
      <c r="CD136" s="551"/>
      <c r="CE136" s="551"/>
      <c r="CF136" s="551"/>
      <c r="CG136" s="551"/>
      <c r="CH136" s="551"/>
      <c r="CI136" s="551"/>
      <c r="CJ136" s="551"/>
      <c r="CK136" s="551"/>
      <c r="CL136" s="551"/>
      <c r="CM136" s="551"/>
      <c r="CN136" s="551"/>
      <c r="CO136" s="551"/>
      <c r="CP136" s="551"/>
      <c r="CQ136" s="551"/>
      <c r="CR136" s="551"/>
      <c r="CS136" s="551"/>
      <c r="CT136" s="551"/>
      <c r="CU136" s="551"/>
      <c r="CV136" s="551"/>
      <c r="CW136" s="551"/>
      <c r="CX136" s="551"/>
      <c r="CY136" s="551"/>
      <c r="CZ136" s="551"/>
      <c r="DA136" s="551"/>
    </row>
    <row r="137" spans="1:105" s="5" customFormat="1" ht="15" customHeight="1" x14ac:dyDescent="0.2">
      <c r="A137" s="411" t="s">
        <v>104</v>
      </c>
      <c r="B137" s="411"/>
      <c r="C137" s="411"/>
      <c r="D137" s="411"/>
      <c r="E137" s="411"/>
      <c r="F137" s="411"/>
      <c r="G137" s="411"/>
      <c r="H137" s="418" t="s">
        <v>95</v>
      </c>
      <c r="I137" s="418"/>
      <c r="J137" s="418"/>
      <c r="K137" s="418"/>
      <c r="L137" s="418"/>
      <c r="M137" s="418"/>
      <c r="N137" s="418"/>
      <c r="O137" s="418"/>
      <c r="P137" s="418"/>
      <c r="Q137" s="418"/>
      <c r="R137" s="418"/>
      <c r="S137" s="418"/>
      <c r="T137" s="418"/>
      <c r="U137" s="418"/>
      <c r="V137" s="418"/>
      <c r="W137" s="418"/>
      <c r="X137" s="418"/>
      <c r="Y137" s="418"/>
      <c r="Z137" s="418"/>
      <c r="AA137" s="418"/>
      <c r="AB137" s="418"/>
      <c r="AC137" s="418"/>
      <c r="AD137" s="418"/>
      <c r="AE137" s="418"/>
      <c r="AF137" s="418"/>
      <c r="AG137" s="418"/>
      <c r="AH137" s="418"/>
      <c r="AI137" s="418"/>
      <c r="AJ137" s="418"/>
      <c r="AK137" s="418"/>
      <c r="AL137" s="418"/>
      <c r="AM137" s="418"/>
      <c r="AN137" s="418"/>
      <c r="AO137" s="418"/>
      <c r="AP137" s="404"/>
      <c r="AQ137" s="404"/>
      <c r="AR137" s="404"/>
      <c r="AS137" s="404"/>
      <c r="AT137" s="404"/>
      <c r="AU137" s="404"/>
      <c r="AV137" s="404"/>
      <c r="AW137" s="404"/>
      <c r="AX137" s="404"/>
      <c r="AY137" s="404"/>
      <c r="AZ137" s="404"/>
      <c r="BA137" s="404"/>
      <c r="BB137" s="404"/>
      <c r="BC137" s="404"/>
      <c r="BD137" s="404"/>
      <c r="BE137" s="404"/>
      <c r="BF137" s="404"/>
      <c r="BG137" s="404"/>
      <c r="BH137" s="404"/>
      <c r="BI137" s="404"/>
      <c r="BJ137" s="404"/>
      <c r="BK137" s="404"/>
      <c r="BL137" s="404"/>
      <c r="BM137" s="404"/>
      <c r="BN137" s="404"/>
      <c r="BO137" s="404"/>
      <c r="BP137" s="404"/>
      <c r="BQ137" s="404"/>
      <c r="BR137" s="404"/>
      <c r="BS137" s="404"/>
      <c r="BT137" s="404"/>
      <c r="BU137" s="404"/>
      <c r="BV137" s="551"/>
      <c r="BW137" s="551"/>
      <c r="BX137" s="551"/>
      <c r="BY137" s="551"/>
      <c r="BZ137" s="551"/>
      <c r="CA137" s="551"/>
      <c r="CB137" s="551"/>
      <c r="CC137" s="551"/>
      <c r="CD137" s="551"/>
      <c r="CE137" s="551"/>
      <c r="CF137" s="551"/>
      <c r="CG137" s="551"/>
      <c r="CH137" s="551"/>
      <c r="CI137" s="551"/>
      <c r="CJ137" s="551"/>
      <c r="CK137" s="551"/>
      <c r="CL137" s="551"/>
      <c r="CM137" s="551"/>
      <c r="CN137" s="551"/>
      <c r="CO137" s="551"/>
      <c r="CP137" s="551"/>
      <c r="CQ137" s="551"/>
      <c r="CR137" s="551"/>
      <c r="CS137" s="551"/>
      <c r="CT137" s="551"/>
      <c r="CU137" s="551"/>
      <c r="CV137" s="551"/>
      <c r="CW137" s="551"/>
      <c r="CX137" s="551"/>
      <c r="CY137" s="551"/>
      <c r="CZ137" s="551"/>
      <c r="DA137" s="551"/>
    </row>
    <row r="138" spans="1:105" s="5" customFormat="1" ht="15" customHeight="1" x14ac:dyDescent="0.2">
      <c r="A138" s="411"/>
      <c r="B138" s="411"/>
      <c r="C138" s="411"/>
      <c r="D138" s="411"/>
      <c r="E138" s="411"/>
      <c r="F138" s="411"/>
      <c r="G138" s="411"/>
      <c r="H138" s="700" t="s">
        <v>59</v>
      </c>
      <c r="I138" s="701"/>
      <c r="J138" s="701"/>
      <c r="K138" s="701"/>
      <c r="L138" s="701"/>
      <c r="M138" s="701"/>
      <c r="N138" s="701"/>
      <c r="O138" s="701"/>
      <c r="P138" s="701"/>
      <c r="Q138" s="701"/>
      <c r="R138" s="701"/>
      <c r="S138" s="701"/>
      <c r="T138" s="701"/>
      <c r="U138" s="701"/>
      <c r="V138" s="701"/>
      <c r="W138" s="701"/>
      <c r="X138" s="701"/>
      <c r="Y138" s="701"/>
      <c r="Z138" s="701"/>
      <c r="AA138" s="701"/>
      <c r="AB138" s="701"/>
      <c r="AC138" s="701"/>
      <c r="AD138" s="701"/>
      <c r="AE138" s="701"/>
      <c r="AF138" s="701"/>
      <c r="AG138" s="701"/>
      <c r="AH138" s="701"/>
      <c r="AI138" s="701"/>
      <c r="AJ138" s="701"/>
      <c r="AK138" s="701"/>
      <c r="AL138" s="701"/>
      <c r="AM138" s="701"/>
      <c r="AN138" s="701"/>
      <c r="AO138" s="702"/>
      <c r="AP138" s="404" t="s">
        <v>8</v>
      </c>
      <c r="AQ138" s="404"/>
      <c r="AR138" s="404"/>
      <c r="AS138" s="404"/>
      <c r="AT138" s="404"/>
      <c r="AU138" s="404"/>
      <c r="AV138" s="404"/>
      <c r="AW138" s="404"/>
      <c r="AX138" s="404"/>
      <c r="AY138" s="404"/>
      <c r="AZ138" s="404"/>
      <c r="BA138" s="404"/>
      <c r="BB138" s="404"/>
      <c r="BC138" s="404"/>
      <c r="BD138" s="404"/>
      <c r="BE138" s="404"/>
      <c r="BF138" s="404" t="s">
        <v>8</v>
      </c>
      <c r="BG138" s="404"/>
      <c r="BH138" s="404"/>
      <c r="BI138" s="404"/>
      <c r="BJ138" s="404"/>
      <c r="BK138" s="404"/>
      <c r="BL138" s="404"/>
      <c r="BM138" s="404"/>
      <c r="BN138" s="404"/>
      <c r="BO138" s="404"/>
      <c r="BP138" s="404"/>
      <c r="BQ138" s="404"/>
      <c r="BR138" s="404"/>
      <c r="BS138" s="404"/>
      <c r="BT138" s="404"/>
      <c r="BU138" s="404"/>
      <c r="BV138" s="404" t="s">
        <v>8</v>
      </c>
      <c r="BW138" s="404"/>
      <c r="BX138" s="404"/>
      <c r="BY138" s="404"/>
      <c r="BZ138" s="404"/>
      <c r="CA138" s="404"/>
      <c r="CB138" s="404"/>
      <c r="CC138" s="404"/>
      <c r="CD138" s="404"/>
      <c r="CE138" s="404"/>
      <c r="CF138" s="404"/>
      <c r="CG138" s="404"/>
      <c r="CH138" s="404"/>
      <c r="CI138" s="404"/>
      <c r="CJ138" s="404"/>
      <c r="CK138" s="404"/>
      <c r="CL138" s="589"/>
      <c r="CM138" s="589"/>
      <c r="CN138" s="589"/>
      <c r="CO138" s="589"/>
      <c r="CP138" s="589"/>
      <c r="CQ138" s="589"/>
      <c r="CR138" s="589"/>
      <c r="CS138" s="589"/>
      <c r="CT138" s="589"/>
      <c r="CU138" s="589"/>
      <c r="CV138" s="589"/>
      <c r="CW138" s="589"/>
      <c r="CX138" s="589"/>
      <c r="CY138" s="589"/>
      <c r="CZ138" s="589"/>
      <c r="DA138" s="589"/>
    </row>
    <row r="139" spans="1:105" s="5" customFormat="1" ht="7.5" customHeight="1" x14ac:dyDescent="0.25">
      <c r="A139" s="269"/>
      <c r="B139" s="269"/>
      <c r="C139" s="269"/>
      <c r="D139" s="269"/>
      <c r="E139" s="269"/>
      <c r="F139" s="269"/>
      <c r="G139" s="269"/>
      <c r="H139" s="269"/>
      <c r="I139" s="269"/>
      <c r="J139" s="269"/>
      <c r="K139" s="269"/>
      <c r="L139" s="269"/>
      <c r="M139" s="269"/>
      <c r="N139" s="269"/>
      <c r="O139" s="269"/>
      <c r="P139" s="269"/>
      <c r="Q139" s="269"/>
      <c r="R139" s="269"/>
      <c r="S139" s="269"/>
      <c r="T139" s="269"/>
      <c r="U139" s="269"/>
      <c r="V139" s="269"/>
      <c r="W139" s="269"/>
      <c r="X139" s="269"/>
      <c r="Y139" s="269"/>
      <c r="Z139" s="269"/>
      <c r="AA139" s="269"/>
      <c r="AB139" s="269"/>
      <c r="AC139" s="269"/>
      <c r="AD139" s="269"/>
      <c r="AE139" s="269"/>
      <c r="AF139" s="269"/>
      <c r="AG139" s="269"/>
      <c r="AH139" s="269"/>
      <c r="AI139" s="269"/>
      <c r="AJ139" s="269"/>
      <c r="AK139" s="269"/>
      <c r="AL139" s="269"/>
      <c r="AM139" s="269"/>
      <c r="AN139" s="269"/>
      <c r="AO139" s="269"/>
      <c r="AP139" s="269"/>
      <c r="AQ139" s="269"/>
      <c r="AR139" s="269"/>
      <c r="AS139" s="269"/>
      <c r="AT139" s="269"/>
      <c r="AU139" s="269"/>
      <c r="AV139" s="269"/>
      <c r="AW139" s="269"/>
      <c r="AX139" s="269"/>
      <c r="AY139" s="269"/>
      <c r="AZ139" s="269"/>
      <c r="BA139" s="269"/>
      <c r="BB139" s="269"/>
      <c r="BC139" s="269"/>
      <c r="BD139" s="269"/>
      <c r="BE139" s="269"/>
      <c r="BF139" s="269"/>
      <c r="BG139" s="269"/>
      <c r="BH139" s="269"/>
      <c r="BI139" s="269"/>
      <c r="BJ139" s="269"/>
      <c r="BK139" s="269"/>
      <c r="BL139" s="269"/>
      <c r="BM139" s="269"/>
      <c r="BN139" s="269"/>
      <c r="BO139" s="269"/>
      <c r="BP139" s="269"/>
      <c r="BQ139" s="269"/>
      <c r="BR139" s="269"/>
      <c r="BS139" s="269"/>
      <c r="BT139" s="269"/>
      <c r="BU139" s="269"/>
      <c r="BV139" s="269"/>
      <c r="BW139" s="269"/>
      <c r="BX139" s="269"/>
      <c r="BY139" s="269"/>
      <c r="BZ139" s="269"/>
      <c r="CA139" s="269"/>
      <c r="CB139" s="269"/>
      <c r="CC139" s="269"/>
      <c r="CD139" s="269"/>
      <c r="CE139" s="269"/>
      <c r="CF139" s="269"/>
      <c r="CG139" s="269"/>
      <c r="CH139" s="269"/>
      <c r="CI139" s="269"/>
      <c r="CJ139" s="269"/>
      <c r="CK139" s="269"/>
      <c r="CL139" s="269"/>
      <c r="CM139" s="269"/>
      <c r="CN139" s="269"/>
      <c r="CO139" s="269"/>
      <c r="CP139" s="269"/>
      <c r="CQ139" s="269"/>
      <c r="CR139" s="269"/>
      <c r="CS139" s="269"/>
      <c r="CT139" s="269"/>
      <c r="CU139" s="269"/>
      <c r="CV139" s="269"/>
      <c r="CW139" s="269"/>
      <c r="CX139" s="269"/>
      <c r="CY139" s="269"/>
      <c r="CZ139" s="269"/>
      <c r="DA139" s="269"/>
    </row>
    <row r="140" spans="1:105" ht="13.5" customHeight="1" x14ac:dyDescent="0.25">
      <c r="A140" s="465" t="s">
        <v>63</v>
      </c>
      <c r="B140" s="465"/>
      <c r="C140" s="465"/>
      <c r="D140" s="465"/>
      <c r="E140" s="465"/>
      <c r="F140" s="465"/>
      <c r="G140" s="465"/>
      <c r="H140" s="465"/>
      <c r="I140" s="465"/>
      <c r="J140" s="465"/>
      <c r="K140" s="465"/>
      <c r="L140" s="465"/>
      <c r="M140" s="465"/>
      <c r="N140" s="465"/>
      <c r="O140" s="465"/>
      <c r="P140" s="465"/>
      <c r="Q140" s="465"/>
      <c r="R140" s="465"/>
      <c r="S140" s="465"/>
      <c r="T140" s="465"/>
      <c r="U140" s="465"/>
      <c r="V140" s="465"/>
      <c r="W140" s="465"/>
      <c r="X140" s="465"/>
      <c r="Y140" s="465"/>
      <c r="Z140" s="465"/>
      <c r="AA140" s="465"/>
      <c r="AB140" s="465"/>
      <c r="AC140" s="465"/>
      <c r="AD140" s="465"/>
      <c r="AE140" s="465"/>
      <c r="AF140" s="465"/>
      <c r="AG140" s="465"/>
      <c r="AH140" s="465"/>
      <c r="AI140" s="465"/>
      <c r="AJ140" s="465"/>
      <c r="AK140" s="465"/>
      <c r="AL140" s="465"/>
      <c r="AM140" s="465"/>
      <c r="AN140" s="465"/>
      <c r="AO140" s="465"/>
      <c r="AP140" s="465"/>
      <c r="AQ140" s="465"/>
      <c r="AR140" s="465"/>
      <c r="AS140" s="465"/>
      <c r="AT140" s="465"/>
      <c r="AU140" s="465"/>
      <c r="AV140" s="465"/>
      <c r="AW140" s="465"/>
      <c r="AX140" s="465"/>
      <c r="AY140" s="465"/>
      <c r="AZ140" s="465"/>
      <c r="BA140" s="465"/>
      <c r="BB140" s="465"/>
      <c r="BC140" s="465"/>
      <c r="BD140" s="465"/>
      <c r="BE140" s="465"/>
      <c r="BF140" s="465"/>
      <c r="BG140" s="465"/>
      <c r="BH140" s="465"/>
      <c r="BI140" s="465"/>
      <c r="BJ140" s="465"/>
      <c r="BK140" s="465"/>
      <c r="BL140" s="465"/>
      <c r="BM140" s="465"/>
      <c r="BN140" s="465"/>
      <c r="BO140" s="465"/>
      <c r="BP140" s="465"/>
      <c r="BQ140" s="465"/>
      <c r="BR140" s="465"/>
      <c r="BS140" s="465"/>
      <c r="BT140" s="465"/>
      <c r="BU140" s="465"/>
      <c r="BV140" s="465"/>
      <c r="BW140" s="465"/>
      <c r="BX140" s="465"/>
      <c r="BY140" s="465"/>
      <c r="BZ140" s="465"/>
      <c r="CA140" s="465"/>
      <c r="CB140" s="465"/>
      <c r="CC140" s="465"/>
      <c r="CD140" s="465"/>
      <c r="CE140" s="465"/>
      <c r="CF140" s="465"/>
      <c r="CG140" s="465"/>
      <c r="CH140" s="465"/>
      <c r="CI140" s="465"/>
      <c r="CJ140" s="465"/>
      <c r="CK140" s="465"/>
      <c r="CL140" s="465"/>
      <c r="CM140" s="465"/>
      <c r="CN140" s="465"/>
      <c r="CO140" s="465"/>
      <c r="CP140" s="465"/>
      <c r="CQ140" s="465"/>
      <c r="CR140" s="465"/>
      <c r="CS140" s="465"/>
      <c r="CT140" s="465"/>
      <c r="CU140" s="465"/>
      <c r="CV140" s="465"/>
      <c r="CW140" s="465"/>
      <c r="CX140" s="465"/>
      <c r="CY140" s="465"/>
      <c r="CZ140" s="465"/>
      <c r="DA140" s="465"/>
    </row>
    <row r="141" spans="1:105" s="265" customFormat="1" ht="7.5" customHeight="1" x14ac:dyDescent="0.25">
      <c r="A141" s="269"/>
      <c r="B141" s="269"/>
      <c r="C141" s="269"/>
      <c r="D141" s="269"/>
      <c r="E141" s="269"/>
      <c r="F141" s="269"/>
      <c r="G141" s="269"/>
      <c r="H141" s="269"/>
      <c r="I141" s="269"/>
      <c r="J141" s="269"/>
      <c r="K141" s="269"/>
      <c r="L141" s="269"/>
      <c r="M141" s="269"/>
      <c r="N141" s="269"/>
      <c r="O141" s="269"/>
      <c r="P141" s="269"/>
      <c r="Q141" s="269"/>
      <c r="R141" s="269"/>
      <c r="S141" s="269"/>
      <c r="T141" s="269"/>
      <c r="U141" s="269"/>
      <c r="V141" s="269"/>
      <c r="W141" s="269"/>
      <c r="X141" s="269"/>
      <c r="Y141" s="269"/>
      <c r="Z141" s="269"/>
      <c r="AA141" s="269"/>
      <c r="AB141" s="269"/>
      <c r="AC141" s="269"/>
      <c r="AD141" s="269"/>
      <c r="AE141" s="269"/>
      <c r="AF141" s="269"/>
      <c r="AG141" s="269"/>
      <c r="AH141" s="269"/>
      <c r="AI141" s="269"/>
      <c r="AJ141" s="269"/>
      <c r="AK141" s="269"/>
      <c r="AL141" s="269"/>
      <c r="AM141" s="269"/>
      <c r="AN141" s="269"/>
      <c r="AO141" s="269"/>
      <c r="AP141" s="269"/>
      <c r="AQ141" s="269"/>
      <c r="AR141" s="269"/>
      <c r="AS141" s="269"/>
      <c r="AT141" s="269"/>
      <c r="AU141" s="269"/>
      <c r="AV141" s="269"/>
      <c r="AW141" s="269"/>
      <c r="AX141" s="269"/>
      <c r="AY141" s="269"/>
      <c r="AZ141" s="269"/>
      <c r="BA141" s="269"/>
      <c r="BB141" s="269"/>
      <c r="BC141" s="269"/>
      <c r="BD141" s="269"/>
      <c r="BE141" s="269"/>
      <c r="BF141" s="269"/>
      <c r="BG141" s="269"/>
      <c r="BH141" s="269"/>
      <c r="BI141" s="269"/>
      <c r="BJ141" s="269"/>
      <c r="BK141" s="269"/>
      <c r="BL141" s="269"/>
      <c r="BM141" s="269"/>
      <c r="BN141" s="269"/>
      <c r="BO141" s="269"/>
      <c r="BP141" s="269"/>
      <c r="BQ141" s="269"/>
      <c r="BR141" s="269"/>
      <c r="BS141" s="269"/>
      <c r="BT141" s="269"/>
      <c r="BU141" s="269"/>
      <c r="BV141" s="269"/>
      <c r="BW141" s="269"/>
      <c r="BX141" s="269"/>
      <c r="BY141" s="269"/>
      <c r="BZ141" s="269"/>
      <c r="CA141" s="269"/>
      <c r="CB141" s="269"/>
      <c r="CC141" s="269"/>
      <c r="CD141" s="269"/>
      <c r="CE141" s="269"/>
      <c r="CF141" s="269"/>
      <c r="CG141" s="269"/>
      <c r="CH141" s="269"/>
      <c r="CI141" s="269"/>
      <c r="CJ141" s="269"/>
      <c r="CK141" s="269"/>
      <c r="CL141" s="269"/>
      <c r="CM141" s="269"/>
      <c r="CN141" s="269"/>
      <c r="CO141" s="269"/>
      <c r="CP141" s="269"/>
      <c r="CQ141" s="269"/>
      <c r="CR141" s="269"/>
      <c r="CS141" s="269"/>
      <c r="CT141" s="269"/>
      <c r="CU141" s="269"/>
      <c r="CV141" s="269"/>
      <c r="CW141" s="269"/>
      <c r="CX141" s="269"/>
      <c r="CY141" s="269"/>
      <c r="CZ141" s="269"/>
      <c r="DA141" s="269"/>
    </row>
    <row r="142" spans="1:105" ht="33.75" customHeight="1" x14ac:dyDescent="0.25">
      <c r="A142" s="466" t="s">
        <v>0</v>
      </c>
      <c r="B142" s="467"/>
      <c r="C142" s="467"/>
      <c r="D142" s="467"/>
      <c r="E142" s="467"/>
      <c r="F142" s="467"/>
      <c r="G142" s="468"/>
      <c r="H142" s="466" t="s">
        <v>14</v>
      </c>
      <c r="I142" s="467"/>
      <c r="J142" s="467"/>
      <c r="K142" s="467"/>
      <c r="L142" s="467"/>
      <c r="M142" s="467"/>
      <c r="N142" s="467"/>
      <c r="O142" s="467"/>
      <c r="P142" s="467"/>
      <c r="Q142" s="467"/>
      <c r="R142" s="467"/>
      <c r="S142" s="467"/>
      <c r="T142" s="467"/>
      <c r="U142" s="467"/>
      <c r="V142" s="467"/>
      <c r="W142" s="467"/>
      <c r="X142" s="467"/>
      <c r="Y142" s="467"/>
      <c r="Z142" s="467"/>
      <c r="AA142" s="467"/>
      <c r="AB142" s="467"/>
      <c r="AC142" s="467"/>
      <c r="AD142" s="467"/>
      <c r="AE142" s="467"/>
      <c r="AF142" s="467"/>
      <c r="AG142" s="467"/>
      <c r="AH142" s="467"/>
      <c r="AI142" s="467"/>
      <c r="AJ142" s="467"/>
      <c r="AK142" s="467"/>
      <c r="AL142" s="467"/>
      <c r="AM142" s="467"/>
      <c r="AN142" s="467"/>
      <c r="AO142" s="467"/>
      <c r="AP142" s="467"/>
      <c r="AQ142" s="467"/>
      <c r="AR142" s="467"/>
      <c r="AS142" s="467"/>
      <c r="AT142" s="467"/>
      <c r="AU142" s="467"/>
      <c r="AV142" s="467"/>
      <c r="AW142" s="467"/>
      <c r="AX142" s="467"/>
      <c r="AY142" s="467"/>
      <c r="AZ142" s="467"/>
      <c r="BA142" s="467"/>
      <c r="BB142" s="467"/>
      <c r="BC142" s="468"/>
      <c r="BD142" s="466" t="s">
        <v>64</v>
      </c>
      <c r="BE142" s="467"/>
      <c r="BF142" s="467"/>
      <c r="BG142" s="467"/>
      <c r="BH142" s="467"/>
      <c r="BI142" s="467"/>
      <c r="BJ142" s="467"/>
      <c r="BK142" s="467"/>
      <c r="BL142" s="467"/>
      <c r="BM142" s="467"/>
      <c r="BN142" s="467"/>
      <c r="BO142" s="467"/>
      <c r="BP142" s="467"/>
      <c r="BQ142" s="467"/>
      <c r="BR142" s="467"/>
      <c r="BS142" s="468"/>
      <c r="BT142" s="466" t="s">
        <v>65</v>
      </c>
      <c r="BU142" s="467"/>
      <c r="BV142" s="467"/>
      <c r="BW142" s="467"/>
      <c r="BX142" s="467"/>
      <c r="BY142" s="467"/>
      <c r="BZ142" s="467"/>
      <c r="CA142" s="467"/>
      <c r="CB142" s="467"/>
      <c r="CC142" s="467"/>
      <c r="CD142" s="467"/>
      <c r="CE142" s="467"/>
      <c r="CF142" s="467"/>
      <c r="CG142" s="467"/>
      <c r="CH142" s="467"/>
      <c r="CI142" s="468"/>
      <c r="CJ142" s="466" t="s">
        <v>48</v>
      </c>
      <c r="CK142" s="467"/>
      <c r="CL142" s="467"/>
      <c r="CM142" s="467"/>
      <c r="CN142" s="467"/>
      <c r="CO142" s="467"/>
      <c r="CP142" s="467"/>
      <c r="CQ142" s="467"/>
      <c r="CR142" s="467"/>
      <c r="CS142" s="467"/>
      <c r="CT142" s="467"/>
      <c r="CU142" s="467"/>
      <c r="CV142" s="467"/>
      <c r="CW142" s="467"/>
      <c r="CX142" s="467"/>
      <c r="CY142" s="467"/>
      <c r="CZ142" s="467"/>
      <c r="DA142" s="468"/>
    </row>
    <row r="143" spans="1:105" s="3" customFormat="1" ht="13.5" customHeight="1" x14ac:dyDescent="0.2">
      <c r="A143" s="472">
        <v>1</v>
      </c>
      <c r="B143" s="472"/>
      <c r="C143" s="472"/>
      <c r="D143" s="472"/>
      <c r="E143" s="472"/>
      <c r="F143" s="472"/>
      <c r="G143" s="472"/>
      <c r="H143" s="472">
        <v>2</v>
      </c>
      <c r="I143" s="472"/>
      <c r="J143" s="472"/>
      <c r="K143" s="472"/>
      <c r="L143" s="472"/>
      <c r="M143" s="472"/>
      <c r="N143" s="472"/>
      <c r="O143" s="472"/>
      <c r="P143" s="472"/>
      <c r="Q143" s="472"/>
      <c r="R143" s="472"/>
      <c r="S143" s="472"/>
      <c r="T143" s="472"/>
      <c r="U143" s="472"/>
      <c r="V143" s="472"/>
      <c r="W143" s="472"/>
      <c r="X143" s="472"/>
      <c r="Y143" s="472"/>
      <c r="Z143" s="472"/>
      <c r="AA143" s="472"/>
      <c r="AB143" s="472"/>
      <c r="AC143" s="472"/>
      <c r="AD143" s="472"/>
      <c r="AE143" s="472"/>
      <c r="AF143" s="472"/>
      <c r="AG143" s="472"/>
      <c r="AH143" s="472"/>
      <c r="AI143" s="472"/>
      <c r="AJ143" s="472"/>
      <c r="AK143" s="472"/>
      <c r="AL143" s="472"/>
      <c r="AM143" s="472"/>
      <c r="AN143" s="472"/>
      <c r="AO143" s="472"/>
      <c r="AP143" s="472"/>
      <c r="AQ143" s="472"/>
      <c r="AR143" s="472"/>
      <c r="AS143" s="472"/>
      <c r="AT143" s="472"/>
      <c r="AU143" s="472"/>
      <c r="AV143" s="472"/>
      <c r="AW143" s="472"/>
      <c r="AX143" s="472"/>
      <c r="AY143" s="472"/>
      <c r="AZ143" s="472"/>
      <c r="BA143" s="472"/>
      <c r="BB143" s="472"/>
      <c r="BC143" s="472"/>
      <c r="BD143" s="472">
        <v>3</v>
      </c>
      <c r="BE143" s="472"/>
      <c r="BF143" s="472"/>
      <c r="BG143" s="472"/>
      <c r="BH143" s="472"/>
      <c r="BI143" s="472"/>
      <c r="BJ143" s="472"/>
      <c r="BK143" s="472"/>
      <c r="BL143" s="472"/>
      <c r="BM143" s="472"/>
      <c r="BN143" s="472"/>
      <c r="BO143" s="472"/>
      <c r="BP143" s="472"/>
      <c r="BQ143" s="472"/>
      <c r="BR143" s="472"/>
      <c r="BS143" s="472"/>
      <c r="BT143" s="472">
        <v>4</v>
      </c>
      <c r="BU143" s="472"/>
      <c r="BV143" s="472"/>
      <c r="BW143" s="472"/>
      <c r="BX143" s="472"/>
      <c r="BY143" s="472"/>
      <c r="BZ143" s="472"/>
      <c r="CA143" s="472"/>
      <c r="CB143" s="472"/>
      <c r="CC143" s="472"/>
      <c r="CD143" s="472"/>
      <c r="CE143" s="472"/>
      <c r="CF143" s="472"/>
      <c r="CG143" s="472"/>
      <c r="CH143" s="472"/>
      <c r="CI143" s="472"/>
      <c r="CJ143" s="472">
        <v>5</v>
      </c>
      <c r="CK143" s="472"/>
      <c r="CL143" s="472"/>
      <c r="CM143" s="472"/>
      <c r="CN143" s="472"/>
      <c r="CO143" s="472"/>
      <c r="CP143" s="472"/>
      <c r="CQ143" s="472"/>
      <c r="CR143" s="472"/>
      <c r="CS143" s="472"/>
      <c r="CT143" s="472"/>
      <c r="CU143" s="472"/>
      <c r="CV143" s="472"/>
      <c r="CW143" s="472"/>
      <c r="CX143" s="472"/>
      <c r="CY143" s="472"/>
      <c r="CZ143" s="472"/>
      <c r="DA143" s="472"/>
    </row>
    <row r="144" spans="1:105" s="270" customFormat="1" ht="12.75" x14ac:dyDescent="0.2">
      <c r="A144" s="411"/>
      <c r="B144" s="411"/>
      <c r="C144" s="411"/>
      <c r="D144" s="411"/>
      <c r="E144" s="411"/>
      <c r="F144" s="411"/>
      <c r="G144" s="411"/>
      <c r="H144" s="418"/>
      <c r="I144" s="418"/>
      <c r="J144" s="418"/>
      <c r="K144" s="418"/>
      <c r="L144" s="418"/>
      <c r="M144" s="418"/>
      <c r="N144" s="418"/>
      <c r="O144" s="418"/>
      <c r="P144" s="418"/>
      <c r="Q144" s="418"/>
      <c r="R144" s="418"/>
      <c r="S144" s="418"/>
      <c r="T144" s="418"/>
      <c r="U144" s="418"/>
      <c r="V144" s="418"/>
      <c r="W144" s="418"/>
      <c r="X144" s="418"/>
      <c r="Y144" s="418"/>
      <c r="Z144" s="418"/>
      <c r="AA144" s="418"/>
      <c r="AB144" s="418"/>
      <c r="AC144" s="418"/>
      <c r="AD144" s="418"/>
      <c r="AE144" s="418"/>
      <c r="AF144" s="418"/>
      <c r="AG144" s="418"/>
      <c r="AH144" s="418"/>
      <c r="AI144" s="418"/>
      <c r="AJ144" s="418"/>
      <c r="AK144" s="418"/>
      <c r="AL144" s="418"/>
      <c r="AM144" s="418"/>
      <c r="AN144" s="418"/>
      <c r="AO144" s="418"/>
      <c r="AP144" s="418"/>
      <c r="AQ144" s="418"/>
      <c r="AR144" s="418"/>
      <c r="AS144" s="418"/>
      <c r="AT144" s="418"/>
      <c r="AU144" s="418"/>
      <c r="AV144" s="418"/>
      <c r="AW144" s="418"/>
      <c r="AX144" s="418"/>
      <c r="AY144" s="418"/>
      <c r="AZ144" s="418"/>
      <c r="BA144" s="418"/>
      <c r="BB144" s="418"/>
      <c r="BC144" s="418"/>
      <c r="BD144" s="404"/>
      <c r="BE144" s="404"/>
      <c r="BF144" s="404"/>
      <c r="BG144" s="404"/>
      <c r="BH144" s="404"/>
      <c r="BI144" s="404"/>
      <c r="BJ144" s="404"/>
      <c r="BK144" s="404"/>
      <c r="BL144" s="404"/>
      <c r="BM144" s="404"/>
      <c r="BN144" s="404"/>
      <c r="BO144" s="404"/>
      <c r="BP144" s="404"/>
      <c r="BQ144" s="404"/>
      <c r="BR144" s="404"/>
      <c r="BS144" s="404"/>
      <c r="BT144" s="551"/>
      <c r="BU144" s="551"/>
      <c r="BV144" s="551"/>
      <c r="BW144" s="551"/>
      <c r="BX144" s="551"/>
      <c r="BY144" s="551"/>
      <c r="BZ144" s="551"/>
      <c r="CA144" s="551"/>
      <c r="CB144" s="551"/>
      <c r="CC144" s="551"/>
      <c r="CD144" s="551"/>
      <c r="CE144" s="551"/>
      <c r="CF144" s="551"/>
      <c r="CG144" s="551"/>
      <c r="CH144" s="551"/>
      <c r="CI144" s="551"/>
      <c r="CJ144" s="551"/>
      <c r="CK144" s="551"/>
      <c r="CL144" s="551"/>
      <c r="CM144" s="551"/>
      <c r="CN144" s="551"/>
      <c r="CO144" s="551"/>
      <c r="CP144" s="551"/>
      <c r="CQ144" s="551"/>
      <c r="CR144" s="551"/>
      <c r="CS144" s="551"/>
      <c r="CT144" s="551"/>
      <c r="CU144" s="551"/>
      <c r="CV144" s="551"/>
      <c r="CW144" s="551"/>
      <c r="CX144" s="551"/>
      <c r="CY144" s="551"/>
      <c r="CZ144" s="551"/>
      <c r="DA144" s="551"/>
    </row>
    <row r="145" spans="1:128" s="5" customFormat="1" ht="15" customHeight="1" x14ac:dyDescent="0.2">
      <c r="A145" s="411"/>
      <c r="B145" s="411"/>
      <c r="C145" s="411"/>
      <c r="D145" s="411"/>
      <c r="E145" s="411"/>
      <c r="F145" s="411"/>
      <c r="G145" s="411"/>
      <c r="H145" s="418"/>
      <c r="I145" s="418"/>
      <c r="J145" s="418"/>
      <c r="K145" s="418"/>
      <c r="L145" s="418"/>
      <c r="M145" s="418"/>
      <c r="N145" s="418"/>
      <c r="O145" s="418"/>
      <c r="P145" s="418"/>
      <c r="Q145" s="418"/>
      <c r="R145" s="418"/>
      <c r="S145" s="418"/>
      <c r="T145" s="418"/>
      <c r="U145" s="418"/>
      <c r="V145" s="418"/>
      <c r="W145" s="418"/>
      <c r="X145" s="418"/>
      <c r="Y145" s="418"/>
      <c r="Z145" s="418"/>
      <c r="AA145" s="418"/>
      <c r="AB145" s="418"/>
      <c r="AC145" s="418"/>
      <c r="AD145" s="418"/>
      <c r="AE145" s="418"/>
      <c r="AF145" s="418"/>
      <c r="AG145" s="418"/>
      <c r="AH145" s="418"/>
      <c r="AI145" s="418"/>
      <c r="AJ145" s="418"/>
      <c r="AK145" s="418"/>
      <c r="AL145" s="418"/>
      <c r="AM145" s="418"/>
      <c r="AN145" s="418"/>
      <c r="AO145" s="418"/>
      <c r="AP145" s="418"/>
      <c r="AQ145" s="418"/>
      <c r="AR145" s="418"/>
      <c r="AS145" s="418"/>
      <c r="AT145" s="418"/>
      <c r="AU145" s="418"/>
      <c r="AV145" s="418"/>
      <c r="AW145" s="418"/>
      <c r="AX145" s="418"/>
      <c r="AY145" s="418"/>
      <c r="AZ145" s="418"/>
      <c r="BA145" s="418"/>
      <c r="BB145" s="418"/>
      <c r="BC145" s="418"/>
      <c r="BD145" s="404"/>
      <c r="BE145" s="404"/>
      <c r="BF145" s="404"/>
      <c r="BG145" s="404"/>
      <c r="BH145" s="404"/>
      <c r="BI145" s="404"/>
      <c r="BJ145" s="404"/>
      <c r="BK145" s="404"/>
      <c r="BL145" s="404"/>
      <c r="BM145" s="404"/>
      <c r="BN145" s="404"/>
      <c r="BO145" s="404"/>
      <c r="BP145" s="404"/>
      <c r="BQ145" s="404"/>
      <c r="BR145" s="404"/>
      <c r="BS145" s="404"/>
      <c r="BT145" s="551"/>
      <c r="BU145" s="551"/>
      <c r="BV145" s="551"/>
      <c r="BW145" s="551"/>
      <c r="BX145" s="551"/>
      <c r="BY145" s="551"/>
      <c r="BZ145" s="551"/>
      <c r="CA145" s="551"/>
      <c r="CB145" s="551"/>
      <c r="CC145" s="551"/>
      <c r="CD145" s="551"/>
      <c r="CE145" s="551"/>
      <c r="CF145" s="551"/>
      <c r="CG145" s="551"/>
      <c r="CH145" s="551"/>
      <c r="CI145" s="551"/>
      <c r="CJ145" s="551"/>
      <c r="CK145" s="551"/>
      <c r="CL145" s="551"/>
      <c r="CM145" s="551"/>
      <c r="CN145" s="551"/>
      <c r="CO145" s="551"/>
      <c r="CP145" s="551"/>
      <c r="CQ145" s="551"/>
      <c r="CR145" s="551"/>
      <c r="CS145" s="551"/>
      <c r="CT145" s="551"/>
      <c r="CU145" s="551"/>
      <c r="CV145" s="551"/>
      <c r="CW145" s="551"/>
      <c r="CX145" s="551"/>
      <c r="CY145" s="551"/>
      <c r="CZ145" s="551"/>
      <c r="DA145" s="551"/>
    </row>
    <row r="146" spans="1:128" s="5" customFormat="1" ht="15" customHeight="1" x14ac:dyDescent="0.2">
      <c r="A146" s="411"/>
      <c r="B146" s="411"/>
      <c r="C146" s="411"/>
      <c r="D146" s="411"/>
      <c r="E146" s="411"/>
      <c r="F146" s="411"/>
      <c r="G146" s="411"/>
      <c r="H146" s="473" t="s">
        <v>7</v>
      </c>
      <c r="I146" s="473"/>
      <c r="J146" s="473"/>
      <c r="K146" s="473"/>
      <c r="L146" s="473"/>
      <c r="M146" s="473"/>
      <c r="N146" s="473"/>
      <c r="O146" s="473"/>
      <c r="P146" s="473"/>
      <c r="Q146" s="473"/>
      <c r="R146" s="473"/>
      <c r="S146" s="473"/>
      <c r="T146" s="473"/>
      <c r="U146" s="473"/>
      <c r="V146" s="473"/>
      <c r="W146" s="473"/>
      <c r="X146" s="473"/>
      <c r="Y146" s="473"/>
      <c r="Z146" s="473"/>
      <c r="AA146" s="473"/>
      <c r="AB146" s="473"/>
      <c r="AC146" s="473"/>
      <c r="AD146" s="473"/>
      <c r="AE146" s="473"/>
      <c r="AF146" s="473"/>
      <c r="AG146" s="473"/>
      <c r="AH146" s="473"/>
      <c r="AI146" s="473"/>
      <c r="AJ146" s="473"/>
      <c r="AK146" s="473"/>
      <c r="AL146" s="473"/>
      <c r="AM146" s="473"/>
      <c r="AN146" s="473"/>
      <c r="AO146" s="473"/>
      <c r="AP146" s="473"/>
      <c r="AQ146" s="473"/>
      <c r="AR146" s="473"/>
      <c r="AS146" s="473"/>
      <c r="AT146" s="473"/>
      <c r="AU146" s="473"/>
      <c r="AV146" s="473"/>
      <c r="AW146" s="473"/>
      <c r="AX146" s="473"/>
      <c r="AY146" s="473"/>
      <c r="AZ146" s="473"/>
      <c r="BA146" s="473"/>
      <c r="BB146" s="473"/>
      <c r="BC146" s="474"/>
      <c r="BD146" s="404"/>
      <c r="BE146" s="404"/>
      <c r="BF146" s="404"/>
      <c r="BG146" s="404"/>
      <c r="BH146" s="404"/>
      <c r="BI146" s="404"/>
      <c r="BJ146" s="404"/>
      <c r="BK146" s="404"/>
      <c r="BL146" s="404"/>
      <c r="BM146" s="404"/>
      <c r="BN146" s="404"/>
      <c r="BO146" s="404"/>
      <c r="BP146" s="404"/>
      <c r="BQ146" s="404"/>
      <c r="BR146" s="404"/>
      <c r="BS146" s="404"/>
      <c r="BT146" s="551"/>
      <c r="BU146" s="551"/>
      <c r="BV146" s="551"/>
      <c r="BW146" s="551"/>
      <c r="BX146" s="551"/>
      <c r="BY146" s="551"/>
      <c r="BZ146" s="551"/>
      <c r="CA146" s="551"/>
      <c r="CB146" s="551"/>
      <c r="CC146" s="551"/>
      <c r="CD146" s="551"/>
      <c r="CE146" s="551"/>
      <c r="CF146" s="551"/>
      <c r="CG146" s="551"/>
      <c r="CH146" s="551"/>
      <c r="CI146" s="551"/>
      <c r="CJ146" s="551"/>
      <c r="CK146" s="551"/>
      <c r="CL146" s="551"/>
      <c r="CM146" s="551"/>
      <c r="CN146" s="551"/>
      <c r="CO146" s="551"/>
      <c r="CP146" s="551"/>
      <c r="CQ146" s="551"/>
      <c r="CR146" s="551"/>
      <c r="CS146" s="551"/>
      <c r="CT146" s="551"/>
      <c r="CU146" s="551"/>
      <c r="CV146" s="551"/>
      <c r="CW146" s="551"/>
      <c r="CX146" s="551"/>
      <c r="CY146" s="551"/>
      <c r="CZ146" s="551"/>
      <c r="DA146" s="551"/>
    </row>
    <row r="147" spans="1:128" s="5" customFormat="1" ht="9" customHeight="1" x14ac:dyDescent="0.25">
      <c r="A147" s="269"/>
      <c r="B147" s="269"/>
      <c r="C147" s="269"/>
      <c r="D147" s="269"/>
      <c r="E147" s="269"/>
      <c r="F147" s="269"/>
      <c r="G147" s="269"/>
      <c r="H147" s="269"/>
      <c r="I147" s="269"/>
      <c r="J147" s="269"/>
      <c r="K147" s="269"/>
      <c r="L147" s="269"/>
      <c r="M147" s="269"/>
      <c r="N147" s="269"/>
      <c r="O147" s="269"/>
      <c r="P147" s="269"/>
      <c r="Q147" s="269"/>
      <c r="R147" s="269"/>
      <c r="S147" s="269"/>
      <c r="T147" s="269"/>
      <c r="U147" s="269"/>
      <c r="V147" s="269"/>
      <c r="W147" s="269"/>
      <c r="X147" s="269"/>
      <c r="Y147" s="269"/>
      <c r="Z147" s="269"/>
      <c r="AA147" s="269"/>
      <c r="AB147" s="269"/>
      <c r="AC147" s="269"/>
      <c r="AD147" s="269"/>
      <c r="AE147" s="269"/>
      <c r="AF147" s="269"/>
      <c r="AG147" s="269"/>
      <c r="AH147" s="269"/>
      <c r="AI147" s="269"/>
      <c r="AJ147" s="269"/>
      <c r="AK147" s="269"/>
      <c r="AL147" s="269"/>
      <c r="AM147" s="269"/>
      <c r="AN147" s="269"/>
      <c r="AO147" s="269"/>
      <c r="AP147" s="269"/>
      <c r="AQ147" s="269"/>
      <c r="AR147" s="269"/>
      <c r="AS147" s="269"/>
      <c r="AT147" s="269"/>
      <c r="AU147" s="269"/>
      <c r="AV147" s="269"/>
      <c r="AW147" s="269"/>
      <c r="AX147" s="269"/>
      <c r="AY147" s="269"/>
      <c r="AZ147" s="269"/>
      <c r="BA147" s="269"/>
      <c r="BB147" s="269"/>
      <c r="BC147" s="269"/>
      <c r="BD147" s="269"/>
      <c r="BE147" s="269"/>
      <c r="BF147" s="269"/>
      <c r="BG147" s="269"/>
      <c r="BH147" s="269"/>
      <c r="BI147" s="269"/>
      <c r="BJ147" s="269"/>
      <c r="BK147" s="269"/>
      <c r="BL147" s="269"/>
      <c r="BM147" s="269"/>
      <c r="BN147" s="269"/>
      <c r="BO147" s="269"/>
      <c r="BP147" s="269"/>
      <c r="BQ147" s="269"/>
      <c r="BR147" s="269"/>
      <c r="BS147" s="269"/>
      <c r="BT147" s="269"/>
      <c r="BU147" s="269"/>
      <c r="BV147" s="269"/>
      <c r="BW147" s="269"/>
      <c r="BX147" s="269"/>
      <c r="BY147" s="269"/>
      <c r="BZ147" s="269"/>
      <c r="CA147" s="269"/>
      <c r="CB147" s="269"/>
      <c r="CC147" s="269"/>
      <c r="CD147" s="269"/>
      <c r="CE147" s="269"/>
      <c r="CF147" s="269"/>
      <c r="CG147" s="269"/>
      <c r="CH147" s="269"/>
      <c r="CI147" s="269"/>
      <c r="CJ147" s="269"/>
      <c r="CK147" s="269"/>
      <c r="CL147" s="269"/>
      <c r="CM147" s="269"/>
      <c r="CN147" s="269"/>
      <c r="CO147" s="269"/>
      <c r="CP147" s="269"/>
      <c r="CQ147" s="269"/>
      <c r="CR147" s="269"/>
      <c r="CS147" s="269"/>
      <c r="CT147" s="269"/>
      <c r="CU147" s="269"/>
      <c r="CV147" s="269"/>
      <c r="CW147" s="269"/>
      <c r="CX147" s="269"/>
      <c r="CY147" s="269"/>
      <c r="CZ147" s="269"/>
      <c r="DA147" s="269"/>
    </row>
    <row r="148" spans="1:128" ht="12.75" customHeight="1" x14ac:dyDescent="0.25">
      <c r="A148" s="465" t="s">
        <v>66</v>
      </c>
      <c r="B148" s="465"/>
      <c r="C148" s="465"/>
      <c r="D148" s="465"/>
      <c r="E148" s="465"/>
      <c r="F148" s="465"/>
      <c r="G148" s="465"/>
      <c r="H148" s="465"/>
      <c r="I148" s="465"/>
      <c r="J148" s="465"/>
      <c r="K148" s="465"/>
      <c r="L148" s="465"/>
      <c r="M148" s="465"/>
      <c r="N148" s="465"/>
      <c r="O148" s="465"/>
      <c r="P148" s="465"/>
      <c r="Q148" s="465"/>
      <c r="R148" s="465"/>
      <c r="S148" s="465"/>
      <c r="T148" s="465"/>
      <c r="U148" s="465"/>
      <c r="V148" s="465"/>
      <c r="W148" s="465"/>
      <c r="X148" s="465"/>
      <c r="Y148" s="465"/>
      <c r="Z148" s="465"/>
      <c r="AA148" s="465"/>
      <c r="AB148" s="465"/>
      <c r="AC148" s="465"/>
      <c r="AD148" s="465"/>
      <c r="AE148" s="465"/>
      <c r="AF148" s="465"/>
      <c r="AG148" s="465"/>
      <c r="AH148" s="465"/>
      <c r="AI148" s="465"/>
      <c r="AJ148" s="465"/>
      <c r="AK148" s="465"/>
      <c r="AL148" s="465"/>
      <c r="AM148" s="465"/>
      <c r="AN148" s="465"/>
      <c r="AO148" s="465"/>
      <c r="AP148" s="465"/>
      <c r="AQ148" s="465"/>
      <c r="AR148" s="465"/>
      <c r="AS148" s="465"/>
      <c r="AT148" s="465"/>
      <c r="AU148" s="465"/>
      <c r="AV148" s="465"/>
      <c r="AW148" s="465"/>
      <c r="AX148" s="465"/>
      <c r="AY148" s="465"/>
      <c r="AZ148" s="465"/>
      <c r="BA148" s="465"/>
      <c r="BB148" s="465"/>
      <c r="BC148" s="465"/>
      <c r="BD148" s="465"/>
      <c r="BE148" s="465"/>
      <c r="BF148" s="465"/>
      <c r="BG148" s="465"/>
      <c r="BH148" s="465"/>
      <c r="BI148" s="465"/>
      <c r="BJ148" s="465"/>
      <c r="BK148" s="465"/>
      <c r="BL148" s="465"/>
      <c r="BM148" s="465"/>
      <c r="BN148" s="465"/>
      <c r="BO148" s="465"/>
      <c r="BP148" s="465"/>
      <c r="BQ148" s="465"/>
      <c r="BR148" s="465"/>
      <c r="BS148" s="465"/>
      <c r="BT148" s="465"/>
      <c r="BU148" s="465"/>
      <c r="BV148" s="465"/>
      <c r="BW148" s="465"/>
      <c r="BX148" s="465"/>
      <c r="BY148" s="465"/>
      <c r="BZ148" s="465"/>
      <c r="CA148" s="465"/>
      <c r="CB148" s="465"/>
      <c r="CC148" s="465"/>
      <c r="CD148" s="465"/>
      <c r="CE148" s="465"/>
      <c r="CF148" s="465"/>
      <c r="CG148" s="465"/>
      <c r="CH148" s="465"/>
      <c r="CI148" s="465"/>
      <c r="CJ148" s="465"/>
      <c r="CK148" s="465"/>
      <c r="CL148" s="465"/>
      <c r="CM148" s="465"/>
      <c r="CN148" s="465"/>
      <c r="CO148" s="465"/>
      <c r="CP148" s="465"/>
      <c r="CQ148" s="465"/>
      <c r="CR148" s="465"/>
      <c r="CS148" s="465"/>
      <c r="CT148" s="465"/>
      <c r="CU148" s="465"/>
      <c r="CV148" s="465"/>
      <c r="CW148" s="465"/>
      <c r="CX148" s="465"/>
      <c r="CY148" s="465"/>
      <c r="CZ148" s="465"/>
      <c r="DA148" s="465"/>
    </row>
    <row r="149" spans="1:128" s="265" customFormat="1" ht="7.5" customHeight="1" x14ac:dyDescent="0.25">
      <c r="A149" s="269"/>
      <c r="B149" s="269"/>
      <c r="C149" s="269"/>
      <c r="D149" s="269"/>
      <c r="E149" s="269"/>
      <c r="F149" s="269"/>
      <c r="G149" s="269"/>
      <c r="H149" s="269"/>
      <c r="I149" s="269"/>
      <c r="J149" s="269"/>
      <c r="K149" s="269"/>
      <c r="L149" s="269"/>
      <c r="M149" s="269"/>
      <c r="N149" s="269"/>
      <c r="O149" s="269"/>
      <c r="P149" s="269"/>
      <c r="Q149" s="269"/>
      <c r="R149" s="269"/>
      <c r="S149" s="269"/>
      <c r="T149" s="269"/>
      <c r="U149" s="269"/>
      <c r="V149" s="269"/>
      <c r="W149" s="269"/>
      <c r="X149" s="269"/>
      <c r="Y149" s="269"/>
      <c r="Z149" s="269"/>
      <c r="AA149" s="269"/>
      <c r="AB149" s="269"/>
      <c r="AC149" s="269"/>
      <c r="AD149" s="269"/>
      <c r="AE149" s="269"/>
      <c r="AF149" s="269"/>
      <c r="AG149" s="269"/>
      <c r="AH149" s="269"/>
      <c r="AI149" s="269"/>
      <c r="AJ149" s="269"/>
      <c r="AK149" s="269"/>
      <c r="AL149" s="269"/>
      <c r="AM149" s="269"/>
      <c r="AN149" s="269"/>
      <c r="AO149" s="269"/>
      <c r="AP149" s="269"/>
      <c r="AQ149" s="269"/>
      <c r="AR149" s="269"/>
      <c r="AS149" s="269"/>
      <c r="AT149" s="269"/>
      <c r="AU149" s="269"/>
      <c r="AV149" s="269"/>
      <c r="AW149" s="269"/>
      <c r="AX149" s="269"/>
      <c r="AY149" s="269"/>
      <c r="AZ149" s="269"/>
      <c r="BA149" s="269"/>
      <c r="BB149" s="269"/>
      <c r="BC149" s="269"/>
      <c r="BD149" s="269"/>
      <c r="BE149" s="269"/>
      <c r="BF149" s="269"/>
      <c r="BG149" s="269"/>
      <c r="BH149" s="269"/>
      <c r="BI149" s="269"/>
      <c r="BJ149" s="269"/>
      <c r="BK149" s="269"/>
      <c r="BL149" s="269"/>
      <c r="BM149" s="269"/>
      <c r="BN149" s="269"/>
      <c r="BO149" s="269"/>
      <c r="BP149" s="269"/>
      <c r="BQ149" s="269"/>
      <c r="BR149" s="269"/>
      <c r="BS149" s="269"/>
      <c r="BT149" s="269"/>
      <c r="BU149" s="269"/>
      <c r="BV149" s="269"/>
      <c r="BW149" s="269"/>
      <c r="BX149" s="269"/>
      <c r="BY149" s="269"/>
      <c r="BZ149" s="269"/>
      <c r="CA149" s="269"/>
      <c r="CB149" s="269"/>
      <c r="CC149" s="269"/>
      <c r="CD149" s="269"/>
      <c r="CE149" s="269"/>
      <c r="CF149" s="269"/>
      <c r="CG149" s="269"/>
      <c r="CH149" s="269"/>
      <c r="CI149" s="269"/>
      <c r="CJ149" s="269"/>
      <c r="CK149" s="269"/>
      <c r="CL149" s="269"/>
      <c r="CM149" s="269"/>
      <c r="CN149" s="269"/>
      <c r="CO149" s="269"/>
      <c r="CP149" s="269"/>
      <c r="CQ149" s="269"/>
      <c r="CR149" s="269"/>
      <c r="CS149" s="269"/>
      <c r="CT149" s="269"/>
      <c r="CU149" s="269"/>
      <c r="CV149" s="269"/>
      <c r="CW149" s="269"/>
      <c r="CX149" s="269"/>
      <c r="CY149" s="269"/>
      <c r="CZ149" s="269"/>
      <c r="DA149" s="269"/>
    </row>
    <row r="150" spans="1:128" ht="35.25" customHeight="1" x14ac:dyDescent="0.25">
      <c r="A150" s="469" t="s">
        <v>0</v>
      </c>
      <c r="B150" s="470"/>
      <c r="C150" s="470"/>
      <c r="D150" s="470"/>
      <c r="E150" s="470"/>
      <c r="F150" s="470"/>
      <c r="G150" s="471"/>
      <c r="H150" s="469" t="s">
        <v>50</v>
      </c>
      <c r="I150" s="470"/>
      <c r="J150" s="470"/>
      <c r="K150" s="470"/>
      <c r="L150" s="470"/>
      <c r="M150" s="470"/>
      <c r="N150" s="470"/>
      <c r="O150" s="470"/>
      <c r="P150" s="470"/>
      <c r="Q150" s="470"/>
      <c r="R150" s="470"/>
      <c r="S150" s="470"/>
      <c r="T150" s="470"/>
      <c r="U150" s="470"/>
      <c r="V150" s="470"/>
      <c r="W150" s="470"/>
      <c r="X150" s="470"/>
      <c r="Y150" s="470"/>
      <c r="Z150" s="470"/>
      <c r="AA150" s="470"/>
      <c r="AB150" s="470"/>
      <c r="AC150" s="470"/>
      <c r="AD150" s="470"/>
      <c r="AE150" s="470"/>
      <c r="AF150" s="470"/>
      <c r="AG150" s="470"/>
      <c r="AH150" s="470"/>
      <c r="AI150" s="470"/>
      <c r="AJ150" s="470"/>
      <c r="AK150" s="470"/>
      <c r="AL150" s="470"/>
      <c r="AM150" s="470"/>
      <c r="AN150" s="470"/>
      <c r="AO150" s="471"/>
      <c r="AP150" s="469" t="s">
        <v>67</v>
      </c>
      <c r="AQ150" s="470"/>
      <c r="AR150" s="470"/>
      <c r="AS150" s="470"/>
      <c r="AT150" s="470"/>
      <c r="AU150" s="470"/>
      <c r="AV150" s="470"/>
      <c r="AW150" s="470"/>
      <c r="AX150" s="470"/>
      <c r="AY150" s="470"/>
      <c r="AZ150" s="470"/>
      <c r="BA150" s="470"/>
      <c r="BB150" s="470"/>
      <c r="BC150" s="470"/>
      <c r="BD150" s="470"/>
      <c r="BE150" s="471"/>
      <c r="BF150" s="469" t="s">
        <v>68</v>
      </c>
      <c r="BG150" s="470"/>
      <c r="BH150" s="470"/>
      <c r="BI150" s="470"/>
      <c r="BJ150" s="470"/>
      <c r="BK150" s="470"/>
      <c r="BL150" s="470"/>
      <c r="BM150" s="470"/>
      <c r="BN150" s="470"/>
      <c r="BO150" s="470"/>
      <c r="BP150" s="470"/>
      <c r="BQ150" s="470"/>
      <c r="BR150" s="470"/>
      <c r="BS150" s="470"/>
      <c r="BT150" s="470"/>
      <c r="BU150" s="471"/>
      <c r="BV150" s="469" t="s">
        <v>69</v>
      </c>
      <c r="BW150" s="470"/>
      <c r="BX150" s="470"/>
      <c r="BY150" s="470"/>
      <c r="BZ150" s="470"/>
      <c r="CA150" s="470"/>
      <c r="CB150" s="470"/>
      <c r="CC150" s="470"/>
      <c r="CD150" s="470"/>
      <c r="CE150" s="470"/>
      <c r="CF150" s="470"/>
      <c r="CG150" s="470"/>
      <c r="CH150" s="470"/>
      <c r="CI150" s="470"/>
      <c r="CJ150" s="470"/>
      <c r="CK150" s="471"/>
      <c r="CL150" s="469" t="s">
        <v>17</v>
      </c>
      <c r="CM150" s="470"/>
      <c r="CN150" s="470"/>
      <c r="CO150" s="470"/>
      <c r="CP150" s="470"/>
      <c r="CQ150" s="470"/>
      <c r="CR150" s="470"/>
      <c r="CS150" s="470"/>
      <c r="CT150" s="470"/>
      <c r="CU150" s="470"/>
      <c r="CV150" s="470"/>
      <c r="CW150" s="470"/>
      <c r="CX150" s="470"/>
      <c r="CY150" s="470"/>
      <c r="CZ150" s="470"/>
      <c r="DA150" s="471"/>
    </row>
    <row r="151" spans="1:128" s="3" customFormat="1" ht="16.5" customHeight="1" x14ac:dyDescent="0.2">
      <c r="A151" s="472">
        <v>1</v>
      </c>
      <c r="B151" s="472"/>
      <c r="C151" s="472"/>
      <c r="D151" s="472"/>
      <c r="E151" s="472"/>
      <c r="F151" s="472"/>
      <c r="G151" s="472"/>
      <c r="H151" s="472">
        <v>2</v>
      </c>
      <c r="I151" s="472"/>
      <c r="J151" s="472"/>
      <c r="K151" s="472"/>
      <c r="L151" s="472"/>
      <c r="M151" s="472"/>
      <c r="N151" s="472"/>
      <c r="O151" s="472"/>
      <c r="P151" s="472"/>
      <c r="Q151" s="472"/>
      <c r="R151" s="472"/>
      <c r="S151" s="472"/>
      <c r="T151" s="472"/>
      <c r="U151" s="472"/>
      <c r="V151" s="472"/>
      <c r="W151" s="472"/>
      <c r="X151" s="472"/>
      <c r="Y151" s="472"/>
      <c r="Z151" s="472"/>
      <c r="AA151" s="472"/>
      <c r="AB151" s="472"/>
      <c r="AC151" s="472"/>
      <c r="AD151" s="472"/>
      <c r="AE151" s="472"/>
      <c r="AF151" s="472"/>
      <c r="AG151" s="472"/>
      <c r="AH151" s="472"/>
      <c r="AI151" s="472"/>
      <c r="AJ151" s="472"/>
      <c r="AK151" s="472"/>
      <c r="AL151" s="472"/>
      <c r="AM151" s="472"/>
      <c r="AN151" s="472"/>
      <c r="AO151" s="472"/>
      <c r="AP151" s="472">
        <v>3</v>
      </c>
      <c r="AQ151" s="472"/>
      <c r="AR151" s="472"/>
      <c r="AS151" s="472"/>
      <c r="AT151" s="472"/>
      <c r="AU151" s="472"/>
      <c r="AV151" s="472"/>
      <c r="AW151" s="472"/>
      <c r="AX151" s="472"/>
      <c r="AY151" s="472"/>
      <c r="AZ151" s="472"/>
      <c r="BA151" s="472"/>
      <c r="BB151" s="472"/>
      <c r="BC151" s="472"/>
      <c r="BD151" s="472"/>
      <c r="BE151" s="472"/>
      <c r="BF151" s="472">
        <v>4</v>
      </c>
      <c r="BG151" s="472"/>
      <c r="BH151" s="472"/>
      <c r="BI151" s="472"/>
      <c r="BJ151" s="472"/>
      <c r="BK151" s="472"/>
      <c r="BL151" s="472"/>
      <c r="BM151" s="472"/>
      <c r="BN151" s="472"/>
      <c r="BO151" s="472"/>
      <c r="BP151" s="472"/>
      <c r="BQ151" s="472"/>
      <c r="BR151" s="472"/>
      <c r="BS151" s="472"/>
      <c r="BT151" s="472"/>
      <c r="BU151" s="472"/>
      <c r="BV151" s="472">
        <v>5</v>
      </c>
      <c r="BW151" s="472"/>
      <c r="BX151" s="472"/>
      <c r="BY151" s="472"/>
      <c r="BZ151" s="472"/>
      <c r="CA151" s="472"/>
      <c r="CB151" s="472"/>
      <c r="CC151" s="472"/>
      <c r="CD151" s="472"/>
      <c r="CE151" s="472"/>
      <c r="CF151" s="472"/>
      <c r="CG151" s="472"/>
      <c r="CH151" s="472"/>
      <c r="CI151" s="472"/>
      <c r="CJ151" s="472"/>
      <c r="CK151" s="472"/>
      <c r="CL151" s="472">
        <v>6</v>
      </c>
      <c r="CM151" s="472"/>
      <c r="CN151" s="472"/>
      <c r="CO151" s="472"/>
      <c r="CP151" s="472"/>
      <c r="CQ151" s="472"/>
      <c r="CR151" s="472"/>
      <c r="CS151" s="472"/>
      <c r="CT151" s="472"/>
      <c r="CU151" s="472"/>
      <c r="CV151" s="472"/>
      <c r="CW151" s="472"/>
      <c r="CX151" s="472"/>
      <c r="CY151" s="472"/>
      <c r="CZ151" s="472"/>
      <c r="DA151" s="472"/>
    </row>
    <row r="152" spans="1:128" s="270" customFormat="1" ht="12" customHeight="1" x14ac:dyDescent="0.2">
      <c r="A152" s="450" t="s">
        <v>26</v>
      </c>
      <c r="B152" s="450"/>
      <c r="C152" s="450"/>
      <c r="D152" s="450"/>
      <c r="E152" s="450"/>
      <c r="F152" s="450"/>
      <c r="G152" s="450"/>
      <c r="H152" s="435" t="s">
        <v>109</v>
      </c>
      <c r="I152" s="435"/>
      <c r="J152" s="435"/>
      <c r="K152" s="435"/>
      <c r="L152" s="435"/>
      <c r="M152" s="435"/>
      <c r="N152" s="435"/>
      <c r="O152" s="435"/>
      <c r="P152" s="435"/>
      <c r="Q152" s="435"/>
      <c r="R152" s="435"/>
      <c r="S152" s="435"/>
      <c r="T152" s="435"/>
      <c r="U152" s="435"/>
      <c r="V152" s="435"/>
      <c r="W152" s="435"/>
      <c r="X152" s="435"/>
      <c r="Y152" s="435"/>
      <c r="Z152" s="435"/>
      <c r="AA152" s="435"/>
      <c r="AB152" s="435"/>
      <c r="AC152" s="435"/>
      <c r="AD152" s="435"/>
      <c r="AE152" s="435"/>
      <c r="AF152" s="435"/>
      <c r="AG152" s="435"/>
      <c r="AH152" s="435"/>
      <c r="AI152" s="435"/>
      <c r="AJ152" s="435"/>
      <c r="AK152" s="435"/>
      <c r="AL152" s="435"/>
      <c r="AM152" s="435"/>
      <c r="AN152" s="435"/>
      <c r="AO152" s="435"/>
      <c r="AP152" s="456"/>
      <c r="AQ152" s="452"/>
      <c r="AR152" s="452"/>
      <c r="AS152" s="452"/>
      <c r="AT152" s="452"/>
      <c r="AU152" s="452"/>
      <c r="AV152" s="452"/>
      <c r="AW152" s="452"/>
      <c r="AX152" s="452"/>
      <c r="AY152" s="452"/>
      <c r="AZ152" s="452"/>
      <c r="BA152" s="452"/>
      <c r="BB152" s="452"/>
      <c r="BC152" s="452"/>
      <c r="BD152" s="452"/>
      <c r="BE152" s="452"/>
      <c r="BF152" s="452" t="s">
        <v>113</v>
      </c>
      <c r="BG152" s="452"/>
      <c r="BH152" s="452"/>
      <c r="BI152" s="452"/>
      <c r="BJ152" s="452"/>
      <c r="BK152" s="452"/>
      <c r="BL152" s="452"/>
      <c r="BM152" s="452"/>
      <c r="BN152" s="452"/>
      <c r="BO152" s="452"/>
      <c r="BP152" s="452"/>
      <c r="BQ152" s="452"/>
      <c r="BR152" s="452"/>
      <c r="BS152" s="452"/>
      <c r="BT152" s="452"/>
      <c r="BU152" s="452"/>
      <c r="BV152" s="452" t="s">
        <v>113</v>
      </c>
      <c r="BW152" s="452"/>
      <c r="BX152" s="452"/>
      <c r="BY152" s="452"/>
      <c r="BZ152" s="452"/>
      <c r="CA152" s="452"/>
      <c r="CB152" s="452"/>
      <c r="CC152" s="452"/>
      <c r="CD152" s="452"/>
      <c r="CE152" s="452"/>
      <c r="CF152" s="452"/>
      <c r="CG152" s="452"/>
      <c r="CH152" s="452"/>
      <c r="CI152" s="452"/>
      <c r="CJ152" s="452"/>
      <c r="CK152" s="452"/>
      <c r="CL152" s="589"/>
      <c r="CM152" s="589"/>
      <c r="CN152" s="589"/>
      <c r="CO152" s="589"/>
      <c r="CP152" s="589"/>
      <c r="CQ152" s="589"/>
      <c r="CR152" s="589"/>
      <c r="CS152" s="589"/>
      <c r="CT152" s="589"/>
      <c r="CU152" s="589"/>
      <c r="CV152" s="589"/>
      <c r="CW152" s="589"/>
      <c r="CX152" s="589"/>
      <c r="CY152" s="589"/>
      <c r="CZ152" s="589"/>
      <c r="DA152" s="589"/>
    </row>
    <row r="153" spans="1:128" s="5" customFormat="1" ht="11.25" customHeight="1" x14ac:dyDescent="0.2">
      <c r="A153" s="450"/>
      <c r="B153" s="450"/>
      <c r="C153" s="450"/>
      <c r="D153" s="450"/>
      <c r="E153" s="450"/>
      <c r="F153" s="450"/>
      <c r="G153" s="450"/>
      <c r="H153" s="435" t="s">
        <v>98</v>
      </c>
      <c r="I153" s="435"/>
      <c r="J153" s="435"/>
      <c r="K153" s="435"/>
      <c r="L153" s="435"/>
      <c r="M153" s="435"/>
      <c r="N153" s="435"/>
      <c r="O153" s="435"/>
      <c r="P153" s="435"/>
      <c r="Q153" s="435"/>
      <c r="R153" s="435"/>
      <c r="S153" s="435"/>
      <c r="T153" s="435"/>
      <c r="U153" s="435"/>
      <c r="V153" s="435"/>
      <c r="W153" s="435"/>
      <c r="X153" s="435"/>
      <c r="Y153" s="435"/>
      <c r="Z153" s="435"/>
      <c r="AA153" s="435"/>
      <c r="AB153" s="435"/>
      <c r="AC153" s="435"/>
      <c r="AD153" s="435"/>
      <c r="AE153" s="435"/>
      <c r="AF153" s="435"/>
      <c r="AG153" s="435"/>
      <c r="AH153" s="435"/>
      <c r="AI153" s="435"/>
      <c r="AJ153" s="435"/>
      <c r="AK153" s="435"/>
      <c r="AL153" s="435"/>
      <c r="AM153" s="435"/>
      <c r="AN153" s="435"/>
      <c r="AO153" s="435"/>
      <c r="AP153" s="404"/>
      <c r="AQ153" s="404"/>
      <c r="AR153" s="404"/>
      <c r="AS153" s="404"/>
      <c r="AT153" s="404"/>
      <c r="AU153" s="404"/>
      <c r="AV153" s="404"/>
      <c r="AW153" s="404"/>
      <c r="AX153" s="404"/>
      <c r="AY153" s="404"/>
      <c r="AZ153" s="404"/>
      <c r="BA153" s="404"/>
      <c r="BB153" s="404"/>
      <c r="BC153" s="404"/>
      <c r="BD153" s="404"/>
      <c r="BE153" s="404"/>
      <c r="BF153" s="404"/>
      <c r="BG153" s="404"/>
      <c r="BH153" s="404"/>
      <c r="BI153" s="404"/>
      <c r="BJ153" s="404"/>
      <c r="BK153" s="404"/>
      <c r="BL153" s="404"/>
      <c r="BM153" s="404"/>
      <c r="BN153" s="404"/>
      <c r="BO153" s="404"/>
      <c r="BP153" s="404"/>
      <c r="BQ153" s="404"/>
      <c r="BR153" s="404"/>
      <c r="BS153" s="404"/>
      <c r="BT153" s="404"/>
      <c r="BU153" s="404"/>
      <c r="BV153" s="404"/>
      <c r="BW153" s="404"/>
      <c r="BX153" s="404"/>
      <c r="BY153" s="404"/>
      <c r="BZ153" s="404"/>
      <c r="CA153" s="404"/>
      <c r="CB153" s="404"/>
      <c r="CC153" s="404"/>
      <c r="CD153" s="404"/>
      <c r="CE153" s="404"/>
      <c r="CF153" s="404"/>
      <c r="CG153" s="404"/>
      <c r="CH153" s="404"/>
      <c r="CI153" s="404"/>
      <c r="CJ153" s="404"/>
      <c r="CK153" s="404"/>
      <c r="CL153" s="551"/>
      <c r="CM153" s="551"/>
      <c r="CN153" s="551"/>
      <c r="CO153" s="551"/>
      <c r="CP153" s="551"/>
      <c r="CQ153" s="551"/>
      <c r="CR153" s="551"/>
      <c r="CS153" s="551"/>
      <c r="CT153" s="551"/>
      <c r="CU153" s="551"/>
      <c r="CV153" s="551"/>
      <c r="CW153" s="551"/>
      <c r="CX153" s="551"/>
      <c r="CY153" s="551"/>
      <c r="CZ153" s="551"/>
      <c r="DA153" s="551"/>
    </row>
    <row r="154" spans="1:128" s="5" customFormat="1" ht="12.75" customHeight="1" x14ac:dyDescent="0.2">
      <c r="A154" s="424"/>
      <c r="B154" s="424"/>
      <c r="C154" s="424"/>
      <c r="D154" s="424"/>
      <c r="E154" s="424"/>
      <c r="F154" s="424"/>
      <c r="G154" s="424"/>
      <c r="H154" s="412"/>
      <c r="I154" s="412"/>
      <c r="J154" s="412"/>
      <c r="K154" s="412"/>
      <c r="L154" s="412"/>
      <c r="M154" s="412"/>
      <c r="N154" s="412"/>
      <c r="O154" s="412"/>
      <c r="P154" s="412"/>
      <c r="Q154" s="412"/>
      <c r="R154" s="412"/>
      <c r="S154" s="412"/>
      <c r="T154" s="412"/>
      <c r="U154" s="412"/>
      <c r="V154" s="412"/>
      <c r="W154" s="412"/>
      <c r="X154" s="412"/>
      <c r="Y154" s="412"/>
      <c r="Z154" s="412"/>
      <c r="AA154" s="412"/>
      <c r="AB154" s="412"/>
      <c r="AC154" s="412"/>
      <c r="AD154" s="412"/>
      <c r="AE154" s="412"/>
      <c r="AF154" s="412"/>
      <c r="AG154" s="412"/>
      <c r="AH154" s="412"/>
      <c r="AI154" s="412"/>
      <c r="AJ154" s="412"/>
      <c r="AK154" s="412"/>
      <c r="AL154" s="412"/>
      <c r="AM154" s="412"/>
      <c r="AN154" s="412"/>
      <c r="AO154" s="412"/>
      <c r="AP154" s="428"/>
      <c r="AQ154" s="428"/>
      <c r="AR154" s="428"/>
      <c r="AS154" s="428"/>
      <c r="AT154" s="428"/>
      <c r="AU154" s="428"/>
      <c r="AV154" s="428"/>
      <c r="AW154" s="428"/>
      <c r="AX154" s="428"/>
      <c r="AY154" s="428"/>
      <c r="AZ154" s="428"/>
      <c r="BA154" s="428"/>
      <c r="BB154" s="428"/>
      <c r="BC154" s="428"/>
      <c r="BD154" s="428"/>
      <c r="BE154" s="428"/>
      <c r="BF154" s="413"/>
      <c r="BG154" s="413"/>
      <c r="BH154" s="413"/>
      <c r="BI154" s="413"/>
      <c r="BJ154" s="413"/>
      <c r="BK154" s="413"/>
      <c r="BL154" s="413"/>
      <c r="BM154" s="413"/>
      <c r="BN154" s="413"/>
      <c r="BO154" s="413"/>
      <c r="BP154" s="413"/>
      <c r="BQ154" s="413"/>
      <c r="BR154" s="413"/>
      <c r="BS154" s="413"/>
      <c r="BT154" s="413"/>
      <c r="BU154" s="413"/>
      <c r="BV154" s="506"/>
      <c r="BW154" s="506"/>
      <c r="BX154" s="506"/>
      <c r="BY154" s="506"/>
      <c r="BZ154" s="506"/>
      <c r="CA154" s="506"/>
      <c r="CB154" s="506"/>
      <c r="CC154" s="506"/>
      <c r="CD154" s="506"/>
      <c r="CE154" s="506"/>
      <c r="CF154" s="506"/>
      <c r="CG154" s="506"/>
      <c r="CH154" s="506"/>
      <c r="CI154" s="506"/>
      <c r="CJ154" s="506"/>
      <c r="CK154" s="506"/>
      <c r="CL154" s="414"/>
      <c r="CM154" s="414"/>
      <c r="CN154" s="414"/>
      <c r="CO154" s="414"/>
      <c r="CP154" s="414"/>
      <c r="CQ154" s="414"/>
      <c r="CR154" s="414"/>
      <c r="CS154" s="414"/>
      <c r="CT154" s="414"/>
      <c r="CU154" s="414"/>
      <c r="CV154" s="414"/>
      <c r="CW154" s="414"/>
      <c r="CX154" s="414"/>
      <c r="CY154" s="414"/>
      <c r="CZ154" s="414"/>
      <c r="DA154" s="414"/>
    </row>
    <row r="155" spans="1:128" s="5" customFormat="1" ht="12" customHeight="1" x14ac:dyDescent="0.2">
      <c r="A155" s="450" t="s">
        <v>30</v>
      </c>
      <c r="B155" s="450"/>
      <c r="C155" s="450"/>
      <c r="D155" s="450"/>
      <c r="E155" s="450"/>
      <c r="F155" s="450"/>
      <c r="G155" s="450"/>
      <c r="H155" s="435" t="s">
        <v>108</v>
      </c>
      <c r="I155" s="435"/>
      <c r="J155" s="435"/>
      <c r="K155" s="435"/>
      <c r="L155" s="435"/>
      <c r="M155" s="435"/>
      <c r="N155" s="435"/>
      <c r="O155" s="435"/>
      <c r="P155" s="435"/>
      <c r="Q155" s="435"/>
      <c r="R155" s="435"/>
      <c r="S155" s="435"/>
      <c r="T155" s="435"/>
      <c r="U155" s="435"/>
      <c r="V155" s="435"/>
      <c r="W155" s="435"/>
      <c r="X155" s="435"/>
      <c r="Y155" s="435"/>
      <c r="Z155" s="435"/>
      <c r="AA155" s="435"/>
      <c r="AB155" s="435"/>
      <c r="AC155" s="435"/>
      <c r="AD155" s="435"/>
      <c r="AE155" s="435"/>
      <c r="AF155" s="435"/>
      <c r="AG155" s="435"/>
      <c r="AH155" s="435"/>
      <c r="AI155" s="435"/>
      <c r="AJ155" s="435"/>
      <c r="AK155" s="435"/>
      <c r="AL155" s="435"/>
      <c r="AM155" s="435"/>
      <c r="AN155" s="435"/>
      <c r="AO155" s="435"/>
      <c r="AP155" s="456"/>
      <c r="AQ155" s="456"/>
      <c r="AR155" s="456"/>
      <c r="AS155" s="456"/>
      <c r="AT155" s="456"/>
      <c r="AU155" s="456"/>
      <c r="AV155" s="456"/>
      <c r="AW155" s="456"/>
      <c r="AX155" s="456"/>
      <c r="AY155" s="456"/>
      <c r="AZ155" s="456"/>
      <c r="BA155" s="456"/>
      <c r="BB155" s="456"/>
      <c r="BC155" s="456"/>
      <c r="BD155" s="456"/>
      <c r="BE155" s="456"/>
      <c r="BF155" s="452" t="s">
        <v>113</v>
      </c>
      <c r="BG155" s="452"/>
      <c r="BH155" s="452"/>
      <c r="BI155" s="452"/>
      <c r="BJ155" s="452"/>
      <c r="BK155" s="452"/>
      <c r="BL155" s="452"/>
      <c r="BM155" s="452"/>
      <c r="BN155" s="452"/>
      <c r="BO155" s="452"/>
      <c r="BP155" s="452"/>
      <c r="BQ155" s="452"/>
      <c r="BR155" s="452"/>
      <c r="BS155" s="452"/>
      <c r="BT155" s="452"/>
      <c r="BU155" s="452"/>
      <c r="BV155" s="452" t="s">
        <v>113</v>
      </c>
      <c r="BW155" s="452"/>
      <c r="BX155" s="452"/>
      <c r="BY155" s="452"/>
      <c r="BZ155" s="452"/>
      <c r="CA155" s="452"/>
      <c r="CB155" s="452"/>
      <c r="CC155" s="452"/>
      <c r="CD155" s="452"/>
      <c r="CE155" s="452"/>
      <c r="CF155" s="452"/>
      <c r="CG155" s="452"/>
      <c r="CH155" s="452"/>
      <c r="CI155" s="452"/>
      <c r="CJ155" s="452"/>
      <c r="CK155" s="452"/>
      <c r="CL155" s="589"/>
      <c r="CM155" s="589"/>
      <c r="CN155" s="589"/>
      <c r="CO155" s="589"/>
      <c r="CP155" s="589"/>
      <c r="CQ155" s="589"/>
      <c r="CR155" s="589"/>
      <c r="CS155" s="589"/>
      <c r="CT155" s="589"/>
      <c r="CU155" s="589"/>
      <c r="CV155" s="589"/>
      <c r="CW155" s="589"/>
      <c r="CX155" s="589"/>
      <c r="CY155" s="589"/>
      <c r="CZ155" s="589"/>
      <c r="DA155" s="589"/>
      <c r="DH155" s="13"/>
      <c r="DI155" s="14"/>
      <c r="DJ155" s="14"/>
      <c r="DK155" s="14"/>
      <c r="DL155" s="14"/>
      <c r="DM155" s="14"/>
      <c r="DN155" s="14"/>
      <c r="DO155" s="14"/>
      <c r="DP155" s="14"/>
      <c r="DQ155" s="14"/>
      <c r="DR155" s="14"/>
      <c r="DS155" s="14"/>
      <c r="DT155" s="14"/>
      <c r="DU155" s="14"/>
      <c r="DV155" s="14"/>
      <c r="DW155" s="14"/>
      <c r="DX155" s="14"/>
    </row>
    <row r="156" spans="1:128" s="5" customFormat="1" ht="11.25" customHeight="1" x14ac:dyDescent="0.2">
      <c r="A156" s="450"/>
      <c r="B156" s="450"/>
      <c r="C156" s="450"/>
      <c r="D156" s="450"/>
      <c r="E156" s="450"/>
      <c r="F156" s="450"/>
      <c r="G156" s="450"/>
      <c r="H156" s="435" t="s">
        <v>98</v>
      </c>
      <c r="I156" s="435"/>
      <c r="J156" s="435"/>
      <c r="K156" s="435"/>
      <c r="L156" s="435"/>
      <c r="M156" s="435"/>
      <c r="N156" s="435"/>
      <c r="O156" s="435"/>
      <c r="P156" s="435"/>
      <c r="Q156" s="435"/>
      <c r="R156" s="435"/>
      <c r="S156" s="435"/>
      <c r="T156" s="435"/>
      <c r="U156" s="435"/>
      <c r="V156" s="435"/>
      <c r="W156" s="435"/>
      <c r="X156" s="435"/>
      <c r="Y156" s="435"/>
      <c r="Z156" s="435"/>
      <c r="AA156" s="435"/>
      <c r="AB156" s="435"/>
      <c r="AC156" s="435"/>
      <c r="AD156" s="435"/>
      <c r="AE156" s="435"/>
      <c r="AF156" s="435"/>
      <c r="AG156" s="435"/>
      <c r="AH156" s="435"/>
      <c r="AI156" s="435"/>
      <c r="AJ156" s="435"/>
      <c r="AK156" s="435"/>
      <c r="AL156" s="435"/>
      <c r="AM156" s="435"/>
      <c r="AN156" s="435"/>
      <c r="AO156" s="435"/>
      <c r="AP156" s="404"/>
      <c r="AQ156" s="404"/>
      <c r="AR156" s="404"/>
      <c r="AS156" s="404"/>
      <c r="AT156" s="404"/>
      <c r="AU156" s="404"/>
      <c r="AV156" s="404"/>
      <c r="AW156" s="404"/>
      <c r="AX156" s="404"/>
      <c r="AY156" s="404"/>
      <c r="AZ156" s="404"/>
      <c r="BA156" s="404"/>
      <c r="BB156" s="404"/>
      <c r="BC156" s="404"/>
      <c r="BD156" s="404"/>
      <c r="BE156" s="404"/>
      <c r="BF156" s="404"/>
      <c r="BG156" s="404"/>
      <c r="BH156" s="404"/>
      <c r="BI156" s="404"/>
      <c r="BJ156" s="404"/>
      <c r="BK156" s="404"/>
      <c r="BL156" s="404"/>
      <c r="BM156" s="404"/>
      <c r="BN156" s="404"/>
      <c r="BO156" s="404"/>
      <c r="BP156" s="404"/>
      <c r="BQ156" s="404"/>
      <c r="BR156" s="404"/>
      <c r="BS156" s="404"/>
      <c r="BT156" s="404"/>
      <c r="BU156" s="404"/>
      <c r="BV156" s="404"/>
      <c r="BW156" s="404"/>
      <c r="BX156" s="404"/>
      <c r="BY156" s="404"/>
      <c r="BZ156" s="404"/>
      <c r="CA156" s="404"/>
      <c r="CB156" s="404"/>
      <c r="CC156" s="404"/>
      <c r="CD156" s="404"/>
      <c r="CE156" s="404"/>
      <c r="CF156" s="404"/>
      <c r="CG156" s="404"/>
      <c r="CH156" s="404"/>
      <c r="CI156" s="404"/>
      <c r="CJ156" s="404"/>
      <c r="CK156" s="404"/>
      <c r="CL156" s="551"/>
      <c r="CM156" s="551"/>
      <c r="CN156" s="551"/>
      <c r="CO156" s="551"/>
      <c r="CP156" s="551"/>
      <c r="CQ156" s="551"/>
      <c r="CR156" s="551"/>
      <c r="CS156" s="551"/>
      <c r="CT156" s="551"/>
      <c r="CU156" s="551"/>
      <c r="CV156" s="551"/>
      <c r="CW156" s="551"/>
      <c r="CX156" s="551"/>
      <c r="CY156" s="551"/>
      <c r="CZ156" s="551"/>
      <c r="DA156" s="551"/>
    </row>
    <row r="157" spans="1:128" s="5" customFormat="1" ht="12.75" customHeight="1" x14ac:dyDescent="0.2">
      <c r="A157" s="424"/>
      <c r="B157" s="424"/>
      <c r="C157" s="424"/>
      <c r="D157" s="424"/>
      <c r="E157" s="424"/>
      <c r="F157" s="424"/>
      <c r="G157" s="424"/>
      <c r="H157" s="412"/>
      <c r="I157" s="412"/>
      <c r="J157" s="412"/>
      <c r="K157" s="412"/>
      <c r="L157" s="412"/>
      <c r="M157" s="412"/>
      <c r="N157" s="412"/>
      <c r="O157" s="412"/>
      <c r="P157" s="412"/>
      <c r="Q157" s="412"/>
      <c r="R157" s="412"/>
      <c r="S157" s="412"/>
      <c r="T157" s="412"/>
      <c r="U157" s="412"/>
      <c r="V157" s="412"/>
      <c r="W157" s="412"/>
      <c r="X157" s="412"/>
      <c r="Y157" s="412"/>
      <c r="Z157" s="412"/>
      <c r="AA157" s="412"/>
      <c r="AB157" s="412"/>
      <c r="AC157" s="412"/>
      <c r="AD157" s="412"/>
      <c r="AE157" s="412"/>
      <c r="AF157" s="412"/>
      <c r="AG157" s="412"/>
      <c r="AH157" s="412"/>
      <c r="AI157" s="412"/>
      <c r="AJ157" s="412"/>
      <c r="AK157" s="412"/>
      <c r="AL157" s="412"/>
      <c r="AM157" s="412"/>
      <c r="AN157" s="412"/>
      <c r="AO157" s="412"/>
      <c r="AP157" s="428"/>
      <c r="AQ157" s="428"/>
      <c r="AR157" s="428"/>
      <c r="AS157" s="428"/>
      <c r="AT157" s="428"/>
      <c r="AU157" s="428"/>
      <c r="AV157" s="428"/>
      <c r="AW157" s="428"/>
      <c r="AX157" s="428"/>
      <c r="AY157" s="428"/>
      <c r="AZ157" s="428"/>
      <c r="BA157" s="428"/>
      <c r="BB157" s="428"/>
      <c r="BC157" s="428"/>
      <c r="BD157" s="428"/>
      <c r="BE157" s="428"/>
      <c r="BF157" s="413"/>
      <c r="BG157" s="413"/>
      <c r="BH157" s="413"/>
      <c r="BI157" s="413"/>
      <c r="BJ157" s="413"/>
      <c r="BK157" s="413"/>
      <c r="BL157" s="413"/>
      <c r="BM157" s="413"/>
      <c r="BN157" s="413"/>
      <c r="BO157" s="413"/>
      <c r="BP157" s="413"/>
      <c r="BQ157" s="413"/>
      <c r="BR157" s="413"/>
      <c r="BS157" s="413"/>
      <c r="BT157" s="413"/>
      <c r="BU157" s="413"/>
      <c r="BV157" s="506"/>
      <c r="BW157" s="506"/>
      <c r="BX157" s="506"/>
      <c r="BY157" s="506"/>
      <c r="BZ157" s="506"/>
      <c r="CA157" s="506"/>
      <c r="CB157" s="506"/>
      <c r="CC157" s="506"/>
      <c r="CD157" s="506"/>
      <c r="CE157" s="506"/>
      <c r="CF157" s="506"/>
      <c r="CG157" s="506"/>
      <c r="CH157" s="506"/>
      <c r="CI157" s="506"/>
      <c r="CJ157" s="506"/>
      <c r="CK157" s="506"/>
      <c r="CL157" s="414"/>
      <c r="CM157" s="414"/>
      <c r="CN157" s="414"/>
      <c r="CO157" s="414"/>
      <c r="CP157" s="414"/>
      <c r="CQ157" s="414"/>
      <c r="CR157" s="414"/>
      <c r="CS157" s="414"/>
      <c r="CT157" s="414"/>
      <c r="CU157" s="414"/>
      <c r="CV157" s="414"/>
      <c r="CW157" s="414"/>
      <c r="CX157" s="414"/>
      <c r="CY157" s="414"/>
      <c r="CZ157" s="414"/>
      <c r="DA157" s="414"/>
    </row>
    <row r="158" spans="1:128" s="5" customFormat="1" ht="11.25" customHeight="1" x14ac:dyDescent="0.2">
      <c r="A158" s="450" t="s">
        <v>36</v>
      </c>
      <c r="B158" s="450"/>
      <c r="C158" s="450"/>
      <c r="D158" s="450"/>
      <c r="E158" s="450"/>
      <c r="F158" s="450"/>
      <c r="G158" s="450"/>
      <c r="H158" s="435" t="s">
        <v>110</v>
      </c>
      <c r="I158" s="435"/>
      <c r="J158" s="435"/>
      <c r="K158" s="435"/>
      <c r="L158" s="435"/>
      <c r="M158" s="435"/>
      <c r="N158" s="435"/>
      <c r="O158" s="435"/>
      <c r="P158" s="435"/>
      <c r="Q158" s="435"/>
      <c r="R158" s="435"/>
      <c r="S158" s="435"/>
      <c r="T158" s="435"/>
      <c r="U158" s="435"/>
      <c r="V158" s="435"/>
      <c r="W158" s="435"/>
      <c r="X158" s="435"/>
      <c r="Y158" s="435"/>
      <c r="Z158" s="435"/>
      <c r="AA158" s="435"/>
      <c r="AB158" s="435"/>
      <c r="AC158" s="435"/>
      <c r="AD158" s="435"/>
      <c r="AE158" s="435"/>
      <c r="AF158" s="435"/>
      <c r="AG158" s="435"/>
      <c r="AH158" s="435"/>
      <c r="AI158" s="435"/>
      <c r="AJ158" s="435"/>
      <c r="AK158" s="435"/>
      <c r="AL158" s="435"/>
      <c r="AM158" s="435"/>
      <c r="AN158" s="435"/>
      <c r="AO158" s="435"/>
      <c r="AP158" s="451"/>
      <c r="AQ158" s="451"/>
      <c r="AR158" s="451"/>
      <c r="AS158" s="451"/>
      <c r="AT158" s="451"/>
      <c r="AU158" s="451"/>
      <c r="AV158" s="451"/>
      <c r="AW158" s="451"/>
      <c r="AX158" s="451"/>
      <c r="AY158" s="451"/>
      <c r="AZ158" s="451"/>
      <c r="BA158" s="451"/>
      <c r="BB158" s="451"/>
      <c r="BC158" s="451"/>
      <c r="BD158" s="451"/>
      <c r="BE158" s="451"/>
      <c r="BF158" s="452" t="s">
        <v>113</v>
      </c>
      <c r="BG158" s="452"/>
      <c r="BH158" s="452"/>
      <c r="BI158" s="452"/>
      <c r="BJ158" s="452"/>
      <c r="BK158" s="452"/>
      <c r="BL158" s="452"/>
      <c r="BM158" s="452"/>
      <c r="BN158" s="452"/>
      <c r="BO158" s="452"/>
      <c r="BP158" s="452"/>
      <c r="BQ158" s="452"/>
      <c r="BR158" s="452"/>
      <c r="BS158" s="452"/>
      <c r="BT158" s="452"/>
      <c r="BU158" s="452"/>
      <c r="BV158" s="452" t="s">
        <v>113</v>
      </c>
      <c r="BW158" s="452"/>
      <c r="BX158" s="452"/>
      <c r="BY158" s="452"/>
      <c r="BZ158" s="452"/>
      <c r="CA158" s="452"/>
      <c r="CB158" s="452"/>
      <c r="CC158" s="452"/>
      <c r="CD158" s="452"/>
      <c r="CE158" s="452"/>
      <c r="CF158" s="452"/>
      <c r="CG158" s="452"/>
      <c r="CH158" s="452"/>
      <c r="CI158" s="452"/>
      <c r="CJ158" s="452"/>
      <c r="CK158" s="452"/>
      <c r="CL158" s="589"/>
      <c r="CM158" s="589"/>
      <c r="CN158" s="589"/>
      <c r="CO158" s="589"/>
      <c r="CP158" s="589"/>
      <c r="CQ158" s="589"/>
      <c r="CR158" s="589"/>
      <c r="CS158" s="589"/>
      <c r="CT158" s="589"/>
      <c r="CU158" s="589"/>
      <c r="CV158" s="589"/>
      <c r="CW158" s="589"/>
      <c r="CX158" s="589"/>
      <c r="CY158" s="589"/>
      <c r="CZ158" s="589"/>
      <c r="DA158" s="589"/>
    </row>
    <row r="159" spans="1:128" s="5" customFormat="1" ht="10.5" customHeight="1" x14ac:dyDescent="0.2">
      <c r="A159" s="450"/>
      <c r="B159" s="450"/>
      <c r="C159" s="450"/>
      <c r="D159" s="450"/>
      <c r="E159" s="450"/>
      <c r="F159" s="450"/>
      <c r="G159" s="450"/>
      <c r="H159" s="435" t="s">
        <v>98</v>
      </c>
      <c r="I159" s="435"/>
      <c r="J159" s="435"/>
      <c r="K159" s="435"/>
      <c r="L159" s="435"/>
      <c r="M159" s="435"/>
      <c r="N159" s="435"/>
      <c r="O159" s="435"/>
      <c r="P159" s="435"/>
      <c r="Q159" s="435"/>
      <c r="R159" s="435"/>
      <c r="S159" s="435"/>
      <c r="T159" s="435"/>
      <c r="U159" s="435"/>
      <c r="V159" s="435"/>
      <c r="W159" s="435"/>
      <c r="X159" s="435"/>
      <c r="Y159" s="435"/>
      <c r="Z159" s="435"/>
      <c r="AA159" s="435"/>
      <c r="AB159" s="435"/>
      <c r="AC159" s="435"/>
      <c r="AD159" s="435"/>
      <c r="AE159" s="435"/>
      <c r="AF159" s="435"/>
      <c r="AG159" s="435"/>
      <c r="AH159" s="435"/>
      <c r="AI159" s="435"/>
      <c r="AJ159" s="435"/>
      <c r="AK159" s="435"/>
      <c r="AL159" s="435"/>
      <c r="AM159" s="435"/>
      <c r="AN159" s="435"/>
      <c r="AO159" s="435"/>
      <c r="AP159" s="404"/>
      <c r="AQ159" s="404"/>
      <c r="AR159" s="404"/>
      <c r="AS159" s="404"/>
      <c r="AT159" s="404"/>
      <c r="AU159" s="404"/>
      <c r="AV159" s="404"/>
      <c r="AW159" s="404"/>
      <c r="AX159" s="404"/>
      <c r="AY159" s="404"/>
      <c r="AZ159" s="404"/>
      <c r="BA159" s="404"/>
      <c r="BB159" s="404"/>
      <c r="BC159" s="404"/>
      <c r="BD159" s="404"/>
      <c r="BE159" s="404"/>
      <c r="BF159" s="404"/>
      <c r="BG159" s="404"/>
      <c r="BH159" s="404"/>
      <c r="BI159" s="404"/>
      <c r="BJ159" s="404"/>
      <c r="BK159" s="404"/>
      <c r="BL159" s="404"/>
      <c r="BM159" s="404"/>
      <c r="BN159" s="404"/>
      <c r="BO159" s="404"/>
      <c r="BP159" s="404"/>
      <c r="BQ159" s="404"/>
      <c r="BR159" s="404"/>
      <c r="BS159" s="404"/>
      <c r="BT159" s="404"/>
      <c r="BU159" s="404"/>
      <c r="BV159" s="404"/>
      <c r="BW159" s="404"/>
      <c r="BX159" s="404"/>
      <c r="BY159" s="404"/>
      <c r="BZ159" s="404"/>
      <c r="CA159" s="404"/>
      <c r="CB159" s="404"/>
      <c r="CC159" s="404"/>
      <c r="CD159" s="404"/>
      <c r="CE159" s="404"/>
      <c r="CF159" s="404"/>
      <c r="CG159" s="404"/>
      <c r="CH159" s="404"/>
      <c r="CI159" s="404"/>
      <c r="CJ159" s="404"/>
      <c r="CK159" s="404"/>
      <c r="CL159" s="551"/>
      <c r="CM159" s="551"/>
      <c r="CN159" s="551"/>
      <c r="CO159" s="551"/>
      <c r="CP159" s="551"/>
      <c r="CQ159" s="551"/>
      <c r="CR159" s="551"/>
      <c r="CS159" s="551"/>
      <c r="CT159" s="551"/>
      <c r="CU159" s="551"/>
      <c r="CV159" s="551"/>
      <c r="CW159" s="551"/>
      <c r="CX159" s="551"/>
      <c r="CY159" s="551"/>
      <c r="CZ159" s="551"/>
      <c r="DA159" s="551"/>
    </row>
    <row r="160" spans="1:128" s="5" customFormat="1" ht="11.25" customHeight="1" x14ac:dyDescent="0.2">
      <c r="A160" s="411"/>
      <c r="B160" s="411"/>
      <c r="C160" s="411"/>
      <c r="D160" s="411"/>
      <c r="E160" s="411"/>
      <c r="F160" s="411"/>
      <c r="G160" s="411"/>
      <c r="H160" s="418"/>
      <c r="I160" s="418"/>
      <c r="J160" s="418"/>
      <c r="K160" s="418"/>
      <c r="L160" s="418"/>
      <c r="M160" s="418"/>
      <c r="N160" s="418"/>
      <c r="O160" s="418"/>
      <c r="P160" s="418"/>
      <c r="Q160" s="418"/>
      <c r="R160" s="418"/>
      <c r="S160" s="418"/>
      <c r="T160" s="418"/>
      <c r="U160" s="418"/>
      <c r="V160" s="418"/>
      <c r="W160" s="418"/>
      <c r="X160" s="418"/>
      <c r="Y160" s="418"/>
      <c r="Z160" s="418"/>
      <c r="AA160" s="418"/>
      <c r="AB160" s="418"/>
      <c r="AC160" s="418"/>
      <c r="AD160" s="418"/>
      <c r="AE160" s="418"/>
      <c r="AF160" s="418"/>
      <c r="AG160" s="418"/>
      <c r="AH160" s="418"/>
      <c r="AI160" s="418"/>
      <c r="AJ160" s="418"/>
      <c r="AK160" s="418"/>
      <c r="AL160" s="418"/>
      <c r="AM160" s="418"/>
      <c r="AN160" s="418"/>
      <c r="AO160" s="418"/>
      <c r="AP160" s="658"/>
      <c r="AQ160" s="658"/>
      <c r="AR160" s="658"/>
      <c r="AS160" s="658"/>
      <c r="AT160" s="658"/>
      <c r="AU160" s="658"/>
      <c r="AV160" s="658"/>
      <c r="AW160" s="658"/>
      <c r="AX160" s="658"/>
      <c r="AY160" s="658"/>
      <c r="AZ160" s="658"/>
      <c r="BA160" s="658"/>
      <c r="BB160" s="658"/>
      <c r="BC160" s="658"/>
      <c r="BD160" s="658"/>
      <c r="BE160" s="658"/>
      <c r="BF160" s="404"/>
      <c r="BG160" s="404"/>
      <c r="BH160" s="404"/>
      <c r="BI160" s="404"/>
      <c r="BJ160" s="404"/>
      <c r="BK160" s="404"/>
      <c r="BL160" s="404"/>
      <c r="BM160" s="404"/>
      <c r="BN160" s="404"/>
      <c r="BO160" s="404"/>
      <c r="BP160" s="404"/>
      <c r="BQ160" s="404"/>
      <c r="BR160" s="404"/>
      <c r="BS160" s="404"/>
      <c r="BT160" s="404"/>
      <c r="BU160" s="404"/>
      <c r="BV160" s="650"/>
      <c r="BW160" s="650"/>
      <c r="BX160" s="650"/>
      <c r="BY160" s="650"/>
      <c r="BZ160" s="650"/>
      <c r="CA160" s="650"/>
      <c r="CB160" s="650"/>
      <c r="CC160" s="650"/>
      <c r="CD160" s="650"/>
      <c r="CE160" s="650"/>
      <c r="CF160" s="650"/>
      <c r="CG160" s="650"/>
      <c r="CH160" s="650"/>
      <c r="CI160" s="650"/>
      <c r="CJ160" s="650"/>
      <c r="CK160" s="650"/>
      <c r="CL160" s="551"/>
      <c r="CM160" s="551"/>
      <c r="CN160" s="551"/>
      <c r="CO160" s="551"/>
      <c r="CP160" s="551"/>
      <c r="CQ160" s="551"/>
      <c r="CR160" s="551"/>
      <c r="CS160" s="551"/>
      <c r="CT160" s="551"/>
      <c r="CU160" s="551"/>
      <c r="CV160" s="551"/>
      <c r="CW160" s="551"/>
      <c r="CX160" s="551"/>
      <c r="CY160" s="551"/>
      <c r="CZ160" s="551"/>
      <c r="DA160" s="551"/>
    </row>
    <row r="161" spans="1:105" s="5" customFormat="1" ht="12.75" customHeight="1" x14ac:dyDescent="0.2">
      <c r="A161" s="450" t="s">
        <v>99</v>
      </c>
      <c r="B161" s="450"/>
      <c r="C161" s="450"/>
      <c r="D161" s="450"/>
      <c r="E161" s="450"/>
      <c r="F161" s="450"/>
      <c r="G161" s="450"/>
      <c r="H161" s="435" t="s">
        <v>811</v>
      </c>
      <c r="I161" s="435"/>
      <c r="J161" s="435"/>
      <c r="K161" s="435"/>
      <c r="L161" s="435"/>
      <c r="M161" s="435"/>
      <c r="N161" s="435"/>
      <c r="O161" s="435"/>
      <c r="P161" s="435"/>
      <c r="Q161" s="435"/>
      <c r="R161" s="435"/>
      <c r="S161" s="435"/>
      <c r="T161" s="435"/>
      <c r="U161" s="435"/>
      <c r="V161" s="435"/>
      <c r="W161" s="435"/>
      <c r="X161" s="435"/>
      <c r="Y161" s="435"/>
      <c r="Z161" s="435"/>
      <c r="AA161" s="435"/>
      <c r="AB161" s="435"/>
      <c r="AC161" s="435"/>
      <c r="AD161" s="435"/>
      <c r="AE161" s="435"/>
      <c r="AF161" s="435"/>
      <c r="AG161" s="435"/>
      <c r="AH161" s="435"/>
      <c r="AI161" s="435"/>
      <c r="AJ161" s="435"/>
      <c r="AK161" s="435"/>
      <c r="AL161" s="435"/>
      <c r="AM161" s="435"/>
      <c r="AN161" s="435"/>
      <c r="AO161" s="435"/>
      <c r="AP161" s="456"/>
      <c r="AQ161" s="456"/>
      <c r="AR161" s="456"/>
      <c r="AS161" s="456"/>
      <c r="AT161" s="456"/>
      <c r="AU161" s="456"/>
      <c r="AV161" s="456"/>
      <c r="AW161" s="456"/>
      <c r="AX161" s="456"/>
      <c r="AY161" s="456"/>
      <c r="AZ161" s="456"/>
      <c r="BA161" s="456"/>
      <c r="BB161" s="456"/>
      <c r="BC161" s="456"/>
      <c r="BD161" s="456"/>
      <c r="BE161" s="456"/>
      <c r="BF161" s="452" t="s">
        <v>113</v>
      </c>
      <c r="BG161" s="452"/>
      <c r="BH161" s="452"/>
      <c r="BI161" s="452"/>
      <c r="BJ161" s="452"/>
      <c r="BK161" s="452"/>
      <c r="BL161" s="452"/>
      <c r="BM161" s="452"/>
      <c r="BN161" s="452"/>
      <c r="BO161" s="452"/>
      <c r="BP161" s="452"/>
      <c r="BQ161" s="452"/>
      <c r="BR161" s="452"/>
      <c r="BS161" s="452"/>
      <c r="BT161" s="452"/>
      <c r="BU161" s="452"/>
      <c r="BV161" s="452" t="s">
        <v>113</v>
      </c>
      <c r="BW161" s="452"/>
      <c r="BX161" s="452"/>
      <c r="BY161" s="452"/>
      <c r="BZ161" s="452"/>
      <c r="CA161" s="452"/>
      <c r="CB161" s="452"/>
      <c r="CC161" s="452"/>
      <c r="CD161" s="452"/>
      <c r="CE161" s="452"/>
      <c r="CF161" s="452"/>
      <c r="CG161" s="452"/>
      <c r="CH161" s="452"/>
      <c r="CI161" s="452"/>
      <c r="CJ161" s="452"/>
      <c r="CK161" s="452"/>
      <c r="CL161" s="589">
        <f>CL163+CL164</f>
        <v>5820.4950200000003</v>
      </c>
      <c r="CM161" s="589"/>
      <c r="CN161" s="589"/>
      <c r="CO161" s="589"/>
      <c r="CP161" s="589"/>
      <c r="CQ161" s="589"/>
      <c r="CR161" s="589"/>
      <c r="CS161" s="589"/>
      <c r="CT161" s="589"/>
      <c r="CU161" s="589"/>
      <c r="CV161" s="589"/>
      <c r="CW161" s="589"/>
      <c r="CX161" s="589"/>
      <c r="CY161" s="589"/>
      <c r="CZ161" s="589"/>
      <c r="DA161" s="589"/>
    </row>
    <row r="162" spans="1:105" s="5" customFormat="1" ht="12" customHeight="1" x14ac:dyDescent="0.2">
      <c r="A162" s="411"/>
      <c r="B162" s="411"/>
      <c r="C162" s="411"/>
      <c r="D162" s="411"/>
      <c r="E162" s="411"/>
      <c r="F162" s="411"/>
      <c r="G162" s="411"/>
      <c r="H162" s="435" t="s">
        <v>98</v>
      </c>
      <c r="I162" s="435"/>
      <c r="J162" s="435"/>
      <c r="K162" s="435"/>
      <c r="L162" s="435"/>
      <c r="M162" s="435"/>
      <c r="N162" s="435"/>
      <c r="O162" s="435"/>
      <c r="P162" s="435"/>
      <c r="Q162" s="435"/>
      <c r="R162" s="435"/>
      <c r="S162" s="435"/>
      <c r="T162" s="435"/>
      <c r="U162" s="435"/>
      <c r="V162" s="435"/>
      <c r="W162" s="435"/>
      <c r="X162" s="435"/>
      <c r="Y162" s="435"/>
      <c r="Z162" s="435"/>
      <c r="AA162" s="435"/>
      <c r="AB162" s="435"/>
      <c r="AC162" s="435"/>
      <c r="AD162" s="435"/>
      <c r="AE162" s="435"/>
      <c r="AF162" s="435"/>
      <c r="AG162" s="435"/>
      <c r="AH162" s="435"/>
      <c r="AI162" s="435"/>
      <c r="AJ162" s="435"/>
      <c r="AK162" s="435"/>
      <c r="AL162" s="435"/>
      <c r="AM162" s="435"/>
      <c r="AN162" s="435"/>
      <c r="AO162" s="435"/>
      <c r="AP162" s="404"/>
      <c r="AQ162" s="404"/>
      <c r="AR162" s="404"/>
      <c r="AS162" s="404"/>
      <c r="AT162" s="404"/>
      <c r="AU162" s="404"/>
      <c r="AV162" s="404"/>
      <c r="AW162" s="404"/>
      <c r="AX162" s="404"/>
      <c r="AY162" s="404"/>
      <c r="AZ162" s="404"/>
      <c r="BA162" s="404"/>
      <c r="BB162" s="404"/>
      <c r="BC162" s="404"/>
      <c r="BD162" s="404"/>
      <c r="BE162" s="404"/>
      <c r="BF162" s="404"/>
      <c r="BG162" s="404"/>
      <c r="BH162" s="404"/>
      <c r="BI162" s="404"/>
      <c r="BJ162" s="404"/>
      <c r="BK162" s="404"/>
      <c r="BL162" s="404"/>
      <c r="BM162" s="404"/>
      <c r="BN162" s="404"/>
      <c r="BO162" s="404"/>
      <c r="BP162" s="404"/>
      <c r="BQ162" s="404"/>
      <c r="BR162" s="404"/>
      <c r="BS162" s="404"/>
      <c r="BT162" s="404"/>
      <c r="BU162" s="404"/>
      <c r="BV162" s="404"/>
      <c r="BW162" s="404"/>
      <c r="BX162" s="404"/>
      <c r="BY162" s="404"/>
      <c r="BZ162" s="404"/>
      <c r="CA162" s="404"/>
      <c r="CB162" s="404"/>
      <c r="CC162" s="404"/>
      <c r="CD162" s="404"/>
      <c r="CE162" s="404"/>
      <c r="CF162" s="404"/>
      <c r="CG162" s="404"/>
      <c r="CH162" s="404"/>
      <c r="CI162" s="404"/>
      <c r="CJ162" s="404"/>
      <c r="CK162" s="404"/>
      <c r="CL162" s="551"/>
      <c r="CM162" s="551"/>
      <c r="CN162" s="551"/>
      <c r="CO162" s="551"/>
      <c r="CP162" s="551"/>
      <c r="CQ162" s="551"/>
      <c r="CR162" s="551"/>
      <c r="CS162" s="551"/>
      <c r="CT162" s="551"/>
      <c r="CU162" s="551"/>
      <c r="CV162" s="551"/>
      <c r="CW162" s="551"/>
      <c r="CX162" s="551"/>
      <c r="CY162" s="551"/>
      <c r="CZ162" s="551"/>
      <c r="DA162" s="551"/>
    </row>
    <row r="163" spans="1:105" s="5" customFormat="1" ht="13.5" customHeight="1" x14ac:dyDescent="0.2">
      <c r="A163" s="411" t="s">
        <v>148</v>
      </c>
      <c r="B163" s="411"/>
      <c r="C163" s="411"/>
      <c r="D163" s="411"/>
      <c r="E163" s="411"/>
      <c r="F163" s="411"/>
      <c r="G163" s="411"/>
      <c r="H163" s="622" t="s">
        <v>695</v>
      </c>
      <c r="I163" s="622"/>
      <c r="J163" s="622"/>
      <c r="K163" s="622"/>
      <c r="L163" s="622"/>
      <c r="M163" s="622"/>
      <c r="N163" s="622"/>
      <c r="O163" s="622"/>
      <c r="P163" s="622"/>
      <c r="Q163" s="622"/>
      <c r="R163" s="622"/>
      <c r="S163" s="622"/>
      <c r="T163" s="622"/>
      <c r="U163" s="622"/>
      <c r="V163" s="622"/>
      <c r="W163" s="622"/>
      <c r="X163" s="622"/>
      <c r="Y163" s="622"/>
      <c r="Z163" s="622"/>
      <c r="AA163" s="622"/>
      <c r="AB163" s="622"/>
      <c r="AC163" s="622"/>
      <c r="AD163" s="622"/>
      <c r="AE163" s="622"/>
      <c r="AF163" s="622"/>
      <c r="AG163" s="622"/>
      <c r="AH163" s="622"/>
      <c r="AI163" s="622"/>
      <c r="AJ163" s="622"/>
      <c r="AK163" s="622"/>
      <c r="AL163" s="622"/>
      <c r="AM163" s="622"/>
      <c r="AN163" s="622"/>
      <c r="AO163" s="622"/>
      <c r="AP163" s="674">
        <v>86.899000000000001</v>
      </c>
      <c r="AQ163" s="674"/>
      <c r="AR163" s="674"/>
      <c r="AS163" s="674"/>
      <c r="AT163" s="674"/>
      <c r="AU163" s="674"/>
      <c r="AV163" s="674"/>
      <c r="AW163" s="674"/>
      <c r="AX163" s="674"/>
      <c r="AY163" s="674"/>
      <c r="AZ163" s="674"/>
      <c r="BA163" s="674"/>
      <c r="BB163" s="674"/>
      <c r="BC163" s="674"/>
      <c r="BD163" s="674"/>
      <c r="BE163" s="674"/>
      <c r="BF163" s="561">
        <v>33.49</v>
      </c>
      <c r="BG163" s="561"/>
      <c r="BH163" s="561"/>
      <c r="BI163" s="561"/>
      <c r="BJ163" s="561"/>
      <c r="BK163" s="561"/>
      <c r="BL163" s="561"/>
      <c r="BM163" s="561"/>
      <c r="BN163" s="561"/>
      <c r="BO163" s="561"/>
      <c r="BP163" s="561"/>
      <c r="BQ163" s="561"/>
      <c r="BR163" s="561"/>
      <c r="BS163" s="561"/>
      <c r="BT163" s="561"/>
      <c r="BU163" s="561"/>
      <c r="BV163" s="675"/>
      <c r="BW163" s="675"/>
      <c r="BX163" s="675"/>
      <c r="BY163" s="675"/>
      <c r="BZ163" s="675"/>
      <c r="CA163" s="675"/>
      <c r="CB163" s="675"/>
      <c r="CC163" s="675"/>
      <c r="CD163" s="675"/>
      <c r="CE163" s="675"/>
      <c r="CF163" s="675"/>
      <c r="CG163" s="675"/>
      <c r="CH163" s="675"/>
      <c r="CI163" s="675"/>
      <c r="CJ163" s="675"/>
      <c r="CK163" s="675"/>
      <c r="CL163" s="574">
        <f>AP163*BF163</f>
        <v>2910.2475100000001</v>
      </c>
      <c r="CM163" s="574"/>
      <c r="CN163" s="574"/>
      <c r="CO163" s="574"/>
      <c r="CP163" s="574"/>
      <c r="CQ163" s="574"/>
      <c r="CR163" s="574"/>
      <c r="CS163" s="574"/>
      <c r="CT163" s="574"/>
      <c r="CU163" s="574"/>
      <c r="CV163" s="574"/>
      <c r="CW163" s="574"/>
      <c r="CX163" s="574"/>
      <c r="CY163" s="574"/>
      <c r="CZ163" s="574"/>
      <c r="DA163" s="574"/>
    </row>
    <row r="164" spans="1:105" s="5" customFormat="1" ht="13.5" customHeight="1" x14ac:dyDescent="0.2">
      <c r="A164" s="411" t="s">
        <v>149</v>
      </c>
      <c r="B164" s="411"/>
      <c r="C164" s="411"/>
      <c r="D164" s="411"/>
      <c r="E164" s="411"/>
      <c r="F164" s="411"/>
      <c r="G164" s="411"/>
      <c r="H164" s="622" t="s">
        <v>696</v>
      </c>
      <c r="I164" s="622"/>
      <c r="J164" s="622"/>
      <c r="K164" s="622"/>
      <c r="L164" s="622"/>
      <c r="M164" s="622"/>
      <c r="N164" s="622"/>
      <c r="O164" s="622"/>
      <c r="P164" s="622"/>
      <c r="Q164" s="622"/>
      <c r="R164" s="622"/>
      <c r="S164" s="622"/>
      <c r="T164" s="622"/>
      <c r="U164" s="622"/>
      <c r="V164" s="622"/>
      <c r="W164" s="622"/>
      <c r="X164" s="622"/>
      <c r="Y164" s="622"/>
      <c r="Z164" s="622"/>
      <c r="AA164" s="622"/>
      <c r="AB164" s="622"/>
      <c r="AC164" s="622"/>
      <c r="AD164" s="622"/>
      <c r="AE164" s="622"/>
      <c r="AF164" s="622"/>
      <c r="AG164" s="622"/>
      <c r="AH164" s="622"/>
      <c r="AI164" s="622"/>
      <c r="AJ164" s="622"/>
      <c r="AK164" s="622"/>
      <c r="AL164" s="622"/>
      <c r="AM164" s="622"/>
      <c r="AN164" s="622"/>
      <c r="AO164" s="622"/>
      <c r="AP164" s="674">
        <v>86.899000000000001</v>
      </c>
      <c r="AQ164" s="674"/>
      <c r="AR164" s="674"/>
      <c r="AS164" s="674"/>
      <c r="AT164" s="674"/>
      <c r="AU164" s="674"/>
      <c r="AV164" s="674"/>
      <c r="AW164" s="674"/>
      <c r="AX164" s="674"/>
      <c r="AY164" s="674"/>
      <c r="AZ164" s="674"/>
      <c r="BA164" s="674"/>
      <c r="BB164" s="674"/>
      <c r="BC164" s="674"/>
      <c r="BD164" s="674"/>
      <c r="BE164" s="674"/>
      <c r="BF164" s="561">
        <v>33.49</v>
      </c>
      <c r="BG164" s="561"/>
      <c r="BH164" s="561"/>
      <c r="BI164" s="561"/>
      <c r="BJ164" s="561"/>
      <c r="BK164" s="561"/>
      <c r="BL164" s="561"/>
      <c r="BM164" s="561"/>
      <c r="BN164" s="561"/>
      <c r="BO164" s="561"/>
      <c r="BP164" s="561"/>
      <c r="BQ164" s="561"/>
      <c r="BR164" s="561"/>
      <c r="BS164" s="561"/>
      <c r="BT164" s="561"/>
      <c r="BU164" s="561"/>
      <c r="BV164" s="675"/>
      <c r="BW164" s="675"/>
      <c r="BX164" s="675"/>
      <c r="BY164" s="675"/>
      <c r="BZ164" s="675"/>
      <c r="CA164" s="675"/>
      <c r="CB164" s="675"/>
      <c r="CC164" s="675"/>
      <c r="CD164" s="675"/>
      <c r="CE164" s="675"/>
      <c r="CF164" s="675"/>
      <c r="CG164" s="675"/>
      <c r="CH164" s="675"/>
      <c r="CI164" s="675"/>
      <c r="CJ164" s="675"/>
      <c r="CK164" s="675"/>
      <c r="CL164" s="574">
        <f>AP164*BF164</f>
        <v>2910.2475100000001</v>
      </c>
      <c r="CM164" s="574"/>
      <c r="CN164" s="574"/>
      <c r="CO164" s="574"/>
      <c r="CP164" s="574"/>
      <c r="CQ164" s="574"/>
      <c r="CR164" s="574"/>
      <c r="CS164" s="574"/>
      <c r="CT164" s="574"/>
      <c r="CU164" s="574"/>
      <c r="CV164" s="574"/>
      <c r="CW164" s="574"/>
      <c r="CX164" s="574"/>
      <c r="CY164" s="574"/>
      <c r="CZ164" s="574"/>
      <c r="DA164" s="574"/>
    </row>
    <row r="165" spans="1:105" s="5" customFormat="1" ht="14.25" customHeight="1" x14ac:dyDescent="0.2">
      <c r="A165" s="450" t="s">
        <v>100</v>
      </c>
      <c r="B165" s="450"/>
      <c r="C165" s="450"/>
      <c r="D165" s="450"/>
      <c r="E165" s="450"/>
      <c r="F165" s="450"/>
      <c r="G165" s="450"/>
      <c r="H165" s="435" t="s">
        <v>812</v>
      </c>
      <c r="I165" s="435"/>
      <c r="J165" s="435"/>
      <c r="K165" s="435"/>
      <c r="L165" s="435"/>
      <c r="M165" s="435"/>
      <c r="N165" s="435"/>
      <c r="O165" s="435"/>
      <c r="P165" s="435"/>
      <c r="Q165" s="435"/>
      <c r="R165" s="435"/>
      <c r="S165" s="435"/>
      <c r="T165" s="435"/>
      <c r="U165" s="435"/>
      <c r="V165" s="435"/>
      <c r="W165" s="435"/>
      <c r="X165" s="435"/>
      <c r="Y165" s="435"/>
      <c r="Z165" s="435"/>
      <c r="AA165" s="435"/>
      <c r="AB165" s="435"/>
      <c r="AC165" s="435"/>
      <c r="AD165" s="435"/>
      <c r="AE165" s="435"/>
      <c r="AF165" s="435"/>
      <c r="AG165" s="435"/>
      <c r="AH165" s="435"/>
      <c r="AI165" s="435"/>
      <c r="AJ165" s="435"/>
      <c r="AK165" s="435"/>
      <c r="AL165" s="435"/>
      <c r="AM165" s="435"/>
      <c r="AN165" s="435"/>
      <c r="AO165" s="435"/>
      <c r="AP165" s="456"/>
      <c r="AQ165" s="456"/>
      <c r="AR165" s="456"/>
      <c r="AS165" s="456"/>
      <c r="AT165" s="456"/>
      <c r="AU165" s="456"/>
      <c r="AV165" s="456"/>
      <c r="AW165" s="456"/>
      <c r="AX165" s="456"/>
      <c r="AY165" s="456"/>
      <c r="AZ165" s="456"/>
      <c r="BA165" s="456"/>
      <c r="BB165" s="456"/>
      <c r="BC165" s="456"/>
      <c r="BD165" s="456"/>
      <c r="BE165" s="456"/>
      <c r="BF165" s="452" t="s">
        <v>113</v>
      </c>
      <c r="BG165" s="452"/>
      <c r="BH165" s="452"/>
      <c r="BI165" s="452"/>
      <c r="BJ165" s="452"/>
      <c r="BK165" s="452"/>
      <c r="BL165" s="452"/>
      <c r="BM165" s="452"/>
      <c r="BN165" s="452"/>
      <c r="BO165" s="452"/>
      <c r="BP165" s="452"/>
      <c r="BQ165" s="452"/>
      <c r="BR165" s="452"/>
      <c r="BS165" s="452"/>
      <c r="BT165" s="452"/>
      <c r="BU165" s="452"/>
      <c r="BV165" s="452" t="s">
        <v>113</v>
      </c>
      <c r="BW165" s="452"/>
      <c r="BX165" s="452"/>
      <c r="BY165" s="452"/>
      <c r="BZ165" s="452"/>
      <c r="CA165" s="452"/>
      <c r="CB165" s="452"/>
      <c r="CC165" s="452"/>
      <c r="CD165" s="452"/>
      <c r="CE165" s="452"/>
      <c r="CF165" s="452"/>
      <c r="CG165" s="452"/>
      <c r="CH165" s="452"/>
      <c r="CI165" s="452"/>
      <c r="CJ165" s="452"/>
      <c r="CK165" s="452"/>
      <c r="CL165" s="589">
        <f>SUM(CL167:DA168)-0.01</f>
        <v>5820.4963999999991</v>
      </c>
      <c r="CM165" s="589"/>
      <c r="CN165" s="589"/>
      <c r="CO165" s="589"/>
      <c r="CP165" s="589"/>
      <c r="CQ165" s="589"/>
      <c r="CR165" s="589"/>
      <c r="CS165" s="589"/>
      <c r="CT165" s="589"/>
      <c r="CU165" s="589"/>
      <c r="CV165" s="589"/>
      <c r="CW165" s="589"/>
      <c r="CX165" s="589"/>
      <c r="CY165" s="589"/>
      <c r="CZ165" s="589"/>
      <c r="DA165" s="589"/>
    </row>
    <row r="166" spans="1:105" s="5" customFormat="1" ht="9.75" customHeight="1" x14ac:dyDescent="0.2">
      <c r="A166" s="411"/>
      <c r="B166" s="411"/>
      <c r="C166" s="411"/>
      <c r="D166" s="411"/>
      <c r="E166" s="411"/>
      <c r="F166" s="411"/>
      <c r="G166" s="411"/>
      <c r="H166" s="435" t="s">
        <v>98</v>
      </c>
      <c r="I166" s="435"/>
      <c r="J166" s="435"/>
      <c r="K166" s="435"/>
      <c r="L166" s="435"/>
      <c r="M166" s="435"/>
      <c r="N166" s="435"/>
      <c r="O166" s="435"/>
      <c r="P166" s="435"/>
      <c r="Q166" s="435"/>
      <c r="R166" s="435"/>
      <c r="S166" s="435"/>
      <c r="T166" s="435"/>
      <c r="U166" s="435"/>
      <c r="V166" s="435"/>
      <c r="W166" s="435"/>
      <c r="X166" s="435"/>
      <c r="Y166" s="435"/>
      <c r="Z166" s="435"/>
      <c r="AA166" s="435"/>
      <c r="AB166" s="435"/>
      <c r="AC166" s="435"/>
      <c r="AD166" s="435"/>
      <c r="AE166" s="435"/>
      <c r="AF166" s="435"/>
      <c r="AG166" s="435"/>
      <c r="AH166" s="435"/>
      <c r="AI166" s="435"/>
      <c r="AJ166" s="435"/>
      <c r="AK166" s="435"/>
      <c r="AL166" s="435"/>
      <c r="AM166" s="435"/>
      <c r="AN166" s="435"/>
      <c r="AO166" s="435"/>
      <c r="AP166" s="404"/>
      <c r="AQ166" s="404"/>
      <c r="AR166" s="404"/>
      <c r="AS166" s="404"/>
      <c r="AT166" s="404"/>
      <c r="AU166" s="404"/>
      <c r="AV166" s="404"/>
      <c r="AW166" s="404"/>
      <c r="AX166" s="404"/>
      <c r="AY166" s="404"/>
      <c r="AZ166" s="404"/>
      <c r="BA166" s="404"/>
      <c r="BB166" s="404"/>
      <c r="BC166" s="404"/>
      <c r="BD166" s="404"/>
      <c r="BE166" s="404"/>
      <c r="BF166" s="404"/>
      <c r="BG166" s="404"/>
      <c r="BH166" s="404"/>
      <c r="BI166" s="404"/>
      <c r="BJ166" s="404"/>
      <c r="BK166" s="404"/>
      <c r="BL166" s="404"/>
      <c r="BM166" s="404"/>
      <c r="BN166" s="404"/>
      <c r="BO166" s="404"/>
      <c r="BP166" s="404"/>
      <c r="BQ166" s="404"/>
      <c r="BR166" s="404"/>
      <c r="BS166" s="404"/>
      <c r="BT166" s="404"/>
      <c r="BU166" s="404"/>
      <c r="BV166" s="404"/>
      <c r="BW166" s="404"/>
      <c r="BX166" s="404"/>
      <c r="BY166" s="404"/>
      <c r="BZ166" s="404"/>
      <c r="CA166" s="404"/>
      <c r="CB166" s="404"/>
      <c r="CC166" s="404"/>
      <c r="CD166" s="404"/>
      <c r="CE166" s="404"/>
      <c r="CF166" s="404"/>
      <c r="CG166" s="404"/>
      <c r="CH166" s="404"/>
      <c r="CI166" s="404"/>
      <c r="CJ166" s="404"/>
      <c r="CK166" s="404"/>
      <c r="CL166" s="551"/>
      <c r="CM166" s="551"/>
      <c r="CN166" s="551"/>
      <c r="CO166" s="551"/>
      <c r="CP166" s="551"/>
      <c r="CQ166" s="551"/>
      <c r="CR166" s="551"/>
      <c r="CS166" s="551"/>
      <c r="CT166" s="551"/>
      <c r="CU166" s="551"/>
      <c r="CV166" s="551"/>
      <c r="CW166" s="551"/>
      <c r="CX166" s="551"/>
      <c r="CY166" s="551"/>
      <c r="CZ166" s="551"/>
      <c r="DA166" s="551"/>
    </row>
    <row r="167" spans="1:105" s="5" customFormat="1" ht="15" customHeight="1" x14ac:dyDescent="0.2">
      <c r="A167" s="411" t="s">
        <v>809</v>
      </c>
      <c r="B167" s="411"/>
      <c r="C167" s="411"/>
      <c r="D167" s="411"/>
      <c r="E167" s="411"/>
      <c r="F167" s="411"/>
      <c r="G167" s="411"/>
      <c r="H167" s="622" t="s">
        <v>695</v>
      </c>
      <c r="I167" s="622"/>
      <c r="J167" s="622"/>
      <c r="K167" s="622"/>
      <c r="L167" s="622"/>
      <c r="M167" s="622"/>
      <c r="N167" s="622"/>
      <c r="O167" s="622"/>
      <c r="P167" s="622"/>
      <c r="Q167" s="622"/>
      <c r="R167" s="622"/>
      <c r="S167" s="622"/>
      <c r="T167" s="622"/>
      <c r="U167" s="622"/>
      <c r="V167" s="622"/>
      <c r="W167" s="622"/>
      <c r="X167" s="622"/>
      <c r="Y167" s="622"/>
      <c r="Z167" s="622"/>
      <c r="AA167" s="622"/>
      <c r="AB167" s="622"/>
      <c r="AC167" s="622"/>
      <c r="AD167" s="622"/>
      <c r="AE167" s="622"/>
      <c r="AF167" s="622"/>
      <c r="AG167" s="622"/>
      <c r="AH167" s="622"/>
      <c r="AI167" s="622"/>
      <c r="AJ167" s="622"/>
      <c r="AK167" s="622"/>
      <c r="AL167" s="622"/>
      <c r="AM167" s="622"/>
      <c r="AN167" s="622"/>
      <c r="AO167" s="622"/>
      <c r="AP167" s="674">
        <v>73.194999999999993</v>
      </c>
      <c r="AQ167" s="674"/>
      <c r="AR167" s="674"/>
      <c r="AS167" s="674"/>
      <c r="AT167" s="674"/>
      <c r="AU167" s="674"/>
      <c r="AV167" s="674"/>
      <c r="AW167" s="674"/>
      <c r="AX167" s="674"/>
      <c r="AY167" s="674"/>
      <c r="AZ167" s="674"/>
      <c r="BA167" s="674"/>
      <c r="BB167" s="674"/>
      <c r="BC167" s="674"/>
      <c r="BD167" s="674"/>
      <c r="BE167" s="674"/>
      <c r="BF167" s="561">
        <v>39.76</v>
      </c>
      <c r="BG167" s="561"/>
      <c r="BH167" s="561"/>
      <c r="BI167" s="561"/>
      <c r="BJ167" s="561"/>
      <c r="BK167" s="561"/>
      <c r="BL167" s="561"/>
      <c r="BM167" s="561"/>
      <c r="BN167" s="561"/>
      <c r="BO167" s="561"/>
      <c r="BP167" s="561"/>
      <c r="BQ167" s="561"/>
      <c r="BR167" s="561"/>
      <c r="BS167" s="561"/>
      <c r="BT167" s="561"/>
      <c r="BU167" s="561"/>
      <c r="BV167" s="675"/>
      <c r="BW167" s="675"/>
      <c r="BX167" s="675"/>
      <c r="BY167" s="675"/>
      <c r="BZ167" s="675"/>
      <c r="CA167" s="675"/>
      <c r="CB167" s="675"/>
      <c r="CC167" s="675"/>
      <c r="CD167" s="675"/>
      <c r="CE167" s="675"/>
      <c r="CF167" s="675"/>
      <c r="CG167" s="675"/>
      <c r="CH167" s="675"/>
      <c r="CI167" s="675"/>
      <c r="CJ167" s="675"/>
      <c r="CK167" s="675"/>
      <c r="CL167" s="574">
        <f>BF167*AP167+0.02</f>
        <v>2910.2531999999997</v>
      </c>
      <c r="CM167" s="574"/>
      <c r="CN167" s="574"/>
      <c r="CO167" s="574"/>
      <c r="CP167" s="574"/>
      <c r="CQ167" s="574"/>
      <c r="CR167" s="574"/>
      <c r="CS167" s="574"/>
      <c r="CT167" s="574"/>
      <c r="CU167" s="574"/>
      <c r="CV167" s="574"/>
      <c r="CW167" s="574"/>
      <c r="CX167" s="574"/>
      <c r="CY167" s="574"/>
      <c r="CZ167" s="574"/>
      <c r="DA167" s="574"/>
    </row>
    <row r="168" spans="1:105" s="5" customFormat="1" ht="15" customHeight="1" x14ac:dyDescent="0.2">
      <c r="A168" s="411" t="s">
        <v>810</v>
      </c>
      <c r="B168" s="411"/>
      <c r="C168" s="411"/>
      <c r="D168" s="411"/>
      <c r="E168" s="411"/>
      <c r="F168" s="411"/>
      <c r="G168" s="411"/>
      <c r="H168" s="622" t="s">
        <v>696</v>
      </c>
      <c r="I168" s="622"/>
      <c r="J168" s="622"/>
      <c r="K168" s="622"/>
      <c r="L168" s="622"/>
      <c r="M168" s="622"/>
      <c r="N168" s="622"/>
      <c r="O168" s="622"/>
      <c r="P168" s="622"/>
      <c r="Q168" s="622"/>
      <c r="R168" s="622"/>
      <c r="S168" s="622"/>
      <c r="T168" s="622"/>
      <c r="U168" s="622"/>
      <c r="V168" s="622"/>
      <c r="W168" s="622"/>
      <c r="X168" s="622"/>
      <c r="Y168" s="622"/>
      <c r="Z168" s="622"/>
      <c r="AA168" s="622"/>
      <c r="AB168" s="622"/>
      <c r="AC168" s="622"/>
      <c r="AD168" s="622"/>
      <c r="AE168" s="622"/>
      <c r="AF168" s="622"/>
      <c r="AG168" s="622"/>
      <c r="AH168" s="622"/>
      <c r="AI168" s="622"/>
      <c r="AJ168" s="622"/>
      <c r="AK168" s="622"/>
      <c r="AL168" s="622"/>
      <c r="AM168" s="622"/>
      <c r="AN168" s="622"/>
      <c r="AO168" s="622"/>
      <c r="AP168" s="674">
        <v>73.194999999999993</v>
      </c>
      <c r="AQ168" s="674"/>
      <c r="AR168" s="674"/>
      <c r="AS168" s="674"/>
      <c r="AT168" s="674"/>
      <c r="AU168" s="674"/>
      <c r="AV168" s="674"/>
      <c r="AW168" s="674"/>
      <c r="AX168" s="674"/>
      <c r="AY168" s="674"/>
      <c r="AZ168" s="674"/>
      <c r="BA168" s="674"/>
      <c r="BB168" s="674"/>
      <c r="BC168" s="674"/>
      <c r="BD168" s="674"/>
      <c r="BE168" s="674"/>
      <c r="BF168" s="561">
        <v>39.76</v>
      </c>
      <c r="BG168" s="561"/>
      <c r="BH168" s="561"/>
      <c r="BI168" s="561"/>
      <c r="BJ168" s="561"/>
      <c r="BK168" s="561"/>
      <c r="BL168" s="561"/>
      <c r="BM168" s="561"/>
      <c r="BN168" s="561"/>
      <c r="BO168" s="561"/>
      <c r="BP168" s="561"/>
      <c r="BQ168" s="561"/>
      <c r="BR168" s="561"/>
      <c r="BS168" s="561"/>
      <c r="BT168" s="561"/>
      <c r="BU168" s="561"/>
      <c r="BV168" s="675"/>
      <c r="BW168" s="675"/>
      <c r="BX168" s="675"/>
      <c r="BY168" s="675"/>
      <c r="BZ168" s="675"/>
      <c r="CA168" s="675"/>
      <c r="CB168" s="675"/>
      <c r="CC168" s="675"/>
      <c r="CD168" s="675"/>
      <c r="CE168" s="675"/>
      <c r="CF168" s="675"/>
      <c r="CG168" s="675"/>
      <c r="CH168" s="675"/>
      <c r="CI168" s="675"/>
      <c r="CJ168" s="675"/>
      <c r="CK168" s="675"/>
      <c r="CL168" s="574">
        <f>BF168*AP168+0.02</f>
        <v>2910.2531999999997</v>
      </c>
      <c r="CM168" s="574"/>
      <c r="CN168" s="574"/>
      <c r="CO168" s="574"/>
      <c r="CP168" s="574"/>
      <c r="CQ168" s="574"/>
      <c r="CR168" s="574"/>
      <c r="CS168" s="574"/>
      <c r="CT168" s="574"/>
      <c r="CU168" s="574"/>
      <c r="CV168" s="574"/>
      <c r="CW168" s="574"/>
      <c r="CX168" s="574"/>
      <c r="CY168" s="574"/>
      <c r="CZ168" s="574"/>
      <c r="DA168" s="574"/>
    </row>
    <row r="169" spans="1:105" s="5" customFormat="1" ht="14.25" customHeight="1" x14ac:dyDescent="0.2">
      <c r="A169" s="450" t="s">
        <v>101</v>
      </c>
      <c r="B169" s="450"/>
      <c r="C169" s="450"/>
      <c r="D169" s="450"/>
      <c r="E169" s="450"/>
      <c r="F169" s="450"/>
      <c r="G169" s="450"/>
      <c r="H169" s="435" t="s">
        <v>153</v>
      </c>
      <c r="I169" s="435"/>
      <c r="J169" s="435"/>
      <c r="K169" s="435"/>
      <c r="L169" s="435"/>
      <c r="M169" s="435"/>
      <c r="N169" s="435"/>
      <c r="O169" s="435"/>
      <c r="P169" s="435"/>
      <c r="Q169" s="435"/>
      <c r="R169" s="435"/>
      <c r="S169" s="435"/>
      <c r="T169" s="435"/>
      <c r="U169" s="435"/>
      <c r="V169" s="435"/>
      <c r="W169" s="435"/>
      <c r="X169" s="435"/>
      <c r="Y169" s="435"/>
      <c r="Z169" s="435"/>
      <c r="AA169" s="435"/>
      <c r="AB169" s="435"/>
      <c r="AC169" s="435"/>
      <c r="AD169" s="435"/>
      <c r="AE169" s="435"/>
      <c r="AF169" s="435"/>
      <c r="AG169" s="435"/>
      <c r="AH169" s="435"/>
      <c r="AI169" s="435"/>
      <c r="AJ169" s="435"/>
      <c r="AK169" s="435"/>
      <c r="AL169" s="435"/>
      <c r="AM169" s="435"/>
      <c r="AN169" s="435"/>
      <c r="AO169" s="435"/>
      <c r="AP169" s="456"/>
      <c r="AQ169" s="456"/>
      <c r="AR169" s="456"/>
      <c r="AS169" s="456"/>
      <c r="AT169" s="456"/>
      <c r="AU169" s="456"/>
      <c r="AV169" s="456"/>
      <c r="AW169" s="456"/>
      <c r="AX169" s="456"/>
      <c r="AY169" s="456"/>
      <c r="AZ169" s="456"/>
      <c r="BA169" s="456"/>
      <c r="BB169" s="456"/>
      <c r="BC169" s="456"/>
      <c r="BD169" s="456"/>
      <c r="BE169" s="456"/>
      <c r="BF169" s="452" t="s">
        <v>113</v>
      </c>
      <c r="BG169" s="452"/>
      <c r="BH169" s="452"/>
      <c r="BI169" s="452"/>
      <c r="BJ169" s="452"/>
      <c r="BK169" s="452"/>
      <c r="BL169" s="452"/>
      <c r="BM169" s="452"/>
      <c r="BN169" s="452"/>
      <c r="BO169" s="452"/>
      <c r="BP169" s="452"/>
      <c r="BQ169" s="452"/>
      <c r="BR169" s="452"/>
      <c r="BS169" s="452"/>
      <c r="BT169" s="452"/>
      <c r="BU169" s="452"/>
      <c r="BV169" s="452" t="s">
        <v>113</v>
      </c>
      <c r="BW169" s="452"/>
      <c r="BX169" s="452"/>
      <c r="BY169" s="452"/>
      <c r="BZ169" s="452"/>
      <c r="CA169" s="452"/>
      <c r="CB169" s="452"/>
      <c r="CC169" s="452"/>
      <c r="CD169" s="452"/>
      <c r="CE169" s="452"/>
      <c r="CF169" s="452"/>
      <c r="CG169" s="452"/>
      <c r="CH169" s="452"/>
      <c r="CI169" s="452"/>
      <c r="CJ169" s="452"/>
      <c r="CK169" s="452"/>
      <c r="CL169" s="589"/>
      <c r="CM169" s="589"/>
      <c r="CN169" s="589"/>
      <c r="CO169" s="589"/>
      <c r="CP169" s="589"/>
      <c r="CQ169" s="589"/>
      <c r="CR169" s="589"/>
      <c r="CS169" s="589"/>
      <c r="CT169" s="589"/>
      <c r="CU169" s="589"/>
      <c r="CV169" s="589"/>
      <c r="CW169" s="589"/>
      <c r="CX169" s="589"/>
      <c r="CY169" s="589"/>
      <c r="CZ169" s="589"/>
      <c r="DA169" s="589"/>
    </row>
    <row r="170" spans="1:105" s="5" customFormat="1" ht="9.75" customHeight="1" x14ac:dyDescent="0.2">
      <c r="A170" s="411"/>
      <c r="B170" s="411"/>
      <c r="C170" s="411"/>
      <c r="D170" s="411"/>
      <c r="E170" s="411"/>
      <c r="F170" s="411"/>
      <c r="G170" s="411"/>
      <c r="H170" s="435" t="s">
        <v>155</v>
      </c>
      <c r="I170" s="435"/>
      <c r="J170" s="435"/>
      <c r="K170" s="435"/>
      <c r="L170" s="435"/>
      <c r="M170" s="435"/>
      <c r="N170" s="435"/>
      <c r="O170" s="435"/>
      <c r="P170" s="435"/>
      <c r="Q170" s="435"/>
      <c r="R170" s="435"/>
      <c r="S170" s="435"/>
      <c r="T170" s="435"/>
      <c r="U170" s="435"/>
      <c r="V170" s="435"/>
      <c r="W170" s="435"/>
      <c r="X170" s="435"/>
      <c r="Y170" s="435"/>
      <c r="Z170" s="435"/>
      <c r="AA170" s="435"/>
      <c r="AB170" s="435"/>
      <c r="AC170" s="435"/>
      <c r="AD170" s="435"/>
      <c r="AE170" s="435"/>
      <c r="AF170" s="435"/>
      <c r="AG170" s="435"/>
      <c r="AH170" s="435"/>
      <c r="AI170" s="435"/>
      <c r="AJ170" s="435"/>
      <c r="AK170" s="435"/>
      <c r="AL170" s="435"/>
      <c r="AM170" s="435"/>
      <c r="AN170" s="435"/>
      <c r="AO170" s="435"/>
      <c r="AP170" s="404"/>
      <c r="AQ170" s="404"/>
      <c r="AR170" s="404"/>
      <c r="AS170" s="404"/>
      <c r="AT170" s="404"/>
      <c r="AU170" s="404"/>
      <c r="AV170" s="404"/>
      <c r="AW170" s="404"/>
      <c r="AX170" s="404"/>
      <c r="AY170" s="404"/>
      <c r="AZ170" s="404"/>
      <c r="BA170" s="404"/>
      <c r="BB170" s="404"/>
      <c r="BC170" s="404"/>
      <c r="BD170" s="404"/>
      <c r="BE170" s="404"/>
      <c r="BF170" s="404"/>
      <c r="BG170" s="404"/>
      <c r="BH170" s="404"/>
      <c r="BI170" s="404"/>
      <c r="BJ170" s="404"/>
      <c r="BK170" s="404"/>
      <c r="BL170" s="404"/>
      <c r="BM170" s="404"/>
      <c r="BN170" s="404"/>
      <c r="BO170" s="404"/>
      <c r="BP170" s="404"/>
      <c r="BQ170" s="404"/>
      <c r="BR170" s="404"/>
      <c r="BS170" s="404"/>
      <c r="BT170" s="404"/>
      <c r="BU170" s="404"/>
      <c r="BV170" s="404"/>
      <c r="BW170" s="404"/>
      <c r="BX170" s="404"/>
      <c r="BY170" s="404"/>
      <c r="BZ170" s="404"/>
      <c r="CA170" s="404"/>
      <c r="CB170" s="404"/>
      <c r="CC170" s="404"/>
      <c r="CD170" s="404"/>
      <c r="CE170" s="404"/>
      <c r="CF170" s="404"/>
      <c r="CG170" s="404"/>
      <c r="CH170" s="404"/>
      <c r="CI170" s="404"/>
      <c r="CJ170" s="404"/>
      <c r="CK170" s="404"/>
      <c r="CL170" s="551"/>
      <c r="CM170" s="551"/>
      <c r="CN170" s="551"/>
      <c r="CO170" s="551"/>
      <c r="CP170" s="551"/>
      <c r="CQ170" s="551"/>
      <c r="CR170" s="551"/>
      <c r="CS170" s="551"/>
      <c r="CT170" s="551"/>
      <c r="CU170" s="551"/>
      <c r="CV170" s="551"/>
      <c r="CW170" s="551"/>
      <c r="CX170" s="551"/>
      <c r="CY170" s="551"/>
      <c r="CZ170" s="551"/>
      <c r="DA170" s="551"/>
    </row>
    <row r="171" spans="1:105" s="5" customFormat="1" ht="15" customHeight="1" x14ac:dyDescent="0.2">
      <c r="A171" s="411"/>
      <c r="B171" s="411"/>
      <c r="C171" s="411"/>
      <c r="D171" s="411"/>
      <c r="E171" s="411"/>
      <c r="F171" s="411"/>
      <c r="G171" s="411"/>
      <c r="H171" s="418"/>
      <c r="I171" s="418"/>
      <c r="J171" s="418"/>
      <c r="K171" s="418"/>
      <c r="L171" s="418"/>
      <c r="M171" s="418"/>
      <c r="N171" s="418"/>
      <c r="O171" s="418"/>
      <c r="P171" s="418"/>
      <c r="Q171" s="418"/>
      <c r="R171" s="418"/>
      <c r="S171" s="418"/>
      <c r="T171" s="418"/>
      <c r="U171" s="418"/>
      <c r="V171" s="418"/>
      <c r="W171" s="418"/>
      <c r="X171" s="418"/>
      <c r="Y171" s="418"/>
      <c r="Z171" s="418"/>
      <c r="AA171" s="418"/>
      <c r="AB171" s="418"/>
      <c r="AC171" s="418"/>
      <c r="AD171" s="418"/>
      <c r="AE171" s="418"/>
      <c r="AF171" s="418"/>
      <c r="AG171" s="418"/>
      <c r="AH171" s="418"/>
      <c r="AI171" s="418"/>
      <c r="AJ171" s="418"/>
      <c r="AK171" s="418"/>
      <c r="AL171" s="418"/>
      <c r="AM171" s="418"/>
      <c r="AN171" s="418"/>
      <c r="AO171" s="418"/>
      <c r="AP171" s="404"/>
      <c r="AQ171" s="404"/>
      <c r="AR171" s="404"/>
      <c r="AS171" s="404"/>
      <c r="AT171" s="404"/>
      <c r="AU171" s="404"/>
      <c r="AV171" s="404"/>
      <c r="AW171" s="404"/>
      <c r="AX171" s="404"/>
      <c r="AY171" s="404"/>
      <c r="AZ171" s="404"/>
      <c r="BA171" s="404"/>
      <c r="BB171" s="404"/>
      <c r="BC171" s="404"/>
      <c r="BD171" s="404"/>
      <c r="BE171" s="404"/>
      <c r="BF171" s="404"/>
      <c r="BG171" s="404"/>
      <c r="BH171" s="404"/>
      <c r="BI171" s="404"/>
      <c r="BJ171" s="404"/>
      <c r="BK171" s="404"/>
      <c r="BL171" s="404"/>
      <c r="BM171" s="404"/>
      <c r="BN171" s="404"/>
      <c r="BO171" s="404"/>
      <c r="BP171" s="404"/>
      <c r="BQ171" s="404"/>
      <c r="BR171" s="404"/>
      <c r="BS171" s="404"/>
      <c r="BT171" s="404"/>
      <c r="BU171" s="404"/>
      <c r="BV171" s="404"/>
      <c r="BW171" s="404"/>
      <c r="BX171" s="404"/>
      <c r="BY171" s="404"/>
      <c r="BZ171" s="404"/>
      <c r="CA171" s="404"/>
      <c r="CB171" s="404"/>
      <c r="CC171" s="404"/>
      <c r="CD171" s="404"/>
      <c r="CE171" s="404"/>
      <c r="CF171" s="404"/>
      <c r="CG171" s="404"/>
      <c r="CH171" s="404"/>
      <c r="CI171" s="404"/>
      <c r="CJ171" s="404"/>
      <c r="CK171" s="404"/>
      <c r="CL171" s="551"/>
      <c r="CM171" s="551"/>
      <c r="CN171" s="551"/>
      <c r="CO171" s="551"/>
      <c r="CP171" s="551"/>
      <c r="CQ171" s="551"/>
      <c r="CR171" s="551"/>
      <c r="CS171" s="551"/>
      <c r="CT171" s="551"/>
      <c r="CU171" s="551"/>
      <c r="CV171" s="551"/>
      <c r="CW171" s="551"/>
      <c r="CX171" s="551"/>
      <c r="CY171" s="551"/>
      <c r="CZ171" s="551"/>
      <c r="DA171" s="551"/>
    </row>
    <row r="172" spans="1:105" s="5" customFormat="1" ht="21.75" customHeight="1" x14ac:dyDescent="0.2">
      <c r="A172" s="450" t="s">
        <v>102</v>
      </c>
      <c r="B172" s="450"/>
      <c r="C172" s="450"/>
      <c r="D172" s="450"/>
      <c r="E172" s="450"/>
      <c r="F172" s="450"/>
      <c r="G172" s="450"/>
      <c r="H172" s="435" t="s">
        <v>154</v>
      </c>
      <c r="I172" s="435"/>
      <c r="J172" s="435"/>
      <c r="K172" s="435"/>
      <c r="L172" s="435"/>
      <c r="M172" s="435"/>
      <c r="N172" s="435"/>
      <c r="O172" s="435"/>
      <c r="P172" s="435"/>
      <c r="Q172" s="435"/>
      <c r="R172" s="435"/>
      <c r="S172" s="435"/>
      <c r="T172" s="435"/>
      <c r="U172" s="435"/>
      <c r="V172" s="435"/>
      <c r="W172" s="435"/>
      <c r="X172" s="435"/>
      <c r="Y172" s="435"/>
      <c r="Z172" s="435"/>
      <c r="AA172" s="435"/>
      <c r="AB172" s="435"/>
      <c r="AC172" s="435"/>
      <c r="AD172" s="435"/>
      <c r="AE172" s="435"/>
      <c r="AF172" s="435"/>
      <c r="AG172" s="435"/>
      <c r="AH172" s="435"/>
      <c r="AI172" s="435"/>
      <c r="AJ172" s="435"/>
      <c r="AK172" s="435"/>
      <c r="AL172" s="435"/>
      <c r="AM172" s="435"/>
      <c r="AN172" s="435"/>
      <c r="AO172" s="435"/>
      <c r="AP172" s="456"/>
      <c r="AQ172" s="456"/>
      <c r="AR172" s="456"/>
      <c r="AS172" s="456"/>
      <c r="AT172" s="456"/>
      <c r="AU172" s="456"/>
      <c r="AV172" s="456"/>
      <c r="AW172" s="456"/>
      <c r="AX172" s="456"/>
      <c r="AY172" s="456"/>
      <c r="AZ172" s="456"/>
      <c r="BA172" s="456"/>
      <c r="BB172" s="456"/>
      <c r="BC172" s="456"/>
      <c r="BD172" s="456"/>
      <c r="BE172" s="456"/>
      <c r="BF172" s="452" t="s">
        <v>113</v>
      </c>
      <c r="BG172" s="452"/>
      <c r="BH172" s="452"/>
      <c r="BI172" s="452"/>
      <c r="BJ172" s="452"/>
      <c r="BK172" s="452"/>
      <c r="BL172" s="452"/>
      <c r="BM172" s="452"/>
      <c r="BN172" s="452"/>
      <c r="BO172" s="452"/>
      <c r="BP172" s="452"/>
      <c r="BQ172" s="452"/>
      <c r="BR172" s="452"/>
      <c r="BS172" s="452"/>
      <c r="BT172" s="452"/>
      <c r="BU172" s="452"/>
      <c r="BV172" s="452" t="s">
        <v>113</v>
      </c>
      <c r="BW172" s="452"/>
      <c r="BX172" s="452"/>
      <c r="BY172" s="452"/>
      <c r="BZ172" s="452"/>
      <c r="CA172" s="452"/>
      <c r="CB172" s="452"/>
      <c r="CC172" s="452"/>
      <c r="CD172" s="452"/>
      <c r="CE172" s="452"/>
      <c r="CF172" s="452"/>
      <c r="CG172" s="452"/>
      <c r="CH172" s="452"/>
      <c r="CI172" s="452"/>
      <c r="CJ172" s="452"/>
      <c r="CK172" s="452"/>
      <c r="CL172" s="589"/>
      <c r="CM172" s="589"/>
      <c r="CN172" s="589"/>
      <c r="CO172" s="589"/>
      <c r="CP172" s="589"/>
      <c r="CQ172" s="589"/>
      <c r="CR172" s="589"/>
      <c r="CS172" s="589"/>
      <c r="CT172" s="589"/>
      <c r="CU172" s="589"/>
      <c r="CV172" s="589"/>
      <c r="CW172" s="589"/>
      <c r="CX172" s="589"/>
      <c r="CY172" s="589"/>
      <c r="CZ172" s="589"/>
      <c r="DA172" s="589"/>
    </row>
    <row r="173" spans="1:105" s="5" customFormat="1" ht="12.75" customHeight="1" x14ac:dyDescent="0.2">
      <c r="A173" s="411"/>
      <c r="B173" s="411"/>
      <c r="C173" s="411"/>
      <c r="D173" s="411"/>
      <c r="E173" s="411"/>
      <c r="F173" s="411"/>
      <c r="G173" s="411"/>
      <c r="H173" s="435" t="s">
        <v>155</v>
      </c>
      <c r="I173" s="435"/>
      <c r="J173" s="435"/>
      <c r="K173" s="435"/>
      <c r="L173" s="435"/>
      <c r="M173" s="435"/>
      <c r="N173" s="435"/>
      <c r="O173" s="435"/>
      <c r="P173" s="435"/>
      <c r="Q173" s="435"/>
      <c r="R173" s="435"/>
      <c r="S173" s="435"/>
      <c r="T173" s="435"/>
      <c r="U173" s="435"/>
      <c r="V173" s="435"/>
      <c r="W173" s="435"/>
      <c r="X173" s="435"/>
      <c r="Y173" s="435"/>
      <c r="Z173" s="435"/>
      <c r="AA173" s="435"/>
      <c r="AB173" s="435"/>
      <c r="AC173" s="435"/>
      <c r="AD173" s="435"/>
      <c r="AE173" s="435"/>
      <c r="AF173" s="435"/>
      <c r="AG173" s="435"/>
      <c r="AH173" s="435"/>
      <c r="AI173" s="435"/>
      <c r="AJ173" s="435"/>
      <c r="AK173" s="435"/>
      <c r="AL173" s="435"/>
      <c r="AM173" s="435"/>
      <c r="AN173" s="435"/>
      <c r="AO173" s="435"/>
      <c r="AP173" s="404"/>
      <c r="AQ173" s="404"/>
      <c r="AR173" s="404"/>
      <c r="AS173" s="404"/>
      <c r="AT173" s="404"/>
      <c r="AU173" s="404"/>
      <c r="AV173" s="404"/>
      <c r="AW173" s="404"/>
      <c r="AX173" s="404"/>
      <c r="AY173" s="404"/>
      <c r="AZ173" s="404"/>
      <c r="BA173" s="404"/>
      <c r="BB173" s="404"/>
      <c r="BC173" s="404"/>
      <c r="BD173" s="404"/>
      <c r="BE173" s="404"/>
      <c r="BF173" s="404"/>
      <c r="BG173" s="404"/>
      <c r="BH173" s="404"/>
      <c r="BI173" s="404"/>
      <c r="BJ173" s="404"/>
      <c r="BK173" s="404"/>
      <c r="BL173" s="404"/>
      <c r="BM173" s="404"/>
      <c r="BN173" s="404"/>
      <c r="BO173" s="404"/>
      <c r="BP173" s="404"/>
      <c r="BQ173" s="404"/>
      <c r="BR173" s="404"/>
      <c r="BS173" s="404"/>
      <c r="BT173" s="404"/>
      <c r="BU173" s="404"/>
      <c r="BV173" s="404"/>
      <c r="BW173" s="404"/>
      <c r="BX173" s="404"/>
      <c r="BY173" s="404"/>
      <c r="BZ173" s="404"/>
      <c r="CA173" s="404"/>
      <c r="CB173" s="404"/>
      <c r="CC173" s="404"/>
      <c r="CD173" s="404"/>
      <c r="CE173" s="404"/>
      <c r="CF173" s="404"/>
      <c r="CG173" s="404"/>
      <c r="CH173" s="404"/>
      <c r="CI173" s="404"/>
      <c r="CJ173" s="404"/>
      <c r="CK173" s="404"/>
      <c r="CL173" s="551"/>
      <c r="CM173" s="551"/>
      <c r="CN173" s="551"/>
      <c r="CO173" s="551"/>
      <c r="CP173" s="551"/>
      <c r="CQ173" s="551"/>
      <c r="CR173" s="551"/>
      <c r="CS173" s="551"/>
      <c r="CT173" s="551"/>
      <c r="CU173" s="551"/>
      <c r="CV173" s="551"/>
      <c r="CW173" s="551"/>
      <c r="CX173" s="551"/>
      <c r="CY173" s="551"/>
      <c r="CZ173" s="551"/>
      <c r="DA173" s="551"/>
    </row>
    <row r="174" spans="1:105" s="5" customFormat="1" ht="12" customHeight="1" x14ac:dyDescent="0.2">
      <c r="A174" s="411"/>
      <c r="B174" s="411"/>
      <c r="C174" s="411"/>
      <c r="D174" s="411"/>
      <c r="E174" s="411"/>
      <c r="F174" s="411"/>
      <c r="G174" s="411"/>
      <c r="H174" s="418"/>
      <c r="I174" s="418"/>
      <c r="J174" s="418"/>
      <c r="K174" s="418"/>
      <c r="L174" s="418"/>
      <c r="M174" s="418"/>
      <c r="N174" s="418"/>
      <c r="O174" s="418"/>
      <c r="P174" s="418"/>
      <c r="Q174" s="418"/>
      <c r="R174" s="418"/>
      <c r="S174" s="418"/>
      <c r="T174" s="418"/>
      <c r="U174" s="418"/>
      <c r="V174" s="418"/>
      <c r="W174" s="418"/>
      <c r="X174" s="418"/>
      <c r="Y174" s="418"/>
      <c r="Z174" s="418"/>
      <c r="AA174" s="418"/>
      <c r="AB174" s="418"/>
      <c r="AC174" s="418"/>
      <c r="AD174" s="418"/>
      <c r="AE174" s="418"/>
      <c r="AF174" s="418"/>
      <c r="AG174" s="418"/>
      <c r="AH174" s="418"/>
      <c r="AI174" s="418"/>
      <c r="AJ174" s="418"/>
      <c r="AK174" s="418"/>
      <c r="AL174" s="418"/>
      <c r="AM174" s="418"/>
      <c r="AN174" s="418"/>
      <c r="AO174" s="418"/>
      <c r="AP174" s="404"/>
      <c r="AQ174" s="404"/>
      <c r="AR174" s="404"/>
      <c r="AS174" s="404"/>
      <c r="AT174" s="404"/>
      <c r="AU174" s="404"/>
      <c r="AV174" s="404"/>
      <c r="AW174" s="404"/>
      <c r="AX174" s="404"/>
      <c r="AY174" s="404"/>
      <c r="AZ174" s="404"/>
      <c r="BA174" s="404"/>
      <c r="BB174" s="404"/>
      <c r="BC174" s="404"/>
      <c r="BD174" s="404"/>
      <c r="BE174" s="404"/>
      <c r="BF174" s="404"/>
      <c r="BG174" s="404"/>
      <c r="BH174" s="404"/>
      <c r="BI174" s="404"/>
      <c r="BJ174" s="404"/>
      <c r="BK174" s="404"/>
      <c r="BL174" s="404"/>
      <c r="BM174" s="404"/>
      <c r="BN174" s="404"/>
      <c r="BO174" s="404"/>
      <c r="BP174" s="404"/>
      <c r="BQ174" s="404"/>
      <c r="BR174" s="404"/>
      <c r="BS174" s="404"/>
      <c r="BT174" s="404"/>
      <c r="BU174" s="404"/>
      <c r="BV174" s="404"/>
      <c r="BW174" s="404"/>
      <c r="BX174" s="404"/>
      <c r="BY174" s="404"/>
      <c r="BZ174" s="404"/>
      <c r="CA174" s="404"/>
      <c r="CB174" s="404"/>
      <c r="CC174" s="404"/>
      <c r="CD174" s="404"/>
      <c r="CE174" s="404"/>
      <c r="CF174" s="404"/>
      <c r="CG174" s="404"/>
      <c r="CH174" s="404"/>
      <c r="CI174" s="404"/>
      <c r="CJ174" s="404"/>
      <c r="CK174" s="404"/>
      <c r="CL174" s="551"/>
      <c r="CM174" s="551"/>
      <c r="CN174" s="551"/>
      <c r="CO174" s="551"/>
      <c r="CP174" s="551"/>
      <c r="CQ174" s="551"/>
      <c r="CR174" s="551"/>
      <c r="CS174" s="551"/>
      <c r="CT174" s="551"/>
      <c r="CU174" s="551"/>
      <c r="CV174" s="551"/>
      <c r="CW174" s="551"/>
      <c r="CX174" s="551"/>
      <c r="CY174" s="551"/>
      <c r="CZ174" s="551"/>
      <c r="DA174" s="551"/>
    </row>
    <row r="175" spans="1:105" s="15" customFormat="1" ht="10.5" customHeight="1" x14ac:dyDescent="0.2">
      <c r="A175" s="530" t="s">
        <v>103</v>
      </c>
      <c r="B175" s="531"/>
      <c r="C175" s="531"/>
      <c r="D175" s="531"/>
      <c r="E175" s="531"/>
      <c r="F175" s="531"/>
      <c r="G175" s="532"/>
      <c r="H175" s="610" t="s">
        <v>141</v>
      </c>
      <c r="I175" s="611"/>
      <c r="J175" s="611"/>
      <c r="K175" s="611"/>
      <c r="L175" s="611"/>
      <c r="M175" s="611"/>
      <c r="N175" s="611"/>
      <c r="O175" s="611"/>
      <c r="P175" s="611"/>
      <c r="Q175" s="611"/>
      <c r="R175" s="611"/>
      <c r="S175" s="611"/>
      <c r="T175" s="611"/>
      <c r="U175" s="611"/>
      <c r="V175" s="611"/>
      <c r="W175" s="611"/>
      <c r="X175" s="611"/>
      <c r="Y175" s="611"/>
      <c r="Z175" s="611"/>
      <c r="AA175" s="611"/>
      <c r="AB175" s="611"/>
      <c r="AC175" s="611"/>
      <c r="AD175" s="611"/>
      <c r="AE175" s="611"/>
      <c r="AF175" s="611"/>
      <c r="AG175" s="611"/>
      <c r="AH175" s="611"/>
      <c r="AI175" s="611"/>
      <c r="AJ175" s="611"/>
      <c r="AK175" s="611"/>
      <c r="AL175" s="611"/>
      <c r="AM175" s="611"/>
      <c r="AN175" s="611"/>
      <c r="AO175" s="612"/>
      <c r="AP175" s="510"/>
      <c r="AQ175" s="511"/>
      <c r="AR175" s="511"/>
      <c r="AS175" s="511"/>
      <c r="AT175" s="511"/>
      <c r="AU175" s="511"/>
      <c r="AV175" s="511"/>
      <c r="AW175" s="511"/>
      <c r="AX175" s="511"/>
      <c r="AY175" s="511"/>
      <c r="AZ175" s="511"/>
      <c r="BA175" s="511"/>
      <c r="BB175" s="511"/>
      <c r="BC175" s="511"/>
      <c r="BD175" s="511"/>
      <c r="BE175" s="512"/>
      <c r="BF175" s="507" t="s">
        <v>113</v>
      </c>
      <c r="BG175" s="508"/>
      <c r="BH175" s="508"/>
      <c r="BI175" s="508"/>
      <c r="BJ175" s="508"/>
      <c r="BK175" s="508"/>
      <c r="BL175" s="508"/>
      <c r="BM175" s="508"/>
      <c r="BN175" s="508"/>
      <c r="BO175" s="508"/>
      <c r="BP175" s="508"/>
      <c r="BQ175" s="508"/>
      <c r="BR175" s="508"/>
      <c r="BS175" s="508"/>
      <c r="BT175" s="508"/>
      <c r="BU175" s="509"/>
      <c r="BV175" s="507" t="s">
        <v>113</v>
      </c>
      <c r="BW175" s="508"/>
      <c r="BX175" s="508"/>
      <c r="BY175" s="508"/>
      <c r="BZ175" s="508"/>
      <c r="CA175" s="508"/>
      <c r="CB175" s="508"/>
      <c r="CC175" s="508"/>
      <c r="CD175" s="508"/>
      <c r="CE175" s="508"/>
      <c r="CF175" s="508"/>
      <c r="CG175" s="508"/>
      <c r="CH175" s="508"/>
      <c r="CI175" s="508"/>
      <c r="CJ175" s="508"/>
      <c r="CK175" s="509"/>
      <c r="CL175" s="405"/>
      <c r="CM175" s="406"/>
      <c r="CN175" s="406"/>
      <c r="CO175" s="406"/>
      <c r="CP175" s="406"/>
      <c r="CQ175" s="406"/>
      <c r="CR175" s="406"/>
      <c r="CS175" s="406"/>
      <c r="CT175" s="406"/>
      <c r="CU175" s="406"/>
      <c r="CV175" s="406"/>
      <c r="CW175" s="406"/>
      <c r="CX175" s="406"/>
      <c r="CY175" s="406"/>
      <c r="CZ175" s="406"/>
      <c r="DA175" s="407"/>
    </row>
    <row r="176" spans="1:105" s="5" customFormat="1" ht="12.75" customHeight="1" x14ac:dyDescent="0.2">
      <c r="A176" s="411"/>
      <c r="B176" s="411"/>
      <c r="C176" s="411"/>
      <c r="D176" s="411"/>
      <c r="E176" s="411"/>
      <c r="F176" s="411"/>
      <c r="G176" s="411"/>
      <c r="H176" s="435" t="s">
        <v>155</v>
      </c>
      <c r="I176" s="435"/>
      <c r="J176" s="435"/>
      <c r="K176" s="435"/>
      <c r="L176" s="435"/>
      <c r="M176" s="435"/>
      <c r="N176" s="435"/>
      <c r="O176" s="435"/>
      <c r="P176" s="435"/>
      <c r="Q176" s="435"/>
      <c r="R176" s="435"/>
      <c r="S176" s="435"/>
      <c r="T176" s="435"/>
      <c r="U176" s="435"/>
      <c r="V176" s="435"/>
      <c r="W176" s="435"/>
      <c r="X176" s="435"/>
      <c r="Y176" s="435"/>
      <c r="Z176" s="435"/>
      <c r="AA176" s="435"/>
      <c r="AB176" s="435"/>
      <c r="AC176" s="435"/>
      <c r="AD176" s="435"/>
      <c r="AE176" s="435"/>
      <c r="AF176" s="435"/>
      <c r="AG176" s="435"/>
      <c r="AH176" s="435"/>
      <c r="AI176" s="435"/>
      <c r="AJ176" s="435"/>
      <c r="AK176" s="435"/>
      <c r="AL176" s="435"/>
      <c r="AM176" s="435"/>
      <c r="AN176" s="435"/>
      <c r="AO176" s="435"/>
      <c r="AP176" s="404"/>
      <c r="AQ176" s="404"/>
      <c r="AR176" s="404"/>
      <c r="AS176" s="404"/>
      <c r="AT176" s="404"/>
      <c r="AU176" s="404"/>
      <c r="AV176" s="404"/>
      <c r="AW176" s="404"/>
      <c r="AX176" s="404"/>
      <c r="AY176" s="404"/>
      <c r="AZ176" s="404"/>
      <c r="BA176" s="404"/>
      <c r="BB176" s="404"/>
      <c r="BC176" s="404"/>
      <c r="BD176" s="404"/>
      <c r="BE176" s="404"/>
      <c r="BF176" s="404"/>
      <c r="BG176" s="404"/>
      <c r="BH176" s="404"/>
      <c r="BI176" s="404"/>
      <c r="BJ176" s="404"/>
      <c r="BK176" s="404"/>
      <c r="BL176" s="404"/>
      <c r="BM176" s="404"/>
      <c r="BN176" s="404"/>
      <c r="BO176" s="404"/>
      <c r="BP176" s="404"/>
      <c r="BQ176" s="404"/>
      <c r="BR176" s="404"/>
      <c r="BS176" s="404"/>
      <c r="BT176" s="404"/>
      <c r="BU176" s="404"/>
      <c r="BV176" s="404"/>
      <c r="BW176" s="404"/>
      <c r="BX176" s="404"/>
      <c r="BY176" s="404"/>
      <c r="BZ176" s="404"/>
      <c r="CA176" s="404"/>
      <c r="CB176" s="404"/>
      <c r="CC176" s="404"/>
      <c r="CD176" s="404"/>
      <c r="CE176" s="404"/>
      <c r="CF176" s="404"/>
      <c r="CG176" s="404"/>
      <c r="CH176" s="404"/>
      <c r="CI176" s="404"/>
      <c r="CJ176" s="404"/>
      <c r="CK176" s="404"/>
      <c r="CL176" s="551"/>
      <c r="CM176" s="551"/>
      <c r="CN176" s="551"/>
      <c r="CO176" s="551"/>
      <c r="CP176" s="551"/>
      <c r="CQ176" s="551"/>
      <c r="CR176" s="551"/>
      <c r="CS176" s="551"/>
      <c r="CT176" s="551"/>
      <c r="CU176" s="551"/>
      <c r="CV176" s="551"/>
      <c r="CW176" s="551"/>
      <c r="CX176" s="551"/>
      <c r="CY176" s="551"/>
      <c r="CZ176" s="551"/>
      <c r="DA176" s="551"/>
    </row>
    <row r="177" spans="1:105" s="5" customFormat="1" ht="13.5" customHeight="1" x14ac:dyDescent="0.2">
      <c r="A177" s="411"/>
      <c r="B177" s="411"/>
      <c r="C177" s="411"/>
      <c r="D177" s="411"/>
      <c r="E177" s="411"/>
      <c r="F177" s="411"/>
      <c r="G177" s="411"/>
      <c r="H177" s="609" t="s">
        <v>7</v>
      </c>
      <c r="I177" s="473"/>
      <c r="J177" s="473"/>
      <c r="K177" s="473"/>
      <c r="L177" s="473"/>
      <c r="M177" s="473"/>
      <c r="N177" s="473"/>
      <c r="O177" s="473"/>
      <c r="P177" s="473"/>
      <c r="Q177" s="473"/>
      <c r="R177" s="473"/>
      <c r="S177" s="473"/>
      <c r="T177" s="473"/>
      <c r="U177" s="473"/>
      <c r="V177" s="473"/>
      <c r="W177" s="473"/>
      <c r="X177" s="473"/>
      <c r="Y177" s="473"/>
      <c r="Z177" s="473"/>
      <c r="AA177" s="473"/>
      <c r="AB177" s="473"/>
      <c r="AC177" s="473"/>
      <c r="AD177" s="473"/>
      <c r="AE177" s="473"/>
      <c r="AF177" s="473"/>
      <c r="AG177" s="473"/>
      <c r="AH177" s="473"/>
      <c r="AI177" s="473"/>
      <c r="AJ177" s="473"/>
      <c r="AK177" s="473"/>
      <c r="AL177" s="473"/>
      <c r="AM177" s="473"/>
      <c r="AN177" s="473"/>
      <c r="AO177" s="474"/>
      <c r="AP177" s="404" t="s">
        <v>8</v>
      </c>
      <c r="AQ177" s="404"/>
      <c r="AR177" s="404"/>
      <c r="AS177" s="404"/>
      <c r="AT177" s="404"/>
      <c r="AU177" s="404"/>
      <c r="AV177" s="404"/>
      <c r="AW177" s="404"/>
      <c r="AX177" s="404"/>
      <c r="AY177" s="404"/>
      <c r="AZ177" s="404"/>
      <c r="BA177" s="404"/>
      <c r="BB177" s="404"/>
      <c r="BC177" s="404"/>
      <c r="BD177" s="404"/>
      <c r="BE177" s="404"/>
      <c r="BF177" s="404" t="s">
        <v>8</v>
      </c>
      <c r="BG177" s="404"/>
      <c r="BH177" s="404"/>
      <c r="BI177" s="404"/>
      <c r="BJ177" s="404"/>
      <c r="BK177" s="404"/>
      <c r="BL177" s="404"/>
      <c r="BM177" s="404"/>
      <c r="BN177" s="404"/>
      <c r="BO177" s="404"/>
      <c r="BP177" s="404"/>
      <c r="BQ177" s="404"/>
      <c r="BR177" s="404"/>
      <c r="BS177" s="404"/>
      <c r="BT177" s="404"/>
      <c r="BU177" s="404"/>
      <c r="BV177" s="404" t="s">
        <v>8</v>
      </c>
      <c r="BW177" s="404"/>
      <c r="BX177" s="404"/>
      <c r="BY177" s="404"/>
      <c r="BZ177" s="404"/>
      <c r="CA177" s="404"/>
      <c r="CB177" s="404"/>
      <c r="CC177" s="404"/>
      <c r="CD177" s="404"/>
      <c r="CE177" s="404"/>
      <c r="CF177" s="404"/>
      <c r="CG177" s="404"/>
      <c r="CH177" s="404"/>
      <c r="CI177" s="404"/>
      <c r="CJ177" s="404"/>
      <c r="CK177" s="404"/>
      <c r="CL177" s="589">
        <f>CL161+CL165+0.01</f>
        <v>11641.001419999999</v>
      </c>
      <c r="CM177" s="589"/>
      <c r="CN177" s="589"/>
      <c r="CO177" s="589"/>
      <c r="CP177" s="589"/>
      <c r="CQ177" s="589"/>
      <c r="CR177" s="589"/>
      <c r="CS177" s="589"/>
      <c r="CT177" s="589"/>
      <c r="CU177" s="589"/>
      <c r="CV177" s="589"/>
      <c r="CW177" s="589"/>
      <c r="CX177" s="589"/>
      <c r="CY177" s="589"/>
      <c r="CZ177" s="589"/>
      <c r="DA177" s="589"/>
    </row>
    <row r="178" spans="1:105" s="5" customFormat="1" ht="15" customHeight="1" x14ac:dyDescent="0.25">
      <c r="A178" s="269"/>
      <c r="B178" s="269"/>
      <c r="C178" s="269"/>
      <c r="D178" s="269"/>
      <c r="E178" s="269"/>
      <c r="F178" s="269"/>
      <c r="G178" s="269"/>
      <c r="H178" s="269"/>
      <c r="I178" s="269"/>
      <c r="J178" s="269"/>
      <c r="K178" s="269"/>
      <c r="L178" s="269"/>
      <c r="M178" s="269"/>
      <c r="N178" s="269"/>
      <c r="O178" s="269"/>
      <c r="P178" s="269"/>
      <c r="Q178" s="269"/>
      <c r="R178" s="269"/>
      <c r="S178" s="269"/>
      <c r="T178" s="269"/>
      <c r="U178" s="269"/>
      <c r="V178" s="269"/>
      <c r="W178" s="269"/>
      <c r="X178" s="269"/>
      <c r="Y178" s="269"/>
      <c r="Z178" s="269"/>
      <c r="AA178" s="269"/>
      <c r="AB178" s="269"/>
      <c r="AC178" s="269"/>
      <c r="AD178" s="269"/>
      <c r="AE178" s="269"/>
      <c r="AF178" s="269"/>
      <c r="AG178" s="269"/>
      <c r="AH178" s="269"/>
      <c r="AI178" s="269"/>
      <c r="AJ178" s="269"/>
      <c r="AK178" s="269"/>
      <c r="AL178" s="269"/>
      <c r="AM178" s="269"/>
      <c r="AN178" s="269"/>
      <c r="AO178" s="269"/>
      <c r="AP178" s="269"/>
      <c r="AQ178" s="269"/>
      <c r="AR178" s="269"/>
      <c r="AS178" s="269"/>
      <c r="AT178" s="269"/>
      <c r="AU178" s="269"/>
      <c r="AV178" s="269"/>
      <c r="AW178" s="269"/>
      <c r="AX178" s="269"/>
      <c r="AY178" s="269"/>
      <c r="AZ178" s="269"/>
      <c r="BA178" s="269"/>
      <c r="BB178" s="269"/>
      <c r="BC178" s="269"/>
      <c r="BD178" s="269"/>
      <c r="BE178" s="269"/>
      <c r="BF178" s="269"/>
      <c r="BG178" s="269"/>
      <c r="BH178" s="269"/>
      <c r="BI178" s="269"/>
      <c r="BJ178" s="269"/>
      <c r="BK178" s="269"/>
      <c r="BL178" s="269"/>
      <c r="BM178" s="269"/>
      <c r="BN178" s="269"/>
      <c r="BO178" s="269"/>
      <c r="BP178" s="269"/>
      <c r="BQ178" s="269"/>
      <c r="BR178" s="269"/>
      <c r="BS178" s="269"/>
      <c r="BT178" s="269"/>
      <c r="BU178" s="269"/>
      <c r="BV178" s="269"/>
      <c r="BW178" s="269"/>
      <c r="BX178" s="269"/>
      <c r="BY178" s="269"/>
      <c r="BZ178" s="269"/>
      <c r="CA178" s="269"/>
      <c r="CB178" s="269"/>
      <c r="CC178" s="269"/>
      <c r="CD178" s="269"/>
      <c r="CE178" s="269"/>
      <c r="CF178" s="269"/>
      <c r="CG178" s="269"/>
      <c r="CH178" s="269"/>
      <c r="CI178" s="269"/>
      <c r="CJ178" s="269"/>
      <c r="CK178" s="269"/>
      <c r="CL178" s="269"/>
      <c r="CM178" s="269"/>
      <c r="CN178" s="269"/>
      <c r="CO178" s="269"/>
      <c r="CP178" s="269"/>
      <c r="CQ178" s="269"/>
      <c r="CR178" s="269"/>
      <c r="CS178" s="269"/>
      <c r="CT178" s="269"/>
      <c r="CU178" s="269"/>
      <c r="CV178" s="269"/>
      <c r="CW178" s="269"/>
      <c r="CX178" s="269"/>
      <c r="CY178" s="269"/>
      <c r="CZ178" s="269"/>
      <c r="DA178" s="269"/>
    </row>
    <row r="179" spans="1:105" s="15" customFormat="1" ht="15.75" customHeight="1" x14ac:dyDescent="0.2">
      <c r="A179" s="465" t="s">
        <v>73</v>
      </c>
      <c r="B179" s="465"/>
      <c r="C179" s="465"/>
      <c r="D179" s="465"/>
      <c r="E179" s="465"/>
      <c r="F179" s="465"/>
      <c r="G179" s="465"/>
      <c r="H179" s="465"/>
      <c r="I179" s="465"/>
      <c r="J179" s="465"/>
      <c r="K179" s="465"/>
      <c r="L179" s="465"/>
      <c r="M179" s="465"/>
      <c r="N179" s="465"/>
      <c r="O179" s="465"/>
      <c r="P179" s="465"/>
      <c r="Q179" s="465"/>
      <c r="R179" s="465"/>
      <c r="S179" s="465"/>
      <c r="T179" s="465"/>
      <c r="U179" s="465"/>
      <c r="V179" s="465"/>
      <c r="W179" s="465"/>
      <c r="X179" s="465"/>
      <c r="Y179" s="465"/>
      <c r="Z179" s="465"/>
      <c r="AA179" s="465"/>
      <c r="AB179" s="465"/>
      <c r="AC179" s="465"/>
      <c r="AD179" s="465"/>
      <c r="AE179" s="465"/>
      <c r="AF179" s="465"/>
      <c r="AG179" s="465"/>
      <c r="AH179" s="465"/>
      <c r="AI179" s="465"/>
      <c r="AJ179" s="465"/>
      <c r="AK179" s="465"/>
      <c r="AL179" s="465"/>
      <c r="AM179" s="465"/>
      <c r="AN179" s="465"/>
      <c r="AO179" s="465"/>
      <c r="AP179" s="465"/>
      <c r="AQ179" s="465"/>
      <c r="AR179" s="465"/>
      <c r="AS179" s="465"/>
      <c r="AT179" s="465"/>
      <c r="AU179" s="465"/>
      <c r="AV179" s="465"/>
      <c r="AW179" s="465"/>
      <c r="AX179" s="465"/>
      <c r="AY179" s="465"/>
      <c r="AZ179" s="465"/>
      <c r="BA179" s="465"/>
      <c r="BB179" s="465"/>
      <c r="BC179" s="465"/>
      <c r="BD179" s="465"/>
      <c r="BE179" s="465"/>
      <c r="BF179" s="465"/>
      <c r="BG179" s="465"/>
      <c r="BH179" s="465"/>
      <c r="BI179" s="465"/>
      <c r="BJ179" s="465"/>
      <c r="BK179" s="465"/>
      <c r="BL179" s="465"/>
      <c r="BM179" s="465"/>
      <c r="BN179" s="465"/>
      <c r="BO179" s="465"/>
      <c r="BP179" s="465"/>
      <c r="BQ179" s="465"/>
      <c r="BR179" s="465"/>
      <c r="BS179" s="465"/>
      <c r="BT179" s="465"/>
      <c r="BU179" s="465"/>
      <c r="BV179" s="465"/>
      <c r="BW179" s="465"/>
      <c r="BX179" s="465"/>
      <c r="BY179" s="465"/>
      <c r="BZ179" s="465"/>
      <c r="CA179" s="465"/>
      <c r="CB179" s="465"/>
      <c r="CC179" s="465"/>
      <c r="CD179" s="465"/>
      <c r="CE179" s="465"/>
      <c r="CF179" s="465"/>
      <c r="CG179" s="465"/>
      <c r="CH179" s="465"/>
      <c r="CI179" s="465"/>
      <c r="CJ179" s="465"/>
      <c r="CK179" s="465"/>
      <c r="CL179" s="465"/>
      <c r="CM179" s="465"/>
      <c r="CN179" s="465"/>
      <c r="CO179" s="465"/>
      <c r="CP179" s="465"/>
      <c r="CQ179" s="465"/>
      <c r="CR179" s="465"/>
      <c r="CS179" s="465"/>
      <c r="CT179" s="465"/>
      <c r="CU179" s="465"/>
      <c r="CV179" s="465"/>
      <c r="CW179" s="465"/>
      <c r="CX179" s="465"/>
      <c r="CY179" s="465"/>
      <c r="CZ179" s="465"/>
      <c r="DA179" s="465"/>
    </row>
    <row r="180" spans="1:105" s="5" customFormat="1" ht="7.5" customHeight="1" x14ac:dyDescent="0.25">
      <c r="A180" s="269"/>
      <c r="B180" s="269"/>
      <c r="C180" s="269"/>
      <c r="D180" s="269"/>
      <c r="E180" s="269"/>
      <c r="F180" s="269"/>
      <c r="G180" s="269"/>
      <c r="H180" s="269"/>
      <c r="I180" s="269"/>
      <c r="J180" s="269"/>
      <c r="K180" s="269"/>
      <c r="L180" s="269"/>
      <c r="M180" s="269"/>
      <c r="N180" s="269"/>
      <c r="O180" s="269"/>
      <c r="P180" s="269"/>
      <c r="Q180" s="269"/>
      <c r="R180" s="269"/>
      <c r="S180" s="269"/>
      <c r="T180" s="269"/>
      <c r="U180" s="269"/>
      <c r="V180" s="269"/>
      <c r="W180" s="269"/>
      <c r="X180" s="269"/>
      <c r="Y180" s="269"/>
      <c r="Z180" s="269"/>
      <c r="AA180" s="269"/>
      <c r="AB180" s="269"/>
      <c r="AC180" s="269"/>
      <c r="AD180" s="269"/>
      <c r="AE180" s="269"/>
      <c r="AF180" s="269"/>
      <c r="AG180" s="269"/>
      <c r="AH180" s="269"/>
      <c r="AI180" s="269"/>
      <c r="AJ180" s="269"/>
      <c r="AK180" s="269"/>
      <c r="AL180" s="269"/>
      <c r="AM180" s="269"/>
      <c r="AN180" s="269"/>
      <c r="AO180" s="269"/>
      <c r="AP180" s="269"/>
      <c r="AQ180" s="269"/>
      <c r="AR180" s="269"/>
      <c r="AS180" s="269"/>
      <c r="AT180" s="269"/>
      <c r="AU180" s="269"/>
      <c r="AV180" s="269"/>
      <c r="AW180" s="269"/>
      <c r="AX180" s="269"/>
      <c r="AY180" s="269"/>
      <c r="AZ180" s="269"/>
      <c r="BA180" s="269"/>
      <c r="BB180" s="269"/>
      <c r="BC180" s="269"/>
      <c r="BD180" s="269"/>
      <c r="BE180" s="269"/>
      <c r="BF180" s="269"/>
      <c r="BG180" s="269"/>
      <c r="BH180" s="269"/>
      <c r="BI180" s="269"/>
      <c r="BJ180" s="269"/>
      <c r="BK180" s="269"/>
      <c r="BL180" s="269"/>
      <c r="BM180" s="269"/>
      <c r="BN180" s="269"/>
      <c r="BO180" s="269"/>
      <c r="BP180" s="269"/>
      <c r="BQ180" s="269"/>
      <c r="BR180" s="269"/>
      <c r="BS180" s="269"/>
      <c r="BT180" s="269"/>
      <c r="BU180" s="269"/>
      <c r="BV180" s="269"/>
      <c r="BW180" s="269"/>
      <c r="BX180" s="269"/>
      <c r="BY180" s="269"/>
      <c r="BZ180" s="269"/>
      <c r="CA180" s="269"/>
      <c r="CB180" s="269"/>
      <c r="CC180" s="269"/>
      <c r="CD180" s="269"/>
      <c r="CE180" s="269"/>
      <c r="CF180" s="269"/>
      <c r="CG180" s="269"/>
      <c r="CH180" s="269"/>
      <c r="CI180" s="269"/>
      <c r="CJ180" s="269"/>
      <c r="CK180" s="269"/>
      <c r="CL180" s="269"/>
      <c r="CM180" s="269"/>
      <c r="CN180" s="269"/>
      <c r="CO180" s="269"/>
      <c r="CP180" s="269"/>
      <c r="CQ180" s="269"/>
      <c r="CR180" s="269"/>
      <c r="CS180" s="269"/>
      <c r="CT180" s="269"/>
      <c r="CU180" s="269"/>
      <c r="CV180" s="269"/>
      <c r="CW180" s="269"/>
      <c r="CX180" s="269"/>
      <c r="CY180" s="269"/>
      <c r="CZ180" s="269"/>
      <c r="DA180" s="269"/>
    </row>
    <row r="181" spans="1:105" s="5" customFormat="1" ht="24" customHeight="1" x14ac:dyDescent="0.2">
      <c r="A181" s="466" t="s">
        <v>0</v>
      </c>
      <c r="B181" s="467"/>
      <c r="C181" s="467"/>
      <c r="D181" s="467"/>
      <c r="E181" s="467"/>
      <c r="F181" s="467"/>
      <c r="G181" s="468"/>
      <c r="H181" s="466" t="s">
        <v>50</v>
      </c>
      <c r="I181" s="467"/>
      <c r="J181" s="467"/>
      <c r="K181" s="467"/>
      <c r="L181" s="467"/>
      <c r="M181" s="467"/>
      <c r="N181" s="467"/>
      <c r="O181" s="467"/>
      <c r="P181" s="467"/>
      <c r="Q181" s="467"/>
      <c r="R181" s="467"/>
      <c r="S181" s="467"/>
      <c r="T181" s="467"/>
      <c r="U181" s="467"/>
      <c r="V181" s="467"/>
      <c r="W181" s="467"/>
      <c r="X181" s="467"/>
      <c r="Y181" s="467"/>
      <c r="Z181" s="467"/>
      <c r="AA181" s="467"/>
      <c r="AB181" s="467"/>
      <c r="AC181" s="467"/>
      <c r="AD181" s="467"/>
      <c r="AE181" s="467"/>
      <c r="AF181" s="467"/>
      <c r="AG181" s="467"/>
      <c r="AH181" s="467"/>
      <c r="AI181" s="467"/>
      <c r="AJ181" s="467"/>
      <c r="AK181" s="467"/>
      <c r="AL181" s="467"/>
      <c r="AM181" s="467"/>
      <c r="AN181" s="467"/>
      <c r="AO181" s="467"/>
      <c r="AP181" s="467"/>
      <c r="AQ181" s="467"/>
      <c r="AR181" s="467"/>
      <c r="AS181" s="467"/>
      <c r="AT181" s="467"/>
      <c r="AU181" s="467"/>
      <c r="AV181" s="467"/>
      <c r="AW181" s="467"/>
      <c r="AX181" s="467"/>
      <c r="AY181" s="467"/>
      <c r="AZ181" s="467"/>
      <c r="BA181" s="467"/>
      <c r="BB181" s="467"/>
      <c r="BC181" s="468"/>
      <c r="BD181" s="466" t="s">
        <v>70</v>
      </c>
      <c r="BE181" s="467"/>
      <c r="BF181" s="467"/>
      <c r="BG181" s="467"/>
      <c r="BH181" s="467"/>
      <c r="BI181" s="467"/>
      <c r="BJ181" s="467"/>
      <c r="BK181" s="467"/>
      <c r="BL181" s="467"/>
      <c r="BM181" s="467"/>
      <c r="BN181" s="467"/>
      <c r="BO181" s="467"/>
      <c r="BP181" s="467"/>
      <c r="BQ181" s="467"/>
      <c r="BR181" s="467"/>
      <c r="BS181" s="468"/>
      <c r="BT181" s="466" t="s">
        <v>72</v>
      </c>
      <c r="BU181" s="467"/>
      <c r="BV181" s="467"/>
      <c r="BW181" s="467"/>
      <c r="BX181" s="467"/>
      <c r="BY181" s="467"/>
      <c r="BZ181" s="467"/>
      <c r="CA181" s="467"/>
      <c r="CB181" s="467"/>
      <c r="CC181" s="467"/>
      <c r="CD181" s="467"/>
      <c r="CE181" s="467"/>
      <c r="CF181" s="467"/>
      <c r="CG181" s="467"/>
      <c r="CH181" s="467"/>
      <c r="CI181" s="468"/>
      <c r="CJ181" s="466" t="s">
        <v>71</v>
      </c>
      <c r="CK181" s="467"/>
      <c r="CL181" s="467"/>
      <c r="CM181" s="467"/>
      <c r="CN181" s="467"/>
      <c r="CO181" s="467"/>
      <c r="CP181" s="467"/>
      <c r="CQ181" s="467"/>
      <c r="CR181" s="467"/>
      <c r="CS181" s="467"/>
      <c r="CT181" s="467"/>
      <c r="CU181" s="467"/>
      <c r="CV181" s="467"/>
      <c r="CW181" s="467"/>
      <c r="CX181" s="467"/>
      <c r="CY181" s="467"/>
      <c r="CZ181" s="467"/>
      <c r="DA181" s="468"/>
    </row>
    <row r="182" spans="1:105" s="5" customFormat="1" ht="15" customHeight="1" x14ac:dyDescent="0.2">
      <c r="A182" s="472">
        <v>1</v>
      </c>
      <c r="B182" s="472"/>
      <c r="C182" s="472"/>
      <c r="D182" s="472"/>
      <c r="E182" s="472"/>
      <c r="F182" s="472"/>
      <c r="G182" s="472"/>
      <c r="H182" s="472">
        <v>2</v>
      </c>
      <c r="I182" s="472"/>
      <c r="J182" s="472"/>
      <c r="K182" s="472"/>
      <c r="L182" s="472"/>
      <c r="M182" s="472"/>
      <c r="N182" s="472"/>
      <c r="O182" s="472"/>
      <c r="P182" s="472"/>
      <c r="Q182" s="472"/>
      <c r="R182" s="472"/>
      <c r="S182" s="472"/>
      <c r="T182" s="472"/>
      <c r="U182" s="472"/>
      <c r="V182" s="472"/>
      <c r="W182" s="472"/>
      <c r="X182" s="472"/>
      <c r="Y182" s="472"/>
      <c r="Z182" s="472"/>
      <c r="AA182" s="472"/>
      <c r="AB182" s="472"/>
      <c r="AC182" s="472"/>
      <c r="AD182" s="472"/>
      <c r="AE182" s="472"/>
      <c r="AF182" s="472"/>
      <c r="AG182" s="472"/>
      <c r="AH182" s="472"/>
      <c r="AI182" s="472"/>
      <c r="AJ182" s="472"/>
      <c r="AK182" s="472"/>
      <c r="AL182" s="472"/>
      <c r="AM182" s="472"/>
      <c r="AN182" s="472"/>
      <c r="AO182" s="472"/>
      <c r="AP182" s="472"/>
      <c r="AQ182" s="472"/>
      <c r="AR182" s="472"/>
      <c r="AS182" s="472"/>
      <c r="AT182" s="472"/>
      <c r="AU182" s="472"/>
      <c r="AV182" s="472"/>
      <c r="AW182" s="472"/>
      <c r="AX182" s="472"/>
      <c r="AY182" s="472"/>
      <c r="AZ182" s="472"/>
      <c r="BA182" s="472"/>
      <c r="BB182" s="472"/>
      <c r="BC182" s="472"/>
      <c r="BD182" s="472">
        <v>3</v>
      </c>
      <c r="BE182" s="472"/>
      <c r="BF182" s="472"/>
      <c r="BG182" s="472"/>
      <c r="BH182" s="472"/>
      <c r="BI182" s="472"/>
      <c r="BJ182" s="472"/>
      <c r="BK182" s="472"/>
      <c r="BL182" s="472"/>
      <c r="BM182" s="472"/>
      <c r="BN182" s="472"/>
      <c r="BO182" s="472"/>
      <c r="BP182" s="472"/>
      <c r="BQ182" s="472"/>
      <c r="BR182" s="472"/>
      <c r="BS182" s="472"/>
      <c r="BT182" s="472">
        <v>4</v>
      </c>
      <c r="BU182" s="472"/>
      <c r="BV182" s="472"/>
      <c r="BW182" s="472"/>
      <c r="BX182" s="472"/>
      <c r="BY182" s="472"/>
      <c r="BZ182" s="472"/>
      <c r="CA182" s="472"/>
      <c r="CB182" s="472"/>
      <c r="CC182" s="472"/>
      <c r="CD182" s="472"/>
      <c r="CE182" s="472"/>
      <c r="CF182" s="472"/>
      <c r="CG182" s="472"/>
      <c r="CH182" s="472"/>
      <c r="CI182" s="472"/>
      <c r="CJ182" s="472">
        <v>5</v>
      </c>
      <c r="CK182" s="472"/>
      <c r="CL182" s="472"/>
      <c r="CM182" s="472"/>
      <c r="CN182" s="472"/>
      <c r="CO182" s="472"/>
      <c r="CP182" s="472"/>
      <c r="CQ182" s="472"/>
      <c r="CR182" s="472"/>
      <c r="CS182" s="472"/>
      <c r="CT182" s="472"/>
      <c r="CU182" s="472"/>
      <c r="CV182" s="472"/>
      <c r="CW182" s="472"/>
      <c r="CX182" s="472"/>
      <c r="CY182" s="472"/>
      <c r="CZ182" s="472"/>
      <c r="DA182" s="472"/>
    </row>
    <row r="183" spans="1:105" s="5" customFormat="1" ht="9.75" customHeight="1" x14ac:dyDescent="0.2">
      <c r="A183" s="411" t="s">
        <v>26</v>
      </c>
      <c r="B183" s="411"/>
      <c r="C183" s="411"/>
      <c r="D183" s="411"/>
      <c r="E183" s="411"/>
      <c r="F183" s="411"/>
      <c r="G183" s="411"/>
      <c r="H183" s="412"/>
      <c r="I183" s="412"/>
      <c r="J183" s="412"/>
      <c r="K183" s="412"/>
      <c r="L183" s="412"/>
      <c r="M183" s="412"/>
      <c r="N183" s="412"/>
      <c r="O183" s="412"/>
      <c r="P183" s="412"/>
      <c r="Q183" s="412"/>
      <c r="R183" s="412"/>
      <c r="S183" s="412"/>
      <c r="T183" s="412"/>
      <c r="U183" s="412"/>
      <c r="V183" s="412"/>
      <c r="W183" s="412"/>
      <c r="X183" s="412"/>
      <c r="Y183" s="412"/>
      <c r="Z183" s="412"/>
      <c r="AA183" s="412"/>
      <c r="AB183" s="412"/>
      <c r="AC183" s="412"/>
      <c r="AD183" s="412"/>
      <c r="AE183" s="412"/>
      <c r="AF183" s="412"/>
      <c r="AG183" s="412"/>
      <c r="AH183" s="412"/>
      <c r="AI183" s="412"/>
      <c r="AJ183" s="412"/>
      <c r="AK183" s="412"/>
      <c r="AL183" s="412"/>
      <c r="AM183" s="412"/>
      <c r="AN183" s="412"/>
      <c r="AO183" s="412"/>
      <c r="AP183" s="412"/>
      <c r="AQ183" s="412"/>
      <c r="AR183" s="412"/>
      <c r="AS183" s="412"/>
      <c r="AT183" s="412"/>
      <c r="AU183" s="412"/>
      <c r="AV183" s="412"/>
      <c r="AW183" s="412"/>
      <c r="AX183" s="412"/>
      <c r="AY183" s="412"/>
      <c r="AZ183" s="412"/>
      <c r="BA183" s="412"/>
      <c r="BB183" s="412"/>
      <c r="BC183" s="412"/>
      <c r="BD183" s="413"/>
      <c r="BE183" s="413"/>
      <c r="BF183" s="413"/>
      <c r="BG183" s="413"/>
      <c r="BH183" s="413"/>
      <c r="BI183" s="413"/>
      <c r="BJ183" s="413"/>
      <c r="BK183" s="413"/>
      <c r="BL183" s="413"/>
      <c r="BM183" s="413"/>
      <c r="BN183" s="413"/>
      <c r="BO183" s="413"/>
      <c r="BP183" s="413"/>
      <c r="BQ183" s="413"/>
      <c r="BR183" s="413"/>
      <c r="BS183" s="413"/>
      <c r="BT183" s="414"/>
      <c r="BU183" s="414"/>
      <c r="BV183" s="414"/>
      <c r="BW183" s="414"/>
      <c r="BX183" s="414"/>
      <c r="BY183" s="414"/>
      <c r="BZ183" s="414"/>
      <c r="CA183" s="414"/>
      <c r="CB183" s="414"/>
      <c r="CC183" s="414"/>
      <c r="CD183" s="414"/>
      <c r="CE183" s="414"/>
      <c r="CF183" s="414"/>
      <c r="CG183" s="414"/>
      <c r="CH183" s="414"/>
      <c r="CI183" s="414"/>
      <c r="CJ183" s="414"/>
      <c r="CK183" s="414"/>
      <c r="CL183" s="414"/>
      <c r="CM183" s="414"/>
      <c r="CN183" s="414"/>
      <c r="CO183" s="414"/>
      <c r="CP183" s="414"/>
      <c r="CQ183" s="414"/>
      <c r="CR183" s="414"/>
      <c r="CS183" s="414"/>
      <c r="CT183" s="414"/>
      <c r="CU183" s="414"/>
      <c r="CV183" s="414"/>
      <c r="CW183" s="414"/>
      <c r="CX183" s="414"/>
      <c r="CY183" s="414"/>
      <c r="CZ183" s="414"/>
      <c r="DA183" s="414"/>
    </row>
    <row r="184" spans="1:105" s="5" customFormat="1" ht="12.75" customHeight="1" x14ac:dyDescent="0.2">
      <c r="A184" s="411"/>
      <c r="B184" s="411"/>
      <c r="C184" s="411"/>
      <c r="D184" s="411"/>
      <c r="E184" s="411"/>
      <c r="F184" s="411"/>
      <c r="G184" s="411"/>
      <c r="H184" s="473" t="s">
        <v>7</v>
      </c>
      <c r="I184" s="473"/>
      <c r="J184" s="473"/>
      <c r="K184" s="473"/>
      <c r="L184" s="473"/>
      <c r="M184" s="473"/>
      <c r="N184" s="473"/>
      <c r="O184" s="473"/>
      <c r="P184" s="473"/>
      <c r="Q184" s="473"/>
      <c r="R184" s="473"/>
      <c r="S184" s="473"/>
      <c r="T184" s="473"/>
      <c r="U184" s="473"/>
      <c r="V184" s="473"/>
      <c r="W184" s="473"/>
      <c r="X184" s="473"/>
      <c r="Y184" s="473"/>
      <c r="Z184" s="473"/>
      <c r="AA184" s="473"/>
      <c r="AB184" s="473"/>
      <c r="AC184" s="473"/>
      <c r="AD184" s="473"/>
      <c r="AE184" s="473"/>
      <c r="AF184" s="473"/>
      <c r="AG184" s="473"/>
      <c r="AH184" s="473"/>
      <c r="AI184" s="473"/>
      <c r="AJ184" s="473"/>
      <c r="AK184" s="473"/>
      <c r="AL184" s="473"/>
      <c r="AM184" s="473"/>
      <c r="AN184" s="473"/>
      <c r="AO184" s="473"/>
      <c r="AP184" s="473"/>
      <c r="AQ184" s="473"/>
      <c r="AR184" s="473"/>
      <c r="AS184" s="473"/>
      <c r="AT184" s="473"/>
      <c r="AU184" s="473"/>
      <c r="AV184" s="473"/>
      <c r="AW184" s="473"/>
      <c r="AX184" s="473"/>
      <c r="AY184" s="473"/>
      <c r="AZ184" s="473"/>
      <c r="BA184" s="473"/>
      <c r="BB184" s="473"/>
      <c r="BC184" s="474"/>
      <c r="BD184" s="404" t="s">
        <v>8</v>
      </c>
      <c r="BE184" s="404"/>
      <c r="BF184" s="404"/>
      <c r="BG184" s="404"/>
      <c r="BH184" s="404"/>
      <c r="BI184" s="404"/>
      <c r="BJ184" s="404"/>
      <c r="BK184" s="404"/>
      <c r="BL184" s="404"/>
      <c r="BM184" s="404"/>
      <c r="BN184" s="404"/>
      <c r="BO184" s="404"/>
      <c r="BP184" s="404"/>
      <c r="BQ184" s="404"/>
      <c r="BR184" s="404"/>
      <c r="BS184" s="404"/>
      <c r="BT184" s="404" t="s">
        <v>8</v>
      </c>
      <c r="BU184" s="404"/>
      <c r="BV184" s="404"/>
      <c r="BW184" s="404"/>
      <c r="BX184" s="404"/>
      <c r="BY184" s="404"/>
      <c r="BZ184" s="404"/>
      <c r="CA184" s="404"/>
      <c r="CB184" s="404"/>
      <c r="CC184" s="404"/>
      <c r="CD184" s="404"/>
      <c r="CE184" s="404"/>
      <c r="CF184" s="404"/>
      <c r="CG184" s="404"/>
      <c r="CH184" s="404"/>
      <c r="CI184" s="404"/>
      <c r="CJ184" s="589"/>
      <c r="CK184" s="589"/>
      <c r="CL184" s="589"/>
      <c r="CM184" s="589"/>
      <c r="CN184" s="589"/>
      <c r="CO184" s="589"/>
      <c r="CP184" s="589"/>
      <c r="CQ184" s="589"/>
      <c r="CR184" s="589"/>
      <c r="CS184" s="589"/>
      <c r="CT184" s="589"/>
      <c r="CU184" s="589"/>
      <c r="CV184" s="589"/>
      <c r="CW184" s="589"/>
      <c r="CX184" s="589"/>
      <c r="CY184" s="589"/>
      <c r="CZ184" s="589"/>
      <c r="DA184" s="589"/>
    </row>
    <row r="185" spans="1:105" s="5" customFormat="1" ht="9.75" customHeight="1" x14ac:dyDescent="0.25">
      <c r="A185" s="269"/>
      <c r="B185" s="269"/>
      <c r="C185" s="269"/>
      <c r="D185" s="269"/>
      <c r="E185" s="269"/>
      <c r="F185" s="269"/>
      <c r="G185" s="269"/>
      <c r="H185" s="269"/>
      <c r="I185" s="269"/>
      <c r="J185" s="269"/>
      <c r="K185" s="269"/>
      <c r="L185" s="269"/>
      <c r="M185" s="269"/>
      <c r="N185" s="269"/>
      <c r="O185" s="269"/>
      <c r="P185" s="269"/>
      <c r="Q185" s="269"/>
      <c r="R185" s="269"/>
      <c r="S185" s="269"/>
      <c r="T185" s="269"/>
      <c r="U185" s="269"/>
      <c r="V185" s="269"/>
      <c r="W185" s="269"/>
      <c r="X185" s="269"/>
      <c r="Y185" s="269"/>
      <c r="Z185" s="269"/>
      <c r="AA185" s="269"/>
      <c r="AB185" s="269"/>
      <c r="AC185" s="269"/>
      <c r="AD185" s="269"/>
      <c r="AE185" s="269"/>
      <c r="AF185" s="269"/>
      <c r="AG185" s="269"/>
      <c r="AH185" s="269"/>
      <c r="AI185" s="269"/>
      <c r="AJ185" s="269"/>
      <c r="AK185" s="269"/>
      <c r="AL185" s="269"/>
      <c r="AM185" s="269"/>
      <c r="AN185" s="269"/>
      <c r="AO185" s="269"/>
      <c r="AP185" s="269"/>
      <c r="AQ185" s="269"/>
      <c r="AR185" s="269"/>
      <c r="AS185" s="269"/>
      <c r="AT185" s="269"/>
      <c r="AU185" s="269"/>
      <c r="AV185" s="269"/>
      <c r="AW185" s="269"/>
      <c r="AX185" s="269"/>
      <c r="AY185" s="269"/>
      <c r="AZ185" s="269"/>
      <c r="BA185" s="269"/>
      <c r="BB185" s="269"/>
      <c r="BC185" s="269"/>
      <c r="BD185" s="269"/>
      <c r="BE185" s="269"/>
      <c r="BF185" s="269"/>
      <c r="BG185" s="269"/>
      <c r="BH185" s="269"/>
      <c r="BI185" s="269"/>
      <c r="BJ185" s="269"/>
      <c r="BK185" s="269"/>
      <c r="BL185" s="269"/>
      <c r="BM185" s="269"/>
      <c r="BN185" s="269"/>
      <c r="BO185" s="269"/>
      <c r="BP185" s="269"/>
      <c r="BQ185" s="269"/>
      <c r="BR185" s="269"/>
      <c r="BS185" s="269"/>
      <c r="BT185" s="269"/>
      <c r="BU185" s="269"/>
      <c r="BV185" s="269"/>
      <c r="BW185" s="269"/>
      <c r="BX185" s="269"/>
      <c r="BY185" s="269"/>
      <c r="BZ185" s="269"/>
      <c r="CA185" s="269"/>
      <c r="CB185" s="269"/>
      <c r="CC185" s="269"/>
      <c r="CD185" s="269"/>
      <c r="CE185" s="269"/>
      <c r="CF185" s="269"/>
      <c r="CG185" s="269"/>
      <c r="CH185" s="269"/>
      <c r="CI185" s="269"/>
      <c r="CJ185" s="269"/>
      <c r="CK185" s="269"/>
      <c r="CL185" s="269"/>
      <c r="CM185" s="269"/>
      <c r="CN185" s="269"/>
      <c r="CO185" s="269"/>
      <c r="CP185" s="269"/>
      <c r="CQ185" s="269"/>
      <c r="CR185" s="269"/>
      <c r="CS185" s="269"/>
      <c r="CT185" s="269"/>
      <c r="CU185" s="269"/>
      <c r="CV185" s="269"/>
      <c r="CW185" s="269"/>
      <c r="CX185" s="269"/>
      <c r="CY185" s="269"/>
      <c r="CZ185" s="269"/>
      <c r="DA185" s="269"/>
    </row>
    <row r="186" spans="1:105" s="5" customFormat="1" ht="15" customHeight="1" x14ac:dyDescent="0.2">
      <c r="A186" s="465" t="s">
        <v>74</v>
      </c>
      <c r="B186" s="465"/>
      <c r="C186" s="465"/>
      <c r="D186" s="465"/>
      <c r="E186" s="465"/>
      <c r="F186" s="465"/>
      <c r="G186" s="465"/>
      <c r="H186" s="465"/>
      <c r="I186" s="465"/>
      <c r="J186" s="465"/>
      <c r="K186" s="465"/>
      <c r="L186" s="465"/>
      <c r="M186" s="465"/>
      <c r="N186" s="465"/>
      <c r="O186" s="465"/>
      <c r="P186" s="465"/>
      <c r="Q186" s="465"/>
      <c r="R186" s="465"/>
      <c r="S186" s="465"/>
      <c r="T186" s="465"/>
      <c r="U186" s="465"/>
      <c r="V186" s="465"/>
      <c r="W186" s="465"/>
      <c r="X186" s="465"/>
      <c r="Y186" s="465"/>
      <c r="Z186" s="465"/>
      <c r="AA186" s="465"/>
      <c r="AB186" s="465"/>
      <c r="AC186" s="465"/>
      <c r="AD186" s="465"/>
      <c r="AE186" s="465"/>
      <c r="AF186" s="465"/>
      <c r="AG186" s="465"/>
      <c r="AH186" s="465"/>
      <c r="AI186" s="465"/>
      <c r="AJ186" s="465"/>
      <c r="AK186" s="465"/>
      <c r="AL186" s="465"/>
      <c r="AM186" s="465"/>
      <c r="AN186" s="465"/>
      <c r="AO186" s="465"/>
      <c r="AP186" s="465"/>
      <c r="AQ186" s="465"/>
      <c r="AR186" s="465"/>
      <c r="AS186" s="465"/>
      <c r="AT186" s="465"/>
      <c r="AU186" s="465"/>
      <c r="AV186" s="465"/>
      <c r="AW186" s="465"/>
      <c r="AX186" s="465"/>
      <c r="AY186" s="465"/>
      <c r="AZ186" s="465"/>
      <c r="BA186" s="465"/>
      <c r="BB186" s="465"/>
      <c r="BC186" s="465"/>
      <c r="BD186" s="465"/>
      <c r="BE186" s="465"/>
      <c r="BF186" s="465"/>
      <c r="BG186" s="465"/>
      <c r="BH186" s="465"/>
      <c r="BI186" s="465"/>
      <c r="BJ186" s="465"/>
      <c r="BK186" s="465"/>
      <c r="BL186" s="465"/>
      <c r="BM186" s="465"/>
      <c r="BN186" s="465"/>
      <c r="BO186" s="465"/>
      <c r="BP186" s="465"/>
      <c r="BQ186" s="465"/>
      <c r="BR186" s="465"/>
      <c r="BS186" s="465"/>
      <c r="BT186" s="465"/>
      <c r="BU186" s="465"/>
      <c r="BV186" s="465"/>
      <c r="BW186" s="465"/>
      <c r="BX186" s="465"/>
      <c r="BY186" s="465"/>
      <c r="BZ186" s="465"/>
      <c r="CA186" s="465"/>
      <c r="CB186" s="465"/>
      <c r="CC186" s="465"/>
      <c r="CD186" s="465"/>
      <c r="CE186" s="465"/>
      <c r="CF186" s="465"/>
      <c r="CG186" s="465"/>
      <c r="CH186" s="465"/>
      <c r="CI186" s="465"/>
      <c r="CJ186" s="465"/>
      <c r="CK186" s="465"/>
      <c r="CL186" s="465"/>
      <c r="CM186" s="465"/>
      <c r="CN186" s="465"/>
      <c r="CO186" s="465"/>
      <c r="CP186" s="465"/>
      <c r="CQ186" s="465"/>
      <c r="CR186" s="465"/>
      <c r="CS186" s="465"/>
      <c r="CT186" s="465"/>
      <c r="CU186" s="465"/>
      <c r="CV186" s="465"/>
      <c r="CW186" s="465"/>
      <c r="CX186" s="465"/>
      <c r="CY186" s="465"/>
      <c r="CZ186" s="465"/>
      <c r="DA186" s="465"/>
    </row>
    <row r="188" spans="1:105" s="265" customFormat="1" ht="22.5" customHeight="1" x14ac:dyDescent="0.2">
      <c r="A188" s="466" t="s">
        <v>0</v>
      </c>
      <c r="B188" s="467"/>
      <c r="C188" s="467"/>
      <c r="D188" s="467"/>
      <c r="E188" s="467"/>
      <c r="F188" s="467"/>
      <c r="G188" s="468"/>
      <c r="H188" s="469" t="s">
        <v>14</v>
      </c>
      <c r="I188" s="470"/>
      <c r="J188" s="470"/>
      <c r="K188" s="470"/>
      <c r="L188" s="470"/>
      <c r="M188" s="470"/>
      <c r="N188" s="470"/>
      <c r="O188" s="470"/>
      <c r="P188" s="470"/>
      <c r="Q188" s="470"/>
      <c r="R188" s="470"/>
      <c r="S188" s="470"/>
      <c r="T188" s="470"/>
      <c r="U188" s="470"/>
      <c r="V188" s="470"/>
      <c r="W188" s="470"/>
      <c r="X188" s="470"/>
      <c r="Y188" s="470"/>
      <c r="Z188" s="470"/>
      <c r="AA188" s="470"/>
      <c r="AB188" s="470"/>
      <c r="AC188" s="470"/>
      <c r="AD188" s="470"/>
      <c r="AE188" s="470"/>
      <c r="AF188" s="470"/>
      <c r="AG188" s="470"/>
      <c r="AH188" s="470"/>
      <c r="AI188" s="470"/>
      <c r="AJ188" s="470"/>
      <c r="AK188" s="470"/>
      <c r="AL188" s="470"/>
      <c r="AM188" s="470"/>
      <c r="AN188" s="466" t="s">
        <v>75</v>
      </c>
      <c r="AO188" s="467"/>
      <c r="AP188" s="467"/>
      <c r="AQ188" s="467"/>
      <c r="AR188" s="467"/>
      <c r="AS188" s="467"/>
      <c r="AT188" s="467"/>
      <c r="AU188" s="467"/>
      <c r="AV188" s="467"/>
      <c r="AW188" s="467"/>
      <c r="AX188" s="467"/>
      <c r="AY188" s="467"/>
      <c r="AZ188" s="467"/>
      <c r="BA188" s="467"/>
      <c r="BB188" s="467"/>
      <c r="BC188" s="468"/>
      <c r="BD188" s="466" t="s">
        <v>85</v>
      </c>
      <c r="BE188" s="467"/>
      <c r="BF188" s="467"/>
      <c r="BG188" s="467"/>
      <c r="BH188" s="467"/>
      <c r="BI188" s="467"/>
      <c r="BJ188" s="467"/>
      <c r="BK188" s="467"/>
      <c r="BL188" s="467"/>
      <c r="BM188" s="467"/>
      <c r="BN188" s="467"/>
      <c r="BO188" s="467"/>
      <c r="BP188" s="467"/>
      <c r="BQ188" s="467"/>
      <c r="BR188" s="467"/>
      <c r="BS188" s="468"/>
      <c r="BT188" s="466" t="s">
        <v>76</v>
      </c>
      <c r="BU188" s="467"/>
      <c r="BV188" s="467"/>
      <c r="BW188" s="467"/>
      <c r="BX188" s="467"/>
      <c r="BY188" s="467"/>
      <c r="BZ188" s="467"/>
      <c r="CA188" s="467"/>
      <c r="CB188" s="467"/>
      <c r="CC188" s="467"/>
      <c r="CD188" s="467"/>
      <c r="CE188" s="467"/>
      <c r="CF188" s="467"/>
      <c r="CG188" s="467"/>
      <c r="CH188" s="467"/>
      <c r="CI188" s="468"/>
      <c r="CJ188" s="466" t="s">
        <v>77</v>
      </c>
      <c r="CK188" s="467"/>
      <c r="CL188" s="467"/>
      <c r="CM188" s="467"/>
      <c r="CN188" s="467"/>
      <c r="CO188" s="467"/>
      <c r="CP188" s="467"/>
      <c r="CQ188" s="467"/>
      <c r="CR188" s="467"/>
      <c r="CS188" s="467"/>
      <c r="CT188" s="467"/>
      <c r="CU188" s="467"/>
      <c r="CV188" s="467"/>
      <c r="CW188" s="467"/>
      <c r="CX188" s="467"/>
      <c r="CY188" s="467"/>
      <c r="CZ188" s="467"/>
      <c r="DA188" s="468"/>
    </row>
    <row r="189" spans="1:105" ht="13.5" customHeight="1" x14ac:dyDescent="0.25">
      <c r="A189" s="472">
        <v>1</v>
      </c>
      <c r="B189" s="472"/>
      <c r="C189" s="472"/>
      <c r="D189" s="472"/>
      <c r="E189" s="472"/>
      <c r="F189" s="472"/>
      <c r="G189" s="472"/>
      <c r="H189" s="408">
        <v>2</v>
      </c>
      <c r="I189" s="409"/>
      <c r="J189" s="409"/>
      <c r="K189" s="409"/>
      <c r="L189" s="409"/>
      <c r="M189" s="409"/>
      <c r="N189" s="409"/>
      <c r="O189" s="409"/>
      <c r="P189" s="409"/>
      <c r="Q189" s="409"/>
      <c r="R189" s="409"/>
      <c r="S189" s="409"/>
      <c r="T189" s="409"/>
      <c r="U189" s="409"/>
      <c r="V189" s="409"/>
      <c r="W189" s="409"/>
      <c r="X189" s="409"/>
      <c r="Y189" s="409"/>
      <c r="Z189" s="409"/>
      <c r="AA189" s="409"/>
      <c r="AB189" s="409"/>
      <c r="AC189" s="409"/>
      <c r="AD189" s="409"/>
      <c r="AE189" s="409"/>
      <c r="AF189" s="409"/>
      <c r="AG189" s="409"/>
      <c r="AH189" s="409"/>
      <c r="AI189" s="409"/>
      <c r="AJ189" s="409"/>
      <c r="AK189" s="409"/>
      <c r="AL189" s="409"/>
      <c r="AM189" s="409"/>
      <c r="AN189" s="472">
        <v>3</v>
      </c>
      <c r="AO189" s="472"/>
      <c r="AP189" s="472"/>
      <c r="AQ189" s="472"/>
      <c r="AR189" s="472"/>
      <c r="AS189" s="472"/>
      <c r="AT189" s="472"/>
      <c r="AU189" s="472"/>
      <c r="AV189" s="472"/>
      <c r="AW189" s="472"/>
      <c r="AX189" s="472"/>
      <c r="AY189" s="472"/>
      <c r="AZ189" s="472"/>
      <c r="BA189" s="472"/>
      <c r="BB189" s="472"/>
      <c r="BC189" s="472"/>
      <c r="BD189" s="472">
        <v>4</v>
      </c>
      <c r="BE189" s="472"/>
      <c r="BF189" s="472"/>
      <c r="BG189" s="472"/>
      <c r="BH189" s="472"/>
      <c r="BI189" s="472"/>
      <c r="BJ189" s="472"/>
      <c r="BK189" s="472"/>
      <c r="BL189" s="472"/>
      <c r="BM189" s="472"/>
      <c r="BN189" s="472"/>
      <c r="BO189" s="472"/>
      <c r="BP189" s="472"/>
      <c r="BQ189" s="472"/>
      <c r="BR189" s="472"/>
      <c r="BS189" s="472"/>
      <c r="BT189" s="472">
        <v>5</v>
      </c>
      <c r="BU189" s="472"/>
      <c r="BV189" s="472"/>
      <c r="BW189" s="472"/>
      <c r="BX189" s="472"/>
      <c r="BY189" s="472"/>
      <c r="BZ189" s="472"/>
      <c r="CA189" s="472"/>
      <c r="CB189" s="472"/>
      <c r="CC189" s="472"/>
      <c r="CD189" s="472"/>
      <c r="CE189" s="472"/>
      <c r="CF189" s="472"/>
      <c r="CG189" s="472"/>
      <c r="CH189" s="472"/>
      <c r="CI189" s="472"/>
      <c r="CJ189" s="472">
        <v>6</v>
      </c>
      <c r="CK189" s="472"/>
      <c r="CL189" s="472"/>
      <c r="CM189" s="472"/>
      <c r="CN189" s="472"/>
      <c r="CO189" s="472"/>
      <c r="CP189" s="472"/>
      <c r="CQ189" s="472"/>
      <c r="CR189" s="472"/>
      <c r="CS189" s="472"/>
      <c r="CT189" s="472"/>
      <c r="CU189" s="472"/>
      <c r="CV189" s="472"/>
      <c r="CW189" s="472"/>
      <c r="CX189" s="472"/>
      <c r="CY189" s="472"/>
      <c r="CZ189" s="472"/>
      <c r="DA189" s="472"/>
    </row>
    <row r="190" spans="1:105" s="3" customFormat="1" ht="12" customHeight="1" x14ac:dyDescent="0.2">
      <c r="A190" s="411" t="s">
        <v>26</v>
      </c>
      <c r="B190" s="411"/>
      <c r="C190" s="411"/>
      <c r="D190" s="411"/>
      <c r="E190" s="411"/>
      <c r="F190" s="411"/>
      <c r="G190" s="411"/>
      <c r="H190" s="469"/>
      <c r="I190" s="470"/>
      <c r="J190" s="470"/>
      <c r="K190" s="470"/>
      <c r="L190" s="470"/>
      <c r="M190" s="470"/>
      <c r="N190" s="470"/>
      <c r="O190" s="470"/>
      <c r="P190" s="470"/>
      <c r="Q190" s="470"/>
      <c r="R190" s="470"/>
      <c r="S190" s="470"/>
      <c r="T190" s="470"/>
      <c r="U190" s="470"/>
      <c r="V190" s="470"/>
      <c r="W190" s="470"/>
      <c r="X190" s="470"/>
      <c r="Y190" s="470"/>
      <c r="Z190" s="470"/>
      <c r="AA190" s="470"/>
      <c r="AB190" s="470"/>
      <c r="AC190" s="470"/>
      <c r="AD190" s="470"/>
      <c r="AE190" s="470"/>
      <c r="AF190" s="470"/>
      <c r="AG190" s="470"/>
      <c r="AH190" s="470"/>
      <c r="AI190" s="470"/>
      <c r="AJ190" s="470"/>
      <c r="AK190" s="470"/>
      <c r="AL190" s="470"/>
      <c r="AM190" s="470"/>
      <c r="AN190" s="404"/>
      <c r="AO190" s="404"/>
      <c r="AP190" s="404"/>
      <c r="AQ190" s="404"/>
      <c r="AR190" s="404"/>
      <c r="AS190" s="404"/>
      <c r="AT190" s="404"/>
      <c r="AU190" s="404"/>
      <c r="AV190" s="404"/>
      <c r="AW190" s="404"/>
      <c r="AX190" s="404"/>
      <c r="AY190" s="404"/>
      <c r="AZ190" s="404"/>
      <c r="BA190" s="404"/>
      <c r="BB190" s="404"/>
      <c r="BC190" s="404"/>
      <c r="BD190" s="404"/>
      <c r="BE190" s="404"/>
      <c r="BF190" s="404"/>
      <c r="BG190" s="404"/>
      <c r="BH190" s="404"/>
      <c r="BI190" s="404"/>
      <c r="BJ190" s="404"/>
      <c r="BK190" s="404"/>
      <c r="BL190" s="404"/>
      <c r="BM190" s="404"/>
      <c r="BN190" s="404"/>
      <c r="BO190" s="404"/>
      <c r="BP190" s="404"/>
      <c r="BQ190" s="404"/>
      <c r="BR190" s="404"/>
      <c r="BS190" s="404"/>
      <c r="BT190" s="404"/>
      <c r="BU190" s="404"/>
      <c r="BV190" s="404"/>
      <c r="BW190" s="404"/>
      <c r="BX190" s="404"/>
      <c r="BY190" s="404"/>
      <c r="BZ190" s="404"/>
      <c r="CA190" s="404"/>
      <c r="CB190" s="404"/>
      <c r="CC190" s="404"/>
      <c r="CD190" s="404"/>
      <c r="CE190" s="404"/>
      <c r="CF190" s="404"/>
      <c r="CG190" s="404"/>
      <c r="CH190" s="404"/>
      <c r="CI190" s="404"/>
      <c r="CJ190" s="551"/>
      <c r="CK190" s="551"/>
      <c r="CL190" s="551"/>
      <c r="CM190" s="551"/>
      <c r="CN190" s="551"/>
      <c r="CO190" s="551"/>
      <c r="CP190" s="551"/>
      <c r="CQ190" s="551"/>
      <c r="CR190" s="551"/>
      <c r="CS190" s="551"/>
      <c r="CT190" s="551"/>
      <c r="CU190" s="551"/>
      <c r="CV190" s="551"/>
      <c r="CW190" s="551"/>
      <c r="CX190" s="551"/>
      <c r="CY190" s="551"/>
      <c r="CZ190" s="551"/>
      <c r="DA190" s="551"/>
    </row>
    <row r="191" spans="1:105" s="270" customFormat="1" ht="12.75" x14ac:dyDescent="0.2">
      <c r="A191" s="411" t="s">
        <v>30</v>
      </c>
      <c r="B191" s="411"/>
      <c r="C191" s="411"/>
      <c r="D191" s="411"/>
      <c r="E191" s="411"/>
      <c r="F191" s="411"/>
      <c r="G191" s="411"/>
      <c r="H191" s="469"/>
      <c r="I191" s="470"/>
      <c r="J191" s="470"/>
      <c r="K191" s="470"/>
      <c r="L191" s="470"/>
      <c r="M191" s="470"/>
      <c r="N191" s="470"/>
      <c r="O191" s="470"/>
      <c r="P191" s="470"/>
      <c r="Q191" s="470"/>
      <c r="R191" s="470"/>
      <c r="S191" s="470"/>
      <c r="T191" s="470"/>
      <c r="U191" s="470"/>
      <c r="V191" s="470"/>
      <c r="W191" s="470"/>
      <c r="X191" s="470"/>
      <c r="Y191" s="470"/>
      <c r="Z191" s="470"/>
      <c r="AA191" s="470"/>
      <c r="AB191" s="470"/>
      <c r="AC191" s="470"/>
      <c r="AD191" s="470"/>
      <c r="AE191" s="470"/>
      <c r="AF191" s="470"/>
      <c r="AG191" s="470"/>
      <c r="AH191" s="470"/>
      <c r="AI191" s="470"/>
      <c r="AJ191" s="470"/>
      <c r="AK191" s="470"/>
      <c r="AL191" s="470"/>
      <c r="AM191" s="470"/>
      <c r="AN191" s="404"/>
      <c r="AO191" s="404"/>
      <c r="AP191" s="404"/>
      <c r="AQ191" s="404"/>
      <c r="AR191" s="404"/>
      <c r="AS191" s="404"/>
      <c r="AT191" s="404"/>
      <c r="AU191" s="404"/>
      <c r="AV191" s="404"/>
      <c r="AW191" s="404"/>
      <c r="AX191" s="404"/>
      <c r="AY191" s="404"/>
      <c r="AZ191" s="404"/>
      <c r="BA191" s="404"/>
      <c r="BB191" s="404"/>
      <c r="BC191" s="404"/>
      <c r="BD191" s="404"/>
      <c r="BE191" s="404"/>
      <c r="BF191" s="404"/>
      <c r="BG191" s="404"/>
      <c r="BH191" s="404"/>
      <c r="BI191" s="404"/>
      <c r="BJ191" s="404"/>
      <c r="BK191" s="404"/>
      <c r="BL191" s="404"/>
      <c r="BM191" s="404"/>
      <c r="BN191" s="404"/>
      <c r="BO191" s="404"/>
      <c r="BP191" s="404"/>
      <c r="BQ191" s="404"/>
      <c r="BR191" s="404"/>
      <c r="BS191" s="404"/>
      <c r="BT191" s="404"/>
      <c r="BU191" s="404"/>
      <c r="BV191" s="404"/>
      <c r="BW191" s="404"/>
      <c r="BX191" s="404"/>
      <c r="BY191" s="404"/>
      <c r="BZ191" s="404"/>
      <c r="CA191" s="404"/>
      <c r="CB191" s="404"/>
      <c r="CC191" s="404"/>
      <c r="CD191" s="404"/>
      <c r="CE191" s="404"/>
      <c r="CF191" s="404"/>
      <c r="CG191" s="404"/>
      <c r="CH191" s="404"/>
      <c r="CI191" s="404"/>
      <c r="CJ191" s="551"/>
      <c r="CK191" s="551"/>
      <c r="CL191" s="551"/>
      <c r="CM191" s="551"/>
      <c r="CN191" s="551"/>
      <c r="CO191" s="551"/>
      <c r="CP191" s="551"/>
      <c r="CQ191" s="551"/>
      <c r="CR191" s="551"/>
      <c r="CS191" s="551"/>
      <c r="CT191" s="551"/>
      <c r="CU191" s="551"/>
      <c r="CV191" s="551"/>
      <c r="CW191" s="551"/>
      <c r="CX191" s="551"/>
      <c r="CY191" s="551"/>
      <c r="CZ191" s="551"/>
      <c r="DA191" s="551"/>
    </row>
    <row r="192" spans="1:105" s="5" customFormat="1" ht="9.75" customHeight="1" x14ac:dyDescent="0.2">
      <c r="A192" s="411"/>
      <c r="B192" s="411"/>
      <c r="C192" s="411"/>
      <c r="D192" s="411"/>
      <c r="E192" s="411"/>
      <c r="F192" s="411"/>
      <c r="G192" s="411"/>
      <c r="H192" s="490" t="s">
        <v>7</v>
      </c>
      <c r="I192" s="491"/>
      <c r="J192" s="491"/>
      <c r="K192" s="491"/>
      <c r="L192" s="491"/>
      <c r="M192" s="491"/>
      <c r="N192" s="491"/>
      <c r="O192" s="491"/>
      <c r="P192" s="491"/>
      <c r="Q192" s="491"/>
      <c r="R192" s="491"/>
      <c r="S192" s="491"/>
      <c r="T192" s="491"/>
      <c r="U192" s="491"/>
      <c r="V192" s="491"/>
      <c r="W192" s="491"/>
      <c r="X192" s="491"/>
      <c r="Y192" s="491"/>
      <c r="Z192" s="491"/>
      <c r="AA192" s="491"/>
      <c r="AB192" s="491"/>
      <c r="AC192" s="491"/>
      <c r="AD192" s="491"/>
      <c r="AE192" s="491"/>
      <c r="AF192" s="491"/>
      <c r="AG192" s="491"/>
      <c r="AH192" s="491"/>
      <c r="AI192" s="491"/>
      <c r="AJ192" s="491"/>
      <c r="AK192" s="491"/>
      <c r="AL192" s="491"/>
      <c r="AM192" s="491"/>
      <c r="AN192" s="404" t="s">
        <v>8</v>
      </c>
      <c r="AO192" s="404"/>
      <c r="AP192" s="404"/>
      <c r="AQ192" s="404"/>
      <c r="AR192" s="404"/>
      <c r="AS192" s="404"/>
      <c r="AT192" s="404"/>
      <c r="AU192" s="404"/>
      <c r="AV192" s="404"/>
      <c r="AW192" s="404"/>
      <c r="AX192" s="404"/>
      <c r="AY192" s="404"/>
      <c r="AZ192" s="404"/>
      <c r="BA192" s="404"/>
      <c r="BB192" s="404"/>
      <c r="BC192" s="404"/>
      <c r="BD192" s="404" t="s">
        <v>8</v>
      </c>
      <c r="BE192" s="404"/>
      <c r="BF192" s="404"/>
      <c r="BG192" s="404"/>
      <c r="BH192" s="404"/>
      <c r="BI192" s="404"/>
      <c r="BJ192" s="404"/>
      <c r="BK192" s="404"/>
      <c r="BL192" s="404"/>
      <c r="BM192" s="404"/>
      <c r="BN192" s="404"/>
      <c r="BO192" s="404"/>
      <c r="BP192" s="404"/>
      <c r="BQ192" s="404"/>
      <c r="BR192" s="404"/>
      <c r="BS192" s="404"/>
      <c r="BT192" s="404" t="s">
        <v>8</v>
      </c>
      <c r="BU192" s="404"/>
      <c r="BV192" s="404"/>
      <c r="BW192" s="404"/>
      <c r="BX192" s="404"/>
      <c r="BY192" s="404"/>
      <c r="BZ192" s="404"/>
      <c r="CA192" s="404"/>
      <c r="CB192" s="404"/>
      <c r="CC192" s="404"/>
      <c r="CD192" s="404"/>
      <c r="CE192" s="404"/>
      <c r="CF192" s="404"/>
      <c r="CG192" s="404"/>
      <c r="CH192" s="404"/>
      <c r="CI192" s="404"/>
      <c r="CJ192" s="551"/>
      <c r="CK192" s="551"/>
      <c r="CL192" s="551"/>
      <c r="CM192" s="551"/>
      <c r="CN192" s="551"/>
      <c r="CO192" s="551"/>
      <c r="CP192" s="551"/>
      <c r="CQ192" s="551"/>
      <c r="CR192" s="551"/>
      <c r="CS192" s="551"/>
      <c r="CT192" s="551"/>
      <c r="CU192" s="551"/>
      <c r="CV192" s="551"/>
      <c r="CW192" s="551"/>
      <c r="CX192" s="551"/>
      <c r="CY192" s="551"/>
      <c r="CZ192" s="551"/>
      <c r="DA192" s="551"/>
    </row>
    <row r="193" spans="1:105" s="5" customFormat="1" ht="12.75" customHeight="1" x14ac:dyDescent="0.25">
      <c r="A193" s="269"/>
      <c r="B193" s="269"/>
      <c r="C193" s="269"/>
      <c r="D193" s="269"/>
      <c r="E193" s="269"/>
      <c r="F193" s="269"/>
      <c r="G193" s="269"/>
      <c r="H193" s="269"/>
      <c r="I193" s="269"/>
      <c r="J193" s="269"/>
      <c r="K193" s="269"/>
      <c r="L193" s="269"/>
      <c r="M193" s="269"/>
      <c r="N193" s="269"/>
      <c r="O193" s="269"/>
      <c r="P193" s="269"/>
      <c r="Q193" s="269"/>
      <c r="R193" s="269"/>
      <c r="S193" s="269"/>
      <c r="T193" s="269"/>
      <c r="U193" s="269"/>
      <c r="V193" s="269"/>
      <c r="W193" s="269"/>
      <c r="X193" s="269"/>
      <c r="Y193" s="269"/>
      <c r="Z193" s="269"/>
      <c r="AA193" s="269"/>
      <c r="AB193" s="269"/>
      <c r="AC193" s="269"/>
      <c r="AD193" s="269"/>
      <c r="AE193" s="269"/>
      <c r="AF193" s="269"/>
      <c r="AG193" s="269"/>
      <c r="AH193" s="269"/>
      <c r="AI193" s="269"/>
      <c r="AJ193" s="269"/>
      <c r="AK193" s="269"/>
      <c r="AL193" s="269"/>
      <c r="AM193" s="269"/>
      <c r="AN193" s="269"/>
      <c r="AO193" s="269"/>
      <c r="AP193" s="269"/>
      <c r="AQ193" s="269"/>
      <c r="AR193" s="269"/>
      <c r="AS193" s="269"/>
      <c r="AT193" s="269"/>
      <c r="AU193" s="269"/>
      <c r="AV193" s="269"/>
      <c r="AW193" s="269"/>
      <c r="AX193" s="269"/>
      <c r="AY193" s="269"/>
      <c r="AZ193" s="269"/>
      <c r="BA193" s="269"/>
      <c r="BB193" s="269"/>
      <c r="BC193" s="269"/>
      <c r="BD193" s="269"/>
      <c r="BE193" s="269"/>
      <c r="BF193" s="269"/>
      <c r="BG193" s="269"/>
      <c r="BH193" s="269"/>
      <c r="BI193" s="269"/>
      <c r="BJ193" s="269"/>
      <c r="BK193" s="269"/>
      <c r="BL193" s="269"/>
      <c r="BM193" s="269"/>
      <c r="BN193" s="269"/>
      <c r="BO193" s="269"/>
      <c r="BP193" s="269"/>
      <c r="BQ193" s="269"/>
      <c r="BR193" s="269"/>
      <c r="BS193" s="269"/>
      <c r="BT193" s="269"/>
      <c r="BU193" s="269"/>
      <c r="BV193" s="269"/>
      <c r="BW193" s="269"/>
      <c r="BX193" s="269"/>
      <c r="BY193" s="269"/>
      <c r="BZ193" s="269"/>
      <c r="CA193" s="269"/>
      <c r="CB193" s="269"/>
      <c r="CC193" s="269"/>
      <c r="CD193" s="269"/>
      <c r="CE193" s="269"/>
      <c r="CF193" s="269"/>
      <c r="CG193" s="269"/>
      <c r="CH193" s="269"/>
      <c r="CI193" s="269"/>
      <c r="CJ193" s="269"/>
      <c r="CK193" s="269"/>
      <c r="CL193" s="269"/>
      <c r="CM193" s="269"/>
      <c r="CN193" s="269"/>
      <c r="CO193" s="269"/>
      <c r="CP193" s="269"/>
      <c r="CQ193" s="269"/>
      <c r="CR193" s="269"/>
      <c r="CS193" s="269"/>
      <c r="CT193" s="269"/>
      <c r="CU193" s="269"/>
      <c r="CV193" s="269"/>
      <c r="CW193" s="269"/>
      <c r="CX193" s="269"/>
      <c r="CY193" s="269"/>
      <c r="CZ193" s="269"/>
      <c r="DA193" s="269"/>
    </row>
    <row r="194" spans="1:105" s="5" customFormat="1" ht="15" customHeight="1" x14ac:dyDescent="0.2">
      <c r="A194" s="465" t="s">
        <v>156</v>
      </c>
      <c r="B194" s="465"/>
      <c r="C194" s="465"/>
      <c r="D194" s="465"/>
      <c r="E194" s="465"/>
      <c r="F194" s="465"/>
      <c r="G194" s="465"/>
      <c r="H194" s="465"/>
      <c r="I194" s="465"/>
      <c r="J194" s="465"/>
      <c r="K194" s="465"/>
      <c r="L194" s="465"/>
      <c r="M194" s="465"/>
      <c r="N194" s="465"/>
      <c r="O194" s="465"/>
      <c r="P194" s="465"/>
      <c r="Q194" s="465"/>
      <c r="R194" s="465"/>
      <c r="S194" s="465"/>
      <c r="T194" s="465"/>
      <c r="U194" s="465"/>
      <c r="V194" s="465"/>
      <c r="W194" s="465"/>
      <c r="X194" s="465"/>
      <c r="Y194" s="465"/>
      <c r="Z194" s="465"/>
      <c r="AA194" s="465"/>
      <c r="AB194" s="465"/>
      <c r="AC194" s="465"/>
      <c r="AD194" s="465"/>
      <c r="AE194" s="465"/>
      <c r="AF194" s="465"/>
      <c r="AG194" s="465"/>
      <c r="AH194" s="465"/>
      <c r="AI194" s="465"/>
      <c r="AJ194" s="465"/>
      <c r="AK194" s="465"/>
      <c r="AL194" s="465"/>
      <c r="AM194" s="465"/>
      <c r="AN194" s="465"/>
      <c r="AO194" s="465"/>
      <c r="AP194" s="465"/>
      <c r="AQ194" s="465"/>
      <c r="AR194" s="465"/>
      <c r="AS194" s="465"/>
      <c r="AT194" s="465"/>
      <c r="AU194" s="465"/>
      <c r="AV194" s="465"/>
      <c r="AW194" s="465"/>
      <c r="AX194" s="465"/>
      <c r="AY194" s="465"/>
      <c r="AZ194" s="465"/>
      <c r="BA194" s="465"/>
      <c r="BB194" s="465"/>
      <c r="BC194" s="465"/>
      <c r="BD194" s="465"/>
      <c r="BE194" s="465"/>
      <c r="BF194" s="465"/>
      <c r="BG194" s="465"/>
      <c r="BH194" s="465"/>
      <c r="BI194" s="465"/>
      <c r="BJ194" s="465"/>
      <c r="BK194" s="465"/>
      <c r="BL194" s="465"/>
      <c r="BM194" s="465"/>
      <c r="BN194" s="465"/>
      <c r="BO194" s="465"/>
      <c r="BP194" s="465"/>
      <c r="BQ194" s="465"/>
      <c r="BR194" s="465"/>
      <c r="BS194" s="465"/>
      <c r="BT194" s="465"/>
      <c r="BU194" s="465"/>
      <c r="BV194" s="465"/>
      <c r="BW194" s="465"/>
      <c r="BX194" s="465"/>
      <c r="BY194" s="465"/>
      <c r="BZ194" s="465"/>
      <c r="CA194" s="465"/>
      <c r="CB194" s="465"/>
      <c r="CC194" s="465"/>
      <c r="CD194" s="465"/>
      <c r="CE194" s="465"/>
      <c r="CF194" s="465"/>
      <c r="CG194" s="465"/>
      <c r="CH194" s="465"/>
      <c r="CI194" s="465"/>
      <c r="CJ194" s="465"/>
      <c r="CK194" s="465"/>
      <c r="CL194" s="465"/>
      <c r="CM194" s="465"/>
      <c r="CN194" s="465"/>
      <c r="CO194" s="465"/>
      <c r="CP194" s="465"/>
      <c r="CQ194" s="465"/>
      <c r="CR194" s="465"/>
      <c r="CS194" s="465"/>
      <c r="CT194" s="465"/>
      <c r="CU194" s="465"/>
      <c r="CV194" s="465"/>
      <c r="CW194" s="465"/>
      <c r="CX194" s="465"/>
      <c r="CY194" s="465"/>
      <c r="CZ194" s="465"/>
      <c r="DA194" s="465"/>
    </row>
    <row r="195" spans="1:105" ht="5.25" customHeight="1" x14ac:dyDescent="0.25"/>
    <row r="196" spans="1:105" s="265" customFormat="1" ht="22.5" customHeight="1" x14ac:dyDescent="0.2">
      <c r="A196" s="466" t="s">
        <v>0</v>
      </c>
      <c r="B196" s="467"/>
      <c r="C196" s="467"/>
      <c r="D196" s="467"/>
      <c r="E196" s="467"/>
      <c r="F196" s="467"/>
      <c r="G196" s="468"/>
      <c r="H196" s="466" t="s">
        <v>14</v>
      </c>
      <c r="I196" s="467"/>
      <c r="J196" s="467"/>
      <c r="K196" s="467"/>
      <c r="L196" s="467"/>
      <c r="M196" s="467"/>
      <c r="N196" s="467"/>
      <c r="O196" s="467"/>
      <c r="P196" s="467"/>
      <c r="Q196" s="467"/>
      <c r="R196" s="467"/>
      <c r="S196" s="467"/>
      <c r="T196" s="467"/>
      <c r="U196" s="467"/>
      <c r="V196" s="467"/>
      <c r="W196" s="467"/>
      <c r="X196" s="467"/>
      <c r="Y196" s="467"/>
      <c r="Z196" s="467"/>
      <c r="AA196" s="467"/>
      <c r="AB196" s="467"/>
      <c r="AC196" s="467"/>
      <c r="AD196" s="467"/>
      <c r="AE196" s="467"/>
      <c r="AF196" s="467"/>
      <c r="AG196" s="467"/>
      <c r="AH196" s="467"/>
      <c r="AI196" s="467"/>
      <c r="AJ196" s="467"/>
      <c r="AK196" s="467"/>
      <c r="AL196" s="467"/>
      <c r="AM196" s="467"/>
      <c r="AN196" s="467"/>
      <c r="AO196" s="467"/>
      <c r="AP196" s="467"/>
      <c r="AQ196" s="467"/>
      <c r="AR196" s="467"/>
      <c r="AS196" s="467"/>
      <c r="AT196" s="467"/>
      <c r="AU196" s="467"/>
      <c r="AV196" s="467"/>
      <c r="AW196" s="467"/>
      <c r="AX196" s="467"/>
      <c r="AY196" s="467"/>
      <c r="AZ196" s="467"/>
      <c r="BA196" s="467"/>
      <c r="BB196" s="467"/>
      <c r="BC196" s="467"/>
      <c r="BD196" s="467"/>
      <c r="BE196" s="467"/>
      <c r="BF196" s="467"/>
      <c r="BG196" s="467"/>
      <c r="BH196" s="467"/>
      <c r="BI196" s="467"/>
      <c r="BJ196" s="467"/>
      <c r="BK196" s="467"/>
      <c r="BL196" s="467"/>
      <c r="BM196" s="467"/>
      <c r="BN196" s="467"/>
      <c r="BO196" s="467"/>
      <c r="BP196" s="467"/>
      <c r="BQ196" s="467"/>
      <c r="BR196" s="467"/>
      <c r="BS196" s="468"/>
      <c r="BT196" s="466" t="s">
        <v>79</v>
      </c>
      <c r="BU196" s="467"/>
      <c r="BV196" s="467"/>
      <c r="BW196" s="467"/>
      <c r="BX196" s="467"/>
      <c r="BY196" s="467"/>
      <c r="BZ196" s="467"/>
      <c r="CA196" s="467"/>
      <c r="CB196" s="467"/>
      <c r="CC196" s="467"/>
      <c r="CD196" s="467"/>
      <c r="CE196" s="467"/>
      <c r="CF196" s="467"/>
      <c r="CG196" s="467"/>
      <c r="CH196" s="467"/>
      <c r="CI196" s="468"/>
      <c r="CJ196" s="466" t="s">
        <v>80</v>
      </c>
      <c r="CK196" s="467"/>
      <c r="CL196" s="467"/>
      <c r="CM196" s="467"/>
      <c r="CN196" s="467"/>
      <c r="CO196" s="467"/>
      <c r="CP196" s="467"/>
      <c r="CQ196" s="467"/>
      <c r="CR196" s="467"/>
      <c r="CS196" s="467"/>
      <c r="CT196" s="467"/>
      <c r="CU196" s="467"/>
      <c r="CV196" s="467"/>
      <c r="CW196" s="467"/>
      <c r="CX196" s="467"/>
      <c r="CY196" s="467"/>
      <c r="CZ196" s="467"/>
      <c r="DA196" s="468"/>
    </row>
    <row r="197" spans="1:105" ht="14.25" customHeight="1" x14ac:dyDescent="0.25">
      <c r="A197" s="472">
        <v>1</v>
      </c>
      <c r="B197" s="472"/>
      <c r="C197" s="472"/>
      <c r="D197" s="472"/>
      <c r="E197" s="472"/>
      <c r="F197" s="472"/>
      <c r="G197" s="472"/>
      <c r="H197" s="472">
        <v>2</v>
      </c>
      <c r="I197" s="472"/>
      <c r="J197" s="472"/>
      <c r="K197" s="472"/>
      <c r="L197" s="472"/>
      <c r="M197" s="472"/>
      <c r="N197" s="472"/>
      <c r="O197" s="472"/>
      <c r="P197" s="472"/>
      <c r="Q197" s="472"/>
      <c r="R197" s="472"/>
      <c r="S197" s="472"/>
      <c r="T197" s="472"/>
      <c r="U197" s="472"/>
      <c r="V197" s="472"/>
      <c r="W197" s="472"/>
      <c r="X197" s="472"/>
      <c r="Y197" s="472"/>
      <c r="Z197" s="472"/>
      <c r="AA197" s="472"/>
      <c r="AB197" s="472"/>
      <c r="AC197" s="472"/>
      <c r="AD197" s="472"/>
      <c r="AE197" s="472"/>
      <c r="AF197" s="472"/>
      <c r="AG197" s="472"/>
      <c r="AH197" s="472"/>
      <c r="AI197" s="472"/>
      <c r="AJ197" s="472"/>
      <c r="AK197" s="472"/>
      <c r="AL197" s="472"/>
      <c r="AM197" s="472"/>
      <c r="AN197" s="472"/>
      <c r="AO197" s="472"/>
      <c r="AP197" s="472"/>
      <c r="AQ197" s="472"/>
      <c r="AR197" s="472"/>
      <c r="AS197" s="472"/>
      <c r="AT197" s="472"/>
      <c r="AU197" s="472"/>
      <c r="AV197" s="472"/>
      <c r="AW197" s="472"/>
      <c r="AX197" s="472"/>
      <c r="AY197" s="472"/>
      <c r="AZ197" s="472"/>
      <c r="BA197" s="472"/>
      <c r="BB197" s="472"/>
      <c r="BC197" s="472"/>
      <c r="BD197" s="472"/>
      <c r="BE197" s="472"/>
      <c r="BF197" s="472"/>
      <c r="BG197" s="472"/>
      <c r="BH197" s="472"/>
      <c r="BI197" s="472"/>
      <c r="BJ197" s="472"/>
      <c r="BK197" s="472"/>
      <c r="BL197" s="472"/>
      <c r="BM197" s="472"/>
      <c r="BN197" s="472"/>
      <c r="BO197" s="472"/>
      <c r="BP197" s="472"/>
      <c r="BQ197" s="472"/>
      <c r="BR197" s="472"/>
      <c r="BS197" s="472"/>
      <c r="BT197" s="472">
        <v>3</v>
      </c>
      <c r="BU197" s="472"/>
      <c r="BV197" s="472"/>
      <c r="BW197" s="472"/>
      <c r="BX197" s="472"/>
      <c r="BY197" s="472"/>
      <c r="BZ197" s="472"/>
      <c r="CA197" s="472"/>
      <c r="CB197" s="472"/>
      <c r="CC197" s="472"/>
      <c r="CD197" s="472"/>
      <c r="CE197" s="472"/>
      <c r="CF197" s="472"/>
      <c r="CG197" s="472"/>
      <c r="CH197" s="472"/>
      <c r="CI197" s="472"/>
      <c r="CJ197" s="472">
        <v>4</v>
      </c>
      <c r="CK197" s="472"/>
      <c r="CL197" s="472"/>
      <c r="CM197" s="472"/>
      <c r="CN197" s="472"/>
      <c r="CO197" s="472"/>
      <c r="CP197" s="472"/>
      <c r="CQ197" s="472"/>
      <c r="CR197" s="472"/>
      <c r="CS197" s="472"/>
      <c r="CT197" s="472"/>
      <c r="CU197" s="472"/>
      <c r="CV197" s="472"/>
      <c r="CW197" s="472"/>
      <c r="CX197" s="472"/>
      <c r="CY197" s="472"/>
      <c r="CZ197" s="472"/>
      <c r="DA197" s="472"/>
    </row>
    <row r="198" spans="1:105" s="3" customFormat="1" ht="12.75" customHeight="1" x14ac:dyDescent="0.2">
      <c r="A198" s="450" t="s">
        <v>26</v>
      </c>
      <c r="B198" s="450"/>
      <c r="C198" s="450"/>
      <c r="D198" s="450"/>
      <c r="E198" s="450"/>
      <c r="F198" s="450"/>
      <c r="G198" s="450"/>
      <c r="H198" s="610" t="s">
        <v>97</v>
      </c>
      <c r="I198" s="611"/>
      <c r="J198" s="611"/>
      <c r="K198" s="611"/>
      <c r="L198" s="611"/>
      <c r="M198" s="611"/>
      <c r="N198" s="611"/>
      <c r="O198" s="611"/>
      <c r="P198" s="611"/>
      <c r="Q198" s="611"/>
      <c r="R198" s="611"/>
      <c r="S198" s="611"/>
      <c r="T198" s="611"/>
      <c r="U198" s="611"/>
      <c r="V198" s="611"/>
      <c r="W198" s="611"/>
      <c r="X198" s="611"/>
      <c r="Y198" s="611"/>
      <c r="Z198" s="611"/>
      <c r="AA198" s="611"/>
      <c r="AB198" s="611"/>
      <c r="AC198" s="611"/>
      <c r="AD198" s="611"/>
      <c r="AE198" s="611"/>
      <c r="AF198" s="611"/>
      <c r="AG198" s="611"/>
      <c r="AH198" s="611"/>
      <c r="AI198" s="611"/>
      <c r="AJ198" s="611"/>
      <c r="AK198" s="611"/>
      <c r="AL198" s="611"/>
      <c r="AM198" s="611"/>
      <c r="AN198" s="611"/>
      <c r="AO198" s="611"/>
      <c r="AP198" s="611"/>
      <c r="AQ198" s="611"/>
      <c r="AR198" s="611"/>
      <c r="AS198" s="611"/>
      <c r="AT198" s="611"/>
      <c r="AU198" s="611"/>
      <c r="AV198" s="611"/>
      <c r="AW198" s="611"/>
      <c r="AX198" s="611"/>
      <c r="AY198" s="611"/>
      <c r="AZ198" s="611"/>
      <c r="BA198" s="611"/>
      <c r="BB198" s="611"/>
      <c r="BC198" s="611"/>
      <c r="BD198" s="611"/>
      <c r="BE198" s="611"/>
      <c r="BF198" s="611"/>
      <c r="BG198" s="611"/>
      <c r="BH198" s="611"/>
      <c r="BI198" s="611"/>
      <c r="BJ198" s="611"/>
      <c r="BK198" s="611"/>
      <c r="BL198" s="611"/>
      <c r="BM198" s="611"/>
      <c r="BN198" s="611"/>
      <c r="BO198" s="611"/>
      <c r="BP198" s="611"/>
      <c r="BQ198" s="611"/>
      <c r="BR198" s="611"/>
      <c r="BS198" s="612"/>
      <c r="BT198" s="404"/>
      <c r="BU198" s="404"/>
      <c r="BV198" s="404"/>
      <c r="BW198" s="404"/>
      <c r="BX198" s="404"/>
      <c r="BY198" s="404"/>
      <c r="BZ198" s="404"/>
      <c r="CA198" s="404"/>
      <c r="CB198" s="404"/>
      <c r="CC198" s="404"/>
      <c r="CD198" s="404"/>
      <c r="CE198" s="404"/>
      <c r="CF198" s="404"/>
      <c r="CG198" s="404"/>
      <c r="CH198" s="404"/>
      <c r="CI198" s="404"/>
      <c r="CJ198" s="589"/>
      <c r="CK198" s="589"/>
      <c r="CL198" s="589"/>
      <c r="CM198" s="589"/>
      <c r="CN198" s="589"/>
      <c r="CO198" s="589"/>
      <c r="CP198" s="589"/>
      <c r="CQ198" s="589"/>
      <c r="CR198" s="589"/>
      <c r="CS198" s="589"/>
      <c r="CT198" s="589"/>
      <c r="CU198" s="589"/>
      <c r="CV198" s="589"/>
      <c r="CW198" s="589"/>
      <c r="CX198" s="589"/>
      <c r="CY198" s="589"/>
      <c r="CZ198" s="589"/>
      <c r="DA198" s="589"/>
    </row>
    <row r="199" spans="1:105" s="270" customFormat="1" ht="12.75" x14ac:dyDescent="0.2">
      <c r="A199" s="411"/>
      <c r="B199" s="411"/>
      <c r="C199" s="411"/>
      <c r="D199" s="411"/>
      <c r="E199" s="411"/>
      <c r="F199" s="411"/>
      <c r="G199" s="411"/>
      <c r="H199" s="552" t="s">
        <v>98</v>
      </c>
      <c r="I199" s="553"/>
      <c r="J199" s="553"/>
      <c r="K199" s="553"/>
      <c r="L199" s="553"/>
      <c r="M199" s="553"/>
      <c r="N199" s="553"/>
      <c r="O199" s="553"/>
      <c r="P199" s="553"/>
      <c r="Q199" s="553"/>
      <c r="R199" s="553"/>
      <c r="S199" s="553"/>
      <c r="T199" s="553"/>
      <c r="U199" s="553"/>
      <c r="V199" s="553"/>
      <c r="W199" s="553"/>
      <c r="X199" s="553"/>
      <c r="Y199" s="553"/>
      <c r="Z199" s="553"/>
      <c r="AA199" s="553"/>
      <c r="AB199" s="553"/>
      <c r="AC199" s="553"/>
      <c r="AD199" s="553"/>
      <c r="AE199" s="553"/>
      <c r="AF199" s="553"/>
      <c r="AG199" s="553"/>
      <c r="AH199" s="553"/>
      <c r="AI199" s="553"/>
      <c r="AJ199" s="553"/>
      <c r="AK199" s="553"/>
      <c r="AL199" s="553"/>
      <c r="AM199" s="553"/>
      <c r="AN199" s="553"/>
      <c r="AO199" s="553"/>
      <c r="AP199" s="553"/>
      <c r="AQ199" s="553"/>
      <c r="AR199" s="553"/>
      <c r="AS199" s="553"/>
      <c r="AT199" s="553"/>
      <c r="AU199" s="553"/>
      <c r="AV199" s="553"/>
      <c r="AW199" s="553"/>
      <c r="AX199" s="553"/>
      <c r="AY199" s="553"/>
      <c r="AZ199" s="553"/>
      <c r="BA199" s="553"/>
      <c r="BB199" s="553"/>
      <c r="BC199" s="553"/>
      <c r="BD199" s="553"/>
      <c r="BE199" s="553"/>
      <c r="BF199" s="553"/>
      <c r="BG199" s="553"/>
      <c r="BH199" s="553"/>
      <c r="BI199" s="553"/>
      <c r="BJ199" s="553"/>
      <c r="BK199" s="553"/>
      <c r="BL199" s="553"/>
      <c r="BM199" s="553"/>
      <c r="BN199" s="553"/>
      <c r="BO199" s="553"/>
      <c r="BP199" s="553"/>
      <c r="BQ199" s="553"/>
      <c r="BR199" s="553"/>
      <c r="BS199" s="554"/>
      <c r="BT199" s="404"/>
      <c r="BU199" s="404"/>
      <c r="BV199" s="404"/>
      <c r="BW199" s="404"/>
      <c r="BX199" s="404"/>
      <c r="BY199" s="404"/>
      <c r="BZ199" s="404"/>
      <c r="CA199" s="404"/>
      <c r="CB199" s="404"/>
      <c r="CC199" s="404"/>
      <c r="CD199" s="404"/>
      <c r="CE199" s="404"/>
      <c r="CF199" s="404"/>
      <c r="CG199" s="404"/>
      <c r="CH199" s="404"/>
      <c r="CI199" s="404"/>
      <c r="CJ199" s="551"/>
      <c r="CK199" s="551"/>
      <c r="CL199" s="551"/>
      <c r="CM199" s="551"/>
      <c r="CN199" s="551"/>
      <c r="CO199" s="551"/>
      <c r="CP199" s="551"/>
      <c r="CQ199" s="551"/>
      <c r="CR199" s="551"/>
      <c r="CS199" s="551"/>
      <c r="CT199" s="551"/>
      <c r="CU199" s="551"/>
      <c r="CV199" s="551"/>
      <c r="CW199" s="551"/>
      <c r="CX199" s="551"/>
      <c r="CY199" s="551"/>
      <c r="CZ199" s="551"/>
      <c r="DA199" s="551"/>
    </row>
    <row r="200" spans="1:105" s="5" customFormat="1" ht="15" customHeight="1" x14ac:dyDescent="0.2">
      <c r="A200" s="411" t="s">
        <v>27</v>
      </c>
      <c r="B200" s="411"/>
      <c r="C200" s="411"/>
      <c r="D200" s="411"/>
      <c r="E200" s="411"/>
      <c r="F200" s="411"/>
      <c r="G200" s="411"/>
      <c r="H200" s="552"/>
      <c r="I200" s="553"/>
      <c r="J200" s="553"/>
      <c r="K200" s="553"/>
      <c r="L200" s="553"/>
      <c r="M200" s="553"/>
      <c r="N200" s="553"/>
      <c r="O200" s="553"/>
      <c r="P200" s="553"/>
      <c r="Q200" s="553"/>
      <c r="R200" s="553"/>
      <c r="S200" s="553"/>
      <c r="T200" s="553"/>
      <c r="U200" s="553"/>
      <c r="V200" s="553"/>
      <c r="W200" s="553"/>
      <c r="X200" s="553"/>
      <c r="Y200" s="553"/>
      <c r="Z200" s="553"/>
      <c r="AA200" s="553"/>
      <c r="AB200" s="553"/>
      <c r="AC200" s="553"/>
      <c r="AD200" s="553"/>
      <c r="AE200" s="553"/>
      <c r="AF200" s="553"/>
      <c r="AG200" s="553"/>
      <c r="AH200" s="553"/>
      <c r="AI200" s="553"/>
      <c r="AJ200" s="553"/>
      <c r="AK200" s="553"/>
      <c r="AL200" s="553"/>
      <c r="AM200" s="553"/>
      <c r="AN200" s="553"/>
      <c r="AO200" s="553"/>
      <c r="AP200" s="553"/>
      <c r="AQ200" s="553"/>
      <c r="AR200" s="553"/>
      <c r="AS200" s="553"/>
      <c r="AT200" s="553"/>
      <c r="AU200" s="553"/>
      <c r="AV200" s="553"/>
      <c r="AW200" s="553"/>
      <c r="AX200" s="553"/>
      <c r="AY200" s="553"/>
      <c r="AZ200" s="553"/>
      <c r="BA200" s="553"/>
      <c r="BB200" s="553"/>
      <c r="BC200" s="553"/>
      <c r="BD200" s="553"/>
      <c r="BE200" s="553"/>
      <c r="BF200" s="553"/>
      <c r="BG200" s="553"/>
      <c r="BH200" s="553"/>
      <c r="BI200" s="553"/>
      <c r="BJ200" s="553"/>
      <c r="BK200" s="553"/>
      <c r="BL200" s="553"/>
      <c r="BM200" s="553"/>
      <c r="BN200" s="553"/>
      <c r="BO200" s="553"/>
      <c r="BP200" s="553"/>
      <c r="BQ200" s="553"/>
      <c r="BR200" s="553"/>
      <c r="BS200" s="554"/>
      <c r="BT200" s="404"/>
      <c r="BU200" s="404"/>
      <c r="BV200" s="404"/>
      <c r="BW200" s="404"/>
      <c r="BX200" s="404"/>
      <c r="BY200" s="404"/>
      <c r="BZ200" s="404"/>
      <c r="CA200" s="404"/>
      <c r="CB200" s="404"/>
      <c r="CC200" s="404"/>
      <c r="CD200" s="404"/>
      <c r="CE200" s="404"/>
      <c r="CF200" s="404"/>
      <c r="CG200" s="404"/>
      <c r="CH200" s="404"/>
      <c r="CI200" s="404"/>
      <c r="CJ200" s="551"/>
      <c r="CK200" s="551"/>
      <c r="CL200" s="551"/>
      <c r="CM200" s="551"/>
      <c r="CN200" s="551"/>
      <c r="CO200" s="551"/>
      <c r="CP200" s="551"/>
      <c r="CQ200" s="551"/>
      <c r="CR200" s="551"/>
      <c r="CS200" s="551"/>
      <c r="CT200" s="551"/>
      <c r="CU200" s="551"/>
      <c r="CV200" s="551"/>
      <c r="CW200" s="551"/>
      <c r="CX200" s="551"/>
      <c r="CY200" s="551"/>
      <c r="CZ200" s="551"/>
      <c r="DA200" s="551"/>
    </row>
    <row r="201" spans="1:105" s="5" customFormat="1" ht="24.75" customHeight="1" x14ac:dyDescent="0.2">
      <c r="A201" s="450" t="s">
        <v>30</v>
      </c>
      <c r="B201" s="450"/>
      <c r="C201" s="450"/>
      <c r="D201" s="450"/>
      <c r="E201" s="450"/>
      <c r="F201" s="450"/>
      <c r="G201" s="450"/>
      <c r="H201" s="661" t="s">
        <v>114</v>
      </c>
      <c r="I201" s="662"/>
      <c r="J201" s="662"/>
      <c r="K201" s="662"/>
      <c r="L201" s="662"/>
      <c r="M201" s="662"/>
      <c r="N201" s="662"/>
      <c r="O201" s="662"/>
      <c r="P201" s="662"/>
      <c r="Q201" s="662"/>
      <c r="R201" s="662"/>
      <c r="S201" s="662"/>
      <c r="T201" s="662"/>
      <c r="U201" s="662"/>
      <c r="V201" s="662"/>
      <c r="W201" s="662"/>
      <c r="X201" s="662"/>
      <c r="Y201" s="662"/>
      <c r="Z201" s="662"/>
      <c r="AA201" s="662"/>
      <c r="AB201" s="662"/>
      <c r="AC201" s="662"/>
      <c r="AD201" s="662"/>
      <c r="AE201" s="662"/>
      <c r="AF201" s="662"/>
      <c r="AG201" s="662"/>
      <c r="AH201" s="662"/>
      <c r="AI201" s="662"/>
      <c r="AJ201" s="662"/>
      <c r="AK201" s="662"/>
      <c r="AL201" s="662"/>
      <c r="AM201" s="662"/>
      <c r="AN201" s="662"/>
      <c r="AO201" s="662"/>
      <c r="AP201" s="662"/>
      <c r="AQ201" s="662"/>
      <c r="AR201" s="662"/>
      <c r="AS201" s="662"/>
      <c r="AT201" s="662"/>
      <c r="AU201" s="662"/>
      <c r="AV201" s="662"/>
      <c r="AW201" s="662"/>
      <c r="AX201" s="662"/>
      <c r="AY201" s="662"/>
      <c r="AZ201" s="662"/>
      <c r="BA201" s="662"/>
      <c r="BB201" s="662"/>
      <c r="BC201" s="662"/>
      <c r="BD201" s="662"/>
      <c r="BE201" s="662"/>
      <c r="BF201" s="662"/>
      <c r="BG201" s="662"/>
      <c r="BH201" s="662"/>
      <c r="BI201" s="662"/>
      <c r="BJ201" s="662"/>
      <c r="BK201" s="662"/>
      <c r="BL201" s="662"/>
      <c r="BM201" s="662"/>
      <c r="BN201" s="662"/>
      <c r="BO201" s="662"/>
      <c r="BP201" s="662"/>
      <c r="BQ201" s="662"/>
      <c r="BR201" s="662"/>
      <c r="BS201" s="663"/>
      <c r="BT201" s="404"/>
      <c r="BU201" s="404"/>
      <c r="BV201" s="404"/>
      <c r="BW201" s="404"/>
      <c r="BX201" s="404"/>
      <c r="BY201" s="404"/>
      <c r="BZ201" s="404"/>
      <c r="CA201" s="404"/>
      <c r="CB201" s="404"/>
      <c r="CC201" s="404"/>
      <c r="CD201" s="404"/>
      <c r="CE201" s="404"/>
      <c r="CF201" s="404"/>
      <c r="CG201" s="404"/>
      <c r="CH201" s="404"/>
      <c r="CI201" s="404"/>
      <c r="CJ201" s="427"/>
      <c r="CK201" s="427"/>
      <c r="CL201" s="427"/>
      <c r="CM201" s="427"/>
      <c r="CN201" s="427"/>
      <c r="CO201" s="427"/>
      <c r="CP201" s="427"/>
      <c r="CQ201" s="427"/>
      <c r="CR201" s="427"/>
      <c r="CS201" s="427"/>
      <c r="CT201" s="427"/>
      <c r="CU201" s="427"/>
      <c r="CV201" s="427"/>
      <c r="CW201" s="427"/>
      <c r="CX201" s="427"/>
      <c r="CY201" s="427"/>
      <c r="CZ201" s="427"/>
      <c r="DA201" s="427"/>
    </row>
    <row r="202" spans="1:105" s="5" customFormat="1" ht="15" customHeight="1" x14ac:dyDescent="0.2">
      <c r="A202" s="411" t="s">
        <v>31</v>
      </c>
      <c r="B202" s="411"/>
      <c r="C202" s="411"/>
      <c r="D202" s="411"/>
      <c r="E202" s="411"/>
      <c r="F202" s="411"/>
      <c r="G202" s="411"/>
      <c r="H202" s="552"/>
      <c r="I202" s="553"/>
      <c r="J202" s="553"/>
      <c r="K202" s="553"/>
      <c r="L202" s="553"/>
      <c r="M202" s="553"/>
      <c r="N202" s="553"/>
      <c r="O202" s="553"/>
      <c r="P202" s="553"/>
      <c r="Q202" s="553"/>
      <c r="R202" s="553"/>
      <c r="S202" s="553"/>
      <c r="T202" s="553"/>
      <c r="U202" s="553"/>
      <c r="V202" s="553"/>
      <c r="W202" s="553"/>
      <c r="X202" s="553"/>
      <c r="Y202" s="553"/>
      <c r="Z202" s="553"/>
      <c r="AA202" s="553"/>
      <c r="AB202" s="553"/>
      <c r="AC202" s="553"/>
      <c r="AD202" s="553"/>
      <c r="AE202" s="553"/>
      <c r="AF202" s="553"/>
      <c r="AG202" s="553"/>
      <c r="AH202" s="553"/>
      <c r="AI202" s="553"/>
      <c r="AJ202" s="553"/>
      <c r="AK202" s="553"/>
      <c r="AL202" s="553"/>
      <c r="AM202" s="553"/>
      <c r="AN202" s="553"/>
      <c r="AO202" s="553"/>
      <c r="AP202" s="553"/>
      <c r="AQ202" s="553"/>
      <c r="AR202" s="553"/>
      <c r="AS202" s="553"/>
      <c r="AT202" s="553"/>
      <c r="AU202" s="553"/>
      <c r="AV202" s="553"/>
      <c r="AW202" s="553"/>
      <c r="AX202" s="553"/>
      <c r="AY202" s="553"/>
      <c r="AZ202" s="553"/>
      <c r="BA202" s="553"/>
      <c r="BB202" s="553"/>
      <c r="BC202" s="553"/>
      <c r="BD202" s="553"/>
      <c r="BE202" s="553"/>
      <c r="BF202" s="553"/>
      <c r="BG202" s="553"/>
      <c r="BH202" s="553"/>
      <c r="BI202" s="553"/>
      <c r="BJ202" s="553"/>
      <c r="BK202" s="553"/>
      <c r="BL202" s="553"/>
      <c r="BM202" s="553"/>
      <c r="BN202" s="553"/>
      <c r="BO202" s="553"/>
      <c r="BP202" s="553"/>
      <c r="BQ202" s="553"/>
      <c r="BR202" s="553"/>
      <c r="BS202" s="554"/>
      <c r="BT202" s="404"/>
      <c r="BU202" s="404"/>
      <c r="BV202" s="404"/>
      <c r="BW202" s="404"/>
      <c r="BX202" s="404"/>
      <c r="BY202" s="404"/>
      <c r="BZ202" s="404"/>
      <c r="CA202" s="404"/>
      <c r="CB202" s="404"/>
      <c r="CC202" s="404"/>
      <c r="CD202" s="404"/>
      <c r="CE202" s="404"/>
      <c r="CF202" s="404"/>
      <c r="CG202" s="404"/>
      <c r="CH202" s="404"/>
      <c r="CI202" s="404"/>
      <c r="CJ202" s="551"/>
      <c r="CK202" s="551"/>
      <c r="CL202" s="551"/>
      <c r="CM202" s="551"/>
      <c r="CN202" s="551"/>
      <c r="CO202" s="551"/>
      <c r="CP202" s="551"/>
      <c r="CQ202" s="551"/>
      <c r="CR202" s="551"/>
      <c r="CS202" s="551"/>
      <c r="CT202" s="551"/>
      <c r="CU202" s="551"/>
      <c r="CV202" s="551"/>
      <c r="CW202" s="551"/>
      <c r="CX202" s="551"/>
      <c r="CY202" s="551"/>
      <c r="CZ202" s="551"/>
      <c r="DA202" s="551"/>
    </row>
    <row r="203" spans="1:105" ht="12" customHeight="1" x14ac:dyDescent="0.25">
      <c r="A203" s="411"/>
      <c r="B203" s="411"/>
      <c r="C203" s="411"/>
      <c r="D203" s="411"/>
      <c r="E203" s="411"/>
      <c r="F203" s="411"/>
      <c r="G203" s="411"/>
      <c r="H203" s="490" t="s">
        <v>7</v>
      </c>
      <c r="I203" s="491"/>
      <c r="J203" s="491"/>
      <c r="K203" s="491"/>
      <c r="L203" s="491"/>
      <c r="M203" s="491"/>
      <c r="N203" s="491"/>
      <c r="O203" s="491"/>
      <c r="P203" s="491"/>
      <c r="Q203" s="491"/>
      <c r="R203" s="491"/>
      <c r="S203" s="491"/>
      <c r="T203" s="491"/>
      <c r="U203" s="491"/>
      <c r="V203" s="491"/>
      <c r="W203" s="491"/>
      <c r="X203" s="491"/>
      <c r="Y203" s="491"/>
      <c r="Z203" s="491"/>
      <c r="AA203" s="491"/>
      <c r="AB203" s="491"/>
      <c r="AC203" s="491"/>
      <c r="AD203" s="491"/>
      <c r="AE203" s="491"/>
      <c r="AF203" s="491"/>
      <c r="AG203" s="491"/>
      <c r="AH203" s="491"/>
      <c r="AI203" s="491"/>
      <c r="AJ203" s="491"/>
      <c r="AK203" s="491"/>
      <c r="AL203" s="491"/>
      <c r="AM203" s="491"/>
      <c r="AN203" s="491"/>
      <c r="AO203" s="491"/>
      <c r="AP203" s="491"/>
      <c r="AQ203" s="491"/>
      <c r="AR203" s="491"/>
      <c r="AS203" s="491"/>
      <c r="AT203" s="491"/>
      <c r="AU203" s="491"/>
      <c r="AV203" s="491"/>
      <c r="AW203" s="491"/>
      <c r="AX203" s="491"/>
      <c r="AY203" s="491"/>
      <c r="AZ203" s="491"/>
      <c r="BA203" s="491"/>
      <c r="BB203" s="491"/>
      <c r="BC203" s="491"/>
      <c r="BD203" s="491"/>
      <c r="BE203" s="491"/>
      <c r="BF203" s="491"/>
      <c r="BG203" s="491"/>
      <c r="BH203" s="491"/>
      <c r="BI203" s="491"/>
      <c r="BJ203" s="491"/>
      <c r="BK203" s="491"/>
      <c r="BL203" s="491"/>
      <c r="BM203" s="491"/>
      <c r="BN203" s="491"/>
      <c r="BO203" s="491"/>
      <c r="BP203" s="491"/>
      <c r="BQ203" s="491"/>
      <c r="BR203" s="491"/>
      <c r="BS203" s="492"/>
      <c r="BT203" s="404" t="s">
        <v>8</v>
      </c>
      <c r="BU203" s="404"/>
      <c r="BV203" s="404"/>
      <c r="BW203" s="404"/>
      <c r="BX203" s="404"/>
      <c r="BY203" s="404"/>
      <c r="BZ203" s="404"/>
      <c r="CA203" s="404"/>
      <c r="CB203" s="404"/>
      <c r="CC203" s="404"/>
      <c r="CD203" s="404"/>
      <c r="CE203" s="404"/>
      <c r="CF203" s="404"/>
      <c r="CG203" s="404"/>
      <c r="CH203" s="404"/>
      <c r="CI203" s="404"/>
      <c r="CJ203" s="551"/>
      <c r="CK203" s="551"/>
      <c r="CL203" s="551"/>
      <c r="CM203" s="551"/>
      <c r="CN203" s="551"/>
      <c r="CO203" s="551"/>
      <c r="CP203" s="551"/>
      <c r="CQ203" s="551"/>
      <c r="CR203" s="551"/>
      <c r="CS203" s="551"/>
      <c r="CT203" s="551"/>
      <c r="CU203" s="551"/>
      <c r="CV203" s="551"/>
      <c r="CW203" s="551"/>
      <c r="CX203" s="551"/>
      <c r="CY203" s="551"/>
      <c r="CZ203" s="551"/>
      <c r="DA203" s="551"/>
    </row>
    <row r="204" spans="1:105" s="265" customFormat="1" ht="11.25" customHeight="1" x14ac:dyDescent="0.2">
      <c r="A204" s="18"/>
      <c r="B204" s="18"/>
      <c r="C204" s="18"/>
      <c r="D204" s="18"/>
      <c r="E204" s="18"/>
      <c r="F204" s="18"/>
      <c r="G204" s="18"/>
      <c r="H204" s="19"/>
      <c r="I204" s="19"/>
      <c r="J204" s="19"/>
      <c r="K204" s="19"/>
      <c r="L204" s="19"/>
      <c r="M204" s="19"/>
      <c r="N204" s="19"/>
      <c r="O204" s="19"/>
      <c r="P204" s="19"/>
      <c r="Q204" s="19"/>
      <c r="R204" s="19"/>
      <c r="S204" s="19"/>
      <c r="T204" s="19"/>
      <c r="U204" s="19"/>
      <c r="V204" s="19"/>
      <c r="W204" s="19"/>
      <c r="X204" s="19"/>
      <c r="Y204" s="19"/>
      <c r="Z204" s="19"/>
      <c r="AA204" s="19"/>
      <c r="AB204" s="19"/>
      <c r="AC204" s="19"/>
      <c r="AD204" s="19"/>
      <c r="AE204" s="19"/>
      <c r="AF204" s="19"/>
      <c r="AG204" s="19"/>
      <c r="AH204" s="19"/>
      <c r="AI204" s="19"/>
      <c r="AJ204" s="19"/>
      <c r="AK204" s="19"/>
      <c r="AL204" s="19"/>
      <c r="AM204" s="19"/>
      <c r="AN204" s="19"/>
      <c r="AO204" s="19"/>
      <c r="AP204" s="19"/>
      <c r="AQ204" s="19"/>
      <c r="AR204" s="19"/>
      <c r="AS204" s="19"/>
      <c r="AT204" s="19"/>
      <c r="AU204" s="19"/>
      <c r="AV204" s="19"/>
      <c r="AW204" s="19"/>
      <c r="AX204" s="19"/>
      <c r="AY204" s="19"/>
      <c r="AZ204" s="19"/>
      <c r="BA204" s="19"/>
      <c r="BB204" s="19"/>
      <c r="BC204" s="19"/>
      <c r="BD204" s="19"/>
      <c r="BE204" s="19"/>
      <c r="BF204" s="19"/>
      <c r="BG204" s="19"/>
      <c r="BH204" s="19"/>
      <c r="BI204" s="19"/>
      <c r="BJ204" s="19"/>
      <c r="BK204" s="19"/>
      <c r="BL204" s="19"/>
      <c r="BM204" s="19"/>
      <c r="BN204" s="19"/>
      <c r="BO204" s="19"/>
      <c r="BP204" s="19"/>
      <c r="BQ204" s="19"/>
      <c r="BR204" s="19"/>
      <c r="BS204" s="19"/>
      <c r="BT204" s="20"/>
      <c r="BU204" s="20"/>
      <c r="BV204" s="20"/>
      <c r="BW204" s="20"/>
      <c r="BX204" s="20"/>
      <c r="BY204" s="20"/>
      <c r="BZ204" s="20"/>
      <c r="CA204" s="20"/>
      <c r="CB204" s="20"/>
      <c r="CC204" s="20"/>
      <c r="CD204" s="20"/>
      <c r="CE204" s="20"/>
      <c r="CF204" s="20"/>
      <c r="CG204" s="20"/>
      <c r="CH204" s="20"/>
      <c r="CI204" s="20"/>
      <c r="CJ204" s="21"/>
      <c r="CK204" s="21"/>
      <c r="CL204" s="21"/>
      <c r="CM204" s="21"/>
      <c r="CN204" s="21"/>
      <c r="CO204" s="21"/>
      <c r="CP204" s="21"/>
      <c r="CQ204" s="21"/>
      <c r="CR204" s="21"/>
      <c r="CS204" s="21"/>
      <c r="CT204" s="21"/>
      <c r="CU204" s="21"/>
      <c r="CV204" s="21"/>
      <c r="CW204" s="21"/>
      <c r="CX204" s="21"/>
      <c r="CY204" s="21"/>
      <c r="CZ204" s="21"/>
      <c r="DA204" s="21"/>
    </row>
    <row r="205" spans="1:105" ht="12.75" customHeight="1" x14ac:dyDescent="0.25">
      <c r="A205" s="465" t="s">
        <v>157</v>
      </c>
      <c r="B205" s="465"/>
      <c r="C205" s="465"/>
      <c r="D205" s="465"/>
      <c r="E205" s="465"/>
      <c r="F205" s="465"/>
      <c r="G205" s="465"/>
      <c r="H205" s="465"/>
      <c r="I205" s="465"/>
      <c r="J205" s="465"/>
      <c r="K205" s="465"/>
      <c r="L205" s="465"/>
      <c r="M205" s="465"/>
      <c r="N205" s="465"/>
      <c r="O205" s="465"/>
      <c r="P205" s="465"/>
      <c r="Q205" s="465"/>
      <c r="R205" s="465"/>
      <c r="S205" s="465"/>
      <c r="T205" s="465"/>
      <c r="U205" s="465"/>
      <c r="V205" s="465"/>
      <c r="W205" s="465"/>
      <c r="X205" s="465"/>
      <c r="Y205" s="465"/>
      <c r="Z205" s="465"/>
      <c r="AA205" s="465"/>
      <c r="AB205" s="465"/>
      <c r="AC205" s="465"/>
      <c r="AD205" s="465"/>
      <c r="AE205" s="465"/>
      <c r="AF205" s="465"/>
      <c r="AG205" s="465"/>
      <c r="AH205" s="465"/>
      <c r="AI205" s="465"/>
      <c r="AJ205" s="465"/>
      <c r="AK205" s="465"/>
      <c r="AL205" s="465"/>
      <c r="AM205" s="465"/>
      <c r="AN205" s="465"/>
      <c r="AO205" s="465"/>
      <c r="AP205" s="465"/>
      <c r="AQ205" s="465"/>
      <c r="AR205" s="465"/>
      <c r="AS205" s="465"/>
      <c r="AT205" s="465"/>
      <c r="AU205" s="465"/>
      <c r="AV205" s="465"/>
      <c r="AW205" s="465"/>
      <c r="AX205" s="465"/>
      <c r="AY205" s="465"/>
      <c r="AZ205" s="465"/>
      <c r="BA205" s="465"/>
      <c r="BB205" s="465"/>
      <c r="BC205" s="465"/>
      <c r="BD205" s="465"/>
      <c r="BE205" s="465"/>
      <c r="BF205" s="465"/>
      <c r="BG205" s="465"/>
      <c r="BH205" s="465"/>
      <c r="BI205" s="465"/>
      <c r="BJ205" s="465"/>
      <c r="BK205" s="465"/>
      <c r="BL205" s="465"/>
      <c r="BM205" s="465"/>
      <c r="BN205" s="465"/>
      <c r="BO205" s="465"/>
      <c r="BP205" s="465"/>
      <c r="BQ205" s="465"/>
      <c r="BR205" s="465"/>
      <c r="BS205" s="465"/>
      <c r="BT205" s="465"/>
      <c r="BU205" s="465"/>
      <c r="BV205" s="465"/>
      <c r="BW205" s="465"/>
      <c r="BX205" s="465"/>
      <c r="BY205" s="465"/>
      <c r="BZ205" s="465"/>
      <c r="CA205" s="465"/>
      <c r="CB205" s="465"/>
      <c r="CC205" s="465"/>
      <c r="CD205" s="465"/>
      <c r="CE205" s="465"/>
      <c r="CF205" s="465"/>
      <c r="CG205" s="465"/>
      <c r="CH205" s="465"/>
      <c r="CI205" s="465"/>
      <c r="CJ205" s="465"/>
      <c r="CK205" s="465"/>
      <c r="CL205" s="465"/>
      <c r="CM205" s="465"/>
      <c r="CN205" s="465"/>
      <c r="CO205" s="465"/>
      <c r="CP205" s="465"/>
      <c r="CQ205" s="465"/>
      <c r="CR205" s="465"/>
      <c r="CS205" s="465"/>
      <c r="CT205" s="465"/>
      <c r="CU205" s="465"/>
      <c r="CV205" s="465"/>
      <c r="CW205" s="465"/>
      <c r="CX205" s="465"/>
      <c r="CY205" s="465"/>
      <c r="CZ205" s="465"/>
      <c r="DA205" s="465"/>
    </row>
    <row r="206" spans="1:105" ht="5.25" customHeight="1" x14ac:dyDescent="0.25">
      <c r="A206" s="266"/>
      <c r="B206" s="266"/>
      <c r="C206" s="266"/>
      <c r="D206" s="266"/>
      <c r="E206" s="266"/>
      <c r="F206" s="266"/>
      <c r="G206" s="266"/>
      <c r="H206" s="266"/>
      <c r="I206" s="266"/>
      <c r="J206" s="266"/>
      <c r="K206" s="266"/>
      <c r="L206" s="266"/>
      <c r="M206" s="266"/>
      <c r="N206" s="266"/>
      <c r="O206" s="266"/>
      <c r="P206" s="266"/>
      <c r="Q206" s="266"/>
      <c r="R206" s="266"/>
      <c r="S206" s="266"/>
      <c r="T206" s="266"/>
      <c r="U206" s="266"/>
      <c r="V206" s="266"/>
      <c r="W206" s="266"/>
      <c r="X206" s="266"/>
      <c r="Y206" s="266"/>
      <c r="Z206" s="266"/>
      <c r="AA206" s="266"/>
      <c r="AB206" s="266"/>
      <c r="AC206" s="266"/>
      <c r="AD206" s="266"/>
      <c r="AE206" s="266"/>
      <c r="AF206" s="266"/>
      <c r="AG206" s="266"/>
      <c r="AH206" s="266"/>
      <c r="AI206" s="266"/>
      <c r="AJ206" s="266"/>
      <c r="AK206" s="266"/>
      <c r="AL206" s="266"/>
      <c r="AM206" s="266"/>
      <c r="AN206" s="266"/>
      <c r="AO206" s="266"/>
      <c r="AP206" s="266"/>
      <c r="AQ206" s="266"/>
      <c r="AR206" s="266"/>
      <c r="AS206" s="266"/>
      <c r="AT206" s="266"/>
      <c r="AU206" s="266"/>
      <c r="AV206" s="266"/>
      <c r="AW206" s="266"/>
      <c r="AX206" s="266"/>
      <c r="AY206" s="266"/>
      <c r="AZ206" s="266"/>
      <c r="BA206" s="266"/>
      <c r="BB206" s="266"/>
      <c r="BC206" s="266"/>
      <c r="BD206" s="266"/>
      <c r="BE206" s="266"/>
      <c r="BF206" s="266"/>
      <c r="BG206" s="266"/>
      <c r="BH206" s="266"/>
      <c r="BI206" s="266"/>
      <c r="BJ206" s="266"/>
      <c r="BK206" s="266"/>
      <c r="BL206" s="266"/>
      <c r="BM206" s="266"/>
      <c r="BN206" s="266"/>
      <c r="BO206" s="266"/>
      <c r="BP206" s="266"/>
      <c r="BQ206" s="266"/>
      <c r="BR206" s="266"/>
      <c r="BS206" s="266"/>
      <c r="BT206" s="266"/>
      <c r="BU206" s="266"/>
      <c r="BV206" s="266"/>
      <c r="BW206" s="266"/>
      <c r="BX206" s="266"/>
      <c r="BY206" s="266"/>
      <c r="BZ206" s="266"/>
      <c r="CA206" s="266"/>
      <c r="CB206" s="266"/>
      <c r="CC206" s="266"/>
      <c r="CD206" s="266"/>
      <c r="CE206" s="266"/>
      <c r="CF206" s="266"/>
      <c r="CG206" s="266"/>
      <c r="CH206" s="266"/>
      <c r="CI206" s="266"/>
      <c r="CJ206" s="266"/>
      <c r="CK206" s="266"/>
      <c r="CL206" s="266"/>
      <c r="CM206" s="266"/>
      <c r="CN206" s="266"/>
      <c r="CO206" s="266"/>
      <c r="CP206" s="266"/>
      <c r="CQ206" s="266"/>
      <c r="CR206" s="266"/>
      <c r="CS206" s="266"/>
      <c r="CT206" s="266"/>
      <c r="CU206" s="266"/>
      <c r="CV206" s="266"/>
      <c r="CW206" s="266"/>
      <c r="CX206" s="266"/>
      <c r="CY206" s="266"/>
      <c r="CZ206" s="266"/>
      <c r="DA206" s="266"/>
    </row>
    <row r="207" spans="1:105" s="271" customFormat="1" ht="12.75" x14ac:dyDescent="0.2">
      <c r="A207" s="466" t="s">
        <v>0</v>
      </c>
      <c r="B207" s="467"/>
      <c r="C207" s="467"/>
      <c r="D207" s="467"/>
      <c r="E207" s="467"/>
      <c r="F207" s="467"/>
      <c r="G207" s="468"/>
      <c r="H207" s="466" t="s">
        <v>14</v>
      </c>
      <c r="I207" s="467"/>
      <c r="J207" s="467"/>
      <c r="K207" s="467"/>
      <c r="L207" s="467"/>
      <c r="M207" s="467"/>
      <c r="N207" s="467"/>
      <c r="O207" s="467"/>
      <c r="P207" s="467"/>
      <c r="Q207" s="467"/>
      <c r="R207" s="467"/>
      <c r="S207" s="467"/>
      <c r="T207" s="467"/>
      <c r="U207" s="467"/>
      <c r="V207" s="467"/>
      <c r="W207" s="467"/>
      <c r="X207" s="467"/>
      <c r="Y207" s="467"/>
      <c r="Z207" s="467"/>
      <c r="AA207" s="467"/>
      <c r="AB207" s="467"/>
      <c r="AC207" s="467"/>
      <c r="AD207" s="467"/>
      <c r="AE207" s="467"/>
      <c r="AF207" s="467"/>
      <c r="AG207" s="467"/>
      <c r="AH207" s="467"/>
      <c r="AI207" s="467"/>
      <c r="AJ207" s="467"/>
      <c r="AK207" s="467"/>
      <c r="AL207" s="467"/>
      <c r="AM207" s="467"/>
      <c r="AN207" s="467"/>
      <c r="AO207" s="467"/>
      <c r="AP207" s="467"/>
      <c r="AQ207" s="467"/>
      <c r="AR207" s="467"/>
      <c r="AS207" s="467"/>
      <c r="AT207" s="467"/>
      <c r="AU207" s="467"/>
      <c r="AV207" s="467"/>
      <c r="AW207" s="467"/>
      <c r="AX207" s="467"/>
      <c r="AY207" s="467"/>
      <c r="AZ207" s="467"/>
      <c r="BA207" s="467"/>
      <c r="BB207" s="467"/>
      <c r="BC207" s="467"/>
      <c r="BD207" s="467"/>
      <c r="BE207" s="467"/>
      <c r="BF207" s="467"/>
      <c r="BG207" s="467"/>
      <c r="BH207" s="467"/>
      <c r="BI207" s="467"/>
      <c r="BJ207" s="467"/>
      <c r="BK207" s="467"/>
      <c r="BL207" s="467"/>
      <c r="BM207" s="467"/>
      <c r="BN207" s="467"/>
      <c r="BO207" s="467"/>
      <c r="BP207" s="467"/>
      <c r="BQ207" s="467"/>
      <c r="BR207" s="467"/>
      <c r="BS207" s="468"/>
      <c r="BT207" s="466" t="s">
        <v>79</v>
      </c>
      <c r="BU207" s="467"/>
      <c r="BV207" s="467"/>
      <c r="BW207" s="467"/>
      <c r="BX207" s="467"/>
      <c r="BY207" s="467"/>
      <c r="BZ207" s="467"/>
      <c r="CA207" s="467"/>
      <c r="CB207" s="467"/>
      <c r="CC207" s="467"/>
      <c r="CD207" s="467"/>
      <c r="CE207" s="467"/>
      <c r="CF207" s="467"/>
      <c r="CG207" s="467"/>
      <c r="CH207" s="467"/>
      <c r="CI207" s="468"/>
      <c r="CJ207" s="466" t="s">
        <v>80</v>
      </c>
      <c r="CK207" s="467"/>
      <c r="CL207" s="467"/>
      <c r="CM207" s="467"/>
      <c r="CN207" s="467"/>
      <c r="CO207" s="467"/>
      <c r="CP207" s="467"/>
      <c r="CQ207" s="467"/>
      <c r="CR207" s="467"/>
      <c r="CS207" s="467"/>
      <c r="CT207" s="467"/>
      <c r="CU207" s="467"/>
      <c r="CV207" s="467"/>
      <c r="CW207" s="467"/>
      <c r="CX207" s="467"/>
      <c r="CY207" s="467"/>
      <c r="CZ207" s="467"/>
      <c r="DA207" s="468"/>
    </row>
    <row r="208" spans="1:105" ht="15" customHeight="1" x14ac:dyDescent="0.25">
      <c r="A208" s="411" t="s">
        <v>26</v>
      </c>
      <c r="B208" s="411"/>
      <c r="C208" s="411"/>
      <c r="D208" s="411"/>
      <c r="E208" s="411"/>
      <c r="F208" s="411"/>
      <c r="G208" s="411"/>
      <c r="H208" s="610" t="s">
        <v>117</v>
      </c>
      <c r="I208" s="611"/>
      <c r="J208" s="611"/>
      <c r="K208" s="611"/>
      <c r="L208" s="611"/>
      <c r="M208" s="611"/>
      <c r="N208" s="611"/>
      <c r="O208" s="611"/>
      <c r="P208" s="611"/>
      <c r="Q208" s="611"/>
      <c r="R208" s="611"/>
      <c r="S208" s="611"/>
      <c r="T208" s="611"/>
      <c r="U208" s="611"/>
      <c r="V208" s="611"/>
      <c r="W208" s="611"/>
      <c r="X208" s="611"/>
      <c r="Y208" s="611"/>
      <c r="Z208" s="611"/>
      <c r="AA208" s="611"/>
      <c r="AB208" s="611"/>
      <c r="AC208" s="611"/>
      <c r="AD208" s="611"/>
      <c r="AE208" s="611"/>
      <c r="AF208" s="611"/>
      <c r="AG208" s="611"/>
      <c r="AH208" s="611"/>
      <c r="AI208" s="611"/>
      <c r="AJ208" s="611"/>
      <c r="AK208" s="611"/>
      <c r="AL208" s="611"/>
      <c r="AM208" s="611"/>
      <c r="AN208" s="611"/>
      <c r="AO208" s="611"/>
      <c r="AP208" s="611"/>
      <c r="AQ208" s="611"/>
      <c r="AR208" s="611"/>
      <c r="AS208" s="611"/>
      <c r="AT208" s="611"/>
      <c r="AU208" s="611"/>
      <c r="AV208" s="611"/>
      <c r="AW208" s="611"/>
      <c r="AX208" s="611"/>
      <c r="AY208" s="611"/>
      <c r="AZ208" s="611"/>
      <c r="BA208" s="611"/>
      <c r="BB208" s="611"/>
      <c r="BC208" s="611"/>
      <c r="BD208" s="611"/>
      <c r="BE208" s="611"/>
      <c r="BF208" s="611"/>
      <c r="BG208" s="611"/>
      <c r="BH208" s="611"/>
      <c r="BI208" s="611"/>
      <c r="BJ208" s="611"/>
      <c r="BK208" s="611"/>
      <c r="BL208" s="611"/>
      <c r="BM208" s="611"/>
      <c r="BN208" s="611"/>
      <c r="BO208" s="611"/>
      <c r="BP208" s="611"/>
      <c r="BQ208" s="611"/>
      <c r="BR208" s="611"/>
      <c r="BS208" s="612"/>
      <c r="BT208" s="404"/>
      <c r="BU208" s="404"/>
      <c r="BV208" s="404"/>
      <c r="BW208" s="404"/>
      <c r="BX208" s="404"/>
      <c r="BY208" s="404"/>
      <c r="BZ208" s="404"/>
      <c r="CA208" s="404"/>
      <c r="CB208" s="404"/>
      <c r="CC208" s="404"/>
      <c r="CD208" s="404"/>
      <c r="CE208" s="404"/>
      <c r="CF208" s="404"/>
      <c r="CG208" s="404"/>
      <c r="CH208" s="404"/>
      <c r="CI208" s="404"/>
      <c r="CJ208" s="427"/>
      <c r="CK208" s="427"/>
      <c r="CL208" s="427"/>
      <c r="CM208" s="427"/>
      <c r="CN208" s="427"/>
      <c r="CO208" s="427"/>
      <c r="CP208" s="427"/>
      <c r="CQ208" s="427"/>
      <c r="CR208" s="427"/>
      <c r="CS208" s="427"/>
      <c r="CT208" s="427"/>
      <c r="CU208" s="427"/>
      <c r="CV208" s="427"/>
      <c r="CW208" s="427"/>
      <c r="CX208" s="427"/>
      <c r="CY208" s="427"/>
      <c r="CZ208" s="427"/>
      <c r="DA208" s="427"/>
    </row>
    <row r="209" spans="1:105" ht="15" customHeight="1" x14ac:dyDescent="0.25">
      <c r="A209" s="411" t="s">
        <v>30</v>
      </c>
      <c r="B209" s="411"/>
      <c r="C209" s="411"/>
      <c r="D209" s="411"/>
      <c r="E209" s="411"/>
      <c r="F209" s="411"/>
      <c r="G209" s="411"/>
      <c r="H209" s="610" t="s">
        <v>119</v>
      </c>
      <c r="I209" s="611"/>
      <c r="J209" s="611"/>
      <c r="K209" s="611"/>
      <c r="L209" s="611"/>
      <c r="M209" s="611"/>
      <c r="N209" s="611"/>
      <c r="O209" s="611"/>
      <c r="P209" s="611"/>
      <c r="Q209" s="611"/>
      <c r="R209" s="611"/>
      <c r="S209" s="611"/>
      <c r="T209" s="611"/>
      <c r="U209" s="611"/>
      <c r="V209" s="611"/>
      <c r="W209" s="611"/>
      <c r="X209" s="611"/>
      <c r="Y209" s="611"/>
      <c r="Z209" s="611"/>
      <c r="AA209" s="611"/>
      <c r="AB209" s="611"/>
      <c r="AC209" s="611"/>
      <c r="AD209" s="611"/>
      <c r="AE209" s="611"/>
      <c r="AF209" s="611"/>
      <c r="AG209" s="611"/>
      <c r="AH209" s="611"/>
      <c r="AI209" s="611"/>
      <c r="AJ209" s="611"/>
      <c r="AK209" s="611"/>
      <c r="AL209" s="611"/>
      <c r="AM209" s="611"/>
      <c r="AN209" s="611"/>
      <c r="AO209" s="611"/>
      <c r="AP209" s="611"/>
      <c r="AQ209" s="611"/>
      <c r="AR209" s="611"/>
      <c r="AS209" s="611"/>
      <c r="AT209" s="611"/>
      <c r="AU209" s="611"/>
      <c r="AV209" s="611"/>
      <c r="AW209" s="611"/>
      <c r="AX209" s="611"/>
      <c r="AY209" s="611"/>
      <c r="AZ209" s="611"/>
      <c r="BA209" s="611"/>
      <c r="BB209" s="611"/>
      <c r="BC209" s="611"/>
      <c r="BD209" s="611"/>
      <c r="BE209" s="611"/>
      <c r="BF209" s="611"/>
      <c r="BG209" s="611"/>
      <c r="BH209" s="611"/>
      <c r="BI209" s="611"/>
      <c r="BJ209" s="611"/>
      <c r="BK209" s="611"/>
      <c r="BL209" s="611"/>
      <c r="BM209" s="611"/>
      <c r="BN209" s="611"/>
      <c r="BO209" s="611"/>
      <c r="BP209" s="611"/>
      <c r="BQ209" s="611"/>
      <c r="BR209" s="611"/>
      <c r="BS209" s="612"/>
      <c r="BT209" s="404"/>
      <c r="BU209" s="404"/>
      <c r="BV209" s="404"/>
      <c r="BW209" s="404"/>
      <c r="BX209" s="404"/>
      <c r="BY209" s="404"/>
      <c r="BZ209" s="404"/>
      <c r="CA209" s="404"/>
      <c r="CB209" s="404"/>
      <c r="CC209" s="404"/>
      <c r="CD209" s="404"/>
      <c r="CE209" s="404"/>
      <c r="CF209" s="404"/>
      <c r="CG209" s="404"/>
      <c r="CH209" s="404"/>
      <c r="CI209" s="404"/>
      <c r="CJ209" s="427"/>
      <c r="CK209" s="427"/>
      <c r="CL209" s="427"/>
      <c r="CM209" s="427"/>
      <c r="CN209" s="427"/>
      <c r="CO209" s="427"/>
      <c r="CP209" s="427"/>
      <c r="CQ209" s="427"/>
      <c r="CR209" s="427"/>
      <c r="CS209" s="427"/>
      <c r="CT209" s="427"/>
      <c r="CU209" s="427"/>
      <c r="CV209" s="427"/>
      <c r="CW209" s="427"/>
      <c r="CX209" s="427"/>
      <c r="CY209" s="427"/>
      <c r="CZ209" s="427"/>
      <c r="DA209" s="427"/>
    </row>
    <row r="210" spans="1:105" s="287" customFormat="1" ht="15" customHeight="1" x14ac:dyDescent="0.25">
      <c r="A210" s="411" t="s">
        <v>36</v>
      </c>
      <c r="B210" s="411"/>
      <c r="C210" s="411"/>
      <c r="D210" s="411"/>
      <c r="E210" s="411"/>
      <c r="F210" s="411"/>
      <c r="G210" s="411"/>
      <c r="H210" s="610" t="s">
        <v>804</v>
      </c>
      <c r="I210" s="611"/>
      <c r="J210" s="611"/>
      <c r="K210" s="611"/>
      <c r="L210" s="611"/>
      <c r="M210" s="611"/>
      <c r="N210" s="611"/>
      <c r="O210" s="611"/>
      <c r="P210" s="611"/>
      <c r="Q210" s="611"/>
      <c r="R210" s="611"/>
      <c r="S210" s="611"/>
      <c r="T210" s="611"/>
      <c r="U210" s="611"/>
      <c r="V210" s="611"/>
      <c r="W210" s="611"/>
      <c r="X210" s="611"/>
      <c r="Y210" s="611"/>
      <c r="Z210" s="611"/>
      <c r="AA210" s="611"/>
      <c r="AB210" s="611"/>
      <c r="AC210" s="611"/>
      <c r="AD210" s="611"/>
      <c r="AE210" s="611"/>
      <c r="AF210" s="611"/>
      <c r="AG210" s="611"/>
      <c r="AH210" s="611"/>
      <c r="AI210" s="611"/>
      <c r="AJ210" s="611"/>
      <c r="AK210" s="611"/>
      <c r="AL210" s="611"/>
      <c r="AM210" s="611"/>
      <c r="AN210" s="611"/>
      <c r="AO210" s="611"/>
      <c r="AP210" s="611"/>
      <c r="AQ210" s="611"/>
      <c r="AR210" s="611"/>
      <c r="AS210" s="611"/>
      <c r="AT210" s="611"/>
      <c r="AU210" s="611"/>
      <c r="AV210" s="611"/>
      <c r="AW210" s="611"/>
      <c r="AX210" s="611"/>
      <c r="AY210" s="611"/>
      <c r="AZ210" s="611"/>
      <c r="BA210" s="611"/>
      <c r="BB210" s="611"/>
      <c r="BC210" s="611"/>
      <c r="BD210" s="611"/>
      <c r="BE210" s="611"/>
      <c r="BF210" s="611"/>
      <c r="BG210" s="611"/>
      <c r="BH210" s="611"/>
      <c r="BI210" s="611"/>
      <c r="BJ210" s="611"/>
      <c r="BK210" s="611"/>
      <c r="BL210" s="611"/>
      <c r="BM210" s="611"/>
      <c r="BN210" s="611"/>
      <c r="BO210" s="611"/>
      <c r="BP210" s="611"/>
      <c r="BQ210" s="611"/>
      <c r="BR210" s="611"/>
      <c r="BS210" s="612"/>
      <c r="BT210" s="404">
        <v>1</v>
      </c>
      <c r="BU210" s="404"/>
      <c r="BV210" s="404"/>
      <c r="BW210" s="404"/>
      <c r="BX210" s="404"/>
      <c r="BY210" s="404"/>
      <c r="BZ210" s="404"/>
      <c r="CA210" s="404"/>
      <c r="CB210" s="404"/>
      <c r="CC210" s="404"/>
      <c r="CD210" s="404"/>
      <c r="CE210" s="404"/>
      <c r="CF210" s="404"/>
      <c r="CG210" s="404"/>
      <c r="CH210" s="404"/>
      <c r="CI210" s="404"/>
      <c r="CJ210" s="427">
        <v>56190</v>
      </c>
      <c r="CK210" s="427"/>
      <c r="CL210" s="427"/>
      <c r="CM210" s="427"/>
      <c r="CN210" s="427"/>
      <c r="CO210" s="427"/>
      <c r="CP210" s="427"/>
      <c r="CQ210" s="427"/>
      <c r="CR210" s="427"/>
      <c r="CS210" s="427"/>
      <c r="CT210" s="427"/>
      <c r="CU210" s="427"/>
      <c r="CV210" s="427"/>
      <c r="CW210" s="427"/>
      <c r="CX210" s="427"/>
      <c r="CY210" s="427"/>
      <c r="CZ210" s="427"/>
      <c r="DA210" s="427"/>
    </row>
    <row r="211" spans="1:105" s="289" customFormat="1" ht="15" customHeight="1" x14ac:dyDescent="0.25">
      <c r="A211" s="411" t="s">
        <v>99</v>
      </c>
      <c r="B211" s="411"/>
      <c r="C211" s="411"/>
      <c r="D211" s="411"/>
      <c r="E211" s="411"/>
      <c r="F211" s="411"/>
      <c r="G211" s="411"/>
      <c r="H211" s="610" t="s">
        <v>817</v>
      </c>
      <c r="I211" s="611"/>
      <c r="J211" s="611"/>
      <c r="K211" s="611"/>
      <c r="L211" s="611"/>
      <c r="M211" s="611"/>
      <c r="N211" s="611"/>
      <c r="O211" s="611"/>
      <c r="P211" s="611"/>
      <c r="Q211" s="611"/>
      <c r="R211" s="611"/>
      <c r="S211" s="611"/>
      <c r="T211" s="611"/>
      <c r="U211" s="611"/>
      <c r="V211" s="611"/>
      <c r="W211" s="611"/>
      <c r="X211" s="611"/>
      <c r="Y211" s="611"/>
      <c r="Z211" s="611"/>
      <c r="AA211" s="611"/>
      <c r="AB211" s="611"/>
      <c r="AC211" s="611"/>
      <c r="AD211" s="611"/>
      <c r="AE211" s="611"/>
      <c r="AF211" s="611"/>
      <c r="AG211" s="611"/>
      <c r="AH211" s="611"/>
      <c r="AI211" s="611"/>
      <c r="AJ211" s="611"/>
      <c r="AK211" s="611"/>
      <c r="AL211" s="611"/>
      <c r="AM211" s="611"/>
      <c r="AN211" s="611"/>
      <c r="AO211" s="611"/>
      <c r="AP211" s="611"/>
      <c r="AQ211" s="611"/>
      <c r="AR211" s="611"/>
      <c r="AS211" s="611"/>
      <c r="AT211" s="611"/>
      <c r="AU211" s="611"/>
      <c r="AV211" s="611"/>
      <c r="AW211" s="611"/>
      <c r="AX211" s="611"/>
      <c r="AY211" s="611"/>
      <c r="AZ211" s="611"/>
      <c r="BA211" s="611"/>
      <c r="BB211" s="611"/>
      <c r="BC211" s="611"/>
      <c r="BD211" s="611"/>
      <c r="BE211" s="611"/>
      <c r="BF211" s="611"/>
      <c r="BG211" s="611"/>
      <c r="BH211" s="611"/>
      <c r="BI211" s="611"/>
      <c r="BJ211" s="611"/>
      <c r="BK211" s="611"/>
      <c r="BL211" s="611"/>
      <c r="BM211" s="611"/>
      <c r="BN211" s="611"/>
      <c r="BO211" s="611"/>
      <c r="BP211" s="611"/>
      <c r="BQ211" s="611"/>
      <c r="BR211" s="611"/>
      <c r="BS211" s="612"/>
      <c r="BT211" s="404">
        <v>2</v>
      </c>
      <c r="BU211" s="404"/>
      <c r="BV211" s="404"/>
      <c r="BW211" s="404"/>
      <c r="BX211" s="404"/>
      <c r="BY211" s="404"/>
      <c r="BZ211" s="404"/>
      <c r="CA211" s="404"/>
      <c r="CB211" s="404"/>
      <c r="CC211" s="404"/>
      <c r="CD211" s="404"/>
      <c r="CE211" s="404"/>
      <c r="CF211" s="404"/>
      <c r="CG211" s="404"/>
      <c r="CH211" s="404"/>
      <c r="CI211" s="404"/>
      <c r="CJ211" s="427">
        <v>105640</v>
      </c>
      <c r="CK211" s="427"/>
      <c r="CL211" s="427"/>
      <c r="CM211" s="427"/>
      <c r="CN211" s="427"/>
      <c r="CO211" s="427"/>
      <c r="CP211" s="427"/>
      <c r="CQ211" s="427"/>
      <c r="CR211" s="427"/>
      <c r="CS211" s="427"/>
      <c r="CT211" s="427"/>
      <c r="CU211" s="427"/>
      <c r="CV211" s="427"/>
      <c r="CW211" s="427"/>
      <c r="CX211" s="427"/>
      <c r="CY211" s="427"/>
      <c r="CZ211" s="427"/>
      <c r="DA211" s="427"/>
    </row>
    <row r="212" spans="1:105" s="289" customFormat="1" ht="15" customHeight="1" x14ac:dyDescent="0.25">
      <c r="A212" s="411" t="s">
        <v>100</v>
      </c>
      <c r="B212" s="411"/>
      <c r="C212" s="411"/>
      <c r="D212" s="411"/>
      <c r="E212" s="411"/>
      <c r="F212" s="411"/>
      <c r="G212" s="411"/>
      <c r="H212" s="610" t="s">
        <v>818</v>
      </c>
      <c r="I212" s="611"/>
      <c r="J212" s="611"/>
      <c r="K212" s="611"/>
      <c r="L212" s="611"/>
      <c r="M212" s="611"/>
      <c r="N212" s="611"/>
      <c r="O212" s="611"/>
      <c r="P212" s="611"/>
      <c r="Q212" s="611"/>
      <c r="R212" s="611"/>
      <c r="S212" s="611"/>
      <c r="T212" s="611"/>
      <c r="U212" s="611"/>
      <c r="V212" s="611"/>
      <c r="W212" s="611"/>
      <c r="X212" s="611"/>
      <c r="Y212" s="611"/>
      <c r="Z212" s="611"/>
      <c r="AA212" s="611"/>
      <c r="AB212" s="611"/>
      <c r="AC212" s="611"/>
      <c r="AD212" s="611"/>
      <c r="AE212" s="611"/>
      <c r="AF212" s="611"/>
      <c r="AG212" s="611"/>
      <c r="AH212" s="611"/>
      <c r="AI212" s="611"/>
      <c r="AJ212" s="611"/>
      <c r="AK212" s="611"/>
      <c r="AL212" s="611"/>
      <c r="AM212" s="611"/>
      <c r="AN212" s="611"/>
      <c r="AO212" s="611"/>
      <c r="AP212" s="611"/>
      <c r="AQ212" s="611"/>
      <c r="AR212" s="611"/>
      <c r="AS212" s="611"/>
      <c r="AT212" s="611"/>
      <c r="AU212" s="611"/>
      <c r="AV212" s="611"/>
      <c r="AW212" s="611"/>
      <c r="AX212" s="611"/>
      <c r="AY212" s="611"/>
      <c r="AZ212" s="611"/>
      <c r="BA212" s="611"/>
      <c r="BB212" s="611"/>
      <c r="BC212" s="611"/>
      <c r="BD212" s="611"/>
      <c r="BE212" s="611"/>
      <c r="BF212" s="611"/>
      <c r="BG212" s="611"/>
      <c r="BH212" s="611"/>
      <c r="BI212" s="611"/>
      <c r="BJ212" s="611"/>
      <c r="BK212" s="611"/>
      <c r="BL212" s="611"/>
      <c r="BM212" s="611"/>
      <c r="BN212" s="611"/>
      <c r="BO212" s="611"/>
      <c r="BP212" s="611"/>
      <c r="BQ212" s="611"/>
      <c r="BR212" s="611"/>
      <c r="BS212" s="612"/>
      <c r="BT212" s="404">
        <v>3</v>
      </c>
      <c r="BU212" s="404"/>
      <c r="BV212" s="404"/>
      <c r="BW212" s="404"/>
      <c r="BX212" s="404"/>
      <c r="BY212" s="404"/>
      <c r="BZ212" s="404"/>
      <c r="CA212" s="404"/>
      <c r="CB212" s="404"/>
      <c r="CC212" s="404"/>
      <c r="CD212" s="404"/>
      <c r="CE212" s="404"/>
      <c r="CF212" s="404"/>
      <c r="CG212" s="404"/>
      <c r="CH212" s="404"/>
      <c r="CI212" s="404"/>
      <c r="CJ212" s="427">
        <v>31692</v>
      </c>
      <c r="CK212" s="427"/>
      <c r="CL212" s="427"/>
      <c r="CM212" s="427"/>
      <c r="CN212" s="427"/>
      <c r="CO212" s="427"/>
      <c r="CP212" s="427"/>
      <c r="CQ212" s="427"/>
      <c r="CR212" s="427"/>
      <c r="CS212" s="427"/>
      <c r="CT212" s="427"/>
      <c r="CU212" s="427"/>
      <c r="CV212" s="427"/>
      <c r="CW212" s="427"/>
      <c r="CX212" s="427"/>
      <c r="CY212" s="427"/>
      <c r="CZ212" s="427"/>
      <c r="DA212" s="427"/>
    </row>
    <row r="213" spans="1:105" ht="15" x14ac:dyDescent="0.25">
      <c r="A213" s="411"/>
      <c r="B213" s="411"/>
      <c r="C213" s="411"/>
      <c r="D213" s="411"/>
      <c r="E213" s="411"/>
      <c r="F213" s="411"/>
      <c r="G213" s="411"/>
      <c r="H213" s="686" t="s">
        <v>7</v>
      </c>
      <c r="I213" s="687"/>
      <c r="J213" s="687"/>
      <c r="K213" s="687"/>
      <c r="L213" s="687"/>
      <c r="M213" s="687"/>
      <c r="N213" s="687"/>
      <c r="O213" s="687"/>
      <c r="P213" s="687"/>
      <c r="Q213" s="687"/>
      <c r="R213" s="687"/>
      <c r="S213" s="687"/>
      <c r="T213" s="687"/>
      <c r="U213" s="687"/>
      <c r="V213" s="687"/>
      <c r="W213" s="687"/>
      <c r="X213" s="687"/>
      <c r="Y213" s="687"/>
      <c r="Z213" s="687"/>
      <c r="AA213" s="687"/>
      <c r="AB213" s="687"/>
      <c r="AC213" s="687"/>
      <c r="AD213" s="687"/>
      <c r="AE213" s="687"/>
      <c r="AF213" s="687"/>
      <c r="AG213" s="687"/>
      <c r="AH213" s="687"/>
      <c r="AI213" s="687"/>
      <c r="AJ213" s="687"/>
      <c r="AK213" s="687"/>
      <c r="AL213" s="687"/>
      <c r="AM213" s="687"/>
      <c r="AN213" s="687"/>
      <c r="AO213" s="687"/>
      <c r="AP213" s="687"/>
      <c r="AQ213" s="687"/>
      <c r="AR213" s="687"/>
      <c r="AS213" s="687"/>
      <c r="AT213" s="687"/>
      <c r="AU213" s="687"/>
      <c r="AV213" s="687"/>
      <c r="AW213" s="687"/>
      <c r="AX213" s="687"/>
      <c r="AY213" s="687"/>
      <c r="AZ213" s="687"/>
      <c r="BA213" s="687"/>
      <c r="BB213" s="687"/>
      <c r="BC213" s="687"/>
      <c r="BD213" s="687"/>
      <c r="BE213" s="687"/>
      <c r="BF213" s="687"/>
      <c r="BG213" s="687"/>
      <c r="BH213" s="687"/>
      <c r="BI213" s="687"/>
      <c r="BJ213" s="687"/>
      <c r="BK213" s="687"/>
      <c r="BL213" s="687"/>
      <c r="BM213" s="687"/>
      <c r="BN213" s="687"/>
      <c r="BO213" s="687"/>
      <c r="BP213" s="687"/>
      <c r="BQ213" s="687"/>
      <c r="BR213" s="687"/>
      <c r="BS213" s="688"/>
      <c r="BT213" s="404" t="s">
        <v>8</v>
      </c>
      <c r="BU213" s="404"/>
      <c r="BV213" s="404"/>
      <c r="BW213" s="404"/>
      <c r="BX213" s="404"/>
      <c r="BY213" s="404"/>
      <c r="BZ213" s="404"/>
      <c r="CA213" s="404"/>
      <c r="CB213" s="404"/>
      <c r="CC213" s="404"/>
      <c r="CD213" s="404"/>
      <c r="CE213" s="404"/>
      <c r="CF213" s="404"/>
      <c r="CG213" s="404"/>
      <c r="CH213" s="404"/>
      <c r="CI213" s="404"/>
      <c r="CJ213" s="589">
        <f>CJ208+CJ209+CJ210+CJ211+CJ212</f>
        <v>193522</v>
      </c>
      <c r="CK213" s="589"/>
      <c r="CL213" s="589"/>
      <c r="CM213" s="589"/>
      <c r="CN213" s="589"/>
      <c r="CO213" s="589"/>
      <c r="CP213" s="589"/>
      <c r="CQ213" s="589"/>
      <c r="CR213" s="589"/>
      <c r="CS213" s="589"/>
      <c r="CT213" s="589"/>
      <c r="CU213" s="589"/>
      <c r="CV213" s="589"/>
      <c r="CW213" s="589"/>
      <c r="CX213" s="589"/>
      <c r="CY213" s="589"/>
      <c r="CZ213" s="589"/>
      <c r="DA213" s="589"/>
    </row>
    <row r="214" spans="1:105" ht="11.25" customHeight="1" x14ac:dyDescent="0.25"/>
    <row r="215" spans="1:105" ht="15" x14ac:dyDescent="0.25">
      <c r="A215" s="659" t="s">
        <v>158</v>
      </c>
      <c r="B215" s="659"/>
      <c r="C215" s="659"/>
      <c r="D215" s="659"/>
      <c r="E215" s="659"/>
      <c r="F215" s="659"/>
      <c r="G215" s="659"/>
      <c r="H215" s="659"/>
      <c r="I215" s="659"/>
      <c r="J215" s="659"/>
      <c r="K215" s="659"/>
      <c r="L215" s="659"/>
      <c r="M215" s="659"/>
      <c r="N215" s="659"/>
      <c r="O215" s="659"/>
      <c r="P215" s="659"/>
      <c r="Q215" s="659"/>
      <c r="R215" s="659"/>
      <c r="S215" s="659"/>
      <c r="T215" s="659"/>
      <c r="U215" s="659"/>
      <c r="V215" s="659"/>
      <c r="W215" s="659"/>
      <c r="X215" s="659"/>
      <c r="Y215" s="659"/>
      <c r="Z215" s="659"/>
      <c r="AA215" s="659"/>
      <c r="AB215" s="659"/>
      <c r="AC215" s="659"/>
      <c r="AD215" s="659"/>
      <c r="AE215" s="659"/>
      <c r="AF215" s="659"/>
      <c r="AG215" s="659"/>
      <c r="AH215" s="659"/>
      <c r="AI215" s="659"/>
      <c r="AJ215" s="659"/>
      <c r="AK215" s="659"/>
      <c r="AL215" s="659"/>
      <c r="AM215" s="659"/>
      <c r="AN215" s="659"/>
      <c r="AO215" s="659"/>
      <c r="AP215" s="659"/>
      <c r="AQ215" s="659"/>
      <c r="AR215" s="659"/>
      <c r="AS215" s="659"/>
      <c r="AT215" s="659"/>
      <c r="AU215" s="659"/>
      <c r="AV215" s="659"/>
      <c r="AW215" s="659"/>
      <c r="AX215" s="659"/>
      <c r="AY215" s="659"/>
      <c r="AZ215" s="659"/>
      <c r="BA215" s="659"/>
      <c r="BB215" s="659"/>
      <c r="BC215" s="659"/>
      <c r="BD215" s="659"/>
      <c r="BE215" s="659"/>
      <c r="BF215" s="659"/>
      <c r="BG215" s="659"/>
      <c r="BH215" s="659"/>
      <c r="BI215" s="659"/>
      <c r="BJ215" s="659"/>
      <c r="BK215" s="659"/>
      <c r="BL215" s="659"/>
      <c r="BM215" s="659"/>
      <c r="BN215" s="659"/>
      <c r="BO215" s="659"/>
      <c r="BP215" s="659"/>
      <c r="BQ215" s="659"/>
      <c r="BR215" s="659"/>
      <c r="BS215" s="659"/>
      <c r="BT215" s="659"/>
      <c r="BU215" s="659"/>
      <c r="BV215" s="659"/>
      <c r="BW215" s="659"/>
      <c r="BX215" s="659"/>
      <c r="BY215" s="659"/>
      <c r="BZ215" s="659"/>
      <c r="CA215" s="659"/>
      <c r="CB215" s="659"/>
      <c r="CC215" s="659"/>
      <c r="CD215" s="659"/>
      <c r="CE215" s="659"/>
      <c r="CF215" s="659"/>
      <c r="CG215" s="659"/>
      <c r="CH215" s="659"/>
      <c r="CI215" s="659"/>
      <c r="CJ215" s="659"/>
      <c r="CK215" s="659"/>
      <c r="CL215" s="659"/>
      <c r="CM215" s="659"/>
      <c r="CN215" s="659"/>
      <c r="CO215" s="659"/>
      <c r="CP215" s="659"/>
      <c r="CQ215" s="659"/>
      <c r="CR215" s="659"/>
      <c r="CS215" s="659"/>
      <c r="CT215" s="659"/>
      <c r="CU215" s="659"/>
      <c r="CV215" s="659"/>
      <c r="CW215" s="659"/>
      <c r="CX215" s="659"/>
      <c r="CY215" s="659"/>
      <c r="CZ215" s="659"/>
      <c r="DA215" s="659"/>
    </row>
    <row r="216" spans="1:105" ht="6.75" customHeight="1" x14ac:dyDescent="0.25"/>
    <row r="217" spans="1:105" ht="24.75" customHeight="1" x14ac:dyDescent="0.25">
      <c r="A217" s="466" t="s">
        <v>0</v>
      </c>
      <c r="B217" s="467"/>
      <c r="C217" s="467"/>
      <c r="D217" s="467"/>
      <c r="E217" s="467"/>
      <c r="F217" s="467"/>
      <c r="G217" s="468"/>
      <c r="H217" s="466" t="s">
        <v>14</v>
      </c>
      <c r="I217" s="467"/>
      <c r="J217" s="467"/>
      <c r="K217" s="467"/>
      <c r="L217" s="467"/>
      <c r="M217" s="467"/>
      <c r="N217" s="467"/>
      <c r="O217" s="467"/>
      <c r="P217" s="467"/>
      <c r="Q217" s="467"/>
      <c r="R217" s="467"/>
      <c r="S217" s="467"/>
      <c r="T217" s="467"/>
      <c r="U217" s="467"/>
      <c r="V217" s="467"/>
      <c r="W217" s="467"/>
      <c r="X217" s="467"/>
      <c r="Y217" s="467"/>
      <c r="Z217" s="467"/>
      <c r="AA217" s="467"/>
      <c r="AB217" s="467"/>
      <c r="AC217" s="467"/>
      <c r="AD217" s="467"/>
      <c r="AE217" s="467"/>
      <c r="AF217" s="467"/>
      <c r="AG217" s="467"/>
      <c r="AH217" s="467"/>
      <c r="AI217" s="467"/>
      <c r="AJ217" s="467"/>
      <c r="AK217" s="467"/>
      <c r="AL217" s="467"/>
      <c r="AM217" s="467"/>
      <c r="AN217" s="467"/>
      <c r="AO217" s="467"/>
      <c r="AP217" s="467"/>
      <c r="AQ217" s="467"/>
      <c r="AR217" s="467"/>
      <c r="AS217" s="467"/>
      <c r="AT217" s="467"/>
      <c r="AU217" s="467"/>
      <c r="AV217" s="467"/>
      <c r="AW217" s="467"/>
      <c r="AX217" s="467"/>
      <c r="AY217" s="467"/>
      <c r="AZ217" s="467"/>
      <c r="BA217" s="467"/>
      <c r="BB217" s="467"/>
      <c r="BC217" s="468"/>
      <c r="BD217" s="466" t="s">
        <v>70</v>
      </c>
      <c r="BE217" s="467"/>
      <c r="BF217" s="467"/>
      <c r="BG217" s="467"/>
      <c r="BH217" s="467"/>
      <c r="BI217" s="467"/>
      <c r="BJ217" s="467"/>
      <c r="BK217" s="467"/>
      <c r="BL217" s="467"/>
      <c r="BM217" s="467"/>
      <c r="BN217" s="467"/>
      <c r="BO217" s="467"/>
      <c r="BP217" s="467"/>
      <c r="BQ217" s="467"/>
      <c r="BR217" s="467"/>
      <c r="BS217" s="468"/>
      <c r="BT217" s="466" t="s">
        <v>81</v>
      </c>
      <c r="BU217" s="467"/>
      <c r="BV217" s="467"/>
      <c r="BW217" s="467"/>
      <c r="BX217" s="467"/>
      <c r="BY217" s="467"/>
      <c r="BZ217" s="467"/>
      <c r="CA217" s="467"/>
      <c r="CB217" s="467"/>
      <c r="CC217" s="467"/>
      <c r="CD217" s="467"/>
      <c r="CE217" s="467"/>
      <c r="CF217" s="467"/>
      <c r="CG217" s="467"/>
      <c r="CH217" s="467"/>
      <c r="CI217" s="468"/>
      <c r="CJ217" s="466" t="s">
        <v>48</v>
      </c>
      <c r="CK217" s="467"/>
      <c r="CL217" s="467"/>
      <c r="CM217" s="467"/>
      <c r="CN217" s="467"/>
      <c r="CO217" s="467"/>
      <c r="CP217" s="467"/>
      <c r="CQ217" s="467"/>
      <c r="CR217" s="467"/>
      <c r="CS217" s="467"/>
      <c r="CT217" s="467"/>
      <c r="CU217" s="467"/>
      <c r="CV217" s="467"/>
      <c r="CW217" s="467"/>
      <c r="CX217" s="467"/>
      <c r="CY217" s="467"/>
      <c r="CZ217" s="467"/>
      <c r="DA217" s="468"/>
    </row>
    <row r="218" spans="1:105" ht="15" customHeight="1" x14ac:dyDescent="0.25">
      <c r="A218" s="472">
        <v>1</v>
      </c>
      <c r="B218" s="472"/>
      <c r="C218" s="472"/>
      <c r="D218" s="472"/>
      <c r="E218" s="472"/>
      <c r="F218" s="472"/>
      <c r="G218" s="472"/>
      <c r="H218" s="472">
        <v>2</v>
      </c>
      <c r="I218" s="472"/>
      <c r="J218" s="472"/>
      <c r="K218" s="472"/>
      <c r="L218" s="472"/>
      <c r="M218" s="472"/>
      <c r="N218" s="472"/>
      <c r="O218" s="472"/>
      <c r="P218" s="472"/>
      <c r="Q218" s="472"/>
      <c r="R218" s="472"/>
      <c r="S218" s="472"/>
      <c r="T218" s="472"/>
      <c r="U218" s="472"/>
      <c r="V218" s="472"/>
      <c r="W218" s="472"/>
      <c r="X218" s="472"/>
      <c r="Y218" s="472"/>
      <c r="Z218" s="472"/>
      <c r="AA218" s="472"/>
      <c r="AB218" s="472"/>
      <c r="AC218" s="472"/>
      <c r="AD218" s="472"/>
      <c r="AE218" s="472"/>
      <c r="AF218" s="472"/>
      <c r="AG218" s="472"/>
      <c r="AH218" s="472"/>
      <c r="AI218" s="472"/>
      <c r="AJ218" s="472"/>
      <c r="AK218" s="472"/>
      <c r="AL218" s="472"/>
      <c r="AM218" s="472"/>
      <c r="AN218" s="472"/>
      <c r="AO218" s="472"/>
      <c r="AP218" s="472"/>
      <c r="AQ218" s="472"/>
      <c r="AR218" s="472"/>
      <c r="AS218" s="472"/>
      <c r="AT218" s="472"/>
      <c r="AU218" s="472"/>
      <c r="AV218" s="472"/>
      <c r="AW218" s="472"/>
      <c r="AX218" s="472"/>
      <c r="AY218" s="472"/>
      <c r="AZ218" s="472"/>
      <c r="BA218" s="472"/>
      <c r="BB218" s="472"/>
      <c r="BC218" s="472"/>
      <c r="BD218" s="472">
        <v>3</v>
      </c>
      <c r="BE218" s="472"/>
      <c r="BF218" s="472"/>
      <c r="BG218" s="472"/>
      <c r="BH218" s="472"/>
      <c r="BI218" s="472"/>
      <c r="BJ218" s="472"/>
      <c r="BK218" s="472"/>
      <c r="BL218" s="472"/>
      <c r="BM218" s="472"/>
      <c r="BN218" s="472"/>
      <c r="BO218" s="472"/>
      <c r="BP218" s="472"/>
      <c r="BQ218" s="472"/>
      <c r="BR218" s="472"/>
      <c r="BS218" s="472"/>
      <c r="BT218" s="472">
        <v>4</v>
      </c>
      <c r="BU218" s="472"/>
      <c r="BV218" s="472"/>
      <c r="BW218" s="472"/>
      <c r="BX218" s="472"/>
      <c r="BY218" s="472"/>
      <c r="BZ218" s="472"/>
      <c r="CA218" s="472"/>
      <c r="CB218" s="472"/>
      <c r="CC218" s="472"/>
      <c r="CD218" s="472"/>
      <c r="CE218" s="472"/>
      <c r="CF218" s="472"/>
      <c r="CG218" s="472"/>
      <c r="CH218" s="472"/>
      <c r="CI218" s="472"/>
      <c r="CJ218" s="472">
        <v>5</v>
      </c>
      <c r="CK218" s="472"/>
      <c r="CL218" s="472"/>
      <c r="CM218" s="472"/>
      <c r="CN218" s="472"/>
      <c r="CO218" s="472"/>
      <c r="CP218" s="472"/>
      <c r="CQ218" s="472"/>
      <c r="CR218" s="472"/>
      <c r="CS218" s="472"/>
      <c r="CT218" s="472"/>
      <c r="CU218" s="472"/>
      <c r="CV218" s="472"/>
      <c r="CW218" s="472"/>
      <c r="CX218" s="472"/>
      <c r="CY218" s="472"/>
      <c r="CZ218" s="472"/>
      <c r="DA218" s="472"/>
    </row>
    <row r="219" spans="1:105" ht="15" x14ac:dyDescent="0.25">
      <c r="A219" s="404">
        <v>1</v>
      </c>
      <c r="B219" s="404"/>
      <c r="C219" s="404"/>
      <c r="D219" s="404"/>
      <c r="E219" s="404"/>
      <c r="F219" s="404"/>
      <c r="G219" s="404"/>
      <c r="H219" s="418" t="s">
        <v>806</v>
      </c>
      <c r="I219" s="418"/>
      <c r="J219" s="418"/>
      <c r="K219" s="418"/>
      <c r="L219" s="418"/>
      <c r="M219" s="418"/>
      <c r="N219" s="418"/>
      <c r="O219" s="418"/>
      <c r="P219" s="418"/>
      <c r="Q219" s="418"/>
      <c r="R219" s="418"/>
      <c r="S219" s="418"/>
      <c r="T219" s="418"/>
      <c r="U219" s="418"/>
      <c r="V219" s="418"/>
      <c r="W219" s="418"/>
      <c r="X219" s="418"/>
      <c r="Y219" s="418"/>
      <c r="Z219" s="418"/>
      <c r="AA219" s="418"/>
      <c r="AB219" s="418"/>
      <c r="AC219" s="418"/>
      <c r="AD219" s="418"/>
      <c r="AE219" s="418"/>
      <c r="AF219" s="418"/>
      <c r="AG219" s="418"/>
      <c r="AH219" s="418"/>
      <c r="AI219" s="418"/>
      <c r="AJ219" s="418"/>
      <c r="AK219" s="418"/>
      <c r="AL219" s="418"/>
      <c r="AM219" s="418"/>
      <c r="AN219" s="418"/>
      <c r="AO219" s="418"/>
      <c r="AP219" s="418"/>
      <c r="AQ219" s="418"/>
      <c r="AR219" s="418"/>
      <c r="AS219" s="418"/>
      <c r="AT219" s="418"/>
      <c r="AU219" s="418"/>
      <c r="AV219" s="418"/>
      <c r="AW219" s="418"/>
      <c r="AX219" s="418"/>
      <c r="AY219" s="418"/>
      <c r="AZ219" s="418"/>
      <c r="BA219" s="418"/>
      <c r="BB219" s="418"/>
      <c r="BC219" s="418"/>
      <c r="BD219" s="658">
        <v>4</v>
      </c>
      <c r="BE219" s="658"/>
      <c r="BF219" s="658"/>
      <c r="BG219" s="658"/>
      <c r="BH219" s="658"/>
      <c r="BI219" s="658"/>
      <c r="BJ219" s="658"/>
      <c r="BK219" s="658"/>
      <c r="BL219" s="658"/>
      <c r="BM219" s="658"/>
      <c r="BN219" s="658"/>
      <c r="BO219" s="658"/>
      <c r="BP219" s="658"/>
      <c r="BQ219" s="658"/>
      <c r="BR219" s="658"/>
      <c r="BS219" s="658"/>
      <c r="BT219" s="551">
        <v>25000</v>
      </c>
      <c r="BU219" s="551"/>
      <c r="BV219" s="551"/>
      <c r="BW219" s="551"/>
      <c r="BX219" s="551"/>
      <c r="BY219" s="551"/>
      <c r="BZ219" s="551"/>
      <c r="CA219" s="551"/>
      <c r="CB219" s="551"/>
      <c r="CC219" s="551"/>
      <c r="CD219" s="551"/>
      <c r="CE219" s="551"/>
      <c r="CF219" s="551"/>
      <c r="CG219" s="551"/>
      <c r="CH219" s="551"/>
      <c r="CI219" s="551"/>
      <c r="CJ219" s="551">
        <v>84574</v>
      </c>
      <c r="CK219" s="551"/>
      <c r="CL219" s="551"/>
      <c r="CM219" s="551"/>
      <c r="CN219" s="551"/>
      <c r="CO219" s="551"/>
      <c r="CP219" s="551"/>
      <c r="CQ219" s="551"/>
      <c r="CR219" s="551"/>
      <c r="CS219" s="551"/>
      <c r="CT219" s="551"/>
      <c r="CU219" s="551"/>
      <c r="CV219" s="551"/>
      <c r="CW219" s="551"/>
      <c r="CX219" s="551"/>
      <c r="CY219" s="551"/>
      <c r="CZ219" s="551"/>
      <c r="DA219" s="551"/>
    </row>
    <row r="220" spans="1:105" ht="15" x14ac:dyDescent="0.25">
      <c r="A220" s="404">
        <v>2</v>
      </c>
      <c r="B220" s="404"/>
      <c r="C220" s="404"/>
      <c r="D220" s="404"/>
      <c r="E220" s="404"/>
      <c r="F220" s="404"/>
      <c r="G220" s="404"/>
      <c r="H220" s="418" t="s">
        <v>807</v>
      </c>
      <c r="I220" s="418"/>
      <c r="J220" s="418"/>
      <c r="K220" s="418"/>
      <c r="L220" s="418"/>
      <c r="M220" s="418"/>
      <c r="N220" s="418"/>
      <c r="O220" s="418"/>
      <c r="P220" s="418"/>
      <c r="Q220" s="418"/>
      <c r="R220" s="418"/>
      <c r="S220" s="418"/>
      <c r="T220" s="418"/>
      <c r="U220" s="418"/>
      <c r="V220" s="418"/>
      <c r="W220" s="418"/>
      <c r="X220" s="418"/>
      <c r="Y220" s="418"/>
      <c r="Z220" s="418"/>
      <c r="AA220" s="418"/>
      <c r="AB220" s="418"/>
      <c r="AC220" s="418"/>
      <c r="AD220" s="418"/>
      <c r="AE220" s="418"/>
      <c r="AF220" s="418"/>
      <c r="AG220" s="418"/>
      <c r="AH220" s="418"/>
      <c r="AI220" s="418"/>
      <c r="AJ220" s="418"/>
      <c r="AK220" s="418"/>
      <c r="AL220" s="418"/>
      <c r="AM220" s="418"/>
      <c r="AN220" s="418"/>
      <c r="AO220" s="418"/>
      <c r="AP220" s="418"/>
      <c r="AQ220" s="418"/>
      <c r="AR220" s="418"/>
      <c r="AS220" s="418"/>
      <c r="AT220" s="418"/>
      <c r="AU220" s="418"/>
      <c r="AV220" s="418"/>
      <c r="AW220" s="418"/>
      <c r="AX220" s="418"/>
      <c r="AY220" s="418"/>
      <c r="AZ220" s="418"/>
      <c r="BA220" s="418"/>
      <c r="BB220" s="418"/>
      <c r="BC220" s="418"/>
      <c r="BD220" s="658">
        <v>5</v>
      </c>
      <c r="BE220" s="658"/>
      <c r="BF220" s="658"/>
      <c r="BG220" s="658"/>
      <c r="BH220" s="658"/>
      <c r="BI220" s="658"/>
      <c r="BJ220" s="658"/>
      <c r="BK220" s="658"/>
      <c r="BL220" s="658"/>
      <c r="BM220" s="658"/>
      <c r="BN220" s="658"/>
      <c r="BO220" s="658"/>
      <c r="BP220" s="658"/>
      <c r="BQ220" s="658"/>
      <c r="BR220" s="658"/>
      <c r="BS220" s="658"/>
      <c r="BT220" s="551">
        <v>30000</v>
      </c>
      <c r="BU220" s="551"/>
      <c r="BV220" s="551"/>
      <c r="BW220" s="551"/>
      <c r="BX220" s="551"/>
      <c r="BY220" s="551"/>
      <c r="BZ220" s="551"/>
      <c r="CA220" s="551"/>
      <c r="CB220" s="551"/>
      <c r="CC220" s="551"/>
      <c r="CD220" s="551"/>
      <c r="CE220" s="551"/>
      <c r="CF220" s="551"/>
      <c r="CG220" s="551"/>
      <c r="CH220" s="551"/>
      <c r="CI220" s="551"/>
      <c r="CJ220" s="551">
        <v>310100</v>
      </c>
      <c r="CK220" s="551"/>
      <c r="CL220" s="551"/>
      <c r="CM220" s="551"/>
      <c r="CN220" s="551"/>
      <c r="CO220" s="551"/>
      <c r="CP220" s="551"/>
      <c r="CQ220" s="551"/>
      <c r="CR220" s="551"/>
      <c r="CS220" s="551"/>
      <c r="CT220" s="551"/>
      <c r="CU220" s="551"/>
      <c r="CV220" s="551"/>
      <c r="CW220" s="551"/>
      <c r="CX220" s="551"/>
      <c r="CY220" s="551"/>
      <c r="CZ220" s="551"/>
      <c r="DA220" s="551"/>
    </row>
    <row r="221" spans="1:105" s="287" customFormat="1" ht="29.25" customHeight="1" x14ac:dyDescent="0.25">
      <c r="A221" s="404">
        <v>3</v>
      </c>
      <c r="B221" s="404"/>
      <c r="C221" s="404"/>
      <c r="D221" s="404"/>
      <c r="E221" s="404"/>
      <c r="F221" s="404"/>
      <c r="G221" s="404"/>
      <c r="H221" s="418" t="s">
        <v>821</v>
      </c>
      <c r="I221" s="418"/>
      <c r="J221" s="418"/>
      <c r="K221" s="418"/>
      <c r="L221" s="418"/>
      <c r="M221" s="418"/>
      <c r="N221" s="418"/>
      <c r="O221" s="418"/>
      <c r="P221" s="418"/>
      <c r="Q221" s="418"/>
      <c r="R221" s="418"/>
      <c r="S221" s="418"/>
      <c r="T221" s="418"/>
      <c r="U221" s="418"/>
      <c r="V221" s="418"/>
      <c r="W221" s="418"/>
      <c r="X221" s="418"/>
      <c r="Y221" s="418"/>
      <c r="Z221" s="418"/>
      <c r="AA221" s="418"/>
      <c r="AB221" s="418"/>
      <c r="AC221" s="418"/>
      <c r="AD221" s="418"/>
      <c r="AE221" s="418"/>
      <c r="AF221" s="418"/>
      <c r="AG221" s="418"/>
      <c r="AH221" s="418"/>
      <c r="AI221" s="418"/>
      <c r="AJ221" s="418"/>
      <c r="AK221" s="418"/>
      <c r="AL221" s="418"/>
      <c r="AM221" s="418"/>
      <c r="AN221" s="418"/>
      <c r="AO221" s="418"/>
      <c r="AP221" s="418"/>
      <c r="AQ221" s="418"/>
      <c r="AR221" s="418"/>
      <c r="AS221" s="418"/>
      <c r="AT221" s="418"/>
      <c r="AU221" s="418"/>
      <c r="AV221" s="418"/>
      <c r="AW221" s="418"/>
      <c r="AX221" s="418"/>
      <c r="AY221" s="418"/>
      <c r="AZ221" s="418"/>
      <c r="BA221" s="418"/>
      <c r="BB221" s="418"/>
      <c r="BC221" s="418"/>
      <c r="BD221" s="658">
        <v>4</v>
      </c>
      <c r="BE221" s="658"/>
      <c r="BF221" s="658"/>
      <c r="BG221" s="658"/>
      <c r="BH221" s="658"/>
      <c r="BI221" s="658"/>
      <c r="BJ221" s="658"/>
      <c r="BK221" s="658"/>
      <c r="BL221" s="658"/>
      <c r="BM221" s="658"/>
      <c r="BN221" s="658"/>
      <c r="BO221" s="658"/>
      <c r="BP221" s="658"/>
      <c r="BQ221" s="658"/>
      <c r="BR221" s="658"/>
      <c r="BS221" s="658"/>
      <c r="BT221" s="551">
        <v>103198.25</v>
      </c>
      <c r="BU221" s="551"/>
      <c r="BV221" s="551"/>
      <c r="BW221" s="551"/>
      <c r="BX221" s="551"/>
      <c r="BY221" s="551"/>
      <c r="BZ221" s="551"/>
      <c r="CA221" s="551"/>
      <c r="CB221" s="551"/>
      <c r="CC221" s="551"/>
      <c r="CD221" s="551"/>
      <c r="CE221" s="551"/>
      <c r="CF221" s="551"/>
      <c r="CG221" s="551"/>
      <c r="CH221" s="551"/>
      <c r="CI221" s="551"/>
      <c r="CJ221" s="551">
        <f>BD221*BT221</f>
        <v>412793</v>
      </c>
      <c r="CK221" s="551"/>
      <c r="CL221" s="551"/>
      <c r="CM221" s="551"/>
      <c r="CN221" s="551"/>
      <c r="CO221" s="551"/>
      <c r="CP221" s="551"/>
      <c r="CQ221" s="551"/>
      <c r="CR221" s="551"/>
      <c r="CS221" s="551"/>
      <c r="CT221" s="551"/>
      <c r="CU221" s="551"/>
      <c r="CV221" s="551"/>
      <c r="CW221" s="551"/>
      <c r="CX221" s="551"/>
      <c r="CY221" s="551"/>
      <c r="CZ221" s="551"/>
      <c r="DA221" s="551"/>
    </row>
    <row r="222" spans="1:105" s="290" customFormat="1" ht="14.25" customHeight="1" x14ac:dyDescent="0.25">
      <c r="A222" s="404">
        <v>4</v>
      </c>
      <c r="B222" s="404"/>
      <c r="C222" s="404"/>
      <c r="D222" s="404"/>
      <c r="E222" s="404"/>
      <c r="F222" s="404"/>
      <c r="G222" s="404"/>
      <c r="H222" s="418"/>
      <c r="I222" s="418"/>
      <c r="J222" s="418"/>
      <c r="K222" s="418"/>
      <c r="L222" s="418"/>
      <c r="M222" s="418"/>
      <c r="N222" s="418"/>
      <c r="O222" s="418"/>
      <c r="P222" s="418"/>
      <c r="Q222" s="418"/>
      <c r="R222" s="418"/>
      <c r="S222" s="418"/>
      <c r="T222" s="418"/>
      <c r="U222" s="418"/>
      <c r="V222" s="418"/>
      <c r="W222" s="418"/>
      <c r="X222" s="418"/>
      <c r="Y222" s="418"/>
      <c r="Z222" s="418"/>
      <c r="AA222" s="418"/>
      <c r="AB222" s="418"/>
      <c r="AC222" s="418"/>
      <c r="AD222" s="418"/>
      <c r="AE222" s="418"/>
      <c r="AF222" s="418"/>
      <c r="AG222" s="418"/>
      <c r="AH222" s="418"/>
      <c r="AI222" s="418"/>
      <c r="AJ222" s="418"/>
      <c r="AK222" s="418"/>
      <c r="AL222" s="418"/>
      <c r="AM222" s="418"/>
      <c r="AN222" s="418"/>
      <c r="AO222" s="418"/>
      <c r="AP222" s="418"/>
      <c r="AQ222" s="418"/>
      <c r="AR222" s="418"/>
      <c r="AS222" s="418"/>
      <c r="AT222" s="418"/>
      <c r="AU222" s="418"/>
      <c r="AV222" s="418"/>
      <c r="AW222" s="418"/>
      <c r="AX222" s="418"/>
      <c r="AY222" s="418"/>
      <c r="AZ222" s="418"/>
      <c r="BA222" s="418"/>
      <c r="BB222" s="418"/>
      <c r="BC222" s="418"/>
      <c r="BD222" s="658"/>
      <c r="BE222" s="658"/>
      <c r="BF222" s="658"/>
      <c r="BG222" s="658"/>
      <c r="BH222" s="658"/>
      <c r="BI222" s="658"/>
      <c r="BJ222" s="658"/>
      <c r="BK222" s="658"/>
      <c r="BL222" s="658"/>
      <c r="BM222" s="658"/>
      <c r="BN222" s="658"/>
      <c r="BO222" s="658"/>
      <c r="BP222" s="658"/>
      <c r="BQ222" s="658"/>
      <c r="BR222" s="658"/>
      <c r="BS222" s="658"/>
      <c r="BT222" s="551"/>
      <c r="BU222" s="551"/>
      <c r="BV222" s="551"/>
      <c r="BW222" s="551"/>
      <c r="BX222" s="551"/>
      <c r="BY222" s="551"/>
      <c r="BZ222" s="551"/>
      <c r="CA222" s="551"/>
      <c r="CB222" s="551"/>
      <c r="CC222" s="551"/>
      <c r="CD222" s="551"/>
      <c r="CE222" s="551"/>
      <c r="CF222" s="551"/>
      <c r="CG222" s="551"/>
      <c r="CH222" s="551"/>
      <c r="CI222" s="551"/>
      <c r="CJ222" s="551">
        <f t="shared" ref="CJ222" si="2">BD222*BT222</f>
        <v>0</v>
      </c>
      <c r="CK222" s="551"/>
      <c r="CL222" s="551"/>
      <c r="CM222" s="551"/>
      <c r="CN222" s="551"/>
      <c r="CO222" s="551"/>
      <c r="CP222" s="551"/>
      <c r="CQ222" s="551"/>
      <c r="CR222" s="551"/>
      <c r="CS222" s="551"/>
      <c r="CT222" s="551"/>
      <c r="CU222" s="551"/>
      <c r="CV222" s="551"/>
      <c r="CW222" s="551"/>
      <c r="CX222" s="551"/>
      <c r="CY222" s="551"/>
      <c r="CZ222" s="551"/>
      <c r="DA222" s="551"/>
    </row>
    <row r="223" spans="1:105" s="290" customFormat="1" ht="15" customHeight="1" x14ac:dyDescent="0.25">
      <c r="A223" s="411"/>
      <c r="B223" s="411"/>
      <c r="C223" s="411"/>
      <c r="D223" s="411"/>
      <c r="E223" s="411"/>
      <c r="F223" s="411"/>
      <c r="G223" s="411"/>
      <c r="H223" s="473" t="s">
        <v>7</v>
      </c>
      <c r="I223" s="473"/>
      <c r="J223" s="473"/>
      <c r="K223" s="473"/>
      <c r="L223" s="473"/>
      <c r="M223" s="473"/>
      <c r="N223" s="473"/>
      <c r="O223" s="473"/>
      <c r="P223" s="473"/>
      <c r="Q223" s="473"/>
      <c r="R223" s="473"/>
      <c r="S223" s="473"/>
      <c r="T223" s="473"/>
      <c r="U223" s="473"/>
      <c r="V223" s="473"/>
      <c r="W223" s="473"/>
      <c r="X223" s="473"/>
      <c r="Y223" s="473"/>
      <c r="Z223" s="473"/>
      <c r="AA223" s="473"/>
      <c r="AB223" s="473"/>
      <c r="AC223" s="473"/>
      <c r="AD223" s="473"/>
      <c r="AE223" s="473"/>
      <c r="AF223" s="473"/>
      <c r="AG223" s="473"/>
      <c r="AH223" s="473"/>
      <c r="AI223" s="473"/>
      <c r="AJ223" s="473"/>
      <c r="AK223" s="473"/>
      <c r="AL223" s="473"/>
      <c r="AM223" s="473"/>
      <c r="AN223" s="473"/>
      <c r="AO223" s="473"/>
      <c r="AP223" s="473"/>
      <c r="AQ223" s="473"/>
      <c r="AR223" s="473"/>
      <c r="AS223" s="473"/>
      <c r="AT223" s="473"/>
      <c r="AU223" s="473"/>
      <c r="AV223" s="473"/>
      <c r="AW223" s="473"/>
      <c r="AX223" s="473"/>
      <c r="AY223" s="473"/>
      <c r="AZ223" s="473"/>
      <c r="BA223" s="473"/>
      <c r="BB223" s="473"/>
      <c r="BC223" s="474"/>
      <c r="BD223" s="404"/>
      <c r="BE223" s="404"/>
      <c r="BF223" s="404"/>
      <c r="BG223" s="404"/>
      <c r="BH223" s="404"/>
      <c r="BI223" s="404"/>
      <c r="BJ223" s="404"/>
      <c r="BK223" s="404"/>
      <c r="BL223" s="404"/>
      <c r="BM223" s="404"/>
      <c r="BN223" s="404"/>
      <c r="BO223" s="404"/>
      <c r="BP223" s="404"/>
      <c r="BQ223" s="404"/>
      <c r="BR223" s="404"/>
      <c r="BS223" s="404"/>
      <c r="BT223" s="404" t="s">
        <v>8</v>
      </c>
      <c r="BU223" s="404"/>
      <c r="BV223" s="404"/>
      <c r="BW223" s="404"/>
      <c r="BX223" s="404"/>
      <c r="BY223" s="404"/>
      <c r="BZ223" s="404"/>
      <c r="CA223" s="404"/>
      <c r="CB223" s="404"/>
      <c r="CC223" s="404"/>
      <c r="CD223" s="404"/>
      <c r="CE223" s="404"/>
      <c r="CF223" s="404"/>
      <c r="CG223" s="404"/>
      <c r="CH223" s="404"/>
      <c r="CI223" s="404"/>
      <c r="CJ223" s="589">
        <f>SUM(CJ219:DA221)</f>
        <v>807467</v>
      </c>
      <c r="CK223" s="589"/>
      <c r="CL223" s="589"/>
      <c r="CM223" s="589"/>
      <c r="CN223" s="589"/>
      <c r="CO223" s="589"/>
      <c r="CP223" s="589"/>
      <c r="CQ223" s="589"/>
      <c r="CR223" s="589"/>
      <c r="CS223" s="589"/>
      <c r="CT223" s="589"/>
      <c r="CU223" s="589"/>
      <c r="CV223" s="589"/>
      <c r="CW223" s="589"/>
      <c r="CX223" s="589"/>
      <c r="CY223" s="589"/>
      <c r="CZ223" s="589"/>
      <c r="DA223" s="589"/>
    </row>
    <row r="224" spans="1:105" ht="15" x14ac:dyDescent="0.25"/>
    <row r="225" spans="1:128" ht="11.25" customHeight="1" x14ac:dyDescent="0.25">
      <c r="A225" s="659" t="s">
        <v>159</v>
      </c>
      <c r="B225" s="659"/>
      <c r="C225" s="659"/>
      <c r="D225" s="659"/>
      <c r="E225" s="659"/>
      <c r="F225" s="659"/>
      <c r="G225" s="659"/>
      <c r="H225" s="659"/>
      <c r="I225" s="659"/>
      <c r="J225" s="659"/>
      <c r="K225" s="659"/>
      <c r="L225" s="659"/>
      <c r="M225" s="659"/>
      <c r="N225" s="659"/>
      <c r="O225" s="659"/>
      <c r="P225" s="659"/>
      <c r="Q225" s="659"/>
      <c r="R225" s="659"/>
      <c r="S225" s="659"/>
      <c r="T225" s="659"/>
      <c r="U225" s="659"/>
      <c r="V225" s="659"/>
      <c r="W225" s="659"/>
      <c r="X225" s="659"/>
      <c r="Y225" s="659"/>
      <c r="Z225" s="659"/>
      <c r="AA225" s="659"/>
      <c r="AB225" s="659"/>
      <c r="AC225" s="659"/>
      <c r="AD225" s="659"/>
      <c r="AE225" s="659"/>
      <c r="AF225" s="659"/>
      <c r="AG225" s="659"/>
      <c r="AH225" s="659"/>
      <c r="AI225" s="659"/>
      <c r="AJ225" s="659"/>
      <c r="AK225" s="659"/>
      <c r="AL225" s="659"/>
      <c r="AM225" s="659"/>
      <c r="AN225" s="659"/>
      <c r="AO225" s="659"/>
      <c r="AP225" s="659"/>
      <c r="AQ225" s="659"/>
      <c r="AR225" s="659"/>
      <c r="AS225" s="659"/>
      <c r="AT225" s="659"/>
      <c r="AU225" s="659"/>
      <c r="AV225" s="659"/>
      <c r="AW225" s="659"/>
      <c r="AX225" s="659"/>
      <c r="AY225" s="659"/>
      <c r="AZ225" s="659"/>
      <c r="BA225" s="659"/>
      <c r="BB225" s="659"/>
      <c r="BC225" s="659"/>
      <c r="BD225" s="659"/>
      <c r="BE225" s="659"/>
      <c r="BF225" s="659"/>
      <c r="BG225" s="659"/>
      <c r="BH225" s="659"/>
      <c r="BI225" s="659"/>
      <c r="BJ225" s="659"/>
      <c r="BK225" s="659"/>
      <c r="BL225" s="659"/>
      <c r="BM225" s="659"/>
      <c r="BN225" s="659"/>
      <c r="BO225" s="659"/>
      <c r="BP225" s="659"/>
      <c r="BQ225" s="659"/>
      <c r="BR225" s="659"/>
      <c r="BS225" s="659"/>
      <c r="BT225" s="659"/>
      <c r="BU225" s="659"/>
      <c r="BV225" s="659"/>
      <c r="BW225" s="659"/>
      <c r="BX225" s="659"/>
      <c r="BY225" s="659"/>
      <c r="BZ225" s="659"/>
      <c r="CA225" s="659"/>
      <c r="CB225" s="659"/>
      <c r="CC225" s="659"/>
      <c r="CD225" s="659"/>
      <c r="CE225" s="659"/>
      <c r="CF225" s="659"/>
      <c r="CG225" s="659"/>
      <c r="CH225" s="659"/>
      <c r="CI225" s="659"/>
      <c r="CJ225" s="659"/>
      <c r="CK225" s="659"/>
      <c r="CL225" s="659"/>
      <c r="CM225" s="659"/>
      <c r="CN225" s="659"/>
      <c r="CO225" s="659"/>
      <c r="CP225" s="659"/>
      <c r="CQ225" s="659"/>
      <c r="CR225" s="659"/>
      <c r="CS225" s="659"/>
      <c r="CT225" s="659"/>
      <c r="CU225" s="659"/>
      <c r="CV225" s="659"/>
      <c r="CW225" s="659"/>
      <c r="CX225" s="659"/>
      <c r="CY225" s="659"/>
      <c r="CZ225" s="659"/>
      <c r="DA225" s="659"/>
    </row>
    <row r="226" spans="1:128" ht="15" customHeight="1" x14ac:dyDescent="0.25"/>
    <row r="227" spans="1:128" ht="30.75" customHeight="1" x14ac:dyDescent="0.25">
      <c r="A227" s="466" t="s">
        <v>0</v>
      </c>
      <c r="B227" s="467"/>
      <c r="C227" s="467"/>
      <c r="D227" s="467"/>
      <c r="E227" s="467"/>
      <c r="F227" s="467"/>
      <c r="G227" s="468"/>
      <c r="H227" s="466" t="s">
        <v>14</v>
      </c>
      <c r="I227" s="467"/>
      <c r="J227" s="467"/>
      <c r="K227" s="467"/>
      <c r="L227" s="467"/>
      <c r="M227" s="467"/>
      <c r="N227" s="467"/>
      <c r="O227" s="467"/>
      <c r="P227" s="467"/>
      <c r="Q227" s="467"/>
      <c r="R227" s="467"/>
      <c r="S227" s="467"/>
      <c r="T227" s="467"/>
      <c r="U227" s="467"/>
      <c r="V227" s="467"/>
      <c r="W227" s="467"/>
      <c r="X227" s="467"/>
      <c r="Y227" s="467"/>
      <c r="Z227" s="467"/>
      <c r="AA227" s="467"/>
      <c r="AB227" s="467"/>
      <c r="AC227" s="467"/>
      <c r="AD227" s="467"/>
      <c r="AE227" s="467"/>
      <c r="AF227" s="467"/>
      <c r="AG227" s="467"/>
      <c r="AH227" s="467"/>
      <c r="AI227" s="467"/>
      <c r="AJ227" s="467"/>
      <c r="AK227" s="467"/>
      <c r="AL227" s="467"/>
      <c r="AM227" s="467"/>
      <c r="AN227" s="467"/>
      <c r="AO227" s="467"/>
      <c r="AP227" s="467"/>
      <c r="AQ227" s="467"/>
      <c r="AR227" s="467"/>
      <c r="AS227" s="467"/>
      <c r="AT227" s="467"/>
      <c r="AU227" s="467"/>
      <c r="AV227" s="467"/>
      <c r="AW227" s="467"/>
      <c r="AX227" s="467"/>
      <c r="AY227" s="467"/>
      <c r="AZ227" s="467"/>
      <c r="BA227" s="467"/>
      <c r="BB227" s="467"/>
      <c r="BC227" s="468"/>
      <c r="BD227" s="466" t="s">
        <v>70</v>
      </c>
      <c r="BE227" s="467"/>
      <c r="BF227" s="467"/>
      <c r="BG227" s="467"/>
      <c r="BH227" s="467"/>
      <c r="BI227" s="467"/>
      <c r="BJ227" s="467"/>
      <c r="BK227" s="467"/>
      <c r="BL227" s="467"/>
      <c r="BM227" s="467"/>
      <c r="BN227" s="467"/>
      <c r="BO227" s="467"/>
      <c r="BP227" s="467"/>
      <c r="BQ227" s="467"/>
      <c r="BR227" s="467"/>
      <c r="BS227" s="468"/>
      <c r="BT227" s="466" t="s">
        <v>81</v>
      </c>
      <c r="BU227" s="467"/>
      <c r="BV227" s="467"/>
      <c r="BW227" s="467"/>
      <c r="BX227" s="467"/>
      <c r="BY227" s="467"/>
      <c r="BZ227" s="467"/>
      <c r="CA227" s="467"/>
      <c r="CB227" s="467"/>
      <c r="CC227" s="467"/>
      <c r="CD227" s="467"/>
      <c r="CE227" s="467"/>
      <c r="CF227" s="467"/>
      <c r="CG227" s="467"/>
      <c r="CH227" s="467"/>
      <c r="CI227" s="468"/>
      <c r="CJ227" s="466" t="s">
        <v>48</v>
      </c>
      <c r="CK227" s="467"/>
      <c r="CL227" s="467"/>
      <c r="CM227" s="467"/>
      <c r="CN227" s="467"/>
      <c r="CO227" s="467"/>
      <c r="CP227" s="467"/>
      <c r="CQ227" s="467"/>
      <c r="CR227" s="467"/>
      <c r="CS227" s="467"/>
      <c r="CT227" s="467"/>
      <c r="CU227" s="467"/>
      <c r="CV227" s="467"/>
      <c r="CW227" s="467"/>
      <c r="CX227" s="467"/>
      <c r="CY227" s="467"/>
      <c r="CZ227" s="467"/>
      <c r="DA227" s="468"/>
    </row>
    <row r="228" spans="1:128" ht="11.25" customHeight="1" x14ac:dyDescent="0.25">
      <c r="A228" s="472">
        <v>1</v>
      </c>
      <c r="B228" s="472"/>
      <c r="C228" s="472"/>
      <c r="D228" s="472"/>
      <c r="E228" s="472"/>
      <c r="F228" s="472"/>
      <c r="G228" s="472"/>
      <c r="H228" s="472">
        <v>2</v>
      </c>
      <c r="I228" s="472"/>
      <c r="J228" s="472"/>
      <c r="K228" s="472"/>
      <c r="L228" s="472"/>
      <c r="M228" s="472"/>
      <c r="N228" s="472"/>
      <c r="O228" s="472"/>
      <c r="P228" s="472"/>
      <c r="Q228" s="472"/>
      <c r="R228" s="472"/>
      <c r="S228" s="472"/>
      <c r="T228" s="472"/>
      <c r="U228" s="472"/>
      <c r="V228" s="472"/>
      <c r="W228" s="472"/>
      <c r="X228" s="472"/>
      <c r="Y228" s="472"/>
      <c r="Z228" s="472"/>
      <c r="AA228" s="472"/>
      <c r="AB228" s="472"/>
      <c r="AC228" s="472"/>
      <c r="AD228" s="472"/>
      <c r="AE228" s="472"/>
      <c r="AF228" s="472"/>
      <c r="AG228" s="472"/>
      <c r="AH228" s="472"/>
      <c r="AI228" s="472"/>
      <c r="AJ228" s="472"/>
      <c r="AK228" s="472"/>
      <c r="AL228" s="472"/>
      <c r="AM228" s="472"/>
      <c r="AN228" s="472"/>
      <c r="AO228" s="472"/>
      <c r="AP228" s="472"/>
      <c r="AQ228" s="472"/>
      <c r="AR228" s="472"/>
      <c r="AS228" s="472"/>
      <c r="AT228" s="472"/>
      <c r="AU228" s="472"/>
      <c r="AV228" s="472"/>
      <c r="AW228" s="472"/>
      <c r="AX228" s="472"/>
      <c r="AY228" s="472"/>
      <c r="AZ228" s="472"/>
      <c r="BA228" s="472"/>
      <c r="BB228" s="472"/>
      <c r="BC228" s="472"/>
      <c r="BD228" s="472">
        <v>3</v>
      </c>
      <c r="BE228" s="472"/>
      <c r="BF228" s="472"/>
      <c r="BG228" s="472"/>
      <c r="BH228" s="472"/>
      <c r="BI228" s="472"/>
      <c r="BJ228" s="472"/>
      <c r="BK228" s="472"/>
      <c r="BL228" s="472"/>
      <c r="BM228" s="472"/>
      <c r="BN228" s="472"/>
      <c r="BO228" s="472"/>
      <c r="BP228" s="472"/>
      <c r="BQ228" s="472"/>
      <c r="BR228" s="472"/>
      <c r="BS228" s="472"/>
      <c r="BT228" s="472">
        <v>4</v>
      </c>
      <c r="BU228" s="472"/>
      <c r="BV228" s="472"/>
      <c r="BW228" s="472"/>
      <c r="BX228" s="472"/>
      <c r="BY228" s="472"/>
      <c r="BZ228" s="472"/>
      <c r="CA228" s="472"/>
      <c r="CB228" s="472"/>
      <c r="CC228" s="472"/>
      <c r="CD228" s="472"/>
      <c r="CE228" s="472"/>
      <c r="CF228" s="472"/>
      <c r="CG228" s="472"/>
      <c r="CH228" s="472"/>
      <c r="CI228" s="472"/>
      <c r="CJ228" s="472">
        <v>5</v>
      </c>
      <c r="CK228" s="472"/>
      <c r="CL228" s="472"/>
      <c r="CM228" s="472"/>
      <c r="CN228" s="472"/>
      <c r="CO228" s="472"/>
      <c r="CP228" s="472"/>
      <c r="CQ228" s="472"/>
      <c r="CR228" s="472"/>
      <c r="CS228" s="472"/>
      <c r="CT228" s="472"/>
      <c r="CU228" s="472"/>
      <c r="CV228" s="472"/>
      <c r="CW228" s="472"/>
      <c r="CX228" s="472"/>
      <c r="CY228" s="472"/>
      <c r="CZ228" s="472"/>
      <c r="DA228" s="472"/>
    </row>
    <row r="229" spans="1:128" s="265" customFormat="1" ht="27" customHeight="1" x14ac:dyDescent="0.2">
      <c r="A229" s="411" t="s">
        <v>26</v>
      </c>
      <c r="B229" s="411"/>
      <c r="C229" s="411"/>
      <c r="D229" s="411"/>
      <c r="E229" s="411"/>
      <c r="F229" s="411"/>
      <c r="G229" s="411"/>
      <c r="H229" s="435" t="s">
        <v>752</v>
      </c>
      <c r="I229" s="435"/>
      <c r="J229" s="435"/>
      <c r="K229" s="435"/>
      <c r="L229" s="435"/>
      <c r="M229" s="435"/>
      <c r="N229" s="435"/>
      <c r="O229" s="435"/>
      <c r="P229" s="435"/>
      <c r="Q229" s="435"/>
      <c r="R229" s="435"/>
      <c r="S229" s="435"/>
      <c r="T229" s="435"/>
      <c r="U229" s="435"/>
      <c r="V229" s="435"/>
      <c r="W229" s="435"/>
      <c r="X229" s="435"/>
      <c r="Y229" s="435"/>
      <c r="Z229" s="435"/>
      <c r="AA229" s="435"/>
      <c r="AB229" s="435"/>
      <c r="AC229" s="435"/>
      <c r="AD229" s="435"/>
      <c r="AE229" s="435"/>
      <c r="AF229" s="435"/>
      <c r="AG229" s="435"/>
      <c r="AH229" s="435"/>
      <c r="AI229" s="435"/>
      <c r="AJ229" s="435"/>
      <c r="AK229" s="435"/>
      <c r="AL229" s="435"/>
      <c r="AM229" s="435"/>
      <c r="AN229" s="435"/>
      <c r="AO229" s="435"/>
      <c r="AP229" s="435"/>
      <c r="AQ229" s="435"/>
      <c r="AR229" s="435"/>
      <c r="AS229" s="435"/>
      <c r="AT229" s="435"/>
      <c r="AU229" s="435"/>
      <c r="AV229" s="435"/>
      <c r="AW229" s="435"/>
      <c r="AX229" s="435"/>
      <c r="AY229" s="435"/>
      <c r="AZ229" s="435"/>
      <c r="BA229" s="435"/>
      <c r="BB229" s="435"/>
      <c r="BC229" s="435"/>
      <c r="BD229" s="404"/>
      <c r="BE229" s="404"/>
      <c r="BF229" s="404"/>
      <c r="BG229" s="404"/>
      <c r="BH229" s="404"/>
      <c r="BI229" s="404"/>
      <c r="BJ229" s="404"/>
      <c r="BK229" s="404"/>
      <c r="BL229" s="404"/>
      <c r="BM229" s="404"/>
      <c r="BN229" s="404"/>
      <c r="BO229" s="404"/>
      <c r="BP229" s="404"/>
      <c r="BQ229" s="404"/>
      <c r="BR229" s="404"/>
      <c r="BS229" s="404"/>
      <c r="BT229" s="551"/>
      <c r="BU229" s="551"/>
      <c r="BV229" s="551"/>
      <c r="BW229" s="551"/>
      <c r="BX229" s="551"/>
      <c r="BY229" s="551"/>
      <c r="BZ229" s="551"/>
      <c r="CA229" s="551"/>
      <c r="CB229" s="551"/>
      <c r="CC229" s="551"/>
      <c r="CD229" s="551"/>
      <c r="CE229" s="551"/>
      <c r="CF229" s="551"/>
      <c r="CG229" s="551"/>
      <c r="CH229" s="551"/>
      <c r="CI229" s="551"/>
      <c r="CJ229" s="551"/>
      <c r="CK229" s="551"/>
      <c r="CL229" s="551"/>
      <c r="CM229" s="551"/>
      <c r="CN229" s="551"/>
      <c r="CO229" s="551"/>
      <c r="CP229" s="551"/>
      <c r="CQ229" s="551"/>
      <c r="CR229" s="551"/>
      <c r="CS229" s="551"/>
      <c r="CT229" s="551"/>
      <c r="CU229" s="551"/>
      <c r="CV229" s="551"/>
      <c r="CW229" s="551"/>
      <c r="CX229" s="551"/>
      <c r="CY229" s="551"/>
      <c r="CZ229" s="551"/>
      <c r="DA229" s="551"/>
    </row>
    <row r="230" spans="1:128" s="265" customFormat="1" ht="18.75" customHeight="1" x14ac:dyDescent="0.2">
      <c r="A230" s="404" t="s">
        <v>754</v>
      </c>
      <c r="B230" s="404"/>
      <c r="C230" s="404"/>
      <c r="D230" s="404"/>
      <c r="E230" s="404"/>
      <c r="F230" s="404"/>
      <c r="G230" s="404"/>
      <c r="H230" s="418" t="s">
        <v>753</v>
      </c>
      <c r="I230" s="418"/>
      <c r="J230" s="418"/>
      <c r="K230" s="418"/>
      <c r="L230" s="418"/>
      <c r="M230" s="418"/>
      <c r="N230" s="418"/>
      <c r="O230" s="418"/>
      <c r="P230" s="418"/>
      <c r="Q230" s="418"/>
      <c r="R230" s="418"/>
      <c r="S230" s="418"/>
      <c r="T230" s="418"/>
      <c r="U230" s="418"/>
      <c r="V230" s="418"/>
      <c r="W230" s="418"/>
      <c r="X230" s="418"/>
      <c r="Y230" s="418"/>
      <c r="Z230" s="418"/>
      <c r="AA230" s="418"/>
      <c r="AB230" s="418"/>
      <c r="AC230" s="418"/>
      <c r="AD230" s="418"/>
      <c r="AE230" s="418"/>
      <c r="AF230" s="418"/>
      <c r="AG230" s="418"/>
      <c r="AH230" s="418"/>
      <c r="AI230" s="418"/>
      <c r="AJ230" s="418"/>
      <c r="AK230" s="418"/>
      <c r="AL230" s="418"/>
      <c r="AM230" s="418"/>
      <c r="AN230" s="418"/>
      <c r="AO230" s="418"/>
      <c r="AP230" s="418"/>
      <c r="AQ230" s="418"/>
      <c r="AR230" s="418"/>
      <c r="AS230" s="418"/>
      <c r="AT230" s="418"/>
      <c r="AU230" s="418"/>
      <c r="AV230" s="418"/>
      <c r="AW230" s="418"/>
      <c r="AX230" s="418"/>
      <c r="AY230" s="418"/>
      <c r="AZ230" s="418"/>
      <c r="BA230" s="418"/>
      <c r="BB230" s="418"/>
      <c r="BC230" s="418"/>
      <c r="BD230" s="672">
        <v>9</v>
      </c>
      <c r="BE230" s="672"/>
      <c r="BF230" s="672"/>
      <c r="BG230" s="672"/>
      <c r="BH230" s="672"/>
      <c r="BI230" s="672"/>
      <c r="BJ230" s="672"/>
      <c r="BK230" s="672"/>
      <c r="BL230" s="672"/>
      <c r="BM230" s="672"/>
      <c r="BN230" s="672"/>
      <c r="BO230" s="672"/>
      <c r="BP230" s="672"/>
      <c r="BQ230" s="672"/>
      <c r="BR230" s="672"/>
      <c r="BS230" s="672"/>
      <c r="BT230" s="551">
        <v>322976.21999999997</v>
      </c>
      <c r="BU230" s="551"/>
      <c r="BV230" s="551"/>
      <c r="BW230" s="551"/>
      <c r="BX230" s="551"/>
      <c r="BY230" s="551"/>
      <c r="BZ230" s="551"/>
      <c r="CA230" s="551"/>
      <c r="CB230" s="551"/>
      <c r="CC230" s="551"/>
      <c r="CD230" s="551"/>
      <c r="CE230" s="551"/>
      <c r="CF230" s="551"/>
      <c r="CG230" s="551"/>
      <c r="CH230" s="551"/>
      <c r="CI230" s="551"/>
      <c r="CJ230" s="574">
        <v>2873689</v>
      </c>
      <c r="CK230" s="574"/>
      <c r="CL230" s="574"/>
      <c r="CM230" s="574"/>
      <c r="CN230" s="574"/>
      <c r="CO230" s="574"/>
      <c r="CP230" s="574"/>
      <c r="CQ230" s="574"/>
      <c r="CR230" s="574"/>
      <c r="CS230" s="574"/>
      <c r="CT230" s="574"/>
      <c r="CU230" s="574"/>
      <c r="CV230" s="574"/>
      <c r="CW230" s="574"/>
      <c r="CX230" s="574"/>
      <c r="CY230" s="574"/>
      <c r="CZ230" s="574"/>
      <c r="DA230" s="574"/>
    </row>
    <row r="231" spans="1:128" ht="26.25" customHeight="1" x14ac:dyDescent="0.25">
      <c r="A231" s="404">
        <v>2</v>
      </c>
      <c r="B231" s="404"/>
      <c r="C231" s="404"/>
      <c r="D231" s="404"/>
      <c r="E231" s="404"/>
      <c r="F231" s="404"/>
      <c r="G231" s="404"/>
      <c r="H231" s="435" t="s">
        <v>820</v>
      </c>
      <c r="I231" s="435"/>
      <c r="J231" s="435"/>
      <c r="K231" s="435"/>
      <c r="L231" s="435"/>
      <c r="M231" s="435"/>
      <c r="N231" s="435"/>
      <c r="O231" s="435"/>
      <c r="P231" s="435"/>
      <c r="Q231" s="435"/>
      <c r="R231" s="435"/>
      <c r="S231" s="435"/>
      <c r="T231" s="435"/>
      <c r="U231" s="435"/>
      <c r="V231" s="435"/>
      <c r="W231" s="435"/>
      <c r="X231" s="435"/>
      <c r="Y231" s="435"/>
      <c r="Z231" s="435"/>
      <c r="AA231" s="435"/>
      <c r="AB231" s="435"/>
      <c r="AC231" s="435"/>
      <c r="AD231" s="435"/>
      <c r="AE231" s="435"/>
      <c r="AF231" s="435"/>
      <c r="AG231" s="435"/>
      <c r="AH231" s="435"/>
      <c r="AI231" s="435"/>
      <c r="AJ231" s="435"/>
      <c r="AK231" s="435"/>
      <c r="AL231" s="435"/>
      <c r="AM231" s="435"/>
      <c r="AN231" s="435"/>
      <c r="AO231" s="435"/>
      <c r="AP231" s="435"/>
      <c r="AQ231" s="435"/>
      <c r="AR231" s="435"/>
      <c r="AS231" s="435"/>
      <c r="AT231" s="435"/>
      <c r="AU231" s="435"/>
      <c r="AV231" s="435"/>
      <c r="AW231" s="435"/>
      <c r="AX231" s="435"/>
      <c r="AY231" s="435"/>
      <c r="AZ231" s="435"/>
      <c r="BA231" s="435"/>
      <c r="BB231" s="435"/>
      <c r="BC231" s="435"/>
      <c r="BD231" s="672"/>
      <c r="BE231" s="672"/>
      <c r="BF231" s="672"/>
      <c r="BG231" s="672"/>
      <c r="BH231" s="672"/>
      <c r="BI231" s="672"/>
      <c r="BJ231" s="672"/>
      <c r="BK231" s="672"/>
      <c r="BL231" s="672"/>
      <c r="BM231" s="672"/>
      <c r="BN231" s="672"/>
      <c r="BO231" s="672"/>
      <c r="BP231" s="672"/>
      <c r="BQ231" s="672"/>
      <c r="BR231" s="672"/>
      <c r="BS231" s="672"/>
      <c r="BT231" s="551"/>
      <c r="BU231" s="551"/>
      <c r="BV231" s="551"/>
      <c r="BW231" s="551"/>
      <c r="BX231" s="551"/>
      <c r="BY231" s="551"/>
      <c r="BZ231" s="551"/>
      <c r="CA231" s="551"/>
      <c r="CB231" s="551"/>
      <c r="CC231" s="551"/>
      <c r="CD231" s="551"/>
      <c r="CE231" s="551"/>
      <c r="CF231" s="551"/>
      <c r="CG231" s="551"/>
      <c r="CH231" s="551"/>
      <c r="CI231" s="551"/>
      <c r="CJ231" s="574"/>
      <c r="CK231" s="574"/>
      <c r="CL231" s="574"/>
      <c r="CM231" s="574"/>
      <c r="CN231" s="574"/>
      <c r="CO231" s="574"/>
      <c r="CP231" s="574"/>
      <c r="CQ231" s="574"/>
      <c r="CR231" s="574"/>
      <c r="CS231" s="574"/>
      <c r="CT231" s="574"/>
      <c r="CU231" s="574"/>
      <c r="CV231" s="574"/>
      <c r="CW231" s="574"/>
      <c r="CX231" s="574"/>
      <c r="CY231" s="574"/>
      <c r="CZ231" s="574"/>
      <c r="DA231" s="574"/>
      <c r="DE231" s="695"/>
      <c r="DF231" s="695"/>
      <c r="DG231" s="695"/>
      <c r="DH231" s="695"/>
      <c r="DI231" s="695"/>
      <c r="DJ231" s="695"/>
      <c r="DK231" s="695"/>
      <c r="DL231" s="695"/>
      <c r="DM231" s="695"/>
      <c r="DN231" s="695"/>
      <c r="DO231" s="695"/>
      <c r="DP231" s="695"/>
      <c r="DQ231" s="695"/>
      <c r="DR231" s="695"/>
      <c r="DS231" s="695"/>
      <c r="DT231" s="695"/>
      <c r="DU231" s="695"/>
      <c r="DV231" s="695"/>
      <c r="DW231" s="695"/>
      <c r="DX231" s="695"/>
    </row>
    <row r="232" spans="1:128" s="292" customFormat="1" ht="20.25" customHeight="1" x14ac:dyDescent="0.25">
      <c r="A232" s="699" t="s">
        <v>822</v>
      </c>
      <c r="B232" s="404"/>
      <c r="C232" s="404"/>
      <c r="D232" s="404"/>
      <c r="E232" s="404"/>
      <c r="F232" s="404"/>
      <c r="G232" s="404"/>
      <c r="H232" s="418" t="s">
        <v>805</v>
      </c>
      <c r="I232" s="418"/>
      <c r="J232" s="418"/>
      <c r="K232" s="418"/>
      <c r="L232" s="418"/>
      <c r="M232" s="418"/>
      <c r="N232" s="418"/>
      <c r="O232" s="418"/>
      <c r="P232" s="418"/>
      <c r="Q232" s="418"/>
      <c r="R232" s="418"/>
      <c r="S232" s="418"/>
      <c r="T232" s="418"/>
      <c r="U232" s="418"/>
      <c r="V232" s="418"/>
      <c r="W232" s="418"/>
      <c r="X232" s="418"/>
      <c r="Y232" s="418"/>
      <c r="Z232" s="418"/>
      <c r="AA232" s="418"/>
      <c r="AB232" s="418"/>
      <c r="AC232" s="418"/>
      <c r="AD232" s="418"/>
      <c r="AE232" s="418"/>
      <c r="AF232" s="418"/>
      <c r="AG232" s="418"/>
      <c r="AH232" s="418"/>
      <c r="AI232" s="418"/>
      <c r="AJ232" s="418"/>
      <c r="AK232" s="418"/>
      <c r="AL232" s="418"/>
      <c r="AM232" s="418"/>
      <c r="AN232" s="418"/>
      <c r="AO232" s="418"/>
      <c r="AP232" s="418"/>
      <c r="AQ232" s="418"/>
      <c r="AR232" s="418"/>
      <c r="AS232" s="418"/>
      <c r="AT232" s="418"/>
      <c r="AU232" s="418"/>
      <c r="AV232" s="418"/>
      <c r="AW232" s="418"/>
      <c r="AX232" s="418"/>
      <c r="AY232" s="418"/>
      <c r="AZ232" s="418"/>
      <c r="BA232" s="418"/>
      <c r="BB232" s="418"/>
      <c r="BC232" s="418"/>
      <c r="BD232" s="672">
        <v>2</v>
      </c>
      <c r="BE232" s="672"/>
      <c r="BF232" s="672"/>
      <c r="BG232" s="672"/>
      <c r="BH232" s="672"/>
      <c r="BI232" s="672"/>
      <c r="BJ232" s="672"/>
      <c r="BK232" s="672"/>
      <c r="BL232" s="672"/>
      <c r="BM232" s="672"/>
      <c r="BN232" s="672"/>
      <c r="BO232" s="672"/>
      <c r="BP232" s="672"/>
      <c r="BQ232" s="672"/>
      <c r="BR232" s="672"/>
      <c r="BS232" s="672"/>
      <c r="BT232" s="551">
        <v>25000</v>
      </c>
      <c r="BU232" s="551"/>
      <c r="BV232" s="551"/>
      <c r="BW232" s="551"/>
      <c r="BX232" s="551"/>
      <c r="BY232" s="551"/>
      <c r="BZ232" s="551"/>
      <c r="CA232" s="551"/>
      <c r="CB232" s="551"/>
      <c r="CC232" s="551"/>
      <c r="CD232" s="551"/>
      <c r="CE232" s="551"/>
      <c r="CF232" s="551"/>
      <c r="CG232" s="551"/>
      <c r="CH232" s="551"/>
      <c r="CI232" s="551"/>
      <c r="CJ232" s="551">
        <v>49136</v>
      </c>
      <c r="CK232" s="551"/>
      <c r="CL232" s="551"/>
      <c r="CM232" s="551"/>
      <c r="CN232" s="551"/>
      <c r="CO232" s="551"/>
      <c r="CP232" s="551"/>
      <c r="CQ232" s="551"/>
      <c r="CR232" s="551"/>
      <c r="CS232" s="551"/>
      <c r="CT232" s="551"/>
      <c r="CU232" s="551"/>
      <c r="CV232" s="551"/>
      <c r="CW232" s="551"/>
      <c r="CX232" s="551"/>
      <c r="CY232" s="551"/>
      <c r="CZ232" s="551"/>
      <c r="DA232" s="551"/>
      <c r="DE232" s="293"/>
      <c r="DF232" s="293"/>
      <c r="DG232" s="293"/>
      <c r="DH232" s="293"/>
      <c r="DI232" s="293"/>
      <c r="DJ232" s="293"/>
      <c r="DK232" s="293"/>
      <c r="DL232" s="293"/>
      <c r="DM232" s="293"/>
      <c r="DN232" s="293"/>
      <c r="DO232" s="293"/>
      <c r="DP232" s="293"/>
      <c r="DQ232" s="293"/>
      <c r="DR232" s="293"/>
      <c r="DS232" s="293"/>
      <c r="DT232" s="293"/>
      <c r="DU232" s="293"/>
      <c r="DV232" s="293"/>
      <c r="DW232" s="293"/>
      <c r="DX232" s="293"/>
    </row>
    <row r="233" spans="1:128" ht="23.25" customHeight="1" x14ac:dyDescent="0.25">
      <c r="A233" s="404" t="s">
        <v>823</v>
      </c>
      <c r="B233" s="404"/>
      <c r="C233" s="404"/>
      <c r="D233" s="404"/>
      <c r="E233" s="404"/>
      <c r="F233" s="404"/>
      <c r="G233" s="404"/>
      <c r="H233" s="418" t="s">
        <v>816</v>
      </c>
      <c r="I233" s="418"/>
      <c r="J233" s="418"/>
      <c r="K233" s="418"/>
      <c r="L233" s="418"/>
      <c r="M233" s="418"/>
      <c r="N233" s="418"/>
      <c r="O233" s="418"/>
      <c r="P233" s="418"/>
      <c r="Q233" s="418"/>
      <c r="R233" s="418"/>
      <c r="S233" s="418"/>
      <c r="T233" s="418"/>
      <c r="U233" s="418"/>
      <c r="V233" s="418"/>
      <c r="W233" s="418"/>
      <c r="X233" s="418"/>
      <c r="Y233" s="418"/>
      <c r="Z233" s="418"/>
      <c r="AA233" s="418"/>
      <c r="AB233" s="418"/>
      <c r="AC233" s="418"/>
      <c r="AD233" s="418"/>
      <c r="AE233" s="418"/>
      <c r="AF233" s="418"/>
      <c r="AG233" s="418"/>
      <c r="AH233" s="418"/>
      <c r="AI233" s="418"/>
      <c r="AJ233" s="418"/>
      <c r="AK233" s="418"/>
      <c r="AL233" s="418"/>
      <c r="AM233" s="418"/>
      <c r="AN233" s="418"/>
      <c r="AO233" s="418"/>
      <c r="AP233" s="418"/>
      <c r="AQ233" s="418"/>
      <c r="AR233" s="418"/>
      <c r="AS233" s="418"/>
      <c r="AT233" s="418"/>
      <c r="AU233" s="418"/>
      <c r="AV233" s="418"/>
      <c r="AW233" s="418"/>
      <c r="AX233" s="418"/>
      <c r="AY233" s="418"/>
      <c r="AZ233" s="418"/>
      <c r="BA233" s="418"/>
      <c r="BB233" s="418"/>
      <c r="BC233" s="418"/>
      <c r="BD233" s="672">
        <v>5</v>
      </c>
      <c r="BE233" s="672"/>
      <c r="BF233" s="672"/>
      <c r="BG233" s="672"/>
      <c r="BH233" s="672"/>
      <c r="BI233" s="672"/>
      <c r="BJ233" s="672"/>
      <c r="BK233" s="672"/>
      <c r="BL233" s="672"/>
      <c r="BM233" s="672"/>
      <c r="BN233" s="672"/>
      <c r="BO233" s="672"/>
      <c r="BP233" s="672"/>
      <c r="BQ233" s="672"/>
      <c r="BR233" s="672"/>
      <c r="BS233" s="672"/>
      <c r="BT233" s="551">
        <v>30575</v>
      </c>
      <c r="BU233" s="551"/>
      <c r="BV233" s="551"/>
      <c r="BW233" s="551"/>
      <c r="BX233" s="551"/>
      <c r="BY233" s="551"/>
      <c r="BZ233" s="551"/>
      <c r="CA233" s="551"/>
      <c r="CB233" s="551"/>
      <c r="CC233" s="551"/>
      <c r="CD233" s="551"/>
      <c r="CE233" s="551"/>
      <c r="CF233" s="551"/>
      <c r="CG233" s="551"/>
      <c r="CH233" s="551"/>
      <c r="CI233" s="551"/>
      <c r="CJ233" s="551">
        <f t="shared" ref="CJ233:CJ234" si="3">BD233*BT233</f>
        <v>152875</v>
      </c>
      <c r="CK233" s="551"/>
      <c r="CL233" s="551"/>
      <c r="CM233" s="551"/>
      <c r="CN233" s="551"/>
      <c r="CO233" s="551"/>
      <c r="CP233" s="551"/>
      <c r="CQ233" s="551"/>
      <c r="CR233" s="551"/>
      <c r="CS233" s="551"/>
      <c r="CT233" s="551"/>
      <c r="CU233" s="551"/>
      <c r="CV233" s="551"/>
      <c r="CW233" s="551"/>
      <c r="CX233" s="551"/>
      <c r="CY233" s="551"/>
      <c r="CZ233" s="551"/>
      <c r="DA233" s="551"/>
    </row>
    <row r="234" spans="1:128" ht="24" customHeight="1" x14ac:dyDescent="0.25">
      <c r="A234" s="404" t="s">
        <v>824</v>
      </c>
      <c r="B234" s="404"/>
      <c r="C234" s="404"/>
      <c r="D234" s="404"/>
      <c r="E234" s="404"/>
      <c r="F234" s="404"/>
      <c r="G234" s="404"/>
      <c r="H234" s="418" t="s">
        <v>819</v>
      </c>
      <c r="I234" s="418"/>
      <c r="J234" s="418"/>
      <c r="K234" s="418"/>
      <c r="L234" s="418"/>
      <c r="M234" s="418"/>
      <c r="N234" s="418"/>
      <c r="O234" s="418"/>
      <c r="P234" s="418"/>
      <c r="Q234" s="418"/>
      <c r="R234" s="418"/>
      <c r="S234" s="418"/>
      <c r="T234" s="418"/>
      <c r="U234" s="418"/>
      <c r="V234" s="418"/>
      <c r="W234" s="418"/>
      <c r="X234" s="418"/>
      <c r="Y234" s="418"/>
      <c r="Z234" s="418"/>
      <c r="AA234" s="418"/>
      <c r="AB234" s="418"/>
      <c r="AC234" s="418"/>
      <c r="AD234" s="418"/>
      <c r="AE234" s="418"/>
      <c r="AF234" s="418"/>
      <c r="AG234" s="418"/>
      <c r="AH234" s="418"/>
      <c r="AI234" s="418"/>
      <c r="AJ234" s="418"/>
      <c r="AK234" s="418"/>
      <c r="AL234" s="418"/>
      <c r="AM234" s="418"/>
      <c r="AN234" s="418"/>
      <c r="AO234" s="418"/>
      <c r="AP234" s="418"/>
      <c r="AQ234" s="418"/>
      <c r="AR234" s="418"/>
      <c r="AS234" s="418"/>
      <c r="AT234" s="418"/>
      <c r="AU234" s="418"/>
      <c r="AV234" s="418"/>
      <c r="AW234" s="418"/>
      <c r="AX234" s="418"/>
      <c r="AY234" s="418"/>
      <c r="AZ234" s="418"/>
      <c r="BA234" s="418"/>
      <c r="BB234" s="418"/>
      <c r="BC234" s="418"/>
      <c r="BD234" s="672">
        <v>4</v>
      </c>
      <c r="BE234" s="672"/>
      <c r="BF234" s="672"/>
      <c r="BG234" s="672"/>
      <c r="BH234" s="672"/>
      <c r="BI234" s="672"/>
      <c r="BJ234" s="672"/>
      <c r="BK234" s="672"/>
      <c r="BL234" s="672"/>
      <c r="BM234" s="672"/>
      <c r="BN234" s="672"/>
      <c r="BO234" s="672"/>
      <c r="BP234" s="672"/>
      <c r="BQ234" s="672"/>
      <c r="BR234" s="672"/>
      <c r="BS234" s="672"/>
      <c r="BT234" s="551">
        <v>6750</v>
      </c>
      <c r="BU234" s="551"/>
      <c r="BV234" s="551"/>
      <c r="BW234" s="551"/>
      <c r="BX234" s="551"/>
      <c r="BY234" s="551"/>
      <c r="BZ234" s="551"/>
      <c r="CA234" s="551"/>
      <c r="CB234" s="551"/>
      <c r="CC234" s="551"/>
      <c r="CD234" s="551"/>
      <c r="CE234" s="551"/>
      <c r="CF234" s="551"/>
      <c r="CG234" s="551"/>
      <c r="CH234" s="551"/>
      <c r="CI234" s="551"/>
      <c r="CJ234" s="551">
        <f t="shared" si="3"/>
        <v>27000</v>
      </c>
      <c r="CK234" s="551"/>
      <c r="CL234" s="551"/>
      <c r="CM234" s="551"/>
      <c r="CN234" s="551"/>
      <c r="CO234" s="551"/>
      <c r="CP234" s="551"/>
      <c r="CQ234" s="551"/>
      <c r="CR234" s="551"/>
      <c r="CS234" s="551"/>
      <c r="CT234" s="551"/>
      <c r="CU234" s="551"/>
      <c r="CV234" s="551"/>
      <c r="CW234" s="551"/>
      <c r="CX234" s="551"/>
      <c r="CY234" s="551"/>
      <c r="CZ234" s="551"/>
      <c r="DA234" s="551"/>
    </row>
    <row r="235" spans="1:128" s="291" customFormat="1" ht="18.75" customHeight="1" x14ac:dyDescent="0.25">
      <c r="A235" s="411"/>
      <c r="B235" s="411"/>
      <c r="C235" s="411"/>
      <c r="D235" s="411"/>
      <c r="E235" s="411"/>
      <c r="F235" s="411"/>
      <c r="G235" s="411"/>
      <c r="H235" s="473" t="s">
        <v>7</v>
      </c>
      <c r="I235" s="473"/>
      <c r="J235" s="473"/>
      <c r="K235" s="473"/>
      <c r="L235" s="473"/>
      <c r="M235" s="473"/>
      <c r="N235" s="473"/>
      <c r="O235" s="473"/>
      <c r="P235" s="473"/>
      <c r="Q235" s="473"/>
      <c r="R235" s="473"/>
      <c r="S235" s="473"/>
      <c r="T235" s="473"/>
      <c r="U235" s="473"/>
      <c r="V235" s="473"/>
      <c r="W235" s="473"/>
      <c r="X235" s="473"/>
      <c r="Y235" s="473"/>
      <c r="Z235" s="473"/>
      <c r="AA235" s="473"/>
      <c r="AB235" s="473"/>
      <c r="AC235" s="473"/>
      <c r="AD235" s="473"/>
      <c r="AE235" s="473"/>
      <c r="AF235" s="473"/>
      <c r="AG235" s="473"/>
      <c r="AH235" s="473"/>
      <c r="AI235" s="473"/>
      <c r="AJ235" s="473"/>
      <c r="AK235" s="473"/>
      <c r="AL235" s="473"/>
      <c r="AM235" s="473"/>
      <c r="AN235" s="473"/>
      <c r="AO235" s="473"/>
      <c r="AP235" s="473"/>
      <c r="AQ235" s="473"/>
      <c r="AR235" s="473"/>
      <c r="AS235" s="473"/>
      <c r="AT235" s="473"/>
      <c r="AU235" s="473"/>
      <c r="AV235" s="473"/>
      <c r="AW235" s="473"/>
      <c r="AX235" s="473"/>
      <c r="AY235" s="473"/>
      <c r="AZ235" s="473"/>
      <c r="BA235" s="473"/>
      <c r="BB235" s="473"/>
      <c r="BC235" s="474"/>
      <c r="BD235" s="404"/>
      <c r="BE235" s="404"/>
      <c r="BF235" s="404"/>
      <c r="BG235" s="404"/>
      <c r="BH235" s="404"/>
      <c r="BI235" s="404"/>
      <c r="BJ235" s="404"/>
      <c r="BK235" s="404"/>
      <c r="BL235" s="404"/>
      <c r="BM235" s="404"/>
      <c r="BN235" s="404"/>
      <c r="BO235" s="404"/>
      <c r="BP235" s="404"/>
      <c r="BQ235" s="404"/>
      <c r="BR235" s="404"/>
      <c r="BS235" s="404"/>
      <c r="BT235" s="404" t="s">
        <v>8</v>
      </c>
      <c r="BU235" s="404"/>
      <c r="BV235" s="404"/>
      <c r="BW235" s="404"/>
      <c r="BX235" s="404"/>
      <c r="BY235" s="404"/>
      <c r="BZ235" s="404"/>
      <c r="CA235" s="404"/>
      <c r="CB235" s="404"/>
      <c r="CC235" s="404"/>
      <c r="CD235" s="404"/>
      <c r="CE235" s="404"/>
      <c r="CF235" s="404"/>
      <c r="CG235" s="404"/>
      <c r="CH235" s="404"/>
      <c r="CI235" s="404"/>
      <c r="CJ235" s="589">
        <f>SUM(CJ230:DA234)</f>
        <v>3102700</v>
      </c>
      <c r="CK235" s="589"/>
      <c r="CL235" s="589"/>
      <c r="CM235" s="589"/>
      <c r="CN235" s="589"/>
      <c r="CO235" s="589"/>
      <c r="CP235" s="589"/>
      <c r="CQ235" s="589"/>
      <c r="CR235" s="589"/>
      <c r="CS235" s="589"/>
      <c r="CT235" s="589"/>
      <c r="CU235" s="589"/>
      <c r="CV235" s="589"/>
      <c r="CW235" s="589"/>
      <c r="CX235" s="589"/>
      <c r="CY235" s="589"/>
      <c r="CZ235" s="589"/>
      <c r="DA235" s="589"/>
    </row>
    <row r="236" spans="1:128" ht="15" customHeight="1" x14ac:dyDescent="0.25"/>
    <row r="237" spans="1:128" ht="7.5" customHeight="1" x14ac:dyDescent="0.25"/>
    <row r="238" spans="1:128" ht="15.75" customHeight="1" x14ac:dyDescent="0.25">
      <c r="C238" s="653" t="s">
        <v>132</v>
      </c>
      <c r="D238" s="653"/>
      <c r="E238" s="653"/>
      <c r="F238" s="653"/>
      <c r="G238" s="653"/>
      <c r="H238" s="653"/>
      <c r="I238" s="653"/>
      <c r="J238" s="653"/>
      <c r="K238" s="653"/>
      <c r="L238" s="653"/>
      <c r="M238" s="653"/>
      <c r="N238" s="653"/>
      <c r="O238" s="653"/>
      <c r="P238" s="653"/>
      <c r="Q238" s="653"/>
      <c r="R238" s="653"/>
      <c r="S238" s="271"/>
      <c r="T238" s="652"/>
      <c r="U238" s="652"/>
      <c r="V238" s="652"/>
      <c r="W238" s="652"/>
      <c r="X238" s="652"/>
      <c r="Y238" s="652"/>
      <c r="Z238" s="652"/>
      <c r="AA238" s="652"/>
      <c r="AB238" s="652"/>
      <c r="AC238" s="271"/>
      <c r="AD238" s="271"/>
      <c r="AE238" s="271"/>
      <c r="AF238" s="271"/>
      <c r="AG238" s="271"/>
      <c r="AH238" s="271"/>
      <c r="AI238" s="271"/>
      <c r="AJ238" s="271"/>
      <c r="AK238" s="271"/>
      <c r="AL238" s="271"/>
      <c r="AM238" s="271"/>
      <c r="AN238" s="652" t="s">
        <v>676</v>
      </c>
      <c r="AO238" s="652"/>
      <c r="AP238" s="652"/>
      <c r="AQ238" s="652"/>
      <c r="AR238" s="652"/>
      <c r="AS238" s="652"/>
      <c r="AT238" s="652"/>
      <c r="AU238" s="652"/>
      <c r="AV238" s="652"/>
      <c r="AW238" s="652"/>
      <c r="AX238" s="652"/>
      <c r="AY238" s="652"/>
      <c r="AZ238" s="652"/>
      <c r="BA238" s="652"/>
      <c r="BB238" s="652"/>
      <c r="BC238" s="652"/>
      <c r="BD238" s="652"/>
      <c r="BE238" s="652"/>
      <c r="BF238" s="652"/>
      <c r="BG238" s="652"/>
      <c r="BH238" s="652"/>
      <c r="BI238" s="652"/>
      <c r="BJ238" s="652"/>
      <c r="BK238" s="652"/>
    </row>
    <row r="239" spans="1:128" ht="12" customHeight="1" x14ac:dyDescent="0.25">
      <c r="C239" s="271"/>
      <c r="D239" s="271"/>
      <c r="E239" s="271"/>
      <c r="F239" s="271"/>
      <c r="G239" s="271"/>
      <c r="H239" s="271"/>
      <c r="I239" s="271"/>
      <c r="J239" s="271"/>
      <c r="K239" s="271"/>
      <c r="L239" s="271"/>
      <c r="M239" s="271"/>
      <c r="N239" s="271"/>
      <c r="O239" s="271"/>
      <c r="P239" s="271"/>
      <c r="Q239" s="271"/>
      <c r="R239" s="271"/>
      <c r="S239" s="271"/>
      <c r="T239" s="654" t="s">
        <v>133</v>
      </c>
      <c r="U239" s="654"/>
      <c r="V239" s="654"/>
      <c r="W239" s="654"/>
      <c r="X239" s="654"/>
      <c r="Y239" s="654"/>
      <c r="Z239" s="654"/>
      <c r="AA239" s="654"/>
      <c r="AB239" s="654"/>
      <c r="AC239" s="271"/>
      <c r="AD239" s="271"/>
      <c r="AE239" s="271"/>
      <c r="AF239" s="271"/>
      <c r="AG239" s="271"/>
      <c r="AH239" s="271"/>
      <c r="AI239" s="271"/>
      <c r="AJ239" s="271"/>
      <c r="AK239" s="271"/>
      <c r="AL239" s="271"/>
      <c r="AM239" s="271"/>
      <c r="AN239" s="654" t="s">
        <v>134</v>
      </c>
      <c r="AO239" s="654"/>
      <c r="AP239" s="654"/>
      <c r="AQ239" s="654"/>
      <c r="AR239" s="654"/>
      <c r="AS239" s="654"/>
      <c r="AT239" s="654"/>
      <c r="AU239" s="654"/>
      <c r="AV239" s="654"/>
      <c r="AW239" s="654"/>
      <c r="AX239" s="654"/>
      <c r="AY239" s="654"/>
      <c r="AZ239" s="654"/>
      <c r="BA239" s="654"/>
      <c r="BB239" s="654"/>
      <c r="BC239" s="654"/>
      <c r="BD239" s="654"/>
      <c r="BE239" s="654"/>
      <c r="BF239" s="654"/>
      <c r="BG239" s="654"/>
      <c r="BH239" s="654"/>
      <c r="BI239" s="654"/>
      <c r="BJ239" s="654"/>
      <c r="BK239" s="654"/>
    </row>
    <row r="240" spans="1:128" s="265" customFormat="1" ht="19.5" customHeight="1" x14ac:dyDescent="0.25">
      <c r="A240" s="269"/>
      <c r="B240" s="269"/>
      <c r="C240" s="651" t="s">
        <v>701</v>
      </c>
      <c r="D240" s="651"/>
      <c r="E240" s="651"/>
      <c r="F240" s="651"/>
      <c r="G240" s="651"/>
      <c r="H240" s="651"/>
      <c r="I240" s="651"/>
      <c r="J240" s="651"/>
      <c r="K240" s="651"/>
      <c r="L240" s="651"/>
      <c r="M240" s="651"/>
      <c r="N240" s="651"/>
      <c r="O240" s="651"/>
      <c r="P240" s="651"/>
      <c r="Q240" s="651"/>
      <c r="R240" s="651"/>
      <c r="S240" s="271"/>
      <c r="T240" s="652"/>
      <c r="U240" s="652"/>
      <c r="V240" s="652"/>
      <c r="W240" s="652"/>
      <c r="X240" s="652"/>
      <c r="Y240" s="652"/>
      <c r="Z240" s="652"/>
      <c r="AA240" s="652"/>
      <c r="AB240" s="652"/>
      <c r="AC240" s="271"/>
      <c r="AD240" s="271"/>
      <c r="AE240" s="271"/>
      <c r="AF240" s="271"/>
      <c r="AG240" s="271"/>
      <c r="AH240" s="271"/>
      <c r="AI240" s="271"/>
      <c r="AJ240" s="271"/>
      <c r="AK240" s="271"/>
      <c r="AL240" s="271"/>
      <c r="AM240" s="271"/>
      <c r="AN240" s="652" t="s">
        <v>771</v>
      </c>
      <c r="AO240" s="652"/>
      <c r="AP240" s="652"/>
      <c r="AQ240" s="652"/>
      <c r="AR240" s="652"/>
      <c r="AS240" s="652"/>
      <c r="AT240" s="652"/>
      <c r="AU240" s="652"/>
      <c r="AV240" s="652"/>
      <c r="AW240" s="652"/>
      <c r="AX240" s="652"/>
      <c r="AY240" s="652"/>
      <c r="AZ240" s="652"/>
      <c r="BA240" s="652"/>
      <c r="BB240" s="652"/>
      <c r="BC240" s="652"/>
      <c r="BD240" s="652"/>
      <c r="BE240" s="652"/>
      <c r="BF240" s="652"/>
      <c r="BG240" s="652"/>
      <c r="BH240" s="652"/>
      <c r="BI240" s="652"/>
      <c r="BJ240" s="652"/>
      <c r="BK240" s="652"/>
      <c r="BL240" s="269"/>
      <c r="BM240" s="269"/>
      <c r="BN240" s="269"/>
      <c r="BO240" s="269"/>
      <c r="BP240" s="269"/>
      <c r="BQ240" s="269"/>
      <c r="BR240" s="269"/>
      <c r="BS240" s="269"/>
      <c r="BT240" s="269"/>
      <c r="BU240" s="269"/>
      <c r="BV240" s="269"/>
      <c r="BW240" s="269"/>
      <c r="BX240" s="269"/>
      <c r="BY240" s="269"/>
      <c r="BZ240" s="269"/>
      <c r="CA240" s="269"/>
      <c r="CB240" s="269"/>
      <c r="CC240" s="269"/>
      <c r="CD240" s="269"/>
      <c r="CE240" s="269"/>
      <c r="CF240" s="269"/>
      <c r="CG240" s="269"/>
      <c r="CH240" s="269"/>
      <c r="CI240" s="269"/>
      <c r="CJ240" s="269"/>
      <c r="CK240" s="269"/>
      <c r="CL240" s="269"/>
      <c r="CM240" s="269"/>
      <c r="CN240" s="269"/>
      <c r="CO240" s="269"/>
      <c r="CP240" s="269"/>
      <c r="CQ240" s="269"/>
      <c r="CR240" s="269"/>
      <c r="CS240" s="269"/>
      <c r="CT240" s="269"/>
      <c r="CU240" s="269"/>
      <c r="CV240" s="269"/>
      <c r="CW240" s="269"/>
      <c r="CX240" s="269"/>
      <c r="CY240" s="269"/>
      <c r="CZ240" s="269"/>
      <c r="DA240" s="269"/>
    </row>
    <row r="241" spans="1:105" ht="18.75" customHeight="1" x14ac:dyDescent="0.25">
      <c r="C241" s="271"/>
      <c r="D241" s="271"/>
      <c r="E241" s="271"/>
      <c r="F241" s="271"/>
      <c r="G241" s="271"/>
      <c r="H241" s="271"/>
      <c r="I241" s="271"/>
      <c r="J241" s="271"/>
      <c r="K241" s="271"/>
      <c r="L241" s="271"/>
      <c r="M241" s="271"/>
      <c r="N241" s="271"/>
      <c r="O241" s="271"/>
      <c r="P241" s="271"/>
      <c r="Q241" s="271"/>
      <c r="R241" s="271"/>
      <c r="S241" s="271"/>
      <c r="T241" s="649" t="s">
        <v>133</v>
      </c>
      <c r="U241" s="649"/>
      <c r="V241" s="649"/>
      <c r="W241" s="649"/>
      <c r="X241" s="649"/>
      <c r="Y241" s="649"/>
      <c r="Z241" s="649"/>
      <c r="AA241" s="649"/>
      <c r="AB241" s="649"/>
      <c r="AC241" s="16"/>
      <c r="AD241" s="16"/>
      <c r="AE241" s="16"/>
      <c r="AF241" s="16"/>
      <c r="AG241" s="16"/>
      <c r="AH241" s="16"/>
      <c r="AI241" s="16"/>
      <c r="AJ241" s="16"/>
      <c r="AK241" s="16"/>
      <c r="AL241" s="16"/>
      <c r="AM241" s="16"/>
      <c r="AN241" s="649" t="s">
        <v>134</v>
      </c>
      <c r="AO241" s="649"/>
      <c r="AP241" s="649"/>
      <c r="AQ241" s="649"/>
      <c r="AR241" s="649"/>
      <c r="AS241" s="649"/>
      <c r="AT241" s="649"/>
      <c r="AU241" s="649"/>
      <c r="AV241" s="649"/>
      <c r="AW241" s="649"/>
      <c r="AX241" s="649"/>
      <c r="AY241" s="649"/>
      <c r="AZ241" s="649"/>
      <c r="BA241" s="649"/>
      <c r="BB241" s="649"/>
      <c r="BC241" s="649"/>
      <c r="BD241" s="649"/>
      <c r="BE241" s="649"/>
      <c r="BF241" s="649"/>
      <c r="BG241" s="649"/>
      <c r="BH241" s="649"/>
      <c r="BI241" s="649"/>
      <c r="BJ241" s="649"/>
      <c r="BK241" s="649"/>
    </row>
    <row r="242" spans="1:105" s="3" customFormat="1" ht="12.75" customHeight="1" x14ac:dyDescent="0.25">
      <c r="A242" s="269"/>
      <c r="B242" s="269"/>
      <c r="C242" s="269"/>
      <c r="D242" s="269"/>
      <c r="E242" s="269"/>
      <c r="F242" s="269"/>
      <c r="G242" s="269"/>
      <c r="H242" s="269"/>
      <c r="I242" s="269"/>
      <c r="J242" s="269"/>
      <c r="K242" s="269"/>
      <c r="L242" s="269"/>
      <c r="M242" s="269"/>
      <c r="N242" s="269"/>
      <c r="O242" s="269"/>
      <c r="P242" s="269"/>
      <c r="Q242" s="269"/>
      <c r="R242" s="269"/>
      <c r="S242" s="269"/>
      <c r="T242" s="269"/>
      <c r="U242" s="269"/>
      <c r="V242" s="269"/>
      <c r="W242" s="269"/>
      <c r="X242" s="269"/>
      <c r="Y242" s="269"/>
      <c r="Z242" s="269"/>
      <c r="AA242" s="269"/>
      <c r="AB242" s="269"/>
      <c r="AC242" s="269"/>
      <c r="AD242" s="269"/>
      <c r="AE242" s="269"/>
      <c r="AF242" s="269"/>
      <c r="AG242" s="269"/>
      <c r="AH242" s="269"/>
      <c r="AI242" s="269"/>
      <c r="AJ242" s="269"/>
      <c r="AK242" s="269"/>
      <c r="AL242" s="269"/>
      <c r="AM242" s="269"/>
      <c r="AN242" s="269"/>
      <c r="AO242" s="269"/>
      <c r="AP242" s="269"/>
      <c r="AQ242" s="269"/>
      <c r="AR242" s="269"/>
      <c r="AS242" s="269"/>
      <c r="AT242" s="269"/>
      <c r="AU242" s="269"/>
      <c r="AV242" s="269"/>
      <c r="AW242" s="269"/>
      <c r="AX242" s="269"/>
      <c r="AY242" s="269"/>
      <c r="AZ242" s="269"/>
      <c r="BA242" s="269"/>
      <c r="BB242" s="269"/>
      <c r="BC242" s="269"/>
      <c r="BD242" s="269"/>
      <c r="BE242" s="269"/>
      <c r="BF242" s="269"/>
      <c r="BG242" s="269"/>
      <c r="BH242" s="269"/>
      <c r="BI242" s="269"/>
      <c r="BJ242" s="269"/>
      <c r="BK242" s="269"/>
      <c r="BL242" s="269"/>
      <c r="BM242" s="269"/>
      <c r="BN242" s="269"/>
      <c r="BO242" s="269"/>
      <c r="BP242" s="269"/>
      <c r="BQ242" s="269"/>
      <c r="BR242" s="269"/>
      <c r="BS242" s="269"/>
      <c r="BT242" s="269"/>
      <c r="BU242" s="269"/>
      <c r="BV242" s="269"/>
      <c r="BW242" s="269"/>
      <c r="BX242" s="269"/>
      <c r="BY242" s="269"/>
      <c r="BZ242" s="269"/>
      <c r="CA242" s="269"/>
      <c r="CB242" s="269"/>
      <c r="CC242" s="269"/>
      <c r="CD242" s="269"/>
      <c r="CE242" s="269"/>
      <c r="CF242" s="269"/>
      <c r="CG242" s="269"/>
      <c r="CH242" s="269"/>
      <c r="CI242" s="269"/>
      <c r="CJ242" s="269"/>
      <c r="CK242" s="269"/>
      <c r="CL242" s="269"/>
      <c r="CM242" s="269"/>
      <c r="CN242" s="269"/>
      <c r="CO242" s="269"/>
      <c r="CP242" s="269"/>
      <c r="CQ242" s="269"/>
      <c r="CR242" s="269"/>
      <c r="CS242" s="269"/>
      <c r="CT242" s="269"/>
      <c r="CU242" s="269"/>
      <c r="CV242" s="269"/>
      <c r="CW242" s="269"/>
      <c r="CX242" s="269"/>
      <c r="CY242" s="269"/>
      <c r="CZ242" s="269"/>
      <c r="DA242" s="269"/>
    </row>
    <row r="243" spans="1:105" s="270" customFormat="1" ht="13.5" customHeight="1" x14ac:dyDescent="0.25">
      <c r="A243" s="269"/>
      <c r="B243" s="269"/>
      <c r="C243" s="269"/>
      <c r="D243" s="648" t="s">
        <v>677</v>
      </c>
      <c r="E243" s="648"/>
      <c r="F243" s="648"/>
      <c r="G243" s="648"/>
      <c r="H243" s="648"/>
      <c r="I243" s="648"/>
      <c r="J243" s="648"/>
      <c r="K243" s="648"/>
      <c r="L243" s="648"/>
      <c r="M243" s="648"/>
      <c r="N243" s="648"/>
      <c r="O243" s="648"/>
      <c r="P243" s="648"/>
      <c r="Q243" s="648"/>
      <c r="R243" s="648"/>
      <c r="S243" s="269"/>
      <c r="T243" s="269"/>
      <c r="U243" s="269"/>
      <c r="V243" s="269"/>
      <c r="W243" s="269"/>
      <c r="X243" s="269"/>
      <c r="Y243" s="269"/>
      <c r="Z243" s="269"/>
      <c r="AA243" s="269"/>
      <c r="AB243" s="269"/>
      <c r="AC243" s="269"/>
      <c r="AD243" s="269"/>
      <c r="AE243" s="269"/>
      <c r="AF243" s="269"/>
      <c r="AG243" s="269"/>
      <c r="AH243" s="269"/>
      <c r="AI243" s="269"/>
      <c r="AJ243" s="269"/>
      <c r="AK243" s="269"/>
      <c r="AL243" s="269"/>
      <c r="AM243" s="269"/>
      <c r="AN243" s="269"/>
      <c r="AO243" s="269"/>
      <c r="AP243" s="269"/>
      <c r="AQ243" s="269"/>
      <c r="AR243" s="269"/>
      <c r="AS243" s="269"/>
      <c r="AT243" s="269"/>
      <c r="AU243" s="269"/>
      <c r="AV243" s="269"/>
      <c r="AW243" s="269"/>
      <c r="AX243" s="269"/>
      <c r="AY243" s="269"/>
      <c r="AZ243" s="269"/>
      <c r="BA243" s="269"/>
      <c r="BB243" s="269"/>
      <c r="BC243" s="269"/>
      <c r="BD243" s="269"/>
      <c r="BE243" s="269"/>
      <c r="BF243" s="269"/>
      <c r="BG243" s="269"/>
      <c r="BH243" s="269"/>
      <c r="BI243" s="269"/>
      <c r="BJ243" s="269"/>
      <c r="BK243" s="269"/>
      <c r="BL243" s="269"/>
      <c r="BM243" s="269"/>
      <c r="BN243" s="269"/>
      <c r="BO243" s="269"/>
      <c r="BP243" s="269"/>
      <c r="BQ243" s="269"/>
      <c r="BR243" s="269"/>
      <c r="BS243" s="269"/>
      <c r="BT243" s="269"/>
      <c r="BU243" s="269"/>
      <c r="BV243" s="269"/>
      <c r="BW243" s="269"/>
      <c r="BX243" s="269"/>
      <c r="BY243" s="269"/>
      <c r="BZ243" s="269"/>
      <c r="CA243" s="269"/>
      <c r="CB243" s="269"/>
      <c r="CC243" s="269"/>
      <c r="CD243" s="269"/>
      <c r="CE243" s="269"/>
      <c r="CF243" s="269"/>
      <c r="CG243" s="269"/>
      <c r="CH243" s="269"/>
      <c r="CI243" s="269"/>
      <c r="CJ243" s="269"/>
      <c r="CK243" s="269"/>
      <c r="CL243" s="269"/>
      <c r="CM243" s="269"/>
      <c r="CN243" s="269"/>
      <c r="CO243" s="269"/>
      <c r="CP243" s="269"/>
      <c r="CQ243" s="269"/>
      <c r="CR243" s="269"/>
      <c r="CS243" s="269"/>
      <c r="CT243" s="269"/>
      <c r="CU243" s="269"/>
      <c r="CV243" s="269"/>
      <c r="CW243" s="269"/>
      <c r="CX243" s="269"/>
      <c r="CY243" s="269"/>
      <c r="CZ243" s="269"/>
      <c r="DA243" s="269"/>
    </row>
    <row r="244" spans="1:105" s="5" customFormat="1" ht="15" customHeight="1" x14ac:dyDescent="0.25">
      <c r="A244" s="269"/>
      <c r="B244" s="269"/>
      <c r="C244" s="269"/>
      <c r="D244" s="269"/>
      <c r="E244" s="269"/>
      <c r="F244" s="269"/>
      <c r="G244" s="269"/>
      <c r="H244" s="269"/>
      <c r="I244" s="269"/>
      <c r="J244" s="269"/>
      <c r="K244" s="269"/>
      <c r="L244" s="269"/>
      <c r="M244" s="269"/>
      <c r="N244" s="269"/>
      <c r="O244" s="269"/>
      <c r="P244" s="269"/>
      <c r="Q244" s="269"/>
      <c r="R244" s="269"/>
      <c r="S244" s="269"/>
      <c r="T244" s="269"/>
      <c r="U244" s="269"/>
      <c r="V244" s="269"/>
      <c r="W244" s="269"/>
      <c r="X244" s="269"/>
      <c r="Y244" s="269"/>
      <c r="Z244" s="269"/>
      <c r="AA244" s="269"/>
      <c r="AB244" s="269"/>
      <c r="AC244" s="269"/>
      <c r="AD244" s="269"/>
      <c r="AE244" s="269"/>
      <c r="AF244" s="269"/>
      <c r="AG244" s="269"/>
      <c r="AH244" s="269"/>
      <c r="AI244" s="269"/>
      <c r="AJ244" s="269"/>
      <c r="AK244" s="269"/>
      <c r="AL244" s="269"/>
      <c r="AM244" s="269"/>
      <c r="AN244" s="269"/>
      <c r="AO244" s="269"/>
      <c r="AP244" s="269"/>
      <c r="AQ244" s="269"/>
      <c r="AR244" s="269"/>
      <c r="AS244" s="269"/>
      <c r="AT244" s="269"/>
      <c r="AU244" s="269"/>
      <c r="AV244" s="269"/>
      <c r="AW244" s="269"/>
      <c r="AX244" s="269"/>
      <c r="AY244" s="269"/>
      <c r="AZ244" s="269"/>
      <c r="BA244" s="269"/>
      <c r="BB244" s="269"/>
      <c r="BC244" s="269"/>
      <c r="BD244" s="269"/>
      <c r="BE244" s="269"/>
      <c r="BF244" s="269"/>
      <c r="BG244" s="269"/>
      <c r="BH244" s="269"/>
      <c r="BI244" s="269"/>
      <c r="BJ244" s="269"/>
      <c r="BK244" s="269"/>
      <c r="BL244" s="269"/>
      <c r="BM244" s="269"/>
      <c r="BN244" s="269"/>
      <c r="BO244" s="269"/>
      <c r="BP244" s="269"/>
      <c r="BQ244" s="269"/>
      <c r="BR244" s="269"/>
      <c r="BS244" s="269"/>
      <c r="BT244" s="269"/>
      <c r="BU244" s="269"/>
      <c r="BV244" s="269"/>
      <c r="BW244" s="269"/>
      <c r="BX244" s="269"/>
      <c r="BY244" s="269"/>
      <c r="BZ244" s="269"/>
      <c r="CA244" s="269"/>
      <c r="CB244" s="269"/>
      <c r="CC244" s="269"/>
      <c r="CD244" s="269"/>
      <c r="CE244" s="269"/>
      <c r="CF244" s="269"/>
      <c r="CG244" s="269"/>
      <c r="CH244" s="269"/>
      <c r="CI244" s="269"/>
      <c r="CJ244" s="269"/>
      <c r="CK244" s="269"/>
      <c r="CL244" s="269"/>
      <c r="CM244" s="269"/>
      <c r="CN244" s="269"/>
      <c r="CO244" s="269"/>
      <c r="CP244" s="269"/>
      <c r="CQ244" s="269"/>
      <c r="CR244" s="269"/>
      <c r="CS244" s="269"/>
      <c r="CT244" s="269"/>
      <c r="CU244" s="269"/>
      <c r="CV244" s="269"/>
      <c r="CW244" s="269"/>
      <c r="CX244" s="269"/>
      <c r="CY244" s="269"/>
      <c r="CZ244" s="269"/>
      <c r="DA244" s="269"/>
    </row>
    <row r="245" spans="1:105" s="5" customFormat="1" ht="15" customHeight="1" x14ac:dyDescent="0.25">
      <c r="A245" s="269"/>
      <c r="B245" s="269"/>
      <c r="C245" s="269"/>
      <c r="D245" s="269"/>
      <c r="E245" s="269"/>
      <c r="F245" s="269"/>
      <c r="G245" s="269"/>
      <c r="H245" s="269"/>
      <c r="I245" s="269"/>
      <c r="J245" s="269"/>
      <c r="K245" s="269"/>
      <c r="L245" s="269"/>
      <c r="M245" s="269"/>
      <c r="N245" s="269"/>
      <c r="O245" s="269"/>
      <c r="P245" s="269"/>
      <c r="Q245" s="269"/>
      <c r="R245" s="269"/>
      <c r="S245" s="269"/>
      <c r="T245" s="269"/>
      <c r="U245" s="269"/>
      <c r="V245" s="269"/>
      <c r="W245" s="269"/>
      <c r="X245" s="269"/>
      <c r="Y245" s="269"/>
      <c r="Z245" s="269"/>
      <c r="AA245" s="269"/>
      <c r="AB245" s="269"/>
      <c r="AC245" s="269"/>
      <c r="AD245" s="269"/>
      <c r="AE245" s="269"/>
      <c r="AF245" s="269"/>
      <c r="AG245" s="269"/>
      <c r="AH245" s="269"/>
      <c r="AI245" s="269"/>
      <c r="AJ245" s="269"/>
      <c r="AK245" s="269"/>
      <c r="AL245" s="269"/>
      <c r="AM245" s="269"/>
      <c r="AN245" s="269"/>
      <c r="AO245" s="269"/>
      <c r="AP245" s="269"/>
      <c r="AQ245" s="269"/>
      <c r="AR245" s="269"/>
      <c r="AS245" s="269"/>
      <c r="AT245" s="269"/>
      <c r="AU245" s="269"/>
      <c r="AV245" s="269"/>
      <c r="AW245" s="269"/>
      <c r="AX245" s="269"/>
      <c r="AY245" s="269"/>
      <c r="AZ245" s="269"/>
      <c r="BA245" s="269"/>
      <c r="BB245" s="269"/>
      <c r="BC245" s="269"/>
      <c r="BD245" s="269"/>
      <c r="BE245" s="269"/>
      <c r="BF245" s="269"/>
      <c r="BG245" s="269"/>
      <c r="BH245" s="269"/>
      <c r="BI245" s="269"/>
      <c r="BJ245" s="269"/>
      <c r="BK245" s="269"/>
      <c r="BL245" s="269"/>
      <c r="BM245" s="269"/>
      <c r="BN245" s="269"/>
      <c r="BO245" s="269"/>
      <c r="BP245" s="269"/>
      <c r="BQ245" s="269"/>
      <c r="BR245" s="269"/>
      <c r="BS245" s="269"/>
      <c r="BT245" s="269"/>
      <c r="BU245" s="269"/>
      <c r="BV245" s="269"/>
      <c r="BW245" s="269"/>
      <c r="BX245" s="269"/>
      <c r="BY245" s="269"/>
      <c r="BZ245" s="269"/>
      <c r="CA245" s="269"/>
      <c r="CB245" s="269"/>
      <c r="CC245" s="269"/>
      <c r="CD245" s="269"/>
      <c r="CE245" s="269"/>
      <c r="CF245" s="269"/>
      <c r="CG245" s="269"/>
      <c r="CH245" s="269"/>
      <c r="CI245" s="269"/>
      <c r="CJ245" s="269"/>
      <c r="CK245" s="269"/>
      <c r="CL245" s="269"/>
      <c r="CM245" s="269"/>
      <c r="CN245" s="269"/>
      <c r="CO245" s="269"/>
      <c r="CP245" s="269"/>
      <c r="CQ245" s="269"/>
      <c r="CR245" s="269"/>
      <c r="CS245" s="269"/>
      <c r="CT245" s="269"/>
      <c r="CU245" s="269"/>
      <c r="CV245" s="269"/>
      <c r="CW245" s="269"/>
      <c r="CX245" s="269"/>
      <c r="CY245" s="269"/>
      <c r="CZ245" s="269"/>
      <c r="DA245" s="269"/>
    </row>
    <row r="246" spans="1:105" s="5" customFormat="1" ht="15" customHeight="1" x14ac:dyDescent="0.25">
      <c r="A246" s="269"/>
      <c r="B246" s="269"/>
      <c r="C246" s="269"/>
      <c r="D246" s="269"/>
      <c r="E246" s="269"/>
      <c r="F246" s="269"/>
      <c r="G246" s="269"/>
      <c r="H246" s="269"/>
      <c r="I246" s="269"/>
      <c r="J246" s="269"/>
      <c r="K246" s="269"/>
      <c r="L246" s="269"/>
      <c r="M246" s="269"/>
      <c r="N246" s="269"/>
      <c r="O246" s="269"/>
      <c r="P246" s="269"/>
      <c r="Q246" s="269"/>
      <c r="R246" s="269"/>
      <c r="S246" s="269"/>
      <c r="T246" s="269"/>
      <c r="U246" s="269"/>
      <c r="V246" s="269"/>
      <c r="W246" s="269"/>
      <c r="X246" s="269"/>
      <c r="Y246" s="269"/>
      <c r="Z246" s="269"/>
      <c r="AA246" s="269"/>
      <c r="AB246" s="269"/>
      <c r="AC246" s="269"/>
      <c r="AD246" s="269"/>
      <c r="AE246" s="269"/>
      <c r="AF246" s="269"/>
      <c r="AG246" s="269"/>
      <c r="AH246" s="269"/>
      <c r="AI246" s="269"/>
      <c r="AJ246" s="269"/>
      <c r="AK246" s="269"/>
      <c r="AL246" s="269"/>
      <c r="AM246" s="269"/>
      <c r="AN246" s="269"/>
      <c r="AO246" s="269"/>
      <c r="AP246" s="269"/>
      <c r="AQ246" s="269"/>
      <c r="AR246" s="269"/>
      <c r="AS246" s="269"/>
      <c r="AT246" s="269"/>
      <c r="AU246" s="269"/>
      <c r="AV246" s="269"/>
      <c r="AW246" s="269"/>
      <c r="AX246" s="269"/>
      <c r="AY246" s="269"/>
      <c r="AZ246" s="269"/>
      <c r="BA246" s="269"/>
      <c r="BB246" s="269"/>
      <c r="BC246" s="269"/>
      <c r="BD246" s="269"/>
      <c r="BE246" s="269"/>
      <c r="BF246" s="269"/>
      <c r="BG246" s="269"/>
      <c r="BH246" s="269"/>
      <c r="BI246" s="269"/>
      <c r="BJ246" s="269"/>
      <c r="BK246" s="269"/>
      <c r="BL246" s="269"/>
      <c r="BM246" s="269"/>
      <c r="BN246" s="269"/>
      <c r="BO246" s="269"/>
      <c r="BP246" s="269"/>
      <c r="BQ246" s="269"/>
      <c r="BR246" s="269"/>
      <c r="BS246" s="269"/>
      <c r="BT246" s="269"/>
      <c r="BU246" s="269"/>
      <c r="BV246" s="269"/>
      <c r="BW246" s="269"/>
      <c r="BX246" s="269"/>
      <c r="BY246" s="269"/>
      <c r="BZ246" s="269"/>
      <c r="CA246" s="269"/>
      <c r="CB246" s="269"/>
      <c r="CC246" s="269"/>
      <c r="CD246" s="269"/>
      <c r="CE246" s="269"/>
      <c r="CF246" s="269"/>
      <c r="CG246" s="269"/>
      <c r="CH246" s="269"/>
      <c r="CI246" s="269"/>
      <c r="CJ246" s="269"/>
      <c r="CK246" s="269"/>
      <c r="CL246" s="269"/>
      <c r="CM246" s="269"/>
      <c r="CN246" s="269"/>
      <c r="CO246" s="269"/>
      <c r="CP246" s="269"/>
      <c r="CQ246" s="269"/>
      <c r="CR246" s="269"/>
      <c r="CS246" s="269"/>
      <c r="CT246" s="269"/>
      <c r="CU246" s="269"/>
      <c r="CV246" s="269"/>
      <c r="CW246" s="269"/>
      <c r="CX246" s="269"/>
      <c r="CY246" s="269"/>
      <c r="CZ246" s="269"/>
      <c r="DA246" s="269"/>
    </row>
    <row r="247" spans="1:105" s="5" customFormat="1" ht="15" customHeight="1" x14ac:dyDescent="0.25">
      <c r="A247" s="269"/>
      <c r="B247" s="269"/>
      <c r="C247" s="269"/>
      <c r="D247" s="269"/>
      <c r="E247" s="269"/>
      <c r="F247" s="269"/>
      <c r="G247" s="269"/>
      <c r="H247" s="269"/>
      <c r="I247" s="269"/>
      <c r="J247" s="269"/>
      <c r="K247" s="269"/>
      <c r="L247" s="269"/>
      <c r="M247" s="269"/>
      <c r="N247" s="269"/>
      <c r="O247" s="269"/>
      <c r="P247" s="269"/>
      <c r="Q247" s="269"/>
      <c r="R247" s="269"/>
      <c r="S247" s="269"/>
      <c r="T247" s="269"/>
      <c r="U247" s="269"/>
      <c r="V247" s="269"/>
      <c r="W247" s="269"/>
      <c r="X247" s="269"/>
      <c r="Y247" s="269"/>
      <c r="Z247" s="269"/>
      <c r="AA247" s="269"/>
      <c r="AB247" s="269"/>
      <c r="AC247" s="269"/>
      <c r="AD247" s="269"/>
      <c r="AE247" s="269"/>
      <c r="AF247" s="269"/>
      <c r="AG247" s="269"/>
      <c r="AH247" s="269"/>
      <c r="AI247" s="269"/>
      <c r="AJ247" s="269"/>
      <c r="AK247" s="269"/>
      <c r="AL247" s="269"/>
      <c r="AM247" s="269"/>
      <c r="AN247" s="269"/>
      <c r="AO247" s="269"/>
      <c r="AP247" s="269"/>
      <c r="AQ247" s="269"/>
      <c r="AR247" s="269"/>
      <c r="AS247" s="269"/>
      <c r="AT247" s="269"/>
      <c r="AU247" s="269"/>
      <c r="AV247" s="269"/>
      <c r="AW247" s="269"/>
      <c r="AX247" s="269"/>
      <c r="AY247" s="269"/>
      <c r="AZ247" s="269"/>
      <c r="BA247" s="269"/>
      <c r="BB247" s="269"/>
      <c r="BC247" s="269"/>
      <c r="BD247" s="269"/>
      <c r="BE247" s="269"/>
      <c r="BF247" s="269"/>
      <c r="BG247" s="269"/>
      <c r="BH247" s="269"/>
      <c r="BI247" s="269"/>
      <c r="BJ247" s="269"/>
      <c r="BK247" s="269"/>
      <c r="BL247" s="269"/>
      <c r="BM247" s="269"/>
      <c r="BN247" s="269"/>
      <c r="BO247" s="269"/>
      <c r="BP247" s="269"/>
      <c r="BQ247" s="269"/>
      <c r="BR247" s="269"/>
      <c r="BS247" s="269"/>
      <c r="BT247" s="269"/>
      <c r="BU247" s="269"/>
      <c r="BV247" s="269"/>
      <c r="BW247" s="269"/>
      <c r="BX247" s="269"/>
      <c r="BY247" s="269"/>
      <c r="BZ247" s="269"/>
      <c r="CA247" s="269"/>
      <c r="CB247" s="269"/>
      <c r="CC247" s="269"/>
      <c r="CD247" s="269"/>
      <c r="CE247" s="269"/>
      <c r="CF247" s="269"/>
      <c r="CG247" s="269"/>
      <c r="CH247" s="269"/>
      <c r="CI247" s="269"/>
      <c r="CJ247" s="269"/>
      <c r="CK247" s="269"/>
      <c r="CL247" s="269"/>
      <c r="CM247" s="269"/>
      <c r="CN247" s="269"/>
      <c r="CO247" s="269"/>
      <c r="CP247" s="269"/>
      <c r="CQ247" s="269"/>
      <c r="CR247" s="269"/>
      <c r="CS247" s="269"/>
      <c r="CT247" s="269"/>
      <c r="CU247" s="269"/>
      <c r="CV247" s="269"/>
      <c r="CW247" s="269"/>
      <c r="CX247" s="269"/>
      <c r="CY247" s="269"/>
      <c r="CZ247" s="269"/>
      <c r="DA247" s="269"/>
    </row>
    <row r="248" spans="1:105" s="5" customFormat="1" ht="15" customHeight="1" x14ac:dyDescent="0.25">
      <c r="A248" s="269"/>
      <c r="B248" s="269"/>
      <c r="C248" s="269"/>
      <c r="D248" s="269"/>
      <c r="E248" s="269"/>
      <c r="F248" s="269"/>
      <c r="G248" s="269"/>
      <c r="H248" s="269"/>
      <c r="I248" s="269"/>
      <c r="J248" s="269"/>
      <c r="K248" s="269"/>
      <c r="L248" s="269"/>
      <c r="M248" s="269"/>
      <c r="N248" s="269"/>
      <c r="O248" s="269"/>
      <c r="P248" s="269"/>
      <c r="Q248" s="269"/>
      <c r="R248" s="269"/>
      <c r="S248" s="269"/>
      <c r="T248" s="269"/>
      <c r="U248" s="269"/>
      <c r="V248" s="269"/>
      <c r="W248" s="269"/>
      <c r="X248" s="269"/>
      <c r="Y248" s="269"/>
      <c r="Z248" s="269"/>
      <c r="AA248" s="269"/>
      <c r="AB248" s="269"/>
      <c r="AC248" s="269"/>
      <c r="AD248" s="269"/>
      <c r="AE248" s="269"/>
      <c r="AF248" s="269"/>
      <c r="AG248" s="269"/>
      <c r="AH248" s="269"/>
      <c r="AI248" s="269"/>
      <c r="AJ248" s="269"/>
      <c r="AK248" s="269"/>
      <c r="AL248" s="269"/>
      <c r="AM248" s="269"/>
      <c r="AN248" s="269"/>
      <c r="AO248" s="269"/>
      <c r="AP248" s="269"/>
      <c r="AQ248" s="269"/>
      <c r="AR248" s="269"/>
      <c r="AS248" s="269"/>
      <c r="AT248" s="269"/>
      <c r="AU248" s="269"/>
      <c r="AV248" s="269"/>
      <c r="AW248" s="269"/>
      <c r="AX248" s="269"/>
      <c r="AY248" s="269"/>
      <c r="AZ248" s="269"/>
      <c r="BA248" s="269"/>
      <c r="BB248" s="269"/>
      <c r="BC248" s="269"/>
      <c r="BD248" s="269"/>
      <c r="BE248" s="269"/>
      <c r="BF248" s="269"/>
      <c r="BG248" s="269"/>
      <c r="BH248" s="269"/>
      <c r="BI248" s="269"/>
      <c r="BJ248" s="269"/>
      <c r="BK248" s="269"/>
      <c r="BL248" s="269"/>
      <c r="BM248" s="269"/>
      <c r="BN248" s="269"/>
      <c r="BO248" s="269"/>
      <c r="BP248" s="269"/>
      <c r="BQ248" s="269"/>
      <c r="BR248" s="269"/>
      <c r="BS248" s="269"/>
      <c r="BT248" s="269"/>
      <c r="BU248" s="269"/>
      <c r="BV248" s="269"/>
      <c r="BW248" s="269"/>
      <c r="BX248" s="269"/>
      <c r="BY248" s="269"/>
      <c r="BZ248" s="269"/>
      <c r="CA248" s="269"/>
      <c r="CB248" s="269"/>
      <c r="CC248" s="269"/>
      <c r="CD248" s="269"/>
      <c r="CE248" s="269"/>
      <c r="CF248" s="269"/>
      <c r="CG248" s="269"/>
      <c r="CH248" s="269"/>
      <c r="CI248" s="269"/>
      <c r="CJ248" s="269"/>
      <c r="CK248" s="269"/>
      <c r="CL248" s="269"/>
      <c r="CM248" s="269"/>
      <c r="CN248" s="269"/>
      <c r="CO248" s="269"/>
      <c r="CP248" s="269"/>
      <c r="CQ248" s="269"/>
      <c r="CR248" s="269"/>
      <c r="CS248" s="269"/>
      <c r="CT248" s="269"/>
      <c r="CU248" s="269"/>
      <c r="CV248" s="269"/>
      <c r="CW248" s="269"/>
      <c r="CX248" s="269"/>
      <c r="CY248" s="269"/>
      <c r="CZ248" s="269"/>
      <c r="DA248" s="269"/>
    </row>
    <row r="250" spans="1:105" s="265" customFormat="1" ht="28.5" customHeight="1" x14ac:dyDescent="0.25">
      <c r="A250" s="269"/>
      <c r="B250" s="269"/>
      <c r="C250" s="269"/>
      <c r="D250" s="269"/>
      <c r="E250" s="269"/>
      <c r="F250" s="269"/>
      <c r="G250" s="269"/>
      <c r="H250" s="269"/>
      <c r="I250" s="269"/>
      <c r="J250" s="269"/>
      <c r="K250" s="269"/>
      <c r="L250" s="269"/>
      <c r="M250" s="269"/>
      <c r="N250" s="269"/>
      <c r="O250" s="269"/>
      <c r="P250" s="269"/>
      <c r="Q250" s="269"/>
      <c r="R250" s="269"/>
      <c r="S250" s="269"/>
      <c r="T250" s="269"/>
      <c r="U250" s="269"/>
      <c r="V250" s="269"/>
      <c r="W250" s="269"/>
      <c r="X250" s="269"/>
      <c r="Y250" s="269"/>
      <c r="Z250" s="269"/>
      <c r="AA250" s="269"/>
      <c r="AB250" s="269"/>
      <c r="AC250" s="269"/>
      <c r="AD250" s="269"/>
      <c r="AE250" s="269"/>
      <c r="AF250" s="269"/>
      <c r="AG250" s="269"/>
      <c r="AH250" s="269"/>
      <c r="AI250" s="269"/>
      <c r="AJ250" s="269"/>
      <c r="AK250" s="269"/>
      <c r="AL250" s="269"/>
      <c r="AM250" s="269"/>
      <c r="AN250" s="269"/>
      <c r="AO250" s="269"/>
      <c r="AP250" s="269"/>
      <c r="AQ250" s="269"/>
      <c r="AR250" s="269"/>
      <c r="AS250" s="269"/>
      <c r="AT250" s="269"/>
      <c r="AU250" s="269"/>
      <c r="AV250" s="269"/>
      <c r="AW250" s="269"/>
      <c r="AX250" s="269"/>
      <c r="AY250" s="269"/>
      <c r="AZ250" s="269"/>
      <c r="BA250" s="269"/>
      <c r="BB250" s="269"/>
      <c r="BC250" s="269"/>
      <c r="BD250" s="269"/>
      <c r="BE250" s="269"/>
      <c r="BF250" s="269"/>
      <c r="BG250" s="269"/>
      <c r="BH250" s="269"/>
      <c r="BI250" s="269"/>
      <c r="BJ250" s="269"/>
      <c r="BK250" s="269"/>
      <c r="BL250" s="269"/>
      <c r="BM250" s="269"/>
      <c r="BN250" s="269"/>
      <c r="BO250" s="269"/>
      <c r="BP250" s="269"/>
      <c r="BQ250" s="269"/>
      <c r="BR250" s="269"/>
      <c r="BS250" s="269"/>
      <c r="BT250" s="269"/>
      <c r="BU250" s="269"/>
      <c r="BV250" s="269"/>
      <c r="BW250" s="269"/>
      <c r="BX250" s="269"/>
      <c r="BY250" s="269"/>
      <c r="BZ250" s="269"/>
      <c r="CA250" s="269"/>
      <c r="CB250" s="269"/>
      <c r="CC250" s="269"/>
      <c r="CD250" s="269"/>
      <c r="CE250" s="269"/>
      <c r="CF250" s="269"/>
      <c r="CG250" s="269"/>
      <c r="CH250" s="269"/>
      <c r="CI250" s="269"/>
      <c r="CJ250" s="269"/>
      <c r="CK250" s="269"/>
      <c r="CL250" s="269"/>
      <c r="CM250" s="269"/>
      <c r="CN250" s="269"/>
      <c r="CO250" s="269"/>
      <c r="CP250" s="269"/>
      <c r="CQ250" s="269"/>
      <c r="CR250" s="269"/>
      <c r="CS250" s="269"/>
      <c r="CT250" s="269"/>
      <c r="CU250" s="269"/>
      <c r="CV250" s="269"/>
      <c r="CW250" s="269"/>
      <c r="CX250" s="269"/>
      <c r="CY250" s="269"/>
      <c r="CZ250" s="269"/>
      <c r="DA250" s="269"/>
    </row>
    <row r="251" spans="1:105" ht="10.5" customHeight="1" x14ac:dyDescent="0.25"/>
    <row r="252" spans="1:105" s="3" customFormat="1" ht="30" customHeight="1" x14ac:dyDescent="0.25">
      <c r="A252" s="269"/>
      <c r="B252" s="269"/>
      <c r="C252" s="269"/>
      <c r="D252" s="269"/>
      <c r="E252" s="269"/>
      <c r="F252" s="269"/>
      <c r="G252" s="269"/>
      <c r="H252" s="269"/>
      <c r="I252" s="269"/>
      <c r="J252" s="269"/>
      <c r="K252" s="269"/>
      <c r="L252" s="269"/>
      <c r="M252" s="269"/>
      <c r="N252" s="269"/>
      <c r="O252" s="269"/>
      <c r="P252" s="269"/>
      <c r="Q252" s="269"/>
      <c r="R252" s="269"/>
      <c r="S252" s="269"/>
      <c r="T252" s="269"/>
      <c r="U252" s="269"/>
      <c r="V252" s="269"/>
      <c r="W252" s="269"/>
      <c r="X252" s="269"/>
      <c r="Y252" s="269"/>
      <c r="Z252" s="269"/>
      <c r="AA252" s="269"/>
      <c r="AB252" s="269"/>
      <c r="AC252" s="269"/>
      <c r="AD252" s="269"/>
      <c r="AE252" s="269"/>
      <c r="AF252" s="269"/>
      <c r="AG252" s="269"/>
      <c r="AH252" s="269"/>
      <c r="AI252" s="269"/>
      <c r="AJ252" s="269"/>
      <c r="AK252" s="269"/>
      <c r="AL252" s="269"/>
      <c r="AM252" s="269"/>
      <c r="AN252" s="269"/>
      <c r="AO252" s="269"/>
      <c r="AP252" s="269"/>
      <c r="AQ252" s="269"/>
      <c r="AR252" s="269"/>
      <c r="AS252" s="269"/>
      <c r="AT252" s="269"/>
      <c r="AU252" s="269"/>
      <c r="AV252" s="269"/>
      <c r="AW252" s="269"/>
      <c r="AX252" s="269"/>
      <c r="AY252" s="269"/>
      <c r="AZ252" s="269"/>
      <c r="BA252" s="269"/>
      <c r="BB252" s="269"/>
      <c r="BC252" s="269"/>
      <c r="BD252" s="269"/>
      <c r="BE252" s="269"/>
      <c r="BF252" s="269"/>
      <c r="BG252" s="269"/>
      <c r="BH252" s="269"/>
      <c r="BI252" s="269"/>
      <c r="BJ252" s="269"/>
      <c r="BK252" s="269"/>
      <c r="BL252" s="269"/>
      <c r="BM252" s="269"/>
      <c r="BN252" s="269"/>
      <c r="BO252" s="269"/>
      <c r="BP252" s="269"/>
      <c r="BQ252" s="269"/>
      <c r="BR252" s="269"/>
      <c r="BS252" s="269"/>
      <c r="BT252" s="269"/>
      <c r="BU252" s="269"/>
      <c r="BV252" s="269"/>
      <c r="BW252" s="269"/>
      <c r="BX252" s="269"/>
      <c r="BY252" s="269"/>
      <c r="BZ252" s="269"/>
      <c r="CA252" s="269"/>
      <c r="CB252" s="269"/>
      <c r="CC252" s="269"/>
      <c r="CD252" s="269"/>
      <c r="CE252" s="269"/>
      <c r="CF252" s="269"/>
      <c r="CG252" s="269"/>
      <c r="CH252" s="269"/>
      <c r="CI252" s="269"/>
      <c r="CJ252" s="269"/>
      <c r="CK252" s="269"/>
      <c r="CL252" s="269"/>
      <c r="CM252" s="269"/>
      <c r="CN252" s="269"/>
      <c r="CO252" s="269"/>
      <c r="CP252" s="269"/>
      <c r="CQ252" s="269"/>
      <c r="CR252" s="269"/>
      <c r="CS252" s="269"/>
      <c r="CT252" s="269"/>
      <c r="CU252" s="269"/>
      <c r="CV252" s="269"/>
      <c r="CW252" s="269"/>
      <c r="CX252" s="269"/>
      <c r="CY252" s="269"/>
      <c r="CZ252" s="269"/>
      <c r="DA252" s="269"/>
    </row>
    <row r="253" spans="1:105" s="270" customFormat="1" ht="15" x14ac:dyDescent="0.25">
      <c r="A253" s="269"/>
      <c r="B253" s="269"/>
      <c r="C253" s="269"/>
      <c r="D253" s="269"/>
      <c r="E253" s="269"/>
      <c r="F253" s="269"/>
      <c r="G253" s="269"/>
      <c r="H253" s="269"/>
      <c r="I253" s="269"/>
      <c r="J253" s="269"/>
      <c r="K253" s="269"/>
      <c r="L253" s="269"/>
      <c r="M253" s="269"/>
      <c r="N253" s="269"/>
      <c r="O253" s="269"/>
      <c r="P253" s="269"/>
      <c r="Q253" s="269"/>
      <c r="R253" s="269"/>
      <c r="S253" s="269"/>
      <c r="T253" s="269"/>
      <c r="U253" s="269"/>
      <c r="V253" s="269"/>
      <c r="W253" s="269"/>
      <c r="X253" s="269"/>
      <c r="Y253" s="269"/>
      <c r="Z253" s="269"/>
      <c r="AA253" s="269"/>
      <c r="AB253" s="269"/>
      <c r="AC253" s="269"/>
      <c r="AD253" s="269"/>
      <c r="AE253" s="269"/>
      <c r="AF253" s="269"/>
      <c r="AG253" s="269"/>
      <c r="AH253" s="269"/>
      <c r="AI253" s="269"/>
      <c r="AJ253" s="269"/>
      <c r="AK253" s="269"/>
      <c r="AL253" s="269"/>
      <c r="AM253" s="269"/>
      <c r="AN253" s="269"/>
      <c r="AO253" s="269"/>
      <c r="AP253" s="269"/>
      <c r="AQ253" s="269"/>
      <c r="AR253" s="269"/>
      <c r="AS253" s="269"/>
      <c r="AT253" s="269"/>
      <c r="AU253" s="269"/>
      <c r="AV253" s="269"/>
      <c r="AW253" s="269"/>
      <c r="AX253" s="269"/>
      <c r="AY253" s="269"/>
      <c r="AZ253" s="269"/>
      <c r="BA253" s="269"/>
      <c r="BB253" s="269"/>
      <c r="BC253" s="269"/>
      <c r="BD253" s="269"/>
      <c r="BE253" s="269"/>
      <c r="BF253" s="269"/>
      <c r="BG253" s="269"/>
      <c r="BH253" s="269"/>
      <c r="BI253" s="269"/>
      <c r="BJ253" s="269"/>
      <c r="BK253" s="269"/>
      <c r="BL253" s="269"/>
      <c r="BM253" s="269"/>
      <c r="BN253" s="269"/>
      <c r="BO253" s="269"/>
      <c r="BP253" s="269"/>
      <c r="BQ253" s="269"/>
      <c r="BR253" s="269"/>
      <c r="BS253" s="269"/>
      <c r="BT253" s="269"/>
      <c r="BU253" s="269"/>
      <c r="BV253" s="269"/>
      <c r="BW253" s="269"/>
      <c r="BX253" s="269"/>
      <c r="BY253" s="269"/>
      <c r="BZ253" s="269"/>
      <c r="CA253" s="269"/>
      <c r="CB253" s="269"/>
      <c r="CC253" s="269"/>
      <c r="CD253" s="269"/>
      <c r="CE253" s="269"/>
      <c r="CF253" s="269"/>
      <c r="CG253" s="269"/>
      <c r="CH253" s="269"/>
      <c r="CI253" s="269"/>
      <c r="CJ253" s="269"/>
      <c r="CK253" s="269"/>
      <c r="CL253" s="269"/>
      <c r="CM253" s="269"/>
      <c r="CN253" s="269"/>
      <c r="CO253" s="269"/>
      <c r="CP253" s="269"/>
      <c r="CQ253" s="269"/>
      <c r="CR253" s="269"/>
      <c r="CS253" s="269"/>
      <c r="CT253" s="269"/>
      <c r="CU253" s="269"/>
      <c r="CV253" s="269"/>
      <c r="CW253" s="269"/>
      <c r="CX253" s="269"/>
      <c r="CY253" s="269"/>
      <c r="CZ253" s="269"/>
      <c r="DA253" s="269"/>
    </row>
    <row r="254" spans="1:105" s="5" customFormat="1" ht="15" customHeight="1" x14ac:dyDescent="0.25">
      <c r="A254" s="269"/>
      <c r="B254" s="269"/>
      <c r="C254" s="269"/>
      <c r="D254" s="269"/>
      <c r="E254" s="269"/>
      <c r="F254" s="269"/>
      <c r="G254" s="269"/>
      <c r="H254" s="269"/>
      <c r="I254" s="269"/>
      <c r="J254" s="269"/>
      <c r="K254" s="269"/>
      <c r="L254" s="269"/>
      <c r="M254" s="269"/>
      <c r="N254" s="269"/>
      <c r="O254" s="269"/>
      <c r="P254" s="269"/>
      <c r="Q254" s="269"/>
      <c r="R254" s="269"/>
      <c r="S254" s="269"/>
      <c r="T254" s="269"/>
      <c r="U254" s="269"/>
      <c r="V254" s="269"/>
      <c r="W254" s="269"/>
      <c r="X254" s="269"/>
      <c r="Y254" s="269"/>
      <c r="Z254" s="269"/>
      <c r="AA254" s="269"/>
      <c r="AB254" s="269"/>
      <c r="AC254" s="269"/>
      <c r="AD254" s="269"/>
      <c r="AE254" s="269"/>
      <c r="AF254" s="269"/>
      <c r="AG254" s="269"/>
      <c r="AH254" s="269"/>
      <c r="AI254" s="269"/>
      <c r="AJ254" s="269"/>
      <c r="AK254" s="269"/>
      <c r="AL254" s="269"/>
      <c r="AM254" s="269"/>
      <c r="AN254" s="269"/>
      <c r="AO254" s="269"/>
      <c r="AP254" s="269"/>
      <c r="AQ254" s="269"/>
      <c r="AR254" s="269"/>
      <c r="AS254" s="269"/>
      <c r="AT254" s="269"/>
      <c r="AU254" s="269"/>
      <c r="AV254" s="269"/>
      <c r="AW254" s="269"/>
      <c r="AX254" s="269"/>
      <c r="AY254" s="269"/>
      <c r="AZ254" s="269"/>
      <c r="BA254" s="269"/>
      <c r="BB254" s="269"/>
      <c r="BC254" s="269"/>
      <c r="BD254" s="269"/>
      <c r="BE254" s="269"/>
      <c r="BF254" s="269"/>
      <c r="BG254" s="269"/>
      <c r="BH254" s="269"/>
      <c r="BI254" s="269"/>
      <c r="BJ254" s="269"/>
      <c r="BK254" s="269"/>
      <c r="BL254" s="269"/>
      <c r="BM254" s="269"/>
      <c r="BN254" s="269"/>
      <c r="BO254" s="269"/>
      <c r="BP254" s="269"/>
      <c r="BQ254" s="269"/>
      <c r="BR254" s="269"/>
      <c r="BS254" s="269"/>
      <c r="BT254" s="269"/>
      <c r="BU254" s="269"/>
      <c r="BV254" s="269"/>
      <c r="BW254" s="269"/>
      <c r="BX254" s="269"/>
      <c r="BY254" s="269"/>
      <c r="BZ254" s="269"/>
      <c r="CA254" s="269"/>
      <c r="CB254" s="269"/>
      <c r="CC254" s="269"/>
      <c r="CD254" s="269"/>
      <c r="CE254" s="269"/>
      <c r="CF254" s="269"/>
      <c r="CG254" s="269"/>
      <c r="CH254" s="269"/>
      <c r="CI254" s="269"/>
      <c r="CJ254" s="269"/>
      <c r="CK254" s="269"/>
      <c r="CL254" s="269"/>
      <c r="CM254" s="269"/>
      <c r="CN254" s="269"/>
      <c r="CO254" s="269"/>
      <c r="CP254" s="269"/>
      <c r="CQ254" s="269"/>
      <c r="CR254" s="269"/>
      <c r="CS254" s="269"/>
      <c r="CT254" s="269"/>
      <c r="CU254" s="269"/>
      <c r="CV254" s="269"/>
      <c r="CW254" s="269"/>
      <c r="CX254" s="269"/>
      <c r="CY254" s="269"/>
      <c r="CZ254" s="269"/>
      <c r="DA254" s="269"/>
    </row>
    <row r="255" spans="1:105" s="5" customFormat="1" ht="15" customHeight="1" x14ac:dyDescent="0.25">
      <c r="A255" s="269"/>
      <c r="B255" s="269"/>
      <c r="C255" s="269"/>
      <c r="D255" s="269"/>
      <c r="E255" s="269"/>
      <c r="F255" s="269"/>
      <c r="G255" s="269"/>
      <c r="H255" s="269"/>
      <c r="I255" s="269"/>
      <c r="J255" s="269"/>
      <c r="K255" s="269"/>
      <c r="L255" s="269"/>
      <c r="M255" s="269"/>
      <c r="N255" s="269"/>
      <c r="O255" s="269"/>
      <c r="P255" s="269"/>
      <c r="Q255" s="269"/>
      <c r="R255" s="269"/>
      <c r="S255" s="269"/>
      <c r="T255" s="269"/>
      <c r="U255" s="269"/>
      <c r="V255" s="269"/>
      <c r="W255" s="269"/>
      <c r="X255" s="269"/>
      <c r="Y255" s="269"/>
      <c r="Z255" s="269"/>
      <c r="AA255" s="269"/>
      <c r="AB255" s="269"/>
      <c r="AC255" s="269"/>
      <c r="AD255" s="269"/>
      <c r="AE255" s="269"/>
      <c r="AF255" s="269"/>
      <c r="AG255" s="269"/>
      <c r="AH255" s="269"/>
      <c r="AI255" s="269"/>
      <c r="AJ255" s="269"/>
      <c r="AK255" s="269"/>
      <c r="AL255" s="269"/>
      <c r="AM255" s="269"/>
      <c r="AN255" s="269"/>
      <c r="AO255" s="269"/>
      <c r="AP255" s="269"/>
      <c r="AQ255" s="269"/>
      <c r="AR255" s="269"/>
      <c r="AS255" s="269"/>
      <c r="AT255" s="269"/>
      <c r="AU255" s="269"/>
      <c r="AV255" s="269"/>
      <c r="AW255" s="269"/>
      <c r="AX255" s="269"/>
      <c r="AY255" s="269"/>
      <c r="AZ255" s="269"/>
      <c r="BA255" s="269"/>
      <c r="BB255" s="269"/>
      <c r="BC255" s="269"/>
      <c r="BD255" s="269"/>
      <c r="BE255" s="269"/>
      <c r="BF255" s="269"/>
      <c r="BG255" s="269"/>
      <c r="BH255" s="269"/>
      <c r="BI255" s="269"/>
      <c r="BJ255" s="269"/>
      <c r="BK255" s="269"/>
      <c r="BL255" s="269"/>
      <c r="BM255" s="269"/>
      <c r="BN255" s="269"/>
      <c r="BO255" s="269"/>
      <c r="BP255" s="269"/>
      <c r="BQ255" s="269"/>
      <c r="BR255" s="269"/>
      <c r="BS255" s="269"/>
      <c r="BT255" s="269"/>
      <c r="BU255" s="269"/>
      <c r="BV255" s="269"/>
      <c r="BW255" s="269"/>
      <c r="BX255" s="269"/>
      <c r="BY255" s="269"/>
      <c r="BZ255" s="269"/>
      <c r="CA255" s="269"/>
      <c r="CB255" s="269"/>
      <c r="CC255" s="269"/>
      <c r="CD255" s="269"/>
      <c r="CE255" s="269"/>
      <c r="CF255" s="269"/>
      <c r="CG255" s="269"/>
      <c r="CH255" s="269"/>
      <c r="CI255" s="269"/>
      <c r="CJ255" s="269"/>
      <c r="CK255" s="269"/>
      <c r="CL255" s="269"/>
      <c r="CM255" s="269"/>
      <c r="CN255" s="269"/>
      <c r="CO255" s="269"/>
      <c r="CP255" s="269"/>
      <c r="CQ255" s="269"/>
      <c r="CR255" s="269"/>
      <c r="CS255" s="269"/>
      <c r="CT255" s="269"/>
      <c r="CU255" s="269"/>
      <c r="CV255" s="269"/>
      <c r="CW255" s="269"/>
      <c r="CX255" s="269"/>
      <c r="CY255" s="269"/>
      <c r="CZ255" s="269"/>
      <c r="DA255" s="269"/>
    </row>
    <row r="256" spans="1:105" s="5" customFormat="1" ht="15" customHeight="1" x14ac:dyDescent="0.25">
      <c r="A256" s="269"/>
      <c r="B256" s="269"/>
      <c r="C256" s="269"/>
      <c r="D256" s="269"/>
      <c r="E256" s="269"/>
      <c r="F256" s="269"/>
      <c r="G256" s="269"/>
      <c r="H256" s="269"/>
      <c r="I256" s="269"/>
      <c r="J256" s="269"/>
      <c r="K256" s="269"/>
      <c r="L256" s="269"/>
      <c r="M256" s="269"/>
      <c r="N256" s="269"/>
      <c r="O256" s="269"/>
      <c r="P256" s="269"/>
      <c r="Q256" s="269"/>
      <c r="R256" s="269"/>
      <c r="S256" s="269"/>
      <c r="T256" s="269"/>
      <c r="U256" s="269"/>
      <c r="V256" s="269"/>
      <c r="W256" s="269"/>
      <c r="X256" s="269"/>
      <c r="Y256" s="269"/>
      <c r="Z256" s="269"/>
      <c r="AA256" s="269"/>
      <c r="AB256" s="269"/>
      <c r="AC256" s="269"/>
      <c r="AD256" s="269"/>
      <c r="AE256" s="269"/>
      <c r="AF256" s="269"/>
      <c r="AG256" s="269"/>
      <c r="AH256" s="269"/>
      <c r="AI256" s="269"/>
      <c r="AJ256" s="269"/>
      <c r="AK256" s="269"/>
      <c r="AL256" s="269"/>
      <c r="AM256" s="269"/>
      <c r="AN256" s="269"/>
      <c r="AO256" s="269"/>
      <c r="AP256" s="269"/>
      <c r="AQ256" s="269"/>
      <c r="AR256" s="269"/>
      <c r="AS256" s="269"/>
      <c r="AT256" s="269"/>
      <c r="AU256" s="269"/>
      <c r="AV256" s="269"/>
      <c r="AW256" s="269"/>
      <c r="AX256" s="269"/>
      <c r="AY256" s="269"/>
      <c r="AZ256" s="269"/>
      <c r="BA256" s="269"/>
      <c r="BB256" s="269"/>
      <c r="BC256" s="269"/>
      <c r="BD256" s="269"/>
      <c r="BE256" s="269"/>
      <c r="BF256" s="269"/>
      <c r="BG256" s="269"/>
      <c r="BH256" s="269"/>
      <c r="BI256" s="269"/>
      <c r="BJ256" s="269"/>
      <c r="BK256" s="269"/>
      <c r="BL256" s="269"/>
      <c r="BM256" s="269"/>
      <c r="BN256" s="269"/>
      <c r="BO256" s="269"/>
      <c r="BP256" s="269"/>
      <c r="BQ256" s="269"/>
      <c r="BR256" s="269"/>
      <c r="BS256" s="269"/>
      <c r="BT256" s="269"/>
      <c r="BU256" s="269"/>
      <c r="BV256" s="269"/>
      <c r="BW256" s="269"/>
      <c r="BX256" s="269"/>
      <c r="BY256" s="269"/>
      <c r="BZ256" s="269"/>
      <c r="CA256" s="269"/>
      <c r="CB256" s="269"/>
      <c r="CC256" s="269"/>
      <c r="CD256" s="269"/>
      <c r="CE256" s="269"/>
      <c r="CF256" s="269"/>
      <c r="CG256" s="269"/>
      <c r="CH256" s="269"/>
      <c r="CI256" s="269"/>
      <c r="CJ256" s="269"/>
      <c r="CK256" s="269"/>
      <c r="CL256" s="269"/>
      <c r="CM256" s="269"/>
      <c r="CN256" s="269"/>
      <c r="CO256" s="269"/>
      <c r="CP256" s="269"/>
      <c r="CQ256" s="269"/>
      <c r="CR256" s="269"/>
      <c r="CS256" s="269"/>
      <c r="CT256" s="269"/>
      <c r="CU256" s="269"/>
      <c r="CV256" s="269"/>
      <c r="CW256" s="269"/>
      <c r="CX256" s="269"/>
      <c r="CY256" s="269"/>
      <c r="CZ256" s="269"/>
      <c r="DA256" s="269"/>
    </row>
    <row r="257" spans="1:105" s="5" customFormat="1" ht="15" customHeight="1" x14ac:dyDescent="0.25">
      <c r="A257" s="269"/>
      <c r="B257" s="269"/>
      <c r="C257" s="269"/>
      <c r="D257" s="269"/>
      <c r="E257" s="269"/>
      <c r="F257" s="269"/>
      <c r="G257" s="269"/>
      <c r="H257" s="269"/>
      <c r="I257" s="269"/>
      <c r="J257" s="269"/>
      <c r="K257" s="269"/>
      <c r="L257" s="269"/>
      <c r="M257" s="269"/>
      <c r="N257" s="269"/>
      <c r="O257" s="269"/>
      <c r="P257" s="269"/>
      <c r="Q257" s="269"/>
      <c r="R257" s="269"/>
      <c r="S257" s="269"/>
      <c r="T257" s="269"/>
      <c r="U257" s="269"/>
      <c r="V257" s="269"/>
      <c r="W257" s="269"/>
      <c r="X257" s="269"/>
      <c r="Y257" s="269"/>
      <c r="Z257" s="269"/>
      <c r="AA257" s="269"/>
      <c r="AB257" s="269"/>
      <c r="AC257" s="269"/>
      <c r="AD257" s="269"/>
      <c r="AE257" s="269"/>
      <c r="AF257" s="269"/>
      <c r="AG257" s="269"/>
      <c r="AH257" s="269"/>
      <c r="AI257" s="269"/>
      <c r="AJ257" s="269"/>
      <c r="AK257" s="269"/>
      <c r="AL257" s="269"/>
      <c r="AM257" s="269"/>
      <c r="AN257" s="269"/>
      <c r="AO257" s="269"/>
      <c r="AP257" s="269"/>
      <c r="AQ257" s="269"/>
      <c r="AR257" s="269"/>
      <c r="AS257" s="269"/>
      <c r="AT257" s="269"/>
      <c r="AU257" s="269"/>
      <c r="AV257" s="269"/>
      <c r="AW257" s="269"/>
      <c r="AX257" s="269"/>
      <c r="AY257" s="269"/>
      <c r="AZ257" s="269"/>
      <c r="BA257" s="269"/>
      <c r="BB257" s="269"/>
      <c r="BC257" s="269"/>
      <c r="BD257" s="269"/>
      <c r="BE257" s="269"/>
      <c r="BF257" s="269"/>
      <c r="BG257" s="269"/>
      <c r="BH257" s="269"/>
      <c r="BI257" s="269"/>
      <c r="BJ257" s="269"/>
      <c r="BK257" s="269"/>
      <c r="BL257" s="269"/>
      <c r="BM257" s="269"/>
      <c r="BN257" s="269"/>
      <c r="BO257" s="269"/>
      <c r="BP257" s="269"/>
      <c r="BQ257" s="269"/>
      <c r="BR257" s="269"/>
      <c r="BS257" s="269"/>
      <c r="BT257" s="269"/>
      <c r="BU257" s="269"/>
      <c r="BV257" s="269"/>
      <c r="BW257" s="269"/>
      <c r="BX257" s="269"/>
      <c r="BY257" s="269"/>
      <c r="BZ257" s="269"/>
      <c r="CA257" s="269"/>
      <c r="CB257" s="269"/>
      <c r="CC257" s="269"/>
      <c r="CD257" s="269"/>
      <c r="CE257" s="269"/>
      <c r="CF257" s="269"/>
      <c r="CG257" s="269"/>
      <c r="CH257" s="269"/>
      <c r="CI257" s="269"/>
      <c r="CJ257" s="269"/>
      <c r="CK257" s="269"/>
      <c r="CL257" s="269"/>
      <c r="CM257" s="269"/>
      <c r="CN257" s="269"/>
      <c r="CO257" s="269"/>
      <c r="CP257" s="269"/>
      <c r="CQ257" s="269"/>
      <c r="CR257" s="269"/>
      <c r="CS257" s="269"/>
      <c r="CT257" s="269"/>
      <c r="CU257" s="269"/>
      <c r="CV257" s="269"/>
      <c r="CW257" s="269"/>
      <c r="CX257" s="269"/>
      <c r="CY257" s="269"/>
      <c r="CZ257" s="269"/>
      <c r="DA257" s="269"/>
    </row>
    <row r="258" spans="1:105" s="5" customFormat="1" ht="15" customHeight="1" x14ac:dyDescent="0.25">
      <c r="A258" s="269"/>
      <c r="B258" s="269"/>
      <c r="C258" s="269"/>
      <c r="D258" s="269"/>
      <c r="E258" s="269"/>
      <c r="F258" s="269"/>
      <c r="G258" s="269"/>
      <c r="H258" s="269"/>
      <c r="I258" s="269"/>
      <c r="J258" s="269"/>
      <c r="K258" s="269"/>
      <c r="L258" s="269"/>
      <c r="M258" s="269"/>
      <c r="N258" s="269"/>
      <c r="O258" s="269"/>
      <c r="P258" s="269"/>
      <c r="Q258" s="269"/>
      <c r="R258" s="269"/>
      <c r="S258" s="269"/>
      <c r="T258" s="269"/>
      <c r="U258" s="269"/>
      <c r="V258" s="269"/>
      <c r="W258" s="269"/>
      <c r="X258" s="269"/>
      <c r="Y258" s="269"/>
      <c r="Z258" s="269"/>
      <c r="AA258" s="269"/>
      <c r="AB258" s="269"/>
      <c r="AC258" s="269"/>
      <c r="AD258" s="269"/>
      <c r="AE258" s="269"/>
      <c r="AF258" s="269"/>
      <c r="AG258" s="269"/>
      <c r="AH258" s="269"/>
      <c r="AI258" s="269"/>
      <c r="AJ258" s="269"/>
      <c r="AK258" s="269"/>
      <c r="AL258" s="269"/>
      <c r="AM258" s="269"/>
      <c r="AN258" s="269"/>
      <c r="AO258" s="269"/>
      <c r="AP258" s="269"/>
      <c r="AQ258" s="269"/>
      <c r="AR258" s="269"/>
      <c r="AS258" s="269"/>
      <c r="AT258" s="269"/>
      <c r="AU258" s="269"/>
      <c r="AV258" s="269"/>
      <c r="AW258" s="269"/>
      <c r="AX258" s="269"/>
      <c r="AY258" s="269"/>
      <c r="AZ258" s="269"/>
      <c r="BA258" s="269"/>
      <c r="BB258" s="269"/>
      <c r="BC258" s="269"/>
      <c r="BD258" s="269"/>
      <c r="BE258" s="269"/>
      <c r="BF258" s="269"/>
      <c r="BG258" s="269"/>
      <c r="BH258" s="269"/>
      <c r="BI258" s="269"/>
      <c r="BJ258" s="269"/>
      <c r="BK258" s="269"/>
      <c r="BL258" s="269"/>
      <c r="BM258" s="269"/>
      <c r="BN258" s="269"/>
      <c r="BO258" s="269"/>
      <c r="BP258" s="269"/>
      <c r="BQ258" s="269"/>
      <c r="BR258" s="269"/>
      <c r="BS258" s="269"/>
      <c r="BT258" s="269"/>
      <c r="BU258" s="269"/>
      <c r="BV258" s="269"/>
      <c r="BW258" s="269"/>
      <c r="BX258" s="269"/>
      <c r="BY258" s="269"/>
      <c r="BZ258" s="269"/>
      <c r="CA258" s="269"/>
      <c r="CB258" s="269"/>
      <c r="CC258" s="269"/>
      <c r="CD258" s="269"/>
      <c r="CE258" s="269"/>
      <c r="CF258" s="269"/>
      <c r="CG258" s="269"/>
      <c r="CH258" s="269"/>
      <c r="CI258" s="269"/>
      <c r="CJ258" s="269"/>
      <c r="CK258" s="269"/>
      <c r="CL258" s="269"/>
      <c r="CM258" s="269"/>
      <c r="CN258" s="269"/>
      <c r="CO258" s="269"/>
      <c r="CP258" s="269"/>
      <c r="CQ258" s="269"/>
      <c r="CR258" s="269"/>
      <c r="CS258" s="269"/>
      <c r="CT258" s="269"/>
      <c r="CU258" s="269"/>
      <c r="CV258" s="269"/>
      <c r="CW258" s="269"/>
      <c r="CX258" s="269"/>
      <c r="CY258" s="269"/>
      <c r="CZ258" s="269"/>
      <c r="DA258" s="269"/>
    </row>
    <row r="263" spans="1:105" ht="25.9" customHeight="1" x14ac:dyDescent="0.25"/>
  </sheetData>
  <mergeCells count="889">
    <mergeCell ref="A221:G221"/>
    <mergeCell ref="A222:G222"/>
    <mergeCell ref="BD221:BS221"/>
    <mergeCell ref="BD222:BS222"/>
    <mergeCell ref="BT221:CI221"/>
    <mergeCell ref="BT222:CI222"/>
    <mergeCell ref="CJ221:DA221"/>
    <mergeCell ref="CJ222:DA222"/>
    <mergeCell ref="H221:BC221"/>
    <mergeCell ref="H222:BC222"/>
    <mergeCell ref="BD232:BS232"/>
    <mergeCell ref="BT232:CI232"/>
    <mergeCell ref="CJ232:DA232"/>
    <mergeCell ref="A229:G229"/>
    <mergeCell ref="H229:BC229"/>
    <mergeCell ref="BD229:BS229"/>
    <mergeCell ref="BT229:CI229"/>
    <mergeCell ref="BD228:BS228"/>
    <mergeCell ref="BT228:CI228"/>
    <mergeCell ref="A231:G231"/>
    <mergeCell ref="H231:BC231"/>
    <mergeCell ref="BD231:BS231"/>
    <mergeCell ref="BT231:CI231"/>
    <mergeCell ref="CJ231:DA231"/>
    <mergeCell ref="A168:G168"/>
    <mergeCell ref="H168:AO168"/>
    <mergeCell ref="AP168:BE168"/>
    <mergeCell ref="BF168:BU168"/>
    <mergeCell ref="BV168:CK168"/>
    <mergeCell ref="CL168:DA168"/>
    <mergeCell ref="A165:G165"/>
    <mergeCell ref="H165:AO165"/>
    <mergeCell ref="AP165:BE165"/>
    <mergeCell ref="BF165:BU165"/>
    <mergeCell ref="BV165:CK165"/>
    <mergeCell ref="CL165:DA165"/>
    <mergeCell ref="A166:G166"/>
    <mergeCell ref="H166:AO166"/>
    <mergeCell ref="AP166:BE166"/>
    <mergeCell ref="BF166:BU166"/>
    <mergeCell ref="BV166:CK166"/>
    <mergeCell ref="CL166:DA166"/>
    <mergeCell ref="A220:G220"/>
    <mergeCell ref="H220:BC220"/>
    <mergeCell ref="BD220:BS220"/>
    <mergeCell ref="BT220:CI220"/>
    <mergeCell ref="CJ220:DA220"/>
    <mergeCell ref="A63:G63"/>
    <mergeCell ref="H63:AG63"/>
    <mergeCell ref="AH63:AN63"/>
    <mergeCell ref="AP63:BC63"/>
    <mergeCell ref="BD63:BS63"/>
    <mergeCell ref="BT63:CI63"/>
    <mergeCell ref="CJ63:DA63"/>
    <mergeCell ref="A210:G210"/>
    <mergeCell ref="H210:BS210"/>
    <mergeCell ref="BT210:CI210"/>
    <mergeCell ref="CJ210:DA210"/>
    <mergeCell ref="A69:G69"/>
    <mergeCell ref="H69:BC69"/>
    <mergeCell ref="BD69:BS69"/>
    <mergeCell ref="BT69:CI69"/>
    <mergeCell ref="CJ69:DA69"/>
    <mergeCell ref="H68:AG68"/>
    <mergeCell ref="A78:G78"/>
    <mergeCell ref="H78:BC78"/>
    <mergeCell ref="A2:DA2"/>
    <mergeCell ref="A4:DA4"/>
    <mergeCell ref="A6:F6"/>
    <mergeCell ref="G6:AD6"/>
    <mergeCell ref="AE6:BC6"/>
    <mergeCell ref="BD6:BS6"/>
    <mergeCell ref="BT6:CI6"/>
    <mergeCell ref="CJ6:DA6"/>
    <mergeCell ref="A7:F7"/>
    <mergeCell ref="G7:AD7"/>
    <mergeCell ref="AE7:BC7"/>
    <mergeCell ref="BD7:BS7"/>
    <mergeCell ref="BT7:CI7"/>
    <mergeCell ref="CJ7:DA7"/>
    <mergeCell ref="AE8:BC8"/>
    <mergeCell ref="BD8:BS8"/>
    <mergeCell ref="BT8:CI8"/>
    <mergeCell ref="CJ8:DA8"/>
    <mergeCell ref="A9:F9"/>
    <mergeCell ref="G9:AD9"/>
    <mergeCell ref="AE9:BC9"/>
    <mergeCell ref="BD9:BS9"/>
    <mergeCell ref="BT9:CI9"/>
    <mergeCell ref="CJ9:DA9"/>
    <mergeCell ref="A8:F8"/>
    <mergeCell ref="G8:AD8"/>
    <mergeCell ref="A10:F10"/>
    <mergeCell ref="G10:AD10"/>
    <mergeCell ref="AE10:BC10"/>
    <mergeCell ref="BD10:BS10"/>
    <mergeCell ref="BT10:CI10"/>
    <mergeCell ref="CJ10:DA10"/>
    <mergeCell ref="A12:DA12"/>
    <mergeCell ref="A14:F14"/>
    <mergeCell ref="G14:AD14"/>
    <mergeCell ref="AE14:AY14"/>
    <mergeCell ref="AZ14:BQ14"/>
    <mergeCell ref="BR14:CI14"/>
    <mergeCell ref="CJ14:DA14"/>
    <mergeCell ref="A15:F15"/>
    <mergeCell ref="G15:AD15"/>
    <mergeCell ref="AE15:AY15"/>
    <mergeCell ref="AZ15:BQ15"/>
    <mergeCell ref="BR15:CI15"/>
    <mergeCell ref="CJ15:DA15"/>
    <mergeCell ref="A16:F16"/>
    <mergeCell ref="G16:AD16"/>
    <mergeCell ref="AE16:AY16"/>
    <mergeCell ref="AZ16:BQ16"/>
    <mergeCell ref="BR16:CI16"/>
    <mergeCell ref="CJ16:DA16"/>
    <mergeCell ref="A17:F17"/>
    <mergeCell ref="G17:AD17"/>
    <mergeCell ref="AE17:AY17"/>
    <mergeCell ref="AZ17:BQ17"/>
    <mergeCell ref="BR17:CI17"/>
    <mergeCell ref="CJ17:DA17"/>
    <mergeCell ref="A18:F18"/>
    <mergeCell ref="G18:AD18"/>
    <mergeCell ref="AE18:AY18"/>
    <mergeCell ref="AZ18:BQ18"/>
    <mergeCell ref="BR18:CI18"/>
    <mergeCell ref="CJ18:DA18"/>
    <mergeCell ref="A20:DA20"/>
    <mergeCell ref="A22:F22"/>
    <mergeCell ref="G22:BV22"/>
    <mergeCell ref="BW22:CL22"/>
    <mergeCell ref="CM22:DA22"/>
    <mergeCell ref="A23:F23"/>
    <mergeCell ref="G23:BV23"/>
    <mergeCell ref="BW23:CL23"/>
    <mergeCell ref="CM23:DA23"/>
    <mergeCell ref="A24:F24"/>
    <mergeCell ref="H24:BV24"/>
    <mergeCell ref="BW24:CL24"/>
    <mergeCell ref="CM24:DA24"/>
    <mergeCell ref="A25:F26"/>
    <mergeCell ref="H25:BV25"/>
    <mergeCell ref="BW25:CL26"/>
    <mergeCell ref="CM25:DA26"/>
    <mergeCell ref="H26:BV26"/>
    <mergeCell ref="A27:F27"/>
    <mergeCell ref="H27:BV27"/>
    <mergeCell ref="BW27:CL27"/>
    <mergeCell ref="CM27:DA27"/>
    <mergeCell ref="A28:F28"/>
    <mergeCell ref="H28:BV28"/>
    <mergeCell ref="BW28:CL28"/>
    <mergeCell ref="CM28:DA28"/>
    <mergeCell ref="A29:F29"/>
    <mergeCell ref="H29:BV29"/>
    <mergeCell ref="BW29:CL29"/>
    <mergeCell ref="CM29:DA29"/>
    <mergeCell ref="A30:F31"/>
    <mergeCell ref="H30:BV30"/>
    <mergeCell ref="BW30:CL31"/>
    <mergeCell ref="CM30:DA31"/>
    <mergeCell ref="H31:BV31"/>
    <mergeCell ref="A32:F32"/>
    <mergeCell ref="H32:BV32"/>
    <mergeCell ref="BW32:CL33"/>
    <mergeCell ref="CM32:DA33"/>
    <mergeCell ref="A33:F33"/>
    <mergeCell ref="H33:BV33"/>
    <mergeCell ref="A34:F34"/>
    <mergeCell ref="H34:BV34"/>
    <mergeCell ref="BW34:CL35"/>
    <mergeCell ref="CM34:DA35"/>
    <mergeCell ref="A35:F35"/>
    <mergeCell ref="H35:BV35"/>
    <mergeCell ref="A36:F36"/>
    <mergeCell ref="H36:BV36"/>
    <mergeCell ref="BW36:CL36"/>
    <mergeCell ref="CM36:DA36"/>
    <mergeCell ref="A37:F37"/>
    <mergeCell ref="G37:BV37"/>
    <mergeCell ref="BW37:CL37"/>
    <mergeCell ref="CM37:DA37"/>
    <mergeCell ref="A39:DA39"/>
    <mergeCell ref="A41:DA41"/>
    <mergeCell ref="A43:F43"/>
    <mergeCell ref="G43:AD43"/>
    <mergeCell ref="AE43:BC43"/>
    <mergeCell ref="BD43:CI43"/>
    <mergeCell ref="CJ43:DA43"/>
    <mergeCell ref="A44:F44"/>
    <mergeCell ref="G44:AD44"/>
    <mergeCell ref="AE44:BC44"/>
    <mergeCell ref="BD44:CI44"/>
    <mergeCell ref="CJ44:DA44"/>
    <mergeCell ref="A45:F45"/>
    <mergeCell ref="G45:AD45"/>
    <mergeCell ref="AE45:BC45"/>
    <mergeCell ref="BD45:CI45"/>
    <mergeCell ref="CJ45:DA45"/>
    <mergeCell ref="A46:F46"/>
    <mergeCell ref="G46:AD46"/>
    <mergeCell ref="AE46:BC46"/>
    <mergeCell ref="BD46:CI46"/>
    <mergeCell ref="CJ46:DA46"/>
    <mergeCell ref="A47:F47"/>
    <mergeCell ref="G47:AD47"/>
    <mergeCell ref="AE47:BC47"/>
    <mergeCell ref="BD47:CI47"/>
    <mergeCell ref="CJ47:DA47"/>
    <mergeCell ref="A55:G55"/>
    <mergeCell ref="BD55:BS55"/>
    <mergeCell ref="BT55:CI55"/>
    <mergeCell ref="CJ55:DA55"/>
    <mergeCell ref="H55:AG55"/>
    <mergeCell ref="AH55:AN55"/>
    <mergeCell ref="AP55:BC55"/>
    <mergeCell ref="A48:DA48"/>
    <mergeCell ref="X50:DA50"/>
    <mergeCell ref="AP52:DA52"/>
    <mergeCell ref="A54:G54"/>
    <mergeCell ref="BD54:BS54"/>
    <mergeCell ref="BT54:CI54"/>
    <mergeCell ref="CJ54:DA54"/>
    <mergeCell ref="H54:AG54"/>
    <mergeCell ref="AH54:AN54"/>
    <mergeCell ref="AP54:BC54"/>
    <mergeCell ref="A56:G56"/>
    <mergeCell ref="BD56:BS56"/>
    <mergeCell ref="BT56:CI56"/>
    <mergeCell ref="CJ56:DA56"/>
    <mergeCell ref="A57:G57"/>
    <mergeCell ref="BD57:BS57"/>
    <mergeCell ref="BT57:CI57"/>
    <mergeCell ref="CJ57:DA57"/>
    <mergeCell ref="H57:AG57"/>
    <mergeCell ref="AH57:AN57"/>
    <mergeCell ref="AP57:BC57"/>
    <mergeCell ref="H56:AG56"/>
    <mergeCell ref="AH56:AN56"/>
    <mergeCell ref="AP56:BC56"/>
    <mergeCell ref="A58:G58"/>
    <mergeCell ref="A59:G59"/>
    <mergeCell ref="A64:G64"/>
    <mergeCell ref="A60:G60"/>
    <mergeCell ref="A71:DA71"/>
    <mergeCell ref="X73:DA73"/>
    <mergeCell ref="A75:AO75"/>
    <mergeCell ref="AP75:DA75"/>
    <mergeCell ref="A77:G77"/>
    <mergeCell ref="H77:BC77"/>
    <mergeCell ref="BD77:BS77"/>
    <mergeCell ref="BT77:CD77"/>
    <mergeCell ref="CE77:DA77"/>
    <mergeCell ref="AH58:AN58"/>
    <mergeCell ref="AH59:AN59"/>
    <mergeCell ref="AH64:AN64"/>
    <mergeCell ref="AH60:AN60"/>
    <mergeCell ref="AH68:AN68"/>
    <mergeCell ref="AP58:BC58"/>
    <mergeCell ref="AP59:BC59"/>
    <mergeCell ref="AP64:BC64"/>
    <mergeCell ref="AP60:BC60"/>
    <mergeCell ref="AP68:BC68"/>
    <mergeCell ref="CJ58:DA58"/>
    <mergeCell ref="BD78:BS78"/>
    <mergeCell ref="BT78:CD78"/>
    <mergeCell ref="CE78:DA78"/>
    <mergeCell ref="A79:G79"/>
    <mergeCell ref="H79:BC79"/>
    <mergeCell ref="BD79:BS79"/>
    <mergeCell ref="BT79:CD79"/>
    <mergeCell ref="CE79:DA79"/>
    <mergeCell ref="A80:G80"/>
    <mergeCell ref="H80:BC80"/>
    <mergeCell ref="BD80:BS80"/>
    <mergeCell ref="BT80:CD80"/>
    <mergeCell ref="CE80:DA80"/>
    <mergeCell ref="A81:G81"/>
    <mergeCell ref="H81:BC81"/>
    <mergeCell ref="BD81:BS81"/>
    <mergeCell ref="BT81:CD81"/>
    <mergeCell ref="CE81:DA81"/>
    <mergeCell ref="A84:G84"/>
    <mergeCell ref="H84:BC84"/>
    <mergeCell ref="BD84:BS84"/>
    <mergeCell ref="BT84:CD84"/>
    <mergeCell ref="CE84:DA84"/>
    <mergeCell ref="A82:G82"/>
    <mergeCell ref="H82:BC82"/>
    <mergeCell ref="BD82:BS82"/>
    <mergeCell ref="BT82:CD82"/>
    <mergeCell ref="CE82:DA82"/>
    <mergeCell ref="A83:G83"/>
    <mergeCell ref="H83:BC83"/>
    <mergeCell ref="BD83:BS83"/>
    <mergeCell ref="BT83:CD83"/>
    <mergeCell ref="CE83:DA83"/>
    <mergeCell ref="A85:G85"/>
    <mergeCell ref="H85:BC85"/>
    <mergeCell ref="BD85:BS85"/>
    <mergeCell ref="BT85:CD85"/>
    <mergeCell ref="CE85:DA85"/>
    <mergeCell ref="A86:G86"/>
    <mergeCell ref="H86:BC86"/>
    <mergeCell ref="BD86:BS86"/>
    <mergeCell ref="BT86:CD86"/>
    <mergeCell ref="CE86:DA86"/>
    <mergeCell ref="A88:G88"/>
    <mergeCell ref="H88:BC88"/>
    <mergeCell ref="BD88:BS88"/>
    <mergeCell ref="BT88:CD88"/>
    <mergeCell ref="CE88:DA88"/>
    <mergeCell ref="A87:G87"/>
    <mergeCell ref="H87:BC87"/>
    <mergeCell ref="BD87:BS87"/>
    <mergeCell ref="BT87:CD87"/>
    <mergeCell ref="CE87:DA87"/>
    <mergeCell ref="A89:G89"/>
    <mergeCell ref="H89:BC89"/>
    <mergeCell ref="BD89:BS89"/>
    <mergeCell ref="BT89:CD89"/>
    <mergeCell ref="CE89:DA89"/>
    <mergeCell ref="A90:G90"/>
    <mergeCell ref="H90:BC90"/>
    <mergeCell ref="BD90:BS90"/>
    <mergeCell ref="BT90:CD90"/>
    <mergeCell ref="CE90:DA90"/>
    <mergeCell ref="A91:G91"/>
    <mergeCell ref="H91:BC91"/>
    <mergeCell ref="BD91:BS91"/>
    <mergeCell ref="BT91:CD91"/>
    <mergeCell ref="CE91:DA91"/>
    <mergeCell ref="H101:BC101"/>
    <mergeCell ref="BD101:BS101"/>
    <mergeCell ref="BT101:CI101"/>
    <mergeCell ref="CJ101:DA101"/>
    <mergeCell ref="A93:DA93"/>
    <mergeCell ref="X95:DA95"/>
    <mergeCell ref="A97:AO97"/>
    <mergeCell ref="AP97:DA97"/>
    <mergeCell ref="A99:G99"/>
    <mergeCell ref="H99:BC99"/>
    <mergeCell ref="A100:G100"/>
    <mergeCell ref="H100:BC100"/>
    <mergeCell ref="BD100:BS100"/>
    <mergeCell ref="BT100:CI100"/>
    <mergeCell ref="CJ100:DA100"/>
    <mergeCell ref="A101:G101"/>
    <mergeCell ref="BD99:BS99"/>
    <mergeCell ref="BT99:CI99"/>
    <mergeCell ref="CJ99:DA99"/>
    <mergeCell ref="A102:G102"/>
    <mergeCell ref="H102:BC102"/>
    <mergeCell ref="BD102:BS102"/>
    <mergeCell ref="BT102:CI102"/>
    <mergeCell ref="CJ102:DA102"/>
    <mergeCell ref="A103:G103"/>
    <mergeCell ref="H103:BC103"/>
    <mergeCell ref="BD103:BS103"/>
    <mergeCell ref="BT103:CI103"/>
    <mergeCell ref="CJ103:DA103"/>
    <mergeCell ref="A105:DA105"/>
    <mergeCell ref="X107:DA107"/>
    <mergeCell ref="A109:AO109"/>
    <mergeCell ref="AP109:DA109"/>
    <mergeCell ref="A111:G111"/>
    <mergeCell ref="H111:BC111"/>
    <mergeCell ref="BD111:BS111"/>
    <mergeCell ref="BT111:CI111"/>
    <mergeCell ref="CJ111:DA111"/>
    <mergeCell ref="A112:G112"/>
    <mergeCell ref="H112:BC112"/>
    <mergeCell ref="BD112:BS112"/>
    <mergeCell ref="BT112:CI112"/>
    <mergeCell ref="CJ112:DA112"/>
    <mergeCell ref="A113:G113"/>
    <mergeCell ref="H113:BC113"/>
    <mergeCell ref="BD113:BS113"/>
    <mergeCell ref="BT113:CI113"/>
    <mergeCell ref="CJ113:DA113"/>
    <mergeCell ref="A116:G116"/>
    <mergeCell ref="H116:BC116"/>
    <mergeCell ref="BD116:BS116"/>
    <mergeCell ref="BT116:CI116"/>
    <mergeCell ref="CJ116:DA116"/>
    <mergeCell ref="A114:G114"/>
    <mergeCell ref="H114:BC114"/>
    <mergeCell ref="BD114:BS114"/>
    <mergeCell ref="BT114:CI114"/>
    <mergeCell ref="CJ114:DA114"/>
    <mergeCell ref="A115:G115"/>
    <mergeCell ref="H115:BC115"/>
    <mergeCell ref="BD115:BS115"/>
    <mergeCell ref="BT115:CI115"/>
    <mergeCell ref="CJ115:DA115"/>
    <mergeCell ref="A125:DA125"/>
    <mergeCell ref="A127:G127"/>
    <mergeCell ref="H127:AO127"/>
    <mergeCell ref="AP127:BE127"/>
    <mergeCell ref="BF127:BU127"/>
    <mergeCell ref="BV127:CK127"/>
    <mergeCell ref="CL127:DA127"/>
    <mergeCell ref="A128:G128"/>
    <mergeCell ref="H128:AO128"/>
    <mergeCell ref="AP128:BE128"/>
    <mergeCell ref="BF128:BU128"/>
    <mergeCell ref="BV128:CK128"/>
    <mergeCell ref="CL128:DA128"/>
    <mergeCell ref="A117:G117"/>
    <mergeCell ref="H117:BC117"/>
    <mergeCell ref="BD117:BS117"/>
    <mergeCell ref="BT117:CI117"/>
    <mergeCell ref="CJ117:DA117"/>
    <mergeCell ref="A119:DA119"/>
    <mergeCell ref="X121:DA121"/>
    <mergeCell ref="A123:AO123"/>
    <mergeCell ref="AP123:DA123"/>
    <mergeCell ref="A129:G129"/>
    <mergeCell ref="H129:AO129"/>
    <mergeCell ref="AP129:BE129"/>
    <mergeCell ref="BF129:BU129"/>
    <mergeCell ref="BV129:CK129"/>
    <mergeCell ref="CL129:DA129"/>
    <mergeCell ref="A130:G130"/>
    <mergeCell ref="H130:AO130"/>
    <mergeCell ref="AP130:BE130"/>
    <mergeCell ref="BF130:BU130"/>
    <mergeCell ref="BV130:CK130"/>
    <mergeCell ref="CL130:DA130"/>
    <mergeCell ref="A131:G131"/>
    <mergeCell ref="H131:AO131"/>
    <mergeCell ref="AP131:BE131"/>
    <mergeCell ref="BF131:BU131"/>
    <mergeCell ref="BV131:CK131"/>
    <mergeCell ref="CL131:DA131"/>
    <mergeCell ref="A132:G132"/>
    <mergeCell ref="H132:AO132"/>
    <mergeCell ref="AP132:BE132"/>
    <mergeCell ref="BF132:BU132"/>
    <mergeCell ref="BV132:CK132"/>
    <mergeCell ref="CL132:DA132"/>
    <mergeCell ref="A133:G133"/>
    <mergeCell ref="H133:AO133"/>
    <mergeCell ref="AP133:BE133"/>
    <mergeCell ref="BF133:BU133"/>
    <mergeCell ref="BV133:CK133"/>
    <mergeCell ref="CL133:DA133"/>
    <mergeCell ref="A134:G134"/>
    <mergeCell ref="H134:AO134"/>
    <mergeCell ref="AP134:BE134"/>
    <mergeCell ref="BF134:BU134"/>
    <mergeCell ref="BV134:CK134"/>
    <mergeCell ref="CL134:DA134"/>
    <mergeCell ref="A135:G135"/>
    <mergeCell ref="H135:AO135"/>
    <mergeCell ref="AP135:BE135"/>
    <mergeCell ref="BF135:BU135"/>
    <mergeCell ref="BV135:CK135"/>
    <mergeCell ref="CL135:DA135"/>
    <mergeCell ref="A136:G136"/>
    <mergeCell ref="H136:AO136"/>
    <mergeCell ref="AP136:BE136"/>
    <mergeCell ref="BF136:BU136"/>
    <mergeCell ref="BV136:CK136"/>
    <mergeCell ref="CL136:DA136"/>
    <mergeCell ref="A137:G137"/>
    <mergeCell ref="H137:AO137"/>
    <mergeCell ref="AP137:BE137"/>
    <mergeCell ref="BF137:BU137"/>
    <mergeCell ref="BV137:CK137"/>
    <mergeCell ref="CL137:DA137"/>
    <mergeCell ref="A138:G138"/>
    <mergeCell ref="H138:AO138"/>
    <mergeCell ref="AP138:BE138"/>
    <mergeCell ref="BF138:BU138"/>
    <mergeCell ref="BV138:CK138"/>
    <mergeCell ref="CL138:DA138"/>
    <mergeCell ref="A140:DA140"/>
    <mergeCell ref="A142:G142"/>
    <mergeCell ref="H142:BC142"/>
    <mergeCell ref="BD142:BS142"/>
    <mergeCell ref="BT142:CI142"/>
    <mergeCell ref="CJ142:DA142"/>
    <mergeCell ref="A143:G143"/>
    <mergeCell ref="H143:BC143"/>
    <mergeCell ref="BD143:BS143"/>
    <mergeCell ref="BT143:CI143"/>
    <mergeCell ref="CJ143:DA143"/>
    <mergeCell ref="A144:G144"/>
    <mergeCell ref="H144:BC144"/>
    <mergeCell ref="BD144:BS144"/>
    <mergeCell ref="BT144:CI144"/>
    <mergeCell ref="CJ144:DA144"/>
    <mergeCell ref="A145:G145"/>
    <mergeCell ref="H145:BC145"/>
    <mergeCell ref="BD145:BS145"/>
    <mergeCell ref="BT145:CI145"/>
    <mergeCell ref="CJ145:DA145"/>
    <mergeCell ref="A146:G146"/>
    <mergeCell ref="H146:BC146"/>
    <mergeCell ref="BD146:BS146"/>
    <mergeCell ref="BT146:CI146"/>
    <mergeCell ref="CJ146:DA146"/>
    <mergeCell ref="A148:DA148"/>
    <mergeCell ref="A150:G150"/>
    <mergeCell ref="H150:AO150"/>
    <mergeCell ref="AP150:BE150"/>
    <mergeCell ref="BF150:BU150"/>
    <mergeCell ref="BV150:CK150"/>
    <mergeCell ref="CL150:DA150"/>
    <mergeCell ref="A151:G151"/>
    <mergeCell ref="H151:AO151"/>
    <mergeCell ref="AP151:BE151"/>
    <mergeCell ref="BF151:BU151"/>
    <mergeCell ref="BV151:CK151"/>
    <mergeCell ref="CL151:DA151"/>
    <mergeCell ref="A152:G152"/>
    <mergeCell ref="H152:AO152"/>
    <mergeCell ref="AP152:BE152"/>
    <mergeCell ref="BF152:BU152"/>
    <mergeCell ref="BV152:CK152"/>
    <mergeCell ref="CL152:DA152"/>
    <mergeCell ref="A153:G153"/>
    <mergeCell ref="H153:AO153"/>
    <mergeCell ref="AP153:BE153"/>
    <mergeCell ref="BF153:BU153"/>
    <mergeCell ref="BV153:CK153"/>
    <mergeCell ref="CL153:DA153"/>
    <mergeCell ref="A154:G154"/>
    <mergeCell ref="H154:AO154"/>
    <mergeCell ref="AP154:BE154"/>
    <mergeCell ref="BF154:BU154"/>
    <mergeCell ref="BV154:CK154"/>
    <mergeCell ref="CL154:DA154"/>
    <mergeCell ref="A155:G155"/>
    <mergeCell ref="H155:AO155"/>
    <mergeCell ref="AP155:BE155"/>
    <mergeCell ref="BF155:BU155"/>
    <mergeCell ref="BV155:CK155"/>
    <mergeCell ref="CL155:DA155"/>
    <mergeCell ref="A156:G156"/>
    <mergeCell ref="H156:AO156"/>
    <mergeCell ref="AP156:BE156"/>
    <mergeCell ref="BF156:BU156"/>
    <mergeCell ref="BV156:CK156"/>
    <mergeCell ref="CL156:DA156"/>
    <mergeCell ref="A157:G157"/>
    <mergeCell ref="H157:AO157"/>
    <mergeCell ref="AP157:BE157"/>
    <mergeCell ref="BF157:BU157"/>
    <mergeCell ref="BV157:CK157"/>
    <mergeCell ref="CL157:DA157"/>
    <mergeCell ref="A158:G158"/>
    <mergeCell ref="H158:AO158"/>
    <mergeCell ref="AP158:BE158"/>
    <mergeCell ref="BF158:BU158"/>
    <mergeCell ref="BV158:CK158"/>
    <mergeCell ref="CL158:DA158"/>
    <mergeCell ref="A159:G159"/>
    <mergeCell ref="H159:AO159"/>
    <mergeCell ref="AP159:BE159"/>
    <mergeCell ref="BF159:BU159"/>
    <mergeCell ref="BV159:CK159"/>
    <mergeCell ref="CL159:DA159"/>
    <mergeCell ref="A160:G160"/>
    <mergeCell ref="H160:AO160"/>
    <mergeCell ref="AP160:BE160"/>
    <mergeCell ref="BF160:BU160"/>
    <mergeCell ref="BV160:CK160"/>
    <mergeCell ref="CL160:DA160"/>
    <mergeCell ref="A161:G161"/>
    <mergeCell ref="H161:AO161"/>
    <mergeCell ref="AP161:BE161"/>
    <mergeCell ref="BF161:BU161"/>
    <mergeCell ref="BV161:CK161"/>
    <mergeCell ref="CL161:DA161"/>
    <mergeCell ref="A162:G162"/>
    <mergeCell ref="H162:AO162"/>
    <mergeCell ref="AP162:BE162"/>
    <mergeCell ref="BF162:BU162"/>
    <mergeCell ref="BV162:CK162"/>
    <mergeCell ref="CL162:DA162"/>
    <mergeCell ref="A163:G163"/>
    <mergeCell ref="H163:AO163"/>
    <mergeCell ref="AP163:BE163"/>
    <mergeCell ref="BF163:BU163"/>
    <mergeCell ref="BV163:CK163"/>
    <mergeCell ref="CL163:DA163"/>
    <mergeCell ref="A167:G167"/>
    <mergeCell ref="H167:AO167"/>
    <mergeCell ref="AP167:BE167"/>
    <mergeCell ref="BF167:BU167"/>
    <mergeCell ref="BV167:CK167"/>
    <mergeCell ref="CL167:DA167"/>
    <mergeCell ref="A164:G164"/>
    <mergeCell ref="H164:AO164"/>
    <mergeCell ref="AP164:BE164"/>
    <mergeCell ref="BF164:BU164"/>
    <mergeCell ref="BV164:CK164"/>
    <mergeCell ref="CL164:DA164"/>
    <mergeCell ref="A169:G169"/>
    <mergeCell ref="H169:AO169"/>
    <mergeCell ref="AP169:BE169"/>
    <mergeCell ref="BF169:BU169"/>
    <mergeCell ref="BV169:CK169"/>
    <mergeCell ref="CL169:DA169"/>
    <mergeCell ref="A170:G170"/>
    <mergeCell ref="H170:AO170"/>
    <mergeCell ref="AP170:BE170"/>
    <mergeCell ref="BF170:BU170"/>
    <mergeCell ref="BV170:CK170"/>
    <mergeCell ref="CL170:DA170"/>
    <mergeCell ref="A171:G171"/>
    <mergeCell ref="H171:AO171"/>
    <mergeCell ref="AP171:BE171"/>
    <mergeCell ref="BF171:BU171"/>
    <mergeCell ref="BV171:CK171"/>
    <mergeCell ref="CL171:DA171"/>
    <mergeCell ref="A172:G172"/>
    <mergeCell ref="H172:AO172"/>
    <mergeCell ref="AP172:BE172"/>
    <mergeCell ref="BF172:BU172"/>
    <mergeCell ref="BV172:CK172"/>
    <mergeCell ref="CL172:DA172"/>
    <mergeCell ref="A173:G173"/>
    <mergeCell ref="H173:AO173"/>
    <mergeCell ref="AP173:BE173"/>
    <mergeCell ref="BF173:BU173"/>
    <mergeCell ref="BV173:CK173"/>
    <mergeCell ref="CL173:DA173"/>
    <mergeCell ref="A174:G174"/>
    <mergeCell ref="H174:AO174"/>
    <mergeCell ref="AP174:BE174"/>
    <mergeCell ref="BF174:BU174"/>
    <mergeCell ref="BV174:CK174"/>
    <mergeCell ref="CL174:DA174"/>
    <mergeCell ref="CJ192:DA192"/>
    <mergeCell ref="A186:DA186"/>
    <mergeCell ref="A188:G188"/>
    <mergeCell ref="H188:AM188"/>
    <mergeCell ref="AN188:BC188"/>
    <mergeCell ref="BD188:BS188"/>
    <mergeCell ref="BT188:CI188"/>
    <mergeCell ref="CJ188:DA188"/>
    <mergeCell ref="A189:G189"/>
    <mergeCell ref="H189:AM189"/>
    <mergeCell ref="AN189:BC189"/>
    <mergeCell ref="BD189:BS189"/>
    <mergeCell ref="BT189:CI189"/>
    <mergeCell ref="CJ189:DA189"/>
    <mergeCell ref="A190:G190"/>
    <mergeCell ref="H190:AM190"/>
    <mergeCell ref="AN190:BC190"/>
    <mergeCell ref="BD190:BS190"/>
    <mergeCell ref="BT190:CI190"/>
    <mergeCell ref="CJ190:DA190"/>
    <mergeCell ref="A192:G192"/>
    <mergeCell ref="H192:AM192"/>
    <mergeCell ref="AN192:BC192"/>
    <mergeCell ref="BD192:BS192"/>
    <mergeCell ref="A203:G203"/>
    <mergeCell ref="H203:BS203"/>
    <mergeCell ref="BT203:CI203"/>
    <mergeCell ref="CJ203:DA203"/>
    <mergeCell ref="CJ202:DA202"/>
    <mergeCell ref="A205:DA205"/>
    <mergeCell ref="A198:G198"/>
    <mergeCell ref="H198:BS198"/>
    <mergeCell ref="BT198:CI198"/>
    <mergeCell ref="CJ198:DA198"/>
    <mergeCell ref="A199:G199"/>
    <mergeCell ref="H199:BS199"/>
    <mergeCell ref="BT199:CI199"/>
    <mergeCell ref="CJ199:DA199"/>
    <mergeCell ref="A201:G201"/>
    <mergeCell ref="H201:BS201"/>
    <mergeCell ref="BT201:CI201"/>
    <mergeCell ref="CJ201:DA201"/>
    <mergeCell ref="A200:G200"/>
    <mergeCell ref="H200:BS200"/>
    <mergeCell ref="BT200:CI200"/>
    <mergeCell ref="CJ200:DA200"/>
    <mergeCell ref="H218:BC218"/>
    <mergeCell ref="BD218:BS218"/>
    <mergeCell ref="BT218:CI218"/>
    <mergeCell ref="CJ208:DA208"/>
    <mergeCell ref="A209:G209"/>
    <mergeCell ref="H209:BS209"/>
    <mergeCell ref="BT209:CI209"/>
    <mergeCell ref="CJ209:DA209"/>
    <mergeCell ref="CJ207:DA207"/>
    <mergeCell ref="BT207:CI207"/>
    <mergeCell ref="C240:R240"/>
    <mergeCell ref="T240:AB240"/>
    <mergeCell ref="AN240:BK240"/>
    <mergeCell ref="A230:G230"/>
    <mergeCell ref="C238:R238"/>
    <mergeCell ref="T238:AB238"/>
    <mergeCell ref="CJ233:DA233"/>
    <mergeCell ref="A235:G235"/>
    <mergeCell ref="H235:BC235"/>
    <mergeCell ref="BD235:BS235"/>
    <mergeCell ref="BT235:CI235"/>
    <mergeCell ref="CJ235:DA235"/>
    <mergeCell ref="BT233:CI233"/>
    <mergeCell ref="AN238:BK238"/>
    <mergeCell ref="T239:AB239"/>
    <mergeCell ref="AN239:BK239"/>
    <mergeCell ref="A233:G233"/>
    <mergeCell ref="H233:BC233"/>
    <mergeCell ref="BD233:BS233"/>
    <mergeCell ref="BD230:BS230"/>
    <mergeCell ref="BT230:CI230"/>
    <mergeCell ref="CJ230:DA230"/>
    <mergeCell ref="A232:G232"/>
    <mergeCell ref="A234:G234"/>
    <mergeCell ref="D243:R243"/>
    <mergeCell ref="T241:AB241"/>
    <mergeCell ref="H230:BC230"/>
    <mergeCell ref="A228:G228"/>
    <mergeCell ref="H228:BC228"/>
    <mergeCell ref="A68:G68"/>
    <mergeCell ref="H58:AG58"/>
    <mergeCell ref="H59:AG59"/>
    <mergeCell ref="H64:AG64"/>
    <mergeCell ref="H60:AG60"/>
    <mergeCell ref="AN241:BK241"/>
    <mergeCell ref="A207:G207"/>
    <mergeCell ref="H207:BS207"/>
    <mergeCell ref="A225:DA225"/>
    <mergeCell ref="A227:G227"/>
    <mergeCell ref="H227:BC227"/>
    <mergeCell ref="BD227:BS227"/>
    <mergeCell ref="BT227:CI227"/>
    <mergeCell ref="CJ227:DA227"/>
    <mergeCell ref="BD58:BS58"/>
    <mergeCell ref="BD59:BS59"/>
    <mergeCell ref="BD64:BS64"/>
    <mergeCell ref="BD60:BS60"/>
    <mergeCell ref="CJ228:DA228"/>
    <mergeCell ref="BT58:CI58"/>
    <mergeCell ref="BT59:CI59"/>
    <mergeCell ref="BT64:CI64"/>
    <mergeCell ref="BT60:CI60"/>
    <mergeCell ref="BT68:CI68"/>
    <mergeCell ref="BT61:CI61"/>
    <mergeCell ref="BT62:CI62"/>
    <mergeCell ref="CJ61:DA61"/>
    <mergeCell ref="CJ62:DA62"/>
    <mergeCell ref="CJ67:DA67"/>
    <mergeCell ref="CJ59:DA59"/>
    <mergeCell ref="CJ64:DA64"/>
    <mergeCell ref="CJ60:DA60"/>
    <mergeCell ref="BT192:CI192"/>
    <mergeCell ref="H61:AG61"/>
    <mergeCell ref="A61:G61"/>
    <mergeCell ref="A62:G62"/>
    <mergeCell ref="H62:AG62"/>
    <mergeCell ref="AH61:AN61"/>
    <mergeCell ref="AH62:AN62"/>
    <mergeCell ref="AP61:BC61"/>
    <mergeCell ref="AP62:BC62"/>
    <mergeCell ref="BD61:BS61"/>
    <mergeCell ref="BD62:BS62"/>
    <mergeCell ref="BD68:BS68"/>
    <mergeCell ref="A184:G184"/>
    <mergeCell ref="H184:BC184"/>
    <mergeCell ref="BD184:BS184"/>
    <mergeCell ref="BT184:CI184"/>
    <mergeCell ref="A182:G182"/>
    <mergeCell ref="H182:BC182"/>
    <mergeCell ref="BD182:BS182"/>
    <mergeCell ref="BT182:CI182"/>
    <mergeCell ref="A66:G66"/>
    <mergeCell ref="H66:AG66"/>
    <mergeCell ref="AH66:AN66"/>
    <mergeCell ref="AP66:BC66"/>
    <mergeCell ref="BD66:BS66"/>
    <mergeCell ref="BT66:CI66"/>
    <mergeCell ref="CJ66:DA66"/>
    <mergeCell ref="CJ68:DA68"/>
    <mergeCell ref="BD191:BS191"/>
    <mergeCell ref="BT191:CI191"/>
    <mergeCell ref="CJ191:DA191"/>
    <mergeCell ref="CJ184:DA184"/>
    <mergeCell ref="CJ182:DA182"/>
    <mergeCell ref="A179:DA179"/>
    <mergeCell ref="A181:G181"/>
    <mergeCell ref="H181:BC181"/>
    <mergeCell ref="BD181:BS181"/>
    <mergeCell ref="BT181:CI181"/>
    <mergeCell ref="A176:G176"/>
    <mergeCell ref="H176:AO176"/>
    <mergeCell ref="AP176:BE176"/>
    <mergeCell ref="BF176:BU176"/>
    <mergeCell ref="BV176:CK176"/>
    <mergeCell ref="CL176:DA176"/>
    <mergeCell ref="CJ181:DA181"/>
    <mergeCell ref="A177:G177"/>
    <mergeCell ref="H177:AO177"/>
    <mergeCell ref="AP177:BE177"/>
    <mergeCell ref="A183:G183"/>
    <mergeCell ref="H183:BC183"/>
    <mergeCell ref="BD183:BS183"/>
    <mergeCell ref="BT183:CI183"/>
    <mergeCell ref="CJ183:DA183"/>
    <mergeCell ref="A175:G175"/>
    <mergeCell ref="H175:AO175"/>
    <mergeCell ref="AP175:BE175"/>
    <mergeCell ref="BF175:BU175"/>
    <mergeCell ref="BV175:CK175"/>
    <mergeCell ref="CL175:DA175"/>
    <mergeCell ref="BF177:BU177"/>
    <mergeCell ref="BV177:CK177"/>
    <mergeCell ref="CL177:DA177"/>
    <mergeCell ref="DE231:DX231"/>
    <mergeCell ref="A65:G65"/>
    <mergeCell ref="CJ65:DA65"/>
    <mergeCell ref="AH65:AN65"/>
    <mergeCell ref="H65:AG65"/>
    <mergeCell ref="AP65:BC65"/>
    <mergeCell ref="BD65:BS65"/>
    <mergeCell ref="BT65:CI65"/>
    <mergeCell ref="CJ229:DA229"/>
    <mergeCell ref="A223:G223"/>
    <mergeCell ref="H223:BC223"/>
    <mergeCell ref="BD223:BS223"/>
    <mergeCell ref="BT223:CI223"/>
    <mergeCell ref="CJ223:DA223"/>
    <mergeCell ref="A219:G219"/>
    <mergeCell ref="H219:BC219"/>
    <mergeCell ref="BD219:BS219"/>
    <mergeCell ref="BT219:CI219"/>
    <mergeCell ref="CJ219:DA219"/>
    <mergeCell ref="A218:G218"/>
    <mergeCell ref="A67:G67"/>
    <mergeCell ref="H67:AG67"/>
    <mergeCell ref="AH67:AN67"/>
    <mergeCell ref="AP67:BC67"/>
    <mergeCell ref="DC57:EO57"/>
    <mergeCell ref="DF59:EF59"/>
    <mergeCell ref="DC58:DW58"/>
    <mergeCell ref="DB64:DU64"/>
    <mergeCell ref="BD67:BS67"/>
    <mergeCell ref="BT67:CI67"/>
    <mergeCell ref="A208:G208"/>
    <mergeCell ref="H208:BS208"/>
    <mergeCell ref="BT208:CI208"/>
    <mergeCell ref="A202:G202"/>
    <mergeCell ref="H202:BS202"/>
    <mergeCell ref="BT202:CI202"/>
    <mergeCell ref="A194:DA194"/>
    <mergeCell ref="A196:G196"/>
    <mergeCell ref="H196:BS196"/>
    <mergeCell ref="BT196:CI196"/>
    <mergeCell ref="CJ196:DA196"/>
    <mergeCell ref="A197:G197"/>
    <mergeCell ref="H197:BS197"/>
    <mergeCell ref="BT197:CI197"/>
    <mergeCell ref="CJ197:DA197"/>
    <mergeCell ref="A191:G191"/>
    <mergeCell ref="H191:AM191"/>
    <mergeCell ref="AN191:BC191"/>
    <mergeCell ref="H234:BC234"/>
    <mergeCell ref="BD234:BS234"/>
    <mergeCell ref="BT234:CI234"/>
    <mergeCell ref="CJ234:DA234"/>
    <mergeCell ref="A211:G211"/>
    <mergeCell ref="A212:G212"/>
    <mergeCell ref="H211:BS211"/>
    <mergeCell ref="H212:BS212"/>
    <mergeCell ref="BT211:CI211"/>
    <mergeCell ref="BT212:CI212"/>
    <mergeCell ref="CJ211:DA211"/>
    <mergeCell ref="CJ212:DA212"/>
    <mergeCell ref="H232:BC232"/>
    <mergeCell ref="CJ218:DA218"/>
    <mergeCell ref="A213:G213"/>
    <mergeCell ref="H213:BS213"/>
    <mergeCell ref="BT213:CI213"/>
    <mergeCell ref="CJ213:DA213"/>
    <mergeCell ref="A215:DA215"/>
    <mergeCell ref="A217:G217"/>
    <mergeCell ref="H217:BC217"/>
    <mergeCell ref="BD217:BS217"/>
    <mergeCell ref="BT217:CI217"/>
    <mergeCell ref="CJ217:DA217"/>
  </mergeCells>
  <pageMargins left="0.39370078740157483" right="0.39370078740157483" top="0.39370078740157483" bottom="0" header="0.19685039370078741" footer="0.19685039370078741"/>
  <pageSetup paperSize="9" scale="90" fitToHeight="0" orientation="portrait" r:id="rId1"/>
  <headerFooter alignWithMargins="0"/>
  <rowBreaks count="4" manualBreakCount="4">
    <brk id="47" max="104" man="1"/>
    <brk id="91" max="104" man="1"/>
    <brk id="147" max="104" man="1"/>
    <brk id="213" max="104"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IO136"/>
  <sheetViews>
    <sheetView view="pageBreakPreview" zoomScale="80" zoomScaleNormal="85" zoomScaleSheetLayoutView="80" workbookViewId="0">
      <selection activeCell="I10" sqref="I10"/>
    </sheetView>
  </sheetViews>
  <sheetFormatPr defaultColWidth="1.7109375" defaultRowHeight="15" x14ac:dyDescent="0.25"/>
  <cols>
    <col min="1" max="1" width="43.42578125" style="44" customWidth="1"/>
    <col min="2" max="2" width="11.42578125" style="45" customWidth="1"/>
    <col min="3" max="3" width="9.28515625" style="44" hidden="1" customWidth="1"/>
    <col min="4" max="4" width="11.85546875" style="44" customWidth="1"/>
    <col min="5" max="5" width="9.28515625" style="44" customWidth="1"/>
    <col min="6" max="9" width="22" style="44" customWidth="1"/>
    <col min="10" max="10" width="13.42578125" style="44" customWidth="1"/>
    <col min="11" max="16384" width="1.7109375" style="46"/>
  </cols>
  <sheetData>
    <row r="1" spans="1:249" ht="15.75" x14ac:dyDescent="0.25">
      <c r="A1" s="332" t="s">
        <v>561</v>
      </c>
      <c r="B1" s="332"/>
      <c r="C1" s="332"/>
      <c r="D1" s="332"/>
      <c r="E1" s="332"/>
      <c r="F1" s="332"/>
      <c r="G1" s="332"/>
      <c r="H1" s="332"/>
      <c r="I1" s="332"/>
      <c r="J1" s="332"/>
      <c r="K1" s="22"/>
      <c r="L1" s="22"/>
      <c r="M1" s="22"/>
      <c r="N1" s="22"/>
      <c r="O1" s="22"/>
      <c r="P1" s="22"/>
      <c r="Q1" s="22"/>
      <c r="R1" s="22"/>
      <c r="S1" s="22"/>
      <c r="T1" s="22"/>
      <c r="U1" s="22"/>
      <c r="V1" s="22"/>
      <c r="W1" s="22"/>
      <c r="X1" s="22"/>
      <c r="Y1" s="22"/>
      <c r="Z1" s="22"/>
      <c r="AA1" s="22"/>
      <c r="AB1" s="22"/>
      <c r="AC1" s="22"/>
      <c r="AD1" s="22"/>
      <c r="AE1" s="22"/>
      <c r="AF1" s="22"/>
      <c r="AG1" s="22"/>
      <c r="AH1" s="22"/>
      <c r="AI1" s="22"/>
      <c r="AJ1" s="22"/>
      <c r="AK1" s="22"/>
      <c r="AL1" s="22"/>
      <c r="AM1" s="22"/>
      <c r="AN1" s="22"/>
      <c r="AO1" s="22"/>
      <c r="AP1" s="22"/>
      <c r="AQ1" s="22"/>
      <c r="AR1" s="22"/>
      <c r="AS1" s="22"/>
      <c r="AT1" s="22"/>
      <c r="AU1" s="22"/>
      <c r="AV1" s="22"/>
      <c r="AW1" s="22"/>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c r="CP1" s="22"/>
      <c r="CQ1" s="22"/>
      <c r="CR1" s="22"/>
      <c r="CS1" s="22"/>
      <c r="CT1" s="22"/>
      <c r="CU1" s="22"/>
      <c r="CV1" s="22"/>
      <c r="CW1" s="22"/>
      <c r="CX1" s="22"/>
      <c r="CY1" s="22"/>
      <c r="CZ1" s="22"/>
      <c r="DA1" s="22"/>
      <c r="DB1" s="22"/>
      <c r="DC1" s="22"/>
      <c r="DD1" s="22"/>
      <c r="DE1" s="22"/>
      <c r="DF1" s="22"/>
      <c r="DG1" s="22"/>
      <c r="DH1" s="22"/>
      <c r="DI1" s="22"/>
      <c r="DJ1" s="22"/>
      <c r="DK1" s="22"/>
      <c r="DL1" s="22"/>
      <c r="DM1" s="22"/>
      <c r="DN1" s="22"/>
      <c r="DO1" s="22"/>
      <c r="DP1" s="22"/>
      <c r="DQ1" s="22"/>
      <c r="DR1" s="22"/>
      <c r="DS1" s="22"/>
      <c r="DT1" s="22"/>
      <c r="DU1" s="22"/>
      <c r="DV1" s="22"/>
      <c r="DW1" s="22"/>
      <c r="DX1" s="22"/>
      <c r="DY1" s="22"/>
      <c r="DZ1" s="22"/>
      <c r="EA1" s="22"/>
      <c r="EB1" s="22"/>
      <c r="EC1" s="22"/>
      <c r="ED1" s="22"/>
      <c r="EE1" s="22"/>
      <c r="EF1" s="22"/>
      <c r="EG1" s="22"/>
      <c r="EH1" s="22"/>
      <c r="EI1" s="22"/>
      <c r="EJ1" s="22"/>
      <c r="EK1" s="22"/>
      <c r="EL1" s="22"/>
      <c r="EM1" s="22"/>
      <c r="EN1" s="22"/>
      <c r="EO1" s="22"/>
      <c r="EP1" s="22"/>
      <c r="EQ1" s="22"/>
      <c r="ER1" s="22"/>
      <c r="ES1" s="22"/>
      <c r="ET1" s="22"/>
      <c r="EU1" s="22"/>
      <c r="EV1" s="22"/>
      <c r="EW1" s="22"/>
      <c r="EX1" s="22"/>
      <c r="EY1" s="22"/>
      <c r="EZ1" s="22"/>
      <c r="FA1" s="22"/>
      <c r="FB1" s="22"/>
      <c r="FC1" s="22"/>
      <c r="FD1" s="22"/>
      <c r="FE1" s="22"/>
      <c r="FF1" s="22"/>
      <c r="FG1" s="22"/>
      <c r="FH1" s="22"/>
      <c r="FI1" s="22"/>
      <c r="FJ1" s="22"/>
      <c r="FK1" s="22"/>
      <c r="FL1" s="22"/>
      <c r="FM1" s="22"/>
      <c r="FN1" s="22"/>
      <c r="FO1" s="22"/>
      <c r="FP1" s="22"/>
      <c r="FQ1" s="22"/>
      <c r="FR1" s="22"/>
      <c r="FS1" s="22"/>
      <c r="FT1" s="22"/>
      <c r="FU1" s="22"/>
      <c r="FV1" s="22"/>
      <c r="FW1" s="22"/>
      <c r="FX1" s="22"/>
      <c r="FY1" s="22"/>
      <c r="FZ1" s="22"/>
      <c r="GA1" s="22"/>
      <c r="GB1" s="22"/>
      <c r="GC1" s="22"/>
      <c r="GD1" s="22"/>
      <c r="GE1" s="22"/>
      <c r="GF1" s="22"/>
      <c r="GG1" s="22"/>
      <c r="GH1" s="22"/>
      <c r="GI1" s="22"/>
      <c r="GJ1" s="22"/>
      <c r="GK1" s="22"/>
      <c r="GL1" s="22"/>
      <c r="GM1" s="22"/>
      <c r="GN1" s="22"/>
      <c r="GO1" s="22"/>
      <c r="GP1" s="22"/>
      <c r="GQ1" s="22"/>
      <c r="GR1" s="22"/>
      <c r="GS1" s="22"/>
      <c r="GT1" s="22"/>
      <c r="GU1" s="22"/>
      <c r="GV1" s="22"/>
      <c r="GW1" s="22"/>
      <c r="GX1" s="22"/>
      <c r="GY1" s="22"/>
      <c r="GZ1" s="22"/>
      <c r="HA1" s="22"/>
      <c r="HB1" s="22"/>
      <c r="HC1" s="22"/>
      <c r="HD1" s="22"/>
      <c r="HE1" s="22"/>
      <c r="HF1" s="22"/>
      <c r="HG1" s="22"/>
      <c r="HH1" s="22"/>
      <c r="HI1" s="22"/>
      <c r="HJ1" s="22"/>
      <c r="HK1" s="22"/>
      <c r="HL1" s="22"/>
      <c r="HM1" s="22"/>
      <c r="HN1" s="22"/>
      <c r="HO1" s="22"/>
      <c r="HP1" s="22"/>
      <c r="HQ1" s="22"/>
      <c r="HR1" s="22"/>
      <c r="HS1" s="22"/>
      <c r="HT1" s="22"/>
      <c r="HU1" s="22"/>
      <c r="HV1" s="22"/>
      <c r="HW1" s="22"/>
      <c r="HX1" s="22"/>
      <c r="HY1" s="22"/>
      <c r="HZ1" s="22"/>
      <c r="IA1" s="22"/>
      <c r="IB1" s="22"/>
      <c r="IC1" s="22"/>
      <c r="ID1" s="22"/>
      <c r="IE1" s="22"/>
      <c r="IF1" s="22"/>
      <c r="IG1" s="22"/>
      <c r="IH1" s="22"/>
      <c r="II1" s="22"/>
      <c r="IJ1" s="22"/>
      <c r="IK1" s="22"/>
      <c r="IL1" s="22"/>
      <c r="IM1" s="22"/>
      <c r="IN1" s="22"/>
      <c r="IO1" s="22"/>
    </row>
    <row r="2" spans="1:249" ht="15.75" x14ac:dyDescent="0.25">
      <c r="A2" s="371" t="s">
        <v>778</v>
      </c>
      <c r="B2" s="371"/>
      <c r="C2" s="371"/>
      <c r="D2" s="371"/>
      <c r="E2" s="371"/>
      <c r="F2" s="371"/>
      <c r="G2" s="371"/>
      <c r="H2" s="371"/>
      <c r="I2" s="371"/>
      <c r="J2" s="371"/>
      <c r="K2" s="22"/>
      <c r="L2" s="22"/>
      <c r="M2" s="22"/>
      <c r="N2" s="22"/>
      <c r="O2" s="22"/>
      <c r="P2" s="22"/>
      <c r="Q2" s="22"/>
      <c r="R2" s="22"/>
      <c r="S2" s="22"/>
      <c r="T2" s="22"/>
      <c r="U2" s="22"/>
      <c r="V2" s="22"/>
      <c r="W2" s="22"/>
      <c r="X2" s="22"/>
      <c r="Y2" s="22"/>
      <c r="Z2" s="22"/>
      <c r="AA2" s="22"/>
      <c r="AB2" s="22"/>
      <c r="AC2" s="22"/>
      <c r="AD2" s="22"/>
      <c r="AE2" s="22"/>
      <c r="AF2" s="22"/>
      <c r="AG2" s="22"/>
      <c r="AH2" s="22"/>
      <c r="AI2" s="22"/>
      <c r="AJ2" s="22"/>
      <c r="AK2" s="22"/>
      <c r="AL2" s="22"/>
      <c r="AM2" s="22"/>
      <c r="AN2" s="22"/>
      <c r="AO2" s="22"/>
      <c r="AP2" s="22"/>
      <c r="AQ2" s="22"/>
      <c r="AR2" s="22"/>
      <c r="AS2" s="22"/>
      <c r="AT2" s="22"/>
      <c r="AU2" s="22"/>
      <c r="AV2" s="22"/>
      <c r="AW2" s="22"/>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c r="CP2" s="22"/>
      <c r="CQ2" s="22"/>
      <c r="CR2" s="22"/>
      <c r="CS2" s="22"/>
      <c r="CT2" s="22"/>
      <c r="CU2" s="22"/>
      <c r="CV2" s="22"/>
      <c r="CW2" s="22"/>
      <c r="CX2" s="22"/>
      <c r="CY2" s="22"/>
      <c r="CZ2" s="22"/>
      <c r="DA2" s="22"/>
      <c r="DB2" s="22"/>
      <c r="DC2" s="22"/>
      <c r="DD2" s="22"/>
      <c r="DE2" s="22"/>
      <c r="DF2" s="22"/>
      <c r="DG2" s="22"/>
      <c r="DH2" s="22"/>
      <c r="DI2" s="22"/>
      <c r="DJ2" s="22"/>
      <c r="DK2" s="22"/>
      <c r="DL2" s="22"/>
      <c r="DM2" s="22"/>
      <c r="DN2" s="22"/>
      <c r="DO2" s="22"/>
      <c r="DP2" s="22"/>
      <c r="DQ2" s="22"/>
      <c r="DR2" s="22"/>
      <c r="DS2" s="22"/>
      <c r="DT2" s="22"/>
      <c r="DU2" s="22"/>
      <c r="DV2" s="22"/>
      <c r="DW2" s="22"/>
      <c r="DX2" s="22"/>
      <c r="DY2" s="22"/>
      <c r="DZ2" s="22"/>
      <c r="EA2" s="22"/>
      <c r="EB2" s="22"/>
      <c r="EC2" s="22"/>
      <c r="ED2" s="22"/>
      <c r="EE2" s="22"/>
      <c r="EF2" s="22"/>
      <c r="EG2" s="22"/>
      <c r="EH2" s="22"/>
      <c r="EI2" s="22"/>
      <c r="EJ2" s="22"/>
      <c r="EK2" s="22"/>
      <c r="EL2" s="22"/>
      <c r="EM2" s="22"/>
      <c r="EN2" s="22"/>
      <c r="EO2" s="22"/>
      <c r="EP2" s="22"/>
      <c r="EQ2" s="22"/>
      <c r="ER2" s="22"/>
      <c r="ES2" s="22"/>
      <c r="ET2" s="22"/>
      <c r="EU2" s="22"/>
      <c r="EV2" s="22"/>
      <c r="EW2" s="22"/>
      <c r="EX2" s="22"/>
      <c r="EY2" s="22"/>
      <c r="EZ2" s="22"/>
      <c r="FA2" s="22"/>
      <c r="FB2" s="22"/>
      <c r="FC2" s="22"/>
      <c r="FD2" s="22"/>
      <c r="FE2" s="22"/>
      <c r="FF2" s="22"/>
      <c r="FG2" s="22"/>
      <c r="FH2" s="22"/>
      <c r="FI2" s="22"/>
      <c r="FJ2" s="22"/>
      <c r="FK2" s="22"/>
      <c r="FL2" s="22"/>
      <c r="FM2" s="22"/>
      <c r="FN2" s="22"/>
      <c r="FO2" s="22"/>
      <c r="FP2" s="22"/>
      <c r="FQ2" s="22"/>
      <c r="FR2" s="22"/>
      <c r="FS2" s="22"/>
      <c r="FT2" s="22"/>
      <c r="FU2" s="22"/>
      <c r="FV2" s="22"/>
      <c r="FW2" s="22"/>
      <c r="FX2" s="22"/>
      <c r="FY2" s="22"/>
      <c r="FZ2" s="22"/>
      <c r="GA2" s="22"/>
      <c r="GB2" s="22"/>
      <c r="GC2" s="22"/>
      <c r="GD2" s="22"/>
      <c r="GE2" s="22"/>
      <c r="GF2" s="22"/>
      <c r="GG2" s="22"/>
      <c r="GH2" s="22"/>
      <c r="GI2" s="22"/>
      <c r="GJ2" s="22"/>
      <c r="GK2" s="22"/>
      <c r="GL2" s="22"/>
      <c r="GM2" s="22"/>
      <c r="GN2" s="22"/>
      <c r="GO2" s="22"/>
      <c r="GP2" s="22"/>
      <c r="GQ2" s="22"/>
      <c r="GR2" s="22"/>
      <c r="GS2" s="22"/>
      <c r="GT2" s="22"/>
      <c r="GU2" s="22"/>
      <c r="GV2" s="22"/>
      <c r="GW2" s="22"/>
      <c r="GX2" s="22"/>
      <c r="GY2" s="22"/>
      <c r="GZ2" s="22"/>
      <c r="HA2" s="22"/>
      <c r="HB2" s="22"/>
      <c r="HC2" s="22"/>
      <c r="HD2" s="22"/>
      <c r="HE2" s="22"/>
      <c r="HF2" s="22"/>
      <c r="HG2" s="22"/>
      <c r="HH2" s="22"/>
      <c r="HI2" s="22"/>
      <c r="HJ2" s="22"/>
      <c r="HK2" s="22"/>
      <c r="HL2" s="22"/>
      <c r="HM2" s="22"/>
      <c r="HN2" s="22"/>
      <c r="HO2" s="22"/>
      <c r="HP2" s="22"/>
      <c r="HQ2" s="22"/>
      <c r="HR2" s="22"/>
      <c r="HS2" s="22"/>
      <c r="HT2" s="22"/>
      <c r="HU2" s="22"/>
      <c r="HV2" s="22"/>
      <c r="HW2" s="22"/>
      <c r="HX2" s="22"/>
      <c r="HY2" s="22"/>
      <c r="HZ2" s="22"/>
      <c r="IA2" s="22"/>
      <c r="IB2" s="22"/>
      <c r="IC2" s="22"/>
      <c r="ID2" s="22"/>
      <c r="IE2" s="22"/>
      <c r="IF2" s="22"/>
      <c r="IG2" s="22"/>
      <c r="IH2" s="22"/>
      <c r="II2" s="22"/>
      <c r="IJ2" s="22"/>
      <c r="IK2" s="22"/>
      <c r="IL2" s="22"/>
      <c r="IM2" s="22"/>
      <c r="IN2" s="22"/>
      <c r="IO2" s="22"/>
    </row>
    <row r="3" spans="1:249" ht="25.9" customHeight="1" x14ac:dyDescent="0.25">
      <c r="A3" s="371" t="s">
        <v>165</v>
      </c>
      <c r="B3" s="371"/>
      <c r="C3" s="371"/>
      <c r="D3" s="371"/>
      <c r="E3" s="371"/>
      <c r="F3" s="371"/>
      <c r="G3" s="371"/>
      <c r="H3" s="371"/>
      <c r="I3" s="371"/>
      <c r="J3" s="371"/>
      <c r="K3" s="22"/>
      <c r="L3" s="22"/>
      <c r="M3" s="22"/>
      <c r="N3" s="22"/>
      <c r="O3" s="22"/>
      <c r="P3" s="22"/>
      <c r="Q3" s="22"/>
      <c r="R3" s="22"/>
      <c r="S3" s="22"/>
      <c r="T3" s="22"/>
      <c r="U3" s="22"/>
      <c r="V3" s="22"/>
      <c r="W3" s="22"/>
      <c r="X3" s="22"/>
      <c r="Y3" s="22"/>
      <c r="Z3" s="22"/>
      <c r="AA3" s="22"/>
      <c r="AB3" s="22"/>
      <c r="AC3" s="22"/>
      <c r="AD3" s="22"/>
      <c r="AE3" s="22"/>
      <c r="AF3" s="22"/>
      <c r="AG3" s="22"/>
      <c r="AH3" s="22"/>
      <c r="AI3" s="22"/>
      <c r="AJ3" s="22"/>
      <c r="AK3" s="22"/>
      <c r="AL3" s="22"/>
      <c r="AM3" s="22"/>
      <c r="AN3" s="22"/>
      <c r="AO3" s="22"/>
      <c r="AP3" s="22"/>
      <c r="AQ3" s="22"/>
      <c r="AR3" s="22"/>
      <c r="AS3" s="22"/>
      <c r="AT3" s="22"/>
      <c r="AU3" s="22"/>
      <c r="AV3" s="22"/>
      <c r="AW3" s="22"/>
      <c r="AX3" s="22"/>
      <c r="AY3" s="22"/>
      <c r="AZ3" s="22"/>
      <c r="BA3" s="22"/>
      <c r="BB3" s="22"/>
      <c r="BC3" s="22"/>
      <c r="BD3" s="22"/>
      <c r="BE3" s="22"/>
      <c r="BF3" s="22"/>
      <c r="BG3" s="22"/>
      <c r="BH3" s="22"/>
      <c r="BI3" s="22"/>
      <c r="BJ3" s="22"/>
      <c r="BK3" s="22"/>
      <c r="BL3" s="22"/>
      <c r="BM3" s="22"/>
      <c r="BN3" s="22"/>
      <c r="BO3" s="22"/>
      <c r="BP3" s="22"/>
      <c r="BQ3" s="22"/>
      <c r="BR3" s="22"/>
      <c r="BS3" s="22"/>
      <c r="BT3" s="22"/>
      <c r="BU3" s="22"/>
      <c r="BV3" s="22"/>
      <c r="BW3" s="22"/>
      <c r="BX3" s="22"/>
      <c r="BY3" s="22"/>
      <c r="BZ3" s="22"/>
      <c r="CA3" s="22"/>
      <c r="CB3" s="22"/>
      <c r="CC3" s="22"/>
      <c r="CD3" s="22"/>
      <c r="CE3" s="22"/>
      <c r="CF3" s="22"/>
      <c r="CG3" s="22"/>
      <c r="CH3" s="22"/>
      <c r="CI3" s="22"/>
      <c r="CJ3" s="22"/>
      <c r="CK3" s="22"/>
      <c r="CL3" s="22"/>
      <c r="CM3" s="22"/>
      <c r="CN3" s="22"/>
      <c r="CO3" s="22"/>
      <c r="CP3" s="22"/>
      <c r="CQ3" s="22"/>
      <c r="CR3" s="22"/>
      <c r="CS3" s="22"/>
      <c r="CT3" s="22"/>
      <c r="CU3" s="22"/>
      <c r="CV3" s="22"/>
      <c r="CW3" s="22"/>
      <c r="CX3" s="22"/>
      <c r="CY3" s="22"/>
      <c r="CZ3" s="22"/>
      <c r="DA3" s="22"/>
      <c r="DB3" s="22"/>
      <c r="DC3" s="22"/>
      <c r="DD3" s="22"/>
      <c r="DE3" s="22"/>
      <c r="DF3" s="22"/>
      <c r="DG3" s="22"/>
      <c r="DH3" s="22"/>
      <c r="DI3" s="22"/>
      <c r="DJ3" s="22"/>
      <c r="DK3" s="22"/>
      <c r="DL3" s="22"/>
      <c r="DM3" s="22"/>
      <c r="DN3" s="22"/>
      <c r="DO3" s="22"/>
      <c r="DP3" s="22"/>
      <c r="DQ3" s="22"/>
      <c r="DR3" s="22"/>
      <c r="DS3" s="22"/>
      <c r="DT3" s="22"/>
      <c r="DU3" s="22"/>
      <c r="DV3" s="22"/>
      <c r="DW3" s="22"/>
      <c r="DX3" s="22"/>
      <c r="DY3" s="22"/>
      <c r="DZ3" s="22"/>
      <c r="EA3" s="22"/>
      <c r="EB3" s="22"/>
      <c r="EC3" s="22"/>
      <c r="ED3" s="22"/>
      <c r="EE3" s="22"/>
      <c r="EF3" s="22"/>
      <c r="EG3" s="22"/>
      <c r="EH3" s="22"/>
      <c r="EI3" s="22"/>
      <c r="EJ3" s="22"/>
      <c r="EK3" s="22"/>
      <c r="EL3" s="22"/>
      <c r="EM3" s="22"/>
      <c r="EN3" s="22"/>
      <c r="EO3" s="22"/>
      <c r="EP3" s="22"/>
      <c r="EQ3" s="22"/>
      <c r="ER3" s="22"/>
      <c r="ES3" s="22"/>
      <c r="ET3" s="22"/>
      <c r="EU3" s="22"/>
      <c r="EV3" s="22"/>
      <c r="EW3" s="22"/>
      <c r="EX3" s="22"/>
      <c r="EY3" s="22"/>
      <c r="EZ3" s="22"/>
      <c r="FA3" s="22"/>
      <c r="FB3" s="22"/>
      <c r="FC3" s="22"/>
      <c r="FD3" s="22"/>
      <c r="FE3" s="22"/>
      <c r="FF3" s="22"/>
      <c r="FG3" s="22"/>
      <c r="FH3" s="22"/>
      <c r="FI3" s="22"/>
      <c r="FJ3" s="22"/>
      <c r="FK3" s="22"/>
      <c r="FL3" s="22"/>
      <c r="FM3" s="22"/>
      <c r="FN3" s="22"/>
      <c r="FO3" s="22"/>
      <c r="FP3" s="22"/>
      <c r="FQ3" s="22"/>
      <c r="FR3" s="22"/>
      <c r="FS3" s="22"/>
      <c r="FT3" s="22"/>
      <c r="FU3" s="22"/>
      <c r="FV3" s="22"/>
      <c r="FW3" s="22"/>
      <c r="FX3" s="22"/>
      <c r="FY3" s="22"/>
      <c r="FZ3" s="22"/>
      <c r="GA3" s="22"/>
      <c r="GB3" s="22"/>
      <c r="GC3" s="22"/>
      <c r="GD3" s="22"/>
      <c r="GE3" s="22"/>
      <c r="GF3" s="22"/>
      <c r="GG3" s="22"/>
      <c r="GH3" s="22"/>
      <c r="GI3" s="22"/>
      <c r="GJ3" s="22"/>
      <c r="GK3" s="22"/>
      <c r="GL3" s="22"/>
      <c r="GM3" s="22"/>
      <c r="GN3" s="22"/>
      <c r="GO3" s="22"/>
      <c r="GP3" s="22"/>
      <c r="GQ3" s="22"/>
      <c r="GR3" s="22"/>
      <c r="GS3" s="22"/>
      <c r="GT3" s="22"/>
      <c r="GU3" s="22"/>
      <c r="GV3" s="22"/>
      <c r="GW3" s="22"/>
      <c r="GX3" s="22"/>
      <c r="GY3" s="22"/>
      <c r="GZ3" s="22"/>
      <c r="HA3" s="22"/>
      <c r="HB3" s="22"/>
      <c r="HC3" s="22"/>
      <c r="HD3" s="22"/>
      <c r="HE3" s="22"/>
      <c r="HF3" s="22"/>
      <c r="HG3" s="22"/>
      <c r="HH3" s="22"/>
      <c r="HI3" s="22"/>
      <c r="HJ3" s="22"/>
      <c r="HK3" s="22"/>
      <c r="HL3" s="22"/>
      <c r="HM3" s="22"/>
      <c r="HN3" s="22"/>
      <c r="HO3" s="22"/>
      <c r="HP3" s="22"/>
      <c r="HQ3" s="22"/>
      <c r="HR3" s="22"/>
      <c r="HS3" s="22"/>
      <c r="HT3" s="22"/>
      <c r="HU3" s="22"/>
      <c r="HV3" s="22"/>
      <c r="HW3" s="22"/>
      <c r="HX3" s="22"/>
      <c r="HY3" s="22"/>
      <c r="HZ3" s="22"/>
      <c r="IA3" s="22"/>
      <c r="IB3" s="22"/>
      <c r="IC3" s="22"/>
      <c r="ID3" s="22"/>
      <c r="IE3" s="22"/>
      <c r="IF3" s="22"/>
      <c r="IG3" s="22"/>
      <c r="IH3" s="22"/>
      <c r="II3" s="22"/>
      <c r="IJ3" s="22"/>
      <c r="IK3" s="22"/>
      <c r="IL3" s="22"/>
      <c r="IM3" s="22"/>
      <c r="IN3" s="22"/>
      <c r="IO3" s="22"/>
    </row>
    <row r="4" spans="1:249" x14ac:dyDescent="0.25">
      <c r="A4" s="333" t="s">
        <v>50</v>
      </c>
      <c r="B4" s="334" t="s">
        <v>166</v>
      </c>
      <c r="C4" s="334" t="s">
        <v>166</v>
      </c>
      <c r="D4" s="334" t="s">
        <v>167</v>
      </c>
      <c r="E4" s="334" t="s">
        <v>168</v>
      </c>
      <c r="F4" s="333" t="s">
        <v>169</v>
      </c>
      <c r="G4" s="333"/>
      <c r="H4" s="333"/>
      <c r="I4" s="333"/>
      <c r="J4" s="333"/>
      <c r="K4" s="23"/>
      <c r="L4" s="23"/>
      <c r="M4" s="23"/>
      <c r="N4" s="23"/>
      <c r="O4" s="23"/>
      <c r="P4" s="23"/>
      <c r="Q4" s="23"/>
      <c r="R4" s="23"/>
      <c r="S4" s="23"/>
      <c r="T4" s="23"/>
      <c r="U4" s="23"/>
      <c r="V4" s="23"/>
      <c r="W4" s="23"/>
      <c r="X4" s="23"/>
      <c r="Y4" s="23"/>
      <c r="Z4" s="23"/>
      <c r="AA4" s="23"/>
      <c r="AB4" s="23"/>
      <c r="AC4" s="23"/>
      <c r="AD4" s="23"/>
      <c r="AE4" s="23"/>
      <c r="AF4" s="23"/>
      <c r="AG4" s="23"/>
      <c r="AH4" s="23"/>
      <c r="AI4" s="23"/>
      <c r="AJ4" s="23"/>
      <c r="AK4" s="23"/>
      <c r="AL4" s="23"/>
      <c r="AM4" s="23"/>
      <c r="AN4" s="23"/>
      <c r="AO4" s="23"/>
      <c r="AP4" s="23"/>
      <c r="AQ4" s="23"/>
      <c r="AR4" s="23"/>
      <c r="AS4" s="23"/>
      <c r="AT4" s="23"/>
      <c r="AU4" s="23"/>
      <c r="AV4" s="23"/>
      <c r="AW4" s="23"/>
      <c r="AX4" s="23"/>
      <c r="AY4" s="23"/>
      <c r="AZ4" s="23"/>
      <c r="BA4" s="23"/>
      <c r="BB4" s="23"/>
      <c r="BC4" s="23"/>
      <c r="BD4" s="23"/>
      <c r="BE4" s="23"/>
      <c r="BF4" s="23"/>
      <c r="BG4" s="23"/>
      <c r="BH4" s="23"/>
      <c r="BI4" s="23"/>
      <c r="BJ4" s="23"/>
      <c r="BK4" s="23"/>
      <c r="BL4" s="23"/>
      <c r="BM4" s="23"/>
      <c r="BN4" s="23"/>
      <c r="BO4" s="23"/>
      <c r="BP4" s="23"/>
      <c r="BQ4" s="23"/>
      <c r="BR4" s="23"/>
      <c r="BS4" s="23"/>
      <c r="BT4" s="23"/>
      <c r="BU4" s="23"/>
      <c r="BV4" s="23"/>
      <c r="BW4" s="23"/>
      <c r="BX4" s="23"/>
      <c r="BY4" s="23"/>
      <c r="BZ4" s="23"/>
      <c r="CA4" s="23"/>
      <c r="CB4" s="23"/>
      <c r="CC4" s="23"/>
      <c r="CD4" s="23"/>
      <c r="CE4" s="23"/>
      <c r="CF4" s="23"/>
      <c r="CG4" s="23"/>
      <c r="CH4" s="23"/>
      <c r="CI4" s="23"/>
      <c r="CJ4" s="23"/>
      <c r="CK4" s="23"/>
      <c r="CL4" s="23"/>
      <c r="CM4" s="23"/>
      <c r="CN4" s="23"/>
      <c r="CO4" s="23"/>
      <c r="CP4" s="23"/>
      <c r="CQ4" s="23"/>
      <c r="CR4" s="23"/>
      <c r="CS4" s="23"/>
      <c r="CT4" s="23"/>
      <c r="CU4" s="23"/>
      <c r="CV4" s="23"/>
      <c r="CW4" s="23"/>
      <c r="CX4" s="23"/>
      <c r="CY4" s="23"/>
      <c r="CZ4" s="23"/>
      <c r="DA4" s="23"/>
      <c r="DB4" s="23"/>
      <c r="DC4" s="23"/>
      <c r="DD4" s="23"/>
      <c r="DE4" s="23"/>
      <c r="DF4" s="23"/>
      <c r="DG4" s="23"/>
      <c r="DH4" s="23"/>
      <c r="DI4" s="23"/>
      <c r="DJ4" s="23"/>
      <c r="DK4" s="23"/>
      <c r="DL4" s="23"/>
      <c r="DM4" s="23"/>
      <c r="DN4" s="23"/>
      <c r="DO4" s="23"/>
      <c r="DP4" s="23"/>
      <c r="DQ4" s="23"/>
      <c r="DR4" s="23"/>
      <c r="DS4" s="23"/>
      <c r="DT4" s="23"/>
      <c r="DU4" s="23"/>
      <c r="DV4" s="23"/>
      <c r="DW4" s="23"/>
      <c r="DX4" s="23"/>
      <c r="DY4" s="23"/>
      <c r="DZ4" s="23"/>
      <c r="EA4" s="23"/>
      <c r="EB4" s="23"/>
      <c r="EC4" s="23"/>
      <c r="ED4" s="23"/>
      <c r="EE4" s="23"/>
      <c r="EF4" s="23"/>
      <c r="EG4" s="23"/>
      <c r="EH4" s="23"/>
      <c r="EI4" s="23"/>
      <c r="EJ4" s="23"/>
      <c r="EK4" s="23"/>
      <c r="EL4" s="23"/>
      <c r="EM4" s="23"/>
      <c r="EN4" s="23"/>
      <c r="EO4" s="23"/>
      <c r="EP4" s="23"/>
      <c r="EQ4" s="23"/>
      <c r="ER4" s="23"/>
      <c r="ES4" s="23"/>
      <c r="ET4" s="23"/>
      <c r="EU4" s="23"/>
      <c r="EV4" s="23"/>
      <c r="EW4" s="23"/>
      <c r="EX4" s="23"/>
      <c r="EY4" s="23"/>
      <c r="EZ4" s="23"/>
      <c r="FA4" s="23"/>
      <c r="FB4" s="23"/>
      <c r="FC4" s="23"/>
      <c r="FD4" s="23"/>
      <c r="FE4" s="23"/>
      <c r="FF4" s="23"/>
      <c r="FG4" s="23"/>
      <c r="FH4" s="23"/>
      <c r="FI4" s="23"/>
      <c r="FJ4" s="23"/>
      <c r="FK4" s="23"/>
      <c r="FL4" s="23"/>
      <c r="FM4" s="23"/>
      <c r="FN4" s="23"/>
      <c r="FO4" s="23"/>
      <c r="FP4" s="23"/>
      <c r="FQ4" s="23"/>
      <c r="FR4" s="23"/>
      <c r="FS4" s="23"/>
      <c r="FT4" s="23"/>
      <c r="FU4" s="23"/>
      <c r="FV4" s="23"/>
      <c r="FW4" s="23"/>
      <c r="FX4" s="23"/>
      <c r="FY4" s="23"/>
      <c r="FZ4" s="23"/>
      <c r="GA4" s="23"/>
      <c r="GB4" s="23"/>
      <c r="GC4" s="23"/>
      <c r="GD4" s="23"/>
      <c r="GE4" s="23"/>
      <c r="GF4" s="23"/>
      <c r="GG4" s="23"/>
      <c r="GH4" s="23"/>
      <c r="GI4" s="23"/>
      <c r="GJ4" s="23"/>
      <c r="GK4" s="23"/>
      <c r="GL4" s="23"/>
      <c r="GM4" s="23"/>
      <c r="GN4" s="23"/>
      <c r="GO4" s="23"/>
      <c r="GP4" s="23"/>
      <c r="GQ4" s="23"/>
      <c r="GR4" s="23"/>
      <c r="GS4" s="23"/>
      <c r="GT4" s="23"/>
      <c r="GU4" s="23"/>
      <c r="GV4" s="23"/>
      <c r="GW4" s="23"/>
      <c r="GX4" s="23"/>
      <c r="GY4" s="23"/>
      <c r="GZ4" s="23"/>
      <c r="HA4" s="23"/>
      <c r="HB4" s="23"/>
      <c r="HC4" s="23"/>
      <c r="HD4" s="23"/>
      <c r="HE4" s="23"/>
      <c r="HF4" s="23"/>
      <c r="HG4" s="23"/>
      <c r="HH4" s="23"/>
      <c r="HI4" s="23"/>
      <c r="HJ4" s="23"/>
      <c r="HK4" s="23"/>
      <c r="HL4" s="23"/>
      <c r="HM4" s="23"/>
      <c r="HN4" s="23"/>
      <c r="HO4" s="23"/>
      <c r="HP4" s="23"/>
      <c r="HQ4" s="23"/>
      <c r="HR4" s="23"/>
      <c r="HS4" s="23"/>
      <c r="HT4" s="23"/>
      <c r="HU4" s="23"/>
      <c r="HV4" s="23"/>
      <c r="HW4" s="23"/>
      <c r="HX4" s="23"/>
      <c r="HY4" s="23"/>
      <c r="HZ4" s="23"/>
      <c r="IA4" s="23"/>
      <c r="IB4" s="23"/>
      <c r="IC4" s="23"/>
      <c r="ID4" s="23"/>
      <c r="IE4" s="23"/>
      <c r="IF4" s="23"/>
      <c r="IG4" s="23"/>
      <c r="IH4" s="23"/>
      <c r="II4" s="23"/>
      <c r="IJ4" s="23"/>
      <c r="IK4" s="23"/>
      <c r="IL4" s="23"/>
      <c r="IM4" s="23"/>
      <c r="IN4" s="23"/>
      <c r="IO4" s="23"/>
    </row>
    <row r="5" spans="1:249" x14ac:dyDescent="0.25">
      <c r="A5" s="333"/>
      <c r="B5" s="334"/>
      <c r="C5" s="334"/>
      <c r="D5" s="334"/>
      <c r="E5" s="334"/>
      <c r="F5" s="334" t="s">
        <v>170</v>
      </c>
      <c r="G5" s="333" t="s">
        <v>1</v>
      </c>
      <c r="H5" s="333"/>
      <c r="I5" s="333"/>
      <c r="J5" s="333"/>
      <c r="K5" s="23"/>
      <c r="L5" s="23"/>
      <c r="M5" s="23"/>
      <c r="N5" s="23"/>
      <c r="O5" s="23"/>
      <c r="P5" s="23"/>
      <c r="Q5" s="23"/>
      <c r="R5" s="23"/>
      <c r="S5" s="23"/>
      <c r="T5" s="23"/>
      <c r="U5" s="23"/>
      <c r="V5" s="23"/>
      <c r="W5" s="23"/>
      <c r="X5" s="23"/>
      <c r="Y5" s="23"/>
      <c r="Z5" s="23"/>
      <c r="AA5" s="23"/>
      <c r="AB5" s="23"/>
      <c r="AC5" s="23"/>
      <c r="AD5" s="23"/>
      <c r="AE5" s="23"/>
      <c r="AF5" s="23"/>
      <c r="AG5" s="23"/>
      <c r="AH5" s="23"/>
      <c r="AI5" s="23"/>
      <c r="AJ5" s="23"/>
      <c r="AK5" s="23"/>
      <c r="AL5" s="23"/>
      <c r="AM5" s="23"/>
      <c r="AN5" s="23"/>
      <c r="AO5" s="23"/>
      <c r="AP5" s="23"/>
      <c r="AQ5" s="23"/>
      <c r="AR5" s="23"/>
      <c r="AS5" s="23"/>
      <c r="AT5" s="23"/>
      <c r="AU5" s="23"/>
      <c r="AV5" s="23"/>
      <c r="AW5" s="23"/>
      <c r="AX5" s="23"/>
      <c r="AY5" s="23"/>
      <c r="AZ5" s="23"/>
      <c r="BA5" s="23"/>
      <c r="BB5" s="23"/>
      <c r="BC5" s="23"/>
      <c r="BD5" s="23"/>
      <c r="BE5" s="23"/>
      <c r="BF5" s="23"/>
      <c r="BG5" s="23"/>
      <c r="BH5" s="23"/>
      <c r="BI5" s="23"/>
      <c r="BJ5" s="23"/>
      <c r="BK5" s="23"/>
      <c r="BL5" s="23"/>
      <c r="BM5" s="23"/>
      <c r="BN5" s="23"/>
      <c r="BO5" s="23"/>
      <c r="BP5" s="23"/>
      <c r="BQ5" s="23"/>
      <c r="BR5" s="23"/>
      <c r="BS5" s="23"/>
      <c r="BT5" s="23"/>
      <c r="BU5" s="23"/>
      <c r="BV5" s="23"/>
      <c r="BW5" s="23"/>
      <c r="BX5" s="23"/>
      <c r="BY5" s="23"/>
      <c r="BZ5" s="23"/>
      <c r="CA5" s="23"/>
      <c r="CB5" s="23"/>
      <c r="CC5" s="23"/>
      <c r="CD5" s="23"/>
      <c r="CE5" s="23"/>
      <c r="CF5" s="23"/>
      <c r="CG5" s="23"/>
      <c r="CH5" s="23"/>
      <c r="CI5" s="23"/>
      <c r="CJ5" s="23"/>
      <c r="CK5" s="23"/>
      <c r="CL5" s="23"/>
      <c r="CM5" s="23"/>
      <c r="CN5" s="23"/>
      <c r="CO5" s="23"/>
      <c r="CP5" s="23"/>
      <c r="CQ5" s="23"/>
      <c r="CR5" s="23"/>
      <c r="CS5" s="23"/>
      <c r="CT5" s="23"/>
      <c r="CU5" s="23"/>
      <c r="CV5" s="23"/>
      <c r="CW5" s="23"/>
      <c r="CX5" s="23"/>
      <c r="CY5" s="23"/>
      <c r="CZ5" s="23"/>
      <c r="DA5" s="23"/>
      <c r="DB5" s="23"/>
      <c r="DC5" s="23"/>
      <c r="DD5" s="23"/>
      <c r="DE5" s="23"/>
      <c r="DF5" s="23"/>
      <c r="DG5" s="23"/>
      <c r="DH5" s="23"/>
      <c r="DI5" s="23"/>
      <c r="DJ5" s="23"/>
      <c r="DK5" s="23"/>
      <c r="DL5" s="23"/>
      <c r="DM5" s="23"/>
      <c r="DN5" s="23"/>
      <c r="DO5" s="23"/>
      <c r="DP5" s="23"/>
      <c r="DQ5" s="23"/>
      <c r="DR5" s="23"/>
      <c r="DS5" s="23"/>
      <c r="DT5" s="23"/>
      <c r="DU5" s="23"/>
      <c r="DV5" s="23"/>
      <c r="DW5" s="23"/>
      <c r="DX5" s="23"/>
      <c r="DY5" s="23"/>
      <c r="DZ5" s="23"/>
      <c r="EA5" s="23"/>
      <c r="EB5" s="23"/>
      <c r="EC5" s="23"/>
      <c r="ED5" s="23"/>
      <c r="EE5" s="23"/>
      <c r="EF5" s="23"/>
      <c r="EG5" s="23"/>
      <c r="EH5" s="23"/>
      <c r="EI5" s="23"/>
      <c r="EJ5" s="23"/>
      <c r="EK5" s="23"/>
      <c r="EL5" s="23"/>
      <c r="EM5" s="23"/>
      <c r="EN5" s="23"/>
      <c r="EO5" s="23"/>
      <c r="EP5" s="23"/>
      <c r="EQ5" s="23"/>
      <c r="ER5" s="23"/>
      <c r="ES5" s="23"/>
      <c r="ET5" s="23"/>
      <c r="EU5" s="23"/>
      <c r="EV5" s="23"/>
      <c r="EW5" s="23"/>
      <c r="EX5" s="23"/>
      <c r="EY5" s="23"/>
      <c r="EZ5" s="23"/>
      <c r="FA5" s="23"/>
      <c r="FB5" s="23"/>
      <c r="FC5" s="23"/>
      <c r="FD5" s="23"/>
      <c r="FE5" s="23"/>
      <c r="FF5" s="23"/>
      <c r="FG5" s="23"/>
      <c r="FH5" s="23"/>
      <c r="FI5" s="23"/>
      <c r="FJ5" s="23"/>
      <c r="FK5" s="23"/>
      <c r="FL5" s="23"/>
      <c r="FM5" s="23"/>
      <c r="FN5" s="23"/>
      <c r="FO5" s="23"/>
      <c r="FP5" s="23"/>
      <c r="FQ5" s="23"/>
      <c r="FR5" s="23"/>
      <c r="FS5" s="23"/>
      <c r="FT5" s="23"/>
      <c r="FU5" s="23"/>
      <c r="FV5" s="23"/>
      <c r="FW5" s="23"/>
      <c r="FX5" s="23"/>
      <c r="FY5" s="23"/>
      <c r="FZ5" s="23"/>
      <c r="GA5" s="23"/>
      <c r="GB5" s="23"/>
      <c r="GC5" s="23"/>
      <c r="GD5" s="23"/>
      <c r="GE5" s="23"/>
      <c r="GF5" s="23"/>
      <c r="GG5" s="23"/>
      <c r="GH5" s="23"/>
      <c r="GI5" s="23"/>
      <c r="GJ5" s="23"/>
      <c r="GK5" s="23"/>
      <c r="GL5" s="23"/>
      <c r="GM5" s="23"/>
      <c r="GN5" s="23"/>
      <c r="GO5" s="23"/>
      <c r="GP5" s="23"/>
      <c r="GQ5" s="23"/>
      <c r="GR5" s="23"/>
      <c r="GS5" s="23"/>
      <c r="GT5" s="23"/>
      <c r="GU5" s="23"/>
      <c r="GV5" s="23"/>
      <c r="GW5" s="23"/>
      <c r="GX5" s="23"/>
      <c r="GY5" s="23"/>
      <c r="GZ5" s="23"/>
      <c r="HA5" s="23"/>
      <c r="HB5" s="23"/>
      <c r="HC5" s="23"/>
      <c r="HD5" s="23"/>
      <c r="HE5" s="23"/>
      <c r="HF5" s="23"/>
      <c r="HG5" s="23"/>
      <c r="HH5" s="23"/>
      <c r="HI5" s="23"/>
      <c r="HJ5" s="23"/>
      <c r="HK5" s="23"/>
      <c r="HL5" s="23"/>
      <c r="HM5" s="23"/>
      <c r="HN5" s="23"/>
      <c r="HO5" s="23"/>
      <c r="HP5" s="23"/>
      <c r="HQ5" s="23"/>
      <c r="HR5" s="23"/>
      <c r="HS5" s="23"/>
      <c r="HT5" s="23"/>
      <c r="HU5" s="23"/>
      <c r="HV5" s="23"/>
      <c r="HW5" s="23"/>
      <c r="HX5" s="23"/>
      <c r="HY5" s="23"/>
      <c r="HZ5" s="23"/>
      <c r="IA5" s="23"/>
      <c r="IB5" s="23"/>
      <c r="IC5" s="23"/>
      <c r="ID5" s="23"/>
      <c r="IE5" s="23"/>
      <c r="IF5" s="23"/>
      <c r="IG5" s="23"/>
      <c r="IH5" s="23"/>
      <c r="II5" s="23"/>
      <c r="IJ5" s="23"/>
      <c r="IK5" s="23"/>
      <c r="IL5" s="23"/>
      <c r="IM5" s="23"/>
      <c r="IN5" s="23"/>
      <c r="IO5" s="23"/>
    </row>
    <row r="6" spans="1:249" ht="45" customHeight="1" x14ac:dyDescent="0.25">
      <c r="A6" s="333"/>
      <c r="B6" s="334"/>
      <c r="C6" s="334"/>
      <c r="D6" s="334"/>
      <c r="E6" s="334"/>
      <c r="F6" s="334"/>
      <c r="G6" s="334" t="s">
        <v>171</v>
      </c>
      <c r="H6" s="334" t="s">
        <v>172</v>
      </c>
      <c r="I6" s="333" t="s">
        <v>173</v>
      </c>
      <c r="J6" s="333"/>
      <c r="K6" s="23"/>
      <c r="L6" s="23"/>
      <c r="M6" s="23"/>
      <c r="N6" s="23"/>
      <c r="O6" s="23"/>
      <c r="P6" s="23"/>
      <c r="Q6" s="23"/>
      <c r="R6" s="23"/>
      <c r="S6" s="23"/>
      <c r="T6" s="23"/>
      <c r="U6" s="23"/>
      <c r="V6" s="23"/>
      <c r="W6" s="23"/>
      <c r="X6" s="23"/>
      <c r="Y6" s="23"/>
      <c r="Z6" s="23"/>
      <c r="AA6" s="23"/>
      <c r="AB6" s="23"/>
      <c r="AC6" s="23"/>
      <c r="AD6" s="23"/>
      <c r="AE6" s="23"/>
      <c r="AF6" s="23"/>
      <c r="AG6" s="23"/>
      <c r="AH6" s="23"/>
      <c r="AI6" s="23"/>
      <c r="AJ6" s="23"/>
      <c r="AK6" s="23"/>
      <c r="AL6" s="23"/>
      <c r="AM6" s="23"/>
      <c r="AN6" s="23"/>
      <c r="AO6" s="23"/>
      <c r="AP6" s="23"/>
      <c r="AQ6" s="23"/>
      <c r="AR6" s="23"/>
      <c r="AS6" s="23"/>
      <c r="AT6" s="23"/>
      <c r="AU6" s="23"/>
      <c r="AV6" s="23"/>
      <c r="AW6" s="23"/>
      <c r="AX6" s="23"/>
      <c r="AY6" s="23"/>
      <c r="AZ6" s="23"/>
      <c r="BA6" s="23"/>
      <c r="BB6" s="23"/>
      <c r="BC6" s="23"/>
      <c r="BD6" s="23"/>
      <c r="BE6" s="23"/>
      <c r="BF6" s="23"/>
      <c r="BG6" s="23"/>
      <c r="BH6" s="23"/>
      <c r="BI6" s="23"/>
      <c r="BJ6" s="23"/>
      <c r="BK6" s="23"/>
      <c r="BL6" s="23"/>
      <c r="BM6" s="23"/>
      <c r="BN6" s="23"/>
      <c r="BO6" s="23"/>
      <c r="BP6" s="23"/>
      <c r="BQ6" s="23"/>
      <c r="BR6" s="23"/>
      <c r="BS6" s="23"/>
      <c r="BT6" s="23"/>
      <c r="BU6" s="23"/>
      <c r="BV6" s="23"/>
      <c r="BW6" s="23"/>
      <c r="BX6" s="23"/>
      <c r="BY6" s="23"/>
      <c r="BZ6" s="23"/>
      <c r="CA6" s="23"/>
      <c r="CB6" s="23"/>
      <c r="CC6" s="23"/>
      <c r="CD6" s="23"/>
      <c r="CE6" s="23"/>
      <c r="CF6" s="23"/>
      <c r="CG6" s="23"/>
      <c r="CH6" s="23"/>
      <c r="CI6" s="23"/>
      <c r="CJ6" s="23"/>
      <c r="CK6" s="23"/>
      <c r="CL6" s="23"/>
      <c r="CM6" s="23"/>
      <c r="CN6" s="23"/>
      <c r="CO6" s="23"/>
      <c r="CP6" s="23"/>
      <c r="CQ6" s="23"/>
      <c r="CR6" s="23"/>
      <c r="CS6" s="23"/>
      <c r="CT6" s="23"/>
      <c r="CU6" s="23"/>
      <c r="CV6" s="23"/>
      <c r="CW6" s="23"/>
      <c r="CX6" s="23"/>
      <c r="CY6" s="23"/>
      <c r="CZ6" s="23"/>
      <c r="DA6" s="23"/>
      <c r="DB6" s="23"/>
      <c r="DC6" s="23"/>
      <c r="DD6" s="23"/>
      <c r="DE6" s="23"/>
      <c r="DF6" s="23"/>
      <c r="DG6" s="23"/>
      <c r="DH6" s="23"/>
      <c r="DI6" s="23"/>
      <c r="DJ6" s="23"/>
      <c r="DK6" s="23"/>
      <c r="DL6" s="23"/>
      <c r="DM6" s="23"/>
      <c r="DN6" s="23"/>
      <c r="DO6" s="23"/>
      <c r="DP6" s="23"/>
      <c r="DQ6" s="23"/>
      <c r="DR6" s="23"/>
      <c r="DS6" s="23"/>
      <c r="DT6" s="23"/>
      <c r="DU6" s="23"/>
      <c r="DV6" s="23"/>
      <c r="DW6" s="23"/>
      <c r="DX6" s="23"/>
      <c r="DY6" s="23"/>
      <c r="DZ6" s="23"/>
      <c r="EA6" s="23"/>
      <c r="EB6" s="23"/>
      <c r="EC6" s="23"/>
      <c r="ED6" s="23"/>
      <c r="EE6" s="23"/>
      <c r="EF6" s="23"/>
      <c r="EG6" s="23"/>
      <c r="EH6" s="23"/>
      <c r="EI6" s="23"/>
      <c r="EJ6" s="23"/>
      <c r="EK6" s="23"/>
      <c r="EL6" s="23"/>
      <c r="EM6" s="23"/>
      <c r="EN6" s="23"/>
      <c r="EO6" s="23"/>
      <c r="EP6" s="23"/>
      <c r="EQ6" s="23"/>
      <c r="ER6" s="23"/>
      <c r="ES6" s="23"/>
      <c r="ET6" s="23"/>
      <c r="EU6" s="23"/>
      <c r="EV6" s="23"/>
      <c r="EW6" s="23"/>
      <c r="EX6" s="23"/>
      <c r="EY6" s="23"/>
      <c r="EZ6" s="23"/>
      <c r="FA6" s="23"/>
      <c r="FB6" s="23"/>
      <c r="FC6" s="23"/>
      <c r="FD6" s="23"/>
      <c r="FE6" s="23"/>
      <c r="FF6" s="23"/>
      <c r="FG6" s="23"/>
      <c r="FH6" s="23"/>
      <c r="FI6" s="23"/>
      <c r="FJ6" s="23"/>
      <c r="FK6" s="23"/>
      <c r="FL6" s="23"/>
      <c r="FM6" s="23"/>
      <c r="FN6" s="23"/>
      <c r="FO6" s="23"/>
      <c r="FP6" s="23"/>
      <c r="FQ6" s="23"/>
      <c r="FR6" s="23"/>
      <c r="FS6" s="23"/>
      <c r="FT6" s="23"/>
      <c r="FU6" s="23"/>
      <c r="FV6" s="23"/>
      <c r="FW6" s="23"/>
      <c r="FX6" s="23"/>
      <c r="FY6" s="23"/>
      <c r="FZ6" s="23"/>
      <c r="GA6" s="23"/>
      <c r="GB6" s="23"/>
      <c r="GC6" s="23"/>
      <c r="GD6" s="23"/>
      <c r="GE6" s="23"/>
      <c r="GF6" s="23"/>
      <c r="GG6" s="23"/>
      <c r="GH6" s="23"/>
      <c r="GI6" s="23"/>
      <c r="GJ6" s="23"/>
      <c r="GK6" s="23"/>
      <c r="GL6" s="23"/>
      <c r="GM6" s="23"/>
      <c r="GN6" s="23"/>
      <c r="GO6" s="23"/>
      <c r="GP6" s="23"/>
      <c r="GQ6" s="23"/>
      <c r="GR6" s="23"/>
      <c r="GS6" s="23"/>
      <c r="GT6" s="23"/>
      <c r="GU6" s="23"/>
      <c r="GV6" s="23"/>
      <c r="GW6" s="23"/>
      <c r="GX6" s="23"/>
      <c r="GY6" s="23"/>
      <c r="GZ6" s="23"/>
      <c r="HA6" s="23"/>
      <c r="HB6" s="23"/>
      <c r="HC6" s="23"/>
      <c r="HD6" s="23"/>
      <c r="HE6" s="23"/>
      <c r="HF6" s="23"/>
      <c r="HG6" s="23"/>
      <c r="HH6" s="23"/>
      <c r="HI6" s="23"/>
      <c r="HJ6" s="23"/>
      <c r="HK6" s="23"/>
      <c r="HL6" s="23"/>
      <c r="HM6" s="23"/>
      <c r="HN6" s="23"/>
      <c r="HO6" s="23"/>
      <c r="HP6" s="23"/>
      <c r="HQ6" s="23"/>
      <c r="HR6" s="23"/>
      <c r="HS6" s="23"/>
      <c r="HT6" s="23"/>
      <c r="HU6" s="23"/>
      <c r="HV6" s="23"/>
      <c r="HW6" s="23"/>
      <c r="HX6" s="23"/>
      <c r="HY6" s="23"/>
      <c r="HZ6" s="23"/>
      <c r="IA6" s="23"/>
      <c r="IB6" s="23"/>
      <c r="IC6" s="23"/>
      <c r="ID6" s="23"/>
      <c r="IE6" s="23"/>
      <c r="IF6" s="23"/>
      <c r="IG6" s="23"/>
      <c r="IH6" s="23"/>
      <c r="II6" s="23"/>
      <c r="IJ6" s="23"/>
      <c r="IK6" s="23"/>
      <c r="IL6" s="23"/>
      <c r="IM6" s="23"/>
      <c r="IN6" s="23"/>
      <c r="IO6" s="23"/>
    </row>
    <row r="7" spans="1:249" ht="66" customHeight="1" x14ac:dyDescent="0.25">
      <c r="A7" s="333"/>
      <c r="B7" s="334"/>
      <c r="C7" s="334"/>
      <c r="D7" s="334"/>
      <c r="E7" s="334"/>
      <c r="F7" s="334"/>
      <c r="G7" s="334"/>
      <c r="H7" s="334"/>
      <c r="I7" s="202" t="s">
        <v>170</v>
      </c>
      <c r="J7" s="202" t="s">
        <v>174</v>
      </c>
      <c r="K7" s="23"/>
      <c r="L7" s="23"/>
      <c r="M7" s="23"/>
      <c r="N7" s="23"/>
      <c r="O7" s="23"/>
      <c r="P7" s="23"/>
      <c r="Q7" s="23"/>
      <c r="R7" s="23"/>
      <c r="S7" s="23"/>
      <c r="T7" s="23"/>
      <c r="U7" s="23"/>
      <c r="V7" s="23"/>
      <c r="W7" s="23"/>
      <c r="X7" s="23"/>
      <c r="Y7" s="23"/>
      <c r="Z7" s="23"/>
      <c r="AA7" s="23"/>
      <c r="AB7" s="23"/>
      <c r="AC7" s="23"/>
      <c r="AD7" s="23"/>
      <c r="AE7" s="23"/>
      <c r="AF7" s="23"/>
      <c r="AG7" s="23"/>
      <c r="AH7" s="23"/>
      <c r="AI7" s="23"/>
      <c r="AJ7" s="23"/>
      <c r="AK7" s="23"/>
      <c r="AL7" s="23"/>
      <c r="AM7" s="23"/>
      <c r="AN7" s="23"/>
      <c r="AO7" s="23"/>
      <c r="AP7" s="23"/>
      <c r="AQ7" s="23"/>
      <c r="AR7" s="23"/>
      <c r="AS7" s="23"/>
      <c r="AT7" s="23"/>
      <c r="AU7" s="23"/>
      <c r="AV7" s="23"/>
      <c r="AW7" s="23"/>
      <c r="AX7" s="23"/>
      <c r="AY7" s="23"/>
      <c r="AZ7" s="23"/>
      <c r="BA7" s="23"/>
      <c r="BB7" s="23"/>
      <c r="BC7" s="23"/>
      <c r="BD7" s="23"/>
      <c r="BE7" s="23"/>
      <c r="BF7" s="23"/>
      <c r="BG7" s="23"/>
      <c r="BH7" s="23"/>
      <c r="BI7" s="23"/>
      <c r="BJ7" s="23"/>
      <c r="BK7" s="23"/>
      <c r="BL7" s="23"/>
      <c r="BM7" s="23"/>
      <c r="BN7" s="23"/>
      <c r="BO7" s="23"/>
      <c r="BP7" s="23"/>
      <c r="BQ7" s="23"/>
      <c r="BR7" s="23"/>
      <c r="BS7" s="23"/>
      <c r="BT7" s="23"/>
      <c r="BU7" s="23"/>
      <c r="BV7" s="23"/>
      <c r="BW7" s="23"/>
      <c r="BX7" s="23"/>
      <c r="BY7" s="23"/>
      <c r="BZ7" s="23"/>
      <c r="CA7" s="23"/>
      <c r="CB7" s="23"/>
      <c r="CC7" s="23"/>
      <c r="CD7" s="23"/>
      <c r="CE7" s="23"/>
      <c r="CF7" s="23"/>
      <c r="CG7" s="23"/>
      <c r="CH7" s="23"/>
      <c r="CI7" s="23"/>
      <c r="CJ7" s="23"/>
      <c r="CK7" s="23"/>
      <c r="CL7" s="23"/>
      <c r="CM7" s="23"/>
      <c r="CN7" s="23"/>
      <c r="CO7" s="23"/>
      <c r="CP7" s="23"/>
      <c r="CQ7" s="23"/>
      <c r="CR7" s="23"/>
      <c r="CS7" s="23"/>
      <c r="CT7" s="23"/>
      <c r="CU7" s="23"/>
      <c r="CV7" s="23"/>
      <c r="CW7" s="23"/>
      <c r="CX7" s="23"/>
      <c r="CY7" s="23"/>
      <c r="CZ7" s="23"/>
      <c r="DA7" s="23"/>
      <c r="DB7" s="23"/>
      <c r="DC7" s="23"/>
      <c r="DD7" s="23"/>
      <c r="DE7" s="23"/>
      <c r="DF7" s="23"/>
      <c r="DG7" s="23"/>
      <c r="DH7" s="23"/>
      <c r="DI7" s="23"/>
      <c r="DJ7" s="23"/>
      <c r="DK7" s="23"/>
      <c r="DL7" s="23"/>
      <c r="DM7" s="23"/>
      <c r="DN7" s="23"/>
      <c r="DO7" s="23"/>
      <c r="DP7" s="23"/>
      <c r="DQ7" s="23"/>
      <c r="DR7" s="23"/>
      <c r="DS7" s="23"/>
      <c r="DT7" s="23"/>
      <c r="DU7" s="23"/>
      <c r="DV7" s="23"/>
      <c r="DW7" s="23"/>
      <c r="DX7" s="23"/>
      <c r="DY7" s="23"/>
      <c r="DZ7" s="23"/>
      <c r="EA7" s="23"/>
      <c r="EB7" s="23"/>
      <c r="EC7" s="23"/>
      <c r="ED7" s="23"/>
      <c r="EE7" s="23"/>
      <c r="EF7" s="23"/>
      <c r="EG7" s="23"/>
      <c r="EH7" s="23"/>
      <c r="EI7" s="23"/>
      <c r="EJ7" s="23"/>
      <c r="EK7" s="23"/>
      <c r="EL7" s="23"/>
      <c r="EM7" s="23"/>
      <c r="EN7" s="23"/>
      <c r="EO7" s="23"/>
      <c r="EP7" s="23"/>
      <c r="EQ7" s="23"/>
      <c r="ER7" s="23"/>
      <c r="ES7" s="23"/>
      <c r="ET7" s="23"/>
      <c r="EU7" s="23"/>
      <c r="EV7" s="23"/>
      <c r="EW7" s="23"/>
      <c r="EX7" s="23"/>
      <c r="EY7" s="23"/>
      <c r="EZ7" s="23"/>
      <c r="FA7" s="23"/>
      <c r="FB7" s="23"/>
      <c r="FC7" s="23"/>
      <c r="FD7" s="23"/>
      <c r="FE7" s="23"/>
      <c r="FF7" s="23"/>
      <c r="FG7" s="23"/>
      <c r="FH7" s="23"/>
      <c r="FI7" s="23"/>
      <c r="FJ7" s="23"/>
      <c r="FK7" s="23"/>
      <c r="FL7" s="23"/>
      <c r="FM7" s="23"/>
      <c r="FN7" s="23"/>
      <c r="FO7" s="23"/>
      <c r="FP7" s="23"/>
      <c r="FQ7" s="23"/>
      <c r="FR7" s="23"/>
      <c r="FS7" s="23"/>
      <c r="FT7" s="23"/>
      <c r="FU7" s="23"/>
      <c r="FV7" s="23"/>
      <c r="FW7" s="23"/>
      <c r="FX7" s="23"/>
      <c r="FY7" s="23"/>
      <c r="FZ7" s="23"/>
      <c r="GA7" s="23"/>
      <c r="GB7" s="23"/>
      <c r="GC7" s="23"/>
      <c r="GD7" s="23"/>
      <c r="GE7" s="23"/>
      <c r="GF7" s="23"/>
      <c r="GG7" s="23"/>
      <c r="GH7" s="23"/>
      <c r="GI7" s="23"/>
      <c r="GJ7" s="23"/>
      <c r="GK7" s="23"/>
      <c r="GL7" s="23"/>
      <c r="GM7" s="23"/>
      <c r="GN7" s="23"/>
      <c r="GO7" s="23"/>
      <c r="GP7" s="23"/>
      <c r="GQ7" s="23"/>
      <c r="GR7" s="23"/>
      <c r="GS7" s="23"/>
      <c r="GT7" s="23"/>
      <c r="GU7" s="23"/>
      <c r="GV7" s="23"/>
      <c r="GW7" s="23"/>
      <c r="GX7" s="23"/>
      <c r="GY7" s="23"/>
      <c r="GZ7" s="23"/>
      <c r="HA7" s="23"/>
      <c r="HB7" s="23"/>
      <c r="HC7" s="23"/>
      <c r="HD7" s="23"/>
      <c r="HE7" s="23"/>
      <c r="HF7" s="23"/>
      <c r="HG7" s="23"/>
      <c r="HH7" s="23"/>
      <c r="HI7" s="23"/>
      <c r="HJ7" s="23"/>
      <c r="HK7" s="23"/>
      <c r="HL7" s="23"/>
      <c r="HM7" s="23"/>
      <c r="HN7" s="23"/>
      <c r="HO7" s="23"/>
      <c r="HP7" s="23"/>
      <c r="HQ7" s="23"/>
      <c r="HR7" s="23"/>
      <c r="HS7" s="23"/>
      <c r="HT7" s="23"/>
      <c r="HU7" s="23"/>
      <c r="HV7" s="23"/>
      <c r="HW7" s="23"/>
      <c r="HX7" s="23"/>
      <c r="HY7" s="23"/>
      <c r="HZ7" s="23"/>
      <c r="IA7" s="23"/>
      <c r="IB7" s="23"/>
      <c r="IC7" s="23"/>
      <c r="ID7" s="23"/>
      <c r="IE7" s="23"/>
      <c r="IF7" s="23"/>
      <c r="IG7" s="23"/>
      <c r="IH7" s="23"/>
      <c r="II7" s="23"/>
      <c r="IJ7" s="23"/>
      <c r="IK7" s="23"/>
      <c r="IL7" s="23"/>
      <c r="IM7" s="23"/>
      <c r="IN7" s="23"/>
      <c r="IO7" s="23"/>
    </row>
    <row r="8" spans="1:249" x14ac:dyDescent="0.25">
      <c r="A8" s="24">
        <v>1</v>
      </c>
      <c r="B8" s="24">
        <v>2</v>
      </c>
      <c r="C8" s="24">
        <v>2</v>
      </c>
      <c r="D8" s="24">
        <v>3</v>
      </c>
      <c r="E8" s="24">
        <v>4</v>
      </c>
      <c r="F8" s="24">
        <v>5</v>
      </c>
      <c r="G8" s="24">
        <f>F8+1</f>
        <v>6</v>
      </c>
      <c r="H8" s="24">
        <f>G8+1</f>
        <v>7</v>
      </c>
      <c r="I8" s="24">
        <f>H8+1</f>
        <v>8</v>
      </c>
      <c r="J8" s="24">
        <f>I8+1</f>
        <v>9</v>
      </c>
      <c r="K8" s="25"/>
      <c r="L8" s="25"/>
      <c r="M8" s="25"/>
      <c r="N8" s="25"/>
      <c r="O8" s="25"/>
      <c r="P8" s="25"/>
      <c r="Q8" s="25"/>
      <c r="R8" s="25"/>
      <c r="S8" s="25"/>
      <c r="T8" s="25"/>
      <c r="U8" s="25"/>
      <c r="V8" s="25"/>
      <c r="W8" s="25"/>
      <c r="X8" s="25"/>
      <c r="Y8" s="25"/>
      <c r="Z8" s="25"/>
      <c r="AA8" s="25"/>
      <c r="AB8" s="25"/>
      <c r="AC8" s="25"/>
      <c r="AD8" s="25"/>
      <c r="AE8" s="25"/>
      <c r="AF8" s="25"/>
      <c r="AG8" s="25"/>
      <c r="AH8" s="25"/>
      <c r="AI8" s="25"/>
      <c r="AJ8" s="25"/>
      <c r="AK8" s="25"/>
      <c r="AL8" s="25"/>
      <c r="AM8" s="25"/>
      <c r="AN8" s="25"/>
      <c r="AO8" s="25"/>
      <c r="AP8" s="25"/>
      <c r="AQ8" s="25"/>
      <c r="AR8" s="25"/>
      <c r="AS8" s="25"/>
      <c r="AT8" s="25"/>
      <c r="AU8" s="25"/>
      <c r="AV8" s="25"/>
      <c r="AW8" s="25"/>
      <c r="AX8" s="25"/>
      <c r="AY8" s="25"/>
      <c r="AZ8" s="25"/>
      <c r="BA8" s="25"/>
      <c r="BB8" s="25"/>
      <c r="BC8" s="25"/>
      <c r="BD8" s="25"/>
      <c r="BE8" s="25"/>
      <c r="BF8" s="25"/>
      <c r="BG8" s="25"/>
      <c r="BH8" s="25"/>
      <c r="BI8" s="25"/>
      <c r="BJ8" s="25"/>
      <c r="BK8" s="25"/>
      <c r="BL8" s="25"/>
      <c r="BM8" s="25"/>
      <c r="BN8" s="25"/>
      <c r="BO8" s="25"/>
      <c r="BP8" s="25"/>
      <c r="BQ8" s="25"/>
      <c r="BR8" s="25"/>
      <c r="BS8" s="25"/>
      <c r="BT8" s="25"/>
      <c r="BU8" s="25"/>
      <c r="BV8" s="25"/>
      <c r="BW8" s="25"/>
      <c r="BX8" s="25"/>
      <c r="BY8" s="25"/>
      <c r="BZ8" s="25"/>
      <c r="CA8" s="25"/>
      <c r="CB8" s="25"/>
      <c r="CC8" s="25"/>
      <c r="CD8" s="25"/>
      <c r="CE8" s="25"/>
      <c r="CF8" s="25"/>
      <c r="CG8" s="25"/>
      <c r="CH8" s="25"/>
      <c r="CI8" s="25"/>
      <c r="CJ8" s="25"/>
      <c r="CK8" s="25"/>
      <c r="CL8" s="25"/>
      <c r="CM8" s="25"/>
      <c r="CN8" s="25"/>
      <c r="CO8" s="25"/>
      <c r="CP8" s="25"/>
      <c r="CQ8" s="25"/>
      <c r="CR8" s="25"/>
      <c r="CS8" s="25"/>
      <c r="CT8" s="25"/>
      <c r="CU8" s="25"/>
      <c r="CV8" s="25"/>
      <c r="CW8" s="25"/>
      <c r="CX8" s="25"/>
      <c r="CY8" s="25"/>
      <c r="CZ8" s="25"/>
      <c r="DA8" s="25"/>
      <c r="DB8" s="25"/>
      <c r="DC8" s="25"/>
      <c r="DD8" s="25"/>
      <c r="DE8" s="25"/>
      <c r="DF8" s="25"/>
      <c r="DG8" s="25"/>
      <c r="DH8" s="25"/>
      <c r="DI8" s="25"/>
      <c r="DJ8" s="25"/>
      <c r="DK8" s="25"/>
      <c r="DL8" s="25"/>
      <c r="DM8" s="25"/>
      <c r="DN8" s="25"/>
      <c r="DO8" s="25"/>
      <c r="DP8" s="25"/>
      <c r="DQ8" s="25"/>
      <c r="DR8" s="25"/>
      <c r="DS8" s="25"/>
      <c r="DT8" s="25"/>
      <c r="DU8" s="25"/>
      <c r="DV8" s="25"/>
      <c r="DW8" s="25"/>
      <c r="DX8" s="25"/>
      <c r="DY8" s="25"/>
      <c r="DZ8" s="25"/>
      <c r="EA8" s="25"/>
      <c r="EB8" s="25"/>
      <c r="EC8" s="25"/>
      <c r="ED8" s="25"/>
      <c r="EE8" s="25"/>
      <c r="EF8" s="25"/>
      <c r="EG8" s="25"/>
      <c r="EH8" s="25"/>
      <c r="EI8" s="25"/>
      <c r="EJ8" s="25"/>
      <c r="EK8" s="25"/>
      <c r="EL8" s="25"/>
      <c r="EM8" s="25"/>
      <c r="EN8" s="25"/>
      <c r="EO8" s="25"/>
      <c r="EP8" s="25"/>
      <c r="EQ8" s="25"/>
      <c r="ER8" s="25"/>
      <c r="ES8" s="25"/>
      <c r="ET8" s="25"/>
      <c r="EU8" s="25"/>
      <c r="EV8" s="25"/>
      <c r="EW8" s="25"/>
      <c r="EX8" s="25"/>
      <c r="EY8" s="25"/>
      <c r="EZ8" s="25"/>
      <c r="FA8" s="25"/>
      <c r="FB8" s="25"/>
      <c r="FC8" s="25"/>
      <c r="FD8" s="25"/>
      <c r="FE8" s="25"/>
      <c r="FF8" s="25"/>
      <c r="FG8" s="25"/>
      <c r="FH8" s="25"/>
      <c r="FI8" s="25"/>
      <c r="FJ8" s="25"/>
      <c r="FK8" s="25"/>
      <c r="FL8" s="25"/>
      <c r="FM8" s="25"/>
      <c r="FN8" s="25"/>
      <c r="FO8" s="25"/>
      <c r="FP8" s="25"/>
      <c r="FQ8" s="25"/>
      <c r="FR8" s="25"/>
      <c r="FS8" s="25"/>
      <c r="FT8" s="25"/>
      <c r="FU8" s="25"/>
      <c r="FV8" s="25"/>
      <c r="FW8" s="25"/>
      <c r="FX8" s="25"/>
      <c r="FY8" s="25"/>
      <c r="FZ8" s="25"/>
      <c r="GA8" s="25"/>
      <c r="GB8" s="25"/>
      <c r="GC8" s="25"/>
      <c r="GD8" s="25"/>
      <c r="GE8" s="25"/>
      <c r="GF8" s="25"/>
      <c r="GG8" s="25"/>
      <c r="GH8" s="25"/>
      <c r="GI8" s="25"/>
      <c r="GJ8" s="25"/>
      <c r="GK8" s="25"/>
      <c r="GL8" s="25"/>
      <c r="GM8" s="25"/>
      <c r="GN8" s="25"/>
      <c r="GO8" s="25"/>
      <c r="GP8" s="25"/>
      <c r="GQ8" s="25"/>
      <c r="GR8" s="25"/>
      <c r="GS8" s="25"/>
      <c r="GT8" s="25"/>
      <c r="GU8" s="25"/>
      <c r="GV8" s="25"/>
      <c r="GW8" s="25"/>
      <c r="GX8" s="25"/>
      <c r="GY8" s="25"/>
      <c r="GZ8" s="25"/>
      <c r="HA8" s="25"/>
      <c r="HB8" s="25"/>
      <c r="HC8" s="25"/>
      <c r="HD8" s="25"/>
      <c r="HE8" s="25"/>
      <c r="HF8" s="25"/>
      <c r="HG8" s="25"/>
      <c r="HH8" s="25"/>
      <c r="HI8" s="25"/>
      <c r="HJ8" s="25"/>
      <c r="HK8" s="25"/>
      <c r="HL8" s="25"/>
      <c r="HM8" s="25"/>
      <c r="HN8" s="25"/>
      <c r="HO8" s="25"/>
      <c r="HP8" s="25"/>
      <c r="HQ8" s="25"/>
      <c r="HR8" s="25"/>
      <c r="HS8" s="25"/>
      <c r="HT8" s="25"/>
      <c r="HU8" s="25"/>
      <c r="HV8" s="25"/>
      <c r="HW8" s="25"/>
      <c r="HX8" s="25"/>
      <c r="HY8" s="25"/>
      <c r="HZ8" s="25"/>
      <c r="IA8" s="25"/>
      <c r="IB8" s="25"/>
      <c r="IC8" s="25"/>
      <c r="ID8" s="25"/>
      <c r="IE8" s="25"/>
      <c r="IF8" s="25"/>
      <c r="IG8" s="25"/>
      <c r="IH8" s="25"/>
      <c r="II8" s="25"/>
      <c r="IJ8" s="25"/>
      <c r="IK8" s="25"/>
      <c r="IL8" s="25"/>
      <c r="IM8" s="25"/>
      <c r="IN8" s="25"/>
      <c r="IO8" s="25"/>
    </row>
    <row r="9" spans="1:249" ht="26.25" x14ac:dyDescent="0.25">
      <c r="A9" s="72" t="s">
        <v>335</v>
      </c>
      <c r="B9" s="37" t="s">
        <v>339</v>
      </c>
      <c r="C9" s="24"/>
      <c r="D9" s="24" t="s">
        <v>178</v>
      </c>
      <c r="E9" s="24" t="s">
        <v>178</v>
      </c>
      <c r="F9" s="125">
        <f>SUM(G9:I9)</f>
        <v>203761.1099999994</v>
      </c>
      <c r="G9" s="125"/>
      <c r="H9" s="125"/>
      <c r="I9" s="125">
        <f>'Детализация доходов (расходов)'!I10</f>
        <v>203761.1099999994</v>
      </c>
      <c r="J9" s="125"/>
      <c r="K9" s="25"/>
      <c r="L9" s="25"/>
      <c r="M9" s="25"/>
      <c r="N9" s="25"/>
      <c r="O9" s="25"/>
      <c r="P9" s="25"/>
      <c r="Q9" s="25"/>
      <c r="R9" s="25"/>
      <c r="S9" s="25"/>
      <c r="T9" s="25"/>
      <c r="U9" s="25"/>
      <c r="V9" s="25"/>
      <c r="W9" s="25"/>
      <c r="X9" s="25"/>
      <c r="Y9" s="25"/>
      <c r="Z9" s="25"/>
      <c r="AA9" s="25"/>
      <c r="AB9" s="25"/>
      <c r="AC9" s="25"/>
      <c r="AD9" s="25"/>
      <c r="AE9" s="25"/>
      <c r="AF9" s="25"/>
      <c r="AG9" s="25"/>
      <c r="AH9" s="25"/>
      <c r="AI9" s="25"/>
      <c r="AJ9" s="25"/>
      <c r="AK9" s="25"/>
      <c r="AL9" s="25"/>
      <c r="AM9" s="25"/>
      <c r="AN9" s="25"/>
      <c r="AO9" s="25"/>
      <c r="AP9" s="25"/>
      <c r="AQ9" s="25"/>
      <c r="AR9" s="25"/>
      <c r="AS9" s="25"/>
      <c r="AT9" s="25"/>
      <c r="AU9" s="25"/>
      <c r="AV9" s="25"/>
      <c r="AW9" s="25"/>
      <c r="AX9" s="25"/>
      <c r="AY9" s="25"/>
      <c r="AZ9" s="25"/>
      <c r="BA9" s="25"/>
      <c r="BB9" s="25"/>
      <c r="BC9" s="25"/>
      <c r="BD9" s="25"/>
      <c r="BE9" s="25"/>
      <c r="BF9" s="25"/>
      <c r="BG9" s="25"/>
      <c r="BH9" s="25"/>
      <c r="BI9" s="25"/>
      <c r="BJ9" s="25"/>
      <c r="BK9" s="25"/>
      <c r="BL9" s="25"/>
      <c r="BM9" s="25"/>
      <c r="BN9" s="25"/>
      <c r="BO9" s="25"/>
      <c r="BP9" s="25"/>
      <c r="BQ9" s="25"/>
      <c r="BR9" s="25"/>
      <c r="BS9" s="25"/>
      <c r="BT9" s="25"/>
      <c r="BU9" s="25"/>
      <c r="BV9" s="25"/>
      <c r="BW9" s="25"/>
      <c r="BX9" s="25"/>
      <c r="BY9" s="25"/>
      <c r="BZ9" s="25"/>
      <c r="CA9" s="25"/>
      <c r="CB9" s="25"/>
      <c r="CC9" s="25"/>
      <c r="CD9" s="25"/>
      <c r="CE9" s="25"/>
      <c r="CF9" s="25"/>
      <c r="CG9" s="25"/>
      <c r="CH9" s="25"/>
      <c r="CI9" s="25"/>
      <c r="CJ9" s="25"/>
      <c r="CK9" s="25"/>
      <c r="CL9" s="25"/>
      <c r="CM9" s="25"/>
      <c r="CN9" s="25"/>
      <c r="CO9" s="25"/>
      <c r="CP9" s="25"/>
      <c r="CQ9" s="25"/>
      <c r="CR9" s="25"/>
      <c r="CS9" s="25"/>
      <c r="CT9" s="25"/>
      <c r="CU9" s="25"/>
      <c r="CV9" s="25"/>
      <c r="CW9" s="25"/>
      <c r="CX9" s="25"/>
      <c r="CY9" s="25"/>
      <c r="CZ9" s="25"/>
      <c r="DA9" s="25"/>
      <c r="DB9" s="25"/>
      <c r="DC9" s="25"/>
      <c r="DD9" s="25"/>
      <c r="DE9" s="25"/>
      <c r="DF9" s="25"/>
      <c r="DG9" s="25"/>
      <c r="DH9" s="25"/>
      <c r="DI9" s="25"/>
      <c r="DJ9" s="25"/>
      <c r="DK9" s="25"/>
      <c r="DL9" s="25"/>
      <c r="DM9" s="25"/>
      <c r="DN9" s="25"/>
      <c r="DO9" s="25"/>
      <c r="DP9" s="25"/>
      <c r="DQ9" s="25"/>
      <c r="DR9" s="25"/>
      <c r="DS9" s="25"/>
      <c r="DT9" s="25"/>
      <c r="DU9" s="25"/>
      <c r="DV9" s="25"/>
      <c r="DW9" s="25"/>
      <c r="DX9" s="25"/>
      <c r="DY9" s="25"/>
      <c r="DZ9" s="25"/>
      <c r="EA9" s="25"/>
      <c r="EB9" s="25"/>
      <c r="EC9" s="25"/>
      <c r="ED9" s="25"/>
      <c r="EE9" s="25"/>
      <c r="EF9" s="25"/>
      <c r="EG9" s="25"/>
      <c r="EH9" s="25"/>
      <c r="EI9" s="25"/>
      <c r="EJ9" s="25"/>
      <c r="EK9" s="25"/>
      <c r="EL9" s="25"/>
      <c r="EM9" s="25"/>
      <c r="EN9" s="25"/>
      <c r="EO9" s="25"/>
      <c r="EP9" s="25"/>
      <c r="EQ9" s="25"/>
      <c r="ER9" s="25"/>
      <c r="ES9" s="25"/>
      <c r="ET9" s="25"/>
      <c r="EU9" s="25"/>
      <c r="EV9" s="25"/>
      <c r="EW9" s="25"/>
      <c r="EX9" s="25"/>
      <c r="EY9" s="25"/>
      <c r="EZ9" s="25"/>
      <c r="FA9" s="25"/>
      <c r="FB9" s="25"/>
      <c r="FC9" s="25"/>
      <c r="FD9" s="25"/>
      <c r="FE9" s="25"/>
      <c r="FF9" s="25"/>
      <c r="FG9" s="25"/>
      <c r="FH9" s="25"/>
      <c r="FI9" s="25"/>
      <c r="FJ9" s="25"/>
      <c r="FK9" s="25"/>
      <c r="FL9" s="25"/>
      <c r="FM9" s="25"/>
      <c r="FN9" s="25"/>
      <c r="FO9" s="25"/>
      <c r="FP9" s="25"/>
      <c r="FQ9" s="25"/>
      <c r="FR9" s="25"/>
      <c r="FS9" s="25"/>
      <c r="FT9" s="25"/>
      <c r="FU9" s="25"/>
      <c r="FV9" s="25"/>
      <c r="FW9" s="25"/>
      <c r="FX9" s="25"/>
      <c r="FY9" s="25"/>
      <c r="FZ9" s="25"/>
      <c r="GA9" s="25"/>
      <c r="GB9" s="25"/>
      <c r="GC9" s="25"/>
      <c r="GD9" s="25"/>
      <c r="GE9" s="25"/>
      <c r="GF9" s="25"/>
      <c r="GG9" s="25"/>
      <c r="GH9" s="25"/>
      <c r="GI9" s="25"/>
      <c r="GJ9" s="25"/>
      <c r="GK9" s="25"/>
      <c r="GL9" s="25"/>
      <c r="GM9" s="25"/>
      <c r="GN9" s="25"/>
      <c r="GO9" s="25"/>
      <c r="GP9" s="25"/>
      <c r="GQ9" s="25"/>
      <c r="GR9" s="25"/>
      <c r="GS9" s="25"/>
      <c r="GT9" s="25"/>
      <c r="GU9" s="25"/>
      <c r="GV9" s="25"/>
      <c r="GW9" s="25"/>
      <c r="GX9" s="25"/>
      <c r="GY9" s="25"/>
      <c r="GZ9" s="25"/>
      <c r="HA9" s="25"/>
      <c r="HB9" s="25"/>
      <c r="HC9" s="25"/>
      <c r="HD9" s="25"/>
      <c r="HE9" s="25"/>
      <c r="HF9" s="25"/>
      <c r="HG9" s="25"/>
      <c r="HH9" s="25"/>
      <c r="HI9" s="25"/>
      <c r="HJ9" s="25"/>
      <c r="HK9" s="25"/>
      <c r="HL9" s="25"/>
      <c r="HM9" s="25"/>
      <c r="HN9" s="25"/>
      <c r="HO9" s="25"/>
      <c r="HP9" s="25"/>
      <c r="HQ9" s="25"/>
      <c r="HR9" s="25"/>
      <c r="HS9" s="25"/>
      <c r="HT9" s="25"/>
      <c r="HU9" s="25"/>
      <c r="HV9" s="25"/>
      <c r="HW9" s="25"/>
      <c r="HX9" s="25"/>
      <c r="HY9" s="25"/>
      <c r="HZ9" s="25"/>
      <c r="IA9" s="25"/>
      <c r="IB9" s="25"/>
      <c r="IC9" s="25"/>
      <c r="ID9" s="25"/>
      <c r="IE9" s="25"/>
      <c r="IF9" s="25"/>
      <c r="IG9" s="25"/>
      <c r="IH9" s="25"/>
      <c r="II9" s="25"/>
      <c r="IJ9" s="25"/>
      <c r="IK9" s="25"/>
      <c r="IL9" s="25"/>
      <c r="IM9" s="25"/>
      <c r="IN9" s="25"/>
      <c r="IO9" s="25"/>
    </row>
    <row r="10" spans="1:249" ht="26.25" x14ac:dyDescent="0.25">
      <c r="A10" s="72" t="s">
        <v>336</v>
      </c>
      <c r="B10" s="37" t="s">
        <v>340</v>
      </c>
      <c r="C10" s="24"/>
      <c r="D10" s="24" t="s">
        <v>178</v>
      </c>
      <c r="E10" s="24" t="s">
        <v>178</v>
      </c>
      <c r="F10" s="125">
        <f>SUM(G10:I10)</f>
        <v>781467.21000000089</v>
      </c>
      <c r="G10" s="125">
        <f>G9+G11+G122-G20-G129</f>
        <v>0</v>
      </c>
      <c r="H10" s="125">
        <f>H9+H11+H122-H20-H129</f>
        <v>0</v>
      </c>
      <c r="I10" s="125">
        <f>I9+F11+F122-F20-F129</f>
        <v>781467.21000000089</v>
      </c>
      <c r="J10" s="125"/>
      <c r="K10" s="25"/>
      <c r="L10" s="25"/>
      <c r="M10" s="25"/>
      <c r="N10" s="25"/>
      <c r="O10" s="25"/>
      <c r="P10" s="25"/>
      <c r="Q10" s="25"/>
      <c r="R10" s="25"/>
      <c r="S10" s="25"/>
      <c r="T10" s="25"/>
      <c r="U10" s="25"/>
      <c r="V10" s="25"/>
      <c r="W10" s="25"/>
      <c r="X10" s="25"/>
      <c r="Y10" s="25"/>
      <c r="Z10" s="25"/>
      <c r="AA10" s="25"/>
      <c r="AB10" s="25"/>
      <c r="AC10" s="25"/>
      <c r="AD10" s="25"/>
      <c r="AE10" s="25"/>
      <c r="AF10" s="25"/>
      <c r="AG10" s="25"/>
      <c r="AH10" s="25"/>
      <c r="AI10" s="25"/>
      <c r="AJ10" s="25"/>
      <c r="AK10" s="25"/>
      <c r="AL10" s="25"/>
      <c r="AM10" s="25"/>
      <c r="AN10" s="25"/>
      <c r="AO10" s="25"/>
      <c r="AP10" s="25"/>
      <c r="AQ10" s="25"/>
      <c r="AR10" s="25"/>
      <c r="AS10" s="25"/>
      <c r="AT10" s="25"/>
      <c r="AU10" s="25"/>
      <c r="AV10" s="25"/>
      <c r="AW10" s="25"/>
      <c r="AX10" s="25"/>
      <c r="AY10" s="25"/>
      <c r="AZ10" s="25"/>
      <c r="BA10" s="25"/>
      <c r="BB10" s="25"/>
      <c r="BC10" s="25"/>
      <c r="BD10" s="25"/>
      <c r="BE10" s="25"/>
      <c r="BF10" s="25"/>
      <c r="BG10" s="25"/>
      <c r="BH10" s="25"/>
      <c r="BI10" s="25"/>
      <c r="BJ10" s="25"/>
      <c r="BK10" s="25"/>
      <c r="BL10" s="25"/>
      <c r="BM10" s="25"/>
      <c r="BN10" s="25"/>
      <c r="BO10" s="25"/>
      <c r="BP10" s="25"/>
      <c r="BQ10" s="25"/>
      <c r="BR10" s="25"/>
      <c r="BS10" s="25"/>
      <c r="BT10" s="25"/>
      <c r="BU10" s="25"/>
      <c r="BV10" s="25"/>
      <c r="BW10" s="25"/>
      <c r="BX10" s="25"/>
      <c r="BY10" s="25"/>
      <c r="BZ10" s="25"/>
      <c r="CA10" s="25"/>
      <c r="CB10" s="25"/>
      <c r="CC10" s="25"/>
      <c r="CD10" s="25"/>
      <c r="CE10" s="25"/>
      <c r="CF10" s="25"/>
      <c r="CG10" s="25"/>
      <c r="CH10" s="25"/>
      <c r="CI10" s="25"/>
      <c r="CJ10" s="25"/>
      <c r="CK10" s="25"/>
      <c r="CL10" s="25"/>
      <c r="CM10" s="25"/>
      <c r="CN10" s="25"/>
      <c r="CO10" s="25"/>
      <c r="CP10" s="25"/>
      <c r="CQ10" s="25"/>
      <c r="CR10" s="25"/>
      <c r="CS10" s="25"/>
      <c r="CT10" s="25"/>
      <c r="CU10" s="25"/>
      <c r="CV10" s="25"/>
      <c r="CW10" s="25"/>
      <c r="CX10" s="25"/>
      <c r="CY10" s="25"/>
      <c r="CZ10" s="25"/>
      <c r="DA10" s="25"/>
      <c r="DB10" s="25"/>
      <c r="DC10" s="25"/>
      <c r="DD10" s="25"/>
      <c r="DE10" s="25"/>
      <c r="DF10" s="25"/>
      <c r="DG10" s="25"/>
      <c r="DH10" s="25"/>
      <c r="DI10" s="25"/>
      <c r="DJ10" s="25"/>
      <c r="DK10" s="25"/>
      <c r="DL10" s="25"/>
      <c r="DM10" s="25"/>
      <c r="DN10" s="25"/>
      <c r="DO10" s="25"/>
      <c r="DP10" s="25"/>
      <c r="DQ10" s="25"/>
      <c r="DR10" s="25"/>
      <c r="DS10" s="25"/>
      <c r="DT10" s="25"/>
      <c r="DU10" s="25"/>
      <c r="DV10" s="25"/>
      <c r="DW10" s="25"/>
      <c r="DX10" s="25"/>
      <c r="DY10" s="25"/>
      <c r="DZ10" s="25"/>
      <c r="EA10" s="25"/>
      <c r="EB10" s="25"/>
      <c r="EC10" s="25"/>
      <c r="ED10" s="25"/>
      <c r="EE10" s="25"/>
      <c r="EF10" s="25"/>
      <c r="EG10" s="25"/>
      <c r="EH10" s="25"/>
      <c r="EI10" s="25"/>
      <c r="EJ10" s="25"/>
      <c r="EK10" s="25"/>
      <c r="EL10" s="25"/>
      <c r="EM10" s="25"/>
      <c r="EN10" s="25"/>
      <c r="EO10" s="25"/>
      <c r="EP10" s="25"/>
      <c r="EQ10" s="25"/>
      <c r="ER10" s="25"/>
      <c r="ES10" s="25"/>
      <c r="ET10" s="25"/>
      <c r="EU10" s="25"/>
      <c r="EV10" s="25"/>
      <c r="EW10" s="25"/>
      <c r="EX10" s="25"/>
      <c r="EY10" s="25"/>
      <c r="EZ10" s="25"/>
      <c r="FA10" s="25"/>
      <c r="FB10" s="25"/>
      <c r="FC10" s="25"/>
      <c r="FD10" s="25"/>
      <c r="FE10" s="25"/>
      <c r="FF10" s="25"/>
      <c r="FG10" s="25"/>
      <c r="FH10" s="25"/>
      <c r="FI10" s="25"/>
      <c r="FJ10" s="25"/>
      <c r="FK10" s="25"/>
      <c r="FL10" s="25"/>
      <c r="FM10" s="25"/>
      <c r="FN10" s="25"/>
      <c r="FO10" s="25"/>
      <c r="FP10" s="25"/>
      <c r="FQ10" s="25"/>
      <c r="FR10" s="25"/>
      <c r="FS10" s="25"/>
      <c r="FT10" s="25"/>
      <c r="FU10" s="25"/>
      <c r="FV10" s="25"/>
      <c r="FW10" s="25"/>
      <c r="FX10" s="25"/>
      <c r="FY10" s="25"/>
      <c r="FZ10" s="25"/>
      <c r="GA10" s="25"/>
      <c r="GB10" s="25"/>
      <c r="GC10" s="25"/>
      <c r="GD10" s="25"/>
      <c r="GE10" s="25"/>
      <c r="GF10" s="25"/>
      <c r="GG10" s="25"/>
      <c r="GH10" s="25"/>
      <c r="GI10" s="25"/>
      <c r="GJ10" s="25"/>
      <c r="GK10" s="25"/>
      <c r="GL10" s="25"/>
      <c r="GM10" s="25"/>
      <c r="GN10" s="25"/>
      <c r="GO10" s="25"/>
      <c r="GP10" s="25"/>
      <c r="GQ10" s="25"/>
      <c r="GR10" s="25"/>
      <c r="GS10" s="25"/>
      <c r="GT10" s="25"/>
      <c r="GU10" s="25"/>
      <c r="GV10" s="25"/>
      <c r="GW10" s="25"/>
      <c r="GX10" s="25"/>
      <c r="GY10" s="25"/>
      <c r="GZ10" s="25"/>
      <c r="HA10" s="25"/>
      <c r="HB10" s="25"/>
      <c r="HC10" s="25"/>
      <c r="HD10" s="25"/>
      <c r="HE10" s="25"/>
      <c r="HF10" s="25"/>
      <c r="HG10" s="25"/>
      <c r="HH10" s="25"/>
      <c r="HI10" s="25"/>
      <c r="HJ10" s="25"/>
      <c r="HK10" s="25"/>
      <c r="HL10" s="25"/>
      <c r="HM10" s="25"/>
      <c r="HN10" s="25"/>
      <c r="HO10" s="25"/>
      <c r="HP10" s="25"/>
      <c r="HQ10" s="25"/>
      <c r="HR10" s="25"/>
      <c r="HS10" s="25"/>
      <c r="HT10" s="25"/>
      <c r="HU10" s="25"/>
      <c r="HV10" s="25"/>
      <c r="HW10" s="25"/>
      <c r="HX10" s="25"/>
      <c r="HY10" s="25"/>
      <c r="HZ10" s="25"/>
      <c r="IA10" s="25"/>
      <c r="IB10" s="25"/>
      <c r="IC10" s="25"/>
      <c r="ID10" s="25"/>
      <c r="IE10" s="25"/>
      <c r="IF10" s="25"/>
      <c r="IG10" s="25"/>
      <c r="IH10" s="25"/>
      <c r="II10" s="25"/>
      <c r="IJ10" s="25"/>
      <c r="IK10" s="25"/>
      <c r="IL10" s="25"/>
      <c r="IM10" s="25"/>
      <c r="IN10" s="25"/>
      <c r="IO10" s="25"/>
    </row>
    <row r="11" spans="1:249" ht="23.25" customHeight="1" x14ac:dyDescent="0.25">
      <c r="A11" s="83" t="s">
        <v>332</v>
      </c>
      <c r="B11" s="81" t="s">
        <v>341</v>
      </c>
      <c r="C11" s="84"/>
      <c r="D11" s="128">
        <v>100</v>
      </c>
      <c r="E11" s="128" t="s">
        <v>178</v>
      </c>
      <c r="F11" s="129">
        <f>G11+H11+I11+J11</f>
        <v>62439916.920000002</v>
      </c>
      <c r="G11" s="129">
        <f>G13+G14+G15+G16+G17</f>
        <v>53144500</v>
      </c>
      <c r="H11" s="129">
        <f>H13+H14+H15+H16+H17</f>
        <v>0</v>
      </c>
      <c r="I11" s="129">
        <f>I13+I14+I15+I16+I17</f>
        <v>9295416.9199999999</v>
      </c>
      <c r="J11" s="129">
        <f>J13+J14+J15+J16+J17</f>
        <v>0</v>
      </c>
      <c r="K11" s="25"/>
      <c r="L11" s="25"/>
      <c r="M11" s="25"/>
      <c r="N11" s="25"/>
      <c r="O11" s="25"/>
      <c r="P11" s="25"/>
      <c r="Q11" s="25"/>
      <c r="R11" s="25"/>
      <c r="S11" s="25"/>
      <c r="T11" s="25"/>
      <c r="U11" s="25"/>
      <c r="V11" s="25"/>
      <c r="W11" s="25"/>
      <c r="X11" s="25"/>
      <c r="Y11" s="25"/>
      <c r="Z11" s="25"/>
      <c r="AA11" s="25"/>
      <c r="AB11" s="25"/>
      <c r="AC11" s="25"/>
      <c r="AD11" s="25"/>
      <c r="AE11" s="25"/>
      <c r="AF11" s="25"/>
      <c r="AG11" s="25"/>
      <c r="AH11" s="25"/>
      <c r="AI11" s="25"/>
      <c r="AJ11" s="25"/>
      <c r="AK11" s="25"/>
      <c r="AL11" s="25"/>
      <c r="AM11" s="25"/>
      <c r="AN11" s="25"/>
      <c r="AO11" s="25"/>
      <c r="AP11" s="25"/>
      <c r="AQ11" s="25"/>
      <c r="AR11" s="25"/>
      <c r="AS11" s="25"/>
      <c r="AT11" s="25"/>
      <c r="AU11" s="25"/>
      <c r="AV11" s="25"/>
      <c r="AW11" s="25"/>
      <c r="AX11" s="25"/>
      <c r="AY11" s="25"/>
      <c r="AZ11" s="25"/>
      <c r="BA11" s="25"/>
      <c r="BB11" s="25"/>
      <c r="BC11" s="25"/>
      <c r="BD11" s="25"/>
      <c r="BE11" s="25"/>
      <c r="BF11" s="25"/>
      <c r="BG11" s="25"/>
      <c r="BH11" s="25"/>
      <c r="BI11" s="25"/>
      <c r="BJ11" s="25"/>
      <c r="BK11" s="25"/>
      <c r="BL11" s="25"/>
      <c r="BM11" s="25"/>
      <c r="BN11" s="25"/>
      <c r="BO11" s="25"/>
      <c r="BP11" s="25"/>
      <c r="BQ11" s="25"/>
      <c r="BR11" s="25"/>
      <c r="BS11" s="25"/>
      <c r="BT11" s="25"/>
      <c r="BU11" s="25"/>
      <c r="BV11" s="25"/>
      <c r="BW11" s="25"/>
      <c r="BX11" s="25"/>
      <c r="BY11" s="25"/>
      <c r="BZ11" s="25"/>
      <c r="CA11" s="25"/>
      <c r="CB11" s="25"/>
      <c r="CC11" s="25"/>
      <c r="CD11" s="25"/>
      <c r="CE11" s="25"/>
      <c r="CF11" s="25"/>
      <c r="CG11" s="25"/>
      <c r="CH11" s="25"/>
      <c r="CI11" s="25"/>
      <c r="CJ11" s="25"/>
      <c r="CK11" s="25"/>
      <c r="CL11" s="25"/>
      <c r="CM11" s="25"/>
      <c r="CN11" s="25"/>
      <c r="CO11" s="25"/>
      <c r="CP11" s="25"/>
      <c r="CQ11" s="25"/>
      <c r="CR11" s="25"/>
      <c r="CS11" s="25"/>
      <c r="CT11" s="25"/>
      <c r="CU11" s="25"/>
      <c r="CV11" s="25"/>
      <c r="CW11" s="25"/>
      <c r="CX11" s="25"/>
      <c r="CY11" s="25"/>
      <c r="CZ11" s="25"/>
      <c r="DA11" s="25"/>
      <c r="DB11" s="25"/>
      <c r="DC11" s="25"/>
      <c r="DD11" s="25"/>
      <c r="DE11" s="25"/>
      <c r="DF11" s="25"/>
      <c r="DG11" s="25"/>
      <c r="DH11" s="25"/>
      <c r="DI11" s="25"/>
      <c r="DJ11" s="25"/>
      <c r="DK11" s="25"/>
      <c r="DL11" s="25"/>
      <c r="DM11" s="25"/>
      <c r="DN11" s="25"/>
      <c r="DO11" s="25"/>
      <c r="DP11" s="25"/>
      <c r="DQ11" s="25"/>
      <c r="DR11" s="25"/>
      <c r="DS11" s="25"/>
      <c r="DT11" s="25"/>
      <c r="DU11" s="25"/>
      <c r="DV11" s="25"/>
      <c r="DW11" s="25"/>
      <c r="DX11" s="25"/>
      <c r="DY11" s="25"/>
      <c r="DZ11" s="25"/>
      <c r="EA11" s="25"/>
      <c r="EB11" s="25"/>
      <c r="EC11" s="25"/>
      <c r="ED11" s="25"/>
      <c r="EE11" s="25"/>
      <c r="EF11" s="25"/>
      <c r="EG11" s="25"/>
      <c r="EH11" s="25"/>
      <c r="EI11" s="25"/>
      <c r="EJ11" s="25"/>
      <c r="EK11" s="25"/>
      <c r="EL11" s="25"/>
      <c r="EM11" s="25"/>
      <c r="EN11" s="25"/>
      <c r="EO11" s="25"/>
      <c r="EP11" s="25"/>
      <c r="EQ11" s="25"/>
      <c r="ER11" s="25"/>
      <c r="ES11" s="25"/>
      <c r="ET11" s="25"/>
      <c r="EU11" s="25"/>
      <c r="EV11" s="25"/>
      <c r="EW11" s="25"/>
      <c r="EX11" s="25"/>
      <c r="EY11" s="25"/>
      <c r="EZ11" s="25"/>
      <c r="FA11" s="25"/>
      <c r="FB11" s="25"/>
      <c r="FC11" s="25"/>
      <c r="FD11" s="25"/>
      <c r="FE11" s="25"/>
      <c r="FF11" s="25"/>
      <c r="FG11" s="25"/>
      <c r="FH11" s="25"/>
      <c r="FI11" s="25"/>
      <c r="FJ11" s="25"/>
      <c r="FK11" s="25"/>
      <c r="FL11" s="25"/>
      <c r="FM11" s="25"/>
      <c r="FN11" s="25"/>
      <c r="FO11" s="25"/>
      <c r="FP11" s="25"/>
      <c r="FQ11" s="25"/>
      <c r="FR11" s="25"/>
      <c r="FS11" s="25"/>
      <c r="FT11" s="25"/>
      <c r="FU11" s="25"/>
      <c r="FV11" s="25"/>
      <c r="FW11" s="25"/>
      <c r="FX11" s="25"/>
      <c r="FY11" s="25"/>
      <c r="FZ11" s="25"/>
      <c r="GA11" s="25"/>
      <c r="GB11" s="25"/>
      <c r="GC11" s="25"/>
      <c r="GD11" s="25"/>
      <c r="GE11" s="25"/>
      <c r="GF11" s="25"/>
      <c r="GG11" s="25"/>
      <c r="GH11" s="25"/>
      <c r="GI11" s="25"/>
      <c r="GJ11" s="25"/>
      <c r="GK11" s="25"/>
      <c r="GL11" s="25"/>
      <c r="GM11" s="25"/>
      <c r="GN11" s="25"/>
      <c r="GO11" s="25"/>
      <c r="GP11" s="25"/>
      <c r="GQ11" s="25"/>
      <c r="GR11" s="25"/>
      <c r="GS11" s="25"/>
      <c r="GT11" s="25"/>
      <c r="GU11" s="25"/>
      <c r="GV11" s="25"/>
      <c r="GW11" s="25"/>
      <c r="GX11" s="25"/>
      <c r="GY11" s="25"/>
      <c r="GZ11" s="25"/>
      <c r="HA11" s="25"/>
      <c r="HB11" s="25"/>
      <c r="HC11" s="25"/>
      <c r="HD11" s="25"/>
      <c r="HE11" s="25"/>
      <c r="HF11" s="25"/>
      <c r="HG11" s="25"/>
      <c r="HH11" s="25"/>
      <c r="HI11" s="25"/>
      <c r="HJ11" s="25"/>
      <c r="HK11" s="25"/>
      <c r="HL11" s="25"/>
      <c r="HM11" s="25"/>
      <c r="HN11" s="25"/>
      <c r="HO11" s="25"/>
      <c r="HP11" s="25"/>
      <c r="HQ11" s="25"/>
      <c r="HR11" s="25"/>
      <c r="HS11" s="25"/>
      <c r="HT11" s="25"/>
      <c r="HU11" s="25"/>
      <c r="HV11" s="25"/>
      <c r="HW11" s="25"/>
      <c r="HX11" s="25"/>
      <c r="HY11" s="25"/>
      <c r="HZ11" s="25"/>
      <c r="IA11" s="25"/>
      <c r="IB11" s="25"/>
      <c r="IC11" s="25"/>
      <c r="ID11" s="25"/>
      <c r="IE11" s="25"/>
      <c r="IF11" s="25"/>
      <c r="IG11" s="25"/>
      <c r="IH11" s="25"/>
      <c r="II11" s="25"/>
      <c r="IJ11" s="25"/>
      <c r="IK11" s="25"/>
      <c r="IL11" s="25"/>
      <c r="IM11" s="25"/>
      <c r="IN11" s="25"/>
      <c r="IO11" s="25"/>
    </row>
    <row r="12" spans="1:249" x14ac:dyDescent="0.25">
      <c r="A12" s="74" t="s">
        <v>333</v>
      </c>
      <c r="B12" s="124"/>
      <c r="C12" s="124"/>
      <c r="D12" s="124" t="s">
        <v>178</v>
      </c>
      <c r="E12" s="124" t="s">
        <v>178</v>
      </c>
      <c r="F12" s="124" t="s">
        <v>178</v>
      </c>
      <c r="G12" s="124" t="s">
        <v>178</v>
      </c>
      <c r="H12" s="124" t="s">
        <v>178</v>
      </c>
      <c r="I12" s="124" t="s">
        <v>178</v>
      </c>
      <c r="J12" s="124" t="s">
        <v>178</v>
      </c>
      <c r="K12" s="25"/>
      <c r="L12" s="25"/>
      <c r="M12" s="25"/>
      <c r="N12" s="25"/>
      <c r="O12" s="25"/>
      <c r="P12" s="25"/>
      <c r="Q12" s="25"/>
      <c r="R12" s="25"/>
      <c r="S12" s="25"/>
      <c r="T12" s="25"/>
      <c r="U12" s="25"/>
      <c r="V12" s="25"/>
      <c r="W12" s="25"/>
      <c r="X12" s="25"/>
      <c r="Y12" s="25"/>
      <c r="Z12" s="25"/>
      <c r="AA12" s="25"/>
      <c r="AB12" s="25"/>
      <c r="AC12" s="25"/>
      <c r="AD12" s="25"/>
      <c r="AE12" s="25"/>
      <c r="AF12" s="25"/>
      <c r="AG12" s="25"/>
      <c r="AH12" s="25"/>
      <c r="AI12" s="25"/>
      <c r="AJ12" s="25"/>
      <c r="AK12" s="25"/>
      <c r="AL12" s="25"/>
      <c r="AM12" s="25"/>
      <c r="AN12" s="25"/>
      <c r="AO12" s="25"/>
      <c r="AP12" s="25"/>
      <c r="AQ12" s="25"/>
      <c r="AR12" s="25"/>
      <c r="AS12" s="25"/>
      <c r="AT12" s="25"/>
      <c r="AU12" s="25"/>
      <c r="AV12" s="25"/>
      <c r="AW12" s="25"/>
      <c r="AX12" s="25"/>
      <c r="AY12" s="25"/>
      <c r="AZ12" s="25"/>
      <c r="BA12" s="25"/>
      <c r="BB12" s="25"/>
      <c r="BC12" s="25"/>
      <c r="BD12" s="25"/>
      <c r="BE12" s="25"/>
      <c r="BF12" s="25"/>
      <c r="BG12" s="25"/>
      <c r="BH12" s="25"/>
      <c r="BI12" s="25"/>
      <c r="BJ12" s="25"/>
      <c r="BK12" s="25"/>
      <c r="BL12" s="25"/>
      <c r="BM12" s="25"/>
      <c r="BN12" s="25"/>
      <c r="BO12" s="25"/>
      <c r="BP12" s="25"/>
      <c r="BQ12" s="25"/>
      <c r="BR12" s="25"/>
      <c r="BS12" s="25"/>
      <c r="BT12" s="25"/>
      <c r="BU12" s="25"/>
      <c r="BV12" s="25"/>
      <c r="BW12" s="25"/>
      <c r="BX12" s="25"/>
      <c r="BY12" s="25"/>
      <c r="BZ12" s="25"/>
      <c r="CA12" s="25"/>
      <c r="CB12" s="25"/>
      <c r="CC12" s="25"/>
      <c r="CD12" s="25"/>
      <c r="CE12" s="25"/>
      <c r="CF12" s="25"/>
      <c r="CG12" s="25"/>
      <c r="CH12" s="25"/>
      <c r="CI12" s="25"/>
      <c r="CJ12" s="25"/>
      <c r="CK12" s="25"/>
      <c r="CL12" s="25"/>
      <c r="CM12" s="25"/>
      <c r="CN12" s="25"/>
      <c r="CO12" s="25"/>
      <c r="CP12" s="25"/>
      <c r="CQ12" s="25"/>
      <c r="CR12" s="25"/>
      <c r="CS12" s="25"/>
      <c r="CT12" s="25"/>
      <c r="CU12" s="25"/>
      <c r="CV12" s="25"/>
      <c r="CW12" s="25"/>
      <c r="CX12" s="25"/>
      <c r="CY12" s="25"/>
      <c r="CZ12" s="25"/>
      <c r="DA12" s="25"/>
      <c r="DB12" s="25"/>
      <c r="DC12" s="25"/>
      <c r="DD12" s="25"/>
      <c r="DE12" s="25"/>
      <c r="DF12" s="25"/>
      <c r="DG12" s="25"/>
      <c r="DH12" s="25"/>
      <c r="DI12" s="25"/>
      <c r="DJ12" s="25"/>
      <c r="DK12" s="25"/>
      <c r="DL12" s="25"/>
      <c r="DM12" s="25"/>
      <c r="DN12" s="25"/>
      <c r="DO12" s="25"/>
      <c r="DP12" s="25"/>
      <c r="DQ12" s="25"/>
      <c r="DR12" s="25"/>
      <c r="DS12" s="25"/>
      <c r="DT12" s="25"/>
      <c r="DU12" s="25"/>
      <c r="DV12" s="25"/>
      <c r="DW12" s="25"/>
      <c r="DX12" s="25"/>
      <c r="DY12" s="25"/>
      <c r="DZ12" s="25"/>
      <c r="EA12" s="25"/>
      <c r="EB12" s="25"/>
      <c r="EC12" s="25"/>
      <c r="ED12" s="25"/>
      <c r="EE12" s="25"/>
      <c r="EF12" s="25"/>
      <c r="EG12" s="25"/>
      <c r="EH12" s="25"/>
      <c r="EI12" s="25"/>
      <c r="EJ12" s="25"/>
      <c r="EK12" s="25"/>
      <c r="EL12" s="25"/>
      <c r="EM12" s="25"/>
      <c r="EN12" s="25"/>
      <c r="EO12" s="25"/>
      <c r="EP12" s="25"/>
      <c r="EQ12" s="25"/>
      <c r="ER12" s="25"/>
      <c r="ES12" s="25"/>
      <c r="ET12" s="25"/>
      <c r="EU12" s="25"/>
      <c r="EV12" s="25"/>
      <c r="EW12" s="25"/>
      <c r="EX12" s="25"/>
      <c r="EY12" s="25"/>
      <c r="EZ12" s="25"/>
      <c r="FA12" s="25"/>
      <c r="FB12" s="25"/>
      <c r="FC12" s="25"/>
      <c r="FD12" s="25"/>
      <c r="FE12" s="25"/>
      <c r="FF12" s="25"/>
      <c r="FG12" s="25"/>
      <c r="FH12" s="25"/>
      <c r="FI12" s="25"/>
      <c r="FJ12" s="25"/>
      <c r="FK12" s="25"/>
      <c r="FL12" s="25"/>
      <c r="FM12" s="25"/>
      <c r="FN12" s="25"/>
      <c r="FO12" s="25"/>
      <c r="FP12" s="25"/>
      <c r="FQ12" s="25"/>
      <c r="FR12" s="25"/>
      <c r="FS12" s="25"/>
      <c r="FT12" s="25"/>
      <c r="FU12" s="25"/>
      <c r="FV12" s="25"/>
      <c r="FW12" s="25"/>
      <c r="FX12" s="25"/>
      <c r="FY12" s="25"/>
      <c r="FZ12" s="25"/>
      <c r="GA12" s="25"/>
      <c r="GB12" s="25"/>
      <c r="GC12" s="25"/>
      <c r="GD12" s="25"/>
      <c r="GE12" s="25"/>
      <c r="GF12" s="25"/>
      <c r="GG12" s="25"/>
      <c r="GH12" s="25"/>
      <c r="GI12" s="25"/>
      <c r="GJ12" s="25"/>
      <c r="GK12" s="25"/>
      <c r="GL12" s="25"/>
      <c r="GM12" s="25"/>
      <c r="GN12" s="25"/>
      <c r="GO12" s="25"/>
      <c r="GP12" s="25"/>
      <c r="GQ12" s="25"/>
      <c r="GR12" s="25"/>
      <c r="GS12" s="25"/>
      <c r="GT12" s="25"/>
      <c r="GU12" s="25"/>
      <c r="GV12" s="25"/>
      <c r="GW12" s="25"/>
      <c r="GX12" s="25"/>
      <c r="GY12" s="25"/>
      <c r="GZ12" s="25"/>
      <c r="HA12" s="25"/>
      <c r="HB12" s="25"/>
      <c r="HC12" s="25"/>
      <c r="HD12" s="25"/>
      <c r="HE12" s="25"/>
      <c r="HF12" s="25"/>
      <c r="HG12" s="25"/>
      <c r="HH12" s="25"/>
      <c r="HI12" s="25"/>
      <c r="HJ12" s="25"/>
      <c r="HK12" s="25"/>
      <c r="HL12" s="25"/>
      <c r="HM12" s="25"/>
      <c r="HN12" s="25"/>
      <c r="HO12" s="25"/>
      <c r="HP12" s="25"/>
      <c r="HQ12" s="25"/>
      <c r="HR12" s="25"/>
      <c r="HS12" s="25"/>
      <c r="HT12" s="25"/>
      <c r="HU12" s="25"/>
      <c r="HV12" s="25"/>
      <c r="HW12" s="25"/>
      <c r="HX12" s="25"/>
      <c r="HY12" s="25"/>
      <c r="HZ12" s="25"/>
      <c r="IA12" s="25"/>
      <c r="IB12" s="25"/>
      <c r="IC12" s="25"/>
      <c r="ID12" s="25"/>
      <c r="IE12" s="25"/>
      <c r="IF12" s="25"/>
      <c r="IG12" s="25"/>
      <c r="IH12" s="25"/>
      <c r="II12" s="25"/>
      <c r="IJ12" s="25"/>
      <c r="IK12" s="25"/>
      <c r="IL12" s="25"/>
      <c r="IM12" s="25"/>
      <c r="IN12" s="25"/>
      <c r="IO12" s="25"/>
    </row>
    <row r="13" spans="1:249" ht="15.75" customHeight="1" x14ac:dyDescent="0.25">
      <c r="A13" s="73" t="s">
        <v>337</v>
      </c>
      <c r="B13" s="30" t="s">
        <v>342</v>
      </c>
      <c r="C13" s="24"/>
      <c r="D13" s="24">
        <v>120</v>
      </c>
      <c r="E13" s="24" t="s">
        <v>178</v>
      </c>
      <c r="F13" s="125">
        <f t="shared" ref="F13:F20" si="0">G13+H13+I13+J13</f>
        <v>132600</v>
      </c>
      <c r="G13" s="125"/>
      <c r="H13" s="125"/>
      <c r="I13" s="125">
        <v>132600</v>
      </c>
      <c r="J13" s="125"/>
      <c r="K13" s="25"/>
      <c r="L13" s="25"/>
      <c r="M13" s="25"/>
      <c r="N13" s="25"/>
      <c r="O13" s="25"/>
      <c r="P13" s="25"/>
      <c r="Q13" s="25"/>
      <c r="R13" s="25"/>
      <c r="S13" s="25"/>
      <c r="T13" s="25"/>
      <c r="U13" s="25"/>
      <c r="V13" s="25"/>
      <c r="W13" s="25"/>
      <c r="X13" s="25"/>
      <c r="Y13" s="25"/>
      <c r="Z13" s="25"/>
      <c r="AA13" s="25"/>
      <c r="AB13" s="25"/>
      <c r="AC13" s="25"/>
      <c r="AD13" s="25"/>
      <c r="AE13" s="25"/>
      <c r="AF13" s="25"/>
      <c r="AG13" s="25"/>
      <c r="AH13" s="25"/>
      <c r="AI13" s="25"/>
      <c r="AJ13" s="25"/>
      <c r="AK13" s="25"/>
      <c r="AL13" s="25"/>
      <c r="AM13" s="25"/>
      <c r="AN13" s="25"/>
      <c r="AO13" s="25"/>
      <c r="AP13" s="25"/>
      <c r="AQ13" s="25"/>
      <c r="AR13" s="25"/>
      <c r="AS13" s="25"/>
      <c r="AT13" s="25"/>
      <c r="AU13" s="25"/>
      <c r="AV13" s="25"/>
      <c r="AW13" s="25"/>
      <c r="AX13" s="25"/>
      <c r="AY13" s="25"/>
      <c r="AZ13" s="25"/>
      <c r="BA13" s="25"/>
      <c r="BB13" s="25"/>
      <c r="BC13" s="25"/>
      <c r="BD13" s="25"/>
      <c r="BE13" s="25"/>
      <c r="BF13" s="25"/>
      <c r="BG13" s="25"/>
      <c r="BH13" s="25"/>
      <c r="BI13" s="25"/>
      <c r="BJ13" s="25"/>
      <c r="BK13" s="25"/>
      <c r="BL13" s="25"/>
      <c r="BM13" s="25"/>
      <c r="BN13" s="25"/>
      <c r="BO13" s="25"/>
      <c r="BP13" s="25"/>
      <c r="BQ13" s="25"/>
      <c r="BR13" s="25"/>
      <c r="BS13" s="25"/>
      <c r="BT13" s="25"/>
      <c r="BU13" s="25"/>
      <c r="BV13" s="25"/>
      <c r="BW13" s="25"/>
      <c r="BX13" s="25"/>
      <c r="BY13" s="25"/>
      <c r="BZ13" s="25"/>
      <c r="CA13" s="25"/>
      <c r="CB13" s="25"/>
      <c r="CC13" s="25"/>
      <c r="CD13" s="25"/>
      <c r="CE13" s="25"/>
      <c r="CF13" s="25"/>
      <c r="CG13" s="25"/>
      <c r="CH13" s="25"/>
      <c r="CI13" s="25"/>
      <c r="CJ13" s="25"/>
      <c r="CK13" s="25"/>
      <c r="CL13" s="25"/>
      <c r="CM13" s="25"/>
      <c r="CN13" s="25"/>
      <c r="CO13" s="25"/>
      <c r="CP13" s="25"/>
      <c r="CQ13" s="25"/>
      <c r="CR13" s="25"/>
      <c r="CS13" s="25"/>
      <c r="CT13" s="25"/>
      <c r="CU13" s="25"/>
      <c r="CV13" s="25"/>
      <c r="CW13" s="25"/>
      <c r="CX13" s="25"/>
      <c r="CY13" s="25"/>
      <c r="CZ13" s="25"/>
      <c r="DA13" s="25"/>
      <c r="DB13" s="25"/>
      <c r="DC13" s="25"/>
      <c r="DD13" s="25"/>
      <c r="DE13" s="25"/>
      <c r="DF13" s="25"/>
      <c r="DG13" s="25"/>
      <c r="DH13" s="25"/>
      <c r="DI13" s="25"/>
      <c r="DJ13" s="25"/>
      <c r="DK13" s="25"/>
      <c r="DL13" s="25"/>
      <c r="DM13" s="25"/>
      <c r="DN13" s="25"/>
      <c r="DO13" s="25"/>
      <c r="DP13" s="25"/>
      <c r="DQ13" s="25"/>
      <c r="DR13" s="25"/>
      <c r="DS13" s="25"/>
      <c r="DT13" s="25"/>
      <c r="DU13" s="25"/>
      <c r="DV13" s="25"/>
      <c r="DW13" s="25"/>
      <c r="DX13" s="25"/>
      <c r="DY13" s="25"/>
      <c r="DZ13" s="25"/>
      <c r="EA13" s="25"/>
      <c r="EB13" s="25"/>
      <c r="EC13" s="25"/>
      <c r="ED13" s="25"/>
      <c r="EE13" s="25"/>
      <c r="EF13" s="25"/>
      <c r="EG13" s="25"/>
      <c r="EH13" s="25"/>
      <c r="EI13" s="25"/>
      <c r="EJ13" s="25"/>
      <c r="EK13" s="25"/>
      <c r="EL13" s="25"/>
      <c r="EM13" s="25"/>
      <c r="EN13" s="25"/>
      <c r="EO13" s="25"/>
      <c r="EP13" s="25"/>
      <c r="EQ13" s="25"/>
      <c r="ER13" s="25"/>
      <c r="ES13" s="25"/>
      <c r="ET13" s="25"/>
      <c r="EU13" s="25"/>
      <c r="EV13" s="25"/>
      <c r="EW13" s="25"/>
      <c r="EX13" s="25"/>
      <c r="EY13" s="25"/>
      <c r="EZ13" s="25"/>
      <c r="FA13" s="25"/>
      <c r="FB13" s="25"/>
      <c r="FC13" s="25"/>
      <c r="FD13" s="25"/>
      <c r="FE13" s="25"/>
      <c r="FF13" s="25"/>
      <c r="FG13" s="25"/>
      <c r="FH13" s="25"/>
      <c r="FI13" s="25"/>
      <c r="FJ13" s="25"/>
      <c r="FK13" s="25"/>
      <c r="FL13" s="25"/>
      <c r="FM13" s="25"/>
      <c r="FN13" s="25"/>
      <c r="FO13" s="25"/>
      <c r="FP13" s="25"/>
      <c r="FQ13" s="25"/>
      <c r="FR13" s="25"/>
      <c r="FS13" s="25"/>
      <c r="FT13" s="25"/>
      <c r="FU13" s="25"/>
      <c r="FV13" s="25"/>
      <c r="FW13" s="25"/>
      <c r="FX13" s="25"/>
      <c r="FY13" s="25"/>
      <c r="FZ13" s="25"/>
      <c r="GA13" s="25"/>
      <c r="GB13" s="25"/>
      <c r="GC13" s="25"/>
      <c r="GD13" s="25"/>
      <c r="GE13" s="25"/>
      <c r="GF13" s="25"/>
      <c r="GG13" s="25"/>
      <c r="GH13" s="25"/>
      <c r="GI13" s="25"/>
      <c r="GJ13" s="25"/>
      <c r="GK13" s="25"/>
      <c r="GL13" s="25"/>
      <c r="GM13" s="25"/>
      <c r="GN13" s="25"/>
      <c r="GO13" s="25"/>
      <c r="GP13" s="25"/>
      <c r="GQ13" s="25"/>
      <c r="GR13" s="25"/>
      <c r="GS13" s="25"/>
      <c r="GT13" s="25"/>
      <c r="GU13" s="25"/>
      <c r="GV13" s="25"/>
      <c r="GW13" s="25"/>
      <c r="GX13" s="25"/>
      <c r="GY13" s="25"/>
      <c r="GZ13" s="25"/>
      <c r="HA13" s="25"/>
      <c r="HB13" s="25"/>
      <c r="HC13" s="25"/>
      <c r="HD13" s="25"/>
      <c r="HE13" s="25"/>
      <c r="HF13" s="25"/>
      <c r="HG13" s="25"/>
      <c r="HH13" s="25"/>
      <c r="HI13" s="25"/>
      <c r="HJ13" s="25"/>
      <c r="HK13" s="25"/>
      <c r="HL13" s="25"/>
      <c r="HM13" s="25"/>
      <c r="HN13" s="25"/>
      <c r="HO13" s="25"/>
      <c r="HP13" s="25"/>
      <c r="HQ13" s="25"/>
      <c r="HR13" s="25"/>
      <c r="HS13" s="25"/>
      <c r="HT13" s="25"/>
      <c r="HU13" s="25"/>
      <c r="HV13" s="25"/>
      <c r="HW13" s="25"/>
      <c r="HX13" s="25"/>
      <c r="HY13" s="25"/>
      <c r="HZ13" s="25"/>
      <c r="IA13" s="25"/>
      <c r="IB13" s="25"/>
      <c r="IC13" s="25"/>
      <c r="ID13" s="25"/>
      <c r="IE13" s="25"/>
      <c r="IF13" s="25"/>
      <c r="IG13" s="25"/>
      <c r="IH13" s="25"/>
      <c r="II13" s="25"/>
      <c r="IJ13" s="25"/>
      <c r="IK13" s="25"/>
      <c r="IL13" s="25"/>
      <c r="IM13" s="25"/>
      <c r="IN13" s="25"/>
      <c r="IO13" s="25"/>
    </row>
    <row r="14" spans="1:249" ht="25.5" x14ac:dyDescent="0.25">
      <c r="A14" s="73" t="s">
        <v>334</v>
      </c>
      <c r="B14" s="30" t="s">
        <v>343</v>
      </c>
      <c r="C14" s="24"/>
      <c r="D14" s="24">
        <v>130</v>
      </c>
      <c r="E14" s="24" t="s">
        <v>178</v>
      </c>
      <c r="F14" s="125">
        <f t="shared" si="0"/>
        <v>62121316.920000002</v>
      </c>
      <c r="G14" s="125">
        <v>53144500</v>
      </c>
      <c r="H14" s="125"/>
      <c r="I14" s="125">
        <v>8976816.9199999999</v>
      </c>
      <c r="J14" s="125"/>
      <c r="K14" s="25"/>
      <c r="L14" s="25"/>
      <c r="M14" s="25"/>
      <c r="N14" s="25"/>
      <c r="O14" s="25"/>
      <c r="P14" s="25"/>
      <c r="Q14" s="25"/>
      <c r="R14" s="25"/>
      <c r="S14" s="25"/>
      <c r="T14" s="25"/>
      <c r="U14" s="25"/>
      <c r="V14" s="25"/>
      <c r="W14" s="25"/>
      <c r="X14" s="25"/>
      <c r="Y14" s="25"/>
      <c r="Z14" s="25"/>
      <c r="AA14" s="25"/>
      <c r="AB14" s="25"/>
      <c r="AC14" s="25"/>
      <c r="AD14" s="25"/>
      <c r="AE14" s="25"/>
      <c r="AF14" s="25"/>
      <c r="AG14" s="25"/>
      <c r="AH14" s="25"/>
      <c r="AI14" s="25"/>
      <c r="AJ14" s="25"/>
      <c r="AK14" s="25"/>
      <c r="AL14" s="25"/>
      <c r="AM14" s="25"/>
      <c r="AN14" s="25"/>
      <c r="AO14" s="25"/>
      <c r="AP14" s="25"/>
      <c r="AQ14" s="25"/>
      <c r="AR14" s="25"/>
      <c r="AS14" s="25"/>
      <c r="AT14" s="25"/>
      <c r="AU14" s="25"/>
      <c r="AV14" s="25"/>
      <c r="AW14" s="25"/>
      <c r="AX14" s="25"/>
      <c r="AY14" s="25"/>
      <c r="AZ14" s="25"/>
      <c r="BA14" s="25"/>
      <c r="BB14" s="25"/>
      <c r="BC14" s="25"/>
      <c r="BD14" s="25"/>
      <c r="BE14" s="25"/>
      <c r="BF14" s="25"/>
      <c r="BG14" s="25"/>
      <c r="BH14" s="25"/>
      <c r="BI14" s="25"/>
      <c r="BJ14" s="25"/>
      <c r="BK14" s="25"/>
      <c r="BL14" s="25"/>
      <c r="BM14" s="25"/>
      <c r="BN14" s="25"/>
      <c r="BO14" s="25"/>
      <c r="BP14" s="25"/>
      <c r="BQ14" s="25"/>
      <c r="BR14" s="25"/>
      <c r="BS14" s="25"/>
      <c r="BT14" s="25"/>
      <c r="BU14" s="25"/>
      <c r="BV14" s="25"/>
      <c r="BW14" s="25"/>
      <c r="BX14" s="25"/>
      <c r="BY14" s="25"/>
      <c r="BZ14" s="25"/>
      <c r="CA14" s="25"/>
      <c r="CB14" s="25"/>
      <c r="CC14" s="25"/>
      <c r="CD14" s="25"/>
      <c r="CE14" s="25"/>
      <c r="CF14" s="25"/>
      <c r="CG14" s="25"/>
      <c r="CH14" s="25"/>
      <c r="CI14" s="25"/>
      <c r="CJ14" s="25"/>
      <c r="CK14" s="25"/>
      <c r="CL14" s="25"/>
      <c r="CM14" s="25"/>
      <c r="CN14" s="25"/>
      <c r="CO14" s="25"/>
      <c r="CP14" s="25"/>
      <c r="CQ14" s="25"/>
      <c r="CR14" s="25"/>
      <c r="CS14" s="25"/>
      <c r="CT14" s="25"/>
      <c r="CU14" s="25"/>
      <c r="CV14" s="25"/>
      <c r="CW14" s="25"/>
      <c r="CX14" s="25"/>
      <c r="CY14" s="25"/>
      <c r="CZ14" s="25"/>
      <c r="DA14" s="25"/>
      <c r="DB14" s="25"/>
      <c r="DC14" s="25"/>
      <c r="DD14" s="25"/>
      <c r="DE14" s="25"/>
      <c r="DF14" s="25"/>
      <c r="DG14" s="25"/>
      <c r="DH14" s="25"/>
      <c r="DI14" s="25"/>
      <c r="DJ14" s="25"/>
      <c r="DK14" s="25"/>
      <c r="DL14" s="25"/>
      <c r="DM14" s="25"/>
      <c r="DN14" s="25"/>
      <c r="DO14" s="25"/>
      <c r="DP14" s="25"/>
      <c r="DQ14" s="25"/>
      <c r="DR14" s="25"/>
      <c r="DS14" s="25"/>
      <c r="DT14" s="25"/>
      <c r="DU14" s="25"/>
      <c r="DV14" s="25"/>
      <c r="DW14" s="25"/>
      <c r="DX14" s="25"/>
      <c r="DY14" s="25"/>
      <c r="DZ14" s="25"/>
      <c r="EA14" s="25"/>
      <c r="EB14" s="25"/>
      <c r="EC14" s="25"/>
      <c r="ED14" s="25"/>
      <c r="EE14" s="25"/>
      <c r="EF14" s="25"/>
      <c r="EG14" s="25"/>
      <c r="EH14" s="25"/>
      <c r="EI14" s="25"/>
      <c r="EJ14" s="25"/>
      <c r="EK14" s="25"/>
      <c r="EL14" s="25"/>
      <c r="EM14" s="25"/>
      <c r="EN14" s="25"/>
      <c r="EO14" s="25"/>
      <c r="EP14" s="25"/>
      <c r="EQ14" s="25"/>
      <c r="ER14" s="25"/>
      <c r="ES14" s="25"/>
      <c r="ET14" s="25"/>
      <c r="EU14" s="25"/>
      <c r="EV14" s="25"/>
      <c r="EW14" s="25"/>
      <c r="EX14" s="25"/>
      <c r="EY14" s="25"/>
      <c r="EZ14" s="25"/>
      <c r="FA14" s="25"/>
      <c r="FB14" s="25"/>
      <c r="FC14" s="25"/>
      <c r="FD14" s="25"/>
      <c r="FE14" s="25"/>
      <c r="FF14" s="25"/>
      <c r="FG14" s="25"/>
      <c r="FH14" s="25"/>
      <c r="FI14" s="25"/>
      <c r="FJ14" s="25"/>
      <c r="FK14" s="25"/>
      <c r="FL14" s="25"/>
      <c r="FM14" s="25"/>
      <c r="FN14" s="25"/>
      <c r="FO14" s="25"/>
      <c r="FP14" s="25"/>
      <c r="FQ14" s="25"/>
      <c r="FR14" s="25"/>
      <c r="FS14" s="25"/>
      <c r="FT14" s="25"/>
      <c r="FU14" s="25"/>
      <c r="FV14" s="25"/>
      <c r="FW14" s="25"/>
      <c r="FX14" s="25"/>
      <c r="FY14" s="25"/>
      <c r="FZ14" s="25"/>
      <c r="GA14" s="25"/>
      <c r="GB14" s="25"/>
      <c r="GC14" s="25"/>
      <c r="GD14" s="25"/>
      <c r="GE14" s="25"/>
      <c r="GF14" s="25"/>
      <c r="GG14" s="25"/>
      <c r="GH14" s="25"/>
      <c r="GI14" s="25"/>
      <c r="GJ14" s="25"/>
      <c r="GK14" s="25"/>
      <c r="GL14" s="25"/>
      <c r="GM14" s="25"/>
      <c r="GN14" s="25"/>
      <c r="GO14" s="25"/>
      <c r="GP14" s="25"/>
      <c r="GQ14" s="25"/>
      <c r="GR14" s="25"/>
      <c r="GS14" s="25"/>
      <c r="GT14" s="25"/>
      <c r="GU14" s="25"/>
      <c r="GV14" s="25"/>
      <c r="GW14" s="25"/>
      <c r="GX14" s="25"/>
      <c r="GY14" s="25"/>
      <c r="GZ14" s="25"/>
      <c r="HA14" s="25"/>
      <c r="HB14" s="25"/>
      <c r="HC14" s="25"/>
      <c r="HD14" s="25"/>
      <c r="HE14" s="25"/>
      <c r="HF14" s="25"/>
      <c r="HG14" s="25"/>
      <c r="HH14" s="25"/>
      <c r="HI14" s="25"/>
      <c r="HJ14" s="25"/>
      <c r="HK14" s="25"/>
      <c r="HL14" s="25"/>
      <c r="HM14" s="25"/>
      <c r="HN14" s="25"/>
      <c r="HO14" s="25"/>
      <c r="HP14" s="25"/>
      <c r="HQ14" s="25"/>
      <c r="HR14" s="25"/>
      <c r="HS14" s="25"/>
      <c r="HT14" s="25"/>
      <c r="HU14" s="25"/>
      <c r="HV14" s="25"/>
      <c r="HW14" s="25"/>
      <c r="HX14" s="25"/>
      <c r="HY14" s="25"/>
      <c r="HZ14" s="25"/>
      <c r="IA14" s="25"/>
      <c r="IB14" s="25"/>
      <c r="IC14" s="25"/>
      <c r="ID14" s="25"/>
      <c r="IE14" s="25"/>
      <c r="IF14" s="25"/>
      <c r="IG14" s="25"/>
      <c r="IH14" s="25"/>
      <c r="II14" s="25"/>
      <c r="IJ14" s="25"/>
      <c r="IK14" s="25"/>
      <c r="IL14" s="25"/>
      <c r="IM14" s="25"/>
      <c r="IN14" s="25"/>
      <c r="IO14" s="25"/>
    </row>
    <row r="15" spans="1:249" ht="29.25" customHeight="1" x14ac:dyDescent="0.25">
      <c r="A15" s="75" t="s">
        <v>338</v>
      </c>
      <c r="B15" s="30" t="s">
        <v>344</v>
      </c>
      <c r="C15" s="24"/>
      <c r="D15" s="24">
        <v>140</v>
      </c>
      <c r="E15" s="24" t="s">
        <v>178</v>
      </c>
      <c r="F15" s="125">
        <f t="shared" si="0"/>
        <v>0</v>
      </c>
      <c r="G15" s="125"/>
      <c r="H15" s="125"/>
      <c r="I15" s="125"/>
      <c r="J15" s="125"/>
      <c r="K15" s="26"/>
      <c r="L15" s="26"/>
      <c r="M15" s="26"/>
      <c r="N15" s="26"/>
      <c r="O15" s="26"/>
      <c r="P15" s="26"/>
      <c r="Q15" s="26"/>
      <c r="R15" s="26"/>
      <c r="S15" s="26"/>
      <c r="T15" s="26"/>
      <c r="U15" s="26"/>
      <c r="V15" s="26"/>
      <c r="W15" s="26"/>
      <c r="X15" s="26"/>
      <c r="Y15" s="26"/>
      <c r="Z15" s="26"/>
      <c r="AA15" s="26"/>
      <c r="AB15" s="26"/>
      <c r="AC15" s="26"/>
      <c r="AD15" s="26"/>
      <c r="AE15" s="26"/>
      <c r="AF15" s="26"/>
      <c r="AG15" s="26"/>
      <c r="AH15" s="26"/>
      <c r="AI15" s="26"/>
      <c r="AJ15" s="26"/>
      <c r="AK15" s="26"/>
      <c r="AL15" s="26"/>
      <c r="AM15" s="26"/>
      <c r="AN15" s="26"/>
      <c r="AO15" s="26"/>
      <c r="AP15" s="26"/>
      <c r="AQ15" s="26"/>
      <c r="AR15" s="26"/>
      <c r="AS15" s="26"/>
      <c r="AT15" s="26"/>
      <c r="AU15" s="26"/>
      <c r="AV15" s="26"/>
      <c r="AW15" s="26"/>
      <c r="AX15" s="26"/>
      <c r="AY15" s="26"/>
      <c r="AZ15" s="26"/>
      <c r="BA15" s="26"/>
      <c r="BB15" s="26"/>
      <c r="BC15" s="26"/>
      <c r="BD15" s="26"/>
      <c r="BE15" s="26"/>
      <c r="BF15" s="26"/>
      <c r="BG15" s="26"/>
      <c r="BH15" s="26"/>
      <c r="BI15" s="26"/>
      <c r="BJ15" s="26"/>
      <c r="BK15" s="26"/>
      <c r="BL15" s="26"/>
      <c r="BM15" s="26"/>
      <c r="BN15" s="26"/>
      <c r="BO15" s="26"/>
      <c r="BP15" s="26"/>
      <c r="BQ15" s="26"/>
      <c r="BR15" s="26"/>
      <c r="BS15" s="26"/>
      <c r="BT15" s="26"/>
      <c r="BU15" s="26"/>
      <c r="BV15" s="26"/>
      <c r="BW15" s="26"/>
      <c r="BX15" s="26"/>
      <c r="BY15" s="26"/>
      <c r="BZ15" s="26"/>
      <c r="CA15" s="26"/>
      <c r="CB15" s="26"/>
      <c r="CC15" s="26"/>
      <c r="CD15" s="26"/>
      <c r="CE15" s="26"/>
      <c r="CF15" s="26"/>
      <c r="CG15" s="26"/>
      <c r="CH15" s="26"/>
      <c r="CI15" s="26"/>
      <c r="CJ15" s="26"/>
      <c r="CK15" s="26"/>
      <c r="CL15" s="26"/>
      <c r="CM15" s="26"/>
      <c r="CN15" s="26"/>
      <c r="CO15" s="26"/>
      <c r="CP15" s="26"/>
      <c r="CQ15" s="26"/>
      <c r="CR15" s="26"/>
      <c r="CS15" s="26"/>
      <c r="CT15" s="26"/>
      <c r="CU15" s="26"/>
      <c r="CV15" s="26"/>
      <c r="CW15" s="26"/>
      <c r="CX15" s="26"/>
      <c r="CY15" s="26"/>
      <c r="CZ15" s="26"/>
      <c r="DA15" s="26"/>
      <c r="DB15" s="26"/>
      <c r="DC15" s="26"/>
      <c r="DD15" s="26"/>
      <c r="DE15" s="26"/>
      <c r="DF15" s="26"/>
      <c r="DG15" s="26"/>
      <c r="DH15" s="26"/>
      <c r="DI15" s="26"/>
      <c r="DJ15" s="26"/>
      <c r="DK15" s="26"/>
      <c r="DL15" s="26"/>
      <c r="DM15" s="26"/>
      <c r="DN15" s="26"/>
      <c r="DO15" s="26"/>
      <c r="DP15" s="26"/>
      <c r="DQ15" s="26"/>
      <c r="DR15" s="26"/>
      <c r="DS15" s="26"/>
      <c r="DT15" s="26"/>
      <c r="DU15" s="26"/>
      <c r="DV15" s="26"/>
      <c r="DW15" s="26"/>
      <c r="DX15" s="26"/>
      <c r="DY15" s="26"/>
      <c r="DZ15" s="26"/>
      <c r="EA15" s="26"/>
      <c r="EB15" s="26"/>
      <c r="EC15" s="26"/>
      <c r="ED15" s="26"/>
      <c r="EE15" s="26"/>
      <c r="EF15" s="26"/>
      <c r="EG15" s="26"/>
      <c r="EH15" s="26"/>
      <c r="EI15" s="26"/>
      <c r="EJ15" s="26"/>
      <c r="EK15" s="26"/>
      <c r="EL15" s="26"/>
      <c r="EM15" s="26"/>
      <c r="EN15" s="26"/>
      <c r="EO15" s="26"/>
      <c r="EP15" s="26"/>
      <c r="EQ15" s="26"/>
      <c r="ER15" s="26"/>
      <c r="ES15" s="26"/>
      <c r="ET15" s="26"/>
      <c r="EU15" s="26"/>
      <c r="EV15" s="26"/>
      <c r="EW15" s="26"/>
      <c r="EX15" s="26"/>
      <c r="EY15" s="26"/>
      <c r="EZ15" s="26"/>
      <c r="FA15" s="26"/>
      <c r="FB15" s="26"/>
      <c r="FC15" s="26"/>
      <c r="FD15" s="26"/>
      <c r="FE15" s="26"/>
      <c r="FF15" s="26"/>
      <c r="FG15" s="26"/>
      <c r="FH15" s="26"/>
      <c r="FI15" s="26"/>
      <c r="FJ15" s="26"/>
      <c r="FK15" s="26"/>
      <c r="FL15" s="26"/>
      <c r="FM15" s="26"/>
      <c r="FN15" s="26"/>
      <c r="FO15" s="26"/>
      <c r="FP15" s="26"/>
      <c r="FQ15" s="26"/>
      <c r="FR15" s="26"/>
      <c r="FS15" s="26"/>
      <c r="FT15" s="26"/>
      <c r="FU15" s="26"/>
      <c r="FV15" s="26"/>
      <c r="FW15" s="26"/>
      <c r="FX15" s="26"/>
      <c r="FY15" s="26"/>
      <c r="FZ15" s="26"/>
      <c r="GA15" s="26"/>
      <c r="GB15" s="26"/>
      <c r="GC15" s="26"/>
      <c r="GD15" s="26"/>
      <c r="GE15" s="26"/>
      <c r="GF15" s="26"/>
      <c r="GG15" s="26"/>
      <c r="GH15" s="26"/>
      <c r="GI15" s="26"/>
      <c r="GJ15" s="26"/>
      <c r="GK15" s="26"/>
      <c r="GL15" s="26"/>
      <c r="GM15" s="26"/>
      <c r="GN15" s="26"/>
      <c r="GO15" s="26"/>
      <c r="GP15" s="26"/>
      <c r="GQ15" s="26"/>
      <c r="GR15" s="26"/>
      <c r="GS15" s="26"/>
      <c r="GT15" s="26"/>
      <c r="GU15" s="26"/>
      <c r="GV15" s="26"/>
      <c r="GW15" s="26"/>
      <c r="GX15" s="26"/>
      <c r="GY15" s="26"/>
      <c r="GZ15" s="26"/>
      <c r="HA15" s="26"/>
      <c r="HB15" s="26"/>
      <c r="HC15" s="26"/>
      <c r="HD15" s="26"/>
      <c r="HE15" s="26"/>
      <c r="HF15" s="26"/>
      <c r="HG15" s="26"/>
      <c r="HH15" s="26"/>
      <c r="HI15" s="26"/>
      <c r="HJ15" s="26"/>
      <c r="HK15" s="26"/>
      <c r="HL15" s="26"/>
      <c r="HM15" s="26"/>
      <c r="HN15" s="26"/>
      <c r="HO15" s="26"/>
      <c r="HP15" s="26"/>
      <c r="HQ15" s="26"/>
      <c r="HR15" s="26"/>
      <c r="HS15" s="26"/>
      <c r="HT15" s="26"/>
      <c r="HU15" s="26"/>
      <c r="HV15" s="26"/>
      <c r="HW15" s="26"/>
      <c r="HX15" s="26"/>
      <c r="HY15" s="26"/>
      <c r="HZ15" s="26"/>
      <c r="IA15" s="26"/>
      <c r="IB15" s="26"/>
      <c r="IC15" s="26"/>
      <c r="ID15" s="26"/>
      <c r="IE15" s="26"/>
      <c r="IF15" s="26"/>
      <c r="IG15" s="26"/>
      <c r="IH15" s="26"/>
      <c r="II15" s="26"/>
      <c r="IJ15" s="26"/>
      <c r="IK15" s="26"/>
      <c r="IL15" s="26"/>
      <c r="IM15" s="26"/>
      <c r="IN15" s="26"/>
      <c r="IO15" s="26"/>
    </row>
    <row r="16" spans="1:249" x14ac:dyDescent="0.25">
      <c r="A16" s="78" t="s">
        <v>354</v>
      </c>
      <c r="B16" s="77" t="s">
        <v>352</v>
      </c>
      <c r="C16" s="71" t="s">
        <v>351</v>
      </c>
      <c r="D16" s="71" t="s">
        <v>353</v>
      </c>
      <c r="E16" s="126" t="s">
        <v>178</v>
      </c>
      <c r="F16" s="127">
        <f t="shared" si="0"/>
        <v>186000</v>
      </c>
      <c r="G16" s="127"/>
      <c r="H16" s="127"/>
      <c r="I16" s="127">
        <v>186000</v>
      </c>
      <c r="J16" s="127"/>
      <c r="K16" s="28"/>
      <c r="L16" s="28"/>
      <c r="M16" s="28"/>
      <c r="N16" s="28"/>
      <c r="O16" s="28"/>
      <c r="P16" s="28"/>
      <c r="Q16" s="28"/>
      <c r="R16" s="28"/>
      <c r="S16" s="28"/>
      <c r="T16" s="28"/>
      <c r="U16" s="28"/>
      <c r="V16" s="28"/>
      <c r="W16" s="28"/>
      <c r="X16" s="28"/>
      <c r="Y16" s="28"/>
      <c r="Z16" s="28"/>
      <c r="AA16" s="28"/>
      <c r="AB16" s="28"/>
      <c r="AC16" s="28"/>
      <c r="AD16" s="28"/>
      <c r="AE16" s="28"/>
      <c r="AF16" s="28"/>
      <c r="AG16" s="28"/>
      <c r="AH16" s="28"/>
      <c r="AI16" s="28"/>
      <c r="AJ16" s="28"/>
      <c r="AK16" s="28"/>
      <c r="AL16" s="28"/>
      <c r="AM16" s="28"/>
      <c r="AN16" s="28"/>
      <c r="AO16" s="28"/>
      <c r="AP16" s="28"/>
      <c r="AQ16" s="28"/>
      <c r="AR16" s="28"/>
      <c r="AS16" s="28"/>
      <c r="AT16" s="28"/>
      <c r="AU16" s="28"/>
      <c r="AV16" s="28"/>
      <c r="AW16" s="28"/>
      <c r="AX16" s="28"/>
      <c r="AY16" s="28"/>
      <c r="AZ16" s="28"/>
      <c r="BA16" s="28"/>
      <c r="BB16" s="28"/>
      <c r="BC16" s="28"/>
      <c r="BD16" s="28"/>
      <c r="BE16" s="28"/>
      <c r="BF16" s="28"/>
      <c r="BG16" s="28"/>
      <c r="BH16" s="28"/>
      <c r="BI16" s="28"/>
      <c r="BJ16" s="28"/>
      <c r="BK16" s="28"/>
      <c r="BL16" s="28"/>
      <c r="BM16" s="28"/>
      <c r="BN16" s="28"/>
      <c r="BO16" s="28"/>
      <c r="BP16" s="28"/>
      <c r="BQ16" s="28"/>
      <c r="BR16" s="28"/>
      <c r="BS16" s="28"/>
      <c r="BT16" s="28"/>
      <c r="BU16" s="28"/>
      <c r="BV16" s="28"/>
      <c r="BW16" s="28"/>
      <c r="BX16" s="28"/>
      <c r="BY16" s="28"/>
      <c r="BZ16" s="28"/>
      <c r="CA16" s="28"/>
      <c r="CB16" s="28"/>
      <c r="CC16" s="28"/>
      <c r="CD16" s="28"/>
      <c r="CE16" s="28"/>
      <c r="CF16" s="28"/>
      <c r="CG16" s="28"/>
      <c r="CH16" s="28"/>
      <c r="CI16" s="28"/>
      <c r="CJ16" s="28"/>
      <c r="CK16" s="28"/>
      <c r="CL16" s="28"/>
      <c r="CM16" s="28"/>
      <c r="CN16" s="28"/>
      <c r="CO16" s="28"/>
      <c r="CP16" s="28"/>
      <c r="CQ16" s="28"/>
      <c r="CR16" s="28"/>
      <c r="CS16" s="28"/>
      <c r="CT16" s="28"/>
      <c r="CU16" s="28"/>
      <c r="CV16" s="28"/>
      <c r="CW16" s="28"/>
      <c r="CX16" s="28"/>
      <c r="CY16" s="28"/>
      <c r="CZ16" s="28"/>
      <c r="DA16" s="28"/>
      <c r="DB16" s="28"/>
      <c r="DC16" s="28"/>
      <c r="DD16" s="28"/>
      <c r="DE16" s="28"/>
      <c r="DF16" s="28"/>
      <c r="DG16" s="28"/>
      <c r="DH16" s="28"/>
      <c r="DI16" s="28"/>
      <c r="DJ16" s="28"/>
      <c r="DK16" s="28"/>
      <c r="DL16" s="28"/>
      <c r="DM16" s="28"/>
      <c r="DN16" s="28"/>
      <c r="DO16" s="28"/>
      <c r="DP16" s="28"/>
      <c r="DQ16" s="28"/>
      <c r="DR16" s="28"/>
      <c r="DS16" s="28"/>
      <c r="DT16" s="28"/>
      <c r="DU16" s="28"/>
      <c r="DV16" s="28"/>
      <c r="DW16" s="28"/>
      <c r="DX16" s="28"/>
      <c r="DY16" s="28"/>
      <c r="DZ16" s="28"/>
      <c r="EA16" s="28"/>
      <c r="EB16" s="28"/>
      <c r="EC16" s="28"/>
      <c r="ED16" s="28"/>
      <c r="EE16" s="28"/>
      <c r="EF16" s="28"/>
      <c r="EG16" s="28"/>
      <c r="EH16" s="28"/>
      <c r="EI16" s="28"/>
      <c r="EJ16" s="28"/>
      <c r="EK16" s="28"/>
      <c r="EL16" s="28"/>
      <c r="EM16" s="28"/>
      <c r="EN16" s="28"/>
      <c r="EO16" s="28"/>
      <c r="EP16" s="28"/>
      <c r="EQ16" s="28"/>
      <c r="ER16" s="28"/>
      <c r="ES16" s="28"/>
      <c r="ET16" s="28"/>
      <c r="EU16" s="28"/>
      <c r="EV16" s="28"/>
      <c r="EW16" s="28"/>
      <c r="EX16" s="28"/>
      <c r="EY16" s="28"/>
      <c r="EZ16" s="28"/>
      <c r="FA16" s="28"/>
      <c r="FB16" s="28"/>
      <c r="FC16" s="28"/>
      <c r="FD16" s="28"/>
      <c r="FE16" s="28"/>
      <c r="FF16" s="28"/>
      <c r="FG16" s="28"/>
      <c r="FH16" s="28"/>
      <c r="FI16" s="28"/>
      <c r="FJ16" s="28"/>
      <c r="FK16" s="28"/>
      <c r="FL16" s="28"/>
      <c r="FM16" s="28"/>
      <c r="FN16" s="28"/>
      <c r="FO16" s="28"/>
      <c r="FP16" s="28"/>
      <c r="FQ16" s="28"/>
      <c r="FR16" s="28"/>
      <c r="FS16" s="28"/>
      <c r="FT16" s="28"/>
      <c r="FU16" s="28"/>
      <c r="FV16" s="28"/>
      <c r="FW16" s="28"/>
      <c r="FX16" s="28"/>
      <c r="FY16" s="28"/>
      <c r="FZ16" s="28"/>
      <c r="GA16" s="28"/>
      <c r="GB16" s="28"/>
      <c r="GC16" s="28"/>
      <c r="GD16" s="28"/>
      <c r="GE16" s="28"/>
      <c r="GF16" s="28"/>
      <c r="GG16" s="28"/>
      <c r="GH16" s="28"/>
      <c r="GI16" s="28"/>
      <c r="GJ16" s="28"/>
      <c r="GK16" s="28"/>
      <c r="GL16" s="28"/>
      <c r="GM16" s="28"/>
      <c r="GN16" s="28"/>
      <c r="GO16" s="28"/>
      <c r="GP16" s="28"/>
      <c r="GQ16" s="28"/>
      <c r="GR16" s="28"/>
      <c r="GS16" s="28"/>
      <c r="GT16" s="28"/>
      <c r="GU16" s="28"/>
      <c r="GV16" s="28"/>
      <c r="GW16" s="28"/>
      <c r="GX16" s="28"/>
      <c r="GY16" s="28"/>
      <c r="GZ16" s="28"/>
      <c r="HA16" s="28"/>
      <c r="HB16" s="28"/>
      <c r="HC16" s="28"/>
      <c r="HD16" s="28"/>
      <c r="HE16" s="28"/>
      <c r="HF16" s="28"/>
      <c r="HG16" s="28"/>
      <c r="HH16" s="28"/>
      <c r="HI16" s="28"/>
      <c r="HJ16" s="28"/>
      <c r="HK16" s="28"/>
      <c r="HL16" s="28"/>
      <c r="HM16" s="28"/>
      <c r="HN16" s="28"/>
      <c r="HO16" s="28"/>
      <c r="HP16" s="28"/>
      <c r="HQ16" s="28"/>
      <c r="HR16" s="28"/>
      <c r="HS16" s="28"/>
      <c r="HT16" s="28"/>
      <c r="HU16" s="28"/>
      <c r="HV16" s="28"/>
      <c r="HW16" s="28"/>
      <c r="HX16" s="28"/>
      <c r="HY16" s="28"/>
      <c r="HZ16" s="28"/>
      <c r="IA16" s="28"/>
      <c r="IB16" s="28"/>
      <c r="IC16" s="28"/>
      <c r="ID16" s="28"/>
      <c r="IE16" s="28"/>
      <c r="IF16" s="28"/>
      <c r="IG16" s="28"/>
      <c r="IH16" s="28"/>
      <c r="II16" s="28"/>
      <c r="IJ16" s="28"/>
      <c r="IK16" s="28"/>
      <c r="IL16" s="28"/>
      <c r="IM16" s="28"/>
      <c r="IN16" s="28"/>
      <c r="IO16" s="28"/>
    </row>
    <row r="17" spans="1:249" x14ac:dyDescent="0.25">
      <c r="A17" s="76" t="s">
        <v>345</v>
      </c>
      <c r="B17" s="77" t="s">
        <v>346</v>
      </c>
      <c r="C17" s="24"/>
      <c r="D17" s="24">
        <v>180</v>
      </c>
      <c r="E17" s="24" t="s">
        <v>178</v>
      </c>
      <c r="F17" s="131">
        <f t="shared" si="0"/>
        <v>0</v>
      </c>
      <c r="G17" s="131">
        <f>G18+G19</f>
        <v>0</v>
      </c>
      <c r="H17" s="131">
        <f>H18+H19</f>
        <v>0</v>
      </c>
      <c r="I17" s="131">
        <f>I18+I19</f>
        <v>0</v>
      </c>
      <c r="J17" s="131">
        <f>J18+J19</f>
        <v>0</v>
      </c>
      <c r="K17" s="28"/>
      <c r="L17" s="28"/>
      <c r="M17" s="28"/>
      <c r="N17" s="28"/>
      <c r="O17" s="28"/>
      <c r="P17" s="28"/>
      <c r="Q17" s="28"/>
      <c r="R17" s="28"/>
      <c r="S17" s="28"/>
      <c r="T17" s="28"/>
      <c r="U17" s="28"/>
      <c r="V17" s="28"/>
      <c r="W17" s="28"/>
      <c r="X17" s="28"/>
      <c r="Y17" s="28"/>
      <c r="Z17" s="28"/>
      <c r="AA17" s="28"/>
      <c r="AB17" s="28"/>
      <c r="AC17" s="28"/>
      <c r="AD17" s="28"/>
      <c r="AE17" s="28"/>
      <c r="AF17" s="28"/>
      <c r="AG17" s="28"/>
      <c r="AH17" s="28"/>
      <c r="AI17" s="28"/>
      <c r="AJ17" s="28"/>
      <c r="AK17" s="28"/>
      <c r="AL17" s="28"/>
      <c r="AM17" s="28"/>
      <c r="AN17" s="28"/>
      <c r="AO17" s="28"/>
      <c r="AP17" s="28"/>
      <c r="AQ17" s="28"/>
      <c r="AR17" s="28"/>
      <c r="AS17" s="28"/>
      <c r="AT17" s="28"/>
      <c r="AU17" s="28"/>
      <c r="AV17" s="28"/>
      <c r="AW17" s="28"/>
      <c r="AX17" s="28"/>
      <c r="AY17" s="28"/>
      <c r="AZ17" s="28"/>
      <c r="BA17" s="28"/>
      <c r="BB17" s="28"/>
      <c r="BC17" s="28"/>
      <c r="BD17" s="28"/>
      <c r="BE17" s="28"/>
      <c r="BF17" s="28"/>
      <c r="BG17" s="28"/>
      <c r="BH17" s="28"/>
      <c r="BI17" s="28"/>
      <c r="BJ17" s="28"/>
      <c r="BK17" s="28"/>
      <c r="BL17" s="28"/>
      <c r="BM17" s="28"/>
      <c r="BN17" s="28"/>
      <c r="BO17" s="28"/>
      <c r="BP17" s="28"/>
      <c r="BQ17" s="28"/>
      <c r="BR17" s="28"/>
      <c r="BS17" s="28"/>
      <c r="BT17" s="28"/>
      <c r="BU17" s="28"/>
      <c r="BV17" s="28"/>
      <c r="BW17" s="28"/>
      <c r="BX17" s="28"/>
      <c r="BY17" s="28"/>
      <c r="BZ17" s="28"/>
      <c r="CA17" s="28"/>
      <c r="CB17" s="28"/>
      <c r="CC17" s="28"/>
      <c r="CD17" s="28"/>
      <c r="CE17" s="28"/>
      <c r="CF17" s="28"/>
      <c r="CG17" s="28"/>
      <c r="CH17" s="28"/>
      <c r="CI17" s="28"/>
      <c r="CJ17" s="28"/>
      <c r="CK17" s="28"/>
      <c r="CL17" s="28"/>
      <c r="CM17" s="28"/>
      <c r="CN17" s="28"/>
      <c r="CO17" s="28"/>
      <c r="CP17" s="28"/>
      <c r="CQ17" s="28"/>
      <c r="CR17" s="28"/>
      <c r="CS17" s="28"/>
      <c r="CT17" s="28"/>
      <c r="CU17" s="28"/>
      <c r="CV17" s="28"/>
      <c r="CW17" s="28"/>
      <c r="CX17" s="28"/>
      <c r="CY17" s="28"/>
      <c r="CZ17" s="28"/>
      <c r="DA17" s="28"/>
      <c r="DB17" s="28"/>
      <c r="DC17" s="28"/>
      <c r="DD17" s="28"/>
      <c r="DE17" s="28"/>
      <c r="DF17" s="28"/>
      <c r="DG17" s="28"/>
      <c r="DH17" s="28"/>
      <c r="DI17" s="28"/>
      <c r="DJ17" s="28"/>
      <c r="DK17" s="28"/>
      <c r="DL17" s="28"/>
      <c r="DM17" s="28"/>
      <c r="DN17" s="28"/>
      <c r="DO17" s="28"/>
      <c r="DP17" s="28"/>
      <c r="DQ17" s="28"/>
      <c r="DR17" s="28"/>
      <c r="DS17" s="28"/>
      <c r="DT17" s="28"/>
      <c r="DU17" s="28"/>
      <c r="DV17" s="28"/>
      <c r="DW17" s="28"/>
      <c r="DX17" s="28"/>
      <c r="DY17" s="28"/>
      <c r="DZ17" s="28"/>
      <c r="EA17" s="28"/>
      <c r="EB17" s="28"/>
      <c r="EC17" s="28"/>
      <c r="ED17" s="28"/>
      <c r="EE17" s="28"/>
      <c r="EF17" s="28"/>
      <c r="EG17" s="28"/>
      <c r="EH17" s="28"/>
      <c r="EI17" s="28"/>
      <c r="EJ17" s="28"/>
      <c r="EK17" s="28"/>
      <c r="EL17" s="28"/>
      <c r="EM17" s="28"/>
      <c r="EN17" s="28"/>
      <c r="EO17" s="28"/>
      <c r="EP17" s="28"/>
      <c r="EQ17" s="28"/>
      <c r="ER17" s="28"/>
      <c r="ES17" s="28"/>
      <c r="ET17" s="28"/>
      <c r="EU17" s="28"/>
      <c r="EV17" s="28"/>
      <c r="EW17" s="28"/>
      <c r="EX17" s="28"/>
      <c r="EY17" s="28"/>
      <c r="EZ17" s="28"/>
      <c r="FA17" s="28"/>
      <c r="FB17" s="28"/>
      <c r="FC17" s="28"/>
      <c r="FD17" s="28"/>
      <c r="FE17" s="28"/>
      <c r="FF17" s="28"/>
      <c r="FG17" s="28"/>
      <c r="FH17" s="28"/>
      <c r="FI17" s="28"/>
      <c r="FJ17" s="28"/>
      <c r="FK17" s="28"/>
      <c r="FL17" s="28"/>
      <c r="FM17" s="28"/>
      <c r="FN17" s="28"/>
      <c r="FO17" s="28"/>
      <c r="FP17" s="28"/>
      <c r="FQ17" s="28"/>
      <c r="FR17" s="28"/>
      <c r="FS17" s="28"/>
      <c r="FT17" s="28"/>
      <c r="FU17" s="28"/>
      <c r="FV17" s="28"/>
      <c r="FW17" s="28"/>
      <c r="FX17" s="28"/>
      <c r="FY17" s="28"/>
      <c r="FZ17" s="28"/>
      <c r="GA17" s="28"/>
      <c r="GB17" s="28"/>
      <c r="GC17" s="28"/>
      <c r="GD17" s="28"/>
      <c r="GE17" s="28"/>
      <c r="GF17" s="28"/>
      <c r="GG17" s="28"/>
      <c r="GH17" s="28"/>
      <c r="GI17" s="28"/>
      <c r="GJ17" s="28"/>
      <c r="GK17" s="28"/>
      <c r="GL17" s="28"/>
      <c r="GM17" s="28"/>
      <c r="GN17" s="28"/>
      <c r="GO17" s="28"/>
      <c r="GP17" s="28"/>
      <c r="GQ17" s="28"/>
      <c r="GR17" s="28"/>
      <c r="GS17" s="28"/>
      <c r="GT17" s="28"/>
      <c r="GU17" s="28"/>
      <c r="GV17" s="28"/>
      <c r="GW17" s="28"/>
      <c r="GX17" s="28"/>
      <c r="GY17" s="28"/>
      <c r="GZ17" s="28"/>
      <c r="HA17" s="28"/>
      <c r="HB17" s="28"/>
      <c r="HC17" s="28"/>
      <c r="HD17" s="28"/>
      <c r="HE17" s="28"/>
      <c r="HF17" s="28"/>
      <c r="HG17" s="28"/>
      <c r="HH17" s="28"/>
      <c r="HI17" s="28"/>
      <c r="HJ17" s="28"/>
      <c r="HK17" s="28"/>
      <c r="HL17" s="28"/>
      <c r="HM17" s="28"/>
      <c r="HN17" s="28"/>
      <c r="HO17" s="28"/>
      <c r="HP17" s="28"/>
      <c r="HQ17" s="28"/>
      <c r="HR17" s="28"/>
      <c r="HS17" s="28"/>
      <c r="HT17" s="28"/>
      <c r="HU17" s="28"/>
      <c r="HV17" s="28"/>
      <c r="HW17" s="28"/>
      <c r="HX17" s="28"/>
      <c r="HY17" s="28"/>
      <c r="HZ17" s="28"/>
      <c r="IA17" s="28"/>
      <c r="IB17" s="28"/>
      <c r="IC17" s="28"/>
      <c r="ID17" s="28"/>
      <c r="IE17" s="28"/>
      <c r="IF17" s="28"/>
      <c r="IG17" s="28"/>
      <c r="IH17" s="28"/>
      <c r="II17" s="28"/>
      <c r="IJ17" s="28"/>
      <c r="IK17" s="28"/>
      <c r="IL17" s="28"/>
      <c r="IM17" s="28"/>
      <c r="IN17" s="28"/>
      <c r="IO17" s="28"/>
    </row>
    <row r="18" spans="1:249" x14ac:dyDescent="0.25">
      <c r="A18" s="78" t="s">
        <v>347</v>
      </c>
      <c r="B18" s="77" t="s">
        <v>348</v>
      </c>
      <c r="C18" s="24"/>
      <c r="D18" s="24" t="s">
        <v>178</v>
      </c>
      <c r="E18" s="24" t="s">
        <v>178</v>
      </c>
      <c r="F18" s="125">
        <f t="shared" si="0"/>
        <v>0</v>
      </c>
      <c r="G18" s="125"/>
      <c r="H18" s="125"/>
      <c r="I18" s="125"/>
      <c r="J18" s="125"/>
      <c r="K18" s="28"/>
      <c r="L18" s="28"/>
      <c r="M18" s="28"/>
      <c r="N18" s="28"/>
      <c r="O18" s="28"/>
      <c r="P18" s="28"/>
      <c r="Q18" s="28"/>
      <c r="R18" s="28"/>
      <c r="S18" s="28"/>
      <c r="T18" s="28"/>
      <c r="U18" s="28"/>
      <c r="V18" s="28"/>
      <c r="W18" s="28"/>
      <c r="X18" s="28"/>
      <c r="Y18" s="28"/>
      <c r="Z18" s="28"/>
      <c r="AA18" s="28"/>
      <c r="AB18" s="28"/>
      <c r="AC18" s="28"/>
      <c r="AD18" s="28"/>
      <c r="AE18" s="28"/>
      <c r="AF18" s="28"/>
      <c r="AG18" s="28"/>
      <c r="AH18" s="28"/>
      <c r="AI18" s="28"/>
      <c r="AJ18" s="28"/>
      <c r="AK18" s="28"/>
      <c r="AL18" s="28"/>
      <c r="AM18" s="28"/>
      <c r="AN18" s="28"/>
      <c r="AO18" s="28"/>
      <c r="AP18" s="28"/>
      <c r="AQ18" s="28"/>
      <c r="AR18" s="28"/>
      <c r="AS18" s="28"/>
      <c r="AT18" s="28"/>
      <c r="AU18" s="28"/>
      <c r="AV18" s="28"/>
      <c r="AW18" s="28"/>
      <c r="AX18" s="28"/>
      <c r="AY18" s="28"/>
      <c r="AZ18" s="28"/>
      <c r="BA18" s="28"/>
      <c r="BB18" s="28"/>
      <c r="BC18" s="28"/>
      <c r="BD18" s="28"/>
      <c r="BE18" s="28"/>
      <c r="BF18" s="28"/>
      <c r="BG18" s="28"/>
      <c r="BH18" s="28"/>
      <c r="BI18" s="28"/>
      <c r="BJ18" s="28"/>
      <c r="BK18" s="28"/>
      <c r="BL18" s="28"/>
      <c r="BM18" s="28"/>
      <c r="BN18" s="28"/>
      <c r="BO18" s="28"/>
      <c r="BP18" s="28"/>
      <c r="BQ18" s="28"/>
      <c r="BR18" s="28"/>
      <c r="BS18" s="28"/>
      <c r="BT18" s="28"/>
      <c r="BU18" s="28"/>
      <c r="BV18" s="28"/>
      <c r="BW18" s="28"/>
      <c r="BX18" s="28"/>
      <c r="BY18" s="28"/>
      <c r="BZ18" s="28"/>
      <c r="CA18" s="28"/>
      <c r="CB18" s="28"/>
      <c r="CC18" s="28"/>
      <c r="CD18" s="28"/>
      <c r="CE18" s="28"/>
      <c r="CF18" s="28"/>
      <c r="CG18" s="28"/>
      <c r="CH18" s="28"/>
      <c r="CI18" s="28"/>
      <c r="CJ18" s="28"/>
      <c r="CK18" s="28"/>
      <c r="CL18" s="28"/>
      <c r="CM18" s="28"/>
      <c r="CN18" s="28"/>
      <c r="CO18" s="28"/>
      <c r="CP18" s="28"/>
      <c r="CQ18" s="28"/>
      <c r="CR18" s="28"/>
      <c r="CS18" s="28"/>
      <c r="CT18" s="28"/>
      <c r="CU18" s="28"/>
      <c r="CV18" s="28"/>
      <c r="CW18" s="28"/>
      <c r="CX18" s="28"/>
      <c r="CY18" s="28"/>
      <c r="CZ18" s="28"/>
      <c r="DA18" s="28"/>
      <c r="DB18" s="28"/>
      <c r="DC18" s="28"/>
      <c r="DD18" s="28"/>
      <c r="DE18" s="28"/>
      <c r="DF18" s="28"/>
      <c r="DG18" s="28"/>
      <c r="DH18" s="28"/>
      <c r="DI18" s="28"/>
      <c r="DJ18" s="28"/>
      <c r="DK18" s="28"/>
      <c r="DL18" s="28"/>
      <c r="DM18" s="28"/>
      <c r="DN18" s="28"/>
      <c r="DO18" s="28"/>
      <c r="DP18" s="28"/>
      <c r="DQ18" s="28"/>
      <c r="DR18" s="28"/>
      <c r="DS18" s="28"/>
      <c r="DT18" s="28"/>
      <c r="DU18" s="28"/>
      <c r="DV18" s="28"/>
      <c r="DW18" s="28"/>
      <c r="DX18" s="28"/>
      <c r="DY18" s="28"/>
      <c r="DZ18" s="28"/>
      <c r="EA18" s="28"/>
      <c r="EB18" s="28"/>
      <c r="EC18" s="28"/>
      <c r="ED18" s="28"/>
      <c r="EE18" s="28"/>
      <c r="EF18" s="28"/>
      <c r="EG18" s="28"/>
      <c r="EH18" s="28"/>
      <c r="EI18" s="28"/>
      <c r="EJ18" s="28"/>
      <c r="EK18" s="28"/>
      <c r="EL18" s="28"/>
      <c r="EM18" s="28"/>
      <c r="EN18" s="28"/>
      <c r="EO18" s="28"/>
      <c r="EP18" s="28"/>
      <c r="EQ18" s="28"/>
      <c r="ER18" s="28"/>
      <c r="ES18" s="28"/>
      <c r="ET18" s="28"/>
      <c r="EU18" s="28"/>
      <c r="EV18" s="28"/>
      <c r="EW18" s="28"/>
      <c r="EX18" s="28"/>
      <c r="EY18" s="28"/>
      <c r="EZ18" s="28"/>
      <c r="FA18" s="28"/>
      <c r="FB18" s="28"/>
      <c r="FC18" s="28"/>
      <c r="FD18" s="28"/>
      <c r="FE18" s="28"/>
      <c r="FF18" s="28"/>
      <c r="FG18" s="28"/>
      <c r="FH18" s="28"/>
      <c r="FI18" s="28"/>
      <c r="FJ18" s="28"/>
      <c r="FK18" s="28"/>
      <c r="FL18" s="28"/>
      <c r="FM18" s="28"/>
      <c r="FN18" s="28"/>
      <c r="FO18" s="28"/>
      <c r="FP18" s="28"/>
      <c r="FQ18" s="28"/>
      <c r="FR18" s="28"/>
      <c r="FS18" s="28"/>
      <c r="FT18" s="28"/>
      <c r="FU18" s="28"/>
      <c r="FV18" s="28"/>
      <c r="FW18" s="28"/>
      <c r="FX18" s="28"/>
      <c r="FY18" s="28"/>
      <c r="FZ18" s="28"/>
      <c r="GA18" s="28"/>
      <c r="GB18" s="28"/>
      <c r="GC18" s="28"/>
      <c r="GD18" s="28"/>
      <c r="GE18" s="28"/>
      <c r="GF18" s="28"/>
      <c r="GG18" s="28"/>
      <c r="GH18" s="28"/>
      <c r="GI18" s="28"/>
      <c r="GJ18" s="28"/>
      <c r="GK18" s="28"/>
      <c r="GL18" s="28"/>
      <c r="GM18" s="28"/>
      <c r="GN18" s="28"/>
      <c r="GO18" s="28"/>
      <c r="GP18" s="28"/>
      <c r="GQ18" s="28"/>
      <c r="GR18" s="28"/>
      <c r="GS18" s="28"/>
      <c r="GT18" s="28"/>
      <c r="GU18" s="28"/>
      <c r="GV18" s="28"/>
      <c r="GW18" s="28"/>
      <c r="GX18" s="28"/>
      <c r="GY18" s="28"/>
      <c r="GZ18" s="28"/>
      <c r="HA18" s="28"/>
      <c r="HB18" s="28"/>
      <c r="HC18" s="28"/>
      <c r="HD18" s="28"/>
      <c r="HE18" s="28"/>
      <c r="HF18" s="28"/>
      <c r="HG18" s="28"/>
      <c r="HH18" s="28"/>
      <c r="HI18" s="28"/>
      <c r="HJ18" s="28"/>
      <c r="HK18" s="28"/>
      <c r="HL18" s="28"/>
      <c r="HM18" s="28"/>
      <c r="HN18" s="28"/>
      <c r="HO18" s="28"/>
      <c r="HP18" s="28"/>
      <c r="HQ18" s="28"/>
      <c r="HR18" s="28"/>
      <c r="HS18" s="28"/>
      <c r="HT18" s="28"/>
      <c r="HU18" s="28"/>
      <c r="HV18" s="28"/>
      <c r="HW18" s="28"/>
      <c r="HX18" s="28"/>
      <c r="HY18" s="28"/>
      <c r="HZ18" s="28"/>
      <c r="IA18" s="28"/>
      <c r="IB18" s="28"/>
      <c r="IC18" s="28"/>
      <c r="ID18" s="28"/>
      <c r="IE18" s="28"/>
      <c r="IF18" s="28"/>
      <c r="IG18" s="28"/>
      <c r="IH18" s="28"/>
      <c r="II18" s="28"/>
      <c r="IJ18" s="28"/>
      <c r="IK18" s="28"/>
      <c r="IL18" s="28"/>
      <c r="IM18" s="28"/>
      <c r="IN18" s="28"/>
      <c r="IO18" s="28"/>
    </row>
    <row r="19" spans="1:249" x14ac:dyDescent="0.25">
      <c r="A19" s="79" t="s">
        <v>350</v>
      </c>
      <c r="B19" s="77" t="s">
        <v>349</v>
      </c>
      <c r="C19" s="24"/>
      <c r="D19" s="24" t="s">
        <v>178</v>
      </c>
      <c r="E19" s="24" t="s">
        <v>178</v>
      </c>
      <c r="F19" s="125">
        <f t="shared" si="0"/>
        <v>0</v>
      </c>
      <c r="G19" s="125"/>
      <c r="H19" s="125"/>
      <c r="I19" s="125"/>
      <c r="J19" s="125"/>
      <c r="K19" s="35"/>
      <c r="L19" s="35"/>
      <c r="M19" s="35"/>
      <c r="N19" s="35"/>
      <c r="O19" s="35"/>
      <c r="P19" s="35"/>
      <c r="Q19" s="35"/>
      <c r="R19" s="35"/>
      <c r="S19" s="35"/>
      <c r="T19" s="35"/>
      <c r="U19" s="35"/>
      <c r="V19" s="35"/>
      <c r="W19" s="35"/>
      <c r="X19" s="35"/>
      <c r="Y19" s="35"/>
      <c r="Z19" s="35"/>
      <c r="AA19" s="35"/>
      <c r="AB19" s="35"/>
      <c r="AC19" s="35"/>
      <c r="AD19" s="35"/>
      <c r="AE19" s="35"/>
      <c r="AF19" s="35"/>
      <c r="AG19" s="35"/>
      <c r="AH19" s="35"/>
      <c r="AI19" s="35"/>
      <c r="AJ19" s="35"/>
      <c r="AK19" s="35"/>
      <c r="AL19" s="35"/>
      <c r="AM19" s="35"/>
      <c r="AN19" s="35"/>
      <c r="AO19" s="35"/>
      <c r="AP19" s="35"/>
      <c r="AQ19" s="35"/>
      <c r="AR19" s="35"/>
      <c r="AS19" s="35"/>
      <c r="AT19" s="35"/>
      <c r="AU19" s="35"/>
      <c r="AV19" s="35"/>
      <c r="AW19" s="35"/>
      <c r="AX19" s="35"/>
      <c r="AY19" s="35"/>
      <c r="AZ19" s="35"/>
      <c r="BA19" s="35"/>
      <c r="BB19" s="35"/>
      <c r="BC19" s="35"/>
      <c r="BD19" s="35"/>
      <c r="BE19" s="35"/>
      <c r="BF19" s="35"/>
      <c r="BG19" s="35"/>
      <c r="BH19" s="35"/>
      <c r="BI19" s="35"/>
      <c r="BJ19" s="35"/>
      <c r="BK19" s="35"/>
      <c r="BL19" s="35"/>
      <c r="BM19" s="35"/>
      <c r="BN19" s="35"/>
      <c r="BO19" s="35"/>
      <c r="BP19" s="35"/>
      <c r="BQ19" s="35"/>
      <c r="BR19" s="35"/>
      <c r="BS19" s="35"/>
      <c r="BT19" s="35"/>
      <c r="BU19" s="35"/>
      <c r="BV19" s="35"/>
      <c r="BW19" s="35"/>
      <c r="BX19" s="35"/>
      <c r="BY19" s="35"/>
      <c r="BZ19" s="35"/>
      <c r="CA19" s="35"/>
      <c r="CB19" s="35"/>
      <c r="CC19" s="35"/>
      <c r="CD19" s="35"/>
      <c r="CE19" s="35"/>
      <c r="CF19" s="35"/>
      <c r="CG19" s="35"/>
      <c r="CH19" s="35"/>
      <c r="CI19" s="35"/>
      <c r="CJ19" s="35"/>
      <c r="CK19" s="35"/>
      <c r="CL19" s="35"/>
      <c r="CM19" s="35"/>
      <c r="CN19" s="35"/>
      <c r="CO19" s="35"/>
      <c r="CP19" s="35"/>
      <c r="CQ19" s="35"/>
      <c r="CR19" s="35"/>
      <c r="CS19" s="35"/>
      <c r="CT19" s="35"/>
      <c r="CU19" s="35"/>
      <c r="CV19" s="35"/>
      <c r="CW19" s="35"/>
      <c r="CX19" s="35"/>
      <c r="CY19" s="35"/>
      <c r="CZ19" s="35"/>
      <c r="DA19" s="35"/>
      <c r="DB19" s="35"/>
      <c r="DC19" s="35"/>
      <c r="DD19" s="35"/>
      <c r="DE19" s="35"/>
      <c r="DF19" s="35"/>
      <c r="DG19" s="35"/>
      <c r="DH19" s="35"/>
      <c r="DI19" s="35"/>
      <c r="DJ19" s="35"/>
      <c r="DK19" s="35"/>
      <c r="DL19" s="35"/>
      <c r="DM19" s="35"/>
      <c r="DN19" s="35"/>
      <c r="DO19" s="35"/>
      <c r="DP19" s="35"/>
      <c r="DQ19" s="35"/>
      <c r="DR19" s="35"/>
      <c r="DS19" s="35"/>
      <c r="DT19" s="35"/>
      <c r="DU19" s="35"/>
      <c r="DV19" s="35"/>
      <c r="DW19" s="35"/>
      <c r="DX19" s="35"/>
      <c r="DY19" s="35"/>
      <c r="DZ19" s="35"/>
      <c r="EA19" s="35"/>
      <c r="EB19" s="35"/>
      <c r="EC19" s="35"/>
      <c r="ED19" s="35"/>
      <c r="EE19" s="35"/>
      <c r="EF19" s="35"/>
      <c r="EG19" s="35"/>
      <c r="EH19" s="35"/>
      <c r="EI19" s="35"/>
      <c r="EJ19" s="35"/>
      <c r="EK19" s="35"/>
      <c r="EL19" s="35"/>
      <c r="EM19" s="35"/>
      <c r="EN19" s="35"/>
      <c r="EO19" s="35"/>
      <c r="EP19" s="35"/>
      <c r="EQ19" s="35"/>
      <c r="ER19" s="35"/>
      <c r="ES19" s="35"/>
      <c r="ET19" s="35"/>
      <c r="EU19" s="35"/>
      <c r="EV19" s="35"/>
      <c r="EW19" s="35"/>
      <c r="EX19" s="35"/>
      <c r="EY19" s="35"/>
      <c r="EZ19" s="35"/>
      <c r="FA19" s="35"/>
      <c r="FB19" s="35"/>
      <c r="FC19" s="35"/>
      <c r="FD19" s="35"/>
      <c r="FE19" s="35"/>
      <c r="FF19" s="35"/>
      <c r="FG19" s="35"/>
      <c r="FH19" s="35"/>
      <c r="FI19" s="35"/>
      <c r="FJ19" s="35"/>
      <c r="FK19" s="35"/>
      <c r="FL19" s="35"/>
      <c r="FM19" s="35"/>
      <c r="FN19" s="35"/>
      <c r="FO19" s="35"/>
      <c r="FP19" s="35"/>
      <c r="FQ19" s="35"/>
      <c r="FR19" s="35"/>
      <c r="FS19" s="35"/>
      <c r="FT19" s="35"/>
      <c r="FU19" s="35"/>
      <c r="FV19" s="35"/>
      <c r="FW19" s="35"/>
      <c r="FX19" s="35"/>
      <c r="FY19" s="35"/>
      <c r="FZ19" s="35"/>
      <c r="GA19" s="35"/>
      <c r="GB19" s="35"/>
      <c r="GC19" s="35"/>
      <c r="GD19" s="35"/>
      <c r="GE19" s="35"/>
      <c r="GF19" s="35"/>
      <c r="GG19" s="35"/>
      <c r="GH19" s="35"/>
      <c r="GI19" s="35"/>
      <c r="GJ19" s="35"/>
      <c r="GK19" s="35"/>
      <c r="GL19" s="35"/>
      <c r="GM19" s="35"/>
      <c r="GN19" s="35"/>
      <c r="GO19" s="35"/>
      <c r="GP19" s="35"/>
      <c r="GQ19" s="35"/>
      <c r="GR19" s="35"/>
      <c r="GS19" s="35"/>
      <c r="GT19" s="35"/>
      <c r="GU19" s="35"/>
      <c r="GV19" s="35"/>
      <c r="GW19" s="35"/>
      <c r="GX19" s="35"/>
      <c r="GY19" s="35"/>
      <c r="GZ19" s="35"/>
      <c r="HA19" s="35"/>
      <c r="HB19" s="35"/>
      <c r="HC19" s="35"/>
      <c r="HD19" s="35"/>
      <c r="HE19" s="35"/>
      <c r="HF19" s="35"/>
      <c r="HG19" s="35"/>
      <c r="HH19" s="35"/>
      <c r="HI19" s="35"/>
      <c r="HJ19" s="35"/>
      <c r="HK19" s="35"/>
      <c r="HL19" s="35"/>
      <c r="HM19" s="35"/>
      <c r="HN19" s="35"/>
      <c r="HO19" s="35"/>
      <c r="HP19" s="35"/>
      <c r="HQ19" s="35"/>
      <c r="HR19" s="35"/>
      <c r="HS19" s="35"/>
      <c r="HT19" s="35"/>
      <c r="HU19" s="35"/>
      <c r="HV19" s="35"/>
      <c r="HW19" s="35"/>
      <c r="HX19" s="35"/>
      <c r="HY19" s="35"/>
      <c r="HZ19" s="35"/>
      <c r="IA19" s="35"/>
      <c r="IB19" s="35"/>
      <c r="IC19" s="35"/>
      <c r="ID19" s="35"/>
      <c r="IE19" s="35"/>
      <c r="IF19" s="35"/>
      <c r="IG19" s="35"/>
      <c r="IH19" s="35"/>
      <c r="II19" s="35"/>
      <c r="IJ19" s="35"/>
      <c r="IK19" s="35"/>
      <c r="IL19" s="35"/>
      <c r="IM19" s="35"/>
      <c r="IN19" s="35"/>
      <c r="IO19" s="35"/>
    </row>
    <row r="20" spans="1:249" ht="24.75" customHeight="1" x14ac:dyDescent="0.25">
      <c r="A20" s="80" t="s">
        <v>175</v>
      </c>
      <c r="B20" s="81" t="s">
        <v>176</v>
      </c>
      <c r="C20" s="82" t="s">
        <v>177</v>
      </c>
      <c r="D20" s="82" t="s">
        <v>178</v>
      </c>
      <c r="E20" s="82" t="s">
        <v>178</v>
      </c>
      <c r="F20" s="129">
        <f t="shared" si="0"/>
        <v>61757210.82</v>
      </c>
      <c r="G20" s="129">
        <f>G22+G47+G64+G67+G75+G82+G85+G116+G120+G121</f>
        <v>53144500</v>
      </c>
      <c r="H20" s="129">
        <f>H22+H47+H64+H67+H75+H82+H85+H116+H120+H121</f>
        <v>0</v>
      </c>
      <c r="I20" s="129">
        <f>I22+I47+I64+I67+I75+I82+I85+I116+I120+I121</f>
        <v>8612710.8200000003</v>
      </c>
      <c r="J20" s="129">
        <f>J22+J47+J64+J67+J75+J82+J85+J116+J120+J121</f>
        <v>0</v>
      </c>
      <c r="K20" s="35"/>
      <c r="L20" s="35"/>
      <c r="M20" s="35"/>
      <c r="N20" s="35"/>
      <c r="O20" s="35"/>
      <c r="P20" s="35"/>
      <c r="Q20" s="35"/>
      <c r="R20" s="35"/>
      <c r="S20" s="35"/>
      <c r="T20" s="35"/>
      <c r="U20" s="35"/>
      <c r="V20" s="35"/>
      <c r="W20" s="35"/>
      <c r="X20" s="35"/>
      <c r="Y20" s="35"/>
      <c r="Z20" s="35"/>
      <c r="AA20" s="35"/>
      <c r="AB20" s="35"/>
      <c r="AC20" s="35"/>
      <c r="AD20" s="35"/>
      <c r="AE20" s="35"/>
      <c r="AF20" s="35"/>
      <c r="AG20" s="35"/>
      <c r="AH20" s="35"/>
      <c r="AI20" s="35"/>
      <c r="AJ20" s="35"/>
      <c r="AK20" s="35"/>
      <c r="AL20" s="35"/>
      <c r="AM20" s="35"/>
      <c r="AN20" s="35"/>
      <c r="AO20" s="35"/>
      <c r="AP20" s="35"/>
      <c r="AQ20" s="35"/>
      <c r="AR20" s="35"/>
      <c r="AS20" s="35"/>
      <c r="AT20" s="35"/>
      <c r="AU20" s="35"/>
      <c r="AV20" s="35"/>
      <c r="AW20" s="35"/>
      <c r="AX20" s="35"/>
      <c r="AY20" s="35"/>
      <c r="AZ20" s="35"/>
      <c r="BA20" s="35"/>
      <c r="BB20" s="35"/>
      <c r="BC20" s="35"/>
      <c r="BD20" s="35"/>
      <c r="BE20" s="35"/>
      <c r="BF20" s="35"/>
      <c r="BG20" s="35"/>
      <c r="BH20" s="35"/>
      <c r="BI20" s="35"/>
      <c r="BJ20" s="35"/>
      <c r="BK20" s="35"/>
      <c r="BL20" s="35"/>
      <c r="BM20" s="35"/>
      <c r="BN20" s="35"/>
      <c r="BO20" s="35"/>
      <c r="BP20" s="35"/>
      <c r="BQ20" s="35"/>
      <c r="BR20" s="35"/>
      <c r="BS20" s="35"/>
      <c r="BT20" s="35"/>
      <c r="BU20" s="35"/>
      <c r="BV20" s="35"/>
      <c r="BW20" s="35"/>
      <c r="BX20" s="35"/>
      <c r="BY20" s="35"/>
      <c r="BZ20" s="35"/>
      <c r="CA20" s="35"/>
      <c r="CB20" s="35"/>
      <c r="CC20" s="35"/>
      <c r="CD20" s="35"/>
      <c r="CE20" s="35"/>
      <c r="CF20" s="35"/>
      <c r="CG20" s="35"/>
      <c r="CH20" s="35"/>
      <c r="CI20" s="35"/>
      <c r="CJ20" s="35"/>
      <c r="CK20" s="35"/>
      <c r="CL20" s="35"/>
      <c r="CM20" s="35"/>
      <c r="CN20" s="35"/>
      <c r="CO20" s="35"/>
      <c r="CP20" s="35"/>
      <c r="CQ20" s="35"/>
      <c r="CR20" s="35"/>
      <c r="CS20" s="35"/>
      <c r="CT20" s="35"/>
      <c r="CU20" s="35"/>
      <c r="CV20" s="35"/>
      <c r="CW20" s="35"/>
      <c r="CX20" s="35"/>
      <c r="CY20" s="35"/>
      <c r="CZ20" s="35"/>
      <c r="DA20" s="35"/>
      <c r="DB20" s="35"/>
      <c r="DC20" s="35"/>
      <c r="DD20" s="35"/>
      <c r="DE20" s="35"/>
      <c r="DF20" s="35"/>
      <c r="DG20" s="35"/>
      <c r="DH20" s="35"/>
      <c r="DI20" s="35"/>
      <c r="DJ20" s="35"/>
      <c r="DK20" s="35"/>
      <c r="DL20" s="35"/>
      <c r="DM20" s="35"/>
      <c r="DN20" s="35"/>
      <c r="DO20" s="35"/>
      <c r="DP20" s="35"/>
      <c r="DQ20" s="35"/>
      <c r="DR20" s="35"/>
      <c r="DS20" s="35"/>
      <c r="DT20" s="35"/>
      <c r="DU20" s="35"/>
      <c r="DV20" s="35"/>
      <c r="DW20" s="35"/>
      <c r="DX20" s="35"/>
      <c r="DY20" s="35"/>
      <c r="DZ20" s="35"/>
      <c r="EA20" s="35"/>
      <c r="EB20" s="35"/>
      <c r="EC20" s="35"/>
      <c r="ED20" s="35"/>
      <c r="EE20" s="35"/>
      <c r="EF20" s="35"/>
      <c r="EG20" s="35"/>
      <c r="EH20" s="35"/>
      <c r="EI20" s="35"/>
      <c r="EJ20" s="35"/>
      <c r="EK20" s="35"/>
      <c r="EL20" s="35"/>
      <c r="EM20" s="35"/>
      <c r="EN20" s="35"/>
      <c r="EO20" s="35"/>
      <c r="EP20" s="35"/>
      <c r="EQ20" s="35"/>
      <c r="ER20" s="35"/>
      <c r="ES20" s="35"/>
      <c r="ET20" s="35"/>
      <c r="EU20" s="35"/>
      <c r="EV20" s="35"/>
      <c r="EW20" s="35"/>
      <c r="EX20" s="35"/>
      <c r="EY20" s="35"/>
      <c r="EZ20" s="35"/>
      <c r="FA20" s="35"/>
      <c r="FB20" s="35"/>
      <c r="FC20" s="35"/>
      <c r="FD20" s="35"/>
      <c r="FE20" s="35"/>
      <c r="FF20" s="35"/>
      <c r="FG20" s="35"/>
      <c r="FH20" s="35"/>
      <c r="FI20" s="35"/>
      <c r="FJ20" s="35"/>
      <c r="FK20" s="35"/>
      <c r="FL20" s="35"/>
      <c r="FM20" s="35"/>
      <c r="FN20" s="35"/>
      <c r="FO20" s="35"/>
      <c r="FP20" s="35"/>
      <c r="FQ20" s="35"/>
      <c r="FR20" s="35"/>
      <c r="FS20" s="35"/>
      <c r="FT20" s="35"/>
      <c r="FU20" s="35"/>
      <c r="FV20" s="35"/>
      <c r="FW20" s="35"/>
      <c r="FX20" s="35"/>
      <c r="FY20" s="35"/>
      <c r="FZ20" s="35"/>
      <c r="GA20" s="35"/>
      <c r="GB20" s="35"/>
      <c r="GC20" s="35"/>
      <c r="GD20" s="35"/>
      <c r="GE20" s="35"/>
      <c r="GF20" s="35"/>
      <c r="GG20" s="35"/>
      <c r="GH20" s="35"/>
      <c r="GI20" s="35"/>
      <c r="GJ20" s="35"/>
      <c r="GK20" s="35"/>
      <c r="GL20" s="35"/>
      <c r="GM20" s="35"/>
      <c r="GN20" s="35"/>
      <c r="GO20" s="35"/>
      <c r="GP20" s="35"/>
      <c r="GQ20" s="35"/>
      <c r="GR20" s="35"/>
      <c r="GS20" s="35"/>
      <c r="GT20" s="35"/>
      <c r="GU20" s="35"/>
      <c r="GV20" s="35"/>
      <c r="GW20" s="35"/>
      <c r="GX20" s="35"/>
      <c r="GY20" s="35"/>
      <c r="GZ20" s="35"/>
      <c r="HA20" s="35"/>
      <c r="HB20" s="35"/>
      <c r="HC20" s="35"/>
      <c r="HD20" s="35"/>
      <c r="HE20" s="35"/>
      <c r="HF20" s="35"/>
      <c r="HG20" s="35"/>
      <c r="HH20" s="35"/>
      <c r="HI20" s="35"/>
      <c r="HJ20" s="35"/>
      <c r="HK20" s="35"/>
      <c r="HL20" s="35"/>
      <c r="HM20" s="35"/>
      <c r="HN20" s="35"/>
      <c r="HO20" s="35"/>
      <c r="HP20" s="35"/>
      <c r="HQ20" s="35"/>
      <c r="HR20" s="35"/>
      <c r="HS20" s="35"/>
      <c r="HT20" s="35"/>
      <c r="HU20" s="35"/>
      <c r="HV20" s="35"/>
      <c r="HW20" s="35"/>
      <c r="HX20" s="35"/>
      <c r="HY20" s="35"/>
      <c r="HZ20" s="35"/>
      <c r="IA20" s="35"/>
      <c r="IB20" s="35"/>
      <c r="IC20" s="35"/>
      <c r="ID20" s="35"/>
      <c r="IE20" s="35"/>
      <c r="IF20" s="35"/>
      <c r="IG20" s="35"/>
      <c r="IH20" s="35"/>
      <c r="II20" s="35"/>
      <c r="IJ20" s="35"/>
      <c r="IK20" s="35"/>
      <c r="IL20" s="35"/>
      <c r="IM20" s="35"/>
      <c r="IN20" s="35"/>
      <c r="IO20" s="35"/>
    </row>
    <row r="21" spans="1:249" x14ac:dyDescent="0.25">
      <c r="A21" s="27" t="s">
        <v>1</v>
      </c>
      <c r="B21" s="202" t="s">
        <v>178</v>
      </c>
      <c r="C21" s="203" t="s">
        <v>178</v>
      </c>
      <c r="D21" s="203" t="s">
        <v>178</v>
      </c>
      <c r="E21" s="203" t="s">
        <v>178</v>
      </c>
      <c r="F21" s="204"/>
      <c r="G21" s="204"/>
      <c r="H21" s="204"/>
      <c r="I21" s="204"/>
      <c r="J21" s="204"/>
      <c r="K21" s="35"/>
      <c r="L21" s="35"/>
      <c r="M21" s="35"/>
      <c r="N21" s="35"/>
      <c r="O21" s="35"/>
      <c r="P21" s="35"/>
      <c r="Q21" s="35"/>
      <c r="R21" s="35"/>
      <c r="S21" s="35"/>
      <c r="T21" s="35"/>
      <c r="U21" s="35"/>
      <c r="V21" s="35"/>
      <c r="W21" s="35"/>
      <c r="X21" s="35"/>
      <c r="Y21" s="35"/>
      <c r="Z21" s="35"/>
      <c r="AA21" s="35"/>
      <c r="AB21" s="35"/>
      <c r="AC21" s="35"/>
      <c r="AD21" s="35"/>
      <c r="AE21" s="35"/>
      <c r="AF21" s="35"/>
      <c r="AG21" s="35"/>
      <c r="AH21" s="35"/>
      <c r="AI21" s="35"/>
      <c r="AJ21" s="35"/>
      <c r="AK21" s="35"/>
      <c r="AL21" s="35"/>
      <c r="AM21" s="35"/>
      <c r="AN21" s="35"/>
      <c r="AO21" s="35"/>
      <c r="AP21" s="35"/>
      <c r="AQ21" s="35"/>
      <c r="AR21" s="35"/>
      <c r="AS21" s="35"/>
      <c r="AT21" s="35"/>
      <c r="AU21" s="35"/>
      <c r="AV21" s="35"/>
      <c r="AW21" s="35"/>
      <c r="AX21" s="35"/>
      <c r="AY21" s="35"/>
      <c r="AZ21" s="35"/>
      <c r="BA21" s="35"/>
      <c r="BB21" s="35"/>
      <c r="BC21" s="35"/>
      <c r="BD21" s="35"/>
      <c r="BE21" s="35"/>
      <c r="BF21" s="35"/>
      <c r="BG21" s="35"/>
      <c r="BH21" s="35"/>
      <c r="BI21" s="35"/>
      <c r="BJ21" s="35"/>
      <c r="BK21" s="35"/>
      <c r="BL21" s="35"/>
      <c r="BM21" s="35"/>
      <c r="BN21" s="35"/>
      <c r="BO21" s="35"/>
      <c r="BP21" s="35"/>
      <c r="BQ21" s="35"/>
      <c r="BR21" s="35"/>
      <c r="BS21" s="35"/>
      <c r="BT21" s="35"/>
      <c r="BU21" s="35"/>
      <c r="BV21" s="35"/>
      <c r="BW21" s="35"/>
      <c r="BX21" s="35"/>
      <c r="BY21" s="35"/>
      <c r="BZ21" s="35"/>
      <c r="CA21" s="35"/>
      <c r="CB21" s="35"/>
      <c r="CC21" s="35"/>
      <c r="CD21" s="35"/>
      <c r="CE21" s="35"/>
      <c r="CF21" s="35"/>
      <c r="CG21" s="35"/>
      <c r="CH21" s="35"/>
      <c r="CI21" s="35"/>
      <c r="CJ21" s="35"/>
      <c r="CK21" s="35"/>
      <c r="CL21" s="35"/>
      <c r="CM21" s="35"/>
      <c r="CN21" s="35"/>
      <c r="CO21" s="35"/>
      <c r="CP21" s="35"/>
      <c r="CQ21" s="35"/>
      <c r="CR21" s="35"/>
      <c r="CS21" s="35"/>
      <c r="CT21" s="35"/>
      <c r="CU21" s="35"/>
      <c r="CV21" s="35"/>
      <c r="CW21" s="35"/>
      <c r="CX21" s="35"/>
      <c r="CY21" s="35"/>
      <c r="CZ21" s="35"/>
      <c r="DA21" s="35"/>
      <c r="DB21" s="35"/>
      <c r="DC21" s="35"/>
      <c r="DD21" s="35"/>
      <c r="DE21" s="35"/>
      <c r="DF21" s="35"/>
      <c r="DG21" s="35"/>
      <c r="DH21" s="35"/>
      <c r="DI21" s="35"/>
      <c r="DJ21" s="35"/>
      <c r="DK21" s="35"/>
      <c r="DL21" s="35"/>
      <c r="DM21" s="35"/>
      <c r="DN21" s="35"/>
      <c r="DO21" s="35"/>
      <c r="DP21" s="35"/>
      <c r="DQ21" s="35"/>
      <c r="DR21" s="35"/>
      <c r="DS21" s="35"/>
      <c r="DT21" s="35"/>
      <c r="DU21" s="35"/>
      <c r="DV21" s="35"/>
      <c r="DW21" s="35"/>
      <c r="DX21" s="35"/>
      <c r="DY21" s="35"/>
      <c r="DZ21" s="35"/>
      <c r="EA21" s="35"/>
      <c r="EB21" s="35"/>
      <c r="EC21" s="35"/>
      <c r="ED21" s="35"/>
      <c r="EE21" s="35"/>
      <c r="EF21" s="35"/>
      <c r="EG21" s="35"/>
      <c r="EH21" s="35"/>
      <c r="EI21" s="35"/>
      <c r="EJ21" s="35"/>
      <c r="EK21" s="35"/>
      <c r="EL21" s="35"/>
      <c r="EM21" s="35"/>
      <c r="EN21" s="35"/>
      <c r="EO21" s="35"/>
      <c r="EP21" s="35"/>
      <c r="EQ21" s="35"/>
      <c r="ER21" s="35"/>
      <c r="ES21" s="35"/>
      <c r="ET21" s="35"/>
      <c r="EU21" s="35"/>
      <c r="EV21" s="35"/>
      <c r="EW21" s="35"/>
      <c r="EX21" s="35"/>
      <c r="EY21" s="35"/>
      <c r="EZ21" s="35"/>
      <c r="FA21" s="35"/>
      <c r="FB21" s="35"/>
      <c r="FC21" s="35"/>
      <c r="FD21" s="35"/>
      <c r="FE21" s="35"/>
      <c r="FF21" s="35"/>
      <c r="FG21" s="35"/>
      <c r="FH21" s="35"/>
      <c r="FI21" s="35"/>
      <c r="FJ21" s="35"/>
      <c r="FK21" s="35"/>
      <c r="FL21" s="35"/>
      <c r="FM21" s="35"/>
      <c r="FN21" s="35"/>
      <c r="FO21" s="35"/>
      <c r="FP21" s="35"/>
      <c r="FQ21" s="35"/>
      <c r="FR21" s="35"/>
      <c r="FS21" s="35"/>
      <c r="FT21" s="35"/>
      <c r="FU21" s="35"/>
      <c r="FV21" s="35"/>
      <c r="FW21" s="35"/>
      <c r="FX21" s="35"/>
      <c r="FY21" s="35"/>
      <c r="FZ21" s="35"/>
      <c r="GA21" s="35"/>
      <c r="GB21" s="35"/>
      <c r="GC21" s="35"/>
      <c r="GD21" s="35"/>
      <c r="GE21" s="35"/>
      <c r="GF21" s="35"/>
      <c r="GG21" s="35"/>
      <c r="GH21" s="35"/>
      <c r="GI21" s="35"/>
      <c r="GJ21" s="35"/>
      <c r="GK21" s="35"/>
      <c r="GL21" s="35"/>
      <c r="GM21" s="35"/>
      <c r="GN21" s="35"/>
      <c r="GO21" s="35"/>
      <c r="GP21" s="35"/>
      <c r="GQ21" s="35"/>
      <c r="GR21" s="35"/>
      <c r="GS21" s="35"/>
      <c r="GT21" s="35"/>
      <c r="GU21" s="35"/>
      <c r="GV21" s="35"/>
      <c r="GW21" s="35"/>
      <c r="GX21" s="35"/>
      <c r="GY21" s="35"/>
      <c r="GZ21" s="35"/>
      <c r="HA21" s="35"/>
      <c r="HB21" s="35"/>
      <c r="HC21" s="35"/>
      <c r="HD21" s="35"/>
      <c r="HE21" s="35"/>
      <c r="HF21" s="35"/>
      <c r="HG21" s="35"/>
      <c r="HH21" s="35"/>
      <c r="HI21" s="35"/>
      <c r="HJ21" s="35"/>
      <c r="HK21" s="35"/>
      <c r="HL21" s="35"/>
      <c r="HM21" s="35"/>
      <c r="HN21" s="35"/>
      <c r="HO21" s="35"/>
      <c r="HP21" s="35"/>
      <c r="HQ21" s="35"/>
      <c r="HR21" s="35"/>
      <c r="HS21" s="35"/>
      <c r="HT21" s="35"/>
      <c r="HU21" s="35"/>
      <c r="HV21" s="35"/>
      <c r="HW21" s="35"/>
      <c r="HX21" s="35"/>
      <c r="HY21" s="35"/>
      <c r="HZ21" s="35"/>
      <c r="IA21" s="35"/>
      <c r="IB21" s="35"/>
      <c r="IC21" s="35"/>
      <c r="ID21" s="35"/>
      <c r="IE21" s="35"/>
      <c r="IF21" s="35"/>
      <c r="IG21" s="35"/>
      <c r="IH21" s="35"/>
      <c r="II21" s="35"/>
      <c r="IJ21" s="35"/>
      <c r="IK21" s="35"/>
      <c r="IL21" s="35"/>
      <c r="IM21" s="35"/>
      <c r="IN21" s="35"/>
      <c r="IO21" s="35"/>
    </row>
    <row r="22" spans="1:249" x14ac:dyDescent="0.25">
      <c r="A22" s="29" t="s">
        <v>179</v>
      </c>
      <c r="B22" s="30" t="s">
        <v>180</v>
      </c>
      <c r="C22" s="31" t="s">
        <v>181</v>
      </c>
      <c r="D22" s="31" t="s">
        <v>182</v>
      </c>
      <c r="E22" s="31" t="s">
        <v>178</v>
      </c>
      <c r="F22" s="52">
        <f>G22+H22+I22+J22</f>
        <v>47875491.399999999</v>
      </c>
      <c r="G22" s="52">
        <f>G24+G35+G39+G42</f>
        <v>46196200</v>
      </c>
      <c r="H22" s="52">
        <f>H24+H35+H39+H42</f>
        <v>0</v>
      </c>
      <c r="I22" s="52">
        <f>I24+I35+I39+I42</f>
        <v>1679291.4</v>
      </c>
      <c r="J22" s="52">
        <f>J24+J35+J39+J42</f>
        <v>0</v>
      </c>
      <c r="K22" s="28"/>
      <c r="L22" s="28"/>
      <c r="M22" s="28"/>
      <c r="N22" s="28"/>
      <c r="O22" s="28"/>
      <c r="P22" s="28"/>
      <c r="Q22" s="28"/>
      <c r="R22" s="28"/>
      <c r="S22" s="28"/>
      <c r="T22" s="28"/>
      <c r="U22" s="28"/>
      <c r="V22" s="28"/>
      <c r="W22" s="28"/>
      <c r="X22" s="28"/>
      <c r="Y22" s="28"/>
      <c r="Z22" s="28"/>
      <c r="AA22" s="28"/>
      <c r="AB22" s="28"/>
      <c r="AC22" s="28"/>
      <c r="AD22" s="28"/>
      <c r="AE22" s="28"/>
      <c r="AF22" s="28"/>
      <c r="AG22" s="28"/>
      <c r="AH22" s="28"/>
      <c r="AI22" s="28"/>
      <c r="AJ22" s="28"/>
      <c r="AK22" s="28"/>
      <c r="AL22" s="28"/>
      <c r="AM22" s="28"/>
      <c r="AN22" s="28"/>
      <c r="AO22" s="28"/>
      <c r="AP22" s="28"/>
      <c r="AQ22" s="28"/>
      <c r="AR22" s="28"/>
      <c r="AS22" s="28"/>
      <c r="AT22" s="28"/>
      <c r="AU22" s="28"/>
      <c r="AV22" s="28"/>
      <c r="AW22" s="28"/>
      <c r="AX22" s="28"/>
      <c r="AY22" s="28"/>
      <c r="AZ22" s="28"/>
      <c r="BA22" s="28"/>
      <c r="BB22" s="28"/>
      <c r="BC22" s="28"/>
      <c r="BD22" s="28"/>
      <c r="BE22" s="28"/>
      <c r="BF22" s="28"/>
      <c r="BG22" s="28"/>
      <c r="BH22" s="28"/>
      <c r="BI22" s="28"/>
      <c r="BJ22" s="28"/>
      <c r="BK22" s="28"/>
      <c r="BL22" s="28"/>
      <c r="BM22" s="28"/>
      <c r="BN22" s="28"/>
      <c r="BO22" s="28"/>
      <c r="BP22" s="28"/>
      <c r="BQ22" s="28"/>
      <c r="BR22" s="28"/>
      <c r="BS22" s="28"/>
      <c r="BT22" s="28"/>
      <c r="BU22" s="28"/>
      <c r="BV22" s="28"/>
      <c r="BW22" s="28"/>
      <c r="BX22" s="28"/>
      <c r="BY22" s="28"/>
      <c r="BZ22" s="28"/>
      <c r="CA22" s="28"/>
      <c r="CB22" s="28"/>
      <c r="CC22" s="28"/>
      <c r="CD22" s="28"/>
      <c r="CE22" s="28"/>
      <c r="CF22" s="28"/>
      <c r="CG22" s="28"/>
      <c r="CH22" s="28"/>
      <c r="CI22" s="28"/>
      <c r="CJ22" s="28"/>
      <c r="CK22" s="28"/>
      <c r="CL22" s="28"/>
      <c r="CM22" s="28"/>
      <c r="CN22" s="28"/>
      <c r="CO22" s="28"/>
      <c r="CP22" s="28"/>
      <c r="CQ22" s="28"/>
      <c r="CR22" s="28"/>
      <c r="CS22" s="28"/>
      <c r="CT22" s="28"/>
      <c r="CU22" s="28"/>
      <c r="CV22" s="28"/>
      <c r="CW22" s="28"/>
      <c r="CX22" s="28"/>
      <c r="CY22" s="28"/>
      <c r="CZ22" s="28"/>
      <c r="DA22" s="28"/>
      <c r="DB22" s="28"/>
      <c r="DC22" s="28"/>
      <c r="DD22" s="28"/>
      <c r="DE22" s="28"/>
      <c r="DF22" s="28"/>
      <c r="DG22" s="28"/>
      <c r="DH22" s="28"/>
      <c r="DI22" s="28"/>
      <c r="DJ22" s="28"/>
      <c r="DK22" s="28"/>
      <c r="DL22" s="28"/>
      <c r="DM22" s="28"/>
      <c r="DN22" s="28"/>
      <c r="DO22" s="28"/>
      <c r="DP22" s="28"/>
      <c r="DQ22" s="28"/>
      <c r="DR22" s="28"/>
      <c r="DS22" s="28"/>
      <c r="DT22" s="28"/>
      <c r="DU22" s="28"/>
      <c r="DV22" s="28"/>
      <c r="DW22" s="28"/>
      <c r="DX22" s="28"/>
      <c r="DY22" s="28"/>
      <c r="DZ22" s="28"/>
      <c r="EA22" s="28"/>
      <c r="EB22" s="28"/>
      <c r="EC22" s="28"/>
      <c r="ED22" s="28"/>
      <c r="EE22" s="28"/>
      <c r="EF22" s="28"/>
      <c r="EG22" s="28"/>
      <c r="EH22" s="28"/>
      <c r="EI22" s="28"/>
      <c r="EJ22" s="28"/>
      <c r="EK22" s="28"/>
      <c r="EL22" s="28"/>
      <c r="EM22" s="28"/>
      <c r="EN22" s="28"/>
      <c r="EO22" s="28"/>
      <c r="EP22" s="28"/>
      <c r="EQ22" s="28"/>
      <c r="ER22" s="28"/>
      <c r="ES22" s="28"/>
      <c r="ET22" s="28"/>
      <c r="EU22" s="28"/>
      <c r="EV22" s="28"/>
      <c r="EW22" s="28"/>
      <c r="EX22" s="28"/>
      <c r="EY22" s="28"/>
      <c r="EZ22" s="28"/>
      <c r="FA22" s="28"/>
      <c r="FB22" s="28"/>
      <c r="FC22" s="28"/>
      <c r="FD22" s="28"/>
      <c r="FE22" s="28"/>
      <c r="FF22" s="28"/>
      <c r="FG22" s="28"/>
      <c r="FH22" s="28"/>
      <c r="FI22" s="28"/>
      <c r="FJ22" s="28"/>
      <c r="FK22" s="28"/>
      <c r="FL22" s="28"/>
      <c r="FM22" s="28"/>
      <c r="FN22" s="28"/>
      <c r="FO22" s="28"/>
      <c r="FP22" s="28"/>
      <c r="FQ22" s="28"/>
      <c r="FR22" s="28"/>
      <c r="FS22" s="28"/>
      <c r="FT22" s="28"/>
      <c r="FU22" s="28"/>
      <c r="FV22" s="28"/>
      <c r="FW22" s="28"/>
      <c r="FX22" s="28"/>
      <c r="FY22" s="28"/>
      <c r="FZ22" s="28"/>
      <c r="GA22" s="28"/>
      <c r="GB22" s="28"/>
      <c r="GC22" s="28"/>
      <c r="GD22" s="28"/>
      <c r="GE22" s="28"/>
      <c r="GF22" s="28"/>
      <c r="GG22" s="28"/>
      <c r="GH22" s="28"/>
      <c r="GI22" s="28"/>
      <c r="GJ22" s="28"/>
      <c r="GK22" s="28"/>
      <c r="GL22" s="28"/>
      <c r="GM22" s="28"/>
      <c r="GN22" s="28"/>
      <c r="GO22" s="28"/>
      <c r="GP22" s="28"/>
      <c r="GQ22" s="28"/>
      <c r="GR22" s="28"/>
      <c r="GS22" s="28"/>
      <c r="GT22" s="28"/>
      <c r="GU22" s="28"/>
      <c r="GV22" s="28"/>
      <c r="GW22" s="28"/>
      <c r="GX22" s="28"/>
      <c r="GY22" s="28"/>
      <c r="GZ22" s="28"/>
      <c r="HA22" s="28"/>
      <c r="HB22" s="28"/>
      <c r="HC22" s="28"/>
      <c r="HD22" s="28"/>
      <c r="HE22" s="28"/>
      <c r="HF22" s="28"/>
      <c r="HG22" s="28"/>
      <c r="HH22" s="28"/>
      <c r="HI22" s="28"/>
      <c r="HJ22" s="28"/>
      <c r="HK22" s="28"/>
      <c r="HL22" s="28"/>
      <c r="HM22" s="28"/>
      <c r="HN22" s="28"/>
      <c r="HO22" s="28"/>
      <c r="HP22" s="28"/>
      <c r="HQ22" s="28"/>
      <c r="HR22" s="28"/>
      <c r="HS22" s="28"/>
      <c r="HT22" s="28"/>
      <c r="HU22" s="28"/>
      <c r="HV22" s="28"/>
      <c r="HW22" s="28"/>
      <c r="HX22" s="28"/>
      <c r="HY22" s="28"/>
      <c r="HZ22" s="28"/>
      <c r="IA22" s="28"/>
      <c r="IB22" s="28"/>
      <c r="IC22" s="28"/>
      <c r="ID22" s="28"/>
      <c r="IE22" s="28"/>
      <c r="IF22" s="28"/>
      <c r="IG22" s="28"/>
      <c r="IH22" s="28"/>
      <c r="II22" s="28"/>
      <c r="IJ22" s="28"/>
      <c r="IK22" s="28"/>
      <c r="IL22" s="28"/>
      <c r="IM22" s="28"/>
      <c r="IN22" s="28"/>
      <c r="IO22" s="28"/>
    </row>
    <row r="23" spans="1:249" x14ac:dyDescent="0.25">
      <c r="A23" s="27" t="s">
        <v>1</v>
      </c>
      <c r="B23" s="202" t="s">
        <v>178</v>
      </c>
      <c r="C23" s="203" t="s">
        <v>178</v>
      </c>
      <c r="D23" s="203" t="s">
        <v>178</v>
      </c>
      <c r="E23" s="203" t="s">
        <v>178</v>
      </c>
      <c r="F23" s="203" t="s">
        <v>178</v>
      </c>
      <c r="G23" s="203" t="s">
        <v>178</v>
      </c>
      <c r="H23" s="203" t="s">
        <v>178</v>
      </c>
      <c r="I23" s="203" t="s">
        <v>178</v>
      </c>
      <c r="J23" s="203" t="s">
        <v>178</v>
      </c>
      <c r="K23" s="35"/>
      <c r="L23" s="35"/>
      <c r="M23" s="35"/>
      <c r="N23" s="35"/>
      <c r="O23" s="35"/>
      <c r="P23" s="35"/>
      <c r="Q23" s="35"/>
      <c r="R23" s="35"/>
      <c r="S23" s="35"/>
      <c r="T23" s="35"/>
      <c r="U23" s="35"/>
      <c r="V23" s="35"/>
      <c r="W23" s="35"/>
      <c r="X23" s="35"/>
      <c r="Y23" s="35"/>
      <c r="Z23" s="35"/>
      <c r="AA23" s="35"/>
      <c r="AB23" s="35"/>
      <c r="AC23" s="35"/>
      <c r="AD23" s="35"/>
      <c r="AE23" s="35"/>
      <c r="AF23" s="35"/>
      <c r="AG23" s="35"/>
      <c r="AH23" s="35"/>
      <c r="AI23" s="35"/>
      <c r="AJ23" s="35"/>
      <c r="AK23" s="35"/>
      <c r="AL23" s="35"/>
      <c r="AM23" s="35"/>
      <c r="AN23" s="35"/>
      <c r="AO23" s="35"/>
      <c r="AP23" s="35"/>
      <c r="AQ23" s="35"/>
      <c r="AR23" s="35"/>
      <c r="AS23" s="35"/>
      <c r="AT23" s="35"/>
      <c r="AU23" s="35"/>
      <c r="AV23" s="35"/>
      <c r="AW23" s="35"/>
      <c r="AX23" s="35"/>
      <c r="AY23" s="35"/>
      <c r="AZ23" s="35"/>
      <c r="BA23" s="35"/>
      <c r="BB23" s="35"/>
      <c r="BC23" s="35"/>
      <c r="BD23" s="35"/>
      <c r="BE23" s="35"/>
      <c r="BF23" s="35"/>
      <c r="BG23" s="35"/>
      <c r="BH23" s="35"/>
      <c r="BI23" s="35"/>
      <c r="BJ23" s="35"/>
      <c r="BK23" s="35"/>
      <c r="BL23" s="35"/>
      <c r="BM23" s="35"/>
      <c r="BN23" s="35"/>
      <c r="BO23" s="35"/>
      <c r="BP23" s="35"/>
      <c r="BQ23" s="35"/>
      <c r="BR23" s="35"/>
      <c r="BS23" s="35"/>
      <c r="BT23" s="35"/>
      <c r="BU23" s="35"/>
      <c r="BV23" s="35"/>
      <c r="BW23" s="35"/>
      <c r="BX23" s="35"/>
      <c r="BY23" s="35"/>
      <c r="BZ23" s="35"/>
      <c r="CA23" s="35"/>
      <c r="CB23" s="35"/>
      <c r="CC23" s="35"/>
      <c r="CD23" s="35"/>
      <c r="CE23" s="35"/>
      <c r="CF23" s="35"/>
      <c r="CG23" s="35"/>
      <c r="CH23" s="35"/>
      <c r="CI23" s="35"/>
      <c r="CJ23" s="35"/>
      <c r="CK23" s="35"/>
      <c r="CL23" s="35"/>
      <c r="CM23" s="35"/>
      <c r="CN23" s="35"/>
      <c r="CO23" s="35"/>
      <c r="CP23" s="35"/>
      <c r="CQ23" s="35"/>
      <c r="CR23" s="35"/>
      <c r="CS23" s="35"/>
      <c r="CT23" s="35"/>
      <c r="CU23" s="35"/>
      <c r="CV23" s="35"/>
      <c r="CW23" s="35"/>
      <c r="CX23" s="35"/>
      <c r="CY23" s="35"/>
      <c r="CZ23" s="35"/>
      <c r="DA23" s="35"/>
      <c r="DB23" s="35"/>
      <c r="DC23" s="35"/>
      <c r="DD23" s="35"/>
      <c r="DE23" s="35"/>
      <c r="DF23" s="35"/>
      <c r="DG23" s="35"/>
      <c r="DH23" s="35"/>
      <c r="DI23" s="35"/>
      <c r="DJ23" s="35"/>
      <c r="DK23" s="35"/>
      <c r="DL23" s="35"/>
      <c r="DM23" s="35"/>
      <c r="DN23" s="35"/>
      <c r="DO23" s="35"/>
      <c r="DP23" s="35"/>
      <c r="DQ23" s="35"/>
      <c r="DR23" s="35"/>
      <c r="DS23" s="35"/>
      <c r="DT23" s="35"/>
      <c r="DU23" s="35"/>
      <c r="DV23" s="35"/>
      <c r="DW23" s="35"/>
      <c r="DX23" s="35"/>
      <c r="DY23" s="35"/>
      <c r="DZ23" s="35"/>
      <c r="EA23" s="35"/>
      <c r="EB23" s="35"/>
      <c r="EC23" s="35"/>
      <c r="ED23" s="35"/>
      <c r="EE23" s="35"/>
      <c r="EF23" s="35"/>
      <c r="EG23" s="35"/>
      <c r="EH23" s="35"/>
      <c r="EI23" s="35"/>
      <c r="EJ23" s="35"/>
      <c r="EK23" s="35"/>
      <c r="EL23" s="35"/>
      <c r="EM23" s="35"/>
      <c r="EN23" s="35"/>
      <c r="EO23" s="35"/>
      <c r="EP23" s="35"/>
      <c r="EQ23" s="35"/>
      <c r="ER23" s="35"/>
      <c r="ES23" s="35"/>
      <c r="ET23" s="35"/>
      <c r="EU23" s="35"/>
      <c r="EV23" s="35"/>
      <c r="EW23" s="35"/>
      <c r="EX23" s="35"/>
      <c r="EY23" s="35"/>
      <c r="EZ23" s="35"/>
      <c r="FA23" s="35"/>
      <c r="FB23" s="35"/>
      <c r="FC23" s="35"/>
      <c r="FD23" s="35"/>
      <c r="FE23" s="35"/>
      <c r="FF23" s="35"/>
      <c r="FG23" s="35"/>
      <c r="FH23" s="35"/>
      <c r="FI23" s="35"/>
      <c r="FJ23" s="35"/>
      <c r="FK23" s="35"/>
      <c r="FL23" s="35"/>
      <c r="FM23" s="35"/>
      <c r="FN23" s="35"/>
      <c r="FO23" s="35"/>
      <c r="FP23" s="35"/>
      <c r="FQ23" s="35"/>
      <c r="FR23" s="35"/>
      <c r="FS23" s="35"/>
      <c r="FT23" s="35"/>
      <c r="FU23" s="35"/>
      <c r="FV23" s="35"/>
      <c r="FW23" s="35"/>
      <c r="FX23" s="35"/>
      <c r="FY23" s="35"/>
      <c r="FZ23" s="35"/>
      <c r="GA23" s="35"/>
      <c r="GB23" s="35"/>
      <c r="GC23" s="35"/>
      <c r="GD23" s="35"/>
      <c r="GE23" s="35"/>
      <c r="GF23" s="35"/>
      <c r="GG23" s="35"/>
      <c r="GH23" s="35"/>
      <c r="GI23" s="35"/>
      <c r="GJ23" s="35"/>
      <c r="GK23" s="35"/>
      <c r="GL23" s="35"/>
      <c r="GM23" s="35"/>
      <c r="GN23" s="35"/>
      <c r="GO23" s="35"/>
      <c r="GP23" s="35"/>
      <c r="GQ23" s="35"/>
      <c r="GR23" s="35"/>
      <c r="GS23" s="35"/>
      <c r="GT23" s="35"/>
      <c r="GU23" s="35"/>
      <c r="GV23" s="35"/>
      <c r="GW23" s="35"/>
      <c r="GX23" s="35"/>
      <c r="GY23" s="35"/>
      <c r="GZ23" s="35"/>
      <c r="HA23" s="35"/>
      <c r="HB23" s="35"/>
      <c r="HC23" s="35"/>
      <c r="HD23" s="35"/>
      <c r="HE23" s="35"/>
      <c r="HF23" s="35"/>
      <c r="HG23" s="35"/>
      <c r="HH23" s="35"/>
      <c r="HI23" s="35"/>
      <c r="HJ23" s="35"/>
      <c r="HK23" s="35"/>
      <c r="HL23" s="35"/>
      <c r="HM23" s="35"/>
      <c r="HN23" s="35"/>
      <c r="HO23" s="35"/>
      <c r="HP23" s="35"/>
      <c r="HQ23" s="35"/>
      <c r="HR23" s="35"/>
      <c r="HS23" s="35"/>
      <c r="HT23" s="35"/>
      <c r="HU23" s="35"/>
      <c r="HV23" s="35"/>
      <c r="HW23" s="35"/>
      <c r="HX23" s="35"/>
      <c r="HY23" s="35"/>
      <c r="HZ23" s="35"/>
      <c r="IA23" s="35"/>
      <c r="IB23" s="35"/>
      <c r="IC23" s="35"/>
      <c r="ID23" s="35"/>
      <c r="IE23" s="35"/>
      <c r="IF23" s="35"/>
      <c r="IG23" s="35"/>
      <c r="IH23" s="35"/>
      <c r="II23" s="35"/>
      <c r="IJ23" s="35"/>
      <c r="IK23" s="35"/>
      <c r="IL23" s="35"/>
      <c r="IM23" s="35"/>
      <c r="IN23" s="35"/>
      <c r="IO23" s="35"/>
    </row>
    <row r="24" spans="1:249" x14ac:dyDescent="0.25">
      <c r="A24" s="29" t="s">
        <v>183</v>
      </c>
      <c r="B24" s="30" t="s">
        <v>184</v>
      </c>
      <c r="C24" s="31" t="s">
        <v>185</v>
      </c>
      <c r="D24" s="31" t="s">
        <v>186</v>
      </c>
      <c r="E24" s="31" t="s">
        <v>178</v>
      </c>
      <c r="F24" s="52">
        <f>G24+H24+I24+J24</f>
        <v>36671700</v>
      </c>
      <c r="G24" s="52">
        <f>G26+G34</f>
        <v>35481000</v>
      </c>
      <c r="H24" s="52">
        <f>H26+H34</f>
        <v>0</v>
      </c>
      <c r="I24" s="52">
        <f>I26+I34</f>
        <v>1190700</v>
      </c>
      <c r="J24" s="52">
        <f>J26+J34</f>
        <v>0</v>
      </c>
      <c r="K24" s="35"/>
      <c r="L24" s="35"/>
      <c r="M24" s="35"/>
      <c r="N24" s="35"/>
      <c r="O24" s="35"/>
      <c r="P24" s="35"/>
      <c r="Q24" s="35"/>
      <c r="R24" s="35"/>
      <c r="S24" s="35"/>
      <c r="T24" s="35"/>
      <c r="U24" s="35"/>
      <c r="V24" s="35"/>
      <c r="W24" s="35"/>
      <c r="X24" s="35"/>
      <c r="Y24" s="35"/>
      <c r="Z24" s="35"/>
      <c r="AA24" s="35"/>
      <c r="AB24" s="35"/>
      <c r="AC24" s="35"/>
      <c r="AD24" s="35"/>
      <c r="AE24" s="35"/>
      <c r="AF24" s="35"/>
      <c r="AG24" s="35"/>
      <c r="AH24" s="35"/>
      <c r="AI24" s="35"/>
      <c r="AJ24" s="35"/>
      <c r="AK24" s="35"/>
      <c r="AL24" s="35"/>
      <c r="AM24" s="35"/>
      <c r="AN24" s="35"/>
      <c r="AO24" s="35"/>
      <c r="AP24" s="35"/>
      <c r="AQ24" s="35"/>
      <c r="AR24" s="35"/>
      <c r="AS24" s="35"/>
      <c r="AT24" s="35"/>
      <c r="AU24" s="35"/>
      <c r="AV24" s="35"/>
      <c r="AW24" s="35"/>
      <c r="AX24" s="35"/>
      <c r="AY24" s="35"/>
      <c r="AZ24" s="35"/>
      <c r="BA24" s="35"/>
      <c r="BB24" s="35"/>
      <c r="BC24" s="35"/>
      <c r="BD24" s="35"/>
      <c r="BE24" s="35"/>
      <c r="BF24" s="35"/>
      <c r="BG24" s="35"/>
      <c r="BH24" s="35"/>
      <c r="BI24" s="35"/>
      <c r="BJ24" s="35"/>
      <c r="BK24" s="35"/>
      <c r="BL24" s="35"/>
      <c r="BM24" s="35"/>
      <c r="BN24" s="35"/>
      <c r="BO24" s="35"/>
      <c r="BP24" s="35"/>
      <c r="BQ24" s="35"/>
      <c r="BR24" s="35"/>
      <c r="BS24" s="35"/>
      <c r="BT24" s="35"/>
      <c r="BU24" s="35"/>
      <c r="BV24" s="35"/>
      <c r="BW24" s="35"/>
      <c r="BX24" s="35"/>
      <c r="BY24" s="35"/>
      <c r="BZ24" s="35"/>
      <c r="CA24" s="35"/>
      <c r="CB24" s="35"/>
      <c r="CC24" s="35"/>
      <c r="CD24" s="35"/>
      <c r="CE24" s="35"/>
      <c r="CF24" s="35"/>
      <c r="CG24" s="35"/>
      <c r="CH24" s="35"/>
      <c r="CI24" s="35"/>
      <c r="CJ24" s="35"/>
      <c r="CK24" s="35"/>
      <c r="CL24" s="35"/>
      <c r="CM24" s="35"/>
      <c r="CN24" s="35"/>
      <c r="CO24" s="35"/>
      <c r="CP24" s="35"/>
      <c r="CQ24" s="35"/>
      <c r="CR24" s="35"/>
      <c r="CS24" s="35"/>
      <c r="CT24" s="35"/>
      <c r="CU24" s="35"/>
      <c r="CV24" s="35"/>
      <c r="CW24" s="35"/>
      <c r="CX24" s="35"/>
      <c r="CY24" s="35"/>
      <c r="CZ24" s="35"/>
      <c r="DA24" s="35"/>
      <c r="DB24" s="35"/>
      <c r="DC24" s="35"/>
      <c r="DD24" s="35"/>
      <c r="DE24" s="35"/>
      <c r="DF24" s="35"/>
      <c r="DG24" s="35"/>
      <c r="DH24" s="35"/>
      <c r="DI24" s="35"/>
      <c r="DJ24" s="35"/>
      <c r="DK24" s="35"/>
      <c r="DL24" s="35"/>
      <c r="DM24" s="35"/>
      <c r="DN24" s="35"/>
      <c r="DO24" s="35"/>
      <c r="DP24" s="35"/>
      <c r="DQ24" s="35"/>
      <c r="DR24" s="35"/>
      <c r="DS24" s="35"/>
      <c r="DT24" s="35"/>
      <c r="DU24" s="35"/>
      <c r="DV24" s="35"/>
      <c r="DW24" s="35"/>
      <c r="DX24" s="35"/>
      <c r="DY24" s="35"/>
      <c r="DZ24" s="35"/>
      <c r="EA24" s="35"/>
      <c r="EB24" s="35"/>
      <c r="EC24" s="35"/>
      <c r="ED24" s="35"/>
      <c r="EE24" s="35"/>
      <c r="EF24" s="35"/>
      <c r="EG24" s="35"/>
      <c r="EH24" s="35"/>
      <c r="EI24" s="35"/>
      <c r="EJ24" s="35"/>
      <c r="EK24" s="35"/>
      <c r="EL24" s="35"/>
      <c r="EM24" s="35"/>
      <c r="EN24" s="35"/>
      <c r="EO24" s="35"/>
      <c r="EP24" s="35"/>
      <c r="EQ24" s="35"/>
      <c r="ER24" s="35"/>
      <c r="ES24" s="35"/>
      <c r="ET24" s="35"/>
      <c r="EU24" s="35"/>
      <c r="EV24" s="35"/>
      <c r="EW24" s="35"/>
      <c r="EX24" s="35"/>
      <c r="EY24" s="35"/>
      <c r="EZ24" s="35"/>
      <c r="FA24" s="35"/>
      <c r="FB24" s="35"/>
      <c r="FC24" s="35"/>
      <c r="FD24" s="35"/>
      <c r="FE24" s="35"/>
      <c r="FF24" s="35"/>
      <c r="FG24" s="35"/>
      <c r="FH24" s="35"/>
      <c r="FI24" s="35"/>
      <c r="FJ24" s="35"/>
      <c r="FK24" s="35"/>
      <c r="FL24" s="35"/>
      <c r="FM24" s="35"/>
      <c r="FN24" s="35"/>
      <c r="FO24" s="35"/>
      <c r="FP24" s="35"/>
      <c r="FQ24" s="35"/>
      <c r="FR24" s="35"/>
      <c r="FS24" s="35"/>
      <c r="FT24" s="35"/>
      <c r="FU24" s="35"/>
      <c r="FV24" s="35"/>
      <c r="FW24" s="35"/>
      <c r="FX24" s="35"/>
      <c r="FY24" s="35"/>
      <c r="FZ24" s="35"/>
      <c r="GA24" s="35"/>
      <c r="GB24" s="35"/>
      <c r="GC24" s="35"/>
      <c r="GD24" s="35"/>
      <c r="GE24" s="35"/>
      <c r="GF24" s="35"/>
      <c r="GG24" s="35"/>
      <c r="GH24" s="35"/>
      <c r="GI24" s="35"/>
      <c r="GJ24" s="35"/>
      <c r="GK24" s="35"/>
      <c r="GL24" s="35"/>
      <c r="GM24" s="35"/>
      <c r="GN24" s="35"/>
      <c r="GO24" s="35"/>
      <c r="GP24" s="35"/>
      <c r="GQ24" s="35"/>
      <c r="GR24" s="35"/>
      <c r="GS24" s="35"/>
      <c r="GT24" s="35"/>
      <c r="GU24" s="35"/>
      <c r="GV24" s="35"/>
      <c r="GW24" s="35"/>
      <c r="GX24" s="35"/>
      <c r="GY24" s="35"/>
      <c r="GZ24" s="35"/>
      <c r="HA24" s="35"/>
      <c r="HB24" s="35"/>
      <c r="HC24" s="35"/>
      <c r="HD24" s="35"/>
      <c r="HE24" s="35"/>
      <c r="HF24" s="35"/>
      <c r="HG24" s="35"/>
      <c r="HH24" s="35"/>
      <c r="HI24" s="35"/>
      <c r="HJ24" s="35"/>
      <c r="HK24" s="35"/>
      <c r="HL24" s="35"/>
      <c r="HM24" s="35"/>
      <c r="HN24" s="35"/>
      <c r="HO24" s="35"/>
      <c r="HP24" s="35"/>
      <c r="HQ24" s="35"/>
      <c r="HR24" s="35"/>
      <c r="HS24" s="35"/>
      <c r="HT24" s="35"/>
      <c r="HU24" s="35"/>
      <c r="HV24" s="35"/>
      <c r="HW24" s="35"/>
      <c r="HX24" s="35"/>
      <c r="HY24" s="35"/>
      <c r="HZ24" s="35"/>
      <c r="IA24" s="35"/>
      <c r="IB24" s="35"/>
      <c r="IC24" s="35"/>
      <c r="ID24" s="35"/>
      <c r="IE24" s="35"/>
      <c r="IF24" s="35"/>
      <c r="IG24" s="35"/>
      <c r="IH24" s="35"/>
      <c r="II24" s="35"/>
      <c r="IJ24" s="35"/>
      <c r="IK24" s="35"/>
      <c r="IL24" s="35"/>
      <c r="IM24" s="35"/>
      <c r="IN24" s="35"/>
      <c r="IO24" s="35"/>
    </row>
    <row r="25" spans="1:249" x14ac:dyDescent="0.25">
      <c r="A25" s="32" t="s">
        <v>187</v>
      </c>
      <c r="B25" s="33" t="s">
        <v>178</v>
      </c>
      <c r="C25" s="34" t="s">
        <v>178</v>
      </c>
      <c r="D25" s="34" t="s">
        <v>178</v>
      </c>
      <c r="E25" s="34" t="s">
        <v>178</v>
      </c>
      <c r="F25" s="34"/>
      <c r="G25" s="34"/>
      <c r="H25" s="34"/>
      <c r="I25" s="34"/>
      <c r="J25" s="34"/>
      <c r="K25" s="28"/>
      <c r="L25" s="28"/>
      <c r="M25" s="28"/>
      <c r="N25" s="28"/>
      <c r="O25" s="28"/>
      <c r="P25" s="28"/>
      <c r="Q25" s="28"/>
      <c r="R25" s="28"/>
      <c r="S25" s="28"/>
      <c r="T25" s="28"/>
      <c r="U25" s="28"/>
      <c r="V25" s="28"/>
      <c r="W25" s="28"/>
      <c r="X25" s="28"/>
      <c r="Y25" s="28"/>
      <c r="Z25" s="28"/>
      <c r="AA25" s="28"/>
      <c r="AB25" s="28"/>
      <c r="AC25" s="28"/>
      <c r="AD25" s="28"/>
      <c r="AE25" s="28"/>
      <c r="AF25" s="28"/>
      <c r="AG25" s="28"/>
      <c r="AH25" s="28"/>
      <c r="AI25" s="28"/>
      <c r="AJ25" s="28"/>
      <c r="AK25" s="28"/>
      <c r="AL25" s="28"/>
      <c r="AM25" s="28"/>
      <c r="AN25" s="28"/>
      <c r="AO25" s="28"/>
      <c r="AP25" s="28"/>
      <c r="AQ25" s="28"/>
      <c r="AR25" s="28"/>
      <c r="AS25" s="28"/>
      <c r="AT25" s="28"/>
      <c r="AU25" s="28"/>
      <c r="AV25" s="28"/>
      <c r="AW25" s="28"/>
      <c r="AX25" s="28"/>
      <c r="AY25" s="28"/>
      <c r="AZ25" s="28"/>
      <c r="BA25" s="28"/>
      <c r="BB25" s="28"/>
      <c r="BC25" s="28"/>
      <c r="BD25" s="28"/>
      <c r="BE25" s="28"/>
      <c r="BF25" s="28"/>
      <c r="BG25" s="28"/>
      <c r="BH25" s="28"/>
      <c r="BI25" s="28"/>
      <c r="BJ25" s="28"/>
      <c r="BK25" s="28"/>
      <c r="BL25" s="28"/>
      <c r="BM25" s="28"/>
      <c r="BN25" s="28"/>
      <c r="BO25" s="28"/>
      <c r="BP25" s="28"/>
      <c r="BQ25" s="28"/>
      <c r="BR25" s="28"/>
      <c r="BS25" s="28"/>
      <c r="BT25" s="28"/>
      <c r="BU25" s="28"/>
      <c r="BV25" s="28"/>
      <c r="BW25" s="28"/>
      <c r="BX25" s="28"/>
      <c r="BY25" s="28"/>
      <c r="BZ25" s="28"/>
      <c r="CA25" s="28"/>
      <c r="CB25" s="28"/>
      <c r="CC25" s="28"/>
      <c r="CD25" s="28"/>
      <c r="CE25" s="28"/>
      <c r="CF25" s="28"/>
      <c r="CG25" s="28"/>
      <c r="CH25" s="28"/>
      <c r="CI25" s="28"/>
      <c r="CJ25" s="28"/>
      <c r="CK25" s="28"/>
      <c r="CL25" s="28"/>
      <c r="CM25" s="28"/>
      <c r="CN25" s="28"/>
      <c r="CO25" s="28"/>
      <c r="CP25" s="28"/>
      <c r="CQ25" s="28"/>
      <c r="CR25" s="28"/>
      <c r="CS25" s="28"/>
      <c r="CT25" s="28"/>
      <c r="CU25" s="28"/>
      <c r="CV25" s="28"/>
      <c r="CW25" s="28"/>
      <c r="CX25" s="28"/>
      <c r="CY25" s="28"/>
      <c r="CZ25" s="28"/>
      <c r="DA25" s="28"/>
      <c r="DB25" s="28"/>
      <c r="DC25" s="28"/>
      <c r="DD25" s="28"/>
      <c r="DE25" s="28"/>
      <c r="DF25" s="28"/>
      <c r="DG25" s="28"/>
      <c r="DH25" s="28"/>
      <c r="DI25" s="28"/>
      <c r="DJ25" s="28"/>
      <c r="DK25" s="28"/>
      <c r="DL25" s="28"/>
      <c r="DM25" s="28"/>
      <c r="DN25" s="28"/>
      <c r="DO25" s="28"/>
      <c r="DP25" s="28"/>
      <c r="DQ25" s="28"/>
      <c r="DR25" s="28"/>
      <c r="DS25" s="28"/>
      <c r="DT25" s="28"/>
      <c r="DU25" s="28"/>
      <c r="DV25" s="28"/>
      <c r="DW25" s="28"/>
      <c r="DX25" s="28"/>
      <c r="DY25" s="28"/>
      <c r="DZ25" s="28"/>
      <c r="EA25" s="28"/>
      <c r="EB25" s="28"/>
      <c r="EC25" s="28"/>
      <c r="ED25" s="28"/>
      <c r="EE25" s="28"/>
      <c r="EF25" s="28"/>
      <c r="EG25" s="28"/>
      <c r="EH25" s="28"/>
      <c r="EI25" s="28"/>
      <c r="EJ25" s="28"/>
      <c r="EK25" s="28"/>
      <c r="EL25" s="28"/>
      <c r="EM25" s="28"/>
      <c r="EN25" s="28"/>
      <c r="EO25" s="28"/>
      <c r="EP25" s="28"/>
      <c r="EQ25" s="28"/>
      <c r="ER25" s="28"/>
      <c r="ES25" s="28"/>
      <c r="ET25" s="28"/>
      <c r="EU25" s="28"/>
      <c r="EV25" s="28"/>
      <c r="EW25" s="28"/>
      <c r="EX25" s="28"/>
      <c r="EY25" s="28"/>
      <c r="EZ25" s="28"/>
      <c r="FA25" s="28"/>
      <c r="FB25" s="28"/>
      <c r="FC25" s="28"/>
      <c r="FD25" s="28"/>
      <c r="FE25" s="28"/>
      <c r="FF25" s="28"/>
      <c r="FG25" s="28"/>
      <c r="FH25" s="28"/>
      <c r="FI25" s="28"/>
      <c r="FJ25" s="28"/>
      <c r="FK25" s="28"/>
      <c r="FL25" s="28"/>
      <c r="FM25" s="28"/>
      <c r="FN25" s="28"/>
      <c r="FO25" s="28"/>
      <c r="FP25" s="28"/>
      <c r="FQ25" s="28"/>
      <c r="FR25" s="28"/>
      <c r="FS25" s="28"/>
      <c r="FT25" s="28"/>
      <c r="FU25" s="28"/>
      <c r="FV25" s="28"/>
      <c r="FW25" s="28"/>
      <c r="FX25" s="28"/>
      <c r="FY25" s="28"/>
      <c r="FZ25" s="28"/>
      <c r="GA25" s="28"/>
      <c r="GB25" s="28"/>
      <c r="GC25" s="28"/>
      <c r="GD25" s="28"/>
      <c r="GE25" s="28"/>
      <c r="GF25" s="28"/>
      <c r="GG25" s="28"/>
      <c r="GH25" s="28"/>
      <c r="GI25" s="28"/>
      <c r="GJ25" s="28"/>
      <c r="GK25" s="28"/>
      <c r="GL25" s="28"/>
      <c r="GM25" s="28"/>
      <c r="GN25" s="28"/>
      <c r="GO25" s="28"/>
      <c r="GP25" s="28"/>
      <c r="GQ25" s="28"/>
      <c r="GR25" s="28"/>
      <c r="GS25" s="28"/>
      <c r="GT25" s="28"/>
      <c r="GU25" s="28"/>
      <c r="GV25" s="28"/>
      <c r="GW25" s="28"/>
      <c r="GX25" s="28"/>
      <c r="GY25" s="28"/>
      <c r="GZ25" s="28"/>
      <c r="HA25" s="28"/>
      <c r="HB25" s="28"/>
      <c r="HC25" s="28"/>
      <c r="HD25" s="28"/>
      <c r="HE25" s="28"/>
      <c r="HF25" s="28"/>
      <c r="HG25" s="28"/>
      <c r="HH25" s="28"/>
      <c r="HI25" s="28"/>
      <c r="HJ25" s="28"/>
      <c r="HK25" s="28"/>
      <c r="HL25" s="28"/>
      <c r="HM25" s="28"/>
      <c r="HN25" s="28"/>
      <c r="HO25" s="28"/>
      <c r="HP25" s="28"/>
      <c r="HQ25" s="28"/>
      <c r="HR25" s="28"/>
      <c r="HS25" s="28"/>
      <c r="HT25" s="28"/>
      <c r="HU25" s="28"/>
      <c r="HV25" s="28"/>
      <c r="HW25" s="28"/>
      <c r="HX25" s="28"/>
      <c r="HY25" s="28"/>
      <c r="HZ25" s="28"/>
      <c r="IA25" s="28"/>
      <c r="IB25" s="28"/>
      <c r="IC25" s="28"/>
      <c r="ID25" s="28"/>
      <c r="IE25" s="28"/>
      <c r="IF25" s="28"/>
      <c r="IG25" s="28"/>
      <c r="IH25" s="28"/>
      <c r="II25" s="28"/>
      <c r="IJ25" s="28"/>
      <c r="IK25" s="28"/>
      <c r="IL25" s="28"/>
      <c r="IM25" s="28"/>
      <c r="IN25" s="28"/>
      <c r="IO25" s="28"/>
    </row>
    <row r="26" spans="1:249" x14ac:dyDescent="0.25">
      <c r="A26" s="32" t="s">
        <v>188</v>
      </c>
      <c r="B26" s="33" t="s">
        <v>189</v>
      </c>
      <c r="C26" s="34" t="s">
        <v>178</v>
      </c>
      <c r="D26" s="34" t="s">
        <v>186</v>
      </c>
      <c r="E26" s="36">
        <v>211</v>
      </c>
      <c r="F26" s="132">
        <f>G26+H26+I26+J26</f>
        <v>36496700</v>
      </c>
      <c r="G26" s="132">
        <f>G28+G29+G32+G33</f>
        <v>35306000</v>
      </c>
      <c r="H26" s="132">
        <f>H28+H29+H32+H33</f>
        <v>0</v>
      </c>
      <c r="I26" s="132">
        <f>I28+I29+I32+I33</f>
        <v>1190700</v>
      </c>
      <c r="J26" s="132">
        <f>J28+J29+J32+J33</f>
        <v>0</v>
      </c>
      <c r="K26" s="35"/>
      <c r="L26" s="35"/>
      <c r="M26" s="35"/>
      <c r="N26" s="35"/>
      <c r="O26" s="35"/>
      <c r="P26" s="35"/>
      <c r="Q26" s="35"/>
      <c r="R26" s="35"/>
      <c r="S26" s="35"/>
      <c r="T26" s="35"/>
      <c r="U26" s="35"/>
      <c r="V26" s="35"/>
      <c r="W26" s="35"/>
      <c r="X26" s="35"/>
      <c r="Y26" s="35"/>
      <c r="Z26" s="35"/>
      <c r="AA26" s="35"/>
      <c r="AB26" s="35"/>
      <c r="AC26" s="35"/>
      <c r="AD26" s="35"/>
      <c r="AE26" s="35"/>
      <c r="AF26" s="35"/>
      <c r="AG26" s="35"/>
      <c r="AH26" s="35"/>
      <c r="AI26" s="35"/>
      <c r="AJ26" s="35"/>
      <c r="AK26" s="35"/>
      <c r="AL26" s="35"/>
      <c r="AM26" s="35"/>
      <c r="AN26" s="35"/>
      <c r="AO26" s="35"/>
      <c r="AP26" s="35"/>
      <c r="AQ26" s="35"/>
      <c r="AR26" s="35"/>
      <c r="AS26" s="35"/>
      <c r="AT26" s="35"/>
      <c r="AU26" s="35"/>
      <c r="AV26" s="35"/>
      <c r="AW26" s="35"/>
      <c r="AX26" s="35"/>
      <c r="AY26" s="35"/>
      <c r="AZ26" s="35"/>
      <c r="BA26" s="35"/>
      <c r="BB26" s="35"/>
      <c r="BC26" s="35"/>
      <c r="BD26" s="35"/>
      <c r="BE26" s="35"/>
      <c r="BF26" s="35"/>
      <c r="BG26" s="35"/>
      <c r="BH26" s="35"/>
      <c r="BI26" s="35"/>
      <c r="BJ26" s="35"/>
      <c r="BK26" s="35"/>
      <c r="BL26" s="35"/>
      <c r="BM26" s="35"/>
      <c r="BN26" s="35"/>
      <c r="BO26" s="35"/>
      <c r="BP26" s="35"/>
      <c r="BQ26" s="35"/>
      <c r="BR26" s="35"/>
      <c r="BS26" s="35"/>
      <c r="BT26" s="35"/>
      <c r="BU26" s="35"/>
      <c r="BV26" s="35"/>
      <c r="BW26" s="35"/>
      <c r="BX26" s="35"/>
      <c r="BY26" s="35"/>
      <c r="BZ26" s="35"/>
      <c r="CA26" s="35"/>
      <c r="CB26" s="35"/>
      <c r="CC26" s="35"/>
      <c r="CD26" s="35"/>
      <c r="CE26" s="35"/>
      <c r="CF26" s="35"/>
      <c r="CG26" s="35"/>
      <c r="CH26" s="35"/>
      <c r="CI26" s="35"/>
      <c r="CJ26" s="35"/>
      <c r="CK26" s="35"/>
      <c r="CL26" s="35"/>
      <c r="CM26" s="35"/>
      <c r="CN26" s="35"/>
      <c r="CO26" s="35"/>
      <c r="CP26" s="35"/>
      <c r="CQ26" s="35"/>
      <c r="CR26" s="35"/>
      <c r="CS26" s="35"/>
      <c r="CT26" s="35"/>
      <c r="CU26" s="35"/>
      <c r="CV26" s="35"/>
      <c r="CW26" s="35"/>
      <c r="CX26" s="35"/>
      <c r="CY26" s="35"/>
      <c r="CZ26" s="35"/>
      <c r="DA26" s="35"/>
      <c r="DB26" s="35"/>
      <c r="DC26" s="35"/>
      <c r="DD26" s="35"/>
      <c r="DE26" s="35"/>
      <c r="DF26" s="35"/>
      <c r="DG26" s="35"/>
      <c r="DH26" s="35"/>
      <c r="DI26" s="35"/>
      <c r="DJ26" s="35"/>
      <c r="DK26" s="35"/>
      <c r="DL26" s="35"/>
      <c r="DM26" s="35"/>
      <c r="DN26" s="35"/>
      <c r="DO26" s="35"/>
      <c r="DP26" s="35"/>
      <c r="DQ26" s="35"/>
      <c r="DR26" s="35"/>
      <c r="DS26" s="35"/>
      <c r="DT26" s="35"/>
      <c r="DU26" s="35"/>
      <c r="DV26" s="35"/>
      <c r="DW26" s="35"/>
      <c r="DX26" s="35"/>
      <c r="DY26" s="35"/>
      <c r="DZ26" s="35"/>
      <c r="EA26" s="35"/>
      <c r="EB26" s="35"/>
      <c r="EC26" s="35"/>
      <c r="ED26" s="35"/>
      <c r="EE26" s="35"/>
      <c r="EF26" s="35"/>
      <c r="EG26" s="35"/>
      <c r="EH26" s="35"/>
      <c r="EI26" s="35"/>
      <c r="EJ26" s="35"/>
      <c r="EK26" s="35"/>
      <c r="EL26" s="35"/>
      <c r="EM26" s="35"/>
      <c r="EN26" s="35"/>
      <c r="EO26" s="35"/>
      <c r="EP26" s="35"/>
      <c r="EQ26" s="35"/>
      <c r="ER26" s="35"/>
      <c r="ES26" s="35"/>
      <c r="ET26" s="35"/>
      <c r="EU26" s="35"/>
      <c r="EV26" s="35"/>
      <c r="EW26" s="35"/>
      <c r="EX26" s="35"/>
      <c r="EY26" s="35"/>
      <c r="EZ26" s="35"/>
      <c r="FA26" s="35"/>
      <c r="FB26" s="35"/>
      <c r="FC26" s="35"/>
      <c r="FD26" s="35"/>
      <c r="FE26" s="35"/>
      <c r="FF26" s="35"/>
      <c r="FG26" s="35"/>
      <c r="FH26" s="35"/>
      <c r="FI26" s="35"/>
      <c r="FJ26" s="35"/>
      <c r="FK26" s="35"/>
      <c r="FL26" s="35"/>
      <c r="FM26" s="35"/>
      <c r="FN26" s="35"/>
      <c r="FO26" s="35"/>
      <c r="FP26" s="35"/>
      <c r="FQ26" s="35"/>
      <c r="FR26" s="35"/>
      <c r="FS26" s="35"/>
      <c r="FT26" s="35"/>
      <c r="FU26" s="35"/>
      <c r="FV26" s="35"/>
      <c r="FW26" s="35"/>
      <c r="FX26" s="35"/>
      <c r="FY26" s="35"/>
      <c r="FZ26" s="35"/>
      <c r="GA26" s="35"/>
      <c r="GB26" s="35"/>
      <c r="GC26" s="35"/>
      <c r="GD26" s="35"/>
      <c r="GE26" s="35"/>
      <c r="GF26" s="35"/>
      <c r="GG26" s="35"/>
      <c r="GH26" s="35"/>
      <c r="GI26" s="35"/>
      <c r="GJ26" s="35"/>
      <c r="GK26" s="35"/>
      <c r="GL26" s="35"/>
      <c r="GM26" s="35"/>
      <c r="GN26" s="35"/>
      <c r="GO26" s="35"/>
      <c r="GP26" s="35"/>
      <c r="GQ26" s="35"/>
      <c r="GR26" s="35"/>
      <c r="GS26" s="35"/>
      <c r="GT26" s="35"/>
      <c r="GU26" s="35"/>
      <c r="GV26" s="35"/>
      <c r="GW26" s="35"/>
      <c r="GX26" s="35"/>
      <c r="GY26" s="35"/>
      <c r="GZ26" s="35"/>
      <c r="HA26" s="35"/>
      <c r="HB26" s="35"/>
      <c r="HC26" s="35"/>
      <c r="HD26" s="35"/>
      <c r="HE26" s="35"/>
      <c r="HF26" s="35"/>
      <c r="HG26" s="35"/>
      <c r="HH26" s="35"/>
      <c r="HI26" s="35"/>
      <c r="HJ26" s="35"/>
      <c r="HK26" s="35"/>
      <c r="HL26" s="35"/>
      <c r="HM26" s="35"/>
      <c r="HN26" s="35"/>
      <c r="HO26" s="35"/>
      <c r="HP26" s="35"/>
      <c r="HQ26" s="35"/>
      <c r="HR26" s="35"/>
      <c r="HS26" s="35"/>
      <c r="HT26" s="35"/>
      <c r="HU26" s="35"/>
      <c r="HV26" s="35"/>
      <c r="HW26" s="35"/>
      <c r="HX26" s="35"/>
      <c r="HY26" s="35"/>
      <c r="HZ26" s="35"/>
      <c r="IA26" s="35"/>
      <c r="IB26" s="35"/>
      <c r="IC26" s="35"/>
      <c r="ID26" s="35"/>
      <c r="IE26" s="35"/>
      <c r="IF26" s="35"/>
      <c r="IG26" s="35"/>
      <c r="IH26" s="35"/>
      <c r="II26" s="35"/>
      <c r="IJ26" s="35"/>
      <c r="IK26" s="35"/>
      <c r="IL26" s="35"/>
      <c r="IM26" s="35"/>
      <c r="IN26" s="35"/>
      <c r="IO26" s="35"/>
    </row>
    <row r="27" spans="1:249" x14ac:dyDescent="0.25">
      <c r="A27" s="27" t="s">
        <v>1</v>
      </c>
      <c r="B27" s="202" t="s">
        <v>178</v>
      </c>
      <c r="C27" s="203" t="s">
        <v>178</v>
      </c>
      <c r="D27" s="203" t="s">
        <v>178</v>
      </c>
      <c r="E27" s="203" t="s">
        <v>178</v>
      </c>
      <c r="F27" s="203" t="s">
        <v>178</v>
      </c>
      <c r="G27" s="203" t="s">
        <v>178</v>
      </c>
      <c r="H27" s="203" t="s">
        <v>178</v>
      </c>
      <c r="I27" s="203" t="s">
        <v>178</v>
      </c>
      <c r="J27" s="203" t="s">
        <v>178</v>
      </c>
      <c r="K27" s="35"/>
      <c r="L27" s="35"/>
      <c r="M27" s="35"/>
      <c r="N27" s="35"/>
      <c r="O27" s="35"/>
      <c r="P27" s="35"/>
      <c r="Q27" s="35"/>
      <c r="R27" s="35"/>
      <c r="S27" s="35"/>
      <c r="T27" s="35"/>
      <c r="U27" s="35"/>
      <c r="V27" s="35"/>
      <c r="W27" s="35"/>
      <c r="X27" s="35"/>
      <c r="Y27" s="35"/>
      <c r="Z27" s="35"/>
      <c r="AA27" s="35"/>
      <c r="AB27" s="35"/>
      <c r="AC27" s="35"/>
      <c r="AD27" s="35"/>
      <c r="AE27" s="35"/>
      <c r="AF27" s="35"/>
      <c r="AG27" s="35"/>
      <c r="AH27" s="35"/>
      <c r="AI27" s="35"/>
      <c r="AJ27" s="35"/>
      <c r="AK27" s="35"/>
      <c r="AL27" s="35"/>
      <c r="AM27" s="35"/>
      <c r="AN27" s="35"/>
      <c r="AO27" s="35"/>
      <c r="AP27" s="35"/>
      <c r="AQ27" s="35"/>
      <c r="AR27" s="35"/>
      <c r="AS27" s="35"/>
      <c r="AT27" s="35"/>
      <c r="AU27" s="35"/>
      <c r="AV27" s="35"/>
      <c r="AW27" s="35"/>
      <c r="AX27" s="35"/>
      <c r="AY27" s="35"/>
      <c r="AZ27" s="35"/>
      <c r="BA27" s="35"/>
      <c r="BB27" s="35"/>
      <c r="BC27" s="35"/>
      <c r="BD27" s="35"/>
      <c r="BE27" s="35"/>
      <c r="BF27" s="35"/>
      <c r="BG27" s="35"/>
      <c r="BH27" s="35"/>
      <c r="BI27" s="35"/>
      <c r="BJ27" s="35"/>
      <c r="BK27" s="35"/>
      <c r="BL27" s="35"/>
      <c r="BM27" s="35"/>
      <c r="BN27" s="35"/>
      <c r="BO27" s="35"/>
      <c r="BP27" s="35"/>
      <c r="BQ27" s="35"/>
      <c r="BR27" s="35"/>
      <c r="BS27" s="35"/>
      <c r="BT27" s="35"/>
      <c r="BU27" s="35"/>
      <c r="BV27" s="35"/>
      <c r="BW27" s="35"/>
      <c r="BX27" s="35"/>
      <c r="BY27" s="35"/>
      <c r="BZ27" s="35"/>
      <c r="CA27" s="35"/>
      <c r="CB27" s="35"/>
      <c r="CC27" s="35"/>
      <c r="CD27" s="35"/>
      <c r="CE27" s="35"/>
      <c r="CF27" s="35"/>
      <c r="CG27" s="35"/>
      <c r="CH27" s="35"/>
      <c r="CI27" s="35"/>
      <c r="CJ27" s="35"/>
      <c r="CK27" s="35"/>
      <c r="CL27" s="35"/>
      <c r="CM27" s="35"/>
      <c r="CN27" s="35"/>
      <c r="CO27" s="35"/>
      <c r="CP27" s="35"/>
      <c r="CQ27" s="35"/>
      <c r="CR27" s="35"/>
      <c r="CS27" s="35"/>
      <c r="CT27" s="35"/>
      <c r="CU27" s="35"/>
      <c r="CV27" s="35"/>
      <c r="CW27" s="35"/>
      <c r="CX27" s="35"/>
      <c r="CY27" s="35"/>
      <c r="CZ27" s="35"/>
      <c r="DA27" s="35"/>
      <c r="DB27" s="35"/>
      <c r="DC27" s="35"/>
      <c r="DD27" s="35"/>
      <c r="DE27" s="35"/>
      <c r="DF27" s="35"/>
      <c r="DG27" s="35"/>
      <c r="DH27" s="35"/>
      <c r="DI27" s="35"/>
      <c r="DJ27" s="35"/>
      <c r="DK27" s="35"/>
      <c r="DL27" s="35"/>
      <c r="DM27" s="35"/>
      <c r="DN27" s="35"/>
      <c r="DO27" s="35"/>
      <c r="DP27" s="35"/>
      <c r="DQ27" s="35"/>
      <c r="DR27" s="35"/>
      <c r="DS27" s="35"/>
      <c r="DT27" s="35"/>
      <c r="DU27" s="35"/>
      <c r="DV27" s="35"/>
      <c r="DW27" s="35"/>
      <c r="DX27" s="35"/>
      <c r="DY27" s="35"/>
      <c r="DZ27" s="35"/>
      <c r="EA27" s="35"/>
      <c r="EB27" s="35"/>
      <c r="EC27" s="35"/>
      <c r="ED27" s="35"/>
      <c r="EE27" s="35"/>
      <c r="EF27" s="35"/>
      <c r="EG27" s="35"/>
      <c r="EH27" s="35"/>
      <c r="EI27" s="35"/>
      <c r="EJ27" s="35"/>
      <c r="EK27" s="35"/>
      <c r="EL27" s="35"/>
      <c r="EM27" s="35"/>
      <c r="EN27" s="35"/>
      <c r="EO27" s="35"/>
      <c r="EP27" s="35"/>
      <c r="EQ27" s="35"/>
      <c r="ER27" s="35"/>
      <c r="ES27" s="35"/>
      <c r="ET27" s="35"/>
      <c r="EU27" s="35"/>
      <c r="EV27" s="35"/>
      <c r="EW27" s="35"/>
      <c r="EX27" s="35"/>
      <c r="EY27" s="35"/>
      <c r="EZ27" s="35"/>
      <c r="FA27" s="35"/>
      <c r="FB27" s="35"/>
      <c r="FC27" s="35"/>
      <c r="FD27" s="35"/>
      <c r="FE27" s="35"/>
      <c r="FF27" s="35"/>
      <c r="FG27" s="35"/>
      <c r="FH27" s="35"/>
      <c r="FI27" s="35"/>
      <c r="FJ27" s="35"/>
      <c r="FK27" s="35"/>
      <c r="FL27" s="35"/>
      <c r="FM27" s="35"/>
      <c r="FN27" s="35"/>
      <c r="FO27" s="35"/>
      <c r="FP27" s="35"/>
      <c r="FQ27" s="35"/>
      <c r="FR27" s="35"/>
      <c r="FS27" s="35"/>
      <c r="FT27" s="35"/>
      <c r="FU27" s="35"/>
      <c r="FV27" s="35"/>
      <c r="FW27" s="35"/>
      <c r="FX27" s="35"/>
      <c r="FY27" s="35"/>
      <c r="FZ27" s="35"/>
      <c r="GA27" s="35"/>
      <c r="GB27" s="35"/>
      <c r="GC27" s="35"/>
      <c r="GD27" s="35"/>
      <c r="GE27" s="35"/>
      <c r="GF27" s="35"/>
      <c r="GG27" s="35"/>
      <c r="GH27" s="35"/>
      <c r="GI27" s="35"/>
      <c r="GJ27" s="35"/>
      <c r="GK27" s="35"/>
      <c r="GL27" s="35"/>
      <c r="GM27" s="35"/>
      <c r="GN27" s="35"/>
      <c r="GO27" s="35"/>
      <c r="GP27" s="35"/>
      <c r="GQ27" s="35"/>
      <c r="GR27" s="35"/>
      <c r="GS27" s="35"/>
      <c r="GT27" s="35"/>
      <c r="GU27" s="35"/>
      <c r="GV27" s="35"/>
      <c r="GW27" s="35"/>
      <c r="GX27" s="35"/>
      <c r="GY27" s="35"/>
      <c r="GZ27" s="35"/>
      <c r="HA27" s="35"/>
      <c r="HB27" s="35"/>
      <c r="HC27" s="35"/>
      <c r="HD27" s="35"/>
      <c r="HE27" s="35"/>
      <c r="HF27" s="35"/>
      <c r="HG27" s="35"/>
      <c r="HH27" s="35"/>
      <c r="HI27" s="35"/>
      <c r="HJ27" s="35"/>
      <c r="HK27" s="35"/>
      <c r="HL27" s="35"/>
      <c r="HM27" s="35"/>
      <c r="HN27" s="35"/>
      <c r="HO27" s="35"/>
      <c r="HP27" s="35"/>
      <c r="HQ27" s="35"/>
      <c r="HR27" s="35"/>
      <c r="HS27" s="35"/>
      <c r="HT27" s="35"/>
      <c r="HU27" s="35"/>
      <c r="HV27" s="35"/>
      <c r="HW27" s="35"/>
      <c r="HX27" s="35"/>
      <c r="HY27" s="35"/>
      <c r="HZ27" s="35"/>
      <c r="IA27" s="35"/>
      <c r="IB27" s="35"/>
      <c r="IC27" s="35"/>
      <c r="ID27" s="35"/>
      <c r="IE27" s="35"/>
      <c r="IF27" s="35"/>
      <c r="IG27" s="35"/>
      <c r="IH27" s="35"/>
      <c r="II27" s="35"/>
      <c r="IJ27" s="35"/>
      <c r="IK27" s="35"/>
      <c r="IL27" s="35"/>
      <c r="IM27" s="35"/>
      <c r="IN27" s="35"/>
      <c r="IO27" s="35"/>
    </row>
    <row r="28" spans="1:249" x14ac:dyDescent="0.25">
      <c r="A28" s="27" t="s">
        <v>190</v>
      </c>
      <c r="B28" s="202" t="s">
        <v>191</v>
      </c>
      <c r="C28" s="203" t="s">
        <v>178</v>
      </c>
      <c r="D28" s="203" t="s">
        <v>186</v>
      </c>
      <c r="E28" s="37">
        <v>211</v>
      </c>
      <c r="F28" s="132">
        <f t="shared" ref="F28:F33" si="1">G28+H28+I28+J28</f>
        <v>3422700</v>
      </c>
      <c r="G28" s="204">
        <v>3383200</v>
      </c>
      <c r="H28" s="36"/>
      <c r="I28" s="204">
        <v>39500</v>
      </c>
      <c r="J28" s="36"/>
      <c r="K28" s="28"/>
      <c r="L28" s="28"/>
      <c r="M28" s="28"/>
      <c r="N28" s="28"/>
      <c r="O28" s="28"/>
      <c r="P28" s="28"/>
      <c r="Q28" s="28"/>
      <c r="R28" s="28"/>
      <c r="S28" s="28"/>
      <c r="T28" s="28"/>
      <c r="U28" s="28"/>
      <c r="V28" s="28"/>
      <c r="W28" s="28"/>
      <c r="X28" s="28"/>
      <c r="Y28" s="28"/>
      <c r="Z28" s="28"/>
      <c r="AA28" s="28"/>
      <c r="AB28" s="28"/>
      <c r="AC28" s="28"/>
      <c r="AD28" s="28"/>
      <c r="AE28" s="28"/>
      <c r="AF28" s="28"/>
      <c r="AG28" s="28"/>
      <c r="AH28" s="28"/>
      <c r="AI28" s="28"/>
      <c r="AJ28" s="28"/>
      <c r="AK28" s="28"/>
      <c r="AL28" s="28"/>
      <c r="AM28" s="28"/>
      <c r="AN28" s="28"/>
      <c r="AO28" s="28"/>
      <c r="AP28" s="28"/>
      <c r="AQ28" s="28"/>
      <c r="AR28" s="28"/>
      <c r="AS28" s="28"/>
      <c r="AT28" s="28"/>
      <c r="AU28" s="28"/>
      <c r="AV28" s="28"/>
      <c r="AW28" s="28"/>
      <c r="AX28" s="28"/>
      <c r="AY28" s="28"/>
      <c r="AZ28" s="28"/>
      <c r="BA28" s="28"/>
      <c r="BB28" s="28"/>
      <c r="BC28" s="28"/>
      <c r="BD28" s="28"/>
      <c r="BE28" s="28"/>
      <c r="BF28" s="28"/>
      <c r="BG28" s="28"/>
      <c r="BH28" s="28"/>
      <c r="BI28" s="28"/>
      <c r="BJ28" s="28"/>
      <c r="BK28" s="28"/>
      <c r="BL28" s="28"/>
      <c r="BM28" s="28"/>
      <c r="BN28" s="28"/>
      <c r="BO28" s="28"/>
      <c r="BP28" s="28"/>
      <c r="BQ28" s="28"/>
      <c r="BR28" s="28"/>
      <c r="BS28" s="28"/>
      <c r="BT28" s="28"/>
      <c r="BU28" s="28"/>
      <c r="BV28" s="28"/>
      <c r="BW28" s="28"/>
      <c r="BX28" s="28"/>
      <c r="BY28" s="28"/>
      <c r="BZ28" s="28"/>
      <c r="CA28" s="28"/>
      <c r="CB28" s="28"/>
      <c r="CC28" s="28"/>
      <c r="CD28" s="28"/>
      <c r="CE28" s="28"/>
      <c r="CF28" s="28"/>
      <c r="CG28" s="28"/>
      <c r="CH28" s="28"/>
      <c r="CI28" s="28"/>
      <c r="CJ28" s="28"/>
      <c r="CK28" s="28"/>
      <c r="CL28" s="28"/>
      <c r="CM28" s="28"/>
      <c r="CN28" s="28"/>
      <c r="CO28" s="28"/>
      <c r="CP28" s="28"/>
      <c r="CQ28" s="28"/>
      <c r="CR28" s="28"/>
      <c r="CS28" s="28"/>
      <c r="CT28" s="28"/>
      <c r="CU28" s="28"/>
      <c r="CV28" s="28"/>
      <c r="CW28" s="28"/>
      <c r="CX28" s="28"/>
      <c r="CY28" s="28"/>
      <c r="CZ28" s="28"/>
      <c r="DA28" s="28"/>
      <c r="DB28" s="28"/>
      <c r="DC28" s="28"/>
      <c r="DD28" s="28"/>
      <c r="DE28" s="28"/>
      <c r="DF28" s="28"/>
      <c r="DG28" s="28"/>
      <c r="DH28" s="28"/>
      <c r="DI28" s="28"/>
      <c r="DJ28" s="28"/>
      <c r="DK28" s="28"/>
      <c r="DL28" s="28"/>
      <c r="DM28" s="28"/>
      <c r="DN28" s="28"/>
      <c r="DO28" s="28"/>
      <c r="DP28" s="28"/>
      <c r="DQ28" s="28"/>
      <c r="DR28" s="28"/>
      <c r="DS28" s="28"/>
      <c r="DT28" s="28"/>
      <c r="DU28" s="28"/>
      <c r="DV28" s="28"/>
      <c r="DW28" s="28"/>
      <c r="DX28" s="28"/>
      <c r="DY28" s="28"/>
      <c r="DZ28" s="28"/>
      <c r="EA28" s="28"/>
      <c r="EB28" s="28"/>
      <c r="EC28" s="28"/>
      <c r="ED28" s="28"/>
      <c r="EE28" s="28"/>
      <c r="EF28" s="28"/>
      <c r="EG28" s="28"/>
      <c r="EH28" s="28"/>
      <c r="EI28" s="28"/>
      <c r="EJ28" s="28"/>
      <c r="EK28" s="28"/>
      <c r="EL28" s="28"/>
      <c r="EM28" s="28"/>
      <c r="EN28" s="28"/>
      <c r="EO28" s="28"/>
      <c r="EP28" s="28"/>
      <c r="EQ28" s="28"/>
      <c r="ER28" s="28"/>
      <c r="ES28" s="28"/>
      <c r="ET28" s="28"/>
      <c r="EU28" s="28"/>
      <c r="EV28" s="28"/>
      <c r="EW28" s="28"/>
      <c r="EX28" s="28"/>
      <c r="EY28" s="28"/>
      <c r="EZ28" s="28"/>
      <c r="FA28" s="28"/>
      <c r="FB28" s="28"/>
      <c r="FC28" s="28"/>
      <c r="FD28" s="28"/>
      <c r="FE28" s="28"/>
      <c r="FF28" s="28"/>
      <c r="FG28" s="28"/>
      <c r="FH28" s="28"/>
      <c r="FI28" s="28"/>
      <c r="FJ28" s="28"/>
      <c r="FK28" s="28"/>
      <c r="FL28" s="28"/>
      <c r="FM28" s="28"/>
      <c r="FN28" s="28"/>
      <c r="FO28" s="28"/>
      <c r="FP28" s="28"/>
      <c r="FQ28" s="28"/>
      <c r="FR28" s="28"/>
      <c r="FS28" s="28"/>
      <c r="FT28" s="28"/>
      <c r="FU28" s="28"/>
      <c r="FV28" s="28"/>
      <c r="FW28" s="28"/>
      <c r="FX28" s="28"/>
      <c r="FY28" s="28"/>
      <c r="FZ28" s="28"/>
      <c r="GA28" s="28"/>
      <c r="GB28" s="28"/>
      <c r="GC28" s="28"/>
      <c r="GD28" s="28"/>
      <c r="GE28" s="28"/>
      <c r="GF28" s="28"/>
      <c r="GG28" s="28"/>
      <c r="GH28" s="28"/>
      <c r="GI28" s="28"/>
      <c r="GJ28" s="28"/>
      <c r="GK28" s="28"/>
      <c r="GL28" s="28"/>
      <c r="GM28" s="28"/>
      <c r="GN28" s="28"/>
      <c r="GO28" s="28"/>
      <c r="GP28" s="28"/>
      <c r="GQ28" s="28"/>
      <c r="GR28" s="28"/>
      <c r="GS28" s="28"/>
      <c r="GT28" s="28"/>
      <c r="GU28" s="28"/>
      <c r="GV28" s="28"/>
      <c r="GW28" s="28"/>
      <c r="GX28" s="28"/>
      <c r="GY28" s="28"/>
      <c r="GZ28" s="28"/>
      <c r="HA28" s="28"/>
      <c r="HB28" s="28"/>
      <c r="HC28" s="28"/>
      <c r="HD28" s="28"/>
      <c r="HE28" s="28"/>
      <c r="HF28" s="28"/>
      <c r="HG28" s="28"/>
      <c r="HH28" s="28"/>
      <c r="HI28" s="28"/>
      <c r="HJ28" s="28"/>
      <c r="HK28" s="28"/>
      <c r="HL28" s="28"/>
      <c r="HM28" s="28"/>
      <c r="HN28" s="28"/>
      <c r="HO28" s="28"/>
      <c r="HP28" s="28"/>
      <c r="HQ28" s="28"/>
      <c r="HR28" s="28"/>
      <c r="HS28" s="28"/>
      <c r="HT28" s="28"/>
      <c r="HU28" s="28"/>
      <c r="HV28" s="28"/>
      <c r="HW28" s="28"/>
      <c r="HX28" s="28"/>
      <c r="HY28" s="28"/>
      <c r="HZ28" s="28"/>
      <c r="IA28" s="28"/>
      <c r="IB28" s="28"/>
      <c r="IC28" s="28"/>
      <c r="ID28" s="28"/>
      <c r="IE28" s="28"/>
      <c r="IF28" s="28"/>
      <c r="IG28" s="28"/>
      <c r="IH28" s="28"/>
      <c r="II28" s="28"/>
      <c r="IJ28" s="28"/>
      <c r="IK28" s="28"/>
      <c r="IL28" s="28"/>
      <c r="IM28" s="28"/>
      <c r="IN28" s="28"/>
      <c r="IO28" s="28"/>
    </row>
    <row r="29" spans="1:249" x14ac:dyDescent="0.25">
      <c r="A29" s="27" t="s">
        <v>288</v>
      </c>
      <c r="B29" s="202" t="s">
        <v>192</v>
      </c>
      <c r="C29" s="203" t="s">
        <v>178</v>
      </c>
      <c r="D29" s="203" t="s">
        <v>186</v>
      </c>
      <c r="E29" s="37">
        <v>211</v>
      </c>
      <c r="F29" s="132">
        <f t="shared" si="1"/>
        <v>18088000</v>
      </c>
      <c r="G29" s="204">
        <v>17660200</v>
      </c>
      <c r="H29" s="36"/>
      <c r="I29" s="204">
        <v>427800</v>
      </c>
      <c r="J29" s="36"/>
      <c r="K29" s="35"/>
      <c r="L29" s="35"/>
      <c r="M29" s="35"/>
      <c r="N29" s="35"/>
      <c r="O29" s="35"/>
      <c r="P29" s="35"/>
      <c r="Q29" s="35"/>
      <c r="R29" s="35"/>
      <c r="S29" s="35"/>
      <c r="T29" s="35"/>
      <c r="U29" s="35"/>
      <c r="V29" s="35"/>
      <c r="W29" s="35"/>
      <c r="X29" s="35"/>
      <c r="Y29" s="35"/>
      <c r="Z29" s="35"/>
      <c r="AA29" s="35"/>
      <c r="AB29" s="35"/>
      <c r="AC29" s="35"/>
      <c r="AD29" s="35"/>
      <c r="AE29" s="35"/>
      <c r="AF29" s="35"/>
      <c r="AG29" s="35"/>
      <c r="AH29" s="35"/>
      <c r="AI29" s="35"/>
      <c r="AJ29" s="35"/>
      <c r="AK29" s="35"/>
      <c r="AL29" s="35"/>
      <c r="AM29" s="35"/>
      <c r="AN29" s="35"/>
      <c r="AO29" s="35"/>
      <c r="AP29" s="35"/>
      <c r="AQ29" s="35"/>
      <c r="AR29" s="35"/>
      <c r="AS29" s="35"/>
      <c r="AT29" s="35"/>
      <c r="AU29" s="35"/>
      <c r="AV29" s="35"/>
      <c r="AW29" s="35"/>
      <c r="AX29" s="35"/>
      <c r="AY29" s="35"/>
      <c r="AZ29" s="35"/>
      <c r="BA29" s="35"/>
      <c r="BB29" s="35"/>
      <c r="BC29" s="35"/>
      <c r="BD29" s="35"/>
      <c r="BE29" s="35"/>
      <c r="BF29" s="35"/>
      <c r="BG29" s="35"/>
      <c r="BH29" s="35"/>
      <c r="BI29" s="35"/>
      <c r="BJ29" s="35"/>
      <c r="BK29" s="35"/>
      <c r="BL29" s="35"/>
      <c r="BM29" s="35"/>
      <c r="BN29" s="35"/>
      <c r="BO29" s="35"/>
      <c r="BP29" s="35"/>
      <c r="BQ29" s="35"/>
      <c r="BR29" s="35"/>
      <c r="BS29" s="35"/>
      <c r="BT29" s="35"/>
      <c r="BU29" s="35"/>
      <c r="BV29" s="35"/>
      <c r="BW29" s="35"/>
      <c r="BX29" s="35"/>
      <c r="BY29" s="35"/>
      <c r="BZ29" s="35"/>
      <c r="CA29" s="35"/>
      <c r="CB29" s="35"/>
      <c r="CC29" s="35"/>
      <c r="CD29" s="35"/>
      <c r="CE29" s="35"/>
      <c r="CF29" s="35"/>
      <c r="CG29" s="35"/>
      <c r="CH29" s="35"/>
      <c r="CI29" s="35"/>
      <c r="CJ29" s="35"/>
      <c r="CK29" s="35"/>
      <c r="CL29" s="35"/>
      <c r="CM29" s="35"/>
      <c r="CN29" s="35"/>
      <c r="CO29" s="35"/>
      <c r="CP29" s="35"/>
      <c r="CQ29" s="35"/>
      <c r="CR29" s="35"/>
      <c r="CS29" s="35"/>
      <c r="CT29" s="35"/>
      <c r="CU29" s="35"/>
      <c r="CV29" s="35"/>
      <c r="CW29" s="35"/>
      <c r="CX29" s="35"/>
      <c r="CY29" s="35"/>
      <c r="CZ29" s="35"/>
      <c r="DA29" s="35"/>
      <c r="DB29" s="35"/>
      <c r="DC29" s="35"/>
      <c r="DD29" s="35"/>
      <c r="DE29" s="35"/>
      <c r="DF29" s="35"/>
      <c r="DG29" s="35"/>
      <c r="DH29" s="35"/>
      <c r="DI29" s="35"/>
      <c r="DJ29" s="35"/>
      <c r="DK29" s="35"/>
      <c r="DL29" s="35"/>
      <c r="DM29" s="35"/>
      <c r="DN29" s="35"/>
      <c r="DO29" s="35"/>
      <c r="DP29" s="35"/>
      <c r="DQ29" s="35"/>
      <c r="DR29" s="35"/>
      <c r="DS29" s="35"/>
      <c r="DT29" s="35"/>
      <c r="DU29" s="35"/>
      <c r="DV29" s="35"/>
      <c r="DW29" s="35"/>
      <c r="DX29" s="35"/>
      <c r="DY29" s="35"/>
      <c r="DZ29" s="35"/>
      <c r="EA29" s="35"/>
      <c r="EB29" s="35"/>
      <c r="EC29" s="35"/>
      <c r="ED29" s="35"/>
      <c r="EE29" s="35"/>
      <c r="EF29" s="35"/>
      <c r="EG29" s="35"/>
      <c r="EH29" s="35"/>
      <c r="EI29" s="35"/>
      <c r="EJ29" s="35"/>
      <c r="EK29" s="35"/>
      <c r="EL29" s="35"/>
      <c r="EM29" s="35"/>
      <c r="EN29" s="35"/>
      <c r="EO29" s="35"/>
      <c r="EP29" s="35"/>
      <c r="EQ29" s="35"/>
      <c r="ER29" s="35"/>
      <c r="ES29" s="35"/>
      <c r="ET29" s="35"/>
      <c r="EU29" s="35"/>
      <c r="EV29" s="35"/>
      <c r="EW29" s="35"/>
      <c r="EX29" s="35"/>
      <c r="EY29" s="35"/>
      <c r="EZ29" s="35"/>
      <c r="FA29" s="35"/>
      <c r="FB29" s="35"/>
      <c r="FC29" s="35"/>
      <c r="FD29" s="35"/>
      <c r="FE29" s="35"/>
      <c r="FF29" s="35"/>
      <c r="FG29" s="35"/>
      <c r="FH29" s="35"/>
      <c r="FI29" s="35"/>
      <c r="FJ29" s="35"/>
      <c r="FK29" s="35"/>
      <c r="FL29" s="35"/>
      <c r="FM29" s="35"/>
      <c r="FN29" s="35"/>
      <c r="FO29" s="35"/>
      <c r="FP29" s="35"/>
      <c r="FQ29" s="35"/>
      <c r="FR29" s="35"/>
      <c r="FS29" s="35"/>
      <c r="FT29" s="35"/>
      <c r="FU29" s="35"/>
      <c r="FV29" s="35"/>
      <c r="FW29" s="35"/>
      <c r="FX29" s="35"/>
      <c r="FY29" s="35"/>
      <c r="FZ29" s="35"/>
      <c r="GA29" s="35"/>
      <c r="GB29" s="35"/>
      <c r="GC29" s="35"/>
      <c r="GD29" s="35"/>
      <c r="GE29" s="35"/>
      <c r="GF29" s="35"/>
      <c r="GG29" s="35"/>
      <c r="GH29" s="35"/>
      <c r="GI29" s="35"/>
      <c r="GJ29" s="35"/>
      <c r="GK29" s="35"/>
      <c r="GL29" s="35"/>
      <c r="GM29" s="35"/>
      <c r="GN29" s="35"/>
      <c r="GO29" s="35"/>
      <c r="GP29" s="35"/>
      <c r="GQ29" s="35"/>
      <c r="GR29" s="35"/>
      <c r="GS29" s="35"/>
      <c r="GT29" s="35"/>
      <c r="GU29" s="35"/>
      <c r="GV29" s="35"/>
      <c r="GW29" s="35"/>
      <c r="GX29" s="35"/>
      <c r="GY29" s="35"/>
      <c r="GZ29" s="35"/>
      <c r="HA29" s="35"/>
      <c r="HB29" s="35"/>
      <c r="HC29" s="35"/>
      <c r="HD29" s="35"/>
      <c r="HE29" s="35"/>
      <c r="HF29" s="35"/>
      <c r="HG29" s="35"/>
      <c r="HH29" s="35"/>
      <c r="HI29" s="35"/>
      <c r="HJ29" s="35"/>
      <c r="HK29" s="35"/>
      <c r="HL29" s="35"/>
      <c r="HM29" s="35"/>
      <c r="HN29" s="35"/>
      <c r="HO29" s="35"/>
      <c r="HP29" s="35"/>
      <c r="HQ29" s="35"/>
      <c r="HR29" s="35"/>
      <c r="HS29" s="35"/>
      <c r="HT29" s="35"/>
      <c r="HU29" s="35"/>
      <c r="HV29" s="35"/>
      <c r="HW29" s="35"/>
      <c r="HX29" s="35"/>
      <c r="HY29" s="35"/>
      <c r="HZ29" s="35"/>
      <c r="IA29" s="35"/>
      <c r="IB29" s="35"/>
      <c r="IC29" s="35"/>
      <c r="ID29" s="35"/>
      <c r="IE29" s="35"/>
      <c r="IF29" s="35"/>
      <c r="IG29" s="35"/>
      <c r="IH29" s="35"/>
      <c r="II29" s="35"/>
      <c r="IJ29" s="35"/>
      <c r="IK29" s="35"/>
      <c r="IL29" s="35"/>
      <c r="IM29" s="35"/>
      <c r="IN29" s="35"/>
      <c r="IO29" s="35"/>
    </row>
    <row r="30" spans="1:249" x14ac:dyDescent="0.25">
      <c r="A30" s="32" t="s">
        <v>289</v>
      </c>
      <c r="B30" s="33" t="s">
        <v>178</v>
      </c>
      <c r="C30" s="34" t="s">
        <v>178</v>
      </c>
      <c r="D30" s="34" t="s">
        <v>178</v>
      </c>
      <c r="E30" s="34" t="s">
        <v>178</v>
      </c>
      <c r="F30" s="34" t="s">
        <v>178</v>
      </c>
      <c r="G30" s="34" t="s">
        <v>178</v>
      </c>
      <c r="H30" s="34" t="s">
        <v>178</v>
      </c>
      <c r="I30" s="34" t="s">
        <v>178</v>
      </c>
      <c r="J30" s="34" t="s">
        <v>178</v>
      </c>
      <c r="K30" s="35"/>
      <c r="L30" s="35"/>
      <c r="M30" s="35"/>
      <c r="N30" s="35"/>
      <c r="O30" s="35"/>
      <c r="P30" s="35"/>
      <c r="Q30" s="35"/>
      <c r="R30" s="35"/>
      <c r="S30" s="35"/>
      <c r="T30" s="35"/>
      <c r="U30" s="35"/>
      <c r="V30" s="35"/>
      <c r="W30" s="35"/>
      <c r="X30" s="35"/>
      <c r="Y30" s="35"/>
      <c r="Z30" s="35"/>
      <c r="AA30" s="35"/>
      <c r="AB30" s="35"/>
      <c r="AC30" s="35"/>
      <c r="AD30" s="35"/>
      <c r="AE30" s="35"/>
      <c r="AF30" s="35"/>
      <c r="AG30" s="35"/>
      <c r="AH30" s="35"/>
      <c r="AI30" s="35"/>
      <c r="AJ30" s="35"/>
      <c r="AK30" s="35"/>
      <c r="AL30" s="35"/>
      <c r="AM30" s="35"/>
      <c r="AN30" s="35"/>
      <c r="AO30" s="35"/>
      <c r="AP30" s="35"/>
      <c r="AQ30" s="35"/>
      <c r="AR30" s="35"/>
      <c r="AS30" s="35"/>
      <c r="AT30" s="35"/>
      <c r="AU30" s="35"/>
      <c r="AV30" s="35"/>
      <c r="AW30" s="35"/>
      <c r="AX30" s="35"/>
      <c r="AY30" s="35"/>
      <c r="AZ30" s="35"/>
      <c r="BA30" s="35"/>
      <c r="BB30" s="35"/>
      <c r="BC30" s="35"/>
      <c r="BD30" s="35"/>
      <c r="BE30" s="35"/>
      <c r="BF30" s="35"/>
      <c r="BG30" s="35"/>
      <c r="BH30" s="35"/>
      <c r="BI30" s="35"/>
      <c r="BJ30" s="35"/>
      <c r="BK30" s="35"/>
      <c r="BL30" s="35"/>
      <c r="BM30" s="35"/>
      <c r="BN30" s="35"/>
      <c r="BO30" s="35"/>
      <c r="BP30" s="35"/>
      <c r="BQ30" s="35"/>
      <c r="BR30" s="35"/>
      <c r="BS30" s="35"/>
      <c r="BT30" s="35"/>
      <c r="BU30" s="35"/>
      <c r="BV30" s="35"/>
      <c r="BW30" s="35"/>
      <c r="BX30" s="35"/>
      <c r="BY30" s="35"/>
      <c r="BZ30" s="35"/>
      <c r="CA30" s="35"/>
      <c r="CB30" s="35"/>
      <c r="CC30" s="35"/>
      <c r="CD30" s="35"/>
      <c r="CE30" s="35"/>
      <c r="CF30" s="35"/>
      <c r="CG30" s="35"/>
      <c r="CH30" s="35"/>
      <c r="CI30" s="35"/>
      <c r="CJ30" s="35"/>
      <c r="CK30" s="35"/>
      <c r="CL30" s="35"/>
      <c r="CM30" s="35"/>
      <c r="CN30" s="35"/>
      <c r="CO30" s="35"/>
      <c r="CP30" s="35"/>
      <c r="CQ30" s="35"/>
      <c r="CR30" s="35"/>
      <c r="CS30" s="35"/>
      <c r="CT30" s="35"/>
      <c r="CU30" s="35"/>
      <c r="CV30" s="35"/>
      <c r="CW30" s="35"/>
      <c r="CX30" s="35"/>
      <c r="CY30" s="35"/>
      <c r="CZ30" s="35"/>
      <c r="DA30" s="35"/>
      <c r="DB30" s="35"/>
      <c r="DC30" s="35"/>
      <c r="DD30" s="35"/>
      <c r="DE30" s="35"/>
      <c r="DF30" s="35"/>
      <c r="DG30" s="35"/>
      <c r="DH30" s="35"/>
      <c r="DI30" s="35"/>
      <c r="DJ30" s="35"/>
      <c r="DK30" s="35"/>
      <c r="DL30" s="35"/>
      <c r="DM30" s="35"/>
      <c r="DN30" s="35"/>
      <c r="DO30" s="35"/>
      <c r="DP30" s="35"/>
      <c r="DQ30" s="35"/>
      <c r="DR30" s="35"/>
      <c r="DS30" s="35"/>
      <c r="DT30" s="35"/>
      <c r="DU30" s="35"/>
      <c r="DV30" s="35"/>
      <c r="DW30" s="35"/>
      <c r="DX30" s="35"/>
      <c r="DY30" s="35"/>
      <c r="DZ30" s="35"/>
      <c r="EA30" s="35"/>
      <c r="EB30" s="35"/>
      <c r="EC30" s="35"/>
      <c r="ED30" s="35"/>
      <c r="EE30" s="35"/>
      <c r="EF30" s="35"/>
      <c r="EG30" s="35"/>
      <c r="EH30" s="35"/>
      <c r="EI30" s="35"/>
      <c r="EJ30" s="35"/>
      <c r="EK30" s="35"/>
      <c r="EL30" s="35"/>
      <c r="EM30" s="35"/>
      <c r="EN30" s="35"/>
      <c r="EO30" s="35"/>
      <c r="EP30" s="35"/>
      <c r="EQ30" s="35"/>
      <c r="ER30" s="35"/>
      <c r="ES30" s="35"/>
      <c r="ET30" s="35"/>
      <c r="EU30" s="35"/>
      <c r="EV30" s="35"/>
      <c r="EW30" s="35"/>
      <c r="EX30" s="35"/>
      <c r="EY30" s="35"/>
      <c r="EZ30" s="35"/>
      <c r="FA30" s="35"/>
      <c r="FB30" s="35"/>
      <c r="FC30" s="35"/>
      <c r="FD30" s="35"/>
      <c r="FE30" s="35"/>
      <c r="FF30" s="35"/>
      <c r="FG30" s="35"/>
      <c r="FH30" s="35"/>
      <c r="FI30" s="35"/>
      <c r="FJ30" s="35"/>
      <c r="FK30" s="35"/>
      <c r="FL30" s="35"/>
      <c r="FM30" s="35"/>
      <c r="FN30" s="35"/>
      <c r="FO30" s="35"/>
      <c r="FP30" s="35"/>
      <c r="FQ30" s="35"/>
      <c r="FR30" s="35"/>
      <c r="FS30" s="35"/>
      <c r="FT30" s="35"/>
      <c r="FU30" s="35"/>
      <c r="FV30" s="35"/>
      <c r="FW30" s="35"/>
      <c r="FX30" s="35"/>
      <c r="FY30" s="35"/>
      <c r="FZ30" s="35"/>
      <c r="GA30" s="35"/>
      <c r="GB30" s="35"/>
      <c r="GC30" s="35"/>
      <c r="GD30" s="35"/>
      <c r="GE30" s="35"/>
      <c r="GF30" s="35"/>
      <c r="GG30" s="35"/>
      <c r="GH30" s="35"/>
      <c r="GI30" s="35"/>
      <c r="GJ30" s="35"/>
      <c r="GK30" s="35"/>
      <c r="GL30" s="35"/>
      <c r="GM30" s="35"/>
      <c r="GN30" s="35"/>
      <c r="GO30" s="35"/>
      <c r="GP30" s="35"/>
      <c r="GQ30" s="35"/>
      <c r="GR30" s="35"/>
      <c r="GS30" s="35"/>
      <c r="GT30" s="35"/>
      <c r="GU30" s="35"/>
      <c r="GV30" s="35"/>
      <c r="GW30" s="35"/>
      <c r="GX30" s="35"/>
      <c r="GY30" s="35"/>
      <c r="GZ30" s="35"/>
      <c r="HA30" s="35"/>
      <c r="HB30" s="35"/>
      <c r="HC30" s="35"/>
      <c r="HD30" s="35"/>
      <c r="HE30" s="35"/>
      <c r="HF30" s="35"/>
      <c r="HG30" s="35"/>
      <c r="HH30" s="35"/>
      <c r="HI30" s="35"/>
      <c r="HJ30" s="35"/>
      <c r="HK30" s="35"/>
      <c r="HL30" s="35"/>
      <c r="HM30" s="35"/>
      <c r="HN30" s="35"/>
      <c r="HO30" s="35"/>
      <c r="HP30" s="35"/>
      <c r="HQ30" s="35"/>
      <c r="HR30" s="35"/>
      <c r="HS30" s="35"/>
      <c r="HT30" s="35"/>
      <c r="HU30" s="35"/>
      <c r="HV30" s="35"/>
      <c r="HW30" s="35"/>
      <c r="HX30" s="35"/>
      <c r="HY30" s="35"/>
      <c r="HZ30" s="35"/>
      <c r="IA30" s="35"/>
      <c r="IB30" s="35"/>
      <c r="IC30" s="35"/>
      <c r="ID30" s="35"/>
      <c r="IE30" s="35"/>
      <c r="IF30" s="35"/>
      <c r="IG30" s="35"/>
      <c r="IH30" s="35"/>
      <c r="II30" s="35"/>
      <c r="IJ30" s="35"/>
      <c r="IK30" s="35"/>
      <c r="IL30" s="35"/>
      <c r="IM30" s="35"/>
      <c r="IN30" s="35"/>
      <c r="IO30" s="35"/>
    </row>
    <row r="31" spans="1:249" ht="25.5" x14ac:dyDescent="0.25">
      <c r="A31" s="32" t="s">
        <v>290</v>
      </c>
      <c r="B31" s="202" t="s">
        <v>193</v>
      </c>
      <c r="C31" s="203" t="s">
        <v>178</v>
      </c>
      <c r="D31" s="203" t="s">
        <v>186</v>
      </c>
      <c r="E31" s="37">
        <v>211</v>
      </c>
      <c r="F31" s="132">
        <f t="shared" si="1"/>
        <v>15109800</v>
      </c>
      <c r="G31" s="132">
        <v>14736500</v>
      </c>
      <c r="H31" s="36"/>
      <c r="I31" s="132">
        <v>373300</v>
      </c>
      <c r="J31" s="36"/>
      <c r="K31" s="35"/>
      <c r="L31" s="35"/>
      <c r="M31" s="35"/>
      <c r="N31" s="35"/>
      <c r="O31" s="35"/>
      <c r="P31" s="35"/>
      <c r="Q31" s="35"/>
      <c r="R31" s="35"/>
      <c r="S31" s="35"/>
      <c r="T31" s="35"/>
      <c r="U31" s="35"/>
      <c r="V31" s="35"/>
      <c r="W31" s="35"/>
      <c r="X31" s="35"/>
      <c r="Y31" s="35"/>
      <c r="Z31" s="35"/>
      <c r="AA31" s="35"/>
      <c r="AB31" s="35"/>
      <c r="AC31" s="35"/>
      <c r="AD31" s="35"/>
      <c r="AE31" s="35"/>
      <c r="AF31" s="35"/>
      <c r="AG31" s="35"/>
      <c r="AH31" s="35"/>
      <c r="AI31" s="35"/>
      <c r="AJ31" s="35"/>
      <c r="AK31" s="35"/>
      <c r="AL31" s="35"/>
      <c r="AM31" s="35"/>
      <c r="AN31" s="35"/>
      <c r="AO31" s="35"/>
      <c r="AP31" s="35"/>
      <c r="AQ31" s="35"/>
      <c r="AR31" s="35"/>
      <c r="AS31" s="35"/>
      <c r="AT31" s="35"/>
      <c r="AU31" s="35"/>
      <c r="AV31" s="35"/>
      <c r="AW31" s="35"/>
      <c r="AX31" s="35"/>
      <c r="AY31" s="35"/>
      <c r="AZ31" s="35"/>
      <c r="BA31" s="35"/>
      <c r="BB31" s="35"/>
      <c r="BC31" s="35"/>
      <c r="BD31" s="35"/>
      <c r="BE31" s="35"/>
      <c r="BF31" s="35"/>
      <c r="BG31" s="35"/>
      <c r="BH31" s="35"/>
      <c r="BI31" s="35"/>
      <c r="BJ31" s="35"/>
      <c r="BK31" s="35"/>
      <c r="BL31" s="35"/>
      <c r="BM31" s="35"/>
      <c r="BN31" s="35"/>
      <c r="BO31" s="35"/>
      <c r="BP31" s="35"/>
      <c r="BQ31" s="35"/>
      <c r="BR31" s="35"/>
      <c r="BS31" s="35"/>
      <c r="BT31" s="35"/>
      <c r="BU31" s="35"/>
      <c r="BV31" s="35"/>
      <c r="BW31" s="35"/>
      <c r="BX31" s="35"/>
      <c r="BY31" s="35"/>
      <c r="BZ31" s="35"/>
      <c r="CA31" s="35"/>
      <c r="CB31" s="35"/>
      <c r="CC31" s="35"/>
      <c r="CD31" s="35"/>
      <c r="CE31" s="35"/>
      <c r="CF31" s="35"/>
      <c r="CG31" s="35"/>
      <c r="CH31" s="35"/>
      <c r="CI31" s="35"/>
      <c r="CJ31" s="35"/>
      <c r="CK31" s="35"/>
      <c r="CL31" s="35"/>
      <c r="CM31" s="35"/>
      <c r="CN31" s="35"/>
      <c r="CO31" s="35"/>
      <c r="CP31" s="35"/>
      <c r="CQ31" s="35"/>
      <c r="CR31" s="35"/>
      <c r="CS31" s="35"/>
      <c r="CT31" s="35"/>
      <c r="CU31" s="35"/>
      <c r="CV31" s="35"/>
      <c r="CW31" s="35"/>
      <c r="CX31" s="35"/>
      <c r="CY31" s="35"/>
      <c r="CZ31" s="35"/>
      <c r="DA31" s="35"/>
      <c r="DB31" s="35"/>
      <c r="DC31" s="35"/>
      <c r="DD31" s="35"/>
      <c r="DE31" s="35"/>
      <c r="DF31" s="35"/>
      <c r="DG31" s="35"/>
      <c r="DH31" s="35"/>
      <c r="DI31" s="35"/>
      <c r="DJ31" s="35"/>
      <c r="DK31" s="35"/>
      <c r="DL31" s="35"/>
      <c r="DM31" s="35"/>
      <c r="DN31" s="35"/>
      <c r="DO31" s="35"/>
      <c r="DP31" s="35"/>
      <c r="DQ31" s="35"/>
      <c r="DR31" s="35"/>
      <c r="DS31" s="35"/>
      <c r="DT31" s="35"/>
      <c r="DU31" s="35"/>
      <c r="DV31" s="35"/>
      <c r="DW31" s="35"/>
      <c r="DX31" s="35"/>
      <c r="DY31" s="35"/>
      <c r="DZ31" s="35"/>
      <c r="EA31" s="35"/>
      <c r="EB31" s="35"/>
      <c r="EC31" s="35"/>
      <c r="ED31" s="35"/>
      <c r="EE31" s="35"/>
      <c r="EF31" s="35"/>
      <c r="EG31" s="35"/>
      <c r="EH31" s="35"/>
      <c r="EI31" s="35"/>
      <c r="EJ31" s="35"/>
      <c r="EK31" s="35"/>
      <c r="EL31" s="35"/>
      <c r="EM31" s="35"/>
      <c r="EN31" s="35"/>
      <c r="EO31" s="35"/>
      <c r="EP31" s="35"/>
      <c r="EQ31" s="35"/>
      <c r="ER31" s="35"/>
      <c r="ES31" s="35"/>
      <c r="ET31" s="35"/>
      <c r="EU31" s="35"/>
      <c r="EV31" s="35"/>
      <c r="EW31" s="35"/>
      <c r="EX31" s="35"/>
      <c r="EY31" s="35"/>
      <c r="EZ31" s="35"/>
      <c r="FA31" s="35"/>
      <c r="FB31" s="35"/>
      <c r="FC31" s="35"/>
      <c r="FD31" s="35"/>
      <c r="FE31" s="35"/>
      <c r="FF31" s="35"/>
      <c r="FG31" s="35"/>
      <c r="FH31" s="35"/>
      <c r="FI31" s="35"/>
      <c r="FJ31" s="35"/>
      <c r="FK31" s="35"/>
      <c r="FL31" s="35"/>
      <c r="FM31" s="35"/>
      <c r="FN31" s="35"/>
      <c r="FO31" s="35"/>
      <c r="FP31" s="35"/>
      <c r="FQ31" s="35"/>
      <c r="FR31" s="35"/>
      <c r="FS31" s="35"/>
      <c r="FT31" s="35"/>
      <c r="FU31" s="35"/>
      <c r="FV31" s="35"/>
      <c r="FW31" s="35"/>
      <c r="FX31" s="35"/>
      <c r="FY31" s="35"/>
      <c r="FZ31" s="35"/>
      <c r="GA31" s="35"/>
      <c r="GB31" s="35"/>
      <c r="GC31" s="35"/>
      <c r="GD31" s="35"/>
      <c r="GE31" s="35"/>
      <c r="GF31" s="35"/>
      <c r="GG31" s="35"/>
      <c r="GH31" s="35"/>
      <c r="GI31" s="35"/>
      <c r="GJ31" s="35"/>
      <c r="GK31" s="35"/>
      <c r="GL31" s="35"/>
      <c r="GM31" s="35"/>
      <c r="GN31" s="35"/>
      <c r="GO31" s="35"/>
      <c r="GP31" s="35"/>
      <c r="GQ31" s="35"/>
      <c r="GR31" s="35"/>
      <c r="GS31" s="35"/>
      <c r="GT31" s="35"/>
      <c r="GU31" s="35"/>
      <c r="GV31" s="35"/>
      <c r="GW31" s="35"/>
      <c r="GX31" s="35"/>
      <c r="GY31" s="35"/>
      <c r="GZ31" s="35"/>
      <c r="HA31" s="35"/>
      <c r="HB31" s="35"/>
      <c r="HC31" s="35"/>
      <c r="HD31" s="35"/>
      <c r="HE31" s="35"/>
      <c r="HF31" s="35"/>
      <c r="HG31" s="35"/>
      <c r="HH31" s="35"/>
      <c r="HI31" s="35"/>
      <c r="HJ31" s="35"/>
      <c r="HK31" s="35"/>
      <c r="HL31" s="35"/>
      <c r="HM31" s="35"/>
      <c r="HN31" s="35"/>
      <c r="HO31" s="35"/>
      <c r="HP31" s="35"/>
      <c r="HQ31" s="35"/>
      <c r="HR31" s="35"/>
      <c r="HS31" s="35"/>
      <c r="HT31" s="35"/>
      <c r="HU31" s="35"/>
      <c r="HV31" s="35"/>
      <c r="HW31" s="35"/>
      <c r="HX31" s="35"/>
      <c r="HY31" s="35"/>
      <c r="HZ31" s="35"/>
      <c r="IA31" s="35"/>
      <c r="IB31" s="35"/>
      <c r="IC31" s="35"/>
      <c r="ID31" s="35"/>
      <c r="IE31" s="35"/>
      <c r="IF31" s="35"/>
      <c r="IG31" s="35"/>
      <c r="IH31" s="35"/>
      <c r="II31" s="35"/>
      <c r="IJ31" s="35"/>
      <c r="IK31" s="35"/>
      <c r="IL31" s="35"/>
      <c r="IM31" s="35"/>
      <c r="IN31" s="35"/>
      <c r="IO31" s="35"/>
    </row>
    <row r="32" spans="1:249" x14ac:dyDescent="0.25">
      <c r="A32" s="27" t="s">
        <v>195</v>
      </c>
      <c r="B32" s="202" t="s">
        <v>194</v>
      </c>
      <c r="C32" s="203" t="s">
        <v>178</v>
      </c>
      <c r="D32" s="203" t="s">
        <v>186</v>
      </c>
      <c r="E32" s="37">
        <v>211</v>
      </c>
      <c r="F32" s="132">
        <f t="shared" si="1"/>
        <v>9712400</v>
      </c>
      <c r="G32" s="204">
        <v>9212300</v>
      </c>
      <c r="H32" s="36"/>
      <c r="I32" s="204">
        <v>500100</v>
      </c>
      <c r="J32" s="36"/>
      <c r="K32" s="35"/>
      <c r="L32" s="35"/>
      <c r="M32" s="35"/>
      <c r="N32" s="35"/>
      <c r="O32" s="35"/>
      <c r="P32" s="35"/>
      <c r="Q32" s="35"/>
      <c r="R32" s="35"/>
      <c r="S32" s="35"/>
      <c r="T32" s="35"/>
      <c r="U32" s="35"/>
      <c r="V32" s="35"/>
      <c r="W32" s="35"/>
      <c r="X32" s="35"/>
      <c r="Y32" s="35"/>
      <c r="Z32" s="35"/>
      <c r="AA32" s="35"/>
      <c r="AB32" s="35"/>
      <c r="AC32" s="35"/>
      <c r="AD32" s="35"/>
      <c r="AE32" s="35"/>
      <c r="AF32" s="35"/>
      <c r="AG32" s="35"/>
      <c r="AH32" s="35"/>
      <c r="AI32" s="35"/>
      <c r="AJ32" s="35"/>
      <c r="AK32" s="35"/>
      <c r="AL32" s="35"/>
      <c r="AM32" s="35"/>
      <c r="AN32" s="35"/>
      <c r="AO32" s="35"/>
      <c r="AP32" s="35"/>
      <c r="AQ32" s="35"/>
      <c r="AR32" s="35"/>
      <c r="AS32" s="35"/>
      <c r="AT32" s="35"/>
      <c r="AU32" s="35"/>
      <c r="AV32" s="35"/>
      <c r="AW32" s="35"/>
      <c r="AX32" s="35"/>
      <c r="AY32" s="35"/>
      <c r="AZ32" s="35"/>
      <c r="BA32" s="35"/>
      <c r="BB32" s="35"/>
      <c r="BC32" s="35"/>
      <c r="BD32" s="35"/>
      <c r="BE32" s="35"/>
      <c r="BF32" s="35"/>
      <c r="BG32" s="35"/>
      <c r="BH32" s="35"/>
      <c r="BI32" s="35"/>
      <c r="BJ32" s="35"/>
      <c r="BK32" s="35"/>
      <c r="BL32" s="35"/>
      <c r="BM32" s="35"/>
      <c r="BN32" s="35"/>
      <c r="BO32" s="35"/>
      <c r="BP32" s="35"/>
      <c r="BQ32" s="35"/>
      <c r="BR32" s="35"/>
      <c r="BS32" s="35"/>
      <c r="BT32" s="35"/>
      <c r="BU32" s="35"/>
      <c r="BV32" s="35"/>
      <c r="BW32" s="35"/>
      <c r="BX32" s="35"/>
      <c r="BY32" s="35"/>
      <c r="BZ32" s="35"/>
      <c r="CA32" s="35"/>
      <c r="CB32" s="35"/>
      <c r="CC32" s="35"/>
      <c r="CD32" s="35"/>
      <c r="CE32" s="35"/>
      <c r="CF32" s="35"/>
      <c r="CG32" s="35"/>
      <c r="CH32" s="35"/>
      <c r="CI32" s="35"/>
      <c r="CJ32" s="35"/>
      <c r="CK32" s="35"/>
      <c r="CL32" s="35"/>
      <c r="CM32" s="35"/>
      <c r="CN32" s="35"/>
      <c r="CO32" s="35"/>
      <c r="CP32" s="35"/>
      <c r="CQ32" s="35"/>
      <c r="CR32" s="35"/>
      <c r="CS32" s="35"/>
      <c r="CT32" s="35"/>
      <c r="CU32" s="35"/>
      <c r="CV32" s="35"/>
      <c r="CW32" s="35"/>
      <c r="CX32" s="35"/>
      <c r="CY32" s="35"/>
      <c r="CZ32" s="35"/>
      <c r="DA32" s="35"/>
      <c r="DB32" s="35"/>
      <c r="DC32" s="35"/>
      <c r="DD32" s="35"/>
      <c r="DE32" s="35"/>
      <c r="DF32" s="35"/>
      <c r="DG32" s="35"/>
      <c r="DH32" s="35"/>
      <c r="DI32" s="35"/>
      <c r="DJ32" s="35"/>
      <c r="DK32" s="35"/>
      <c r="DL32" s="35"/>
      <c r="DM32" s="35"/>
      <c r="DN32" s="35"/>
      <c r="DO32" s="35"/>
      <c r="DP32" s="35"/>
      <c r="DQ32" s="35"/>
      <c r="DR32" s="35"/>
      <c r="DS32" s="35"/>
      <c r="DT32" s="35"/>
      <c r="DU32" s="35"/>
      <c r="DV32" s="35"/>
      <c r="DW32" s="35"/>
      <c r="DX32" s="35"/>
      <c r="DY32" s="35"/>
      <c r="DZ32" s="35"/>
      <c r="EA32" s="35"/>
      <c r="EB32" s="35"/>
      <c r="EC32" s="35"/>
      <c r="ED32" s="35"/>
      <c r="EE32" s="35"/>
      <c r="EF32" s="35"/>
      <c r="EG32" s="35"/>
      <c r="EH32" s="35"/>
      <c r="EI32" s="35"/>
      <c r="EJ32" s="35"/>
      <c r="EK32" s="35"/>
      <c r="EL32" s="35"/>
      <c r="EM32" s="35"/>
      <c r="EN32" s="35"/>
      <c r="EO32" s="35"/>
      <c r="EP32" s="35"/>
      <c r="EQ32" s="35"/>
      <c r="ER32" s="35"/>
      <c r="ES32" s="35"/>
      <c r="ET32" s="35"/>
      <c r="EU32" s="35"/>
      <c r="EV32" s="35"/>
      <c r="EW32" s="35"/>
      <c r="EX32" s="35"/>
      <c r="EY32" s="35"/>
      <c r="EZ32" s="35"/>
      <c r="FA32" s="35"/>
      <c r="FB32" s="35"/>
      <c r="FC32" s="35"/>
      <c r="FD32" s="35"/>
      <c r="FE32" s="35"/>
      <c r="FF32" s="35"/>
      <c r="FG32" s="35"/>
      <c r="FH32" s="35"/>
      <c r="FI32" s="35"/>
      <c r="FJ32" s="35"/>
      <c r="FK32" s="35"/>
      <c r="FL32" s="35"/>
      <c r="FM32" s="35"/>
      <c r="FN32" s="35"/>
      <c r="FO32" s="35"/>
      <c r="FP32" s="35"/>
      <c r="FQ32" s="35"/>
      <c r="FR32" s="35"/>
      <c r="FS32" s="35"/>
      <c r="FT32" s="35"/>
      <c r="FU32" s="35"/>
      <c r="FV32" s="35"/>
      <c r="FW32" s="35"/>
      <c r="FX32" s="35"/>
      <c r="FY32" s="35"/>
      <c r="FZ32" s="35"/>
      <c r="GA32" s="35"/>
      <c r="GB32" s="35"/>
      <c r="GC32" s="35"/>
      <c r="GD32" s="35"/>
      <c r="GE32" s="35"/>
      <c r="GF32" s="35"/>
      <c r="GG32" s="35"/>
      <c r="GH32" s="35"/>
      <c r="GI32" s="35"/>
      <c r="GJ32" s="35"/>
      <c r="GK32" s="35"/>
      <c r="GL32" s="35"/>
      <c r="GM32" s="35"/>
      <c r="GN32" s="35"/>
      <c r="GO32" s="35"/>
      <c r="GP32" s="35"/>
      <c r="GQ32" s="35"/>
      <c r="GR32" s="35"/>
      <c r="GS32" s="35"/>
      <c r="GT32" s="35"/>
      <c r="GU32" s="35"/>
      <c r="GV32" s="35"/>
      <c r="GW32" s="35"/>
      <c r="GX32" s="35"/>
      <c r="GY32" s="35"/>
      <c r="GZ32" s="35"/>
      <c r="HA32" s="35"/>
      <c r="HB32" s="35"/>
      <c r="HC32" s="35"/>
      <c r="HD32" s="35"/>
      <c r="HE32" s="35"/>
      <c r="HF32" s="35"/>
      <c r="HG32" s="35"/>
      <c r="HH32" s="35"/>
      <c r="HI32" s="35"/>
      <c r="HJ32" s="35"/>
      <c r="HK32" s="35"/>
      <c r="HL32" s="35"/>
      <c r="HM32" s="35"/>
      <c r="HN32" s="35"/>
      <c r="HO32" s="35"/>
      <c r="HP32" s="35"/>
      <c r="HQ32" s="35"/>
      <c r="HR32" s="35"/>
      <c r="HS32" s="35"/>
      <c r="HT32" s="35"/>
      <c r="HU32" s="35"/>
      <c r="HV32" s="35"/>
      <c r="HW32" s="35"/>
      <c r="HX32" s="35"/>
      <c r="HY32" s="35"/>
      <c r="HZ32" s="35"/>
      <c r="IA32" s="35"/>
      <c r="IB32" s="35"/>
      <c r="IC32" s="35"/>
      <c r="ID32" s="35"/>
      <c r="IE32" s="35"/>
      <c r="IF32" s="35"/>
      <c r="IG32" s="35"/>
      <c r="IH32" s="35"/>
      <c r="II32" s="35"/>
      <c r="IJ32" s="35"/>
      <c r="IK32" s="35"/>
      <c r="IL32" s="35"/>
      <c r="IM32" s="35"/>
      <c r="IN32" s="35"/>
      <c r="IO32" s="35"/>
    </row>
    <row r="33" spans="1:249" x14ac:dyDescent="0.25">
      <c r="A33" s="27" t="s">
        <v>197</v>
      </c>
      <c r="B33" s="202" t="s">
        <v>196</v>
      </c>
      <c r="C33" s="203" t="s">
        <v>178</v>
      </c>
      <c r="D33" s="203" t="s">
        <v>186</v>
      </c>
      <c r="E33" s="37">
        <v>211</v>
      </c>
      <c r="F33" s="132">
        <f t="shared" si="1"/>
        <v>5273600</v>
      </c>
      <c r="G33" s="204">
        <v>5050300</v>
      </c>
      <c r="H33" s="36"/>
      <c r="I33" s="204">
        <v>223300</v>
      </c>
      <c r="J33" s="36"/>
      <c r="K33" s="35"/>
      <c r="L33" s="35"/>
      <c r="M33" s="35"/>
      <c r="N33" s="35"/>
      <c r="O33" s="35"/>
      <c r="P33" s="35"/>
      <c r="Q33" s="35"/>
      <c r="R33" s="35"/>
      <c r="S33" s="35"/>
      <c r="T33" s="35"/>
      <c r="U33" s="35"/>
      <c r="V33" s="35"/>
      <c r="W33" s="35"/>
      <c r="X33" s="35"/>
      <c r="Y33" s="35"/>
      <c r="Z33" s="35"/>
      <c r="AA33" s="35"/>
      <c r="AB33" s="35"/>
      <c r="AC33" s="35"/>
      <c r="AD33" s="35"/>
      <c r="AE33" s="35"/>
      <c r="AF33" s="35"/>
      <c r="AG33" s="35"/>
      <c r="AH33" s="35"/>
      <c r="AI33" s="35"/>
      <c r="AJ33" s="35"/>
      <c r="AK33" s="35"/>
      <c r="AL33" s="35"/>
      <c r="AM33" s="35"/>
      <c r="AN33" s="35"/>
      <c r="AO33" s="35"/>
      <c r="AP33" s="35"/>
      <c r="AQ33" s="35"/>
      <c r="AR33" s="35"/>
      <c r="AS33" s="35"/>
      <c r="AT33" s="35"/>
      <c r="AU33" s="35"/>
      <c r="AV33" s="35"/>
      <c r="AW33" s="35"/>
      <c r="AX33" s="35"/>
      <c r="AY33" s="35"/>
      <c r="AZ33" s="35"/>
      <c r="BA33" s="35"/>
      <c r="BB33" s="35"/>
      <c r="BC33" s="35"/>
      <c r="BD33" s="35"/>
      <c r="BE33" s="35"/>
      <c r="BF33" s="35"/>
      <c r="BG33" s="35"/>
      <c r="BH33" s="35"/>
      <c r="BI33" s="35"/>
      <c r="BJ33" s="35"/>
      <c r="BK33" s="35"/>
      <c r="BL33" s="35"/>
      <c r="BM33" s="35"/>
      <c r="BN33" s="35"/>
      <c r="BO33" s="35"/>
      <c r="BP33" s="35"/>
      <c r="BQ33" s="35"/>
      <c r="BR33" s="35"/>
      <c r="BS33" s="35"/>
      <c r="BT33" s="35"/>
      <c r="BU33" s="35"/>
      <c r="BV33" s="35"/>
      <c r="BW33" s="35"/>
      <c r="BX33" s="35"/>
      <c r="BY33" s="35"/>
      <c r="BZ33" s="35"/>
      <c r="CA33" s="35"/>
      <c r="CB33" s="35"/>
      <c r="CC33" s="35"/>
      <c r="CD33" s="35"/>
      <c r="CE33" s="35"/>
      <c r="CF33" s="35"/>
      <c r="CG33" s="35"/>
      <c r="CH33" s="35"/>
      <c r="CI33" s="35"/>
      <c r="CJ33" s="35"/>
      <c r="CK33" s="35"/>
      <c r="CL33" s="35"/>
      <c r="CM33" s="35"/>
      <c r="CN33" s="35"/>
      <c r="CO33" s="35"/>
      <c r="CP33" s="35"/>
      <c r="CQ33" s="35"/>
      <c r="CR33" s="35"/>
      <c r="CS33" s="35"/>
      <c r="CT33" s="35"/>
      <c r="CU33" s="35"/>
      <c r="CV33" s="35"/>
      <c r="CW33" s="35"/>
      <c r="CX33" s="35"/>
      <c r="CY33" s="35"/>
      <c r="CZ33" s="35"/>
      <c r="DA33" s="35"/>
      <c r="DB33" s="35"/>
      <c r="DC33" s="35"/>
      <c r="DD33" s="35"/>
      <c r="DE33" s="35"/>
      <c r="DF33" s="35"/>
      <c r="DG33" s="35"/>
      <c r="DH33" s="35"/>
      <c r="DI33" s="35"/>
      <c r="DJ33" s="35"/>
      <c r="DK33" s="35"/>
      <c r="DL33" s="35"/>
      <c r="DM33" s="35"/>
      <c r="DN33" s="35"/>
      <c r="DO33" s="35"/>
      <c r="DP33" s="35"/>
      <c r="DQ33" s="35"/>
      <c r="DR33" s="35"/>
      <c r="DS33" s="35"/>
      <c r="DT33" s="35"/>
      <c r="DU33" s="35"/>
      <c r="DV33" s="35"/>
      <c r="DW33" s="35"/>
      <c r="DX33" s="35"/>
      <c r="DY33" s="35"/>
      <c r="DZ33" s="35"/>
      <c r="EA33" s="35"/>
      <c r="EB33" s="35"/>
      <c r="EC33" s="35"/>
      <c r="ED33" s="35"/>
      <c r="EE33" s="35"/>
      <c r="EF33" s="35"/>
      <c r="EG33" s="35"/>
      <c r="EH33" s="35"/>
      <c r="EI33" s="35"/>
      <c r="EJ33" s="35"/>
      <c r="EK33" s="35"/>
      <c r="EL33" s="35"/>
      <c r="EM33" s="35"/>
      <c r="EN33" s="35"/>
      <c r="EO33" s="35"/>
      <c r="EP33" s="35"/>
      <c r="EQ33" s="35"/>
      <c r="ER33" s="35"/>
      <c r="ES33" s="35"/>
      <c r="ET33" s="35"/>
      <c r="EU33" s="35"/>
      <c r="EV33" s="35"/>
      <c r="EW33" s="35"/>
      <c r="EX33" s="35"/>
      <c r="EY33" s="35"/>
      <c r="EZ33" s="35"/>
      <c r="FA33" s="35"/>
      <c r="FB33" s="35"/>
      <c r="FC33" s="35"/>
      <c r="FD33" s="35"/>
      <c r="FE33" s="35"/>
      <c r="FF33" s="35"/>
      <c r="FG33" s="35"/>
      <c r="FH33" s="35"/>
      <c r="FI33" s="35"/>
      <c r="FJ33" s="35"/>
      <c r="FK33" s="35"/>
      <c r="FL33" s="35"/>
      <c r="FM33" s="35"/>
      <c r="FN33" s="35"/>
      <c r="FO33" s="35"/>
      <c r="FP33" s="35"/>
      <c r="FQ33" s="35"/>
      <c r="FR33" s="35"/>
      <c r="FS33" s="35"/>
      <c r="FT33" s="35"/>
      <c r="FU33" s="35"/>
      <c r="FV33" s="35"/>
      <c r="FW33" s="35"/>
      <c r="FX33" s="35"/>
      <c r="FY33" s="35"/>
      <c r="FZ33" s="35"/>
      <c r="GA33" s="35"/>
      <c r="GB33" s="35"/>
      <c r="GC33" s="35"/>
      <c r="GD33" s="35"/>
      <c r="GE33" s="35"/>
      <c r="GF33" s="35"/>
      <c r="GG33" s="35"/>
      <c r="GH33" s="35"/>
      <c r="GI33" s="35"/>
      <c r="GJ33" s="35"/>
      <c r="GK33" s="35"/>
      <c r="GL33" s="35"/>
      <c r="GM33" s="35"/>
      <c r="GN33" s="35"/>
      <c r="GO33" s="35"/>
      <c r="GP33" s="35"/>
      <c r="GQ33" s="35"/>
      <c r="GR33" s="35"/>
      <c r="GS33" s="35"/>
      <c r="GT33" s="35"/>
      <c r="GU33" s="35"/>
      <c r="GV33" s="35"/>
      <c r="GW33" s="35"/>
      <c r="GX33" s="35"/>
      <c r="GY33" s="35"/>
      <c r="GZ33" s="35"/>
      <c r="HA33" s="35"/>
      <c r="HB33" s="35"/>
      <c r="HC33" s="35"/>
      <c r="HD33" s="35"/>
      <c r="HE33" s="35"/>
      <c r="HF33" s="35"/>
      <c r="HG33" s="35"/>
      <c r="HH33" s="35"/>
      <c r="HI33" s="35"/>
      <c r="HJ33" s="35"/>
      <c r="HK33" s="35"/>
      <c r="HL33" s="35"/>
      <c r="HM33" s="35"/>
      <c r="HN33" s="35"/>
      <c r="HO33" s="35"/>
      <c r="HP33" s="35"/>
      <c r="HQ33" s="35"/>
      <c r="HR33" s="35"/>
      <c r="HS33" s="35"/>
      <c r="HT33" s="35"/>
      <c r="HU33" s="35"/>
      <c r="HV33" s="35"/>
      <c r="HW33" s="35"/>
      <c r="HX33" s="35"/>
      <c r="HY33" s="35"/>
      <c r="HZ33" s="35"/>
      <c r="IA33" s="35"/>
      <c r="IB33" s="35"/>
      <c r="IC33" s="35"/>
      <c r="ID33" s="35"/>
      <c r="IE33" s="35"/>
      <c r="IF33" s="35"/>
      <c r="IG33" s="35"/>
      <c r="IH33" s="35"/>
      <c r="II33" s="35"/>
      <c r="IJ33" s="35"/>
      <c r="IK33" s="35"/>
      <c r="IL33" s="35"/>
      <c r="IM33" s="35"/>
      <c r="IN33" s="35"/>
      <c r="IO33" s="35"/>
    </row>
    <row r="34" spans="1:249" ht="38.25" x14ac:dyDescent="0.25">
      <c r="A34" s="32" t="s">
        <v>198</v>
      </c>
      <c r="B34" s="33" t="s">
        <v>199</v>
      </c>
      <c r="C34" s="34" t="s">
        <v>178</v>
      </c>
      <c r="D34" s="34" t="s">
        <v>186</v>
      </c>
      <c r="E34" s="36">
        <v>266</v>
      </c>
      <c r="F34" s="132">
        <f>G34+H34+I34+J34</f>
        <v>175000</v>
      </c>
      <c r="G34" s="246">
        <v>175000</v>
      </c>
      <c r="H34" s="36"/>
      <c r="I34" s="36"/>
      <c r="J34" s="36"/>
      <c r="K34" s="28"/>
      <c r="L34" s="28"/>
      <c r="M34" s="28"/>
      <c r="N34" s="28"/>
      <c r="O34" s="28"/>
      <c r="P34" s="28"/>
      <c r="Q34" s="28"/>
      <c r="R34" s="28"/>
      <c r="S34" s="28"/>
      <c r="T34" s="28"/>
      <c r="U34" s="28"/>
      <c r="V34" s="28"/>
      <c r="W34" s="28"/>
      <c r="X34" s="28"/>
      <c r="Y34" s="28"/>
      <c r="Z34" s="28"/>
      <c r="AA34" s="28"/>
      <c r="AB34" s="28"/>
      <c r="AC34" s="28"/>
      <c r="AD34" s="28"/>
      <c r="AE34" s="28"/>
      <c r="AF34" s="28"/>
      <c r="AG34" s="28"/>
      <c r="AH34" s="28"/>
      <c r="AI34" s="28"/>
      <c r="AJ34" s="28"/>
      <c r="AK34" s="28"/>
      <c r="AL34" s="28"/>
      <c r="AM34" s="28"/>
      <c r="AN34" s="28"/>
      <c r="AO34" s="28"/>
      <c r="AP34" s="28"/>
      <c r="AQ34" s="28"/>
      <c r="AR34" s="28"/>
      <c r="AS34" s="28"/>
      <c r="AT34" s="28"/>
      <c r="AU34" s="28"/>
      <c r="AV34" s="28"/>
      <c r="AW34" s="28"/>
      <c r="AX34" s="28"/>
      <c r="AY34" s="28"/>
      <c r="AZ34" s="28"/>
      <c r="BA34" s="28"/>
      <c r="BB34" s="28"/>
      <c r="BC34" s="28"/>
      <c r="BD34" s="28"/>
      <c r="BE34" s="28"/>
      <c r="BF34" s="28"/>
      <c r="BG34" s="28"/>
      <c r="BH34" s="28"/>
      <c r="BI34" s="28"/>
      <c r="BJ34" s="28"/>
      <c r="BK34" s="28"/>
      <c r="BL34" s="28"/>
      <c r="BM34" s="28"/>
      <c r="BN34" s="28"/>
      <c r="BO34" s="28"/>
      <c r="BP34" s="28"/>
      <c r="BQ34" s="28"/>
      <c r="BR34" s="28"/>
      <c r="BS34" s="28"/>
      <c r="BT34" s="28"/>
      <c r="BU34" s="28"/>
      <c r="BV34" s="28"/>
      <c r="BW34" s="28"/>
      <c r="BX34" s="28"/>
      <c r="BY34" s="28"/>
      <c r="BZ34" s="28"/>
      <c r="CA34" s="28"/>
      <c r="CB34" s="28"/>
      <c r="CC34" s="28"/>
      <c r="CD34" s="28"/>
      <c r="CE34" s="28"/>
      <c r="CF34" s="28"/>
      <c r="CG34" s="28"/>
      <c r="CH34" s="28"/>
      <c r="CI34" s="28"/>
      <c r="CJ34" s="28"/>
      <c r="CK34" s="28"/>
      <c r="CL34" s="28"/>
      <c r="CM34" s="28"/>
      <c r="CN34" s="28"/>
      <c r="CO34" s="28"/>
      <c r="CP34" s="28"/>
      <c r="CQ34" s="28"/>
      <c r="CR34" s="28"/>
      <c r="CS34" s="28"/>
      <c r="CT34" s="28"/>
      <c r="CU34" s="28"/>
      <c r="CV34" s="28"/>
      <c r="CW34" s="28"/>
      <c r="CX34" s="28"/>
      <c r="CY34" s="28"/>
      <c r="CZ34" s="28"/>
      <c r="DA34" s="28"/>
      <c r="DB34" s="28"/>
      <c r="DC34" s="28"/>
      <c r="DD34" s="28"/>
      <c r="DE34" s="28"/>
      <c r="DF34" s="28"/>
      <c r="DG34" s="28"/>
      <c r="DH34" s="28"/>
      <c r="DI34" s="28"/>
      <c r="DJ34" s="28"/>
      <c r="DK34" s="28"/>
      <c r="DL34" s="28"/>
      <c r="DM34" s="28"/>
      <c r="DN34" s="28"/>
      <c r="DO34" s="28"/>
      <c r="DP34" s="28"/>
      <c r="DQ34" s="28"/>
      <c r="DR34" s="28"/>
      <c r="DS34" s="28"/>
      <c r="DT34" s="28"/>
      <c r="DU34" s="28"/>
      <c r="DV34" s="28"/>
      <c r="DW34" s="28"/>
      <c r="DX34" s="28"/>
      <c r="DY34" s="28"/>
      <c r="DZ34" s="28"/>
      <c r="EA34" s="28"/>
      <c r="EB34" s="28"/>
      <c r="EC34" s="28"/>
      <c r="ED34" s="28"/>
      <c r="EE34" s="28"/>
      <c r="EF34" s="28"/>
      <c r="EG34" s="28"/>
      <c r="EH34" s="28"/>
      <c r="EI34" s="28"/>
      <c r="EJ34" s="28"/>
      <c r="EK34" s="28"/>
      <c r="EL34" s="28"/>
      <c r="EM34" s="28"/>
      <c r="EN34" s="28"/>
      <c r="EO34" s="28"/>
      <c r="EP34" s="28"/>
      <c r="EQ34" s="28"/>
      <c r="ER34" s="28"/>
      <c r="ES34" s="28"/>
      <c r="ET34" s="28"/>
      <c r="EU34" s="28"/>
      <c r="EV34" s="28"/>
      <c r="EW34" s="28"/>
      <c r="EX34" s="28"/>
      <c r="EY34" s="28"/>
      <c r="EZ34" s="28"/>
      <c r="FA34" s="28"/>
      <c r="FB34" s="28"/>
      <c r="FC34" s="28"/>
      <c r="FD34" s="28"/>
      <c r="FE34" s="28"/>
      <c r="FF34" s="28"/>
      <c r="FG34" s="28"/>
      <c r="FH34" s="28"/>
      <c r="FI34" s="28"/>
      <c r="FJ34" s="28"/>
      <c r="FK34" s="28"/>
      <c r="FL34" s="28"/>
      <c r="FM34" s="28"/>
      <c r="FN34" s="28"/>
      <c r="FO34" s="28"/>
      <c r="FP34" s="28"/>
      <c r="FQ34" s="28"/>
      <c r="FR34" s="28"/>
      <c r="FS34" s="28"/>
      <c r="FT34" s="28"/>
      <c r="FU34" s="28"/>
      <c r="FV34" s="28"/>
      <c r="FW34" s="28"/>
      <c r="FX34" s="28"/>
      <c r="FY34" s="28"/>
      <c r="FZ34" s="28"/>
      <c r="GA34" s="28"/>
      <c r="GB34" s="28"/>
      <c r="GC34" s="28"/>
      <c r="GD34" s="28"/>
      <c r="GE34" s="28"/>
      <c r="GF34" s="28"/>
      <c r="GG34" s="28"/>
      <c r="GH34" s="28"/>
      <c r="GI34" s="28"/>
      <c r="GJ34" s="28"/>
      <c r="GK34" s="28"/>
      <c r="GL34" s="28"/>
      <c r="GM34" s="28"/>
      <c r="GN34" s="28"/>
      <c r="GO34" s="28"/>
      <c r="GP34" s="28"/>
      <c r="GQ34" s="28"/>
      <c r="GR34" s="28"/>
      <c r="GS34" s="28"/>
      <c r="GT34" s="28"/>
      <c r="GU34" s="28"/>
      <c r="GV34" s="28"/>
      <c r="GW34" s="28"/>
      <c r="GX34" s="28"/>
      <c r="GY34" s="28"/>
      <c r="GZ34" s="28"/>
      <c r="HA34" s="28"/>
      <c r="HB34" s="28"/>
      <c r="HC34" s="28"/>
      <c r="HD34" s="28"/>
      <c r="HE34" s="28"/>
      <c r="HF34" s="28"/>
      <c r="HG34" s="28"/>
      <c r="HH34" s="28"/>
      <c r="HI34" s="28"/>
      <c r="HJ34" s="28"/>
      <c r="HK34" s="28"/>
      <c r="HL34" s="28"/>
      <c r="HM34" s="28"/>
      <c r="HN34" s="28"/>
      <c r="HO34" s="28"/>
      <c r="HP34" s="28"/>
      <c r="HQ34" s="28"/>
      <c r="HR34" s="28"/>
      <c r="HS34" s="28"/>
      <c r="HT34" s="28"/>
      <c r="HU34" s="28"/>
      <c r="HV34" s="28"/>
      <c r="HW34" s="28"/>
      <c r="HX34" s="28"/>
      <c r="HY34" s="28"/>
      <c r="HZ34" s="28"/>
      <c r="IA34" s="28"/>
      <c r="IB34" s="28"/>
      <c r="IC34" s="28"/>
      <c r="ID34" s="28"/>
      <c r="IE34" s="28"/>
      <c r="IF34" s="28"/>
      <c r="IG34" s="28"/>
      <c r="IH34" s="28"/>
      <c r="II34" s="28"/>
      <c r="IJ34" s="28"/>
      <c r="IK34" s="28"/>
      <c r="IL34" s="28"/>
      <c r="IM34" s="28"/>
      <c r="IN34" s="28"/>
      <c r="IO34" s="28"/>
    </row>
    <row r="35" spans="1:249" ht="25.5" x14ac:dyDescent="0.25">
      <c r="A35" s="29" t="s">
        <v>200</v>
      </c>
      <c r="B35" s="30" t="s">
        <v>201</v>
      </c>
      <c r="C35" s="31" t="s">
        <v>202</v>
      </c>
      <c r="D35" s="31" t="s">
        <v>203</v>
      </c>
      <c r="E35" s="31" t="s">
        <v>178</v>
      </c>
      <c r="F35" s="52">
        <f>G35+H35+I35+J35</f>
        <v>57000</v>
      </c>
      <c r="G35" s="52">
        <f>G37</f>
        <v>0</v>
      </c>
      <c r="H35" s="52">
        <f>H37</f>
        <v>0</v>
      </c>
      <c r="I35" s="52">
        <f>I37+I38</f>
        <v>57000</v>
      </c>
      <c r="J35" s="52">
        <f>J37</f>
        <v>0</v>
      </c>
      <c r="K35" s="28"/>
      <c r="L35" s="28"/>
      <c r="M35" s="28"/>
      <c r="N35" s="28"/>
      <c r="O35" s="28"/>
      <c r="P35" s="28"/>
      <c r="Q35" s="28"/>
      <c r="R35" s="28"/>
      <c r="S35" s="28"/>
      <c r="T35" s="28"/>
      <c r="U35" s="28"/>
      <c r="V35" s="28"/>
      <c r="W35" s="28"/>
      <c r="X35" s="28"/>
      <c r="Y35" s="28"/>
      <c r="Z35" s="28"/>
      <c r="AA35" s="28"/>
      <c r="AB35" s="28"/>
      <c r="AC35" s="28"/>
      <c r="AD35" s="28"/>
      <c r="AE35" s="28"/>
      <c r="AF35" s="28"/>
      <c r="AG35" s="28"/>
      <c r="AH35" s="28"/>
      <c r="AI35" s="28"/>
      <c r="AJ35" s="28"/>
      <c r="AK35" s="28"/>
      <c r="AL35" s="28"/>
      <c r="AM35" s="28"/>
      <c r="AN35" s="28"/>
      <c r="AO35" s="28"/>
      <c r="AP35" s="28"/>
      <c r="AQ35" s="28"/>
      <c r="AR35" s="28"/>
      <c r="AS35" s="28"/>
      <c r="AT35" s="28"/>
      <c r="AU35" s="28"/>
      <c r="AV35" s="28"/>
      <c r="AW35" s="28"/>
      <c r="AX35" s="28"/>
      <c r="AY35" s="28"/>
      <c r="AZ35" s="28"/>
      <c r="BA35" s="28"/>
      <c r="BB35" s="28"/>
      <c r="BC35" s="28"/>
      <c r="BD35" s="28"/>
      <c r="BE35" s="28"/>
      <c r="BF35" s="28"/>
      <c r="BG35" s="28"/>
      <c r="BH35" s="28"/>
      <c r="BI35" s="28"/>
      <c r="BJ35" s="28"/>
      <c r="BK35" s="28"/>
      <c r="BL35" s="28"/>
      <c r="BM35" s="28"/>
      <c r="BN35" s="28"/>
      <c r="BO35" s="28"/>
      <c r="BP35" s="28"/>
      <c r="BQ35" s="28"/>
      <c r="BR35" s="28"/>
      <c r="BS35" s="28"/>
      <c r="BT35" s="28"/>
      <c r="BU35" s="28"/>
      <c r="BV35" s="28"/>
      <c r="BW35" s="28"/>
      <c r="BX35" s="28"/>
      <c r="BY35" s="28"/>
      <c r="BZ35" s="28"/>
      <c r="CA35" s="28"/>
      <c r="CB35" s="28"/>
      <c r="CC35" s="28"/>
      <c r="CD35" s="28"/>
      <c r="CE35" s="28"/>
      <c r="CF35" s="28"/>
      <c r="CG35" s="28"/>
      <c r="CH35" s="28"/>
      <c r="CI35" s="28"/>
      <c r="CJ35" s="28"/>
      <c r="CK35" s="28"/>
      <c r="CL35" s="28"/>
      <c r="CM35" s="28"/>
      <c r="CN35" s="28"/>
      <c r="CO35" s="28"/>
      <c r="CP35" s="28"/>
      <c r="CQ35" s="28"/>
      <c r="CR35" s="28"/>
      <c r="CS35" s="28"/>
      <c r="CT35" s="28"/>
      <c r="CU35" s="28"/>
      <c r="CV35" s="28"/>
      <c r="CW35" s="28"/>
      <c r="CX35" s="28"/>
      <c r="CY35" s="28"/>
      <c r="CZ35" s="28"/>
      <c r="DA35" s="28"/>
      <c r="DB35" s="28"/>
      <c r="DC35" s="28"/>
      <c r="DD35" s="28"/>
      <c r="DE35" s="28"/>
      <c r="DF35" s="28"/>
      <c r="DG35" s="28"/>
      <c r="DH35" s="28"/>
      <c r="DI35" s="28"/>
      <c r="DJ35" s="28"/>
      <c r="DK35" s="28"/>
      <c r="DL35" s="28"/>
      <c r="DM35" s="28"/>
      <c r="DN35" s="28"/>
      <c r="DO35" s="28"/>
      <c r="DP35" s="28"/>
      <c r="DQ35" s="28"/>
      <c r="DR35" s="28"/>
      <c r="DS35" s="28"/>
      <c r="DT35" s="28"/>
      <c r="DU35" s="28"/>
      <c r="DV35" s="28"/>
      <c r="DW35" s="28"/>
      <c r="DX35" s="28"/>
      <c r="DY35" s="28"/>
      <c r="DZ35" s="28"/>
      <c r="EA35" s="28"/>
      <c r="EB35" s="28"/>
      <c r="EC35" s="28"/>
      <c r="ED35" s="28"/>
      <c r="EE35" s="28"/>
      <c r="EF35" s="28"/>
      <c r="EG35" s="28"/>
      <c r="EH35" s="28"/>
      <c r="EI35" s="28"/>
      <c r="EJ35" s="28"/>
      <c r="EK35" s="28"/>
      <c r="EL35" s="28"/>
      <c r="EM35" s="28"/>
      <c r="EN35" s="28"/>
      <c r="EO35" s="28"/>
      <c r="EP35" s="28"/>
      <c r="EQ35" s="28"/>
      <c r="ER35" s="28"/>
      <c r="ES35" s="28"/>
      <c r="ET35" s="28"/>
      <c r="EU35" s="28"/>
      <c r="EV35" s="28"/>
      <c r="EW35" s="28"/>
      <c r="EX35" s="28"/>
      <c r="EY35" s="28"/>
      <c r="EZ35" s="28"/>
      <c r="FA35" s="28"/>
      <c r="FB35" s="28"/>
      <c r="FC35" s="28"/>
      <c r="FD35" s="28"/>
      <c r="FE35" s="28"/>
      <c r="FF35" s="28"/>
      <c r="FG35" s="28"/>
      <c r="FH35" s="28"/>
      <c r="FI35" s="28"/>
      <c r="FJ35" s="28"/>
      <c r="FK35" s="28"/>
      <c r="FL35" s="28"/>
      <c r="FM35" s="28"/>
      <c r="FN35" s="28"/>
      <c r="FO35" s="28"/>
      <c r="FP35" s="28"/>
      <c r="FQ35" s="28"/>
      <c r="FR35" s="28"/>
      <c r="FS35" s="28"/>
      <c r="FT35" s="28"/>
      <c r="FU35" s="28"/>
      <c r="FV35" s="28"/>
      <c r="FW35" s="28"/>
      <c r="FX35" s="28"/>
      <c r="FY35" s="28"/>
      <c r="FZ35" s="28"/>
      <c r="GA35" s="28"/>
      <c r="GB35" s="28"/>
      <c r="GC35" s="28"/>
      <c r="GD35" s="28"/>
      <c r="GE35" s="28"/>
      <c r="GF35" s="28"/>
      <c r="GG35" s="28"/>
      <c r="GH35" s="28"/>
      <c r="GI35" s="28"/>
      <c r="GJ35" s="28"/>
      <c r="GK35" s="28"/>
      <c r="GL35" s="28"/>
      <c r="GM35" s="28"/>
      <c r="GN35" s="28"/>
      <c r="GO35" s="28"/>
      <c r="GP35" s="28"/>
      <c r="GQ35" s="28"/>
      <c r="GR35" s="28"/>
      <c r="GS35" s="28"/>
      <c r="GT35" s="28"/>
      <c r="GU35" s="28"/>
      <c r="GV35" s="28"/>
      <c r="GW35" s="28"/>
      <c r="GX35" s="28"/>
      <c r="GY35" s="28"/>
      <c r="GZ35" s="28"/>
      <c r="HA35" s="28"/>
      <c r="HB35" s="28"/>
      <c r="HC35" s="28"/>
      <c r="HD35" s="28"/>
      <c r="HE35" s="28"/>
      <c r="HF35" s="28"/>
      <c r="HG35" s="28"/>
      <c r="HH35" s="28"/>
      <c r="HI35" s="28"/>
      <c r="HJ35" s="28"/>
      <c r="HK35" s="28"/>
      <c r="HL35" s="28"/>
      <c r="HM35" s="28"/>
      <c r="HN35" s="28"/>
      <c r="HO35" s="28"/>
      <c r="HP35" s="28"/>
      <c r="HQ35" s="28"/>
      <c r="HR35" s="28"/>
      <c r="HS35" s="28"/>
      <c r="HT35" s="28"/>
      <c r="HU35" s="28"/>
      <c r="HV35" s="28"/>
      <c r="HW35" s="28"/>
      <c r="HX35" s="28"/>
      <c r="HY35" s="28"/>
      <c r="HZ35" s="28"/>
      <c r="IA35" s="28"/>
      <c r="IB35" s="28"/>
      <c r="IC35" s="28"/>
      <c r="ID35" s="28"/>
      <c r="IE35" s="28"/>
      <c r="IF35" s="28"/>
      <c r="IG35" s="28"/>
      <c r="IH35" s="28"/>
      <c r="II35" s="28"/>
      <c r="IJ35" s="28"/>
      <c r="IK35" s="28"/>
      <c r="IL35" s="28"/>
      <c r="IM35" s="28"/>
      <c r="IN35" s="28"/>
      <c r="IO35" s="28"/>
    </row>
    <row r="36" spans="1:249" x14ac:dyDescent="0.25">
      <c r="A36" s="32" t="s">
        <v>187</v>
      </c>
      <c r="B36" s="33" t="s">
        <v>178</v>
      </c>
      <c r="C36" s="34" t="s">
        <v>178</v>
      </c>
      <c r="D36" s="34" t="s">
        <v>178</v>
      </c>
      <c r="E36" s="34" t="s">
        <v>178</v>
      </c>
      <c r="F36" s="34" t="s">
        <v>178</v>
      </c>
      <c r="G36" s="34" t="s">
        <v>178</v>
      </c>
      <c r="H36" s="34" t="s">
        <v>178</v>
      </c>
      <c r="I36" s="34" t="s">
        <v>178</v>
      </c>
      <c r="J36" s="34" t="s">
        <v>178</v>
      </c>
      <c r="K36" s="35"/>
      <c r="L36" s="35"/>
      <c r="M36" s="35"/>
      <c r="N36" s="35"/>
      <c r="O36" s="35"/>
      <c r="P36" s="35"/>
      <c r="Q36" s="35"/>
      <c r="R36" s="35"/>
      <c r="S36" s="35"/>
      <c r="T36" s="35"/>
      <c r="U36" s="35"/>
      <c r="V36" s="35"/>
      <c r="W36" s="35"/>
      <c r="X36" s="35"/>
      <c r="Y36" s="35"/>
      <c r="Z36" s="35"/>
      <c r="AA36" s="35"/>
      <c r="AB36" s="35"/>
      <c r="AC36" s="35"/>
      <c r="AD36" s="35"/>
      <c r="AE36" s="35"/>
      <c r="AF36" s="35"/>
      <c r="AG36" s="35"/>
      <c r="AH36" s="35"/>
      <c r="AI36" s="35"/>
      <c r="AJ36" s="35"/>
      <c r="AK36" s="35"/>
      <c r="AL36" s="35"/>
      <c r="AM36" s="35"/>
      <c r="AN36" s="35"/>
      <c r="AO36" s="35"/>
      <c r="AP36" s="35"/>
      <c r="AQ36" s="35"/>
      <c r="AR36" s="35"/>
      <c r="AS36" s="35"/>
      <c r="AT36" s="35"/>
      <c r="AU36" s="35"/>
      <c r="AV36" s="35"/>
      <c r="AW36" s="35"/>
      <c r="AX36" s="35"/>
      <c r="AY36" s="35"/>
      <c r="AZ36" s="35"/>
      <c r="BA36" s="35"/>
      <c r="BB36" s="35"/>
      <c r="BC36" s="35"/>
      <c r="BD36" s="35"/>
      <c r="BE36" s="35"/>
      <c r="BF36" s="35"/>
      <c r="BG36" s="35"/>
      <c r="BH36" s="35"/>
      <c r="BI36" s="35"/>
      <c r="BJ36" s="35"/>
      <c r="BK36" s="35"/>
      <c r="BL36" s="35"/>
      <c r="BM36" s="35"/>
      <c r="BN36" s="35"/>
      <c r="BO36" s="35"/>
      <c r="BP36" s="35"/>
      <c r="BQ36" s="35"/>
      <c r="BR36" s="35"/>
      <c r="BS36" s="35"/>
      <c r="BT36" s="35"/>
      <c r="BU36" s="35"/>
      <c r="BV36" s="35"/>
      <c r="BW36" s="35"/>
      <c r="BX36" s="35"/>
      <c r="BY36" s="35"/>
      <c r="BZ36" s="35"/>
      <c r="CA36" s="35"/>
      <c r="CB36" s="35"/>
      <c r="CC36" s="35"/>
      <c r="CD36" s="35"/>
      <c r="CE36" s="35"/>
      <c r="CF36" s="35"/>
      <c r="CG36" s="35"/>
      <c r="CH36" s="35"/>
      <c r="CI36" s="35"/>
      <c r="CJ36" s="35"/>
      <c r="CK36" s="35"/>
      <c r="CL36" s="35"/>
      <c r="CM36" s="35"/>
      <c r="CN36" s="35"/>
      <c r="CO36" s="35"/>
      <c r="CP36" s="35"/>
      <c r="CQ36" s="35"/>
      <c r="CR36" s="35"/>
      <c r="CS36" s="35"/>
      <c r="CT36" s="35"/>
      <c r="CU36" s="35"/>
      <c r="CV36" s="35"/>
      <c r="CW36" s="35"/>
      <c r="CX36" s="35"/>
      <c r="CY36" s="35"/>
      <c r="CZ36" s="35"/>
      <c r="DA36" s="35"/>
      <c r="DB36" s="35"/>
      <c r="DC36" s="35"/>
      <c r="DD36" s="35"/>
      <c r="DE36" s="35"/>
      <c r="DF36" s="35"/>
      <c r="DG36" s="35"/>
      <c r="DH36" s="35"/>
      <c r="DI36" s="35"/>
      <c r="DJ36" s="35"/>
      <c r="DK36" s="35"/>
      <c r="DL36" s="35"/>
      <c r="DM36" s="35"/>
      <c r="DN36" s="35"/>
      <c r="DO36" s="35"/>
      <c r="DP36" s="35"/>
      <c r="DQ36" s="35"/>
      <c r="DR36" s="35"/>
      <c r="DS36" s="35"/>
      <c r="DT36" s="35"/>
      <c r="DU36" s="35"/>
      <c r="DV36" s="35"/>
      <c r="DW36" s="35"/>
      <c r="DX36" s="35"/>
      <c r="DY36" s="35"/>
      <c r="DZ36" s="35"/>
      <c r="EA36" s="35"/>
      <c r="EB36" s="35"/>
      <c r="EC36" s="35"/>
      <c r="ED36" s="35"/>
      <c r="EE36" s="35"/>
      <c r="EF36" s="35"/>
      <c r="EG36" s="35"/>
      <c r="EH36" s="35"/>
      <c r="EI36" s="35"/>
      <c r="EJ36" s="35"/>
      <c r="EK36" s="35"/>
      <c r="EL36" s="35"/>
      <c r="EM36" s="35"/>
      <c r="EN36" s="35"/>
      <c r="EO36" s="35"/>
      <c r="EP36" s="35"/>
      <c r="EQ36" s="35"/>
      <c r="ER36" s="35"/>
      <c r="ES36" s="35"/>
      <c r="ET36" s="35"/>
      <c r="EU36" s="35"/>
      <c r="EV36" s="35"/>
      <c r="EW36" s="35"/>
      <c r="EX36" s="35"/>
      <c r="EY36" s="35"/>
      <c r="EZ36" s="35"/>
      <c r="FA36" s="35"/>
      <c r="FB36" s="35"/>
      <c r="FC36" s="35"/>
      <c r="FD36" s="35"/>
      <c r="FE36" s="35"/>
      <c r="FF36" s="35"/>
      <c r="FG36" s="35"/>
      <c r="FH36" s="35"/>
      <c r="FI36" s="35"/>
      <c r="FJ36" s="35"/>
      <c r="FK36" s="35"/>
      <c r="FL36" s="35"/>
      <c r="FM36" s="35"/>
      <c r="FN36" s="35"/>
      <c r="FO36" s="35"/>
      <c r="FP36" s="35"/>
      <c r="FQ36" s="35"/>
      <c r="FR36" s="35"/>
      <c r="FS36" s="35"/>
      <c r="FT36" s="35"/>
      <c r="FU36" s="35"/>
      <c r="FV36" s="35"/>
      <c r="FW36" s="35"/>
      <c r="FX36" s="35"/>
      <c r="FY36" s="35"/>
      <c r="FZ36" s="35"/>
      <c r="GA36" s="35"/>
      <c r="GB36" s="35"/>
      <c r="GC36" s="35"/>
      <c r="GD36" s="35"/>
      <c r="GE36" s="35"/>
      <c r="GF36" s="35"/>
      <c r="GG36" s="35"/>
      <c r="GH36" s="35"/>
      <c r="GI36" s="35"/>
      <c r="GJ36" s="35"/>
      <c r="GK36" s="35"/>
      <c r="GL36" s="35"/>
      <c r="GM36" s="35"/>
      <c r="GN36" s="35"/>
      <c r="GO36" s="35"/>
      <c r="GP36" s="35"/>
      <c r="GQ36" s="35"/>
      <c r="GR36" s="35"/>
      <c r="GS36" s="35"/>
      <c r="GT36" s="35"/>
      <c r="GU36" s="35"/>
      <c r="GV36" s="35"/>
      <c r="GW36" s="35"/>
      <c r="GX36" s="35"/>
      <c r="GY36" s="35"/>
      <c r="GZ36" s="35"/>
      <c r="HA36" s="35"/>
      <c r="HB36" s="35"/>
      <c r="HC36" s="35"/>
      <c r="HD36" s="35"/>
      <c r="HE36" s="35"/>
      <c r="HF36" s="35"/>
      <c r="HG36" s="35"/>
      <c r="HH36" s="35"/>
      <c r="HI36" s="35"/>
      <c r="HJ36" s="35"/>
      <c r="HK36" s="35"/>
      <c r="HL36" s="35"/>
      <c r="HM36" s="35"/>
      <c r="HN36" s="35"/>
      <c r="HO36" s="35"/>
      <c r="HP36" s="35"/>
      <c r="HQ36" s="35"/>
      <c r="HR36" s="35"/>
      <c r="HS36" s="35"/>
      <c r="HT36" s="35"/>
      <c r="HU36" s="35"/>
      <c r="HV36" s="35"/>
      <c r="HW36" s="35"/>
      <c r="HX36" s="35"/>
      <c r="HY36" s="35"/>
      <c r="HZ36" s="35"/>
      <c r="IA36" s="35"/>
      <c r="IB36" s="35"/>
      <c r="IC36" s="35"/>
      <c r="ID36" s="35"/>
      <c r="IE36" s="35"/>
      <c r="IF36" s="35"/>
      <c r="IG36" s="35"/>
      <c r="IH36" s="35"/>
      <c r="II36" s="35"/>
      <c r="IJ36" s="35"/>
      <c r="IK36" s="35"/>
      <c r="IL36" s="35"/>
      <c r="IM36" s="35"/>
      <c r="IN36" s="35"/>
      <c r="IO36" s="35"/>
    </row>
    <row r="37" spans="1:249" ht="25.5" x14ac:dyDescent="0.25">
      <c r="A37" s="32" t="s">
        <v>758</v>
      </c>
      <c r="B37" s="33" t="s">
        <v>205</v>
      </c>
      <c r="C37" s="34" t="s">
        <v>178</v>
      </c>
      <c r="D37" s="36">
        <v>112</v>
      </c>
      <c r="E37" s="24">
        <v>212</v>
      </c>
      <c r="F37" s="132">
        <f>G37+H37+I37+J37</f>
        <v>15000</v>
      </c>
      <c r="G37" s="132"/>
      <c r="H37" s="132"/>
      <c r="I37" s="132">
        <v>15000</v>
      </c>
      <c r="J37" s="132"/>
      <c r="K37" s="35"/>
      <c r="L37" s="35"/>
      <c r="M37" s="35"/>
      <c r="N37" s="35"/>
      <c r="O37" s="35"/>
      <c r="P37" s="35"/>
      <c r="Q37" s="35"/>
      <c r="R37" s="35"/>
      <c r="S37" s="35"/>
      <c r="T37" s="35"/>
      <c r="U37" s="35"/>
      <c r="V37" s="35"/>
      <c r="W37" s="35"/>
      <c r="X37" s="35"/>
      <c r="Y37" s="35"/>
      <c r="Z37" s="35"/>
      <c r="AA37" s="35"/>
      <c r="AB37" s="35"/>
      <c r="AC37" s="35"/>
      <c r="AD37" s="35"/>
      <c r="AE37" s="35"/>
      <c r="AF37" s="35"/>
      <c r="AG37" s="35"/>
      <c r="AH37" s="35"/>
      <c r="AI37" s="35"/>
      <c r="AJ37" s="35"/>
      <c r="AK37" s="35"/>
      <c r="AL37" s="35"/>
      <c r="AM37" s="35"/>
      <c r="AN37" s="35"/>
      <c r="AO37" s="35"/>
      <c r="AP37" s="35"/>
      <c r="AQ37" s="35"/>
      <c r="AR37" s="35"/>
      <c r="AS37" s="35"/>
      <c r="AT37" s="35"/>
      <c r="AU37" s="35"/>
      <c r="AV37" s="35"/>
      <c r="AW37" s="35"/>
      <c r="AX37" s="35"/>
      <c r="AY37" s="35"/>
      <c r="AZ37" s="35"/>
      <c r="BA37" s="35"/>
      <c r="BB37" s="35"/>
      <c r="BC37" s="35"/>
      <c r="BD37" s="35"/>
      <c r="BE37" s="35"/>
      <c r="BF37" s="35"/>
      <c r="BG37" s="35"/>
      <c r="BH37" s="35"/>
      <c r="BI37" s="35"/>
      <c r="BJ37" s="35"/>
      <c r="BK37" s="35"/>
      <c r="BL37" s="35"/>
      <c r="BM37" s="35"/>
      <c r="BN37" s="35"/>
      <c r="BO37" s="35"/>
      <c r="BP37" s="35"/>
      <c r="BQ37" s="35"/>
      <c r="BR37" s="35"/>
      <c r="BS37" s="35"/>
      <c r="BT37" s="35"/>
      <c r="BU37" s="35"/>
      <c r="BV37" s="35"/>
      <c r="BW37" s="35"/>
      <c r="BX37" s="35"/>
      <c r="BY37" s="35"/>
      <c r="BZ37" s="35"/>
      <c r="CA37" s="35"/>
      <c r="CB37" s="35"/>
      <c r="CC37" s="35"/>
      <c r="CD37" s="35"/>
      <c r="CE37" s="35"/>
      <c r="CF37" s="35"/>
      <c r="CG37" s="35"/>
      <c r="CH37" s="35"/>
      <c r="CI37" s="35"/>
      <c r="CJ37" s="35"/>
      <c r="CK37" s="35"/>
      <c r="CL37" s="35"/>
      <c r="CM37" s="35"/>
      <c r="CN37" s="35"/>
      <c r="CO37" s="35"/>
      <c r="CP37" s="35"/>
      <c r="CQ37" s="35"/>
      <c r="CR37" s="35"/>
      <c r="CS37" s="35"/>
      <c r="CT37" s="35"/>
      <c r="CU37" s="35"/>
      <c r="CV37" s="35"/>
      <c r="CW37" s="35"/>
      <c r="CX37" s="35"/>
      <c r="CY37" s="35"/>
      <c r="CZ37" s="35"/>
      <c r="DA37" s="35"/>
      <c r="DB37" s="35"/>
      <c r="DC37" s="35"/>
      <c r="DD37" s="35"/>
      <c r="DE37" s="35"/>
      <c r="DF37" s="35"/>
      <c r="DG37" s="35"/>
      <c r="DH37" s="35"/>
      <c r="DI37" s="35"/>
      <c r="DJ37" s="35"/>
      <c r="DK37" s="35"/>
      <c r="DL37" s="35"/>
      <c r="DM37" s="35"/>
      <c r="DN37" s="35"/>
      <c r="DO37" s="35"/>
      <c r="DP37" s="35"/>
      <c r="DQ37" s="35"/>
      <c r="DR37" s="35"/>
      <c r="DS37" s="35"/>
      <c r="DT37" s="35"/>
      <c r="DU37" s="35"/>
      <c r="DV37" s="35"/>
      <c r="DW37" s="35"/>
      <c r="DX37" s="35"/>
      <c r="DY37" s="35"/>
      <c r="DZ37" s="35"/>
      <c r="EA37" s="35"/>
      <c r="EB37" s="35"/>
      <c r="EC37" s="35"/>
      <c r="ED37" s="35"/>
      <c r="EE37" s="35"/>
      <c r="EF37" s="35"/>
      <c r="EG37" s="35"/>
      <c r="EH37" s="35"/>
      <c r="EI37" s="35"/>
      <c r="EJ37" s="35"/>
      <c r="EK37" s="35"/>
      <c r="EL37" s="35"/>
      <c r="EM37" s="35"/>
      <c r="EN37" s="35"/>
      <c r="EO37" s="35"/>
      <c r="EP37" s="35"/>
      <c r="EQ37" s="35"/>
      <c r="ER37" s="35"/>
      <c r="ES37" s="35"/>
      <c r="ET37" s="35"/>
      <c r="EU37" s="35"/>
      <c r="EV37" s="35"/>
      <c r="EW37" s="35"/>
      <c r="EX37" s="35"/>
      <c r="EY37" s="35"/>
      <c r="EZ37" s="35"/>
      <c r="FA37" s="35"/>
      <c r="FB37" s="35"/>
      <c r="FC37" s="35"/>
      <c r="FD37" s="35"/>
      <c r="FE37" s="35"/>
      <c r="FF37" s="35"/>
      <c r="FG37" s="35"/>
      <c r="FH37" s="35"/>
      <c r="FI37" s="35"/>
      <c r="FJ37" s="35"/>
      <c r="FK37" s="35"/>
      <c r="FL37" s="35"/>
      <c r="FM37" s="35"/>
      <c r="FN37" s="35"/>
      <c r="FO37" s="35"/>
      <c r="FP37" s="35"/>
      <c r="FQ37" s="35"/>
      <c r="FR37" s="35"/>
      <c r="FS37" s="35"/>
      <c r="FT37" s="35"/>
      <c r="FU37" s="35"/>
      <c r="FV37" s="35"/>
      <c r="FW37" s="35"/>
      <c r="FX37" s="35"/>
      <c r="FY37" s="35"/>
      <c r="FZ37" s="35"/>
      <c r="GA37" s="35"/>
      <c r="GB37" s="35"/>
      <c r="GC37" s="35"/>
      <c r="GD37" s="35"/>
      <c r="GE37" s="35"/>
      <c r="GF37" s="35"/>
      <c r="GG37" s="35"/>
      <c r="GH37" s="35"/>
      <c r="GI37" s="35"/>
      <c r="GJ37" s="35"/>
      <c r="GK37" s="35"/>
      <c r="GL37" s="35"/>
      <c r="GM37" s="35"/>
      <c r="GN37" s="35"/>
      <c r="GO37" s="35"/>
      <c r="GP37" s="35"/>
      <c r="GQ37" s="35"/>
      <c r="GR37" s="35"/>
      <c r="GS37" s="35"/>
      <c r="GT37" s="35"/>
      <c r="GU37" s="35"/>
      <c r="GV37" s="35"/>
      <c r="GW37" s="35"/>
      <c r="GX37" s="35"/>
      <c r="GY37" s="35"/>
      <c r="GZ37" s="35"/>
      <c r="HA37" s="35"/>
      <c r="HB37" s="35"/>
      <c r="HC37" s="35"/>
      <c r="HD37" s="35"/>
      <c r="HE37" s="35"/>
      <c r="HF37" s="35"/>
      <c r="HG37" s="35"/>
      <c r="HH37" s="35"/>
      <c r="HI37" s="35"/>
      <c r="HJ37" s="35"/>
      <c r="HK37" s="35"/>
      <c r="HL37" s="35"/>
      <c r="HM37" s="35"/>
      <c r="HN37" s="35"/>
      <c r="HO37" s="35"/>
      <c r="HP37" s="35"/>
      <c r="HQ37" s="35"/>
      <c r="HR37" s="35"/>
      <c r="HS37" s="35"/>
      <c r="HT37" s="35"/>
      <c r="HU37" s="35"/>
      <c r="HV37" s="35"/>
      <c r="HW37" s="35"/>
      <c r="HX37" s="35"/>
      <c r="HY37" s="35"/>
      <c r="HZ37" s="35"/>
      <c r="IA37" s="35"/>
      <c r="IB37" s="35"/>
      <c r="IC37" s="35"/>
      <c r="ID37" s="35"/>
      <c r="IE37" s="35"/>
      <c r="IF37" s="35"/>
      <c r="IG37" s="35"/>
      <c r="IH37" s="35"/>
      <c r="II37" s="35"/>
      <c r="IJ37" s="35"/>
      <c r="IK37" s="35"/>
      <c r="IL37" s="35"/>
      <c r="IM37" s="35"/>
      <c r="IN37" s="35"/>
      <c r="IO37" s="35"/>
    </row>
    <row r="38" spans="1:249" x14ac:dyDescent="0.25">
      <c r="A38" s="32" t="s">
        <v>558</v>
      </c>
      <c r="B38" s="33" t="s">
        <v>611</v>
      </c>
      <c r="C38" s="34"/>
      <c r="D38" s="36">
        <v>112</v>
      </c>
      <c r="E38" s="24">
        <v>226</v>
      </c>
      <c r="F38" s="132">
        <f>G38+H38+I38+J38</f>
        <v>42000</v>
      </c>
      <c r="G38" s="132"/>
      <c r="H38" s="132"/>
      <c r="I38" s="132">
        <v>42000</v>
      </c>
      <c r="J38" s="132"/>
      <c r="K38" s="35"/>
      <c r="L38" s="35"/>
      <c r="M38" s="35"/>
      <c r="N38" s="35"/>
      <c r="O38" s="35"/>
      <c r="P38" s="35"/>
      <c r="Q38" s="35"/>
      <c r="R38" s="35"/>
      <c r="S38" s="35"/>
      <c r="T38" s="35"/>
      <c r="U38" s="35"/>
      <c r="V38" s="35"/>
      <c r="W38" s="35"/>
      <c r="X38" s="35"/>
      <c r="Y38" s="35"/>
      <c r="Z38" s="35"/>
      <c r="AA38" s="35"/>
      <c r="AB38" s="35"/>
      <c r="AC38" s="35"/>
      <c r="AD38" s="35"/>
      <c r="AE38" s="35"/>
      <c r="AF38" s="35"/>
      <c r="AG38" s="35"/>
      <c r="AH38" s="35"/>
      <c r="AI38" s="35"/>
      <c r="AJ38" s="35"/>
      <c r="AK38" s="35"/>
      <c r="AL38" s="35"/>
      <c r="AM38" s="35"/>
      <c r="AN38" s="35"/>
      <c r="AO38" s="35"/>
      <c r="AP38" s="35"/>
      <c r="AQ38" s="35"/>
      <c r="AR38" s="35"/>
      <c r="AS38" s="35"/>
      <c r="AT38" s="35"/>
      <c r="AU38" s="35"/>
      <c r="AV38" s="35"/>
      <c r="AW38" s="35"/>
      <c r="AX38" s="35"/>
      <c r="AY38" s="35"/>
      <c r="AZ38" s="35"/>
      <c r="BA38" s="35"/>
      <c r="BB38" s="35"/>
      <c r="BC38" s="35"/>
      <c r="BD38" s="35"/>
      <c r="BE38" s="35"/>
      <c r="BF38" s="35"/>
      <c r="BG38" s="35"/>
      <c r="BH38" s="35"/>
      <c r="BI38" s="35"/>
      <c r="BJ38" s="35"/>
      <c r="BK38" s="35"/>
      <c r="BL38" s="35"/>
      <c r="BM38" s="35"/>
      <c r="BN38" s="35"/>
      <c r="BO38" s="35"/>
      <c r="BP38" s="35"/>
      <c r="BQ38" s="35"/>
      <c r="BR38" s="35"/>
      <c r="BS38" s="35"/>
      <c r="BT38" s="35"/>
      <c r="BU38" s="35"/>
      <c r="BV38" s="35"/>
      <c r="BW38" s="35"/>
      <c r="BX38" s="35"/>
      <c r="BY38" s="35"/>
      <c r="BZ38" s="35"/>
      <c r="CA38" s="35"/>
      <c r="CB38" s="35"/>
      <c r="CC38" s="35"/>
      <c r="CD38" s="35"/>
      <c r="CE38" s="35"/>
      <c r="CF38" s="35"/>
      <c r="CG38" s="35"/>
      <c r="CH38" s="35"/>
      <c r="CI38" s="35"/>
      <c r="CJ38" s="35"/>
      <c r="CK38" s="35"/>
      <c r="CL38" s="35"/>
      <c r="CM38" s="35"/>
      <c r="CN38" s="35"/>
      <c r="CO38" s="35"/>
      <c r="CP38" s="35"/>
      <c r="CQ38" s="35"/>
      <c r="CR38" s="35"/>
      <c r="CS38" s="35"/>
      <c r="CT38" s="35"/>
      <c r="CU38" s="35"/>
      <c r="CV38" s="35"/>
      <c r="CW38" s="35"/>
      <c r="CX38" s="35"/>
      <c r="CY38" s="35"/>
      <c r="CZ38" s="35"/>
      <c r="DA38" s="35"/>
      <c r="DB38" s="35"/>
      <c r="DC38" s="35"/>
      <c r="DD38" s="35"/>
      <c r="DE38" s="35"/>
      <c r="DF38" s="35"/>
      <c r="DG38" s="35"/>
      <c r="DH38" s="35"/>
      <c r="DI38" s="35"/>
      <c r="DJ38" s="35"/>
      <c r="DK38" s="35"/>
      <c r="DL38" s="35"/>
      <c r="DM38" s="35"/>
      <c r="DN38" s="35"/>
      <c r="DO38" s="35"/>
      <c r="DP38" s="35"/>
      <c r="DQ38" s="35"/>
      <c r="DR38" s="35"/>
      <c r="DS38" s="35"/>
      <c r="DT38" s="35"/>
      <c r="DU38" s="35"/>
      <c r="DV38" s="35"/>
      <c r="DW38" s="35"/>
      <c r="DX38" s="35"/>
      <c r="DY38" s="35"/>
      <c r="DZ38" s="35"/>
      <c r="EA38" s="35"/>
      <c r="EB38" s="35"/>
      <c r="EC38" s="35"/>
      <c r="ED38" s="35"/>
      <c r="EE38" s="35"/>
      <c r="EF38" s="35"/>
      <c r="EG38" s="35"/>
      <c r="EH38" s="35"/>
      <c r="EI38" s="35"/>
      <c r="EJ38" s="35"/>
      <c r="EK38" s="35"/>
      <c r="EL38" s="35"/>
      <c r="EM38" s="35"/>
      <c r="EN38" s="35"/>
      <c r="EO38" s="35"/>
      <c r="EP38" s="35"/>
      <c r="EQ38" s="35"/>
      <c r="ER38" s="35"/>
      <c r="ES38" s="35"/>
      <c r="ET38" s="35"/>
      <c r="EU38" s="35"/>
      <c r="EV38" s="35"/>
      <c r="EW38" s="35"/>
      <c r="EX38" s="35"/>
      <c r="EY38" s="35"/>
      <c r="EZ38" s="35"/>
      <c r="FA38" s="35"/>
      <c r="FB38" s="35"/>
      <c r="FC38" s="35"/>
      <c r="FD38" s="35"/>
      <c r="FE38" s="35"/>
      <c r="FF38" s="35"/>
      <c r="FG38" s="35"/>
      <c r="FH38" s="35"/>
      <c r="FI38" s="35"/>
      <c r="FJ38" s="35"/>
      <c r="FK38" s="35"/>
      <c r="FL38" s="35"/>
      <c r="FM38" s="35"/>
      <c r="FN38" s="35"/>
      <c r="FO38" s="35"/>
      <c r="FP38" s="35"/>
      <c r="FQ38" s="35"/>
      <c r="FR38" s="35"/>
      <c r="FS38" s="35"/>
      <c r="FT38" s="35"/>
      <c r="FU38" s="35"/>
      <c r="FV38" s="35"/>
      <c r="FW38" s="35"/>
      <c r="FX38" s="35"/>
      <c r="FY38" s="35"/>
      <c r="FZ38" s="35"/>
      <c r="GA38" s="35"/>
      <c r="GB38" s="35"/>
      <c r="GC38" s="35"/>
      <c r="GD38" s="35"/>
      <c r="GE38" s="35"/>
      <c r="GF38" s="35"/>
      <c r="GG38" s="35"/>
      <c r="GH38" s="35"/>
      <c r="GI38" s="35"/>
      <c r="GJ38" s="35"/>
      <c r="GK38" s="35"/>
      <c r="GL38" s="35"/>
      <c r="GM38" s="35"/>
      <c r="GN38" s="35"/>
      <c r="GO38" s="35"/>
      <c r="GP38" s="35"/>
      <c r="GQ38" s="35"/>
      <c r="GR38" s="35"/>
      <c r="GS38" s="35"/>
      <c r="GT38" s="35"/>
      <c r="GU38" s="35"/>
      <c r="GV38" s="35"/>
      <c r="GW38" s="35"/>
      <c r="GX38" s="35"/>
      <c r="GY38" s="35"/>
      <c r="GZ38" s="35"/>
      <c r="HA38" s="35"/>
      <c r="HB38" s="35"/>
      <c r="HC38" s="35"/>
      <c r="HD38" s="35"/>
      <c r="HE38" s="35"/>
      <c r="HF38" s="35"/>
      <c r="HG38" s="35"/>
      <c r="HH38" s="35"/>
      <c r="HI38" s="35"/>
      <c r="HJ38" s="35"/>
      <c r="HK38" s="35"/>
      <c r="HL38" s="35"/>
      <c r="HM38" s="35"/>
      <c r="HN38" s="35"/>
      <c r="HO38" s="35"/>
      <c r="HP38" s="35"/>
      <c r="HQ38" s="35"/>
      <c r="HR38" s="35"/>
      <c r="HS38" s="35"/>
      <c r="HT38" s="35"/>
      <c r="HU38" s="35"/>
      <c r="HV38" s="35"/>
      <c r="HW38" s="35"/>
      <c r="HX38" s="35"/>
      <c r="HY38" s="35"/>
      <c r="HZ38" s="35"/>
      <c r="IA38" s="35"/>
      <c r="IB38" s="35"/>
      <c r="IC38" s="35"/>
      <c r="ID38" s="35"/>
      <c r="IE38" s="35"/>
      <c r="IF38" s="35"/>
      <c r="IG38" s="35"/>
      <c r="IH38" s="35"/>
      <c r="II38" s="35"/>
      <c r="IJ38" s="35"/>
      <c r="IK38" s="35"/>
      <c r="IL38" s="35"/>
      <c r="IM38" s="35"/>
      <c r="IN38" s="35"/>
      <c r="IO38" s="35"/>
    </row>
    <row r="39" spans="1:249" ht="38.25" x14ac:dyDescent="0.25">
      <c r="A39" s="29" t="s">
        <v>206</v>
      </c>
      <c r="B39" s="30" t="s">
        <v>207</v>
      </c>
      <c r="C39" s="31" t="s">
        <v>208</v>
      </c>
      <c r="D39" s="31" t="s">
        <v>209</v>
      </c>
      <c r="E39" s="38" t="s">
        <v>178</v>
      </c>
      <c r="F39" s="52">
        <f>G39+H39+I39+J39</f>
        <v>72000</v>
      </c>
      <c r="G39" s="52">
        <f>G41</f>
        <v>0</v>
      </c>
      <c r="H39" s="52">
        <f>H41</f>
        <v>0</v>
      </c>
      <c r="I39" s="52">
        <f>I41</f>
        <v>72000</v>
      </c>
      <c r="J39" s="52">
        <f>J41</f>
        <v>0</v>
      </c>
      <c r="K39" s="35"/>
      <c r="L39" s="35"/>
      <c r="M39" s="35"/>
      <c r="N39" s="35"/>
      <c r="O39" s="35"/>
      <c r="P39" s="35"/>
      <c r="Q39" s="35"/>
      <c r="R39" s="35"/>
      <c r="S39" s="35"/>
      <c r="T39" s="35"/>
      <c r="U39" s="35"/>
      <c r="V39" s="35"/>
      <c r="W39" s="35"/>
      <c r="X39" s="35"/>
      <c r="Y39" s="35"/>
      <c r="Z39" s="35"/>
      <c r="AA39" s="35"/>
      <c r="AB39" s="35"/>
      <c r="AC39" s="35"/>
      <c r="AD39" s="35"/>
      <c r="AE39" s="35"/>
      <c r="AF39" s="35"/>
      <c r="AG39" s="35"/>
      <c r="AH39" s="35"/>
      <c r="AI39" s="35"/>
      <c r="AJ39" s="35"/>
      <c r="AK39" s="35"/>
      <c r="AL39" s="35"/>
      <c r="AM39" s="35"/>
      <c r="AN39" s="35"/>
      <c r="AO39" s="35"/>
      <c r="AP39" s="35"/>
      <c r="AQ39" s="35"/>
      <c r="AR39" s="35"/>
      <c r="AS39" s="35"/>
      <c r="AT39" s="35"/>
      <c r="AU39" s="35"/>
      <c r="AV39" s="35"/>
      <c r="AW39" s="35"/>
      <c r="AX39" s="35"/>
      <c r="AY39" s="35"/>
      <c r="AZ39" s="35"/>
      <c r="BA39" s="35"/>
      <c r="BB39" s="35"/>
      <c r="BC39" s="35"/>
      <c r="BD39" s="35"/>
      <c r="BE39" s="35"/>
      <c r="BF39" s="35"/>
      <c r="BG39" s="35"/>
      <c r="BH39" s="35"/>
      <c r="BI39" s="35"/>
      <c r="BJ39" s="35"/>
      <c r="BK39" s="35"/>
      <c r="BL39" s="35"/>
      <c r="BM39" s="35"/>
      <c r="BN39" s="35"/>
      <c r="BO39" s="35"/>
      <c r="BP39" s="35"/>
      <c r="BQ39" s="35"/>
      <c r="BR39" s="35"/>
      <c r="BS39" s="35"/>
      <c r="BT39" s="35"/>
      <c r="BU39" s="35"/>
      <c r="BV39" s="35"/>
      <c r="BW39" s="35"/>
      <c r="BX39" s="35"/>
      <c r="BY39" s="35"/>
      <c r="BZ39" s="35"/>
      <c r="CA39" s="35"/>
      <c r="CB39" s="35"/>
      <c r="CC39" s="35"/>
      <c r="CD39" s="35"/>
      <c r="CE39" s="35"/>
      <c r="CF39" s="35"/>
      <c r="CG39" s="35"/>
      <c r="CH39" s="35"/>
      <c r="CI39" s="35"/>
      <c r="CJ39" s="35"/>
      <c r="CK39" s="35"/>
      <c r="CL39" s="35"/>
      <c r="CM39" s="35"/>
      <c r="CN39" s="35"/>
      <c r="CO39" s="35"/>
      <c r="CP39" s="35"/>
      <c r="CQ39" s="35"/>
      <c r="CR39" s="35"/>
      <c r="CS39" s="35"/>
      <c r="CT39" s="35"/>
      <c r="CU39" s="35"/>
      <c r="CV39" s="35"/>
      <c r="CW39" s="35"/>
      <c r="CX39" s="35"/>
      <c r="CY39" s="35"/>
      <c r="CZ39" s="35"/>
      <c r="DA39" s="35"/>
      <c r="DB39" s="35"/>
      <c r="DC39" s="35"/>
      <c r="DD39" s="35"/>
      <c r="DE39" s="35"/>
      <c r="DF39" s="35"/>
      <c r="DG39" s="35"/>
      <c r="DH39" s="35"/>
      <c r="DI39" s="35"/>
      <c r="DJ39" s="35"/>
      <c r="DK39" s="35"/>
      <c r="DL39" s="35"/>
      <c r="DM39" s="35"/>
      <c r="DN39" s="35"/>
      <c r="DO39" s="35"/>
      <c r="DP39" s="35"/>
      <c r="DQ39" s="35"/>
      <c r="DR39" s="35"/>
      <c r="DS39" s="35"/>
      <c r="DT39" s="35"/>
      <c r="DU39" s="35"/>
      <c r="DV39" s="35"/>
      <c r="DW39" s="35"/>
      <c r="DX39" s="35"/>
      <c r="DY39" s="35"/>
      <c r="DZ39" s="35"/>
      <c r="EA39" s="35"/>
      <c r="EB39" s="35"/>
      <c r="EC39" s="35"/>
      <c r="ED39" s="35"/>
      <c r="EE39" s="35"/>
      <c r="EF39" s="35"/>
      <c r="EG39" s="35"/>
      <c r="EH39" s="35"/>
      <c r="EI39" s="35"/>
      <c r="EJ39" s="35"/>
      <c r="EK39" s="35"/>
      <c r="EL39" s="35"/>
      <c r="EM39" s="35"/>
      <c r="EN39" s="35"/>
      <c r="EO39" s="35"/>
      <c r="EP39" s="35"/>
      <c r="EQ39" s="35"/>
      <c r="ER39" s="35"/>
      <c r="ES39" s="35"/>
      <c r="ET39" s="35"/>
      <c r="EU39" s="35"/>
      <c r="EV39" s="35"/>
      <c r="EW39" s="35"/>
      <c r="EX39" s="35"/>
      <c r="EY39" s="35"/>
      <c r="EZ39" s="35"/>
      <c r="FA39" s="35"/>
      <c r="FB39" s="35"/>
      <c r="FC39" s="35"/>
      <c r="FD39" s="35"/>
      <c r="FE39" s="35"/>
      <c r="FF39" s="35"/>
      <c r="FG39" s="35"/>
      <c r="FH39" s="35"/>
      <c r="FI39" s="35"/>
      <c r="FJ39" s="35"/>
      <c r="FK39" s="35"/>
      <c r="FL39" s="35"/>
      <c r="FM39" s="35"/>
      <c r="FN39" s="35"/>
      <c r="FO39" s="35"/>
      <c r="FP39" s="35"/>
      <c r="FQ39" s="35"/>
      <c r="FR39" s="35"/>
      <c r="FS39" s="35"/>
      <c r="FT39" s="35"/>
      <c r="FU39" s="35"/>
      <c r="FV39" s="35"/>
      <c r="FW39" s="35"/>
      <c r="FX39" s="35"/>
      <c r="FY39" s="35"/>
      <c r="FZ39" s="35"/>
      <c r="GA39" s="35"/>
      <c r="GB39" s="35"/>
      <c r="GC39" s="35"/>
      <c r="GD39" s="35"/>
      <c r="GE39" s="35"/>
      <c r="GF39" s="35"/>
      <c r="GG39" s="35"/>
      <c r="GH39" s="35"/>
      <c r="GI39" s="35"/>
      <c r="GJ39" s="35"/>
      <c r="GK39" s="35"/>
      <c r="GL39" s="35"/>
      <c r="GM39" s="35"/>
      <c r="GN39" s="35"/>
      <c r="GO39" s="35"/>
      <c r="GP39" s="35"/>
      <c r="GQ39" s="35"/>
      <c r="GR39" s="35"/>
      <c r="GS39" s="35"/>
      <c r="GT39" s="35"/>
      <c r="GU39" s="35"/>
      <c r="GV39" s="35"/>
      <c r="GW39" s="35"/>
      <c r="GX39" s="35"/>
      <c r="GY39" s="35"/>
      <c r="GZ39" s="35"/>
      <c r="HA39" s="35"/>
      <c r="HB39" s="35"/>
      <c r="HC39" s="35"/>
      <c r="HD39" s="35"/>
      <c r="HE39" s="35"/>
      <c r="HF39" s="35"/>
      <c r="HG39" s="35"/>
      <c r="HH39" s="35"/>
      <c r="HI39" s="35"/>
      <c r="HJ39" s="35"/>
      <c r="HK39" s="35"/>
      <c r="HL39" s="35"/>
      <c r="HM39" s="35"/>
      <c r="HN39" s="35"/>
      <c r="HO39" s="35"/>
      <c r="HP39" s="35"/>
      <c r="HQ39" s="35"/>
      <c r="HR39" s="35"/>
      <c r="HS39" s="35"/>
      <c r="HT39" s="35"/>
      <c r="HU39" s="35"/>
      <c r="HV39" s="35"/>
      <c r="HW39" s="35"/>
      <c r="HX39" s="35"/>
      <c r="HY39" s="35"/>
      <c r="HZ39" s="35"/>
      <c r="IA39" s="35"/>
      <c r="IB39" s="35"/>
      <c r="IC39" s="35"/>
      <c r="ID39" s="35"/>
      <c r="IE39" s="35"/>
      <c r="IF39" s="35"/>
      <c r="IG39" s="35"/>
      <c r="IH39" s="35"/>
      <c r="II39" s="35"/>
      <c r="IJ39" s="35"/>
      <c r="IK39" s="35"/>
      <c r="IL39" s="35"/>
      <c r="IM39" s="35"/>
      <c r="IN39" s="35"/>
      <c r="IO39" s="35"/>
    </row>
    <row r="40" spans="1:249" x14ac:dyDescent="0.25">
      <c r="A40" s="32" t="s">
        <v>187</v>
      </c>
      <c r="B40" s="33" t="s">
        <v>178</v>
      </c>
      <c r="C40" s="34" t="s">
        <v>178</v>
      </c>
      <c r="D40" s="34" t="s">
        <v>178</v>
      </c>
      <c r="E40" s="34" t="s">
        <v>178</v>
      </c>
      <c r="F40" s="34" t="s">
        <v>178</v>
      </c>
      <c r="G40" s="34" t="s">
        <v>178</v>
      </c>
      <c r="H40" s="34" t="s">
        <v>178</v>
      </c>
      <c r="I40" s="34" t="s">
        <v>178</v>
      </c>
      <c r="J40" s="34" t="s">
        <v>178</v>
      </c>
      <c r="K40" s="35"/>
      <c r="L40" s="35"/>
      <c r="M40" s="35"/>
      <c r="N40" s="35"/>
      <c r="O40" s="35"/>
      <c r="P40" s="35"/>
      <c r="Q40" s="35"/>
      <c r="R40" s="35"/>
      <c r="S40" s="35"/>
      <c r="T40" s="35"/>
      <c r="U40" s="35"/>
      <c r="V40" s="35"/>
      <c r="W40" s="35"/>
      <c r="X40" s="35"/>
      <c r="Y40" s="35"/>
      <c r="Z40" s="35"/>
      <c r="AA40" s="35"/>
      <c r="AB40" s="35"/>
      <c r="AC40" s="35"/>
      <c r="AD40" s="35"/>
      <c r="AE40" s="35"/>
      <c r="AF40" s="35"/>
      <c r="AG40" s="35"/>
      <c r="AH40" s="35"/>
      <c r="AI40" s="35"/>
      <c r="AJ40" s="35"/>
      <c r="AK40" s="35"/>
      <c r="AL40" s="35"/>
      <c r="AM40" s="35"/>
      <c r="AN40" s="35"/>
      <c r="AO40" s="35"/>
      <c r="AP40" s="35"/>
      <c r="AQ40" s="35"/>
      <c r="AR40" s="35"/>
      <c r="AS40" s="35"/>
      <c r="AT40" s="35"/>
      <c r="AU40" s="35"/>
      <c r="AV40" s="35"/>
      <c r="AW40" s="35"/>
      <c r="AX40" s="35"/>
      <c r="AY40" s="35"/>
      <c r="AZ40" s="35"/>
      <c r="BA40" s="35"/>
      <c r="BB40" s="35"/>
      <c r="BC40" s="35"/>
      <c r="BD40" s="35"/>
      <c r="BE40" s="35"/>
      <c r="BF40" s="35"/>
      <c r="BG40" s="35"/>
      <c r="BH40" s="35"/>
      <c r="BI40" s="35"/>
      <c r="BJ40" s="35"/>
      <c r="BK40" s="35"/>
      <c r="BL40" s="35"/>
      <c r="BM40" s="35"/>
      <c r="BN40" s="35"/>
      <c r="BO40" s="35"/>
      <c r="BP40" s="35"/>
      <c r="BQ40" s="35"/>
      <c r="BR40" s="35"/>
      <c r="BS40" s="35"/>
      <c r="BT40" s="35"/>
      <c r="BU40" s="35"/>
      <c r="BV40" s="35"/>
      <c r="BW40" s="35"/>
      <c r="BX40" s="35"/>
      <c r="BY40" s="35"/>
      <c r="BZ40" s="35"/>
      <c r="CA40" s="35"/>
      <c r="CB40" s="35"/>
      <c r="CC40" s="35"/>
      <c r="CD40" s="35"/>
      <c r="CE40" s="35"/>
      <c r="CF40" s="35"/>
      <c r="CG40" s="35"/>
      <c r="CH40" s="35"/>
      <c r="CI40" s="35"/>
      <c r="CJ40" s="35"/>
      <c r="CK40" s="35"/>
      <c r="CL40" s="35"/>
      <c r="CM40" s="35"/>
      <c r="CN40" s="35"/>
      <c r="CO40" s="35"/>
      <c r="CP40" s="35"/>
      <c r="CQ40" s="35"/>
      <c r="CR40" s="35"/>
      <c r="CS40" s="35"/>
      <c r="CT40" s="35"/>
      <c r="CU40" s="35"/>
      <c r="CV40" s="35"/>
      <c r="CW40" s="35"/>
      <c r="CX40" s="35"/>
      <c r="CY40" s="35"/>
      <c r="CZ40" s="35"/>
      <c r="DA40" s="35"/>
      <c r="DB40" s="35"/>
      <c r="DC40" s="35"/>
      <c r="DD40" s="35"/>
      <c r="DE40" s="35"/>
      <c r="DF40" s="35"/>
      <c r="DG40" s="35"/>
      <c r="DH40" s="35"/>
      <c r="DI40" s="35"/>
      <c r="DJ40" s="35"/>
      <c r="DK40" s="35"/>
      <c r="DL40" s="35"/>
      <c r="DM40" s="35"/>
      <c r="DN40" s="35"/>
      <c r="DO40" s="35"/>
      <c r="DP40" s="35"/>
      <c r="DQ40" s="35"/>
      <c r="DR40" s="35"/>
      <c r="DS40" s="35"/>
      <c r="DT40" s="35"/>
      <c r="DU40" s="35"/>
      <c r="DV40" s="35"/>
      <c r="DW40" s="35"/>
      <c r="DX40" s="35"/>
      <c r="DY40" s="35"/>
      <c r="DZ40" s="35"/>
      <c r="EA40" s="35"/>
      <c r="EB40" s="35"/>
      <c r="EC40" s="35"/>
      <c r="ED40" s="35"/>
      <c r="EE40" s="35"/>
      <c r="EF40" s="35"/>
      <c r="EG40" s="35"/>
      <c r="EH40" s="35"/>
      <c r="EI40" s="35"/>
      <c r="EJ40" s="35"/>
      <c r="EK40" s="35"/>
      <c r="EL40" s="35"/>
      <c r="EM40" s="35"/>
      <c r="EN40" s="35"/>
      <c r="EO40" s="35"/>
      <c r="EP40" s="35"/>
      <c r="EQ40" s="35"/>
      <c r="ER40" s="35"/>
      <c r="ES40" s="35"/>
      <c r="ET40" s="35"/>
      <c r="EU40" s="35"/>
      <c r="EV40" s="35"/>
      <c r="EW40" s="35"/>
      <c r="EX40" s="35"/>
      <c r="EY40" s="35"/>
      <c r="EZ40" s="35"/>
      <c r="FA40" s="35"/>
      <c r="FB40" s="35"/>
      <c r="FC40" s="35"/>
      <c r="FD40" s="35"/>
      <c r="FE40" s="35"/>
      <c r="FF40" s="35"/>
      <c r="FG40" s="35"/>
      <c r="FH40" s="35"/>
      <c r="FI40" s="35"/>
      <c r="FJ40" s="35"/>
      <c r="FK40" s="35"/>
      <c r="FL40" s="35"/>
      <c r="FM40" s="35"/>
      <c r="FN40" s="35"/>
      <c r="FO40" s="35"/>
      <c r="FP40" s="35"/>
      <c r="FQ40" s="35"/>
      <c r="FR40" s="35"/>
      <c r="FS40" s="35"/>
      <c r="FT40" s="35"/>
      <c r="FU40" s="35"/>
      <c r="FV40" s="35"/>
      <c r="FW40" s="35"/>
      <c r="FX40" s="35"/>
      <c r="FY40" s="35"/>
      <c r="FZ40" s="35"/>
      <c r="GA40" s="35"/>
      <c r="GB40" s="35"/>
      <c r="GC40" s="35"/>
      <c r="GD40" s="35"/>
      <c r="GE40" s="35"/>
      <c r="GF40" s="35"/>
      <c r="GG40" s="35"/>
      <c r="GH40" s="35"/>
      <c r="GI40" s="35"/>
      <c r="GJ40" s="35"/>
      <c r="GK40" s="35"/>
      <c r="GL40" s="35"/>
      <c r="GM40" s="35"/>
      <c r="GN40" s="35"/>
      <c r="GO40" s="35"/>
      <c r="GP40" s="35"/>
      <c r="GQ40" s="35"/>
      <c r="GR40" s="35"/>
      <c r="GS40" s="35"/>
      <c r="GT40" s="35"/>
      <c r="GU40" s="35"/>
      <c r="GV40" s="35"/>
      <c r="GW40" s="35"/>
      <c r="GX40" s="35"/>
      <c r="GY40" s="35"/>
      <c r="GZ40" s="35"/>
      <c r="HA40" s="35"/>
      <c r="HB40" s="35"/>
      <c r="HC40" s="35"/>
      <c r="HD40" s="35"/>
      <c r="HE40" s="35"/>
      <c r="HF40" s="35"/>
      <c r="HG40" s="35"/>
      <c r="HH40" s="35"/>
      <c r="HI40" s="35"/>
      <c r="HJ40" s="35"/>
      <c r="HK40" s="35"/>
      <c r="HL40" s="35"/>
      <c r="HM40" s="35"/>
      <c r="HN40" s="35"/>
      <c r="HO40" s="35"/>
      <c r="HP40" s="35"/>
      <c r="HQ40" s="35"/>
      <c r="HR40" s="35"/>
      <c r="HS40" s="35"/>
      <c r="HT40" s="35"/>
      <c r="HU40" s="35"/>
      <c r="HV40" s="35"/>
      <c r="HW40" s="35"/>
      <c r="HX40" s="35"/>
      <c r="HY40" s="35"/>
      <c r="HZ40" s="35"/>
      <c r="IA40" s="35"/>
      <c r="IB40" s="35"/>
      <c r="IC40" s="35"/>
      <c r="ID40" s="35"/>
      <c r="IE40" s="35"/>
      <c r="IF40" s="35"/>
      <c r="IG40" s="35"/>
      <c r="IH40" s="35"/>
      <c r="II40" s="35"/>
      <c r="IJ40" s="35"/>
      <c r="IK40" s="35"/>
      <c r="IL40" s="35"/>
      <c r="IM40" s="35"/>
      <c r="IN40" s="35"/>
      <c r="IO40" s="35"/>
    </row>
    <row r="41" spans="1:249" x14ac:dyDescent="0.25">
      <c r="A41" s="210" t="s">
        <v>757</v>
      </c>
      <c r="B41" s="33" t="s">
        <v>210</v>
      </c>
      <c r="C41" s="42"/>
      <c r="D41" s="36">
        <v>113</v>
      </c>
      <c r="E41" s="43">
        <v>226</v>
      </c>
      <c r="F41" s="132">
        <f>G41+H41+I41+J41</f>
        <v>72000</v>
      </c>
      <c r="G41" s="133"/>
      <c r="H41" s="133"/>
      <c r="I41" s="133">
        <v>72000</v>
      </c>
      <c r="J41" s="133"/>
      <c r="K41" s="35"/>
      <c r="L41" s="35"/>
      <c r="M41" s="35"/>
      <c r="N41" s="35"/>
      <c r="O41" s="35"/>
      <c r="P41" s="35"/>
      <c r="Q41" s="35"/>
      <c r="R41" s="35"/>
      <c r="S41" s="35"/>
      <c r="T41" s="35"/>
      <c r="U41" s="35"/>
      <c r="V41" s="35"/>
      <c r="W41" s="35"/>
      <c r="X41" s="35"/>
      <c r="Y41" s="35"/>
      <c r="Z41" s="35"/>
      <c r="AA41" s="35"/>
      <c r="AB41" s="35"/>
      <c r="AC41" s="35"/>
      <c r="AD41" s="35"/>
      <c r="AE41" s="35"/>
      <c r="AF41" s="35"/>
      <c r="AG41" s="35"/>
      <c r="AH41" s="35"/>
      <c r="AI41" s="35"/>
      <c r="AJ41" s="35"/>
      <c r="AK41" s="35"/>
      <c r="AL41" s="35"/>
      <c r="AM41" s="35"/>
      <c r="AN41" s="35"/>
      <c r="AO41" s="35"/>
      <c r="AP41" s="35"/>
      <c r="AQ41" s="35"/>
      <c r="AR41" s="35"/>
      <c r="AS41" s="35"/>
      <c r="AT41" s="35"/>
      <c r="AU41" s="35"/>
      <c r="AV41" s="35"/>
      <c r="AW41" s="35"/>
      <c r="AX41" s="35"/>
      <c r="AY41" s="35"/>
      <c r="AZ41" s="35"/>
      <c r="BA41" s="35"/>
      <c r="BB41" s="35"/>
      <c r="BC41" s="35"/>
      <c r="BD41" s="35"/>
      <c r="BE41" s="35"/>
      <c r="BF41" s="35"/>
      <c r="BG41" s="35"/>
      <c r="BH41" s="35"/>
      <c r="BI41" s="35"/>
      <c r="BJ41" s="35"/>
      <c r="BK41" s="35"/>
      <c r="BL41" s="35"/>
      <c r="BM41" s="35"/>
      <c r="BN41" s="35"/>
      <c r="BO41" s="35"/>
      <c r="BP41" s="35"/>
      <c r="BQ41" s="35"/>
      <c r="BR41" s="35"/>
      <c r="BS41" s="35"/>
      <c r="BT41" s="35"/>
      <c r="BU41" s="35"/>
      <c r="BV41" s="35"/>
      <c r="BW41" s="35"/>
      <c r="BX41" s="35"/>
      <c r="BY41" s="35"/>
      <c r="BZ41" s="35"/>
      <c r="CA41" s="35"/>
      <c r="CB41" s="35"/>
      <c r="CC41" s="35"/>
      <c r="CD41" s="35"/>
      <c r="CE41" s="35"/>
      <c r="CF41" s="35"/>
      <c r="CG41" s="35"/>
      <c r="CH41" s="35"/>
      <c r="CI41" s="35"/>
      <c r="CJ41" s="35"/>
      <c r="CK41" s="35"/>
      <c r="CL41" s="35"/>
      <c r="CM41" s="35"/>
      <c r="CN41" s="35"/>
      <c r="CO41" s="35"/>
      <c r="CP41" s="35"/>
      <c r="CQ41" s="35"/>
      <c r="CR41" s="35"/>
      <c r="CS41" s="35"/>
      <c r="CT41" s="35"/>
      <c r="CU41" s="35"/>
      <c r="CV41" s="35"/>
      <c r="CW41" s="35"/>
      <c r="CX41" s="35"/>
      <c r="CY41" s="35"/>
      <c r="CZ41" s="35"/>
      <c r="DA41" s="35"/>
      <c r="DB41" s="35"/>
      <c r="DC41" s="35"/>
      <c r="DD41" s="35"/>
      <c r="DE41" s="35"/>
      <c r="DF41" s="35"/>
      <c r="DG41" s="35"/>
      <c r="DH41" s="35"/>
      <c r="DI41" s="35"/>
      <c r="DJ41" s="35"/>
      <c r="DK41" s="35"/>
      <c r="DL41" s="35"/>
      <c r="DM41" s="35"/>
      <c r="DN41" s="35"/>
      <c r="DO41" s="35"/>
      <c r="DP41" s="35"/>
      <c r="DQ41" s="35"/>
      <c r="DR41" s="35"/>
      <c r="DS41" s="35"/>
      <c r="DT41" s="35"/>
      <c r="DU41" s="35"/>
      <c r="DV41" s="35"/>
      <c r="DW41" s="35"/>
      <c r="DX41" s="35"/>
      <c r="DY41" s="35"/>
      <c r="DZ41" s="35"/>
      <c r="EA41" s="35"/>
      <c r="EB41" s="35"/>
      <c r="EC41" s="35"/>
      <c r="ED41" s="35"/>
      <c r="EE41" s="35"/>
      <c r="EF41" s="35"/>
      <c r="EG41" s="35"/>
      <c r="EH41" s="35"/>
      <c r="EI41" s="35"/>
      <c r="EJ41" s="35"/>
      <c r="EK41" s="35"/>
      <c r="EL41" s="35"/>
      <c r="EM41" s="35"/>
      <c r="EN41" s="35"/>
      <c r="EO41" s="35"/>
      <c r="EP41" s="35"/>
      <c r="EQ41" s="35"/>
      <c r="ER41" s="35"/>
      <c r="ES41" s="35"/>
      <c r="ET41" s="35"/>
      <c r="EU41" s="35"/>
      <c r="EV41" s="35"/>
      <c r="EW41" s="35"/>
      <c r="EX41" s="35"/>
      <c r="EY41" s="35"/>
      <c r="EZ41" s="35"/>
      <c r="FA41" s="35"/>
      <c r="FB41" s="35"/>
      <c r="FC41" s="35"/>
      <c r="FD41" s="35"/>
      <c r="FE41" s="35"/>
      <c r="FF41" s="35"/>
      <c r="FG41" s="35"/>
      <c r="FH41" s="35"/>
      <c r="FI41" s="35"/>
      <c r="FJ41" s="35"/>
      <c r="FK41" s="35"/>
      <c r="FL41" s="35"/>
      <c r="FM41" s="35"/>
      <c r="FN41" s="35"/>
      <c r="FO41" s="35"/>
      <c r="FP41" s="35"/>
      <c r="FQ41" s="35"/>
      <c r="FR41" s="35"/>
      <c r="FS41" s="35"/>
      <c r="FT41" s="35"/>
      <c r="FU41" s="35"/>
      <c r="FV41" s="35"/>
      <c r="FW41" s="35"/>
      <c r="FX41" s="35"/>
      <c r="FY41" s="35"/>
      <c r="FZ41" s="35"/>
      <c r="GA41" s="35"/>
      <c r="GB41" s="35"/>
      <c r="GC41" s="35"/>
      <c r="GD41" s="35"/>
      <c r="GE41" s="35"/>
      <c r="GF41" s="35"/>
      <c r="GG41" s="35"/>
      <c r="GH41" s="35"/>
      <c r="GI41" s="35"/>
      <c r="GJ41" s="35"/>
      <c r="GK41" s="35"/>
      <c r="GL41" s="35"/>
      <c r="GM41" s="35"/>
      <c r="GN41" s="35"/>
      <c r="GO41" s="35"/>
      <c r="GP41" s="35"/>
      <c r="GQ41" s="35"/>
      <c r="GR41" s="35"/>
      <c r="GS41" s="35"/>
      <c r="GT41" s="35"/>
      <c r="GU41" s="35"/>
      <c r="GV41" s="35"/>
      <c r="GW41" s="35"/>
      <c r="GX41" s="35"/>
      <c r="GY41" s="35"/>
      <c r="GZ41" s="35"/>
      <c r="HA41" s="35"/>
      <c r="HB41" s="35"/>
      <c r="HC41" s="35"/>
      <c r="HD41" s="35"/>
      <c r="HE41" s="35"/>
      <c r="HF41" s="35"/>
      <c r="HG41" s="35"/>
      <c r="HH41" s="35"/>
      <c r="HI41" s="35"/>
      <c r="HJ41" s="35"/>
      <c r="HK41" s="35"/>
      <c r="HL41" s="35"/>
      <c r="HM41" s="35"/>
      <c r="HN41" s="35"/>
      <c r="HO41" s="35"/>
      <c r="HP41" s="35"/>
      <c r="HQ41" s="35"/>
      <c r="HR41" s="35"/>
      <c r="HS41" s="35"/>
      <c r="HT41" s="35"/>
      <c r="HU41" s="35"/>
      <c r="HV41" s="35"/>
      <c r="HW41" s="35"/>
      <c r="HX41" s="35"/>
      <c r="HY41" s="35"/>
      <c r="HZ41" s="35"/>
      <c r="IA41" s="35"/>
      <c r="IB41" s="35"/>
      <c r="IC41" s="35"/>
      <c r="ID41" s="35"/>
      <c r="IE41" s="35"/>
      <c r="IF41" s="35"/>
      <c r="IG41" s="35"/>
      <c r="IH41" s="35"/>
      <c r="II41" s="35"/>
      <c r="IJ41" s="35"/>
      <c r="IK41" s="35"/>
      <c r="IL41" s="35"/>
      <c r="IM41" s="35"/>
      <c r="IN41" s="35"/>
      <c r="IO41" s="35"/>
    </row>
    <row r="42" spans="1:249" ht="51" x14ac:dyDescent="0.25">
      <c r="A42" s="29" t="s">
        <v>211</v>
      </c>
      <c r="B42" s="30" t="s">
        <v>212</v>
      </c>
      <c r="C42" s="31" t="s">
        <v>213</v>
      </c>
      <c r="D42" s="31" t="s">
        <v>214</v>
      </c>
      <c r="E42" s="31" t="s">
        <v>178</v>
      </c>
      <c r="F42" s="52">
        <f>G42+H42+I42+J42</f>
        <v>11074791.4</v>
      </c>
      <c r="G42" s="52">
        <f>G44+G45+G46</f>
        <v>10715200</v>
      </c>
      <c r="H42" s="52">
        <f>H44+H45+H46</f>
        <v>0</v>
      </c>
      <c r="I42" s="52">
        <f>I44+I45+I46</f>
        <v>359591.4</v>
      </c>
      <c r="J42" s="52">
        <f>J44+J45+J46</f>
        <v>0</v>
      </c>
      <c r="K42" s="35"/>
      <c r="L42" s="35"/>
      <c r="M42" s="35"/>
      <c r="N42" s="35"/>
      <c r="O42" s="35"/>
      <c r="P42" s="35"/>
      <c r="Q42" s="35"/>
      <c r="R42" s="35"/>
      <c r="S42" s="35"/>
      <c r="T42" s="35"/>
      <c r="U42" s="35"/>
      <c r="V42" s="35"/>
      <c r="W42" s="35"/>
      <c r="X42" s="35"/>
      <c r="Y42" s="35"/>
      <c r="Z42" s="35"/>
      <c r="AA42" s="35"/>
      <c r="AB42" s="35"/>
      <c r="AC42" s="35"/>
      <c r="AD42" s="35"/>
      <c r="AE42" s="35"/>
      <c r="AF42" s="35"/>
      <c r="AG42" s="35"/>
      <c r="AH42" s="35"/>
      <c r="AI42" s="35"/>
      <c r="AJ42" s="35"/>
      <c r="AK42" s="35"/>
      <c r="AL42" s="35"/>
      <c r="AM42" s="35"/>
      <c r="AN42" s="35"/>
      <c r="AO42" s="35"/>
      <c r="AP42" s="35"/>
      <c r="AQ42" s="35"/>
      <c r="AR42" s="35"/>
      <c r="AS42" s="35"/>
      <c r="AT42" s="35"/>
      <c r="AU42" s="35"/>
      <c r="AV42" s="35"/>
      <c r="AW42" s="35"/>
      <c r="AX42" s="35"/>
      <c r="AY42" s="35"/>
      <c r="AZ42" s="35"/>
      <c r="BA42" s="35"/>
      <c r="BB42" s="35"/>
      <c r="BC42" s="35"/>
      <c r="BD42" s="35"/>
      <c r="BE42" s="35"/>
      <c r="BF42" s="35"/>
      <c r="BG42" s="35"/>
      <c r="BH42" s="35"/>
      <c r="BI42" s="35"/>
      <c r="BJ42" s="35"/>
      <c r="BK42" s="35"/>
      <c r="BL42" s="35"/>
      <c r="BM42" s="35"/>
      <c r="BN42" s="35"/>
      <c r="BO42" s="35"/>
      <c r="BP42" s="35"/>
      <c r="BQ42" s="35"/>
      <c r="BR42" s="35"/>
      <c r="BS42" s="35"/>
      <c r="BT42" s="35"/>
      <c r="BU42" s="35"/>
      <c r="BV42" s="35"/>
      <c r="BW42" s="35"/>
      <c r="BX42" s="35"/>
      <c r="BY42" s="35"/>
      <c r="BZ42" s="35"/>
      <c r="CA42" s="35"/>
      <c r="CB42" s="35"/>
      <c r="CC42" s="35"/>
      <c r="CD42" s="35"/>
      <c r="CE42" s="35"/>
      <c r="CF42" s="35"/>
      <c r="CG42" s="35"/>
      <c r="CH42" s="35"/>
      <c r="CI42" s="35"/>
      <c r="CJ42" s="35"/>
      <c r="CK42" s="35"/>
      <c r="CL42" s="35"/>
      <c r="CM42" s="35"/>
      <c r="CN42" s="35"/>
      <c r="CO42" s="35"/>
      <c r="CP42" s="35"/>
      <c r="CQ42" s="35"/>
      <c r="CR42" s="35"/>
      <c r="CS42" s="35"/>
      <c r="CT42" s="35"/>
      <c r="CU42" s="35"/>
      <c r="CV42" s="35"/>
      <c r="CW42" s="35"/>
      <c r="CX42" s="35"/>
      <c r="CY42" s="35"/>
      <c r="CZ42" s="35"/>
      <c r="DA42" s="35"/>
      <c r="DB42" s="35"/>
      <c r="DC42" s="35"/>
      <c r="DD42" s="35"/>
      <c r="DE42" s="35"/>
      <c r="DF42" s="35"/>
      <c r="DG42" s="35"/>
      <c r="DH42" s="35"/>
      <c r="DI42" s="35"/>
      <c r="DJ42" s="35"/>
      <c r="DK42" s="35"/>
      <c r="DL42" s="35"/>
      <c r="DM42" s="35"/>
      <c r="DN42" s="35"/>
      <c r="DO42" s="35"/>
      <c r="DP42" s="35"/>
      <c r="DQ42" s="35"/>
      <c r="DR42" s="35"/>
      <c r="DS42" s="35"/>
      <c r="DT42" s="35"/>
      <c r="DU42" s="35"/>
      <c r="DV42" s="35"/>
      <c r="DW42" s="35"/>
      <c r="DX42" s="35"/>
      <c r="DY42" s="35"/>
      <c r="DZ42" s="35"/>
      <c r="EA42" s="35"/>
      <c r="EB42" s="35"/>
      <c r="EC42" s="35"/>
      <c r="ED42" s="35"/>
      <c r="EE42" s="35"/>
      <c r="EF42" s="35"/>
      <c r="EG42" s="35"/>
      <c r="EH42" s="35"/>
      <c r="EI42" s="35"/>
      <c r="EJ42" s="35"/>
      <c r="EK42" s="35"/>
      <c r="EL42" s="35"/>
      <c r="EM42" s="35"/>
      <c r="EN42" s="35"/>
      <c r="EO42" s="35"/>
      <c r="EP42" s="35"/>
      <c r="EQ42" s="35"/>
      <c r="ER42" s="35"/>
      <c r="ES42" s="35"/>
      <c r="ET42" s="35"/>
      <c r="EU42" s="35"/>
      <c r="EV42" s="35"/>
      <c r="EW42" s="35"/>
      <c r="EX42" s="35"/>
      <c r="EY42" s="35"/>
      <c r="EZ42" s="35"/>
      <c r="FA42" s="35"/>
      <c r="FB42" s="35"/>
      <c r="FC42" s="35"/>
      <c r="FD42" s="35"/>
      <c r="FE42" s="35"/>
      <c r="FF42" s="35"/>
      <c r="FG42" s="35"/>
      <c r="FH42" s="35"/>
      <c r="FI42" s="35"/>
      <c r="FJ42" s="35"/>
      <c r="FK42" s="35"/>
      <c r="FL42" s="35"/>
      <c r="FM42" s="35"/>
      <c r="FN42" s="35"/>
      <c r="FO42" s="35"/>
      <c r="FP42" s="35"/>
      <c r="FQ42" s="35"/>
      <c r="FR42" s="35"/>
      <c r="FS42" s="35"/>
      <c r="FT42" s="35"/>
      <c r="FU42" s="35"/>
      <c r="FV42" s="35"/>
      <c r="FW42" s="35"/>
      <c r="FX42" s="35"/>
      <c r="FY42" s="35"/>
      <c r="FZ42" s="35"/>
      <c r="GA42" s="35"/>
      <c r="GB42" s="35"/>
      <c r="GC42" s="35"/>
      <c r="GD42" s="35"/>
      <c r="GE42" s="35"/>
      <c r="GF42" s="35"/>
      <c r="GG42" s="35"/>
      <c r="GH42" s="35"/>
      <c r="GI42" s="35"/>
      <c r="GJ42" s="35"/>
      <c r="GK42" s="35"/>
      <c r="GL42" s="35"/>
      <c r="GM42" s="35"/>
      <c r="GN42" s="35"/>
      <c r="GO42" s="35"/>
      <c r="GP42" s="35"/>
      <c r="GQ42" s="35"/>
      <c r="GR42" s="35"/>
      <c r="GS42" s="35"/>
      <c r="GT42" s="35"/>
      <c r="GU42" s="35"/>
      <c r="GV42" s="35"/>
      <c r="GW42" s="35"/>
      <c r="GX42" s="35"/>
      <c r="GY42" s="35"/>
      <c r="GZ42" s="35"/>
      <c r="HA42" s="35"/>
      <c r="HB42" s="35"/>
      <c r="HC42" s="35"/>
      <c r="HD42" s="35"/>
      <c r="HE42" s="35"/>
      <c r="HF42" s="35"/>
      <c r="HG42" s="35"/>
      <c r="HH42" s="35"/>
      <c r="HI42" s="35"/>
      <c r="HJ42" s="35"/>
      <c r="HK42" s="35"/>
      <c r="HL42" s="35"/>
      <c r="HM42" s="35"/>
      <c r="HN42" s="35"/>
      <c r="HO42" s="35"/>
      <c r="HP42" s="35"/>
      <c r="HQ42" s="35"/>
      <c r="HR42" s="35"/>
      <c r="HS42" s="35"/>
      <c r="HT42" s="35"/>
      <c r="HU42" s="35"/>
      <c r="HV42" s="35"/>
      <c r="HW42" s="35"/>
      <c r="HX42" s="35"/>
      <c r="HY42" s="35"/>
      <c r="HZ42" s="35"/>
      <c r="IA42" s="35"/>
      <c r="IB42" s="35"/>
      <c r="IC42" s="35"/>
      <c r="ID42" s="35"/>
      <c r="IE42" s="35"/>
      <c r="IF42" s="35"/>
      <c r="IG42" s="35"/>
      <c r="IH42" s="35"/>
      <c r="II42" s="35"/>
      <c r="IJ42" s="35"/>
      <c r="IK42" s="35"/>
      <c r="IL42" s="35"/>
      <c r="IM42" s="35"/>
      <c r="IN42" s="35"/>
      <c r="IO42" s="35"/>
    </row>
    <row r="43" spans="1:249" x14ac:dyDescent="0.25">
      <c r="A43" s="32" t="s">
        <v>187</v>
      </c>
      <c r="B43" s="33" t="s">
        <v>178</v>
      </c>
      <c r="C43" s="34" t="s">
        <v>178</v>
      </c>
      <c r="D43" s="34" t="s">
        <v>178</v>
      </c>
      <c r="E43" s="34" t="s">
        <v>178</v>
      </c>
      <c r="F43" s="34" t="s">
        <v>178</v>
      </c>
      <c r="G43" s="34" t="s">
        <v>178</v>
      </c>
      <c r="H43" s="34" t="s">
        <v>178</v>
      </c>
      <c r="I43" s="34" t="s">
        <v>178</v>
      </c>
      <c r="J43" s="34" t="s">
        <v>178</v>
      </c>
      <c r="K43" s="35"/>
      <c r="L43" s="35"/>
      <c r="M43" s="35"/>
      <c r="N43" s="35"/>
      <c r="O43" s="35"/>
      <c r="P43" s="35"/>
      <c r="Q43" s="35"/>
      <c r="R43" s="35"/>
      <c r="S43" s="35"/>
      <c r="T43" s="35"/>
      <c r="U43" s="35"/>
      <c r="V43" s="35"/>
      <c r="W43" s="35"/>
      <c r="X43" s="35"/>
      <c r="Y43" s="35"/>
      <c r="Z43" s="35"/>
      <c r="AA43" s="35"/>
      <c r="AB43" s="35"/>
      <c r="AC43" s="35"/>
      <c r="AD43" s="35"/>
      <c r="AE43" s="35"/>
      <c r="AF43" s="35"/>
      <c r="AG43" s="35"/>
      <c r="AH43" s="35"/>
      <c r="AI43" s="35"/>
      <c r="AJ43" s="35"/>
      <c r="AK43" s="35"/>
      <c r="AL43" s="35"/>
      <c r="AM43" s="35"/>
      <c r="AN43" s="35"/>
      <c r="AO43" s="35"/>
      <c r="AP43" s="35"/>
      <c r="AQ43" s="35"/>
      <c r="AR43" s="35"/>
      <c r="AS43" s="35"/>
      <c r="AT43" s="35"/>
      <c r="AU43" s="35"/>
      <c r="AV43" s="35"/>
      <c r="AW43" s="35"/>
      <c r="AX43" s="35"/>
      <c r="AY43" s="35"/>
      <c r="AZ43" s="35"/>
      <c r="BA43" s="35"/>
      <c r="BB43" s="35"/>
      <c r="BC43" s="35"/>
      <c r="BD43" s="35"/>
      <c r="BE43" s="35"/>
      <c r="BF43" s="35"/>
      <c r="BG43" s="35"/>
      <c r="BH43" s="35"/>
      <c r="BI43" s="35"/>
      <c r="BJ43" s="35"/>
      <c r="BK43" s="35"/>
      <c r="BL43" s="35"/>
      <c r="BM43" s="35"/>
      <c r="BN43" s="35"/>
      <c r="BO43" s="35"/>
      <c r="BP43" s="35"/>
      <c r="BQ43" s="35"/>
      <c r="BR43" s="35"/>
      <c r="BS43" s="35"/>
      <c r="BT43" s="35"/>
      <c r="BU43" s="35"/>
      <c r="BV43" s="35"/>
      <c r="BW43" s="35"/>
      <c r="BX43" s="35"/>
      <c r="BY43" s="35"/>
      <c r="BZ43" s="35"/>
      <c r="CA43" s="35"/>
      <c r="CB43" s="35"/>
      <c r="CC43" s="35"/>
      <c r="CD43" s="35"/>
      <c r="CE43" s="35"/>
      <c r="CF43" s="35"/>
      <c r="CG43" s="35"/>
      <c r="CH43" s="35"/>
      <c r="CI43" s="35"/>
      <c r="CJ43" s="35"/>
      <c r="CK43" s="35"/>
      <c r="CL43" s="35"/>
      <c r="CM43" s="35"/>
      <c r="CN43" s="35"/>
      <c r="CO43" s="35"/>
      <c r="CP43" s="35"/>
      <c r="CQ43" s="35"/>
      <c r="CR43" s="35"/>
      <c r="CS43" s="35"/>
      <c r="CT43" s="35"/>
      <c r="CU43" s="35"/>
      <c r="CV43" s="35"/>
      <c r="CW43" s="35"/>
      <c r="CX43" s="35"/>
      <c r="CY43" s="35"/>
      <c r="CZ43" s="35"/>
      <c r="DA43" s="35"/>
      <c r="DB43" s="35"/>
      <c r="DC43" s="35"/>
      <c r="DD43" s="35"/>
      <c r="DE43" s="35"/>
      <c r="DF43" s="35"/>
      <c r="DG43" s="35"/>
      <c r="DH43" s="35"/>
      <c r="DI43" s="35"/>
      <c r="DJ43" s="35"/>
      <c r="DK43" s="35"/>
      <c r="DL43" s="35"/>
      <c r="DM43" s="35"/>
      <c r="DN43" s="35"/>
      <c r="DO43" s="35"/>
      <c r="DP43" s="35"/>
      <c r="DQ43" s="35"/>
      <c r="DR43" s="35"/>
      <c r="DS43" s="35"/>
      <c r="DT43" s="35"/>
      <c r="DU43" s="35"/>
      <c r="DV43" s="35"/>
      <c r="DW43" s="35"/>
      <c r="DX43" s="35"/>
      <c r="DY43" s="35"/>
      <c r="DZ43" s="35"/>
      <c r="EA43" s="35"/>
      <c r="EB43" s="35"/>
      <c r="EC43" s="35"/>
      <c r="ED43" s="35"/>
      <c r="EE43" s="35"/>
      <c r="EF43" s="35"/>
      <c r="EG43" s="35"/>
      <c r="EH43" s="35"/>
      <c r="EI43" s="35"/>
      <c r="EJ43" s="35"/>
      <c r="EK43" s="35"/>
      <c r="EL43" s="35"/>
      <c r="EM43" s="35"/>
      <c r="EN43" s="35"/>
      <c r="EO43" s="35"/>
      <c r="EP43" s="35"/>
      <c r="EQ43" s="35"/>
      <c r="ER43" s="35"/>
      <c r="ES43" s="35"/>
      <c r="ET43" s="35"/>
      <c r="EU43" s="35"/>
      <c r="EV43" s="35"/>
      <c r="EW43" s="35"/>
      <c r="EX43" s="35"/>
      <c r="EY43" s="35"/>
      <c r="EZ43" s="35"/>
      <c r="FA43" s="35"/>
      <c r="FB43" s="35"/>
      <c r="FC43" s="35"/>
      <c r="FD43" s="35"/>
      <c r="FE43" s="35"/>
      <c r="FF43" s="35"/>
      <c r="FG43" s="35"/>
      <c r="FH43" s="35"/>
      <c r="FI43" s="35"/>
      <c r="FJ43" s="35"/>
      <c r="FK43" s="35"/>
      <c r="FL43" s="35"/>
      <c r="FM43" s="35"/>
      <c r="FN43" s="35"/>
      <c r="FO43" s="35"/>
      <c r="FP43" s="35"/>
      <c r="FQ43" s="35"/>
      <c r="FR43" s="35"/>
      <c r="FS43" s="35"/>
      <c r="FT43" s="35"/>
      <c r="FU43" s="35"/>
      <c r="FV43" s="35"/>
      <c r="FW43" s="35"/>
      <c r="FX43" s="35"/>
      <c r="FY43" s="35"/>
      <c r="FZ43" s="35"/>
      <c r="GA43" s="35"/>
      <c r="GB43" s="35"/>
      <c r="GC43" s="35"/>
      <c r="GD43" s="35"/>
      <c r="GE43" s="35"/>
      <c r="GF43" s="35"/>
      <c r="GG43" s="35"/>
      <c r="GH43" s="35"/>
      <c r="GI43" s="35"/>
      <c r="GJ43" s="35"/>
      <c r="GK43" s="35"/>
      <c r="GL43" s="35"/>
      <c r="GM43" s="35"/>
      <c r="GN43" s="35"/>
      <c r="GO43" s="35"/>
      <c r="GP43" s="35"/>
      <c r="GQ43" s="35"/>
      <c r="GR43" s="35"/>
      <c r="GS43" s="35"/>
      <c r="GT43" s="35"/>
      <c r="GU43" s="35"/>
      <c r="GV43" s="35"/>
      <c r="GW43" s="35"/>
      <c r="GX43" s="35"/>
      <c r="GY43" s="35"/>
      <c r="GZ43" s="35"/>
      <c r="HA43" s="35"/>
      <c r="HB43" s="35"/>
      <c r="HC43" s="35"/>
      <c r="HD43" s="35"/>
      <c r="HE43" s="35"/>
      <c r="HF43" s="35"/>
      <c r="HG43" s="35"/>
      <c r="HH43" s="35"/>
      <c r="HI43" s="35"/>
      <c r="HJ43" s="35"/>
      <c r="HK43" s="35"/>
      <c r="HL43" s="35"/>
      <c r="HM43" s="35"/>
      <c r="HN43" s="35"/>
      <c r="HO43" s="35"/>
      <c r="HP43" s="35"/>
      <c r="HQ43" s="35"/>
      <c r="HR43" s="35"/>
      <c r="HS43" s="35"/>
      <c r="HT43" s="35"/>
      <c r="HU43" s="35"/>
      <c r="HV43" s="35"/>
      <c r="HW43" s="35"/>
      <c r="HX43" s="35"/>
      <c r="HY43" s="35"/>
      <c r="HZ43" s="35"/>
      <c r="IA43" s="35"/>
      <c r="IB43" s="35"/>
      <c r="IC43" s="35"/>
      <c r="ID43" s="35"/>
      <c r="IE43" s="35"/>
      <c r="IF43" s="35"/>
      <c r="IG43" s="35"/>
      <c r="IH43" s="35"/>
      <c r="II43" s="35"/>
      <c r="IJ43" s="35"/>
      <c r="IK43" s="35"/>
      <c r="IL43" s="35"/>
      <c r="IM43" s="35"/>
      <c r="IN43" s="35"/>
      <c r="IO43" s="35"/>
    </row>
    <row r="44" spans="1:249" x14ac:dyDescent="0.25">
      <c r="A44" s="32" t="s">
        <v>215</v>
      </c>
      <c r="B44" s="33" t="s">
        <v>216</v>
      </c>
      <c r="C44" s="34" t="s">
        <v>178</v>
      </c>
      <c r="D44" s="34" t="s">
        <v>214</v>
      </c>
      <c r="E44" s="36">
        <v>213</v>
      </c>
      <c r="F44" s="132">
        <f>G44+H44+I44+J44</f>
        <v>11074791.4</v>
      </c>
      <c r="G44" s="132">
        <v>10715200</v>
      </c>
      <c r="H44" s="132"/>
      <c r="I44" s="132">
        <v>359591.4</v>
      </c>
      <c r="J44" s="132"/>
      <c r="K44" s="35"/>
      <c r="L44" s="35"/>
      <c r="M44" s="35"/>
      <c r="N44" s="35"/>
      <c r="O44" s="35"/>
      <c r="P44" s="35"/>
      <c r="Q44" s="35"/>
      <c r="R44" s="35"/>
      <c r="S44" s="35"/>
      <c r="T44" s="35"/>
      <c r="U44" s="35"/>
      <c r="V44" s="35"/>
      <c r="W44" s="35"/>
      <c r="X44" s="35"/>
      <c r="Y44" s="35"/>
      <c r="Z44" s="35"/>
      <c r="AA44" s="35"/>
      <c r="AB44" s="35"/>
      <c r="AC44" s="35"/>
      <c r="AD44" s="35"/>
      <c r="AE44" s="35"/>
      <c r="AF44" s="35"/>
      <c r="AG44" s="35"/>
      <c r="AH44" s="35"/>
      <c r="AI44" s="35"/>
      <c r="AJ44" s="35"/>
      <c r="AK44" s="35"/>
      <c r="AL44" s="35"/>
      <c r="AM44" s="35"/>
      <c r="AN44" s="35"/>
      <c r="AO44" s="35"/>
      <c r="AP44" s="35"/>
      <c r="AQ44" s="35"/>
      <c r="AR44" s="35"/>
      <c r="AS44" s="35"/>
      <c r="AT44" s="35"/>
      <c r="AU44" s="35"/>
      <c r="AV44" s="35"/>
      <c r="AW44" s="35"/>
      <c r="AX44" s="35"/>
      <c r="AY44" s="35"/>
      <c r="AZ44" s="35"/>
      <c r="BA44" s="35"/>
      <c r="BB44" s="35"/>
      <c r="BC44" s="35"/>
      <c r="BD44" s="35"/>
      <c r="BE44" s="35"/>
      <c r="BF44" s="35"/>
      <c r="BG44" s="35"/>
      <c r="BH44" s="35"/>
      <c r="BI44" s="35"/>
      <c r="BJ44" s="35"/>
      <c r="BK44" s="35"/>
      <c r="BL44" s="35"/>
      <c r="BM44" s="35"/>
      <c r="BN44" s="35"/>
      <c r="BO44" s="35"/>
      <c r="BP44" s="35"/>
      <c r="BQ44" s="35"/>
      <c r="BR44" s="35"/>
      <c r="BS44" s="35"/>
      <c r="BT44" s="35"/>
      <c r="BU44" s="35"/>
      <c r="BV44" s="35"/>
      <c r="BW44" s="35"/>
      <c r="BX44" s="35"/>
      <c r="BY44" s="35"/>
      <c r="BZ44" s="35"/>
      <c r="CA44" s="35"/>
      <c r="CB44" s="35"/>
      <c r="CC44" s="35"/>
      <c r="CD44" s="35"/>
      <c r="CE44" s="35"/>
      <c r="CF44" s="35"/>
      <c r="CG44" s="35"/>
      <c r="CH44" s="35"/>
      <c r="CI44" s="35"/>
      <c r="CJ44" s="35"/>
      <c r="CK44" s="35"/>
      <c r="CL44" s="35"/>
      <c r="CM44" s="35"/>
      <c r="CN44" s="35"/>
      <c r="CO44" s="35"/>
      <c r="CP44" s="35"/>
      <c r="CQ44" s="35"/>
      <c r="CR44" s="35"/>
      <c r="CS44" s="35"/>
      <c r="CT44" s="35"/>
      <c r="CU44" s="35"/>
      <c r="CV44" s="35"/>
      <c r="CW44" s="35"/>
      <c r="CX44" s="35"/>
      <c r="CY44" s="35"/>
      <c r="CZ44" s="35"/>
      <c r="DA44" s="35"/>
      <c r="DB44" s="35"/>
      <c r="DC44" s="35"/>
      <c r="DD44" s="35"/>
      <c r="DE44" s="35"/>
      <c r="DF44" s="35"/>
      <c r="DG44" s="35"/>
      <c r="DH44" s="35"/>
      <c r="DI44" s="35"/>
      <c r="DJ44" s="35"/>
      <c r="DK44" s="35"/>
      <c r="DL44" s="35"/>
      <c r="DM44" s="35"/>
      <c r="DN44" s="35"/>
      <c r="DO44" s="35"/>
      <c r="DP44" s="35"/>
      <c r="DQ44" s="35"/>
      <c r="DR44" s="35"/>
      <c r="DS44" s="35"/>
      <c r="DT44" s="35"/>
      <c r="DU44" s="35"/>
      <c r="DV44" s="35"/>
      <c r="DW44" s="35"/>
      <c r="DX44" s="35"/>
      <c r="DY44" s="35"/>
      <c r="DZ44" s="35"/>
      <c r="EA44" s="35"/>
      <c r="EB44" s="35"/>
      <c r="EC44" s="35"/>
      <c r="ED44" s="35"/>
      <c r="EE44" s="35"/>
      <c r="EF44" s="35"/>
      <c r="EG44" s="35"/>
      <c r="EH44" s="35"/>
      <c r="EI44" s="35"/>
      <c r="EJ44" s="35"/>
      <c r="EK44" s="35"/>
      <c r="EL44" s="35"/>
      <c r="EM44" s="35"/>
      <c r="EN44" s="35"/>
      <c r="EO44" s="35"/>
      <c r="EP44" s="35"/>
      <c r="EQ44" s="35"/>
      <c r="ER44" s="35"/>
      <c r="ES44" s="35"/>
      <c r="ET44" s="35"/>
      <c r="EU44" s="35"/>
      <c r="EV44" s="35"/>
      <c r="EW44" s="35"/>
      <c r="EX44" s="35"/>
      <c r="EY44" s="35"/>
      <c r="EZ44" s="35"/>
      <c r="FA44" s="35"/>
      <c r="FB44" s="35"/>
      <c r="FC44" s="35"/>
      <c r="FD44" s="35"/>
      <c r="FE44" s="35"/>
      <c r="FF44" s="35"/>
      <c r="FG44" s="35"/>
      <c r="FH44" s="35"/>
      <c r="FI44" s="35"/>
      <c r="FJ44" s="35"/>
      <c r="FK44" s="35"/>
      <c r="FL44" s="35"/>
      <c r="FM44" s="35"/>
      <c r="FN44" s="35"/>
      <c r="FO44" s="35"/>
      <c r="FP44" s="35"/>
      <c r="FQ44" s="35"/>
      <c r="FR44" s="35"/>
      <c r="FS44" s="35"/>
      <c r="FT44" s="35"/>
      <c r="FU44" s="35"/>
      <c r="FV44" s="35"/>
      <c r="FW44" s="35"/>
      <c r="FX44" s="35"/>
      <c r="FY44" s="35"/>
      <c r="FZ44" s="35"/>
      <c r="GA44" s="35"/>
      <c r="GB44" s="35"/>
      <c r="GC44" s="35"/>
      <c r="GD44" s="35"/>
      <c r="GE44" s="35"/>
      <c r="GF44" s="35"/>
      <c r="GG44" s="35"/>
      <c r="GH44" s="35"/>
      <c r="GI44" s="35"/>
      <c r="GJ44" s="35"/>
      <c r="GK44" s="35"/>
      <c r="GL44" s="35"/>
      <c r="GM44" s="35"/>
      <c r="GN44" s="35"/>
      <c r="GO44" s="35"/>
      <c r="GP44" s="35"/>
      <c r="GQ44" s="35"/>
      <c r="GR44" s="35"/>
      <c r="GS44" s="35"/>
      <c r="GT44" s="35"/>
      <c r="GU44" s="35"/>
      <c r="GV44" s="35"/>
      <c r="GW44" s="35"/>
      <c r="GX44" s="35"/>
      <c r="GY44" s="35"/>
      <c r="GZ44" s="35"/>
      <c r="HA44" s="35"/>
      <c r="HB44" s="35"/>
      <c r="HC44" s="35"/>
      <c r="HD44" s="35"/>
      <c r="HE44" s="35"/>
      <c r="HF44" s="35"/>
      <c r="HG44" s="35"/>
      <c r="HH44" s="35"/>
      <c r="HI44" s="35"/>
      <c r="HJ44" s="35"/>
      <c r="HK44" s="35"/>
      <c r="HL44" s="35"/>
      <c r="HM44" s="35"/>
      <c r="HN44" s="35"/>
      <c r="HO44" s="35"/>
      <c r="HP44" s="35"/>
      <c r="HQ44" s="35"/>
      <c r="HR44" s="35"/>
      <c r="HS44" s="35"/>
      <c r="HT44" s="35"/>
      <c r="HU44" s="35"/>
      <c r="HV44" s="35"/>
      <c r="HW44" s="35"/>
      <c r="HX44" s="35"/>
      <c r="HY44" s="35"/>
      <c r="HZ44" s="35"/>
      <c r="IA44" s="35"/>
      <c r="IB44" s="35"/>
      <c r="IC44" s="35"/>
      <c r="ID44" s="35"/>
      <c r="IE44" s="35"/>
      <c r="IF44" s="35"/>
      <c r="IG44" s="35"/>
      <c r="IH44" s="35"/>
      <c r="II44" s="35"/>
      <c r="IJ44" s="35"/>
      <c r="IK44" s="35"/>
      <c r="IL44" s="35"/>
      <c r="IM44" s="35"/>
      <c r="IN44" s="35"/>
      <c r="IO44" s="35"/>
    </row>
    <row r="45" spans="1:249" x14ac:dyDescent="0.25">
      <c r="A45" s="32" t="s">
        <v>217</v>
      </c>
      <c r="B45" s="33" t="s">
        <v>218</v>
      </c>
      <c r="C45" s="34"/>
      <c r="D45" s="34" t="s">
        <v>214</v>
      </c>
      <c r="E45" s="36"/>
      <c r="F45" s="132">
        <f>G45+H45+I45+J45</f>
        <v>0</v>
      </c>
      <c r="G45" s="132"/>
      <c r="H45" s="132"/>
      <c r="I45" s="132"/>
      <c r="J45" s="132"/>
      <c r="K45" s="35"/>
      <c r="L45" s="35"/>
      <c r="M45" s="35"/>
      <c r="N45" s="35"/>
      <c r="O45" s="35"/>
      <c r="P45" s="35"/>
      <c r="Q45" s="35"/>
      <c r="R45" s="35"/>
      <c r="S45" s="35"/>
      <c r="T45" s="35"/>
      <c r="U45" s="35"/>
      <c r="V45" s="35"/>
      <c r="W45" s="35"/>
      <c r="X45" s="35"/>
      <c r="Y45" s="35"/>
      <c r="Z45" s="35"/>
      <c r="AA45" s="35"/>
      <c r="AB45" s="35"/>
      <c r="AC45" s="35"/>
      <c r="AD45" s="35"/>
      <c r="AE45" s="35"/>
      <c r="AF45" s="35"/>
      <c r="AG45" s="35"/>
      <c r="AH45" s="35"/>
      <c r="AI45" s="35"/>
      <c r="AJ45" s="35"/>
      <c r="AK45" s="35"/>
      <c r="AL45" s="35"/>
      <c r="AM45" s="35"/>
      <c r="AN45" s="35"/>
      <c r="AO45" s="35"/>
      <c r="AP45" s="35"/>
      <c r="AQ45" s="35"/>
      <c r="AR45" s="35"/>
      <c r="AS45" s="35"/>
      <c r="AT45" s="35"/>
      <c r="AU45" s="35"/>
      <c r="AV45" s="35"/>
      <c r="AW45" s="35"/>
      <c r="AX45" s="35"/>
      <c r="AY45" s="35"/>
      <c r="AZ45" s="35"/>
      <c r="BA45" s="35"/>
      <c r="BB45" s="35"/>
      <c r="BC45" s="35"/>
      <c r="BD45" s="35"/>
      <c r="BE45" s="35"/>
      <c r="BF45" s="35"/>
      <c r="BG45" s="35"/>
      <c r="BH45" s="35"/>
      <c r="BI45" s="35"/>
      <c r="BJ45" s="35"/>
      <c r="BK45" s="35"/>
      <c r="BL45" s="35"/>
      <c r="BM45" s="35"/>
      <c r="BN45" s="35"/>
      <c r="BO45" s="35"/>
      <c r="BP45" s="35"/>
      <c r="BQ45" s="35"/>
      <c r="BR45" s="35"/>
      <c r="BS45" s="35"/>
      <c r="BT45" s="35"/>
      <c r="BU45" s="35"/>
      <c r="BV45" s="35"/>
      <c r="BW45" s="35"/>
      <c r="BX45" s="35"/>
      <c r="BY45" s="35"/>
      <c r="BZ45" s="35"/>
      <c r="CA45" s="35"/>
      <c r="CB45" s="35"/>
      <c r="CC45" s="35"/>
      <c r="CD45" s="35"/>
      <c r="CE45" s="35"/>
      <c r="CF45" s="35"/>
      <c r="CG45" s="35"/>
      <c r="CH45" s="35"/>
      <c r="CI45" s="35"/>
      <c r="CJ45" s="35"/>
      <c r="CK45" s="35"/>
      <c r="CL45" s="35"/>
      <c r="CM45" s="35"/>
      <c r="CN45" s="35"/>
      <c r="CO45" s="35"/>
      <c r="CP45" s="35"/>
      <c r="CQ45" s="35"/>
      <c r="CR45" s="35"/>
      <c r="CS45" s="35"/>
      <c r="CT45" s="35"/>
      <c r="CU45" s="35"/>
      <c r="CV45" s="35"/>
      <c r="CW45" s="35"/>
      <c r="CX45" s="35"/>
      <c r="CY45" s="35"/>
      <c r="CZ45" s="35"/>
      <c r="DA45" s="35"/>
      <c r="DB45" s="35"/>
      <c r="DC45" s="35"/>
      <c r="DD45" s="35"/>
      <c r="DE45" s="35"/>
      <c r="DF45" s="35"/>
      <c r="DG45" s="35"/>
      <c r="DH45" s="35"/>
      <c r="DI45" s="35"/>
      <c r="DJ45" s="35"/>
      <c r="DK45" s="35"/>
      <c r="DL45" s="35"/>
      <c r="DM45" s="35"/>
      <c r="DN45" s="35"/>
      <c r="DO45" s="35"/>
      <c r="DP45" s="35"/>
      <c r="DQ45" s="35"/>
      <c r="DR45" s="35"/>
      <c r="DS45" s="35"/>
      <c r="DT45" s="35"/>
      <c r="DU45" s="35"/>
      <c r="DV45" s="35"/>
      <c r="DW45" s="35"/>
      <c r="DX45" s="35"/>
      <c r="DY45" s="35"/>
      <c r="DZ45" s="35"/>
      <c r="EA45" s="35"/>
      <c r="EB45" s="35"/>
      <c r="EC45" s="35"/>
      <c r="ED45" s="35"/>
      <c r="EE45" s="35"/>
      <c r="EF45" s="35"/>
      <c r="EG45" s="35"/>
      <c r="EH45" s="35"/>
      <c r="EI45" s="35"/>
      <c r="EJ45" s="35"/>
      <c r="EK45" s="35"/>
      <c r="EL45" s="35"/>
      <c r="EM45" s="35"/>
      <c r="EN45" s="35"/>
      <c r="EO45" s="35"/>
      <c r="EP45" s="35"/>
      <c r="EQ45" s="35"/>
      <c r="ER45" s="35"/>
      <c r="ES45" s="35"/>
      <c r="ET45" s="35"/>
      <c r="EU45" s="35"/>
      <c r="EV45" s="35"/>
      <c r="EW45" s="35"/>
      <c r="EX45" s="35"/>
      <c r="EY45" s="35"/>
      <c r="EZ45" s="35"/>
      <c r="FA45" s="35"/>
      <c r="FB45" s="35"/>
      <c r="FC45" s="35"/>
      <c r="FD45" s="35"/>
      <c r="FE45" s="35"/>
      <c r="FF45" s="35"/>
      <c r="FG45" s="35"/>
      <c r="FH45" s="35"/>
      <c r="FI45" s="35"/>
      <c r="FJ45" s="35"/>
      <c r="FK45" s="35"/>
      <c r="FL45" s="35"/>
      <c r="FM45" s="35"/>
      <c r="FN45" s="35"/>
      <c r="FO45" s="35"/>
      <c r="FP45" s="35"/>
      <c r="FQ45" s="35"/>
      <c r="FR45" s="35"/>
      <c r="FS45" s="35"/>
      <c r="FT45" s="35"/>
      <c r="FU45" s="35"/>
      <c r="FV45" s="35"/>
      <c r="FW45" s="35"/>
      <c r="FX45" s="35"/>
      <c r="FY45" s="35"/>
      <c r="FZ45" s="35"/>
      <c r="GA45" s="35"/>
      <c r="GB45" s="35"/>
      <c r="GC45" s="35"/>
      <c r="GD45" s="35"/>
      <c r="GE45" s="35"/>
      <c r="GF45" s="35"/>
      <c r="GG45" s="35"/>
      <c r="GH45" s="35"/>
      <c r="GI45" s="35"/>
      <c r="GJ45" s="35"/>
      <c r="GK45" s="35"/>
      <c r="GL45" s="35"/>
      <c r="GM45" s="35"/>
      <c r="GN45" s="35"/>
      <c r="GO45" s="35"/>
      <c r="GP45" s="35"/>
      <c r="GQ45" s="35"/>
      <c r="GR45" s="35"/>
      <c r="GS45" s="35"/>
      <c r="GT45" s="35"/>
      <c r="GU45" s="35"/>
      <c r="GV45" s="35"/>
      <c r="GW45" s="35"/>
      <c r="GX45" s="35"/>
      <c r="GY45" s="35"/>
      <c r="GZ45" s="35"/>
      <c r="HA45" s="35"/>
      <c r="HB45" s="35"/>
      <c r="HC45" s="35"/>
      <c r="HD45" s="35"/>
      <c r="HE45" s="35"/>
      <c r="HF45" s="35"/>
      <c r="HG45" s="35"/>
      <c r="HH45" s="35"/>
      <c r="HI45" s="35"/>
      <c r="HJ45" s="35"/>
      <c r="HK45" s="35"/>
      <c r="HL45" s="35"/>
      <c r="HM45" s="35"/>
      <c r="HN45" s="35"/>
      <c r="HO45" s="35"/>
      <c r="HP45" s="35"/>
      <c r="HQ45" s="35"/>
      <c r="HR45" s="35"/>
      <c r="HS45" s="35"/>
      <c r="HT45" s="35"/>
      <c r="HU45" s="35"/>
      <c r="HV45" s="35"/>
      <c r="HW45" s="35"/>
      <c r="HX45" s="35"/>
      <c r="HY45" s="35"/>
      <c r="HZ45" s="35"/>
      <c r="IA45" s="35"/>
      <c r="IB45" s="35"/>
      <c r="IC45" s="35"/>
      <c r="ID45" s="35"/>
      <c r="IE45" s="35"/>
      <c r="IF45" s="35"/>
      <c r="IG45" s="35"/>
      <c r="IH45" s="35"/>
      <c r="II45" s="35"/>
      <c r="IJ45" s="35"/>
      <c r="IK45" s="35"/>
      <c r="IL45" s="35"/>
      <c r="IM45" s="35"/>
      <c r="IN45" s="35"/>
      <c r="IO45" s="35"/>
    </row>
    <row r="46" spans="1:249" x14ac:dyDescent="0.25">
      <c r="A46" s="32" t="s">
        <v>204</v>
      </c>
      <c r="B46" s="33" t="s">
        <v>219</v>
      </c>
      <c r="C46" s="34"/>
      <c r="D46" s="34" t="s">
        <v>214</v>
      </c>
      <c r="E46" s="36"/>
      <c r="F46" s="132">
        <f>G46+H46+I46+J46</f>
        <v>0</v>
      </c>
      <c r="G46" s="132"/>
      <c r="H46" s="132"/>
      <c r="I46" s="132"/>
      <c r="J46" s="132"/>
      <c r="K46" s="35"/>
      <c r="L46" s="35"/>
      <c r="M46" s="35"/>
      <c r="N46" s="35"/>
      <c r="O46" s="35"/>
      <c r="P46" s="35"/>
      <c r="Q46" s="35"/>
      <c r="R46" s="35"/>
      <c r="S46" s="35"/>
      <c r="T46" s="35"/>
      <c r="U46" s="35"/>
      <c r="V46" s="35"/>
      <c r="W46" s="35"/>
      <c r="X46" s="35"/>
      <c r="Y46" s="35"/>
      <c r="Z46" s="35"/>
      <c r="AA46" s="35"/>
      <c r="AB46" s="35"/>
      <c r="AC46" s="35"/>
      <c r="AD46" s="35"/>
      <c r="AE46" s="35"/>
      <c r="AF46" s="35"/>
      <c r="AG46" s="35"/>
      <c r="AH46" s="35"/>
      <c r="AI46" s="35"/>
      <c r="AJ46" s="35"/>
      <c r="AK46" s="35"/>
      <c r="AL46" s="35"/>
      <c r="AM46" s="35"/>
      <c r="AN46" s="35"/>
      <c r="AO46" s="35"/>
      <c r="AP46" s="35"/>
      <c r="AQ46" s="35"/>
      <c r="AR46" s="35"/>
      <c r="AS46" s="35"/>
      <c r="AT46" s="35"/>
      <c r="AU46" s="35"/>
      <c r="AV46" s="35"/>
      <c r="AW46" s="35"/>
      <c r="AX46" s="35"/>
      <c r="AY46" s="35"/>
      <c r="AZ46" s="35"/>
      <c r="BA46" s="35"/>
      <c r="BB46" s="35"/>
      <c r="BC46" s="35"/>
      <c r="BD46" s="35"/>
      <c r="BE46" s="35"/>
      <c r="BF46" s="35"/>
      <c r="BG46" s="35"/>
      <c r="BH46" s="35"/>
      <c r="BI46" s="35"/>
      <c r="BJ46" s="35"/>
      <c r="BK46" s="35"/>
      <c r="BL46" s="35"/>
      <c r="BM46" s="35"/>
      <c r="BN46" s="35"/>
      <c r="BO46" s="35"/>
      <c r="BP46" s="35"/>
      <c r="BQ46" s="35"/>
      <c r="BR46" s="35"/>
      <c r="BS46" s="35"/>
      <c r="BT46" s="35"/>
      <c r="BU46" s="35"/>
      <c r="BV46" s="35"/>
      <c r="BW46" s="35"/>
      <c r="BX46" s="35"/>
      <c r="BY46" s="35"/>
      <c r="BZ46" s="35"/>
      <c r="CA46" s="35"/>
      <c r="CB46" s="35"/>
      <c r="CC46" s="35"/>
      <c r="CD46" s="35"/>
      <c r="CE46" s="35"/>
      <c r="CF46" s="35"/>
      <c r="CG46" s="35"/>
      <c r="CH46" s="35"/>
      <c r="CI46" s="35"/>
      <c r="CJ46" s="35"/>
      <c r="CK46" s="35"/>
      <c r="CL46" s="35"/>
      <c r="CM46" s="35"/>
      <c r="CN46" s="35"/>
      <c r="CO46" s="35"/>
      <c r="CP46" s="35"/>
      <c r="CQ46" s="35"/>
      <c r="CR46" s="35"/>
      <c r="CS46" s="35"/>
      <c r="CT46" s="35"/>
      <c r="CU46" s="35"/>
      <c r="CV46" s="35"/>
      <c r="CW46" s="35"/>
      <c r="CX46" s="35"/>
      <c r="CY46" s="35"/>
      <c r="CZ46" s="35"/>
      <c r="DA46" s="35"/>
      <c r="DB46" s="35"/>
      <c r="DC46" s="35"/>
      <c r="DD46" s="35"/>
      <c r="DE46" s="35"/>
      <c r="DF46" s="35"/>
      <c r="DG46" s="35"/>
      <c r="DH46" s="35"/>
      <c r="DI46" s="35"/>
      <c r="DJ46" s="35"/>
      <c r="DK46" s="35"/>
      <c r="DL46" s="35"/>
      <c r="DM46" s="35"/>
      <c r="DN46" s="35"/>
      <c r="DO46" s="35"/>
      <c r="DP46" s="35"/>
      <c r="DQ46" s="35"/>
      <c r="DR46" s="35"/>
      <c r="DS46" s="35"/>
      <c r="DT46" s="35"/>
      <c r="DU46" s="35"/>
      <c r="DV46" s="35"/>
      <c r="DW46" s="35"/>
      <c r="DX46" s="35"/>
      <c r="DY46" s="35"/>
      <c r="DZ46" s="35"/>
      <c r="EA46" s="35"/>
      <c r="EB46" s="35"/>
      <c r="EC46" s="35"/>
      <c r="ED46" s="35"/>
      <c r="EE46" s="35"/>
      <c r="EF46" s="35"/>
      <c r="EG46" s="35"/>
      <c r="EH46" s="35"/>
      <c r="EI46" s="35"/>
      <c r="EJ46" s="35"/>
      <c r="EK46" s="35"/>
      <c r="EL46" s="35"/>
      <c r="EM46" s="35"/>
      <c r="EN46" s="35"/>
      <c r="EO46" s="35"/>
      <c r="EP46" s="35"/>
      <c r="EQ46" s="35"/>
      <c r="ER46" s="35"/>
      <c r="ES46" s="35"/>
      <c r="ET46" s="35"/>
      <c r="EU46" s="35"/>
      <c r="EV46" s="35"/>
      <c r="EW46" s="35"/>
      <c r="EX46" s="35"/>
      <c r="EY46" s="35"/>
      <c r="EZ46" s="35"/>
      <c r="FA46" s="35"/>
      <c r="FB46" s="35"/>
      <c r="FC46" s="35"/>
      <c r="FD46" s="35"/>
      <c r="FE46" s="35"/>
      <c r="FF46" s="35"/>
      <c r="FG46" s="35"/>
      <c r="FH46" s="35"/>
      <c r="FI46" s="35"/>
      <c r="FJ46" s="35"/>
      <c r="FK46" s="35"/>
      <c r="FL46" s="35"/>
      <c r="FM46" s="35"/>
      <c r="FN46" s="35"/>
      <c r="FO46" s="35"/>
      <c r="FP46" s="35"/>
      <c r="FQ46" s="35"/>
      <c r="FR46" s="35"/>
      <c r="FS46" s="35"/>
      <c r="FT46" s="35"/>
      <c r="FU46" s="35"/>
      <c r="FV46" s="35"/>
      <c r="FW46" s="35"/>
      <c r="FX46" s="35"/>
      <c r="FY46" s="35"/>
      <c r="FZ46" s="35"/>
      <c r="GA46" s="35"/>
      <c r="GB46" s="35"/>
      <c r="GC46" s="35"/>
      <c r="GD46" s="35"/>
      <c r="GE46" s="35"/>
      <c r="GF46" s="35"/>
      <c r="GG46" s="35"/>
      <c r="GH46" s="35"/>
      <c r="GI46" s="35"/>
      <c r="GJ46" s="35"/>
      <c r="GK46" s="35"/>
      <c r="GL46" s="35"/>
      <c r="GM46" s="35"/>
      <c r="GN46" s="35"/>
      <c r="GO46" s="35"/>
      <c r="GP46" s="35"/>
      <c r="GQ46" s="35"/>
      <c r="GR46" s="35"/>
      <c r="GS46" s="35"/>
      <c r="GT46" s="35"/>
      <c r="GU46" s="35"/>
      <c r="GV46" s="35"/>
      <c r="GW46" s="35"/>
      <c r="GX46" s="35"/>
      <c r="GY46" s="35"/>
      <c r="GZ46" s="35"/>
      <c r="HA46" s="35"/>
      <c r="HB46" s="35"/>
      <c r="HC46" s="35"/>
      <c r="HD46" s="35"/>
      <c r="HE46" s="35"/>
      <c r="HF46" s="35"/>
      <c r="HG46" s="35"/>
      <c r="HH46" s="35"/>
      <c r="HI46" s="35"/>
      <c r="HJ46" s="35"/>
      <c r="HK46" s="35"/>
      <c r="HL46" s="35"/>
      <c r="HM46" s="35"/>
      <c r="HN46" s="35"/>
      <c r="HO46" s="35"/>
      <c r="HP46" s="35"/>
      <c r="HQ46" s="35"/>
      <c r="HR46" s="35"/>
      <c r="HS46" s="35"/>
      <c r="HT46" s="35"/>
      <c r="HU46" s="35"/>
      <c r="HV46" s="35"/>
      <c r="HW46" s="35"/>
      <c r="HX46" s="35"/>
      <c r="HY46" s="35"/>
      <c r="HZ46" s="35"/>
      <c r="IA46" s="35"/>
      <c r="IB46" s="35"/>
      <c r="IC46" s="35"/>
      <c r="ID46" s="35"/>
      <c r="IE46" s="35"/>
      <c r="IF46" s="35"/>
      <c r="IG46" s="35"/>
      <c r="IH46" s="35"/>
      <c r="II46" s="35"/>
      <c r="IJ46" s="35"/>
      <c r="IK46" s="35"/>
      <c r="IL46" s="35"/>
      <c r="IM46" s="35"/>
      <c r="IN46" s="35"/>
      <c r="IO46" s="35"/>
    </row>
    <row r="47" spans="1:249" x14ac:dyDescent="0.25">
      <c r="A47" s="29" t="s">
        <v>220</v>
      </c>
      <c r="B47" s="30" t="s">
        <v>221</v>
      </c>
      <c r="C47" s="31" t="s">
        <v>222</v>
      </c>
      <c r="D47" s="31" t="s">
        <v>223</v>
      </c>
      <c r="E47" s="31" t="s">
        <v>178</v>
      </c>
      <c r="F47" s="52">
        <f>G47+H47+I47+J47</f>
        <v>6000</v>
      </c>
      <c r="G47" s="52">
        <f>G49+G51+G55+G59+G62+G63</f>
        <v>0</v>
      </c>
      <c r="H47" s="52">
        <f>H49+H59+H62+H63</f>
        <v>0</v>
      </c>
      <c r="I47" s="52">
        <f>I49+I51+I55+I59+I62+I63</f>
        <v>6000</v>
      </c>
      <c r="J47" s="52">
        <f>J49+J51+J55+J59+J62+J63</f>
        <v>0</v>
      </c>
      <c r="K47" s="35"/>
      <c r="L47" s="35"/>
      <c r="M47" s="35"/>
      <c r="N47" s="35"/>
      <c r="O47" s="35"/>
      <c r="P47" s="35"/>
      <c r="Q47" s="35"/>
      <c r="R47" s="35"/>
      <c r="S47" s="35"/>
      <c r="T47" s="35"/>
      <c r="U47" s="35"/>
      <c r="V47" s="35"/>
      <c r="W47" s="35"/>
      <c r="X47" s="35"/>
      <c r="Y47" s="35"/>
      <c r="Z47" s="35"/>
      <c r="AA47" s="35"/>
      <c r="AB47" s="35"/>
      <c r="AC47" s="35"/>
      <c r="AD47" s="35"/>
      <c r="AE47" s="35"/>
      <c r="AF47" s="35"/>
      <c r="AG47" s="35"/>
      <c r="AH47" s="35"/>
      <c r="AI47" s="35"/>
      <c r="AJ47" s="35"/>
      <c r="AK47" s="35"/>
      <c r="AL47" s="35"/>
      <c r="AM47" s="35"/>
      <c r="AN47" s="35"/>
      <c r="AO47" s="35"/>
      <c r="AP47" s="35"/>
      <c r="AQ47" s="35"/>
      <c r="AR47" s="35"/>
      <c r="AS47" s="35"/>
      <c r="AT47" s="35"/>
      <c r="AU47" s="35"/>
      <c r="AV47" s="35"/>
      <c r="AW47" s="35"/>
      <c r="AX47" s="35"/>
      <c r="AY47" s="35"/>
      <c r="AZ47" s="35"/>
      <c r="BA47" s="35"/>
      <c r="BB47" s="35"/>
      <c r="BC47" s="35"/>
      <c r="BD47" s="35"/>
      <c r="BE47" s="35"/>
      <c r="BF47" s="35"/>
      <c r="BG47" s="35"/>
      <c r="BH47" s="35"/>
      <c r="BI47" s="35"/>
      <c r="BJ47" s="35"/>
      <c r="BK47" s="35"/>
      <c r="BL47" s="35"/>
      <c r="BM47" s="35"/>
      <c r="BN47" s="35"/>
      <c r="BO47" s="35"/>
      <c r="BP47" s="35"/>
      <c r="BQ47" s="35"/>
      <c r="BR47" s="35"/>
      <c r="BS47" s="35"/>
      <c r="BT47" s="35"/>
      <c r="BU47" s="35"/>
      <c r="BV47" s="35"/>
      <c r="BW47" s="35"/>
      <c r="BX47" s="35"/>
      <c r="BY47" s="35"/>
      <c r="BZ47" s="35"/>
      <c r="CA47" s="35"/>
      <c r="CB47" s="35"/>
      <c r="CC47" s="35"/>
      <c r="CD47" s="35"/>
      <c r="CE47" s="35"/>
      <c r="CF47" s="35"/>
      <c r="CG47" s="35"/>
      <c r="CH47" s="35"/>
      <c r="CI47" s="35"/>
      <c r="CJ47" s="35"/>
      <c r="CK47" s="35"/>
      <c r="CL47" s="35"/>
      <c r="CM47" s="35"/>
      <c r="CN47" s="35"/>
      <c r="CO47" s="35"/>
      <c r="CP47" s="35"/>
      <c r="CQ47" s="35"/>
      <c r="CR47" s="35"/>
      <c r="CS47" s="35"/>
      <c r="CT47" s="35"/>
      <c r="CU47" s="35"/>
      <c r="CV47" s="35"/>
      <c r="CW47" s="35"/>
      <c r="CX47" s="35"/>
      <c r="CY47" s="35"/>
      <c r="CZ47" s="35"/>
      <c r="DA47" s="35"/>
      <c r="DB47" s="35"/>
      <c r="DC47" s="35"/>
      <c r="DD47" s="35"/>
      <c r="DE47" s="35"/>
      <c r="DF47" s="35"/>
      <c r="DG47" s="35"/>
      <c r="DH47" s="35"/>
      <c r="DI47" s="35"/>
      <c r="DJ47" s="35"/>
      <c r="DK47" s="35"/>
      <c r="DL47" s="35"/>
      <c r="DM47" s="35"/>
      <c r="DN47" s="35"/>
      <c r="DO47" s="35"/>
      <c r="DP47" s="35"/>
      <c r="DQ47" s="35"/>
      <c r="DR47" s="35"/>
      <c r="DS47" s="35"/>
      <c r="DT47" s="35"/>
      <c r="DU47" s="35"/>
      <c r="DV47" s="35"/>
      <c r="DW47" s="35"/>
      <c r="DX47" s="35"/>
      <c r="DY47" s="35"/>
      <c r="DZ47" s="35"/>
      <c r="EA47" s="35"/>
      <c r="EB47" s="35"/>
      <c r="EC47" s="35"/>
      <c r="ED47" s="35"/>
      <c r="EE47" s="35"/>
      <c r="EF47" s="35"/>
      <c r="EG47" s="35"/>
      <c r="EH47" s="35"/>
      <c r="EI47" s="35"/>
      <c r="EJ47" s="35"/>
      <c r="EK47" s="35"/>
      <c r="EL47" s="35"/>
      <c r="EM47" s="35"/>
      <c r="EN47" s="35"/>
      <c r="EO47" s="35"/>
      <c r="EP47" s="35"/>
      <c r="EQ47" s="35"/>
      <c r="ER47" s="35"/>
      <c r="ES47" s="35"/>
      <c r="ET47" s="35"/>
      <c r="EU47" s="35"/>
      <c r="EV47" s="35"/>
      <c r="EW47" s="35"/>
      <c r="EX47" s="35"/>
      <c r="EY47" s="35"/>
      <c r="EZ47" s="35"/>
      <c r="FA47" s="35"/>
      <c r="FB47" s="35"/>
      <c r="FC47" s="35"/>
      <c r="FD47" s="35"/>
      <c r="FE47" s="35"/>
      <c r="FF47" s="35"/>
      <c r="FG47" s="35"/>
      <c r="FH47" s="35"/>
      <c r="FI47" s="35"/>
      <c r="FJ47" s="35"/>
      <c r="FK47" s="35"/>
      <c r="FL47" s="35"/>
      <c r="FM47" s="35"/>
      <c r="FN47" s="35"/>
      <c r="FO47" s="35"/>
      <c r="FP47" s="35"/>
      <c r="FQ47" s="35"/>
      <c r="FR47" s="35"/>
      <c r="FS47" s="35"/>
      <c r="FT47" s="35"/>
      <c r="FU47" s="35"/>
      <c r="FV47" s="35"/>
      <c r="FW47" s="35"/>
      <c r="FX47" s="35"/>
      <c r="FY47" s="35"/>
      <c r="FZ47" s="35"/>
      <c r="GA47" s="35"/>
      <c r="GB47" s="35"/>
      <c r="GC47" s="35"/>
      <c r="GD47" s="35"/>
      <c r="GE47" s="35"/>
      <c r="GF47" s="35"/>
      <c r="GG47" s="35"/>
      <c r="GH47" s="35"/>
      <c r="GI47" s="35"/>
      <c r="GJ47" s="35"/>
      <c r="GK47" s="35"/>
      <c r="GL47" s="35"/>
      <c r="GM47" s="35"/>
      <c r="GN47" s="35"/>
      <c r="GO47" s="35"/>
      <c r="GP47" s="35"/>
      <c r="GQ47" s="35"/>
      <c r="GR47" s="35"/>
      <c r="GS47" s="35"/>
      <c r="GT47" s="35"/>
      <c r="GU47" s="35"/>
      <c r="GV47" s="35"/>
      <c r="GW47" s="35"/>
      <c r="GX47" s="35"/>
      <c r="GY47" s="35"/>
      <c r="GZ47" s="35"/>
      <c r="HA47" s="35"/>
      <c r="HB47" s="35"/>
      <c r="HC47" s="35"/>
      <c r="HD47" s="35"/>
      <c r="HE47" s="35"/>
      <c r="HF47" s="35"/>
      <c r="HG47" s="35"/>
      <c r="HH47" s="35"/>
      <c r="HI47" s="35"/>
      <c r="HJ47" s="35"/>
      <c r="HK47" s="35"/>
      <c r="HL47" s="35"/>
      <c r="HM47" s="35"/>
      <c r="HN47" s="35"/>
      <c r="HO47" s="35"/>
      <c r="HP47" s="35"/>
      <c r="HQ47" s="35"/>
      <c r="HR47" s="35"/>
      <c r="HS47" s="35"/>
      <c r="HT47" s="35"/>
      <c r="HU47" s="35"/>
      <c r="HV47" s="35"/>
      <c r="HW47" s="35"/>
      <c r="HX47" s="35"/>
      <c r="HY47" s="35"/>
      <c r="HZ47" s="35"/>
      <c r="IA47" s="35"/>
      <c r="IB47" s="35"/>
      <c r="IC47" s="35"/>
      <c r="ID47" s="35"/>
      <c r="IE47" s="35"/>
      <c r="IF47" s="35"/>
      <c r="IG47" s="35"/>
      <c r="IH47" s="35"/>
      <c r="II47" s="35"/>
      <c r="IJ47" s="35"/>
      <c r="IK47" s="35"/>
      <c r="IL47" s="35"/>
      <c r="IM47" s="35"/>
      <c r="IN47" s="35"/>
      <c r="IO47" s="35"/>
    </row>
    <row r="48" spans="1:249" x14ac:dyDescent="0.25">
      <c r="A48" s="27" t="s">
        <v>1</v>
      </c>
      <c r="B48" s="203" t="s">
        <v>178</v>
      </c>
      <c r="C48" s="203" t="s">
        <v>178</v>
      </c>
      <c r="D48" s="203" t="s">
        <v>178</v>
      </c>
      <c r="E48" s="203" t="s">
        <v>178</v>
      </c>
      <c r="F48" s="204"/>
      <c r="G48" s="204"/>
      <c r="H48" s="204"/>
      <c r="I48" s="204"/>
      <c r="J48" s="204"/>
      <c r="K48" s="35"/>
      <c r="L48" s="35"/>
      <c r="M48" s="35"/>
      <c r="N48" s="35"/>
      <c r="O48" s="35"/>
      <c r="P48" s="35"/>
      <c r="Q48" s="35"/>
      <c r="R48" s="35"/>
      <c r="S48" s="35"/>
      <c r="T48" s="35"/>
      <c r="U48" s="35"/>
      <c r="V48" s="35"/>
      <c r="W48" s="35"/>
      <c r="X48" s="35"/>
      <c r="Y48" s="35"/>
      <c r="Z48" s="35"/>
      <c r="AA48" s="35"/>
      <c r="AB48" s="35"/>
      <c r="AC48" s="35"/>
      <c r="AD48" s="35"/>
      <c r="AE48" s="35"/>
      <c r="AF48" s="35"/>
      <c r="AG48" s="35"/>
      <c r="AH48" s="35"/>
      <c r="AI48" s="35"/>
      <c r="AJ48" s="35"/>
      <c r="AK48" s="35"/>
      <c r="AL48" s="35"/>
      <c r="AM48" s="35"/>
      <c r="AN48" s="35"/>
      <c r="AO48" s="35"/>
      <c r="AP48" s="35"/>
      <c r="AQ48" s="35"/>
      <c r="AR48" s="35"/>
      <c r="AS48" s="35"/>
      <c r="AT48" s="35"/>
      <c r="AU48" s="35"/>
      <c r="AV48" s="35"/>
      <c r="AW48" s="35"/>
      <c r="AX48" s="35"/>
      <c r="AY48" s="35"/>
      <c r="AZ48" s="35"/>
      <c r="BA48" s="35"/>
      <c r="BB48" s="35"/>
      <c r="BC48" s="35"/>
      <c r="BD48" s="35"/>
      <c r="BE48" s="35"/>
      <c r="BF48" s="35"/>
      <c r="BG48" s="35"/>
      <c r="BH48" s="35"/>
      <c r="BI48" s="35"/>
      <c r="BJ48" s="35"/>
      <c r="BK48" s="35"/>
      <c r="BL48" s="35"/>
      <c r="BM48" s="35"/>
      <c r="BN48" s="35"/>
      <c r="BO48" s="35"/>
      <c r="BP48" s="35"/>
      <c r="BQ48" s="35"/>
      <c r="BR48" s="35"/>
      <c r="BS48" s="35"/>
      <c r="BT48" s="35"/>
      <c r="BU48" s="35"/>
      <c r="BV48" s="35"/>
      <c r="BW48" s="35"/>
      <c r="BX48" s="35"/>
      <c r="BY48" s="35"/>
      <c r="BZ48" s="35"/>
      <c r="CA48" s="35"/>
      <c r="CB48" s="35"/>
      <c r="CC48" s="35"/>
      <c r="CD48" s="35"/>
      <c r="CE48" s="35"/>
      <c r="CF48" s="35"/>
      <c r="CG48" s="35"/>
      <c r="CH48" s="35"/>
      <c r="CI48" s="35"/>
      <c r="CJ48" s="35"/>
      <c r="CK48" s="35"/>
      <c r="CL48" s="35"/>
      <c r="CM48" s="35"/>
      <c r="CN48" s="35"/>
      <c r="CO48" s="35"/>
      <c r="CP48" s="35"/>
      <c r="CQ48" s="35"/>
      <c r="CR48" s="35"/>
      <c r="CS48" s="35"/>
      <c r="CT48" s="35"/>
      <c r="CU48" s="35"/>
      <c r="CV48" s="35"/>
      <c r="CW48" s="35"/>
      <c r="CX48" s="35"/>
      <c r="CY48" s="35"/>
      <c r="CZ48" s="35"/>
      <c r="DA48" s="35"/>
      <c r="DB48" s="35"/>
      <c r="DC48" s="35"/>
      <c r="DD48" s="35"/>
      <c r="DE48" s="35"/>
      <c r="DF48" s="35"/>
      <c r="DG48" s="35"/>
      <c r="DH48" s="35"/>
      <c r="DI48" s="35"/>
      <c r="DJ48" s="35"/>
      <c r="DK48" s="35"/>
      <c r="DL48" s="35"/>
      <c r="DM48" s="35"/>
      <c r="DN48" s="35"/>
      <c r="DO48" s="35"/>
      <c r="DP48" s="35"/>
      <c r="DQ48" s="35"/>
      <c r="DR48" s="35"/>
      <c r="DS48" s="35"/>
      <c r="DT48" s="35"/>
      <c r="DU48" s="35"/>
      <c r="DV48" s="35"/>
      <c r="DW48" s="35"/>
      <c r="DX48" s="35"/>
      <c r="DY48" s="35"/>
      <c r="DZ48" s="35"/>
      <c r="EA48" s="35"/>
      <c r="EB48" s="35"/>
      <c r="EC48" s="35"/>
      <c r="ED48" s="35"/>
      <c r="EE48" s="35"/>
      <c r="EF48" s="35"/>
      <c r="EG48" s="35"/>
      <c r="EH48" s="35"/>
      <c r="EI48" s="35"/>
      <c r="EJ48" s="35"/>
      <c r="EK48" s="35"/>
      <c r="EL48" s="35"/>
      <c r="EM48" s="35"/>
      <c r="EN48" s="35"/>
      <c r="EO48" s="35"/>
      <c r="EP48" s="35"/>
      <c r="EQ48" s="35"/>
      <c r="ER48" s="35"/>
      <c r="ES48" s="35"/>
      <c r="ET48" s="35"/>
      <c r="EU48" s="35"/>
      <c r="EV48" s="35"/>
      <c r="EW48" s="35"/>
      <c r="EX48" s="35"/>
      <c r="EY48" s="35"/>
      <c r="EZ48" s="35"/>
      <c r="FA48" s="35"/>
      <c r="FB48" s="35"/>
      <c r="FC48" s="35"/>
      <c r="FD48" s="35"/>
      <c r="FE48" s="35"/>
      <c r="FF48" s="35"/>
      <c r="FG48" s="35"/>
      <c r="FH48" s="35"/>
      <c r="FI48" s="35"/>
      <c r="FJ48" s="35"/>
      <c r="FK48" s="35"/>
      <c r="FL48" s="35"/>
      <c r="FM48" s="35"/>
      <c r="FN48" s="35"/>
      <c r="FO48" s="35"/>
      <c r="FP48" s="35"/>
      <c r="FQ48" s="35"/>
      <c r="FR48" s="35"/>
      <c r="FS48" s="35"/>
      <c r="FT48" s="35"/>
      <c r="FU48" s="35"/>
      <c r="FV48" s="35"/>
      <c r="FW48" s="35"/>
      <c r="FX48" s="35"/>
      <c r="FY48" s="35"/>
      <c r="FZ48" s="35"/>
      <c r="GA48" s="35"/>
      <c r="GB48" s="35"/>
      <c r="GC48" s="35"/>
      <c r="GD48" s="35"/>
      <c r="GE48" s="35"/>
      <c r="GF48" s="35"/>
      <c r="GG48" s="35"/>
      <c r="GH48" s="35"/>
      <c r="GI48" s="35"/>
      <c r="GJ48" s="35"/>
      <c r="GK48" s="35"/>
      <c r="GL48" s="35"/>
      <c r="GM48" s="35"/>
      <c r="GN48" s="35"/>
      <c r="GO48" s="35"/>
      <c r="GP48" s="35"/>
      <c r="GQ48" s="35"/>
      <c r="GR48" s="35"/>
      <c r="GS48" s="35"/>
      <c r="GT48" s="35"/>
      <c r="GU48" s="35"/>
      <c r="GV48" s="35"/>
      <c r="GW48" s="35"/>
      <c r="GX48" s="35"/>
      <c r="GY48" s="35"/>
      <c r="GZ48" s="35"/>
      <c r="HA48" s="35"/>
      <c r="HB48" s="35"/>
      <c r="HC48" s="35"/>
      <c r="HD48" s="35"/>
      <c r="HE48" s="35"/>
      <c r="HF48" s="35"/>
      <c r="HG48" s="35"/>
      <c r="HH48" s="35"/>
      <c r="HI48" s="35"/>
      <c r="HJ48" s="35"/>
      <c r="HK48" s="35"/>
      <c r="HL48" s="35"/>
      <c r="HM48" s="35"/>
      <c r="HN48" s="35"/>
      <c r="HO48" s="35"/>
      <c r="HP48" s="35"/>
      <c r="HQ48" s="35"/>
      <c r="HR48" s="35"/>
      <c r="HS48" s="35"/>
      <c r="HT48" s="35"/>
      <c r="HU48" s="35"/>
      <c r="HV48" s="35"/>
      <c r="HW48" s="35"/>
      <c r="HX48" s="35"/>
      <c r="HY48" s="35"/>
      <c r="HZ48" s="35"/>
      <c r="IA48" s="35"/>
      <c r="IB48" s="35"/>
      <c r="IC48" s="35"/>
      <c r="ID48" s="35"/>
      <c r="IE48" s="35"/>
      <c r="IF48" s="35"/>
      <c r="IG48" s="35"/>
      <c r="IH48" s="35"/>
      <c r="II48" s="35"/>
      <c r="IJ48" s="35"/>
      <c r="IK48" s="35"/>
      <c r="IL48" s="35"/>
      <c r="IM48" s="35"/>
      <c r="IN48" s="35"/>
      <c r="IO48" s="35"/>
    </row>
    <row r="49" spans="1:249" ht="25.5" x14ac:dyDescent="0.25">
      <c r="A49" s="29" t="s">
        <v>224</v>
      </c>
      <c r="B49" s="30" t="s">
        <v>225</v>
      </c>
      <c r="C49" s="31"/>
      <c r="D49" s="31" t="s">
        <v>226</v>
      </c>
      <c r="E49" s="31"/>
      <c r="F49" s="52">
        <f>G49+H49+I49+J49</f>
        <v>0</v>
      </c>
      <c r="G49" s="52">
        <f>G51+G55</f>
        <v>0</v>
      </c>
      <c r="H49" s="52">
        <f>H51+H55</f>
        <v>0</v>
      </c>
      <c r="I49" s="52">
        <f>I51+I55</f>
        <v>0</v>
      </c>
      <c r="J49" s="52">
        <f>J51+J55</f>
        <v>0</v>
      </c>
      <c r="K49" s="35"/>
      <c r="L49" s="35"/>
      <c r="M49" s="35"/>
      <c r="N49" s="35"/>
      <c r="O49" s="35"/>
      <c r="P49" s="35"/>
      <c r="Q49" s="35"/>
      <c r="R49" s="35"/>
      <c r="S49" s="35"/>
      <c r="T49" s="35"/>
      <c r="U49" s="35"/>
      <c r="V49" s="35"/>
      <c r="W49" s="35"/>
      <c r="X49" s="35"/>
      <c r="Y49" s="35"/>
      <c r="Z49" s="35"/>
      <c r="AA49" s="35"/>
      <c r="AB49" s="35"/>
      <c r="AC49" s="35"/>
      <c r="AD49" s="35"/>
      <c r="AE49" s="35"/>
      <c r="AF49" s="35"/>
      <c r="AG49" s="35"/>
      <c r="AH49" s="35"/>
      <c r="AI49" s="35"/>
      <c r="AJ49" s="35"/>
      <c r="AK49" s="35"/>
      <c r="AL49" s="35"/>
      <c r="AM49" s="35"/>
      <c r="AN49" s="35"/>
      <c r="AO49" s="35"/>
      <c r="AP49" s="35"/>
      <c r="AQ49" s="35"/>
      <c r="AR49" s="35"/>
      <c r="AS49" s="35"/>
      <c r="AT49" s="35"/>
      <c r="AU49" s="35"/>
      <c r="AV49" s="35"/>
      <c r="AW49" s="35"/>
      <c r="AX49" s="35"/>
      <c r="AY49" s="35"/>
      <c r="AZ49" s="35"/>
      <c r="BA49" s="35"/>
      <c r="BB49" s="35"/>
      <c r="BC49" s="35"/>
      <c r="BD49" s="35"/>
      <c r="BE49" s="35"/>
      <c r="BF49" s="35"/>
      <c r="BG49" s="35"/>
      <c r="BH49" s="35"/>
      <c r="BI49" s="35"/>
      <c r="BJ49" s="35"/>
      <c r="BK49" s="35"/>
      <c r="BL49" s="35"/>
      <c r="BM49" s="35"/>
      <c r="BN49" s="35"/>
      <c r="BO49" s="35"/>
      <c r="BP49" s="35"/>
      <c r="BQ49" s="35"/>
      <c r="BR49" s="35"/>
      <c r="BS49" s="35"/>
      <c r="BT49" s="35"/>
      <c r="BU49" s="35"/>
      <c r="BV49" s="35"/>
      <c r="BW49" s="35"/>
      <c r="BX49" s="35"/>
      <c r="BY49" s="35"/>
      <c r="BZ49" s="35"/>
      <c r="CA49" s="35"/>
      <c r="CB49" s="35"/>
      <c r="CC49" s="35"/>
      <c r="CD49" s="35"/>
      <c r="CE49" s="35"/>
      <c r="CF49" s="35"/>
      <c r="CG49" s="35"/>
      <c r="CH49" s="35"/>
      <c r="CI49" s="35"/>
      <c r="CJ49" s="35"/>
      <c r="CK49" s="35"/>
      <c r="CL49" s="35"/>
      <c r="CM49" s="35"/>
      <c r="CN49" s="35"/>
      <c r="CO49" s="35"/>
      <c r="CP49" s="35"/>
      <c r="CQ49" s="35"/>
      <c r="CR49" s="35"/>
      <c r="CS49" s="35"/>
      <c r="CT49" s="35"/>
      <c r="CU49" s="35"/>
      <c r="CV49" s="35"/>
      <c r="CW49" s="35"/>
      <c r="CX49" s="35"/>
      <c r="CY49" s="35"/>
      <c r="CZ49" s="35"/>
      <c r="DA49" s="35"/>
      <c r="DB49" s="35"/>
      <c r="DC49" s="35"/>
      <c r="DD49" s="35"/>
      <c r="DE49" s="35"/>
      <c r="DF49" s="35"/>
      <c r="DG49" s="35"/>
      <c r="DH49" s="35"/>
      <c r="DI49" s="35"/>
      <c r="DJ49" s="35"/>
      <c r="DK49" s="35"/>
      <c r="DL49" s="35"/>
      <c r="DM49" s="35"/>
      <c r="DN49" s="35"/>
      <c r="DO49" s="35"/>
      <c r="DP49" s="35"/>
      <c r="DQ49" s="35"/>
      <c r="DR49" s="35"/>
      <c r="DS49" s="35"/>
      <c r="DT49" s="35"/>
      <c r="DU49" s="35"/>
      <c r="DV49" s="35"/>
      <c r="DW49" s="35"/>
      <c r="DX49" s="35"/>
      <c r="DY49" s="35"/>
      <c r="DZ49" s="35"/>
      <c r="EA49" s="35"/>
      <c r="EB49" s="35"/>
      <c r="EC49" s="35"/>
      <c r="ED49" s="35"/>
      <c r="EE49" s="35"/>
      <c r="EF49" s="35"/>
      <c r="EG49" s="35"/>
      <c r="EH49" s="35"/>
      <c r="EI49" s="35"/>
      <c r="EJ49" s="35"/>
      <c r="EK49" s="35"/>
      <c r="EL49" s="35"/>
      <c r="EM49" s="35"/>
      <c r="EN49" s="35"/>
      <c r="EO49" s="35"/>
      <c r="EP49" s="35"/>
      <c r="EQ49" s="35"/>
      <c r="ER49" s="35"/>
      <c r="ES49" s="35"/>
      <c r="ET49" s="35"/>
      <c r="EU49" s="35"/>
      <c r="EV49" s="35"/>
      <c r="EW49" s="35"/>
      <c r="EX49" s="35"/>
      <c r="EY49" s="35"/>
      <c r="EZ49" s="35"/>
      <c r="FA49" s="35"/>
      <c r="FB49" s="35"/>
      <c r="FC49" s="35"/>
      <c r="FD49" s="35"/>
      <c r="FE49" s="35"/>
      <c r="FF49" s="35"/>
      <c r="FG49" s="35"/>
      <c r="FH49" s="35"/>
      <c r="FI49" s="35"/>
      <c r="FJ49" s="35"/>
      <c r="FK49" s="35"/>
      <c r="FL49" s="35"/>
      <c r="FM49" s="35"/>
      <c r="FN49" s="35"/>
      <c r="FO49" s="35"/>
      <c r="FP49" s="35"/>
      <c r="FQ49" s="35"/>
      <c r="FR49" s="35"/>
      <c r="FS49" s="35"/>
      <c r="FT49" s="35"/>
      <c r="FU49" s="35"/>
      <c r="FV49" s="35"/>
      <c r="FW49" s="35"/>
      <c r="FX49" s="35"/>
      <c r="FY49" s="35"/>
      <c r="FZ49" s="35"/>
      <c r="GA49" s="35"/>
      <c r="GB49" s="35"/>
      <c r="GC49" s="35"/>
      <c r="GD49" s="35"/>
      <c r="GE49" s="35"/>
      <c r="GF49" s="35"/>
      <c r="GG49" s="35"/>
      <c r="GH49" s="35"/>
      <c r="GI49" s="35"/>
      <c r="GJ49" s="35"/>
      <c r="GK49" s="35"/>
      <c r="GL49" s="35"/>
      <c r="GM49" s="35"/>
      <c r="GN49" s="35"/>
      <c r="GO49" s="35"/>
      <c r="GP49" s="35"/>
      <c r="GQ49" s="35"/>
      <c r="GR49" s="35"/>
      <c r="GS49" s="35"/>
      <c r="GT49" s="35"/>
      <c r="GU49" s="35"/>
      <c r="GV49" s="35"/>
      <c r="GW49" s="35"/>
      <c r="GX49" s="35"/>
      <c r="GY49" s="35"/>
      <c r="GZ49" s="35"/>
      <c r="HA49" s="35"/>
      <c r="HB49" s="35"/>
      <c r="HC49" s="35"/>
      <c r="HD49" s="35"/>
      <c r="HE49" s="35"/>
      <c r="HF49" s="35"/>
      <c r="HG49" s="35"/>
      <c r="HH49" s="35"/>
      <c r="HI49" s="35"/>
      <c r="HJ49" s="35"/>
      <c r="HK49" s="35"/>
      <c r="HL49" s="35"/>
      <c r="HM49" s="35"/>
      <c r="HN49" s="35"/>
      <c r="HO49" s="35"/>
      <c r="HP49" s="35"/>
      <c r="HQ49" s="35"/>
      <c r="HR49" s="35"/>
      <c r="HS49" s="35"/>
      <c r="HT49" s="35"/>
      <c r="HU49" s="35"/>
      <c r="HV49" s="35"/>
      <c r="HW49" s="35"/>
      <c r="HX49" s="35"/>
      <c r="HY49" s="35"/>
      <c r="HZ49" s="35"/>
      <c r="IA49" s="35"/>
      <c r="IB49" s="35"/>
      <c r="IC49" s="35"/>
      <c r="ID49" s="35"/>
      <c r="IE49" s="35"/>
      <c r="IF49" s="35"/>
      <c r="IG49" s="35"/>
      <c r="IH49" s="35"/>
      <c r="II49" s="35"/>
      <c r="IJ49" s="35"/>
      <c r="IK49" s="35"/>
      <c r="IL49" s="35"/>
      <c r="IM49" s="35"/>
      <c r="IN49" s="35"/>
      <c r="IO49" s="35"/>
    </row>
    <row r="50" spans="1:249" x14ac:dyDescent="0.25">
      <c r="A50" s="27" t="s">
        <v>187</v>
      </c>
      <c r="B50" s="203" t="s">
        <v>178</v>
      </c>
      <c r="C50" s="203" t="s">
        <v>178</v>
      </c>
      <c r="D50" s="203" t="s">
        <v>178</v>
      </c>
      <c r="E50" s="203" t="s">
        <v>178</v>
      </c>
      <c r="F50" s="203" t="s">
        <v>178</v>
      </c>
      <c r="G50" s="203" t="s">
        <v>178</v>
      </c>
      <c r="H50" s="203" t="s">
        <v>178</v>
      </c>
      <c r="I50" s="203" t="s">
        <v>178</v>
      </c>
      <c r="J50" s="203" t="s">
        <v>178</v>
      </c>
      <c r="K50" s="28"/>
      <c r="L50" s="28"/>
      <c r="M50" s="28"/>
      <c r="N50" s="28"/>
      <c r="O50" s="28"/>
      <c r="P50" s="28"/>
      <c r="Q50" s="28"/>
      <c r="R50" s="28"/>
      <c r="S50" s="28"/>
      <c r="T50" s="28"/>
      <c r="U50" s="28"/>
      <c r="V50" s="28"/>
      <c r="W50" s="28"/>
      <c r="X50" s="28"/>
      <c r="Y50" s="28"/>
      <c r="Z50" s="28"/>
      <c r="AA50" s="28"/>
      <c r="AB50" s="28"/>
      <c r="AC50" s="28"/>
      <c r="AD50" s="28"/>
      <c r="AE50" s="28"/>
      <c r="AF50" s="28"/>
      <c r="AG50" s="28"/>
      <c r="AH50" s="28"/>
      <c r="AI50" s="28"/>
      <c r="AJ50" s="28"/>
      <c r="AK50" s="28"/>
      <c r="AL50" s="28"/>
      <c r="AM50" s="28"/>
      <c r="AN50" s="28"/>
      <c r="AO50" s="28"/>
      <c r="AP50" s="28"/>
      <c r="AQ50" s="28"/>
      <c r="AR50" s="28"/>
      <c r="AS50" s="28"/>
      <c r="AT50" s="28"/>
      <c r="AU50" s="28"/>
      <c r="AV50" s="28"/>
      <c r="AW50" s="28"/>
      <c r="AX50" s="28"/>
      <c r="AY50" s="28"/>
      <c r="AZ50" s="28"/>
      <c r="BA50" s="28"/>
      <c r="BB50" s="28"/>
      <c r="BC50" s="28"/>
      <c r="BD50" s="28"/>
      <c r="BE50" s="28"/>
      <c r="BF50" s="28"/>
      <c r="BG50" s="28"/>
      <c r="BH50" s="28"/>
      <c r="BI50" s="28"/>
      <c r="BJ50" s="28"/>
      <c r="BK50" s="28"/>
      <c r="BL50" s="28"/>
      <c r="BM50" s="28"/>
      <c r="BN50" s="28"/>
      <c r="BO50" s="28"/>
      <c r="BP50" s="28"/>
      <c r="BQ50" s="28"/>
      <c r="BR50" s="28"/>
      <c r="BS50" s="28"/>
      <c r="BT50" s="28"/>
      <c r="BU50" s="28"/>
      <c r="BV50" s="28"/>
      <c r="BW50" s="28"/>
      <c r="BX50" s="28"/>
      <c r="BY50" s="28"/>
      <c r="BZ50" s="28"/>
      <c r="CA50" s="28"/>
      <c r="CB50" s="28"/>
      <c r="CC50" s="28"/>
      <c r="CD50" s="28"/>
      <c r="CE50" s="28"/>
      <c r="CF50" s="28"/>
      <c r="CG50" s="28"/>
      <c r="CH50" s="28"/>
      <c r="CI50" s="28"/>
      <c r="CJ50" s="28"/>
      <c r="CK50" s="28"/>
      <c r="CL50" s="28"/>
      <c r="CM50" s="28"/>
      <c r="CN50" s="28"/>
      <c r="CO50" s="28"/>
      <c r="CP50" s="28"/>
      <c r="CQ50" s="28"/>
      <c r="CR50" s="28"/>
      <c r="CS50" s="28"/>
      <c r="CT50" s="28"/>
      <c r="CU50" s="28"/>
      <c r="CV50" s="28"/>
      <c r="CW50" s="28"/>
      <c r="CX50" s="28"/>
      <c r="CY50" s="28"/>
      <c r="CZ50" s="28"/>
      <c r="DA50" s="28"/>
      <c r="DB50" s="28"/>
      <c r="DC50" s="28"/>
      <c r="DD50" s="28"/>
      <c r="DE50" s="28"/>
      <c r="DF50" s="28"/>
      <c r="DG50" s="28"/>
      <c r="DH50" s="28"/>
      <c r="DI50" s="28"/>
      <c r="DJ50" s="28"/>
      <c r="DK50" s="28"/>
      <c r="DL50" s="28"/>
      <c r="DM50" s="28"/>
      <c r="DN50" s="28"/>
      <c r="DO50" s="28"/>
      <c r="DP50" s="28"/>
      <c r="DQ50" s="28"/>
      <c r="DR50" s="28"/>
      <c r="DS50" s="28"/>
      <c r="DT50" s="28"/>
      <c r="DU50" s="28"/>
      <c r="DV50" s="28"/>
      <c r="DW50" s="28"/>
      <c r="DX50" s="28"/>
      <c r="DY50" s="28"/>
      <c r="DZ50" s="28"/>
      <c r="EA50" s="28"/>
      <c r="EB50" s="28"/>
      <c r="EC50" s="28"/>
      <c r="ED50" s="28"/>
      <c r="EE50" s="28"/>
      <c r="EF50" s="28"/>
      <c r="EG50" s="28"/>
      <c r="EH50" s="28"/>
      <c r="EI50" s="28"/>
      <c r="EJ50" s="28"/>
      <c r="EK50" s="28"/>
      <c r="EL50" s="28"/>
      <c r="EM50" s="28"/>
      <c r="EN50" s="28"/>
      <c r="EO50" s="28"/>
      <c r="EP50" s="28"/>
      <c r="EQ50" s="28"/>
      <c r="ER50" s="28"/>
      <c r="ES50" s="28"/>
      <c r="ET50" s="28"/>
      <c r="EU50" s="28"/>
      <c r="EV50" s="28"/>
      <c r="EW50" s="28"/>
      <c r="EX50" s="28"/>
      <c r="EY50" s="28"/>
      <c r="EZ50" s="28"/>
      <c r="FA50" s="28"/>
      <c r="FB50" s="28"/>
      <c r="FC50" s="28"/>
      <c r="FD50" s="28"/>
      <c r="FE50" s="28"/>
      <c r="FF50" s="28"/>
      <c r="FG50" s="28"/>
      <c r="FH50" s="28"/>
      <c r="FI50" s="28"/>
      <c r="FJ50" s="28"/>
      <c r="FK50" s="28"/>
      <c r="FL50" s="28"/>
      <c r="FM50" s="28"/>
      <c r="FN50" s="28"/>
      <c r="FO50" s="28"/>
      <c r="FP50" s="28"/>
      <c r="FQ50" s="28"/>
      <c r="FR50" s="28"/>
      <c r="FS50" s="28"/>
      <c r="FT50" s="28"/>
      <c r="FU50" s="28"/>
      <c r="FV50" s="28"/>
      <c r="FW50" s="28"/>
      <c r="FX50" s="28"/>
      <c r="FY50" s="28"/>
      <c r="FZ50" s="28"/>
      <c r="GA50" s="28"/>
      <c r="GB50" s="28"/>
      <c r="GC50" s="28"/>
      <c r="GD50" s="28"/>
      <c r="GE50" s="28"/>
      <c r="GF50" s="28"/>
      <c r="GG50" s="28"/>
      <c r="GH50" s="28"/>
      <c r="GI50" s="28"/>
      <c r="GJ50" s="28"/>
      <c r="GK50" s="28"/>
      <c r="GL50" s="28"/>
      <c r="GM50" s="28"/>
      <c r="GN50" s="28"/>
      <c r="GO50" s="28"/>
      <c r="GP50" s="28"/>
      <c r="GQ50" s="28"/>
      <c r="GR50" s="28"/>
      <c r="GS50" s="28"/>
      <c r="GT50" s="28"/>
      <c r="GU50" s="28"/>
      <c r="GV50" s="28"/>
      <c r="GW50" s="28"/>
      <c r="GX50" s="28"/>
      <c r="GY50" s="28"/>
      <c r="GZ50" s="28"/>
      <c r="HA50" s="28"/>
      <c r="HB50" s="28"/>
      <c r="HC50" s="28"/>
      <c r="HD50" s="28"/>
      <c r="HE50" s="28"/>
      <c r="HF50" s="28"/>
      <c r="HG50" s="28"/>
      <c r="HH50" s="28"/>
      <c r="HI50" s="28"/>
      <c r="HJ50" s="28"/>
      <c r="HK50" s="28"/>
      <c r="HL50" s="28"/>
      <c r="HM50" s="28"/>
      <c r="HN50" s="28"/>
      <c r="HO50" s="28"/>
      <c r="HP50" s="28"/>
      <c r="HQ50" s="28"/>
      <c r="HR50" s="28"/>
      <c r="HS50" s="28"/>
      <c r="HT50" s="28"/>
      <c r="HU50" s="28"/>
      <c r="HV50" s="28"/>
      <c r="HW50" s="28"/>
      <c r="HX50" s="28"/>
      <c r="HY50" s="28"/>
      <c r="HZ50" s="28"/>
      <c r="IA50" s="28"/>
      <c r="IB50" s="28"/>
      <c r="IC50" s="28"/>
      <c r="ID50" s="28"/>
      <c r="IE50" s="28"/>
      <c r="IF50" s="28"/>
      <c r="IG50" s="28"/>
      <c r="IH50" s="28"/>
      <c r="II50" s="28"/>
      <c r="IJ50" s="28"/>
      <c r="IK50" s="28"/>
      <c r="IL50" s="28"/>
      <c r="IM50" s="28"/>
      <c r="IN50" s="28"/>
      <c r="IO50" s="28"/>
    </row>
    <row r="51" spans="1:249" ht="38.25" x14ac:dyDescent="0.25">
      <c r="A51" s="29" t="s">
        <v>227</v>
      </c>
      <c r="B51" s="30" t="s">
        <v>228</v>
      </c>
      <c r="C51" s="31" t="s">
        <v>229</v>
      </c>
      <c r="D51" s="31" t="s">
        <v>230</v>
      </c>
      <c r="E51" s="31" t="s">
        <v>178</v>
      </c>
      <c r="F51" s="52">
        <f>G51+H51+I51+J51</f>
        <v>0</v>
      </c>
      <c r="G51" s="52">
        <f>G53+G54</f>
        <v>0</v>
      </c>
      <c r="H51" s="52">
        <f>SUM(H53:H54)</f>
        <v>0</v>
      </c>
      <c r="I51" s="52">
        <f>SUM(I53:I54)</f>
        <v>0</v>
      </c>
      <c r="J51" s="52">
        <f>J53</f>
        <v>0</v>
      </c>
      <c r="K51" s="35"/>
      <c r="L51" s="35"/>
      <c r="M51" s="35"/>
      <c r="N51" s="35"/>
      <c r="O51" s="35"/>
      <c r="P51" s="35"/>
      <c r="Q51" s="35"/>
      <c r="R51" s="35"/>
      <c r="S51" s="35"/>
      <c r="T51" s="35"/>
      <c r="U51" s="35"/>
      <c r="V51" s="35"/>
      <c r="W51" s="35"/>
      <c r="X51" s="35"/>
      <c r="Y51" s="35"/>
      <c r="Z51" s="35"/>
      <c r="AA51" s="35"/>
      <c r="AB51" s="35"/>
      <c r="AC51" s="35"/>
      <c r="AD51" s="35"/>
      <c r="AE51" s="35"/>
      <c r="AF51" s="35"/>
      <c r="AG51" s="35"/>
      <c r="AH51" s="35"/>
      <c r="AI51" s="35"/>
      <c r="AJ51" s="35"/>
      <c r="AK51" s="35"/>
      <c r="AL51" s="35"/>
      <c r="AM51" s="35"/>
      <c r="AN51" s="35"/>
      <c r="AO51" s="35"/>
      <c r="AP51" s="35"/>
      <c r="AQ51" s="35"/>
      <c r="AR51" s="35"/>
      <c r="AS51" s="35"/>
      <c r="AT51" s="35"/>
      <c r="AU51" s="35"/>
      <c r="AV51" s="35"/>
      <c r="AW51" s="35"/>
      <c r="AX51" s="35"/>
      <c r="AY51" s="35"/>
      <c r="AZ51" s="35"/>
      <c r="BA51" s="35"/>
      <c r="BB51" s="35"/>
      <c r="BC51" s="35"/>
      <c r="BD51" s="35"/>
      <c r="BE51" s="35"/>
      <c r="BF51" s="35"/>
      <c r="BG51" s="35"/>
      <c r="BH51" s="35"/>
      <c r="BI51" s="35"/>
      <c r="BJ51" s="35"/>
      <c r="BK51" s="35"/>
      <c r="BL51" s="35"/>
      <c r="BM51" s="35"/>
      <c r="BN51" s="35"/>
      <c r="BO51" s="35"/>
      <c r="BP51" s="35"/>
      <c r="BQ51" s="35"/>
      <c r="BR51" s="35"/>
      <c r="BS51" s="35"/>
      <c r="BT51" s="35"/>
      <c r="BU51" s="35"/>
      <c r="BV51" s="35"/>
      <c r="BW51" s="35"/>
      <c r="BX51" s="35"/>
      <c r="BY51" s="35"/>
      <c r="BZ51" s="35"/>
      <c r="CA51" s="35"/>
      <c r="CB51" s="35"/>
      <c r="CC51" s="35"/>
      <c r="CD51" s="35"/>
      <c r="CE51" s="35"/>
      <c r="CF51" s="35"/>
      <c r="CG51" s="35"/>
      <c r="CH51" s="35"/>
      <c r="CI51" s="35"/>
      <c r="CJ51" s="35"/>
      <c r="CK51" s="35"/>
      <c r="CL51" s="35"/>
      <c r="CM51" s="35"/>
      <c r="CN51" s="35"/>
      <c r="CO51" s="35"/>
      <c r="CP51" s="35"/>
      <c r="CQ51" s="35"/>
      <c r="CR51" s="35"/>
      <c r="CS51" s="35"/>
      <c r="CT51" s="35"/>
      <c r="CU51" s="35"/>
      <c r="CV51" s="35"/>
      <c r="CW51" s="35"/>
      <c r="CX51" s="35"/>
      <c r="CY51" s="35"/>
      <c r="CZ51" s="35"/>
      <c r="DA51" s="35"/>
      <c r="DB51" s="35"/>
      <c r="DC51" s="35"/>
      <c r="DD51" s="35"/>
      <c r="DE51" s="35"/>
      <c r="DF51" s="35"/>
      <c r="DG51" s="35"/>
      <c r="DH51" s="35"/>
      <c r="DI51" s="35"/>
      <c r="DJ51" s="35"/>
      <c r="DK51" s="35"/>
      <c r="DL51" s="35"/>
      <c r="DM51" s="35"/>
      <c r="DN51" s="35"/>
      <c r="DO51" s="35"/>
      <c r="DP51" s="35"/>
      <c r="DQ51" s="35"/>
      <c r="DR51" s="35"/>
      <c r="DS51" s="35"/>
      <c r="DT51" s="35"/>
      <c r="DU51" s="35"/>
      <c r="DV51" s="35"/>
      <c r="DW51" s="35"/>
      <c r="DX51" s="35"/>
      <c r="DY51" s="35"/>
      <c r="DZ51" s="35"/>
      <c r="EA51" s="35"/>
      <c r="EB51" s="35"/>
      <c r="EC51" s="35"/>
      <c r="ED51" s="35"/>
      <c r="EE51" s="35"/>
      <c r="EF51" s="35"/>
      <c r="EG51" s="35"/>
      <c r="EH51" s="35"/>
      <c r="EI51" s="35"/>
      <c r="EJ51" s="35"/>
      <c r="EK51" s="35"/>
      <c r="EL51" s="35"/>
      <c r="EM51" s="35"/>
      <c r="EN51" s="35"/>
      <c r="EO51" s="35"/>
      <c r="EP51" s="35"/>
      <c r="EQ51" s="35"/>
      <c r="ER51" s="35"/>
      <c r="ES51" s="35"/>
      <c r="ET51" s="35"/>
      <c r="EU51" s="35"/>
      <c r="EV51" s="35"/>
      <c r="EW51" s="35"/>
      <c r="EX51" s="35"/>
      <c r="EY51" s="35"/>
      <c r="EZ51" s="35"/>
      <c r="FA51" s="35"/>
      <c r="FB51" s="35"/>
      <c r="FC51" s="35"/>
      <c r="FD51" s="35"/>
      <c r="FE51" s="35"/>
      <c r="FF51" s="35"/>
      <c r="FG51" s="35"/>
      <c r="FH51" s="35"/>
      <c r="FI51" s="35"/>
      <c r="FJ51" s="35"/>
      <c r="FK51" s="35"/>
      <c r="FL51" s="35"/>
      <c r="FM51" s="35"/>
      <c r="FN51" s="35"/>
      <c r="FO51" s="35"/>
      <c r="FP51" s="35"/>
      <c r="FQ51" s="35"/>
      <c r="FR51" s="35"/>
      <c r="FS51" s="35"/>
      <c r="FT51" s="35"/>
      <c r="FU51" s="35"/>
      <c r="FV51" s="35"/>
      <c r="FW51" s="35"/>
      <c r="FX51" s="35"/>
      <c r="FY51" s="35"/>
      <c r="FZ51" s="35"/>
      <c r="GA51" s="35"/>
      <c r="GB51" s="35"/>
      <c r="GC51" s="35"/>
      <c r="GD51" s="35"/>
      <c r="GE51" s="35"/>
      <c r="GF51" s="35"/>
      <c r="GG51" s="35"/>
      <c r="GH51" s="35"/>
      <c r="GI51" s="35"/>
      <c r="GJ51" s="35"/>
      <c r="GK51" s="35"/>
      <c r="GL51" s="35"/>
      <c r="GM51" s="35"/>
      <c r="GN51" s="35"/>
      <c r="GO51" s="35"/>
      <c r="GP51" s="35"/>
      <c r="GQ51" s="35"/>
      <c r="GR51" s="35"/>
      <c r="GS51" s="35"/>
      <c r="GT51" s="35"/>
      <c r="GU51" s="35"/>
      <c r="GV51" s="35"/>
      <c r="GW51" s="35"/>
      <c r="GX51" s="35"/>
      <c r="GY51" s="35"/>
      <c r="GZ51" s="35"/>
      <c r="HA51" s="35"/>
      <c r="HB51" s="35"/>
      <c r="HC51" s="35"/>
      <c r="HD51" s="35"/>
      <c r="HE51" s="35"/>
      <c r="HF51" s="35"/>
      <c r="HG51" s="35"/>
      <c r="HH51" s="35"/>
      <c r="HI51" s="35"/>
      <c r="HJ51" s="35"/>
      <c r="HK51" s="35"/>
      <c r="HL51" s="35"/>
      <c r="HM51" s="35"/>
      <c r="HN51" s="35"/>
      <c r="HO51" s="35"/>
      <c r="HP51" s="35"/>
      <c r="HQ51" s="35"/>
      <c r="HR51" s="35"/>
      <c r="HS51" s="35"/>
      <c r="HT51" s="35"/>
      <c r="HU51" s="35"/>
      <c r="HV51" s="35"/>
      <c r="HW51" s="35"/>
      <c r="HX51" s="35"/>
      <c r="HY51" s="35"/>
      <c r="HZ51" s="35"/>
      <c r="IA51" s="35"/>
      <c r="IB51" s="35"/>
      <c r="IC51" s="35"/>
      <c r="ID51" s="35"/>
      <c r="IE51" s="35"/>
      <c r="IF51" s="35"/>
      <c r="IG51" s="35"/>
      <c r="IH51" s="35"/>
      <c r="II51" s="35"/>
      <c r="IJ51" s="35"/>
      <c r="IK51" s="35"/>
      <c r="IL51" s="35"/>
      <c r="IM51" s="35"/>
      <c r="IN51" s="35"/>
      <c r="IO51" s="35"/>
    </row>
    <row r="52" spans="1:249" x14ac:dyDescent="0.25">
      <c r="A52" s="139" t="s">
        <v>1</v>
      </c>
      <c r="B52" s="203" t="s">
        <v>178</v>
      </c>
      <c r="C52" s="203" t="s">
        <v>178</v>
      </c>
      <c r="D52" s="203" t="s">
        <v>178</v>
      </c>
      <c r="E52" s="203" t="s">
        <v>178</v>
      </c>
      <c r="F52" s="203" t="s">
        <v>178</v>
      </c>
      <c r="G52" s="203" t="s">
        <v>178</v>
      </c>
      <c r="H52" s="203" t="s">
        <v>178</v>
      </c>
      <c r="I52" s="203" t="s">
        <v>178</v>
      </c>
      <c r="J52" s="203" t="s">
        <v>178</v>
      </c>
      <c r="K52" s="35"/>
      <c r="L52" s="35"/>
      <c r="M52" s="35"/>
      <c r="N52" s="35"/>
      <c r="O52" s="35"/>
      <c r="P52" s="35"/>
      <c r="Q52" s="35"/>
      <c r="R52" s="35"/>
      <c r="S52" s="35"/>
      <c r="T52" s="35"/>
      <c r="U52" s="35"/>
      <c r="V52" s="35"/>
      <c r="W52" s="35"/>
      <c r="X52" s="35"/>
      <c r="Y52" s="35"/>
      <c r="Z52" s="35"/>
      <c r="AA52" s="35"/>
      <c r="AB52" s="35"/>
      <c r="AC52" s="35"/>
      <c r="AD52" s="35"/>
      <c r="AE52" s="35"/>
      <c r="AF52" s="35"/>
      <c r="AG52" s="35"/>
      <c r="AH52" s="35"/>
      <c r="AI52" s="35"/>
      <c r="AJ52" s="35"/>
      <c r="AK52" s="35"/>
      <c r="AL52" s="35"/>
      <c r="AM52" s="35"/>
      <c r="AN52" s="35"/>
      <c r="AO52" s="35"/>
      <c r="AP52" s="35"/>
      <c r="AQ52" s="35"/>
      <c r="AR52" s="35"/>
      <c r="AS52" s="35"/>
      <c r="AT52" s="35"/>
      <c r="AU52" s="35"/>
      <c r="AV52" s="35"/>
      <c r="AW52" s="35"/>
      <c r="AX52" s="35"/>
      <c r="AY52" s="35"/>
      <c r="AZ52" s="35"/>
      <c r="BA52" s="35"/>
      <c r="BB52" s="35"/>
      <c r="BC52" s="35"/>
      <c r="BD52" s="35"/>
      <c r="BE52" s="35"/>
      <c r="BF52" s="35"/>
      <c r="BG52" s="35"/>
      <c r="BH52" s="35"/>
      <c r="BI52" s="35"/>
      <c r="BJ52" s="35"/>
      <c r="BK52" s="35"/>
      <c r="BL52" s="35"/>
      <c r="BM52" s="35"/>
      <c r="BN52" s="35"/>
      <c r="BO52" s="35"/>
      <c r="BP52" s="35"/>
      <c r="BQ52" s="35"/>
      <c r="BR52" s="35"/>
      <c r="BS52" s="35"/>
      <c r="BT52" s="35"/>
      <c r="BU52" s="35"/>
      <c r="BV52" s="35"/>
      <c r="BW52" s="35"/>
      <c r="BX52" s="35"/>
      <c r="BY52" s="35"/>
      <c r="BZ52" s="35"/>
      <c r="CA52" s="35"/>
      <c r="CB52" s="35"/>
      <c r="CC52" s="35"/>
      <c r="CD52" s="35"/>
      <c r="CE52" s="35"/>
      <c r="CF52" s="35"/>
      <c r="CG52" s="35"/>
      <c r="CH52" s="35"/>
      <c r="CI52" s="35"/>
      <c r="CJ52" s="35"/>
      <c r="CK52" s="35"/>
      <c r="CL52" s="35"/>
      <c r="CM52" s="35"/>
      <c r="CN52" s="35"/>
      <c r="CO52" s="35"/>
      <c r="CP52" s="35"/>
      <c r="CQ52" s="35"/>
      <c r="CR52" s="35"/>
      <c r="CS52" s="35"/>
      <c r="CT52" s="35"/>
      <c r="CU52" s="35"/>
      <c r="CV52" s="35"/>
      <c r="CW52" s="35"/>
      <c r="CX52" s="35"/>
      <c r="CY52" s="35"/>
      <c r="CZ52" s="35"/>
      <c r="DA52" s="35"/>
      <c r="DB52" s="35"/>
      <c r="DC52" s="35"/>
      <c r="DD52" s="35"/>
      <c r="DE52" s="35"/>
      <c r="DF52" s="35"/>
      <c r="DG52" s="35"/>
      <c r="DH52" s="35"/>
      <c r="DI52" s="35"/>
      <c r="DJ52" s="35"/>
      <c r="DK52" s="35"/>
      <c r="DL52" s="35"/>
      <c r="DM52" s="35"/>
      <c r="DN52" s="35"/>
      <c r="DO52" s="35"/>
      <c r="DP52" s="35"/>
      <c r="DQ52" s="35"/>
      <c r="DR52" s="35"/>
      <c r="DS52" s="35"/>
      <c r="DT52" s="35"/>
      <c r="DU52" s="35"/>
      <c r="DV52" s="35"/>
      <c r="DW52" s="35"/>
      <c r="DX52" s="35"/>
      <c r="DY52" s="35"/>
      <c r="DZ52" s="35"/>
      <c r="EA52" s="35"/>
      <c r="EB52" s="35"/>
      <c r="EC52" s="35"/>
      <c r="ED52" s="35"/>
      <c r="EE52" s="35"/>
      <c r="EF52" s="35"/>
      <c r="EG52" s="35"/>
      <c r="EH52" s="35"/>
      <c r="EI52" s="35"/>
      <c r="EJ52" s="35"/>
      <c r="EK52" s="35"/>
      <c r="EL52" s="35"/>
      <c r="EM52" s="35"/>
      <c r="EN52" s="35"/>
      <c r="EO52" s="35"/>
      <c r="EP52" s="35"/>
      <c r="EQ52" s="35"/>
      <c r="ER52" s="35"/>
      <c r="ES52" s="35"/>
      <c r="ET52" s="35"/>
      <c r="EU52" s="35"/>
      <c r="EV52" s="35"/>
      <c r="EW52" s="35"/>
      <c r="EX52" s="35"/>
      <c r="EY52" s="35"/>
      <c r="EZ52" s="35"/>
      <c r="FA52" s="35"/>
      <c r="FB52" s="35"/>
      <c r="FC52" s="35"/>
      <c r="FD52" s="35"/>
      <c r="FE52" s="35"/>
      <c r="FF52" s="35"/>
      <c r="FG52" s="35"/>
      <c r="FH52" s="35"/>
      <c r="FI52" s="35"/>
      <c r="FJ52" s="35"/>
      <c r="FK52" s="35"/>
      <c r="FL52" s="35"/>
      <c r="FM52" s="35"/>
      <c r="FN52" s="35"/>
      <c r="FO52" s="35"/>
      <c r="FP52" s="35"/>
      <c r="FQ52" s="35"/>
      <c r="FR52" s="35"/>
      <c r="FS52" s="35"/>
      <c r="FT52" s="35"/>
      <c r="FU52" s="35"/>
      <c r="FV52" s="35"/>
      <c r="FW52" s="35"/>
      <c r="FX52" s="35"/>
      <c r="FY52" s="35"/>
      <c r="FZ52" s="35"/>
      <c r="GA52" s="35"/>
      <c r="GB52" s="35"/>
      <c r="GC52" s="35"/>
      <c r="GD52" s="35"/>
      <c r="GE52" s="35"/>
      <c r="GF52" s="35"/>
      <c r="GG52" s="35"/>
      <c r="GH52" s="35"/>
      <c r="GI52" s="35"/>
      <c r="GJ52" s="35"/>
      <c r="GK52" s="35"/>
      <c r="GL52" s="35"/>
      <c r="GM52" s="35"/>
      <c r="GN52" s="35"/>
      <c r="GO52" s="35"/>
      <c r="GP52" s="35"/>
      <c r="GQ52" s="35"/>
      <c r="GR52" s="35"/>
      <c r="GS52" s="35"/>
      <c r="GT52" s="35"/>
      <c r="GU52" s="35"/>
      <c r="GV52" s="35"/>
      <c r="GW52" s="35"/>
      <c r="GX52" s="35"/>
      <c r="GY52" s="35"/>
      <c r="GZ52" s="35"/>
      <c r="HA52" s="35"/>
      <c r="HB52" s="35"/>
      <c r="HC52" s="35"/>
      <c r="HD52" s="35"/>
      <c r="HE52" s="35"/>
      <c r="HF52" s="35"/>
      <c r="HG52" s="35"/>
      <c r="HH52" s="35"/>
      <c r="HI52" s="35"/>
      <c r="HJ52" s="35"/>
      <c r="HK52" s="35"/>
      <c r="HL52" s="35"/>
      <c r="HM52" s="35"/>
      <c r="HN52" s="35"/>
      <c r="HO52" s="35"/>
      <c r="HP52" s="35"/>
      <c r="HQ52" s="35"/>
      <c r="HR52" s="35"/>
      <c r="HS52" s="35"/>
      <c r="HT52" s="35"/>
      <c r="HU52" s="35"/>
      <c r="HV52" s="35"/>
      <c r="HW52" s="35"/>
      <c r="HX52" s="35"/>
      <c r="HY52" s="35"/>
      <c r="HZ52" s="35"/>
      <c r="IA52" s="35"/>
      <c r="IB52" s="35"/>
      <c r="IC52" s="35"/>
      <c r="ID52" s="35"/>
      <c r="IE52" s="35"/>
      <c r="IF52" s="35"/>
      <c r="IG52" s="35"/>
      <c r="IH52" s="35"/>
      <c r="II52" s="35"/>
      <c r="IJ52" s="35"/>
      <c r="IK52" s="35"/>
      <c r="IL52" s="35"/>
      <c r="IM52" s="35"/>
      <c r="IN52" s="35"/>
      <c r="IO52" s="35"/>
    </row>
    <row r="53" spans="1:249" ht="25.5" x14ac:dyDescent="0.25">
      <c r="A53" s="27" t="s">
        <v>755</v>
      </c>
      <c r="B53" s="33" t="s">
        <v>231</v>
      </c>
      <c r="C53" s="34"/>
      <c r="D53" s="34" t="s">
        <v>230</v>
      </c>
      <c r="E53" s="36">
        <v>262</v>
      </c>
      <c r="F53" s="132">
        <f>G53+H53+I53+J53</f>
        <v>0</v>
      </c>
      <c r="G53" s="132"/>
      <c r="H53" s="132"/>
      <c r="I53" s="132"/>
      <c r="J53" s="132"/>
      <c r="K53" s="35"/>
      <c r="L53" s="35"/>
      <c r="M53" s="35"/>
      <c r="N53" s="35"/>
      <c r="O53" s="35"/>
      <c r="P53" s="35"/>
      <c r="Q53" s="35"/>
      <c r="R53" s="35"/>
      <c r="S53" s="35"/>
      <c r="T53" s="35"/>
      <c r="U53" s="35"/>
      <c r="V53" s="35"/>
      <c r="W53" s="35"/>
      <c r="X53" s="35"/>
      <c r="Y53" s="35"/>
      <c r="Z53" s="35"/>
      <c r="AA53" s="35"/>
      <c r="AB53" s="35"/>
      <c r="AC53" s="35"/>
      <c r="AD53" s="35"/>
      <c r="AE53" s="35"/>
      <c r="AF53" s="35"/>
      <c r="AG53" s="35"/>
      <c r="AH53" s="35"/>
      <c r="AI53" s="35"/>
      <c r="AJ53" s="35"/>
      <c r="AK53" s="35"/>
      <c r="AL53" s="35"/>
      <c r="AM53" s="35"/>
      <c r="AN53" s="35"/>
      <c r="AO53" s="35"/>
      <c r="AP53" s="35"/>
      <c r="AQ53" s="35"/>
      <c r="AR53" s="35"/>
      <c r="AS53" s="35"/>
      <c r="AT53" s="35"/>
      <c r="AU53" s="35"/>
      <c r="AV53" s="35"/>
      <c r="AW53" s="35"/>
      <c r="AX53" s="35"/>
      <c r="AY53" s="35"/>
      <c r="AZ53" s="35"/>
      <c r="BA53" s="35"/>
      <c r="BB53" s="35"/>
      <c r="BC53" s="35"/>
      <c r="BD53" s="35"/>
      <c r="BE53" s="35"/>
      <c r="BF53" s="35"/>
      <c r="BG53" s="35"/>
      <c r="BH53" s="35"/>
      <c r="BI53" s="35"/>
      <c r="BJ53" s="35"/>
      <c r="BK53" s="35"/>
      <c r="BL53" s="35"/>
      <c r="BM53" s="35"/>
      <c r="BN53" s="35"/>
      <c r="BO53" s="35"/>
      <c r="BP53" s="35"/>
      <c r="BQ53" s="35"/>
      <c r="BR53" s="35"/>
      <c r="BS53" s="35"/>
      <c r="BT53" s="35"/>
      <c r="BU53" s="35"/>
      <c r="BV53" s="35"/>
      <c r="BW53" s="35"/>
      <c r="BX53" s="35"/>
      <c r="BY53" s="35"/>
      <c r="BZ53" s="35"/>
      <c r="CA53" s="35"/>
      <c r="CB53" s="35"/>
      <c r="CC53" s="35"/>
      <c r="CD53" s="35"/>
      <c r="CE53" s="35"/>
      <c r="CF53" s="35"/>
      <c r="CG53" s="35"/>
      <c r="CH53" s="35"/>
      <c r="CI53" s="35"/>
      <c r="CJ53" s="35"/>
      <c r="CK53" s="35"/>
      <c r="CL53" s="35"/>
      <c r="CM53" s="35"/>
      <c r="CN53" s="35"/>
      <c r="CO53" s="35"/>
      <c r="CP53" s="35"/>
      <c r="CQ53" s="35"/>
      <c r="CR53" s="35"/>
      <c r="CS53" s="35"/>
      <c r="CT53" s="35"/>
      <c r="CU53" s="35"/>
      <c r="CV53" s="35"/>
      <c r="CW53" s="35"/>
      <c r="CX53" s="35"/>
      <c r="CY53" s="35"/>
      <c r="CZ53" s="35"/>
      <c r="DA53" s="35"/>
      <c r="DB53" s="35"/>
      <c r="DC53" s="35"/>
      <c r="DD53" s="35"/>
      <c r="DE53" s="35"/>
      <c r="DF53" s="35"/>
      <c r="DG53" s="35"/>
      <c r="DH53" s="35"/>
      <c r="DI53" s="35"/>
      <c r="DJ53" s="35"/>
      <c r="DK53" s="35"/>
      <c r="DL53" s="35"/>
      <c r="DM53" s="35"/>
      <c r="DN53" s="35"/>
      <c r="DO53" s="35"/>
      <c r="DP53" s="35"/>
      <c r="DQ53" s="35"/>
      <c r="DR53" s="35"/>
      <c r="DS53" s="35"/>
      <c r="DT53" s="35"/>
      <c r="DU53" s="35"/>
      <c r="DV53" s="35"/>
      <c r="DW53" s="35"/>
      <c r="DX53" s="35"/>
      <c r="DY53" s="35"/>
      <c r="DZ53" s="35"/>
      <c r="EA53" s="35"/>
      <c r="EB53" s="35"/>
      <c r="EC53" s="35"/>
      <c r="ED53" s="35"/>
      <c r="EE53" s="35"/>
      <c r="EF53" s="35"/>
      <c r="EG53" s="35"/>
      <c r="EH53" s="35"/>
      <c r="EI53" s="35"/>
      <c r="EJ53" s="35"/>
      <c r="EK53" s="35"/>
      <c r="EL53" s="35"/>
      <c r="EM53" s="35"/>
      <c r="EN53" s="35"/>
      <c r="EO53" s="35"/>
      <c r="EP53" s="35"/>
      <c r="EQ53" s="35"/>
      <c r="ER53" s="35"/>
      <c r="ES53" s="35"/>
      <c r="ET53" s="35"/>
      <c r="EU53" s="35"/>
      <c r="EV53" s="35"/>
      <c r="EW53" s="35"/>
      <c r="EX53" s="35"/>
      <c r="EY53" s="35"/>
      <c r="EZ53" s="35"/>
      <c r="FA53" s="35"/>
      <c r="FB53" s="35"/>
      <c r="FC53" s="35"/>
      <c r="FD53" s="35"/>
      <c r="FE53" s="35"/>
      <c r="FF53" s="35"/>
      <c r="FG53" s="35"/>
      <c r="FH53" s="35"/>
      <c r="FI53" s="35"/>
      <c r="FJ53" s="35"/>
      <c r="FK53" s="35"/>
      <c r="FL53" s="35"/>
      <c r="FM53" s="35"/>
      <c r="FN53" s="35"/>
      <c r="FO53" s="35"/>
      <c r="FP53" s="35"/>
      <c r="FQ53" s="35"/>
      <c r="FR53" s="35"/>
      <c r="FS53" s="35"/>
      <c r="FT53" s="35"/>
      <c r="FU53" s="35"/>
      <c r="FV53" s="35"/>
      <c r="FW53" s="35"/>
      <c r="FX53" s="35"/>
      <c r="FY53" s="35"/>
      <c r="FZ53" s="35"/>
      <c r="GA53" s="35"/>
      <c r="GB53" s="35"/>
      <c r="GC53" s="35"/>
      <c r="GD53" s="35"/>
      <c r="GE53" s="35"/>
      <c r="GF53" s="35"/>
      <c r="GG53" s="35"/>
      <c r="GH53" s="35"/>
      <c r="GI53" s="35"/>
      <c r="GJ53" s="35"/>
      <c r="GK53" s="35"/>
      <c r="GL53" s="35"/>
      <c r="GM53" s="35"/>
      <c r="GN53" s="35"/>
      <c r="GO53" s="35"/>
      <c r="GP53" s="35"/>
      <c r="GQ53" s="35"/>
      <c r="GR53" s="35"/>
      <c r="GS53" s="35"/>
      <c r="GT53" s="35"/>
      <c r="GU53" s="35"/>
      <c r="GV53" s="35"/>
      <c r="GW53" s="35"/>
      <c r="GX53" s="35"/>
      <c r="GY53" s="35"/>
      <c r="GZ53" s="35"/>
      <c r="HA53" s="35"/>
      <c r="HB53" s="35"/>
      <c r="HC53" s="35"/>
      <c r="HD53" s="35"/>
      <c r="HE53" s="35"/>
      <c r="HF53" s="35"/>
      <c r="HG53" s="35"/>
      <c r="HH53" s="35"/>
      <c r="HI53" s="35"/>
      <c r="HJ53" s="35"/>
      <c r="HK53" s="35"/>
      <c r="HL53" s="35"/>
      <c r="HM53" s="35"/>
      <c r="HN53" s="35"/>
      <c r="HO53" s="35"/>
      <c r="HP53" s="35"/>
      <c r="HQ53" s="35"/>
      <c r="HR53" s="35"/>
      <c r="HS53" s="35"/>
      <c r="HT53" s="35"/>
      <c r="HU53" s="35"/>
      <c r="HV53" s="35"/>
      <c r="HW53" s="35"/>
      <c r="HX53" s="35"/>
      <c r="HY53" s="35"/>
      <c r="HZ53" s="35"/>
      <c r="IA53" s="35"/>
      <c r="IB53" s="35"/>
      <c r="IC53" s="35"/>
      <c r="ID53" s="35"/>
      <c r="IE53" s="35"/>
      <c r="IF53" s="35"/>
      <c r="IG53" s="35"/>
      <c r="IH53" s="35"/>
      <c r="II53" s="35"/>
      <c r="IJ53" s="35"/>
      <c r="IK53" s="35"/>
      <c r="IL53" s="35"/>
      <c r="IM53" s="35"/>
      <c r="IN53" s="35"/>
      <c r="IO53" s="35"/>
    </row>
    <row r="54" spans="1:249" ht="25.5" x14ac:dyDescent="0.25">
      <c r="A54" s="27" t="s">
        <v>755</v>
      </c>
      <c r="B54" s="33" t="s">
        <v>756</v>
      </c>
      <c r="C54" s="34"/>
      <c r="D54" s="34" t="s">
        <v>230</v>
      </c>
      <c r="E54" s="36">
        <v>263</v>
      </c>
      <c r="F54" s="132">
        <f>G54+H54+I54+J54</f>
        <v>0</v>
      </c>
      <c r="G54" s="132"/>
      <c r="H54" s="132"/>
      <c r="I54" s="132"/>
      <c r="J54" s="132"/>
      <c r="K54" s="35"/>
      <c r="L54" s="35"/>
      <c r="M54" s="35"/>
      <c r="N54" s="35"/>
      <c r="O54" s="35"/>
      <c r="P54" s="35"/>
      <c r="Q54" s="35"/>
      <c r="R54" s="35"/>
      <c r="S54" s="35"/>
      <c r="T54" s="35"/>
      <c r="U54" s="35"/>
      <c r="V54" s="35"/>
      <c r="W54" s="35"/>
      <c r="X54" s="35"/>
      <c r="Y54" s="35"/>
      <c r="Z54" s="35"/>
      <c r="AA54" s="35"/>
      <c r="AB54" s="35"/>
      <c r="AC54" s="35"/>
      <c r="AD54" s="35"/>
      <c r="AE54" s="35"/>
      <c r="AF54" s="35"/>
      <c r="AG54" s="35"/>
      <c r="AH54" s="35"/>
      <c r="AI54" s="35"/>
      <c r="AJ54" s="35"/>
      <c r="AK54" s="35"/>
      <c r="AL54" s="35"/>
      <c r="AM54" s="35"/>
      <c r="AN54" s="35"/>
      <c r="AO54" s="35"/>
      <c r="AP54" s="35"/>
      <c r="AQ54" s="35"/>
      <c r="AR54" s="35"/>
      <c r="AS54" s="35"/>
      <c r="AT54" s="35"/>
      <c r="AU54" s="35"/>
      <c r="AV54" s="35"/>
      <c r="AW54" s="35"/>
      <c r="AX54" s="35"/>
      <c r="AY54" s="35"/>
      <c r="AZ54" s="35"/>
      <c r="BA54" s="35"/>
      <c r="BB54" s="35"/>
      <c r="BC54" s="35"/>
      <c r="BD54" s="35"/>
      <c r="BE54" s="35"/>
      <c r="BF54" s="35"/>
      <c r="BG54" s="35"/>
      <c r="BH54" s="35"/>
      <c r="BI54" s="35"/>
      <c r="BJ54" s="35"/>
      <c r="BK54" s="35"/>
      <c r="BL54" s="35"/>
      <c r="BM54" s="35"/>
      <c r="BN54" s="35"/>
      <c r="BO54" s="35"/>
      <c r="BP54" s="35"/>
      <c r="BQ54" s="35"/>
      <c r="BR54" s="35"/>
      <c r="BS54" s="35"/>
      <c r="BT54" s="35"/>
      <c r="BU54" s="35"/>
      <c r="BV54" s="35"/>
      <c r="BW54" s="35"/>
      <c r="BX54" s="35"/>
      <c r="BY54" s="35"/>
      <c r="BZ54" s="35"/>
      <c r="CA54" s="35"/>
      <c r="CB54" s="35"/>
      <c r="CC54" s="35"/>
      <c r="CD54" s="35"/>
      <c r="CE54" s="35"/>
      <c r="CF54" s="35"/>
      <c r="CG54" s="35"/>
      <c r="CH54" s="35"/>
      <c r="CI54" s="35"/>
      <c r="CJ54" s="35"/>
      <c r="CK54" s="35"/>
      <c r="CL54" s="35"/>
      <c r="CM54" s="35"/>
      <c r="CN54" s="35"/>
      <c r="CO54" s="35"/>
      <c r="CP54" s="35"/>
      <c r="CQ54" s="35"/>
      <c r="CR54" s="35"/>
      <c r="CS54" s="35"/>
      <c r="CT54" s="35"/>
      <c r="CU54" s="35"/>
      <c r="CV54" s="35"/>
      <c r="CW54" s="35"/>
      <c r="CX54" s="35"/>
      <c r="CY54" s="35"/>
      <c r="CZ54" s="35"/>
      <c r="DA54" s="35"/>
      <c r="DB54" s="35"/>
      <c r="DC54" s="35"/>
      <c r="DD54" s="35"/>
      <c r="DE54" s="35"/>
      <c r="DF54" s="35"/>
      <c r="DG54" s="35"/>
      <c r="DH54" s="35"/>
      <c r="DI54" s="35"/>
      <c r="DJ54" s="35"/>
      <c r="DK54" s="35"/>
      <c r="DL54" s="35"/>
      <c r="DM54" s="35"/>
      <c r="DN54" s="35"/>
      <c r="DO54" s="35"/>
      <c r="DP54" s="35"/>
      <c r="DQ54" s="35"/>
      <c r="DR54" s="35"/>
      <c r="DS54" s="35"/>
      <c r="DT54" s="35"/>
      <c r="DU54" s="35"/>
      <c r="DV54" s="35"/>
      <c r="DW54" s="35"/>
      <c r="DX54" s="35"/>
      <c r="DY54" s="35"/>
      <c r="DZ54" s="35"/>
      <c r="EA54" s="35"/>
      <c r="EB54" s="35"/>
      <c r="EC54" s="35"/>
      <c r="ED54" s="35"/>
      <c r="EE54" s="35"/>
      <c r="EF54" s="35"/>
      <c r="EG54" s="35"/>
      <c r="EH54" s="35"/>
      <c r="EI54" s="35"/>
      <c r="EJ54" s="35"/>
      <c r="EK54" s="35"/>
      <c r="EL54" s="35"/>
      <c r="EM54" s="35"/>
      <c r="EN54" s="35"/>
      <c r="EO54" s="35"/>
      <c r="EP54" s="35"/>
      <c r="EQ54" s="35"/>
      <c r="ER54" s="35"/>
      <c r="ES54" s="35"/>
      <c r="ET54" s="35"/>
      <c r="EU54" s="35"/>
      <c r="EV54" s="35"/>
      <c r="EW54" s="35"/>
      <c r="EX54" s="35"/>
      <c r="EY54" s="35"/>
      <c r="EZ54" s="35"/>
      <c r="FA54" s="35"/>
      <c r="FB54" s="35"/>
      <c r="FC54" s="35"/>
      <c r="FD54" s="35"/>
      <c r="FE54" s="35"/>
      <c r="FF54" s="35"/>
      <c r="FG54" s="35"/>
      <c r="FH54" s="35"/>
      <c r="FI54" s="35"/>
      <c r="FJ54" s="35"/>
      <c r="FK54" s="35"/>
      <c r="FL54" s="35"/>
      <c r="FM54" s="35"/>
      <c r="FN54" s="35"/>
      <c r="FO54" s="35"/>
      <c r="FP54" s="35"/>
      <c r="FQ54" s="35"/>
      <c r="FR54" s="35"/>
      <c r="FS54" s="35"/>
      <c r="FT54" s="35"/>
      <c r="FU54" s="35"/>
      <c r="FV54" s="35"/>
      <c r="FW54" s="35"/>
      <c r="FX54" s="35"/>
      <c r="FY54" s="35"/>
      <c r="FZ54" s="35"/>
      <c r="GA54" s="35"/>
      <c r="GB54" s="35"/>
      <c r="GC54" s="35"/>
      <c r="GD54" s="35"/>
      <c r="GE54" s="35"/>
      <c r="GF54" s="35"/>
      <c r="GG54" s="35"/>
      <c r="GH54" s="35"/>
      <c r="GI54" s="35"/>
      <c r="GJ54" s="35"/>
      <c r="GK54" s="35"/>
      <c r="GL54" s="35"/>
      <c r="GM54" s="35"/>
      <c r="GN54" s="35"/>
      <c r="GO54" s="35"/>
      <c r="GP54" s="35"/>
      <c r="GQ54" s="35"/>
      <c r="GR54" s="35"/>
      <c r="GS54" s="35"/>
      <c r="GT54" s="35"/>
      <c r="GU54" s="35"/>
      <c r="GV54" s="35"/>
      <c r="GW54" s="35"/>
      <c r="GX54" s="35"/>
      <c r="GY54" s="35"/>
      <c r="GZ54" s="35"/>
      <c r="HA54" s="35"/>
      <c r="HB54" s="35"/>
      <c r="HC54" s="35"/>
      <c r="HD54" s="35"/>
      <c r="HE54" s="35"/>
      <c r="HF54" s="35"/>
      <c r="HG54" s="35"/>
      <c r="HH54" s="35"/>
      <c r="HI54" s="35"/>
      <c r="HJ54" s="35"/>
      <c r="HK54" s="35"/>
      <c r="HL54" s="35"/>
      <c r="HM54" s="35"/>
      <c r="HN54" s="35"/>
      <c r="HO54" s="35"/>
      <c r="HP54" s="35"/>
      <c r="HQ54" s="35"/>
      <c r="HR54" s="35"/>
      <c r="HS54" s="35"/>
      <c r="HT54" s="35"/>
      <c r="HU54" s="35"/>
      <c r="HV54" s="35"/>
      <c r="HW54" s="35"/>
      <c r="HX54" s="35"/>
      <c r="HY54" s="35"/>
      <c r="HZ54" s="35"/>
      <c r="IA54" s="35"/>
      <c r="IB54" s="35"/>
      <c r="IC54" s="35"/>
      <c r="ID54" s="35"/>
      <c r="IE54" s="35"/>
      <c r="IF54" s="35"/>
      <c r="IG54" s="35"/>
      <c r="IH54" s="35"/>
      <c r="II54" s="35"/>
      <c r="IJ54" s="35"/>
      <c r="IK54" s="35"/>
      <c r="IL54" s="35"/>
      <c r="IM54" s="35"/>
      <c r="IN54" s="35"/>
      <c r="IO54" s="35"/>
    </row>
    <row r="55" spans="1:249" ht="51" x14ac:dyDescent="0.25">
      <c r="A55" s="29" t="s">
        <v>232</v>
      </c>
      <c r="B55" s="30" t="s">
        <v>426</v>
      </c>
      <c r="C55" s="31" t="s">
        <v>234</v>
      </c>
      <c r="D55" s="31" t="s">
        <v>235</v>
      </c>
      <c r="E55" s="38" t="s">
        <v>178</v>
      </c>
      <c r="F55" s="52">
        <f>G55+H55+I55+J55</f>
        <v>0</v>
      </c>
      <c r="G55" s="52">
        <f>G57+G58</f>
        <v>0</v>
      </c>
      <c r="H55" s="52">
        <f>H57+H58</f>
        <v>0</v>
      </c>
      <c r="I55" s="52">
        <f>I57+I58</f>
        <v>0</v>
      </c>
      <c r="J55" s="52">
        <f>J57+J58</f>
        <v>0</v>
      </c>
      <c r="K55" s="35"/>
      <c r="L55" s="35"/>
      <c r="M55" s="35"/>
      <c r="N55" s="35"/>
      <c r="O55" s="35"/>
      <c r="P55" s="35"/>
      <c r="Q55" s="35"/>
      <c r="R55" s="35"/>
      <c r="S55" s="35"/>
      <c r="T55" s="35"/>
      <c r="U55" s="35"/>
      <c r="V55" s="35"/>
      <c r="W55" s="35"/>
      <c r="X55" s="35"/>
      <c r="Y55" s="35"/>
      <c r="Z55" s="35"/>
      <c r="AA55" s="35"/>
      <c r="AB55" s="35"/>
      <c r="AC55" s="35"/>
      <c r="AD55" s="35"/>
      <c r="AE55" s="35"/>
      <c r="AF55" s="35"/>
      <c r="AG55" s="35"/>
      <c r="AH55" s="35"/>
      <c r="AI55" s="35"/>
      <c r="AJ55" s="35"/>
      <c r="AK55" s="35"/>
      <c r="AL55" s="35"/>
      <c r="AM55" s="35"/>
      <c r="AN55" s="35"/>
      <c r="AO55" s="35"/>
      <c r="AP55" s="35"/>
      <c r="AQ55" s="35"/>
      <c r="AR55" s="35"/>
      <c r="AS55" s="35"/>
      <c r="AT55" s="35"/>
      <c r="AU55" s="35"/>
      <c r="AV55" s="35"/>
      <c r="AW55" s="35"/>
      <c r="AX55" s="35"/>
      <c r="AY55" s="35"/>
      <c r="AZ55" s="35"/>
      <c r="BA55" s="35"/>
      <c r="BB55" s="35"/>
      <c r="BC55" s="35"/>
      <c r="BD55" s="35"/>
      <c r="BE55" s="35"/>
      <c r="BF55" s="35"/>
      <c r="BG55" s="35"/>
      <c r="BH55" s="35"/>
      <c r="BI55" s="35"/>
      <c r="BJ55" s="35"/>
      <c r="BK55" s="35"/>
      <c r="BL55" s="35"/>
      <c r="BM55" s="35"/>
      <c r="BN55" s="35"/>
      <c r="BO55" s="35"/>
      <c r="BP55" s="35"/>
      <c r="BQ55" s="35"/>
      <c r="BR55" s="35"/>
      <c r="BS55" s="35"/>
      <c r="BT55" s="35"/>
      <c r="BU55" s="35"/>
      <c r="BV55" s="35"/>
      <c r="BW55" s="35"/>
      <c r="BX55" s="35"/>
      <c r="BY55" s="35"/>
      <c r="BZ55" s="35"/>
      <c r="CA55" s="35"/>
      <c r="CB55" s="35"/>
      <c r="CC55" s="35"/>
      <c r="CD55" s="35"/>
      <c r="CE55" s="35"/>
      <c r="CF55" s="35"/>
      <c r="CG55" s="35"/>
      <c r="CH55" s="35"/>
      <c r="CI55" s="35"/>
      <c r="CJ55" s="35"/>
      <c r="CK55" s="35"/>
      <c r="CL55" s="35"/>
      <c r="CM55" s="35"/>
      <c r="CN55" s="35"/>
      <c r="CO55" s="35"/>
      <c r="CP55" s="35"/>
      <c r="CQ55" s="35"/>
      <c r="CR55" s="35"/>
      <c r="CS55" s="35"/>
      <c r="CT55" s="35"/>
      <c r="CU55" s="35"/>
      <c r="CV55" s="35"/>
      <c r="CW55" s="35"/>
      <c r="CX55" s="35"/>
      <c r="CY55" s="35"/>
      <c r="CZ55" s="35"/>
      <c r="DA55" s="35"/>
      <c r="DB55" s="35"/>
      <c r="DC55" s="35"/>
      <c r="DD55" s="35"/>
      <c r="DE55" s="35"/>
      <c r="DF55" s="35"/>
      <c r="DG55" s="35"/>
      <c r="DH55" s="35"/>
      <c r="DI55" s="35"/>
      <c r="DJ55" s="35"/>
      <c r="DK55" s="35"/>
      <c r="DL55" s="35"/>
      <c r="DM55" s="35"/>
      <c r="DN55" s="35"/>
      <c r="DO55" s="35"/>
      <c r="DP55" s="35"/>
      <c r="DQ55" s="35"/>
      <c r="DR55" s="35"/>
      <c r="DS55" s="35"/>
      <c r="DT55" s="35"/>
      <c r="DU55" s="35"/>
      <c r="DV55" s="35"/>
      <c r="DW55" s="35"/>
      <c r="DX55" s="35"/>
      <c r="DY55" s="35"/>
      <c r="DZ55" s="35"/>
      <c r="EA55" s="35"/>
      <c r="EB55" s="35"/>
      <c r="EC55" s="35"/>
      <c r="ED55" s="35"/>
      <c r="EE55" s="35"/>
      <c r="EF55" s="35"/>
      <c r="EG55" s="35"/>
      <c r="EH55" s="35"/>
      <c r="EI55" s="35"/>
      <c r="EJ55" s="35"/>
      <c r="EK55" s="35"/>
      <c r="EL55" s="35"/>
      <c r="EM55" s="35"/>
      <c r="EN55" s="35"/>
      <c r="EO55" s="35"/>
      <c r="EP55" s="35"/>
      <c r="EQ55" s="35"/>
      <c r="ER55" s="35"/>
      <c r="ES55" s="35"/>
      <c r="ET55" s="35"/>
      <c r="EU55" s="35"/>
      <c r="EV55" s="35"/>
      <c r="EW55" s="35"/>
      <c r="EX55" s="35"/>
      <c r="EY55" s="35"/>
      <c r="EZ55" s="35"/>
      <c r="FA55" s="35"/>
      <c r="FB55" s="35"/>
      <c r="FC55" s="35"/>
      <c r="FD55" s="35"/>
      <c r="FE55" s="35"/>
      <c r="FF55" s="35"/>
      <c r="FG55" s="35"/>
      <c r="FH55" s="35"/>
      <c r="FI55" s="35"/>
      <c r="FJ55" s="35"/>
      <c r="FK55" s="35"/>
      <c r="FL55" s="35"/>
      <c r="FM55" s="35"/>
      <c r="FN55" s="35"/>
      <c r="FO55" s="35"/>
      <c r="FP55" s="35"/>
      <c r="FQ55" s="35"/>
      <c r="FR55" s="35"/>
      <c r="FS55" s="35"/>
      <c r="FT55" s="35"/>
      <c r="FU55" s="35"/>
      <c r="FV55" s="35"/>
      <c r="FW55" s="35"/>
      <c r="FX55" s="35"/>
      <c r="FY55" s="35"/>
      <c r="FZ55" s="35"/>
      <c r="GA55" s="35"/>
      <c r="GB55" s="35"/>
      <c r="GC55" s="35"/>
      <c r="GD55" s="35"/>
      <c r="GE55" s="35"/>
      <c r="GF55" s="35"/>
      <c r="GG55" s="35"/>
      <c r="GH55" s="35"/>
      <c r="GI55" s="35"/>
      <c r="GJ55" s="35"/>
      <c r="GK55" s="35"/>
      <c r="GL55" s="35"/>
      <c r="GM55" s="35"/>
      <c r="GN55" s="35"/>
      <c r="GO55" s="35"/>
      <c r="GP55" s="35"/>
      <c r="GQ55" s="35"/>
      <c r="GR55" s="35"/>
      <c r="GS55" s="35"/>
      <c r="GT55" s="35"/>
      <c r="GU55" s="35"/>
      <c r="GV55" s="35"/>
      <c r="GW55" s="35"/>
      <c r="GX55" s="35"/>
      <c r="GY55" s="35"/>
      <c r="GZ55" s="35"/>
      <c r="HA55" s="35"/>
      <c r="HB55" s="35"/>
      <c r="HC55" s="35"/>
      <c r="HD55" s="35"/>
      <c r="HE55" s="35"/>
      <c r="HF55" s="35"/>
      <c r="HG55" s="35"/>
      <c r="HH55" s="35"/>
      <c r="HI55" s="35"/>
      <c r="HJ55" s="35"/>
      <c r="HK55" s="35"/>
      <c r="HL55" s="35"/>
      <c r="HM55" s="35"/>
      <c r="HN55" s="35"/>
      <c r="HO55" s="35"/>
      <c r="HP55" s="35"/>
      <c r="HQ55" s="35"/>
      <c r="HR55" s="35"/>
      <c r="HS55" s="35"/>
      <c r="HT55" s="35"/>
      <c r="HU55" s="35"/>
      <c r="HV55" s="35"/>
      <c r="HW55" s="35"/>
      <c r="HX55" s="35"/>
      <c r="HY55" s="35"/>
      <c r="HZ55" s="35"/>
      <c r="IA55" s="35"/>
      <c r="IB55" s="35"/>
      <c r="IC55" s="35"/>
      <c r="ID55" s="35"/>
      <c r="IE55" s="35"/>
      <c r="IF55" s="35"/>
      <c r="IG55" s="35"/>
      <c r="IH55" s="35"/>
      <c r="II55" s="35"/>
      <c r="IJ55" s="35"/>
      <c r="IK55" s="35"/>
      <c r="IL55" s="35"/>
      <c r="IM55" s="35"/>
      <c r="IN55" s="35"/>
      <c r="IO55" s="35"/>
    </row>
    <row r="56" spans="1:249" x14ac:dyDescent="0.25">
      <c r="A56" s="139" t="s">
        <v>1</v>
      </c>
      <c r="B56" s="203" t="s">
        <v>178</v>
      </c>
      <c r="C56" s="203" t="s">
        <v>178</v>
      </c>
      <c r="D56" s="203" t="s">
        <v>178</v>
      </c>
      <c r="E56" s="203" t="s">
        <v>178</v>
      </c>
      <c r="F56" s="203" t="s">
        <v>178</v>
      </c>
      <c r="G56" s="203" t="s">
        <v>178</v>
      </c>
      <c r="H56" s="203" t="s">
        <v>178</v>
      </c>
      <c r="I56" s="203" t="s">
        <v>178</v>
      </c>
      <c r="J56" s="203" t="s">
        <v>178</v>
      </c>
      <c r="K56" s="35"/>
      <c r="L56" s="35"/>
      <c r="M56" s="35"/>
      <c r="N56" s="35"/>
      <c r="O56" s="35"/>
      <c r="P56" s="35"/>
      <c r="Q56" s="35"/>
      <c r="R56" s="35"/>
      <c r="S56" s="35"/>
      <c r="T56" s="35"/>
      <c r="U56" s="35"/>
      <c r="V56" s="35"/>
      <c r="W56" s="35"/>
      <c r="X56" s="35"/>
      <c r="Y56" s="35"/>
      <c r="Z56" s="35"/>
      <c r="AA56" s="35"/>
      <c r="AB56" s="35"/>
      <c r="AC56" s="35"/>
      <c r="AD56" s="35"/>
      <c r="AE56" s="35"/>
      <c r="AF56" s="35"/>
      <c r="AG56" s="35"/>
      <c r="AH56" s="35"/>
      <c r="AI56" s="35"/>
      <c r="AJ56" s="35"/>
      <c r="AK56" s="35"/>
      <c r="AL56" s="35"/>
      <c r="AM56" s="35"/>
      <c r="AN56" s="35"/>
      <c r="AO56" s="35"/>
      <c r="AP56" s="35"/>
      <c r="AQ56" s="35"/>
      <c r="AR56" s="35"/>
      <c r="AS56" s="35"/>
      <c r="AT56" s="35"/>
      <c r="AU56" s="35"/>
      <c r="AV56" s="35"/>
      <c r="AW56" s="35"/>
      <c r="AX56" s="35"/>
      <c r="AY56" s="35"/>
      <c r="AZ56" s="35"/>
      <c r="BA56" s="35"/>
      <c r="BB56" s="35"/>
      <c r="BC56" s="35"/>
      <c r="BD56" s="35"/>
      <c r="BE56" s="35"/>
      <c r="BF56" s="35"/>
      <c r="BG56" s="35"/>
      <c r="BH56" s="35"/>
      <c r="BI56" s="35"/>
      <c r="BJ56" s="35"/>
      <c r="BK56" s="35"/>
      <c r="BL56" s="35"/>
      <c r="BM56" s="35"/>
      <c r="BN56" s="35"/>
      <c r="BO56" s="35"/>
      <c r="BP56" s="35"/>
      <c r="BQ56" s="35"/>
      <c r="BR56" s="35"/>
      <c r="BS56" s="35"/>
      <c r="BT56" s="35"/>
      <c r="BU56" s="35"/>
      <c r="BV56" s="35"/>
      <c r="BW56" s="35"/>
      <c r="BX56" s="35"/>
      <c r="BY56" s="35"/>
      <c r="BZ56" s="35"/>
      <c r="CA56" s="35"/>
      <c r="CB56" s="35"/>
      <c r="CC56" s="35"/>
      <c r="CD56" s="35"/>
      <c r="CE56" s="35"/>
      <c r="CF56" s="35"/>
      <c r="CG56" s="35"/>
      <c r="CH56" s="35"/>
      <c r="CI56" s="35"/>
      <c r="CJ56" s="35"/>
      <c r="CK56" s="35"/>
      <c r="CL56" s="35"/>
      <c r="CM56" s="35"/>
      <c r="CN56" s="35"/>
      <c r="CO56" s="35"/>
      <c r="CP56" s="35"/>
      <c r="CQ56" s="35"/>
      <c r="CR56" s="35"/>
      <c r="CS56" s="35"/>
      <c r="CT56" s="35"/>
      <c r="CU56" s="35"/>
      <c r="CV56" s="35"/>
      <c r="CW56" s="35"/>
      <c r="CX56" s="35"/>
      <c r="CY56" s="35"/>
      <c r="CZ56" s="35"/>
      <c r="DA56" s="35"/>
      <c r="DB56" s="35"/>
      <c r="DC56" s="35"/>
      <c r="DD56" s="35"/>
      <c r="DE56" s="35"/>
      <c r="DF56" s="35"/>
      <c r="DG56" s="35"/>
      <c r="DH56" s="35"/>
      <c r="DI56" s="35"/>
      <c r="DJ56" s="35"/>
      <c r="DK56" s="35"/>
      <c r="DL56" s="35"/>
      <c r="DM56" s="35"/>
      <c r="DN56" s="35"/>
      <c r="DO56" s="35"/>
      <c r="DP56" s="35"/>
      <c r="DQ56" s="35"/>
      <c r="DR56" s="35"/>
      <c r="DS56" s="35"/>
      <c r="DT56" s="35"/>
      <c r="DU56" s="35"/>
      <c r="DV56" s="35"/>
      <c r="DW56" s="35"/>
      <c r="DX56" s="35"/>
      <c r="DY56" s="35"/>
      <c r="DZ56" s="35"/>
      <c r="EA56" s="35"/>
      <c r="EB56" s="35"/>
      <c r="EC56" s="35"/>
      <c r="ED56" s="35"/>
      <c r="EE56" s="35"/>
      <c r="EF56" s="35"/>
      <c r="EG56" s="35"/>
      <c r="EH56" s="35"/>
      <c r="EI56" s="35"/>
      <c r="EJ56" s="35"/>
      <c r="EK56" s="35"/>
      <c r="EL56" s="35"/>
      <c r="EM56" s="35"/>
      <c r="EN56" s="35"/>
      <c r="EO56" s="35"/>
      <c r="EP56" s="35"/>
      <c r="EQ56" s="35"/>
      <c r="ER56" s="35"/>
      <c r="ES56" s="35"/>
      <c r="ET56" s="35"/>
      <c r="EU56" s="35"/>
      <c r="EV56" s="35"/>
      <c r="EW56" s="35"/>
      <c r="EX56" s="35"/>
      <c r="EY56" s="35"/>
      <c r="EZ56" s="35"/>
      <c r="FA56" s="35"/>
      <c r="FB56" s="35"/>
      <c r="FC56" s="35"/>
      <c r="FD56" s="35"/>
      <c r="FE56" s="35"/>
      <c r="FF56" s="35"/>
      <c r="FG56" s="35"/>
      <c r="FH56" s="35"/>
      <c r="FI56" s="35"/>
      <c r="FJ56" s="35"/>
      <c r="FK56" s="35"/>
      <c r="FL56" s="35"/>
      <c r="FM56" s="35"/>
      <c r="FN56" s="35"/>
      <c r="FO56" s="35"/>
      <c r="FP56" s="35"/>
      <c r="FQ56" s="35"/>
      <c r="FR56" s="35"/>
      <c r="FS56" s="35"/>
      <c r="FT56" s="35"/>
      <c r="FU56" s="35"/>
      <c r="FV56" s="35"/>
      <c r="FW56" s="35"/>
      <c r="FX56" s="35"/>
      <c r="FY56" s="35"/>
      <c r="FZ56" s="35"/>
      <c r="GA56" s="35"/>
      <c r="GB56" s="35"/>
      <c r="GC56" s="35"/>
      <c r="GD56" s="35"/>
      <c r="GE56" s="35"/>
      <c r="GF56" s="35"/>
      <c r="GG56" s="35"/>
      <c r="GH56" s="35"/>
      <c r="GI56" s="35"/>
      <c r="GJ56" s="35"/>
      <c r="GK56" s="35"/>
      <c r="GL56" s="35"/>
      <c r="GM56" s="35"/>
      <c r="GN56" s="35"/>
      <c r="GO56" s="35"/>
      <c r="GP56" s="35"/>
      <c r="GQ56" s="35"/>
      <c r="GR56" s="35"/>
      <c r="GS56" s="35"/>
      <c r="GT56" s="35"/>
      <c r="GU56" s="35"/>
      <c r="GV56" s="35"/>
      <c r="GW56" s="35"/>
      <c r="GX56" s="35"/>
      <c r="GY56" s="35"/>
      <c r="GZ56" s="35"/>
      <c r="HA56" s="35"/>
      <c r="HB56" s="35"/>
      <c r="HC56" s="35"/>
      <c r="HD56" s="35"/>
      <c r="HE56" s="35"/>
      <c r="HF56" s="35"/>
      <c r="HG56" s="35"/>
      <c r="HH56" s="35"/>
      <c r="HI56" s="35"/>
      <c r="HJ56" s="35"/>
      <c r="HK56" s="35"/>
      <c r="HL56" s="35"/>
      <c r="HM56" s="35"/>
      <c r="HN56" s="35"/>
      <c r="HO56" s="35"/>
      <c r="HP56" s="35"/>
      <c r="HQ56" s="35"/>
      <c r="HR56" s="35"/>
      <c r="HS56" s="35"/>
      <c r="HT56" s="35"/>
      <c r="HU56" s="35"/>
      <c r="HV56" s="35"/>
      <c r="HW56" s="35"/>
      <c r="HX56" s="35"/>
      <c r="HY56" s="35"/>
      <c r="HZ56" s="35"/>
      <c r="IA56" s="35"/>
      <c r="IB56" s="35"/>
      <c r="IC56" s="35"/>
      <c r="ID56" s="35"/>
      <c r="IE56" s="35"/>
      <c r="IF56" s="35"/>
      <c r="IG56" s="35"/>
      <c r="IH56" s="35"/>
      <c r="II56" s="35"/>
      <c r="IJ56" s="35"/>
      <c r="IK56" s="35"/>
      <c r="IL56" s="35"/>
      <c r="IM56" s="35"/>
      <c r="IN56" s="35"/>
      <c r="IO56" s="35"/>
    </row>
    <row r="57" spans="1:249" ht="25.5" x14ac:dyDescent="0.25">
      <c r="A57" s="140" t="s">
        <v>427</v>
      </c>
      <c r="B57" s="34" t="s">
        <v>428</v>
      </c>
      <c r="C57" s="34"/>
      <c r="D57" s="34" t="s">
        <v>235</v>
      </c>
      <c r="E57" s="34" t="s">
        <v>429</v>
      </c>
      <c r="F57" s="132">
        <f>G57+H57+I57+J57</f>
        <v>0</v>
      </c>
      <c r="G57" s="52"/>
      <c r="H57" s="52"/>
      <c r="I57" s="52"/>
      <c r="J57" s="52"/>
      <c r="K57" s="35"/>
      <c r="L57" s="35"/>
      <c r="M57" s="35"/>
      <c r="N57" s="35"/>
      <c r="O57" s="35"/>
      <c r="P57" s="35"/>
      <c r="Q57" s="35"/>
      <c r="R57" s="35"/>
      <c r="S57" s="35"/>
      <c r="T57" s="35"/>
      <c r="U57" s="35"/>
      <c r="V57" s="35"/>
      <c r="W57" s="35"/>
      <c r="X57" s="35"/>
      <c r="Y57" s="35"/>
      <c r="Z57" s="35"/>
      <c r="AA57" s="35"/>
      <c r="AB57" s="35"/>
      <c r="AC57" s="35"/>
      <c r="AD57" s="35"/>
      <c r="AE57" s="35"/>
      <c r="AF57" s="35"/>
      <c r="AG57" s="35"/>
      <c r="AH57" s="35"/>
      <c r="AI57" s="35"/>
      <c r="AJ57" s="35"/>
      <c r="AK57" s="35"/>
      <c r="AL57" s="35"/>
      <c r="AM57" s="35"/>
      <c r="AN57" s="35"/>
      <c r="AO57" s="35"/>
      <c r="AP57" s="35"/>
      <c r="AQ57" s="35"/>
      <c r="AR57" s="35"/>
      <c r="AS57" s="35"/>
      <c r="AT57" s="35"/>
      <c r="AU57" s="35"/>
      <c r="AV57" s="35"/>
      <c r="AW57" s="35"/>
      <c r="AX57" s="35"/>
      <c r="AY57" s="35"/>
      <c r="AZ57" s="35"/>
      <c r="BA57" s="35"/>
      <c r="BB57" s="35"/>
      <c r="BC57" s="35"/>
      <c r="BD57" s="35"/>
      <c r="BE57" s="35"/>
      <c r="BF57" s="35"/>
      <c r="BG57" s="35"/>
      <c r="BH57" s="35"/>
      <c r="BI57" s="35"/>
      <c r="BJ57" s="35"/>
      <c r="BK57" s="35"/>
      <c r="BL57" s="35"/>
      <c r="BM57" s="35"/>
      <c r="BN57" s="35"/>
      <c r="BO57" s="35"/>
      <c r="BP57" s="35"/>
      <c r="BQ57" s="35"/>
      <c r="BR57" s="35"/>
      <c r="BS57" s="35"/>
      <c r="BT57" s="35"/>
      <c r="BU57" s="35"/>
      <c r="BV57" s="35"/>
      <c r="BW57" s="35"/>
      <c r="BX57" s="35"/>
      <c r="BY57" s="35"/>
      <c r="BZ57" s="35"/>
      <c r="CA57" s="35"/>
      <c r="CB57" s="35"/>
      <c r="CC57" s="35"/>
      <c r="CD57" s="35"/>
      <c r="CE57" s="35"/>
      <c r="CF57" s="35"/>
      <c r="CG57" s="35"/>
      <c r="CH57" s="35"/>
      <c r="CI57" s="35"/>
      <c r="CJ57" s="35"/>
      <c r="CK57" s="35"/>
      <c r="CL57" s="35"/>
      <c r="CM57" s="35"/>
      <c r="CN57" s="35"/>
      <c r="CO57" s="35"/>
      <c r="CP57" s="35"/>
      <c r="CQ57" s="35"/>
      <c r="CR57" s="35"/>
      <c r="CS57" s="35"/>
      <c r="CT57" s="35"/>
      <c r="CU57" s="35"/>
      <c r="CV57" s="35"/>
      <c r="CW57" s="35"/>
      <c r="CX57" s="35"/>
      <c r="CY57" s="35"/>
      <c r="CZ57" s="35"/>
      <c r="DA57" s="35"/>
      <c r="DB57" s="35"/>
      <c r="DC57" s="35"/>
      <c r="DD57" s="35"/>
      <c r="DE57" s="35"/>
      <c r="DF57" s="35"/>
      <c r="DG57" s="35"/>
      <c r="DH57" s="35"/>
      <c r="DI57" s="35"/>
      <c r="DJ57" s="35"/>
      <c r="DK57" s="35"/>
      <c r="DL57" s="35"/>
      <c r="DM57" s="35"/>
      <c r="DN57" s="35"/>
      <c r="DO57" s="35"/>
      <c r="DP57" s="35"/>
      <c r="DQ57" s="35"/>
      <c r="DR57" s="35"/>
      <c r="DS57" s="35"/>
      <c r="DT57" s="35"/>
      <c r="DU57" s="35"/>
      <c r="DV57" s="35"/>
      <c r="DW57" s="35"/>
      <c r="DX57" s="35"/>
      <c r="DY57" s="35"/>
      <c r="DZ57" s="35"/>
      <c r="EA57" s="35"/>
      <c r="EB57" s="35"/>
      <c r="EC57" s="35"/>
      <c r="ED57" s="35"/>
      <c r="EE57" s="35"/>
      <c r="EF57" s="35"/>
      <c r="EG57" s="35"/>
      <c r="EH57" s="35"/>
      <c r="EI57" s="35"/>
      <c r="EJ57" s="35"/>
      <c r="EK57" s="35"/>
      <c r="EL57" s="35"/>
      <c r="EM57" s="35"/>
      <c r="EN57" s="35"/>
      <c r="EO57" s="35"/>
      <c r="EP57" s="35"/>
      <c r="EQ57" s="35"/>
      <c r="ER57" s="35"/>
      <c r="ES57" s="35"/>
      <c r="ET57" s="35"/>
      <c r="EU57" s="35"/>
      <c r="EV57" s="35"/>
      <c r="EW57" s="35"/>
      <c r="EX57" s="35"/>
      <c r="EY57" s="35"/>
      <c r="EZ57" s="35"/>
      <c r="FA57" s="35"/>
      <c r="FB57" s="35"/>
      <c r="FC57" s="35"/>
      <c r="FD57" s="35"/>
      <c r="FE57" s="35"/>
      <c r="FF57" s="35"/>
      <c r="FG57" s="35"/>
      <c r="FH57" s="35"/>
      <c r="FI57" s="35"/>
      <c r="FJ57" s="35"/>
      <c r="FK57" s="35"/>
      <c r="FL57" s="35"/>
      <c r="FM57" s="35"/>
      <c r="FN57" s="35"/>
      <c r="FO57" s="35"/>
      <c r="FP57" s="35"/>
      <c r="FQ57" s="35"/>
      <c r="FR57" s="35"/>
      <c r="FS57" s="35"/>
      <c r="FT57" s="35"/>
      <c r="FU57" s="35"/>
      <c r="FV57" s="35"/>
      <c r="FW57" s="35"/>
      <c r="FX57" s="35"/>
      <c r="FY57" s="35"/>
      <c r="FZ57" s="35"/>
      <c r="GA57" s="35"/>
      <c r="GB57" s="35"/>
      <c r="GC57" s="35"/>
      <c r="GD57" s="35"/>
      <c r="GE57" s="35"/>
      <c r="GF57" s="35"/>
      <c r="GG57" s="35"/>
      <c r="GH57" s="35"/>
      <c r="GI57" s="35"/>
      <c r="GJ57" s="35"/>
      <c r="GK57" s="35"/>
      <c r="GL57" s="35"/>
      <c r="GM57" s="35"/>
      <c r="GN57" s="35"/>
      <c r="GO57" s="35"/>
      <c r="GP57" s="35"/>
      <c r="GQ57" s="35"/>
      <c r="GR57" s="35"/>
      <c r="GS57" s="35"/>
      <c r="GT57" s="35"/>
      <c r="GU57" s="35"/>
      <c r="GV57" s="35"/>
      <c r="GW57" s="35"/>
      <c r="GX57" s="35"/>
      <c r="GY57" s="35"/>
      <c r="GZ57" s="35"/>
      <c r="HA57" s="35"/>
      <c r="HB57" s="35"/>
      <c r="HC57" s="35"/>
      <c r="HD57" s="35"/>
      <c r="HE57" s="35"/>
      <c r="HF57" s="35"/>
      <c r="HG57" s="35"/>
      <c r="HH57" s="35"/>
      <c r="HI57" s="35"/>
      <c r="HJ57" s="35"/>
      <c r="HK57" s="35"/>
      <c r="HL57" s="35"/>
      <c r="HM57" s="35"/>
      <c r="HN57" s="35"/>
      <c r="HO57" s="35"/>
      <c r="HP57" s="35"/>
      <c r="HQ57" s="35"/>
      <c r="HR57" s="35"/>
      <c r="HS57" s="35"/>
      <c r="HT57" s="35"/>
      <c r="HU57" s="35"/>
      <c r="HV57" s="35"/>
      <c r="HW57" s="35"/>
      <c r="HX57" s="35"/>
      <c r="HY57" s="35"/>
      <c r="HZ57" s="35"/>
      <c r="IA57" s="35"/>
      <c r="IB57" s="35"/>
      <c r="IC57" s="35"/>
      <c r="ID57" s="35"/>
      <c r="IE57" s="35"/>
      <c r="IF57" s="35"/>
      <c r="IG57" s="35"/>
      <c r="IH57" s="35"/>
      <c r="II57" s="35"/>
      <c r="IJ57" s="35"/>
      <c r="IK57" s="35"/>
      <c r="IL57" s="35"/>
      <c r="IM57" s="35"/>
      <c r="IN57" s="35"/>
      <c r="IO57" s="35"/>
    </row>
    <row r="58" spans="1:249" x14ac:dyDescent="0.25">
      <c r="A58" s="32" t="s">
        <v>204</v>
      </c>
      <c r="B58" s="33" t="s">
        <v>430</v>
      </c>
      <c r="C58" s="34"/>
      <c r="D58" s="34"/>
      <c r="E58" s="36"/>
      <c r="F58" s="132">
        <f>G58+H58+I58+J58</f>
        <v>0</v>
      </c>
      <c r="G58" s="132"/>
      <c r="H58" s="132"/>
      <c r="I58" s="132"/>
      <c r="J58" s="132"/>
      <c r="K58" s="35"/>
      <c r="L58" s="35"/>
      <c r="M58" s="35"/>
      <c r="N58" s="35"/>
      <c r="O58" s="35"/>
      <c r="P58" s="35"/>
      <c r="Q58" s="35"/>
      <c r="R58" s="35"/>
      <c r="S58" s="35"/>
      <c r="T58" s="35"/>
      <c r="U58" s="35"/>
      <c r="V58" s="35"/>
      <c r="W58" s="35"/>
      <c r="X58" s="35"/>
      <c r="Y58" s="35"/>
      <c r="Z58" s="35"/>
      <c r="AA58" s="35"/>
      <c r="AB58" s="35"/>
      <c r="AC58" s="35"/>
      <c r="AD58" s="35"/>
      <c r="AE58" s="35"/>
      <c r="AF58" s="35"/>
      <c r="AG58" s="35"/>
      <c r="AH58" s="35"/>
      <c r="AI58" s="35"/>
      <c r="AJ58" s="35"/>
      <c r="AK58" s="35"/>
      <c r="AL58" s="35"/>
      <c r="AM58" s="35"/>
      <c r="AN58" s="35"/>
      <c r="AO58" s="35"/>
      <c r="AP58" s="35"/>
      <c r="AQ58" s="35"/>
      <c r="AR58" s="35"/>
      <c r="AS58" s="35"/>
      <c r="AT58" s="35"/>
      <c r="AU58" s="35"/>
      <c r="AV58" s="35"/>
      <c r="AW58" s="35"/>
      <c r="AX58" s="35"/>
      <c r="AY58" s="35"/>
      <c r="AZ58" s="35"/>
      <c r="BA58" s="35"/>
      <c r="BB58" s="35"/>
      <c r="BC58" s="35"/>
      <c r="BD58" s="35"/>
      <c r="BE58" s="35"/>
      <c r="BF58" s="35"/>
      <c r="BG58" s="35"/>
      <c r="BH58" s="35"/>
      <c r="BI58" s="35"/>
      <c r="BJ58" s="35"/>
      <c r="BK58" s="35"/>
      <c r="BL58" s="35"/>
      <c r="BM58" s="35"/>
      <c r="BN58" s="35"/>
      <c r="BO58" s="35"/>
      <c r="BP58" s="35"/>
      <c r="BQ58" s="35"/>
      <c r="BR58" s="35"/>
      <c r="BS58" s="35"/>
      <c r="BT58" s="35"/>
      <c r="BU58" s="35"/>
      <c r="BV58" s="35"/>
      <c r="BW58" s="35"/>
      <c r="BX58" s="35"/>
      <c r="BY58" s="35"/>
      <c r="BZ58" s="35"/>
      <c r="CA58" s="35"/>
      <c r="CB58" s="35"/>
      <c r="CC58" s="35"/>
      <c r="CD58" s="35"/>
      <c r="CE58" s="35"/>
      <c r="CF58" s="35"/>
      <c r="CG58" s="35"/>
      <c r="CH58" s="35"/>
      <c r="CI58" s="35"/>
      <c r="CJ58" s="35"/>
      <c r="CK58" s="35"/>
      <c r="CL58" s="35"/>
      <c r="CM58" s="35"/>
      <c r="CN58" s="35"/>
      <c r="CO58" s="35"/>
      <c r="CP58" s="35"/>
      <c r="CQ58" s="35"/>
      <c r="CR58" s="35"/>
      <c r="CS58" s="35"/>
      <c r="CT58" s="35"/>
      <c r="CU58" s="35"/>
      <c r="CV58" s="35"/>
      <c r="CW58" s="35"/>
      <c r="CX58" s="35"/>
      <c r="CY58" s="35"/>
      <c r="CZ58" s="35"/>
      <c r="DA58" s="35"/>
      <c r="DB58" s="35"/>
      <c r="DC58" s="35"/>
      <c r="DD58" s="35"/>
      <c r="DE58" s="35"/>
      <c r="DF58" s="35"/>
      <c r="DG58" s="35"/>
      <c r="DH58" s="35"/>
      <c r="DI58" s="35"/>
      <c r="DJ58" s="35"/>
      <c r="DK58" s="35"/>
      <c r="DL58" s="35"/>
      <c r="DM58" s="35"/>
      <c r="DN58" s="35"/>
      <c r="DO58" s="35"/>
      <c r="DP58" s="35"/>
      <c r="DQ58" s="35"/>
      <c r="DR58" s="35"/>
      <c r="DS58" s="35"/>
      <c r="DT58" s="35"/>
      <c r="DU58" s="35"/>
      <c r="DV58" s="35"/>
      <c r="DW58" s="35"/>
      <c r="DX58" s="35"/>
      <c r="DY58" s="35"/>
      <c r="DZ58" s="35"/>
      <c r="EA58" s="35"/>
      <c r="EB58" s="35"/>
      <c r="EC58" s="35"/>
      <c r="ED58" s="35"/>
      <c r="EE58" s="35"/>
      <c r="EF58" s="35"/>
      <c r="EG58" s="35"/>
      <c r="EH58" s="35"/>
      <c r="EI58" s="35"/>
      <c r="EJ58" s="35"/>
      <c r="EK58" s="35"/>
      <c r="EL58" s="35"/>
      <c r="EM58" s="35"/>
      <c r="EN58" s="35"/>
      <c r="EO58" s="35"/>
      <c r="EP58" s="35"/>
      <c r="EQ58" s="35"/>
      <c r="ER58" s="35"/>
      <c r="ES58" s="35"/>
      <c r="ET58" s="35"/>
      <c r="EU58" s="35"/>
      <c r="EV58" s="35"/>
      <c r="EW58" s="35"/>
      <c r="EX58" s="35"/>
      <c r="EY58" s="35"/>
      <c r="EZ58" s="35"/>
      <c r="FA58" s="35"/>
      <c r="FB58" s="35"/>
      <c r="FC58" s="35"/>
      <c r="FD58" s="35"/>
      <c r="FE58" s="35"/>
      <c r="FF58" s="35"/>
      <c r="FG58" s="35"/>
      <c r="FH58" s="35"/>
      <c r="FI58" s="35"/>
      <c r="FJ58" s="35"/>
      <c r="FK58" s="35"/>
      <c r="FL58" s="35"/>
      <c r="FM58" s="35"/>
      <c r="FN58" s="35"/>
      <c r="FO58" s="35"/>
      <c r="FP58" s="35"/>
      <c r="FQ58" s="35"/>
      <c r="FR58" s="35"/>
      <c r="FS58" s="35"/>
      <c r="FT58" s="35"/>
      <c r="FU58" s="35"/>
      <c r="FV58" s="35"/>
      <c r="FW58" s="35"/>
      <c r="FX58" s="35"/>
      <c r="FY58" s="35"/>
      <c r="FZ58" s="35"/>
      <c r="GA58" s="35"/>
      <c r="GB58" s="35"/>
      <c r="GC58" s="35"/>
      <c r="GD58" s="35"/>
      <c r="GE58" s="35"/>
      <c r="GF58" s="35"/>
      <c r="GG58" s="35"/>
      <c r="GH58" s="35"/>
      <c r="GI58" s="35"/>
      <c r="GJ58" s="35"/>
      <c r="GK58" s="35"/>
      <c r="GL58" s="35"/>
      <c r="GM58" s="35"/>
      <c r="GN58" s="35"/>
      <c r="GO58" s="35"/>
      <c r="GP58" s="35"/>
      <c r="GQ58" s="35"/>
      <c r="GR58" s="35"/>
      <c r="GS58" s="35"/>
      <c r="GT58" s="35"/>
      <c r="GU58" s="35"/>
      <c r="GV58" s="35"/>
      <c r="GW58" s="35"/>
      <c r="GX58" s="35"/>
      <c r="GY58" s="35"/>
      <c r="GZ58" s="35"/>
      <c r="HA58" s="35"/>
      <c r="HB58" s="35"/>
      <c r="HC58" s="35"/>
      <c r="HD58" s="35"/>
      <c r="HE58" s="35"/>
      <c r="HF58" s="35"/>
      <c r="HG58" s="35"/>
      <c r="HH58" s="35"/>
      <c r="HI58" s="35"/>
      <c r="HJ58" s="35"/>
      <c r="HK58" s="35"/>
      <c r="HL58" s="35"/>
      <c r="HM58" s="35"/>
      <c r="HN58" s="35"/>
      <c r="HO58" s="35"/>
      <c r="HP58" s="35"/>
      <c r="HQ58" s="35"/>
      <c r="HR58" s="35"/>
      <c r="HS58" s="35"/>
      <c r="HT58" s="35"/>
      <c r="HU58" s="35"/>
      <c r="HV58" s="35"/>
      <c r="HW58" s="35"/>
      <c r="HX58" s="35"/>
      <c r="HY58" s="35"/>
      <c r="HZ58" s="35"/>
      <c r="IA58" s="35"/>
      <c r="IB58" s="35"/>
      <c r="IC58" s="35"/>
      <c r="ID58" s="35"/>
      <c r="IE58" s="35"/>
      <c r="IF58" s="35"/>
      <c r="IG58" s="35"/>
      <c r="IH58" s="35"/>
      <c r="II58" s="35"/>
      <c r="IJ58" s="35"/>
      <c r="IK58" s="35"/>
      <c r="IL58" s="35"/>
      <c r="IM58" s="35"/>
      <c r="IN58" s="35"/>
      <c r="IO58" s="35"/>
    </row>
    <row r="59" spans="1:249" x14ac:dyDescent="0.25">
      <c r="A59" s="29" t="s">
        <v>237</v>
      </c>
      <c r="B59" s="30" t="s">
        <v>233</v>
      </c>
      <c r="C59" s="31" t="s">
        <v>239</v>
      </c>
      <c r="D59" s="31" t="s">
        <v>240</v>
      </c>
      <c r="E59" s="31" t="s">
        <v>178</v>
      </c>
      <c r="F59" s="52">
        <f>G59+H59+I59+J59</f>
        <v>6000</v>
      </c>
      <c r="G59" s="52">
        <f>G61</f>
        <v>0</v>
      </c>
      <c r="H59" s="52">
        <f>H61</f>
        <v>0</v>
      </c>
      <c r="I59" s="52">
        <f>I61</f>
        <v>6000</v>
      </c>
      <c r="J59" s="52">
        <f>J61</f>
        <v>0</v>
      </c>
      <c r="K59" s="35"/>
      <c r="L59" s="35"/>
      <c r="M59" s="35"/>
      <c r="N59" s="35"/>
      <c r="O59" s="35"/>
      <c r="P59" s="35"/>
      <c r="Q59" s="35"/>
      <c r="R59" s="35"/>
      <c r="S59" s="35"/>
      <c r="T59" s="35"/>
      <c r="U59" s="35"/>
      <c r="V59" s="35"/>
      <c r="W59" s="35"/>
      <c r="X59" s="35"/>
      <c r="Y59" s="35"/>
      <c r="Z59" s="35"/>
      <c r="AA59" s="35"/>
      <c r="AB59" s="35"/>
      <c r="AC59" s="35"/>
      <c r="AD59" s="35"/>
      <c r="AE59" s="35"/>
      <c r="AF59" s="35"/>
      <c r="AG59" s="35"/>
      <c r="AH59" s="35"/>
      <c r="AI59" s="35"/>
      <c r="AJ59" s="35"/>
      <c r="AK59" s="35"/>
      <c r="AL59" s="35"/>
      <c r="AM59" s="35"/>
      <c r="AN59" s="35"/>
      <c r="AO59" s="35"/>
      <c r="AP59" s="35"/>
      <c r="AQ59" s="35"/>
      <c r="AR59" s="35"/>
      <c r="AS59" s="35"/>
      <c r="AT59" s="35"/>
      <c r="AU59" s="35"/>
      <c r="AV59" s="35"/>
      <c r="AW59" s="35"/>
      <c r="AX59" s="35"/>
      <c r="AY59" s="35"/>
      <c r="AZ59" s="35"/>
      <c r="BA59" s="35"/>
      <c r="BB59" s="35"/>
      <c r="BC59" s="35"/>
      <c r="BD59" s="35"/>
      <c r="BE59" s="35"/>
      <c r="BF59" s="35"/>
      <c r="BG59" s="35"/>
      <c r="BH59" s="35"/>
      <c r="BI59" s="35"/>
      <c r="BJ59" s="35"/>
      <c r="BK59" s="35"/>
      <c r="BL59" s="35"/>
      <c r="BM59" s="35"/>
      <c r="BN59" s="35"/>
      <c r="BO59" s="35"/>
      <c r="BP59" s="35"/>
      <c r="BQ59" s="35"/>
      <c r="BR59" s="35"/>
      <c r="BS59" s="35"/>
      <c r="BT59" s="35"/>
      <c r="BU59" s="35"/>
      <c r="BV59" s="35"/>
      <c r="BW59" s="35"/>
      <c r="BX59" s="35"/>
      <c r="BY59" s="35"/>
      <c r="BZ59" s="35"/>
      <c r="CA59" s="35"/>
      <c r="CB59" s="35"/>
      <c r="CC59" s="35"/>
      <c r="CD59" s="35"/>
      <c r="CE59" s="35"/>
      <c r="CF59" s="35"/>
      <c r="CG59" s="35"/>
      <c r="CH59" s="35"/>
      <c r="CI59" s="35"/>
      <c r="CJ59" s="35"/>
      <c r="CK59" s="35"/>
      <c r="CL59" s="35"/>
      <c r="CM59" s="35"/>
      <c r="CN59" s="35"/>
      <c r="CO59" s="35"/>
      <c r="CP59" s="35"/>
      <c r="CQ59" s="35"/>
      <c r="CR59" s="35"/>
      <c r="CS59" s="35"/>
      <c r="CT59" s="35"/>
      <c r="CU59" s="35"/>
      <c r="CV59" s="35"/>
      <c r="CW59" s="35"/>
      <c r="CX59" s="35"/>
      <c r="CY59" s="35"/>
      <c r="CZ59" s="35"/>
      <c r="DA59" s="35"/>
      <c r="DB59" s="35"/>
      <c r="DC59" s="35"/>
      <c r="DD59" s="35"/>
      <c r="DE59" s="35"/>
      <c r="DF59" s="35"/>
      <c r="DG59" s="35"/>
      <c r="DH59" s="35"/>
      <c r="DI59" s="35"/>
      <c r="DJ59" s="35"/>
      <c r="DK59" s="35"/>
      <c r="DL59" s="35"/>
      <c r="DM59" s="35"/>
      <c r="DN59" s="35"/>
      <c r="DO59" s="35"/>
      <c r="DP59" s="35"/>
      <c r="DQ59" s="35"/>
      <c r="DR59" s="35"/>
      <c r="DS59" s="35"/>
      <c r="DT59" s="35"/>
      <c r="DU59" s="35"/>
      <c r="DV59" s="35"/>
      <c r="DW59" s="35"/>
      <c r="DX59" s="35"/>
      <c r="DY59" s="35"/>
      <c r="DZ59" s="35"/>
      <c r="EA59" s="35"/>
      <c r="EB59" s="35"/>
      <c r="EC59" s="35"/>
      <c r="ED59" s="35"/>
      <c r="EE59" s="35"/>
      <c r="EF59" s="35"/>
      <c r="EG59" s="35"/>
      <c r="EH59" s="35"/>
      <c r="EI59" s="35"/>
      <c r="EJ59" s="35"/>
      <c r="EK59" s="35"/>
      <c r="EL59" s="35"/>
      <c r="EM59" s="35"/>
      <c r="EN59" s="35"/>
      <c r="EO59" s="35"/>
      <c r="EP59" s="35"/>
      <c r="EQ59" s="35"/>
      <c r="ER59" s="35"/>
      <c r="ES59" s="35"/>
      <c r="ET59" s="35"/>
      <c r="EU59" s="35"/>
      <c r="EV59" s="35"/>
      <c r="EW59" s="35"/>
      <c r="EX59" s="35"/>
      <c r="EY59" s="35"/>
      <c r="EZ59" s="35"/>
      <c r="FA59" s="35"/>
      <c r="FB59" s="35"/>
      <c r="FC59" s="35"/>
      <c r="FD59" s="35"/>
      <c r="FE59" s="35"/>
      <c r="FF59" s="35"/>
      <c r="FG59" s="35"/>
      <c r="FH59" s="35"/>
      <c r="FI59" s="35"/>
      <c r="FJ59" s="35"/>
      <c r="FK59" s="35"/>
      <c r="FL59" s="35"/>
      <c r="FM59" s="35"/>
      <c r="FN59" s="35"/>
      <c r="FO59" s="35"/>
      <c r="FP59" s="35"/>
      <c r="FQ59" s="35"/>
      <c r="FR59" s="35"/>
      <c r="FS59" s="35"/>
      <c r="FT59" s="35"/>
      <c r="FU59" s="35"/>
      <c r="FV59" s="35"/>
      <c r="FW59" s="35"/>
      <c r="FX59" s="35"/>
      <c r="FY59" s="35"/>
      <c r="FZ59" s="35"/>
      <c r="GA59" s="35"/>
      <c r="GB59" s="35"/>
      <c r="GC59" s="35"/>
      <c r="GD59" s="35"/>
      <c r="GE59" s="35"/>
      <c r="GF59" s="35"/>
      <c r="GG59" s="35"/>
      <c r="GH59" s="35"/>
      <c r="GI59" s="35"/>
      <c r="GJ59" s="35"/>
      <c r="GK59" s="35"/>
      <c r="GL59" s="35"/>
      <c r="GM59" s="35"/>
      <c r="GN59" s="35"/>
      <c r="GO59" s="35"/>
      <c r="GP59" s="35"/>
      <c r="GQ59" s="35"/>
      <c r="GR59" s="35"/>
      <c r="GS59" s="35"/>
      <c r="GT59" s="35"/>
      <c r="GU59" s="35"/>
      <c r="GV59" s="35"/>
      <c r="GW59" s="35"/>
      <c r="GX59" s="35"/>
      <c r="GY59" s="35"/>
      <c r="GZ59" s="35"/>
      <c r="HA59" s="35"/>
      <c r="HB59" s="35"/>
      <c r="HC59" s="35"/>
      <c r="HD59" s="35"/>
      <c r="HE59" s="35"/>
      <c r="HF59" s="35"/>
      <c r="HG59" s="35"/>
      <c r="HH59" s="35"/>
      <c r="HI59" s="35"/>
      <c r="HJ59" s="35"/>
      <c r="HK59" s="35"/>
      <c r="HL59" s="35"/>
      <c r="HM59" s="35"/>
      <c r="HN59" s="35"/>
      <c r="HO59" s="35"/>
      <c r="HP59" s="35"/>
      <c r="HQ59" s="35"/>
      <c r="HR59" s="35"/>
      <c r="HS59" s="35"/>
      <c r="HT59" s="35"/>
      <c r="HU59" s="35"/>
      <c r="HV59" s="35"/>
      <c r="HW59" s="35"/>
      <c r="HX59" s="35"/>
      <c r="HY59" s="35"/>
      <c r="HZ59" s="35"/>
      <c r="IA59" s="35"/>
      <c r="IB59" s="35"/>
      <c r="IC59" s="35"/>
      <c r="ID59" s="35"/>
      <c r="IE59" s="35"/>
      <c r="IF59" s="35"/>
      <c r="IG59" s="35"/>
      <c r="IH59" s="35"/>
      <c r="II59" s="35"/>
      <c r="IJ59" s="35"/>
      <c r="IK59" s="35"/>
      <c r="IL59" s="35"/>
      <c r="IM59" s="35"/>
      <c r="IN59" s="35"/>
      <c r="IO59" s="35"/>
    </row>
    <row r="60" spans="1:249" x14ac:dyDescent="0.25">
      <c r="A60" s="32" t="s">
        <v>187</v>
      </c>
      <c r="B60" s="34" t="s">
        <v>178</v>
      </c>
      <c r="C60" s="34" t="s">
        <v>178</v>
      </c>
      <c r="D60" s="34" t="s">
        <v>178</v>
      </c>
      <c r="E60" s="34" t="s">
        <v>178</v>
      </c>
      <c r="F60" s="34" t="s">
        <v>178</v>
      </c>
      <c r="G60" s="34" t="s">
        <v>178</v>
      </c>
      <c r="H60" s="34" t="s">
        <v>178</v>
      </c>
      <c r="I60" s="34" t="s">
        <v>178</v>
      </c>
      <c r="J60" s="34" t="s">
        <v>178</v>
      </c>
      <c r="K60" s="35"/>
      <c r="L60" s="35"/>
      <c r="M60" s="35"/>
      <c r="N60" s="35"/>
      <c r="O60" s="35"/>
      <c r="P60" s="35"/>
      <c r="Q60" s="35"/>
      <c r="R60" s="35"/>
      <c r="S60" s="35"/>
      <c r="T60" s="35"/>
      <c r="U60" s="35"/>
      <c r="V60" s="35"/>
      <c r="W60" s="35"/>
      <c r="X60" s="35"/>
      <c r="Y60" s="35"/>
      <c r="Z60" s="35"/>
      <c r="AA60" s="35"/>
      <c r="AB60" s="35"/>
      <c r="AC60" s="35"/>
      <c r="AD60" s="35"/>
      <c r="AE60" s="35"/>
      <c r="AF60" s="35"/>
      <c r="AG60" s="35"/>
      <c r="AH60" s="35"/>
      <c r="AI60" s="35"/>
      <c r="AJ60" s="35"/>
      <c r="AK60" s="35"/>
      <c r="AL60" s="35"/>
      <c r="AM60" s="35"/>
      <c r="AN60" s="35"/>
      <c r="AO60" s="35"/>
      <c r="AP60" s="35"/>
      <c r="AQ60" s="35"/>
      <c r="AR60" s="35"/>
      <c r="AS60" s="35"/>
      <c r="AT60" s="35"/>
      <c r="AU60" s="35"/>
      <c r="AV60" s="35"/>
      <c r="AW60" s="35"/>
      <c r="AX60" s="35"/>
      <c r="AY60" s="35"/>
      <c r="AZ60" s="35"/>
      <c r="BA60" s="35"/>
      <c r="BB60" s="35"/>
      <c r="BC60" s="35"/>
      <c r="BD60" s="35"/>
      <c r="BE60" s="35"/>
      <c r="BF60" s="35"/>
      <c r="BG60" s="35"/>
      <c r="BH60" s="35"/>
      <c r="BI60" s="35"/>
      <c r="BJ60" s="35"/>
      <c r="BK60" s="35"/>
      <c r="BL60" s="35"/>
      <c r="BM60" s="35"/>
      <c r="BN60" s="35"/>
      <c r="BO60" s="35"/>
      <c r="BP60" s="35"/>
      <c r="BQ60" s="35"/>
      <c r="BR60" s="35"/>
      <c r="BS60" s="35"/>
      <c r="BT60" s="35"/>
      <c r="BU60" s="35"/>
      <c r="BV60" s="35"/>
      <c r="BW60" s="35"/>
      <c r="BX60" s="35"/>
      <c r="BY60" s="35"/>
      <c r="BZ60" s="35"/>
      <c r="CA60" s="35"/>
      <c r="CB60" s="35"/>
      <c r="CC60" s="35"/>
      <c r="CD60" s="35"/>
      <c r="CE60" s="35"/>
      <c r="CF60" s="35"/>
      <c r="CG60" s="35"/>
      <c r="CH60" s="35"/>
      <c r="CI60" s="35"/>
      <c r="CJ60" s="35"/>
      <c r="CK60" s="35"/>
      <c r="CL60" s="35"/>
      <c r="CM60" s="35"/>
      <c r="CN60" s="35"/>
      <c r="CO60" s="35"/>
      <c r="CP60" s="35"/>
      <c r="CQ60" s="35"/>
      <c r="CR60" s="35"/>
      <c r="CS60" s="35"/>
      <c r="CT60" s="35"/>
      <c r="CU60" s="35"/>
      <c r="CV60" s="35"/>
      <c r="CW60" s="35"/>
      <c r="CX60" s="35"/>
      <c r="CY60" s="35"/>
      <c r="CZ60" s="35"/>
      <c r="DA60" s="35"/>
      <c r="DB60" s="35"/>
      <c r="DC60" s="35"/>
      <c r="DD60" s="35"/>
      <c r="DE60" s="35"/>
      <c r="DF60" s="35"/>
      <c r="DG60" s="35"/>
      <c r="DH60" s="35"/>
      <c r="DI60" s="35"/>
      <c r="DJ60" s="35"/>
      <c r="DK60" s="35"/>
      <c r="DL60" s="35"/>
      <c r="DM60" s="35"/>
      <c r="DN60" s="35"/>
      <c r="DO60" s="35"/>
      <c r="DP60" s="35"/>
      <c r="DQ60" s="35"/>
      <c r="DR60" s="35"/>
      <c r="DS60" s="35"/>
      <c r="DT60" s="35"/>
      <c r="DU60" s="35"/>
      <c r="DV60" s="35"/>
      <c r="DW60" s="35"/>
      <c r="DX60" s="35"/>
      <c r="DY60" s="35"/>
      <c r="DZ60" s="35"/>
      <c r="EA60" s="35"/>
      <c r="EB60" s="35"/>
      <c r="EC60" s="35"/>
      <c r="ED60" s="35"/>
      <c r="EE60" s="35"/>
      <c r="EF60" s="35"/>
      <c r="EG60" s="35"/>
      <c r="EH60" s="35"/>
      <c r="EI60" s="35"/>
      <c r="EJ60" s="35"/>
      <c r="EK60" s="35"/>
      <c r="EL60" s="35"/>
      <c r="EM60" s="35"/>
      <c r="EN60" s="35"/>
      <c r="EO60" s="35"/>
      <c r="EP60" s="35"/>
      <c r="EQ60" s="35"/>
      <c r="ER60" s="35"/>
      <c r="ES60" s="35"/>
      <c r="ET60" s="35"/>
      <c r="EU60" s="35"/>
      <c r="EV60" s="35"/>
      <c r="EW60" s="35"/>
      <c r="EX60" s="35"/>
      <c r="EY60" s="35"/>
      <c r="EZ60" s="35"/>
      <c r="FA60" s="35"/>
      <c r="FB60" s="35"/>
      <c r="FC60" s="35"/>
      <c r="FD60" s="35"/>
      <c r="FE60" s="35"/>
      <c r="FF60" s="35"/>
      <c r="FG60" s="35"/>
      <c r="FH60" s="35"/>
      <c r="FI60" s="35"/>
      <c r="FJ60" s="35"/>
      <c r="FK60" s="35"/>
      <c r="FL60" s="35"/>
      <c r="FM60" s="35"/>
      <c r="FN60" s="35"/>
      <c r="FO60" s="35"/>
      <c r="FP60" s="35"/>
      <c r="FQ60" s="35"/>
      <c r="FR60" s="35"/>
      <c r="FS60" s="35"/>
      <c r="FT60" s="35"/>
      <c r="FU60" s="35"/>
      <c r="FV60" s="35"/>
      <c r="FW60" s="35"/>
      <c r="FX60" s="35"/>
      <c r="FY60" s="35"/>
      <c r="FZ60" s="35"/>
      <c r="GA60" s="35"/>
      <c r="GB60" s="35"/>
      <c r="GC60" s="35"/>
      <c r="GD60" s="35"/>
      <c r="GE60" s="35"/>
      <c r="GF60" s="35"/>
      <c r="GG60" s="35"/>
      <c r="GH60" s="35"/>
      <c r="GI60" s="35"/>
      <c r="GJ60" s="35"/>
      <c r="GK60" s="35"/>
      <c r="GL60" s="35"/>
      <c r="GM60" s="35"/>
      <c r="GN60" s="35"/>
      <c r="GO60" s="35"/>
      <c r="GP60" s="35"/>
      <c r="GQ60" s="35"/>
      <c r="GR60" s="35"/>
      <c r="GS60" s="35"/>
      <c r="GT60" s="35"/>
      <c r="GU60" s="35"/>
      <c r="GV60" s="35"/>
      <c r="GW60" s="35"/>
      <c r="GX60" s="35"/>
      <c r="GY60" s="35"/>
      <c r="GZ60" s="35"/>
      <c r="HA60" s="35"/>
      <c r="HB60" s="35"/>
      <c r="HC60" s="35"/>
      <c r="HD60" s="35"/>
      <c r="HE60" s="35"/>
      <c r="HF60" s="35"/>
      <c r="HG60" s="35"/>
      <c r="HH60" s="35"/>
      <c r="HI60" s="35"/>
      <c r="HJ60" s="35"/>
      <c r="HK60" s="35"/>
      <c r="HL60" s="35"/>
      <c r="HM60" s="35"/>
      <c r="HN60" s="35"/>
      <c r="HO60" s="35"/>
      <c r="HP60" s="35"/>
      <c r="HQ60" s="35"/>
      <c r="HR60" s="35"/>
      <c r="HS60" s="35"/>
      <c r="HT60" s="35"/>
      <c r="HU60" s="35"/>
      <c r="HV60" s="35"/>
      <c r="HW60" s="35"/>
      <c r="HX60" s="35"/>
      <c r="HY60" s="35"/>
      <c r="HZ60" s="35"/>
      <c r="IA60" s="35"/>
      <c r="IB60" s="35"/>
      <c r="IC60" s="35"/>
      <c r="ID60" s="35"/>
      <c r="IE60" s="35"/>
      <c r="IF60" s="35"/>
      <c r="IG60" s="35"/>
      <c r="IH60" s="35"/>
      <c r="II60" s="35"/>
      <c r="IJ60" s="35"/>
      <c r="IK60" s="35"/>
      <c r="IL60" s="35"/>
      <c r="IM60" s="35"/>
      <c r="IN60" s="35"/>
      <c r="IO60" s="35"/>
    </row>
    <row r="61" spans="1:249" ht="25.5" x14ac:dyDescent="0.25">
      <c r="A61" s="32" t="s">
        <v>614</v>
      </c>
      <c r="B61" s="33" t="s">
        <v>236</v>
      </c>
      <c r="C61" s="34"/>
      <c r="D61" s="34" t="s">
        <v>240</v>
      </c>
      <c r="E61" s="36">
        <v>296</v>
      </c>
      <c r="F61" s="200">
        <f>G61+H61+I61+J61</f>
        <v>6000</v>
      </c>
      <c r="G61" s="189"/>
      <c r="H61" s="200"/>
      <c r="I61" s="189">
        <v>6000</v>
      </c>
      <c r="J61" s="189"/>
      <c r="K61" s="35"/>
      <c r="L61" s="35"/>
      <c r="M61" s="35"/>
      <c r="N61" s="35"/>
      <c r="O61" s="35"/>
      <c r="P61" s="35"/>
      <c r="Q61" s="35"/>
      <c r="R61" s="35"/>
      <c r="S61" s="35"/>
      <c r="T61" s="35"/>
      <c r="U61" s="35"/>
      <c r="V61" s="35"/>
      <c r="W61" s="35"/>
      <c r="X61" s="35"/>
      <c r="Y61" s="35"/>
      <c r="Z61" s="35"/>
      <c r="AA61" s="35"/>
      <c r="AB61" s="35"/>
      <c r="AC61" s="35"/>
      <c r="AD61" s="35"/>
      <c r="AE61" s="35"/>
      <c r="AF61" s="35"/>
      <c r="AG61" s="35"/>
      <c r="AH61" s="35"/>
      <c r="AI61" s="35"/>
      <c r="AJ61" s="35"/>
      <c r="AK61" s="35"/>
      <c r="AL61" s="35"/>
      <c r="AM61" s="35"/>
      <c r="AN61" s="35"/>
      <c r="AO61" s="35"/>
      <c r="AP61" s="35"/>
      <c r="AQ61" s="35"/>
      <c r="AR61" s="35"/>
      <c r="AS61" s="35"/>
      <c r="AT61" s="35"/>
      <c r="AU61" s="35"/>
      <c r="AV61" s="35"/>
      <c r="AW61" s="35"/>
      <c r="AX61" s="35"/>
      <c r="AY61" s="35"/>
      <c r="AZ61" s="35"/>
      <c r="BA61" s="35"/>
      <c r="BB61" s="35"/>
      <c r="BC61" s="35"/>
      <c r="BD61" s="35"/>
      <c r="BE61" s="35"/>
      <c r="BF61" s="35"/>
      <c r="BG61" s="35"/>
      <c r="BH61" s="35"/>
      <c r="BI61" s="35"/>
      <c r="BJ61" s="35"/>
      <c r="BK61" s="35"/>
      <c r="BL61" s="35"/>
      <c r="BM61" s="35"/>
      <c r="BN61" s="35"/>
      <c r="BO61" s="35"/>
      <c r="BP61" s="35"/>
      <c r="BQ61" s="35"/>
      <c r="BR61" s="35"/>
      <c r="BS61" s="35"/>
      <c r="BT61" s="35"/>
      <c r="BU61" s="35"/>
      <c r="BV61" s="35"/>
      <c r="BW61" s="35"/>
      <c r="BX61" s="35"/>
      <c r="BY61" s="35"/>
      <c r="BZ61" s="35"/>
      <c r="CA61" s="35"/>
      <c r="CB61" s="35"/>
      <c r="CC61" s="35"/>
      <c r="CD61" s="35"/>
      <c r="CE61" s="35"/>
      <c r="CF61" s="35"/>
      <c r="CG61" s="35"/>
      <c r="CH61" s="35"/>
      <c r="CI61" s="35"/>
      <c r="CJ61" s="35"/>
      <c r="CK61" s="35"/>
      <c r="CL61" s="35"/>
      <c r="CM61" s="35"/>
      <c r="CN61" s="35"/>
      <c r="CO61" s="35"/>
      <c r="CP61" s="35"/>
      <c r="CQ61" s="35"/>
      <c r="CR61" s="35"/>
      <c r="CS61" s="35"/>
      <c r="CT61" s="35"/>
      <c r="CU61" s="35"/>
      <c r="CV61" s="35"/>
      <c r="CW61" s="35"/>
      <c r="CX61" s="35"/>
      <c r="CY61" s="35"/>
      <c r="CZ61" s="35"/>
      <c r="DA61" s="35"/>
      <c r="DB61" s="35"/>
      <c r="DC61" s="35"/>
      <c r="DD61" s="35"/>
      <c r="DE61" s="35"/>
      <c r="DF61" s="35"/>
      <c r="DG61" s="35"/>
      <c r="DH61" s="35"/>
      <c r="DI61" s="35"/>
      <c r="DJ61" s="35"/>
      <c r="DK61" s="35"/>
      <c r="DL61" s="35"/>
      <c r="DM61" s="35"/>
      <c r="DN61" s="35"/>
      <c r="DO61" s="35"/>
      <c r="DP61" s="35"/>
      <c r="DQ61" s="35"/>
      <c r="DR61" s="35"/>
      <c r="DS61" s="35"/>
      <c r="DT61" s="35"/>
      <c r="DU61" s="35"/>
      <c r="DV61" s="35"/>
      <c r="DW61" s="35"/>
      <c r="DX61" s="35"/>
      <c r="DY61" s="35"/>
      <c r="DZ61" s="35"/>
      <c r="EA61" s="35"/>
      <c r="EB61" s="35"/>
      <c r="EC61" s="35"/>
      <c r="ED61" s="35"/>
      <c r="EE61" s="35"/>
      <c r="EF61" s="35"/>
      <c r="EG61" s="35"/>
      <c r="EH61" s="35"/>
      <c r="EI61" s="35"/>
      <c r="EJ61" s="35"/>
      <c r="EK61" s="35"/>
      <c r="EL61" s="35"/>
      <c r="EM61" s="35"/>
      <c r="EN61" s="35"/>
      <c r="EO61" s="35"/>
      <c r="EP61" s="35"/>
      <c r="EQ61" s="35"/>
      <c r="ER61" s="35"/>
      <c r="ES61" s="35"/>
      <c r="ET61" s="35"/>
      <c r="EU61" s="35"/>
      <c r="EV61" s="35"/>
      <c r="EW61" s="35"/>
      <c r="EX61" s="35"/>
      <c r="EY61" s="35"/>
      <c r="EZ61" s="35"/>
      <c r="FA61" s="35"/>
      <c r="FB61" s="35"/>
      <c r="FC61" s="35"/>
      <c r="FD61" s="35"/>
      <c r="FE61" s="35"/>
      <c r="FF61" s="35"/>
      <c r="FG61" s="35"/>
      <c r="FH61" s="35"/>
      <c r="FI61" s="35"/>
      <c r="FJ61" s="35"/>
      <c r="FK61" s="35"/>
      <c r="FL61" s="35"/>
      <c r="FM61" s="35"/>
      <c r="FN61" s="35"/>
      <c r="FO61" s="35"/>
      <c r="FP61" s="35"/>
      <c r="FQ61" s="35"/>
      <c r="FR61" s="35"/>
      <c r="FS61" s="35"/>
      <c r="FT61" s="35"/>
      <c r="FU61" s="35"/>
      <c r="FV61" s="35"/>
      <c r="FW61" s="35"/>
      <c r="FX61" s="35"/>
      <c r="FY61" s="35"/>
      <c r="FZ61" s="35"/>
      <c r="GA61" s="35"/>
      <c r="GB61" s="35"/>
      <c r="GC61" s="35"/>
      <c r="GD61" s="35"/>
      <c r="GE61" s="35"/>
      <c r="GF61" s="35"/>
      <c r="GG61" s="35"/>
      <c r="GH61" s="35"/>
      <c r="GI61" s="35"/>
      <c r="GJ61" s="35"/>
      <c r="GK61" s="35"/>
      <c r="GL61" s="35"/>
      <c r="GM61" s="35"/>
      <c r="GN61" s="35"/>
      <c r="GO61" s="35"/>
      <c r="GP61" s="35"/>
      <c r="GQ61" s="35"/>
      <c r="GR61" s="35"/>
      <c r="GS61" s="35"/>
      <c r="GT61" s="35"/>
      <c r="GU61" s="35"/>
      <c r="GV61" s="35"/>
      <c r="GW61" s="35"/>
      <c r="GX61" s="35"/>
      <c r="GY61" s="35"/>
      <c r="GZ61" s="35"/>
      <c r="HA61" s="35"/>
      <c r="HB61" s="35"/>
      <c r="HC61" s="35"/>
      <c r="HD61" s="35"/>
      <c r="HE61" s="35"/>
      <c r="HF61" s="35"/>
      <c r="HG61" s="35"/>
      <c r="HH61" s="35"/>
      <c r="HI61" s="35"/>
      <c r="HJ61" s="35"/>
      <c r="HK61" s="35"/>
      <c r="HL61" s="35"/>
      <c r="HM61" s="35"/>
      <c r="HN61" s="35"/>
      <c r="HO61" s="35"/>
      <c r="HP61" s="35"/>
      <c r="HQ61" s="35"/>
      <c r="HR61" s="35"/>
      <c r="HS61" s="35"/>
      <c r="HT61" s="35"/>
      <c r="HU61" s="35"/>
      <c r="HV61" s="35"/>
      <c r="HW61" s="35"/>
      <c r="HX61" s="35"/>
      <c r="HY61" s="35"/>
      <c r="HZ61" s="35"/>
      <c r="IA61" s="35"/>
      <c r="IB61" s="35"/>
      <c r="IC61" s="35"/>
      <c r="ID61" s="35"/>
      <c r="IE61" s="35"/>
      <c r="IF61" s="35"/>
      <c r="IG61" s="35"/>
      <c r="IH61" s="35"/>
      <c r="II61" s="35"/>
      <c r="IJ61" s="35"/>
      <c r="IK61" s="35"/>
      <c r="IL61" s="35"/>
      <c r="IM61" s="35"/>
      <c r="IN61" s="35"/>
      <c r="IO61" s="35"/>
    </row>
    <row r="62" spans="1:249" x14ac:dyDescent="0.25">
      <c r="A62" s="29" t="s">
        <v>241</v>
      </c>
      <c r="B62" s="30" t="s">
        <v>238</v>
      </c>
      <c r="C62" s="31" t="s">
        <v>243</v>
      </c>
      <c r="D62" s="31" t="s">
        <v>244</v>
      </c>
      <c r="E62" s="38">
        <v>296</v>
      </c>
      <c r="F62" s="188">
        <f>G62+H62+I62+J62</f>
        <v>0</v>
      </c>
      <c r="G62" s="188"/>
      <c r="H62" s="188"/>
      <c r="I62" s="188"/>
      <c r="J62" s="188"/>
      <c r="K62" s="35"/>
      <c r="L62" s="35"/>
      <c r="M62" s="35"/>
      <c r="N62" s="35"/>
      <c r="O62" s="35"/>
      <c r="P62" s="35"/>
      <c r="Q62" s="35"/>
      <c r="R62" s="35"/>
      <c r="S62" s="35"/>
      <c r="T62" s="35"/>
      <c r="U62" s="35"/>
      <c r="V62" s="35"/>
      <c r="W62" s="35"/>
      <c r="X62" s="35"/>
      <c r="Y62" s="35"/>
      <c r="Z62" s="35"/>
      <c r="AA62" s="35"/>
      <c r="AB62" s="35"/>
      <c r="AC62" s="35"/>
      <c r="AD62" s="35"/>
      <c r="AE62" s="35"/>
      <c r="AF62" s="35"/>
      <c r="AG62" s="35"/>
      <c r="AH62" s="35"/>
      <c r="AI62" s="35"/>
      <c r="AJ62" s="35"/>
      <c r="AK62" s="35"/>
      <c r="AL62" s="35"/>
      <c r="AM62" s="35"/>
      <c r="AN62" s="35"/>
      <c r="AO62" s="35"/>
      <c r="AP62" s="35"/>
      <c r="AQ62" s="35"/>
      <c r="AR62" s="35"/>
      <c r="AS62" s="35"/>
      <c r="AT62" s="35"/>
      <c r="AU62" s="35"/>
      <c r="AV62" s="35"/>
      <c r="AW62" s="35"/>
      <c r="AX62" s="35"/>
      <c r="AY62" s="35"/>
      <c r="AZ62" s="35"/>
      <c r="BA62" s="35"/>
      <c r="BB62" s="35"/>
      <c r="BC62" s="35"/>
      <c r="BD62" s="35"/>
      <c r="BE62" s="35"/>
      <c r="BF62" s="35"/>
      <c r="BG62" s="35"/>
      <c r="BH62" s="35"/>
      <c r="BI62" s="35"/>
      <c r="BJ62" s="35"/>
      <c r="BK62" s="35"/>
      <c r="BL62" s="35"/>
      <c r="BM62" s="35"/>
      <c r="BN62" s="35"/>
      <c r="BO62" s="35"/>
      <c r="BP62" s="35"/>
      <c r="BQ62" s="35"/>
      <c r="BR62" s="35"/>
      <c r="BS62" s="35"/>
      <c r="BT62" s="35"/>
      <c r="BU62" s="35"/>
      <c r="BV62" s="35"/>
      <c r="BW62" s="35"/>
      <c r="BX62" s="35"/>
      <c r="BY62" s="35"/>
      <c r="BZ62" s="35"/>
      <c r="CA62" s="35"/>
      <c r="CB62" s="35"/>
      <c r="CC62" s="35"/>
      <c r="CD62" s="35"/>
      <c r="CE62" s="35"/>
      <c r="CF62" s="35"/>
      <c r="CG62" s="35"/>
      <c r="CH62" s="35"/>
      <c r="CI62" s="35"/>
      <c r="CJ62" s="35"/>
      <c r="CK62" s="35"/>
      <c r="CL62" s="35"/>
      <c r="CM62" s="35"/>
      <c r="CN62" s="35"/>
      <c r="CO62" s="35"/>
      <c r="CP62" s="35"/>
      <c r="CQ62" s="35"/>
      <c r="CR62" s="35"/>
      <c r="CS62" s="35"/>
      <c r="CT62" s="35"/>
      <c r="CU62" s="35"/>
      <c r="CV62" s="35"/>
      <c r="CW62" s="35"/>
      <c r="CX62" s="35"/>
      <c r="CY62" s="35"/>
      <c r="CZ62" s="35"/>
      <c r="DA62" s="35"/>
      <c r="DB62" s="35"/>
      <c r="DC62" s="35"/>
      <c r="DD62" s="35"/>
      <c r="DE62" s="35"/>
      <c r="DF62" s="35"/>
      <c r="DG62" s="35"/>
      <c r="DH62" s="35"/>
      <c r="DI62" s="35"/>
      <c r="DJ62" s="35"/>
      <c r="DK62" s="35"/>
      <c r="DL62" s="35"/>
      <c r="DM62" s="35"/>
      <c r="DN62" s="35"/>
      <c r="DO62" s="35"/>
      <c r="DP62" s="35"/>
      <c r="DQ62" s="35"/>
      <c r="DR62" s="35"/>
      <c r="DS62" s="35"/>
      <c r="DT62" s="35"/>
      <c r="DU62" s="35"/>
      <c r="DV62" s="35"/>
      <c r="DW62" s="35"/>
      <c r="DX62" s="35"/>
      <c r="DY62" s="35"/>
      <c r="DZ62" s="35"/>
      <c r="EA62" s="35"/>
      <c r="EB62" s="35"/>
      <c r="EC62" s="35"/>
      <c r="ED62" s="35"/>
      <c r="EE62" s="35"/>
      <c r="EF62" s="35"/>
      <c r="EG62" s="35"/>
      <c r="EH62" s="35"/>
      <c r="EI62" s="35"/>
      <c r="EJ62" s="35"/>
      <c r="EK62" s="35"/>
      <c r="EL62" s="35"/>
      <c r="EM62" s="35"/>
      <c r="EN62" s="35"/>
      <c r="EO62" s="35"/>
      <c r="EP62" s="35"/>
      <c r="EQ62" s="35"/>
      <c r="ER62" s="35"/>
      <c r="ES62" s="35"/>
      <c r="ET62" s="35"/>
      <c r="EU62" s="35"/>
      <c r="EV62" s="35"/>
      <c r="EW62" s="35"/>
      <c r="EX62" s="35"/>
      <c r="EY62" s="35"/>
      <c r="EZ62" s="35"/>
      <c r="FA62" s="35"/>
      <c r="FB62" s="35"/>
      <c r="FC62" s="35"/>
      <c r="FD62" s="35"/>
      <c r="FE62" s="35"/>
      <c r="FF62" s="35"/>
      <c r="FG62" s="35"/>
      <c r="FH62" s="35"/>
      <c r="FI62" s="35"/>
      <c r="FJ62" s="35"/>
      <c r="FK62" s="35"/>
      <c r="FL62" s="35"/>
      <c r="FM62" s="35"/>
      <c r="FN62" s="35"/>
      <c r="FO62" s="35"/>
      <c r="FP62" s="35"/>
      <c r="FQ62" s="35"/>
      <c r="FR62" s="35"/>
      <c r="FS62" s="35"/>
      <c r="FT62" s="35"/>
      <c r="FU62" s="35"/>
      <c r="FV62" s="35"/>
      <c r="FW62" s="35"/>
      <c r="FX62" s="35"/>
      <c r="FY62" s="35"/>
      <c r="FZ62" s="35"/>
      <c r="GA62" s="35"/>
      <c r="GB62" s="35"/>
      <c r="GC62" s="35"/>
      <c r="GD62" s="35"/>
      <c r="GE62" s="35"/>
      <c r="GF62" s="35"/>
      <c r="GG62" s="35"/>
      <c r="GH62" s="35"/>
      <c r="GI62" s="35"/>
      <c r="GJ62" s="35"/>
      <c r="GK62" s="35"/>
      <c r="GL62" s="35"/>
      <c r="GM62" s="35"/>
      <c r="GN62" s="35"/>
      <c r="GO62" s="35"/>
      <c r="GP62" s="35"/>
      <c r="GQ62" s="35"/>
      <c r="GR62" s="35"/>
      <c r="GS62" s="35"/>
      <c r="GT62" s="35"/>
      <c r="GU62" s="35"/>
      <c r="GV62" s="35"/>
      <c r="GW62" s="35"/>
      <c r="GX62" s="35"/>
      <c r="GY62" s="35"/>
      <c r="GZ62" s="35"/>
      <c r="HA62" s="35"/>
      <c r="HB62" s="35"/>
      <c r="HC62" s="35"/>
      <c r="HD62" s="35"/>
      <c r="HE62" s="35"/>
      <c r="HF62" s="35"/>
      <c r="HG62" s="35"/>
      <c r="HH62" s="35"/>
      <c r="HI62" s="35"/>
      <c r="HJ62" s="35"/>
      <c r="HK62" s="35"/>
      <c r="HL62" s="35"/>
      <c r="HM62" s="35"/>
      <c r="HN62" s="35"/>
      <c r="HO62" s="35"/>
      <c r="HP62" s="35"/>
      <c r="HQ62" s="35"/>
      <c r="HR62" s="35"/>
      <c r="HS62" s="35"/>
      <c r="HT62" s="35"/>
      <c r="HU62" s="35"/>
      <c r="HV62" s="35"/>
      <c r="HW62" s="35"/>
      <c r="HX62" s="35"/>
      <c r="HY62" s="35"/>
      <c r="HZ62" s="35"/>
      <c r="IA62" s="35"/>
      <c r="IB62" s="35"/>
      <c r="IC62" s="35"/>
      <c r="ID62" s="35"/>
      <c r="IE62" s="35"/>
      <c r="IF62" s="35"/>
      <c r="IG62" s="35"/>
      <c r="IH62" s="35"/>
      <c r="II62" s="35"/>
      <c r="IJ62" s="35"/>
      <c r="IK62" s="35"/>
      <c r="IL62" s="35"/>
      <c r="IM62" s="35"/>
      <c r="IN62" s="35"/>
      <c r="IO62" s="35"/>
    </row>
    <row r="63" spans="1:249" x14ac:dyDescent="0.25">
      <c r="A63" s="29" t="s">
        <v>245</v>
      </c>
      <c r="B63" s="30" t="s">
        <v>242</v>
      </c>
      <c r="C63" s="31"/>
      <c r="D63" s="31" t="s">
        <v>247</v>
      </c>
      <c r="E63" s="38">
        <v>296</v>
      </c>
      <c r="F63" s="188">
        <f>G63+H63+I63+J63</f>
        <v>0</v>
      </c>
      <c r="G63" s="188"/>
      <c r="H63" s="188"/>
      <c r="I63" s="188"/>
      <c r="J63" s="188"/>
      <c r="K63" s="35"/>
      <c r="L63" s="35"/>
      <c r="M63" s="35"/>
      <c r="N63" s="35"/>
      <c r="O63" s="35"/>
      <c r="P63" s="35"/>
      <c r="Q63" s="35"/>
      <c r="R63" s="35"/>
      <c r="S63" s="35"/>
      <c r="T63" s="35"/>
      <c r="U63" s="35"/>
      <c r="V63" s="35"/>
      <c r="W63" s="35"/>
      <c r="X63" s="35"/>
      <c r="Y63" s="35"/>
      <c r="Z63" s="35"/>
      <c r="AA63" s="35"/>
      <c r="AB63" s="35"/>
      <c r="AC63" s="35"/>
      <c r="AD63" s="35"/>
      <c r="AE63" s="35"/>
      <c r="AF63" s="35"/>
      <c r="AG63" s="35"/>
      <c r="AH63" s="35"/>
      <c r="AI63" s="35"/>
      <c r="AJ63" s="35"/>
      <c r="AK63" s="35"/>
      <c r="AL63" s="35"/>
      <c r="AM63" s="35"/>
      <c r="AN63" s="35"/>
      <c r="AO63" s="35"/>
      <c r="AP63" s="35"/>
      <c r="AQ63" s="35"/>
      <c r="AR63" s="35"/>
      <c r="AS63" s="35"/>
      <c r="AT63" s="35"/>
      <c r="AU63" s="35"/>
      <c r="AV63" s="35"/>
      <c r="AW63" s="35"/>
      <c r="AX63" s="35"/>
      <c r="AY63" s="35"/>
      <c r="AZ63" s="35"/>
      <c r="BA63" s="35"/>
      <c r="BB63" s="35"/>
      <c r="BC63" s="35"/>
      <c r="BD63" s="35"/>
      <c r="BE63" s="35"/>
      <c r="BF63" s="35"/>
      <c r="BG63" s="35"/>
      <c r="BH63" s="35"/>
      <c r="BI63" s="35"/>
      <c r="BJ63" s="35"/>
      <c r="BK63" s="35"/>
      <c r="BL63" s="35"/>
      <c r="BM63" s="35"/>
      <c r="BN63" s="35"/>
      <c r="BO63" s="35"/>
      <c r="BP63" s="35"/>
      <c r="BQ63" s="35"/>
      <c r="BR63" s="35"/>
      <c r="BS63" s="35"/>
      <c r="BT63" s="35"/>
      <c r="BU63" s="35"/>
      <c r="BV63" s="35"/>
      <c r="BW63" s="35"/>
      <c r="BX63" s="35"/>
      <c r="BY63" s="35"/>
      <c r="BZ63" s="35"/>
      <c r="CA63" s="35"/>
      <c r="CB63" s="35"/>
      <c r="CC63" s="35"/>
      <c r="CD63" s="35"/>
      <c r="CE63" s="35"/>
      <c r="CF63" s="35"/>
      <c r="CG63" s="35"/>
      <c r="CH63" s="35"/>
      <c r="CI63" s="35"/>
      <c r="CJ63" s="35"/>
      <c r="CK63" s="35"/>
      <c r="CL63" s="35"/>
      <c r="CM63" s="35"/>
      <c r="CN63" s="35"/>
      <c r="CO63" s="35"/>
      <c r="CP63" s="35"/>
      <c r="CQ63" s="35"/>
      <c r="CR63" s="35"/>
      <c r="CS63" s="35"/>
      <c r="CT63" s="35"/>
      <c r="CU63" s="35"/>
      <c r="CV63" s="35"/>
      <c r="CW63" s="35"/>
      <c r="CX63" s="35"/>
      <c r="CY63" s="35"/>
      <c r="CZ63" s="35"/>
      <c r="DA63" s="35"/>
      <c r="DB63" s="35"/>
      <c r="DC63" s="35"/>
      <c r="DD63" s="35"/>
      <c r="DE63" s="35"/>
      <c r="DF63" s="35"/>
      <c r="DG63" s="35"/>
      <c r="DH63" s="35"/>
      <c r="DI63" s="35"/>
      <c r="DJ63" s="35"/>
      <c r="DK63" s="35"/>
      <c r="DL63" s="35"/>
      <c r="DM63" s="35"/>
      <c r="DN63" s="35"/>
      <c r="DO63" s="35"/>
      <c r="DP63" s="35"/>
      <c r="DQ63" s="35"/>
      <c r="DR63" s="35"/>
      <c r="DS63" s="35"/>
      <c r="DT63" s="35"/>
      <c r="DU63" s="35"/>
      <c r="DV63" s="35"/>
      <c r="DW63" s="35"/>
      <c r="DX63" s="35"/>
      <c r="DY63" s="35"/>
      <c r="DZ63" s="35"/>
      <c r="EA63" s="35"/>
      <c r="EB63" s="35"/>
      <c r="EC63" s="35"/>
      <c r="ED63" s="35"/>
      <c r="EE63" s="35"/>
      <c r="EF63" s="35"/>
      <c r="EG63" s="35"/>
      <c r="EH63" s="35"/>
      <c r="EI63" s="35"/>
      <c r="EJ63" s="35"/>
      <c r="EK63" s="35"/>
      <c r="EL63" s="35"/>
      <c r="EM63" s="35"/>
      <c r="EN63" s="35"/>
      <c r="EO63" s="35"/>
      <c r="EP63" s="35"/>
      <c r="EQ63" s="35"/>
      <c r="ER63" s="35"/>
      <c r="ES63" s="35"/>
      <c r="ET63" s="35"/>
      <c r="EU63" s="35"/>
      <c r="EV63" s="35"/>
      <c r="EW63" s="35"/>
      <c r="EX63" s="35"/>
      <c r="EY63" s="35"/>
      <c r="EZ63" s="35"/>
      <c r="FA63" s="35"/>
      <c r="FB63" s="35"/>
      <c r="FC63" s="35"/>
      <c r="FD63" s="35"/>
      <c r="FE63" s="35"/>
      <c r="FF63" s="35"/>
      <c r="FG63" s="35"/>
      <c r="FH63" s="35"/>
      <c r="FI63" s="35"/>
      <c r="FJ63" s="35"/>
      <c r="FK63" s="35"/>
      <c r="FL63" s="35"/>
      <c r="FM63" s="35"/>
      <c r="FN63" s="35"/>
      <c r="FO63" s="35"/>
      <c r="FP63" s="35"/>
      <c r="FQ63" s="35"/>
      <c r="FR63" s="35"/>
      <c r="FS63" s="35"/>
      <c r="FT63" s="35"/>
      <c r="FU63" s="35"/>
      <c r="FV63" s="35"/>
      <c r="FW63" s="35"/>
      <c r="FX63" s="35"/>
      <c r="FY63" s="35"/>
      <c r="FZ63" s="35"/>
      <c r="GA63" s="35"/>
      <c r="GB63" s="35"/>
      <c r="GC63" s="35"/>
      <c r="GD63" s="35"/>
      <c r="GE63" s="35"/>
      <c r="GF63" s="35"/>
      <c r="GG63" s="35"/>
      <c r="GH63" s="35"/>
      <c r="GI63" s="35"/>
      <c r="GJ63" s="35"/>
      <c r="GK63" s="35"/>
      <c r="GL63" s="35"/>
      <c r="GM63" s="35"/>
      <c r="GN63" s="35"/>
      <c r="GO63" s="35"/>
      <c r="GP63" s="35"/>
      <c r="GQ63" s="35"/>
      <c r="GR63" s="35"/>
      <c r="GS63" s="35"/>
      <c r="GT63" s="35"/>
      <c r="GU63" s="35"/>
      <c r="GV63" s="35"/>
      <c r="GW63" s="35"/>
      <c r="GX63" s="35"/>
      <c r="GY63" s="35"/>
      <c r="GZ63" s="35"/>
      <c r="HA63" s="35"/>
      <c r="HB63" s="35"/>
      <c r="HC63" s="35"/>
      <c r="HD63" s="35"/>
      <c r="HE63" s="35"/>
      <c r="HF63" s="35"/>
      <c r="HG63" s="35"/>
      <c r="HH63" s="35"/>
      <c r="HI63" s="35"/>
      <c r="HJ63" s="35"/>
      <c r="HK63" s="35"/>
      <c r="HL63" s="35"/>
      <c r="HM63" s="35"/>
      <c r="HN63" s="35"/>
      <c r="HO63" s="35"/>
      <c r="HP63" s="35"/>
      <c r="HQ63" s="35"/>
      <c r="HR63" s="35"/>
      <c r="HS63" s="35"/>
      <c r="HT63" s="35"/>
      <c r="HU63" s="35"/>
      <c r="HV63" s="35"/>
      <c r="HW63" s="35"/>
      <c r="HX63" s="35"/>
      <c r="HY63" s="35"/>
      <c r="HZ63" s="35"/>
      <c r="IA63" s="35"/>
      <c r="IB63" s="35"/>
      <c r="IC63" s="35"/>
      <c r="ID63" s="35"/>
      <c r="IE63" s="35"/>
      <c r="IF63" s="35"/>
      <c r="IG63" s="35"/>
      <c r="IH63" s="35"/>
      <c r="II63" s="35"/>
      <c r="IJ63" s="35"/>
      <c r="IK63" s="35"/>
      <c r="IL63" s="35"/>
      <c r="IM63" s="35"/>
      <c r="IN63" s="35"/>
      <c r="IO63" s="35"/>
    </row>
    <row r="64" spans="1:249" ht="38.25" x14ac:dyDescent="0.25">
      <c r="A64" s="29" t="s">
        <v>291</v>
      </c>
      <c r="B64" s="30" t="s">
        <v>246</v>
      </c>
      <c r="C64" s="31"/>
      <c r="D64" s="31" t="s">
        <v>299</v>
      </c>
      <c r="E64" s="52" t="s">
        <v>178</v>
      </c>
      <c r="F64" s="52">
        <f>G64+H64+I64+J64</f>
        <v>0</v>
      </c>
      <c r="G64" s="52">
        <f>G66</f>
        <v>0</v>
      </c>
      <c r="H64" s="52">
        <f>H66</f>
        <v>0</v>
      </c>
      <c r="I64" s="52">
        <f>I66</f>
        <v>0</v>
      </c>
      <c r="J64" s="52">
        <f>J66</f>
        <v>0</v>
      </c>
      <c r="K64" s="35"/>
      <c r="L64" s="35"/>
      <c r="M64" s="35"/>
      <c r="N64" s="35"/>
      <c r="O64" s="35"/>
      <c r="P64" s="35"/>
      <c r="Q64" s="35"/>
      <c r="R64" s="35"/>
      <c r="S64" s="35"/>
      <c r="T64" s="35"/>
      <c r="U64" s="35"/>
      <c r="V64" s="35"/>
      <c r="W64" s="35"/>
      <c r="X64" s="35"/>
      <c r="Y64" s="35"/>
      <c r="Z64" s="35"/>
      <c r="AA64" s="35"/>
      <c r="AB64" s="35"/>
      <c r="AC64" s="35"/>
      <c r="AD64" s="35"/>
      <c r="AE64" s="35"/>
      <c r="AF64" s="35"/>
      <c r="AG64" s="35"/>
      <c r="AH64" s="35"/>
      <c r="AI64" s="35"/>
      <c r="AJ64" s="35"/>
      <c r="AK64" s="35"/>
      <c r="AL64" s="35"/>
      <c r="AM64" s="35"/>
      <c r="AN64" s="35"/>
      <c r="AO64" s="35"/>
      <c r="AP64" s="35"/>
      <c r="AQ64" s="35"/>
      <c r="AR64" s="35"/>
      <c r="AS64" s="35"/>
      <c r="AT64" s="35"/>
      <c r="AU64" s="35"/>
      <c r="AV64" s="35"/>
      <c r="AW64" s="35"/>
      <c r="AX64" s="35"/>
      <c r="AY64" s="35"/>
      <c r="AZ64" s="35"/>
      <c r="BA64" s="35"/>
      <c r="BB64" s="35"/>
      <c r="BC64" s="35"/>
      <c r="BD64" s="35"/>
      <c r="BE64" s="35"/>
      <c r="BF64" s="35"/>
      <c r="BG64" s="35"/>
      <c r="BH64" s="35"/>
      <c r="BI64" s="35"/>
      <c r="BJ64" s="35"/>
      <c r="BK64" s="35"/>
      <c r="BL64" s="35"/>
      <c r="BM64" s="35"/>
      <c r="BN64" s="35"/>
      <c r="BO64" s="35"/>
      <c r="BP64" s="35"/>
      <c r="BQ64" s="35"/>
      <c r="BR64" s="35"/>
      <c r="BS64" s="35"/>
      <c r="BT64" s="35"/>
      <c r="BU64" s="35"/>
      <c r="BV64" s="35"/>
      <c r="BW64" s="35"/>
      <c r="BX64" s="35"/>
      <c r="BY64" s="35"/>
      <c r="BZ64" s="35"/>
      <c r="CA64" s="35"/>
      <c r="CB64" s="35"/>
      <c r="CC64" s="35"/>
      <c r="CD64" s="35"/>
      <c r="CE64" s="35"/>
      <c r="CF64" s="35"/>
      <c r="CG64" s="35"/>
      <c r="CH64" s="35"/>
      <c r="CI64" s="35"/>
      <c r="CJ64" s="35"/>
      <c r="CK64" s="35"/>
      <c r="CL64" s="35"/>
      <c r="CM64" s="35"/>
      <c r="CN64" s="35"/>
      <c r="CO64" s="35"/>
      <c r="CP64" s="35"/>
      <c r="CQ64" s="35"/>
      <c r="CR64" s="35"/>
      <c r="CS64" s="35"/>
      <c r="CT64" s="35"/>
      <c r="CU64" s="35"/>
      <c r="CV64" s="35"/>
      <c r="CW64" s="35"/>
      <c r="CX64" s="35"/>
      <c r="CY64" s="35"/>
      <c r="CZ64" s="35"/>
      <c r="DA64" s="35"/>
      <c r="DB64" s="35"/>
      <c r="DC64" s="35"/>
      <c r="DD64" s="35"/>
      <c r="DE64" s="35"/>
      <c r="DF64" s="35"/>
      <c r="DG64" s="35"/>
      <c r="DH64" s="35"/>
      <c r="DI64" s="35"/>
      <c r="DJ64" s="35"/>
      <c r="DK64" s="35"/>
      <c r="DL64" s="35"/>
      <c r="DM64" s="35"/>
      <c r="DN64" s="35"/>
      <c r="DO64" s="35"/>
      <c r="DP64" s="35"/>
      <c r="DQ64" s="35"/>
      <c r="DR64" s="35"/>
      <c r="DS64" s="35"/>
      <c r="DT64" s="35"/>
      <c r="DU64" s="35"/>
      <c r="DV64" s="35"/>
      <c r="DW64" s="35"/>
      <c r="DX64" s="35"/>
      <c r="DY64" s="35"/>
      <c r="DZ64" s="35"/>
      <c r="EA64" s="35"/>
      <c r="EB64" s="35"/>
      <c r="EC64" s="35"/>
      <c r="ED64" s="35"/>
      <c r="EE64" s="35"/>
      <c r="EF64" s="35"/>
      <c r="EG64" s="35"/>
      <c r="EH64" s="35"/>
      <c r="EI64" s="35"/>
      <c r="EJ64" s="35"/>
      <c r="EK64" s="35"/>
      <c r="EL64" s="35"/>
      <c r="EM64" s="35"/>
      <c r="EN64" s="35"/>
      <c r="EO64" s="35"/>
      <c r="EP64" s="35"/>
      <c r="EQ64" s="35"/>
      <c r="ER64" s="35"/>
      <c r="ES64" s="35"/>
      <c r="ET64" s="35"/>
      <c r="EU64" s="35"/>
      <c r="EV64" s="35"/>
      <c r="EW64" s="35"/>
      <c r="EX64" s="35"/>
      <c r="EY64" s="35"/>
      <c r="EZ64" s="35"/>
      <c r="FA64" s="35"/>
      <c r="FB64" s="35"/>
      <c r="FC64" s="35"/>
      <c r="FD64" s="35"/>
      <c r="FE64" s="35"/>
      <c r="FF64" s="35"/>
      <c r="FG64" s="35"/>
      <c r="FH64" s="35"/>
      <c r="FI64" s="35"/>
      <c r="FJ64" s="35"/>
      <c r="FK64" s="35"/>
      <c r="FL64" s="35"/>
      <c r="FM64" s="35"/>
      <c r="FN64" s="35"/>
      <c r="FO64" s="35"/>
      <c r="FP64" s="35"/>
      <c r="FQ64" s="35"/>
      <c r="FR64" s="35"/>
      <c r="FS64" s="35"/>
      <c r="FT64" s="35"/>
      <c r="FU64" s="35"/>
      <c r="FV64" s="35"/>
      <c r="FW64" s="35"/>
      <c r="FX64" s="35"/>
      <c r="FY64" s="35"/>
      <c r="FZ64" s="35"/>
      <c r="GA64" s="35"/>
      <c r="GB64" s="35"/>
      <c r="GC64" s="35"/>
      <c r="GD64" s="35"/>
      <c r="GE64" s="35"/>
      <c r="GF64" s="35"/>
      <c r="GG64" s="35"/>
      <c r="GH64" s="35"/>
      <c r="GI64" s="35"/>
      <c r="GJ64" s="35"/>
      <c r="GK64" s="35"/>
      <c r="GL64" s="35"/>
      <c r="GM64" s="35"/>
      <c r="GN64" s="35"/>
      <c r="GO64" s="35"/>
      <c r="GP64" s="35"/>
      <c r="GQ64" s="35"/>
      <c r="GR64" s="35"/>
      <c r="GS64" s="35"/>
      <c r="GT64" s="35"/>
      <c r="GU64" s="35"/>
      <c r="GV64" s="35"/>
      <c r="GW64" s="35"/>
      <c r="GX64" s="35"/>
      <c r="GY64" s="35"/>
      <c r="GZ64" s="35"/>
      <c r="HA64" s="35"/>
      <c r="HB64" s="35"/>
      <c r="HC64" s="35"/>
      <c r="HD64" s="35"/>
      <c r="HE64" s="35"/>
      <c r="HF64" s="35"/>
      <c r="HG64" s="35"/>
      <c r="HH64" s="35"/>
      <c r="HI64" s="35"/>
      <c r="HJ64" s="35"/>
      <c r="HK64" s="35"/>
      <c r="HL64" s="35"/>
      <c r="HM64" s="35"/>
      <c r="HN64" s="35"/>
      <c r="HO64" s="35"/>
      <c r="HP64" s="35"/>
      <c r="HQ64" s="35"/>
      <c r="HR64" s="35"/>
      <c r="HS64" s="35"/>
      <c r="HT64" s="35"/>
      <c r="HU64" s="35"/>
      <c r="HV64" s="35"/>
      <c r="HW64" s="35"/>
      <c r="HX64" s="35"/>
      <c r="HY64" s="35"/>
      <c r="HZ64" s="35"/>
      <c r="IA64" s="35"/>
      <c r="IB64" s="35"/>
      <c r="IC64" s="35"/>
      <c r="ID64" s="35"/>
      <c r="IE64" s="35"/>
      <c r="IF64" s="35"/>
      <c r="IG64" s="35"/>
      <c r="IH64" s="35"/>
      <c r="II64" s="35"/>
      <c r="IJ64" s="35"/>
      <c r="IK64" s="35"/>
      <c r="IL64" s="35"/>
      <c r="IM64" s="35"/>
      <c r="IN64" s="35"/>
      <c r="IO64" s="35"/>
    </row>
    <row r="65" spans="1:249" x14ac:dyDescent="0.25">
      <c r="A65" s="27" t="s">
        <v>1</v>
      </c>
      <c r="B65" s="202" t="s">
        <v>178</v>
      </c>
      <c r="C65" s="203" t="s">
        <v>178</v>
      </c>
      <c r="D65" s="203" t="s">
        <v>178</v>
      </c>
      <c r="E65" s="203" t="s">
        <v>178</v>
      </c>
      <c r="F65" s="203"/>
      <c r="G65" s="203"/>
      <c r="H65" s="203"/>
      <c r="I65" s="203"/>
      <c r="J65" s="203"/>
      <c r="K65" s="35"/>
      <c r="L65" s="35"/>
      <c r="M65" s="35"/>
      <c r="N65" s="35"/>
      <c r="O65" s="35"/>
      <c r="P65" s="35"/>
      <c r="Q65" s="35"/>
      <c r="R65" s="35"/>
      <c r="S65" s="35"/>
      <c r="T65" s="35"/>
      <c r="U65" s="35"/>
      <c r="V65" s="35"/>
      <c r="W65" s="35"/>
      <c r="X65" s="35"/>
      <c r="Y65" s="35"/>
      <c r="Z65" s="35"/>
      <c r="AA65" s="35"/>
      <c r="AB65" s="35"/>
      <c r="AC65" s="35"/>
      <c r="AD65" s="35"/>
      <c r="AE65" s="35"/>
      <c r="AF65" s="35"/>
      <c r="AG65" s="35"/>
      <c r="AH65" s="35"/>
      <c r="AI65" s="35"/>
      <c r="AJ65" s="35"/>
      <c r="AK65" s="35"/>
      <c r="AL65" s="35"/>
      <c r="AM65" s="35"/>
      <c r="AN65" s="35"/>
      <c r="AO65" s="35"/>
      <c r="AP65" s="35"/>
      <c r="AQ65" s="35"/>
      <c r="AR65" s="35"/>
      <c r="AS65" s="35"/>
      <c r="AT65" s="35"/>
      <c r="AU65" s="35"/>
      <c r="AV65" s="35"/>
      <c r="AW65" s="35"/>
      <c r="AX65" s="35"/>
      <c r="AY65" s="35"/>
      <c r="AZ65" s="35"/>
      <c r="BA65" s="35"/>
      <c r="BB65" s="35"/>
      <c r="BC65" s="35"/>
      <c r="BD65" s="35"/>
      <c r="BE65" s="35"/>
      <c r="BF65" s="35"/>
      <c r="BG65" s="35"/>
      <c r="BH65" s="35"/>
      <c r="BI65" s="35"/>
      <c r="BJ65" s="35"/>
      <c r="BK65" s="35"/>
      <c r="BL65" s="35"/>
      <c r="BM65" s="35"/>
      <c r="BN65" s="35"/>
      <c r="BO65" s="35"/>
      <c r="BP65" s="35"/>
      <c r="BQ65" s="35"/>
      <c r="BR65" s="35"/>
      <c r="BS65" s="35"/>
      <c r="BT65" s="35"/>
      <c r="BU65" s="35"/>
      <c r="BV65" s="35"/>
      <c r="BW65" s="35"/>
      <c r="BX65" s="35"/>
      <c r="BY65" s="35"/>
      <c r="BZ65" s="35"/>
      <c r="CA65" s="35"/>
      <c r="CB65" s="35"/>
      <c r="CC65" s="35"/>
      <c r="CD65" s="35"/>
      <c r="CE65" s="35"/>
      <c r="CF65" s="35"/>
      <c r="CG65" s="35"/>
      <c r="CH65" s="35"/>
      <c r="CI65" s="35"/>
      <c r="CJ65" s="35"/>
      <c r="CK65" s="35"/>
      <c r="CL65" s="35"/>
      <c r="CM65" s="35"/>
      <c r="CN65" s="35"/>
      <c r="CO65" s="35"/>
      <c r="CP65" s="35"/>
      <c r="CQ65" s="35"/>
      <c r="CR65" s="35"/>
      <c r="CS65" s="35"/>
      <c r="CT65" s="35"/>
      <c r="CU65" s="35"/>
      <c r="CV65" s="35"/>
      <c r="CW65" s="35"/>
      <c r="CX65" s="35"/>
      <c r="CY65" s="35"/>
      <c r="CZ65" s="35"/>
      <c r="DA65" s="35"/>
      <c r="DB65" s="35"/>
      <c r="DC65" s="35"/>
      <c r="DD65" s="35"/>
      <c r="DE65" s="35"/>
      <c r="DF65" s="35"/>
      <c r="DG65" s="35"/>
      <c r="DH65" s="35"/>
      <c r="DI65" s="35"/>
      <c r="DJ65" s="35"/>
      <c r="DK65" s="35"/>
      <c r="DL65" s="35"/>
      <c r="DM65" s="35"/>
      <c r="DN65" s="35"/>
      <c r="DO65" s="35"/>
      <c r="DP65" s="35"/>
      <c r="DQ65" s="35"/>
      <c r="DR65" s="35"/>
      <c r="DS65" s="35"/>
      <c r="DT65" s="35"/>
      <c r="DU65" s="35"/>
      <c r="DV65" s="35"/>
      <c r="DW65" s="35"/>
      <c r="DX65" s="35"/>
      <c r="DY65" s="35"/>
      <c r="DZ65" s="35"/>
      <c r="EA65" s="35"/>
      <c r="EB65" s="35"/>
      <c r="EC65" s="35"/>
      <c r="ED65" s="35"/>
      <c r="EE65" s="35"/>
      <c r="EF65" s="35"/>
      <c r="EG65" s="35"/>
      <c r="EH65" s="35"/>
      <c r="EI65" s="35"/>
      <c r="EJ65" s="35"/>
      <c r="EK65" s="35"/>
      <c r="EL65" s="35"/>
      <c r="EM65" s="35"/>
      <c r="EN65" s="35"/>
      <c r="EO65" s="35"/>
      <c r="EP65" s="35"/>
      <c r="EQ65" s="35"/>
      <c r="ER65" s="35"/>
      <c r="ES65" s="35"/>
      <c r="ET65" s="35"/>
      <c r="EU65" s="35"/>
      <c r="EV65" s="35"/>
      <c r="EW65" s="35"/>
      <c r="EX65" s="35"/>
      <c r="EY65" s="35"/>
      <c r="EZ65" s="35"/>
      <c r="FA65" s="35"/>
      <c r="FB65" s="35"/>
      <c r="FC65" s="35"/>
      <c r="FD65" s="35"/>
      <c r="FE65" s="35"/>
      <c r="FF65" s="35"/>
      <c r="FG65" s="35"/>
      <c r="FH65" s="35"/>
      <c r="FI65" s="35"/>
      <c r="FJ65" s="35"/>
      <c r="FK65" s="35"/>
      <c r="FL65" s="35"/>
      <c r="FM65" s="35"/>
      <c r="FN65" s="35"/>
      <c r="FO65" s="35"/>
      <c r="FP65" s="35"/>
      <c r="FQ65" s="35"/>
      <c r="FR65" s="35"/>
      <c r="FS65" s="35"/>
      <c r="FT65" s="35"/>
      <c r="FU65" s="35"/>
      <c r="FV65" s="35"/>
      <c r="FW65" s="35"/>
      <c r="FX65" s="35"/>
      <c r="FY65" s="35"/>
      <c r="FZ65" s="35"/>
      <c r="GA65" s="35"/>
      <c r="GB65" s="35"/>
      <c r="GC65" s="35"/>
      <c r="GD65" s="35"/>
      <c r="GE65" s="35"/>
      <c r="GF65" s="35"/>
      <c r="GG65" s="35"/>
      <c r="GH65" s="35"/>
      <c r="GI65" s="35"/>
      <c r="GJ65" s="35"/>
      <c r="GK65" s="35"/>
      <c r="GL65" s="35"/>
      <c r="GM65" s="35"/>
      <c r="GN65" s="35"/>
      <c r="GO65" s="35"/>
      <c r="GP65" s="35"/>
      <c r="GQ65" s="35"/>
      <c r="GR65" s="35"/>
      <c r="GS65" s="35"/>
      <c r="GT65" s="35"/>
      <c r="GU65" s="35"/>
      <c r="GV65" s="35"/>
      <c r="GW65" s="35"/>
      <c r="GX65" s="35"/>
      <c r="GY65" s="35"/>
      <c r="GZ65" s="35"/>
      <c r="HA65" s="35"/>
      <c r="HB65" s="35"/>
      <c r="HC65" s="35"/>
      <c r="HD65" s="35"/>
      <c r="HE65" s="35"/>
      <c r="HF65" s="35"/>
      <c r="HG65" s="35"/>
      <c r="HH65" s="35"/>
      <c r="HI65" s="35"/>
      <c r="HJ65" s="35"/>
      <c r="HK65" s="35"/>
      <c r="HL65" s="35"/>
      <c r="HM65" s="35"/>
      <c r="HN65" s="35"/>
      <c r="HO65" s="35"/>
      <c r="HP65" s="35"/>
      <c r="HQ65" s="35"/>
      <c r="HR65" s="35"/>
      <c r="HS65" s="35"/>
      <c r="HT65" s="35"/>
      <c r="HU65" s="35"/>
      <c r="HV65" s="35"/>
      <c r="HW65" s="35"/>
      <c r="HX65" s="35"/>
      <c r="HY65" s="35"/>
      <c r="HZ65" s="35"/>
      <c r="IA65" s="35"/>
      <c r="IB65" s="35"/>
      <c r="IC65" s="35"/>
      <c r="ID65" s="35"/>
      <c r="IE65" s="35"/>
      <c r="IF65" s="35"/>
      <c r="IG65" s="35"/>
      <c r="IH65" s="35"/>
      <c r="II65" s="35"/>
      <c r="IJ65" s="35"/>
      <c r="IK65" s="35"/>
      <c r="IL65" s="35"/>
      <c r="IM65" s="35"/>
      <c r="IN65" s="35"/>
      <c r="IO65" s="35"/>
    </row>
    <row r="66" spans="1:249" x14ac:dyDescent="0.25">
      <c r="A66" s="29" t="s">
        <v>204</v>
      </c>
      <c r="B66" s="33" t="s">
        <v>431</v>
      </c>
      <c r="C66" s="31"/>
      <c r="D66" s="34"/>
      <c r="E66" s="36"/>
      <c r="F66" s="189">
        <f>G66+H66+I66+J66</f>
        <v>0</v>
      </c>
      <c r="G66" s="189"/>
      <c r="H66" s="189"/>
      <c r="I66" s="189"/>
      <c r="J66" s="189"/>
      <c r="K66" s="35"/>
      <c r="L66" s="35"/>
      <c r="M66" s="35"/>
      <c r="N66" s="35"/>
      <c r="O66" s="35"/>
      <c r="P66" s="35"/>
      <c r="Q66" s="35"/>
      <c r="R66" s="35"/>
      <c r="S66" s="35"/>
      <c r="T66" s="35"/>
      <c r="U66" s="35"/>
      <c r="V66" s="35"/>
      <c r="W66" s="35"/>
      <c r="X66" s="35"/>
      <c r="Y66" s="35"/>
      <c r="Z66" s="35"/>
      <c r="AA66" s="35"/>
      <c r="AB66" s="35"/>
      <c r="AC66" s="35"/>
      <c r="AD66" s="35"/>
      <c r="AE66" s="35"/>
      <c r="AF66" s="35"/>
      <c r="AG66" s="35"/>
      <c r="AH66" s="35"/>
      <c r="AI66" s="35"/>
      <c r="AJ66" s="35"/>
      <c r="AK66" s="35"/>
      <c r="AL66" s="35"/>
      <c r="AM66" s="35"/>
      <c r="AN66" s="35"/>
      <c r="AO66" s="35"/>
      <c r="AP66" s="35"/>
      <c r="AQ66" s="35"/>
      <c r="AR66" s="35"/>
      <c r="AS66" s="35"/>
      <c r="AT66" s="35"/>
      <c r="AU66" s="35"/>
      <c r="AV66" s="35"/>
      <c r="AW66" s="35"/>
      <c r="AX66" s="35"/>
      <c r="AY66" s="35"/>
      <c r="AZ66" s="35"/>
      <c r="BA66" s="35"/>
      <c r="BB66" s="35"/>
      <c r="BC66" s="35"/>
      <c r="BD66" s="35"/>
      <c r="BE66" s="35"/>
      <c r="BF66" s="35"/>
      <c r="BG66" s="35"/>
      <c r="BH66" s="35"/>
      <c r="BI66" s="35"/>
      <c r="BJ66" s="35"/>
      <c r="BK66" s="35"/>
      <c r="BL66" s="35"/>
      <c r="BM66" s="35"/>
      <c r="BN66" s="35"/>
      <c r="BO66" s="35"/>
      <c r="BP66" s="35"/>
      <c r="BQ66" s="35"/>
      <c r="BR66" s="35"/>
      <c r="BS66" s="35"/>
      <c r="BT66" s="35"/>
      <c r="BU66" s="35"/>
      <c r="BV66" s="35"/>
      <c r="BW66" s="35"/>
      <c r="BX66" s="35"/>
      <c r="BY66" s="35"/>
      <c r="BZ66" s="35"/>
      <c r="CA66" s="35"/>
      <c r="CB66" s="35"/>
      <c r="CC66" s="35"/>
      <c r="CD66" s="35"/>
      <c r="CE66" s="35"/>
      <c r="CF66" s="35"/>
      <c r="CG66" s="35"/>
      <c r="CH66" s="35"/>
      <c r="CI66" s="35"/>
      <c r="CJ66" s="35"/>
      <c r="CK66" s="35"/>
      <c r="CL66" s="35"/>
      <c r="CM66" s="35"/>
      <c r="CN66" s="35"/>
      <c r="CO66" s="35"/>
      <c r="CP66" s="35"/>
      <c r="CQ66" s="35"/>
      <c r="CR66" s="35"/>
      <c r="CS66" s="35"/>
      <c r="CT66" s="35"/>
      <c r="CU66" s="35"/>
      <c r="CV66" s="35"/>
      <c r="CW66" s="35"/>
      <c r="CX66" s="35"/>
      <c r="CY66" s="35"/>
      <c r="CZ66" s="35"/>
      <c r="DA66" s="35"/>
      <c r="DB66" s="35"/>
      <c r="DC66" s="35"/>
      <c r="DD66" s="35"/>
      <c r="DE66" s="35"/>
      <c r="DF66" s="35"/>
      <c r="DG66" s="35"/>
      <c r="DH66" s="35"/>
      <c r="DI66" s="35"/>
      <c r="DJ66" s="35"/>
      <c r="DK66" s="35"/>
      <c r="DL66" s="35"/>
      <c r="DM66" s="35"/>
      <c r="DN66" s="35"/>
      <c r="DO66" s="35"/>
      <c r="DP66" s="35"/>
      <c r="DQ66" s="35"/>
      <c r="DR66" s="35"/>
      <c r="DS66" s="35"/>
      <c r="DT66" s="35"/>
      <c r="DU66" s="35"/>
      <c r="DV66" s="35"/>
      <c r="DW66" s="35"/>
      <c r="DX66" s="35"/>
      <c r="DY66" s="35"/>
      <c r="DZ66" s="35"/>
      <c r="EA66" s="35"/>
      <c r="EB66" s="35"/>
      <c r="EC66" s="35"/>
      <c r="ED66" s="35"/>
      <c r="EE66" s="35"/>
      <c r="EF66" s="35"/>
      <c r="EG66" s="35"/>
      <c r="EH66" s="35"/>
      <c r="EI66" s="35"/>
      <c r="EJ66" s="35"/>
      <c r="EK66" s="35"/>
      <c r="EL66" s="35"/>
      <c r="EM66" s="35"/>
      <c r="EN66" s="35"/>
      <c r="EO66" s="35"/>
      <c r="EP66" s="35"/>
      <c r="EQ66" s="35"/>
      <c r="ER66" s="35"/>
      <c r="ES66" s="35"/>
      <c r="ET66" s="35"/>
      <c r="EU66" s="35"/>
      <c r="EV66" s="35"/>
      <c r="EW66" s="35"/>
      <c r="EX66" s="35"/>
      <c r="EY66" s="35"/>
      <c r="EZ66" s="35"/>
      <c r="FA66" s="35"/>
      <c r="FB66" s="35"/>
      <c r="FC66" s="35"/>
      <c r="FD66" s="35"/>
      <c r="FE66" s="35"/>
      <c r="FF66" s="35"/>
      <c r="FG66" s="35"/>
      <c r="FH66" s="35"/>
      <c r="FI66" s="35"/>
      <c r="FJ66" s="35"/>
      <c r="FK66" s="35"/>
      <c r="FL66" s="35"/>
      <c r="FM66" s="35"/>
      <c r="FN66" s="35"/>
      <c r="FO66" s="35"/>
      <c r="FP66" s="35"/>
      <c r="FQ66" s="35"/>
      <c r="FR66" s="35"/>
      <c r="FS66" s="35"/>
      <c r="FT66" s="35"/>
      <c r="FU66" s="35"/>
      <c r="FV66" s="35"/>
      <c r="FW66" s="35"/>
      <c r="FX66" s="35"/>
      <c r="FY66" s="35"/>
      <c r="FZ66" s="35"/>
      <c r="GA66" s="35"/>
      <c r="GB66" s="35"/>
      <c r="GC66" s="35"/>
      <c r="GD66" s="35"/>
      <c r="GE66" s="35"/>
      <c r="GF66" s="35"/>
      <c r="GG66" s="35"/>
      <c r="GH66" s="35"/>
      <c r="GI66" s="35"/>
      <c r="GJ66" s="35"/>
      <c r="GK66" s="35"/>
      <c r="GL66" s="35"/>
      <c r="GM66" s="35"/>
      <c r="GN66" s="35"/>
      <c r="GO66" s="35"/>
      <c r="GP66" s="35"/>
      <c r="GQ66" s="35"/>
      <c r="GR66" s="35"/>
      <c r="GS66" s="35"/>
      <c r="GT66" s="35"/>
      <c r="GU66" s="35"/>
      <c r="GV66" s="35"/>
      <c r="GW66" s="35"/>
      <c r="GX66" s="35"/>
      <c r="GY66" s="35"/>
      <c r="GZ66" s="35"/>
      <c r="HA66" s="35"/>
      <c r="HB66" s="35"/>
      <c r="HC66" s="35"/>
      <c r="HD66" s="35"/>
      <c r="HE66" s="35"/>
      <c r="HF66" s="35"/>
      <c r="HG66" s="35"/>
      <c r="HH66" s="35"/>
      <c r="HI66" s="35"/>
      <c r="HJ66" s="35"/>
      <c r="HK66" s="35"/>
      <c r="HL66" s="35"/>
      <c r="HM66" s="35"/>
      <c r="HN66" s="35"/>
      <c r="HO66" s="35"/>
      <c r="HP66" s="35"/>
      <c r="HQ66" s="35"/>
      <c r="HR66" s="35"/>
      <c r="HS66" s="35"/>
      <c r="HT66" s="35"/>
      <c r="HU66" s="35"/>
      <c r="HV66" s="35"/>
      <c r="HW66" s="35"/>
      <c r="HX66" s="35"/>
      <c r="HY66" s="35"/>
      <c r="HZ66" s="35"/>
      <c r="IA66" s="35"/>
      <c r="IB66" s="35"/>
      <c r="IC66" s="35"/>
      <c r="ID66" s="35"/>
      <c r="IE66" s="35"/>
      <c r="IF66" s="35"/>
      <c r="IG66" s="35"/>
      <c r="IH66" s="35"/>
      <c r="II66" s="35"/>
      <c r="IJ66" s="35"/>
      <c r="IK66" s="35"/>
      <c r="IL66" s="35"/>
      <c r="IM66" s="35"/>
      <c r="IN66" s="35"/>
      <c r="IO66" s="35"/>
    </row>
    <row r="67" spans="1:249" x14ac:dyDescent="0.25">
      <c r="A67" s="29" t="s">
        <v>248</v>
      </c>
      <c r="B67" s="30" t="s">
        <v>249</v>
      </c>
      <c r="C67" s="31" t="s">
        <v>250</v>
      </c>
      <c r="D67" s="31" t="s">
        <v>251</v>
      </c>
      <c r="E67" s="31" t="s">
        <v>178</v>
      </c>
      <c r="F67" s="52">
        <f>G67+H67+I67+J67</f>
        <v>2233700</v>
      </c>
      <c r="G67" s="52">
        <f>G69+G70+G71</f>
        <v>2231200</v>
      </c>
      <c r="H67" s="52">
        <f>H69+H70+H71</f>
        <v>0</v>
      </c>
      <c r="I67" s="52">
        <f>I69+I70+I71</f>
        <v>2500</v>
      </c>
      <c r="J67" s="52">
        <f>J69+J70+J71</f>
        <v>0</v>
      </c>
      <c r="K67" s="35"/>
      <c r="L67" s="35"/>
      <c r="M67" s="35"/>
      <c r="N67" s="35"/>
      <c r="O67" s="35"/>
      <c r="P67" s="35"/>
      <c r="Q67" s="35"/>
      <c r="R67" s="35"/>
      <c r="S67" s="35"/>
      <c r="T67" s="35"/>
      <c r="U67" s="35"/>
      <c r="V67" s="35"/>
      <c r="W67" s="35"/>
      <c r="X67" s="35"/>
      <c r="Y67" s="35"/>
      <c r="Z67" s="35"/>
      <c r="AA67" s="35"/>
      <c r="AB67" s="35"/>
      <c r="AC67" s="35"/>
      <c r="AD67" s="35"/>
      <c r="AE67" s="35"/>
      <c r="AF67" s="35"/>
      <c r="AG67" s="35"/>
      <c r="AH67" s="35"/>
      <c r="AI67" s="35"/>
      <c r="AJ67" s="35"/>
      <c r="AK67" s="35"/>
      <c r="AL67" s="35"/>
      <c r="AM67" s="35"/>
      <c r="AN67" s="35"/>
      <c r="AO67" s="35"/>
      <c r="AP67" s="35"/>
      <c r="AQ67" s="35"/>
      <c r="AR67" s="35"/>
      <c r="AS67" s="35"/>
      <c r="AT67" s="35"/>
      <c r="AU67" s="35"/>
      <c r="AV67" s="35"/>
      <c r="AW67" s="35"/>
      <c r="AX67" s="35"/>
      <c r="AY67" s="35"/>
      <c r="AZ67" s="35"/>
      <c r="BA67" s="35"/>
      <c r="BB67" s="35"/>
      <c r="BC67" s="35"/>
      <c r="BD67" s="35"/>
      <c r="BE67" s="35"/>
      <c r="BF67" s="35"/>
      <c r="BG67" s="35"/>
      <c r="BH67" s="35"/>
      <c r="BI67" s="35"/>
      <c r="BJ67" s="35"/>
      <c r="BK67" s="35"/>
      <c r="BL67" s="35"/>
      <c r="BM67" s="35"/>
      <c r="BN67" s="35"/>
      <c r="BO67" s="35"/>
      <c r="BP67" s="35"/>
      <c r="BQ67" s="35"/>
      <c r="BR67" s="35"/>
      <c r="BS67" s="35"/>
      <c r="BT67" s="35"/>
      <c r="BU67" s="35"/>
      <c r="BV67" s="35"/>
      <c r="BW67" s="35"/>
      <c r="BX67" s="35"/>
      <c r="BY67" s="35"/>
      <c r="BZ67" s="35"/>
      <c r="CA67" s="35"/>
      <c r="CB67" s="35"/>
      <c r="CC67" s="35"/>
      <c r="CD67" s="35"/>
      <c r="CE67" s="35"/>
      <c r="CF67" s="35"/>
      <c r="CG67" s="35"/>
      <c r="CH67" s="35"/>
      <c r="CI67" s="35"/>
      <c r="CJ67" s="35"/>
      <c r="CK67" s="35"/>
      <c r="CL67" s="35"/>
      <c r="CM67" s="35"/>
      <c r="CN67" s="35"/>
      <c r="CO67" s="35"/>
      <c r="CP67" s="35"/>
      <c r="CQ67" s="35"/>
      <c r="CR67" s="35"/>
      <c r="CS67" s="35"/>
      <c r="CT67" s="35"/>
      <c r="CU67" s="35"/>
      <c r="CV67" s="35"/>
      <c r="CW67" s="35"/>
      <c r="CX67" s="35"/>
      <c r="CY67" s="35"/>
      <c r="CZ67" s="35"/>
      <c r="DA67" s="35"/>
      <c r="DB67" s="35"/>
      <c r="DC67" s="35"/>
      <c r="DD67" s="35"/>
      <c r="DE67" s="35"/>
      <c r="DF67" s="35"/>
      <c r="DG67" s="35"/>
      <c r="DH67" s="35"/>
      <c r="DI67" s="35"/>
      <c r="DJ67" s="35"/>
      <c r="DK67" s="35"/>
      <c r="DL67" s="35"/>
      <c r="DM67" s="35"/>
      <c r="DN67" s="35"/>
      <c r="DO67" s="35"/>
      <c r="DP67" s="35"/>
      <c r="DQ67" s="35"/>
      <c r="DR67" s="35"/>
      <c r="DS67" s="35"/>
      <c r="DT67" s="35"/>
      <c r="DU67" s="35"/>
      <c r="DV67" s="35"/>
      <c r="DW67" s="35"/>
      <c r="DX67" s="35"/>
      <c r="DY67" s="35"/>
      <c r="DZ67" s="35"/>
      <c r="EA67" s="35"/>
      <c r="EB67" s="35"/>
      <c r="EC67" s="35"/>
      <c r="ED67" s="35"/>
      <c r="EE67" s="35"/>
      <c r="EF67" s="35"/>
      <c r="EG67" s="35"/>
      <c r="EH67" s="35"/>
      <c r="EI67" s="35"/>
      <c r="EJ67" s="35"/>
      <c r="EK67" s="35"/>
      <c r="EL67" s="35"/>
      <c r="EM67" s="35"/>
      <c r="EN67" s="35"/>
      <c r="EO67" s="35"/>
      <c r="EP67" s="35"/>
      <c r="EQ67" s="35"/>
      <c r="ER67" s="35"/>
      <c r="ES67" s="35"/>
      <c r="ET67" s="35"/>
      <c r="EU67" s="35"/>
      <c r="EV67" s="35"/>
      <c r="EW67" s="35"/>
      <c r="EX67" s="35"/>
      <c r="EY67" s="35"/>
      <c r="EZ67" s="35"/>
      <c r="FA67" s="35"/>
      <c r="FB67" s="35"/>
      <c r="FC67" s="35"/>
      <c r="FD67" s="35"/>
      <c r="FE67" s="35"/>
      <c r="FF67" s="35"/>
      <c r="FG67" s="35"/>
      <c r="FH67" s="35"/>
      <c r="FI67" s="35"/>
      <c r="FJ67" s="35"/>
      <c r="FK67" s="35"/>
      <c r="FL67" s="35"/>
      <c r="FM67" s="35"/>
      <c r="FN67" s="35"/>
      <c r="FO67" s="35"/>
      <c r="FP67" s="35"/>
      <c r="FQ67" s="35"/>
      <c r="FR67" s="35"/>
      <c r="FS67" s="35"/>
      <c r="FT67" s="35"/>
      <c r="FU67" s="35"/>
      <c r="FV67" s="35"/>
      <c r="FW67" s="35"/>
      <c r="FX67" s="35"/>
      <c r="FY67" s="35"/>
      <c r="FZ67" s="35"/>
      <c r="GA67" s="35"/>
      <c r="GB67" s="35"/>
      <c r="GC67" s="35"/>
      <c r="GD67" s="35"/>
      <c r="GE67" s="35"/>
      <c r="GF67" s="35"/>
      <c r="GG67" s="35"/>
      <c r="GH67" s="35"/>
      <c r="GI67" s="35"/>
      <c r="GJ67" s="35"/>
      <c r="GK67" s="35"/>
      <c r="GL67" s="35"/>
      <c r="GM67" s="35"/>
      <c r="GN67" s="35"/>
      <c r="GO67" s="35"/>
      <c r="GP67" s="35"/>
      <c r="GQ67" s="35"/>
      <c r="GR67" s="35"/>
      <c r="GS67" s="35"/>
      <c r="GT67" s="35"/>
      <c r="GU67" s="35"/>
      <c r="GV67" s="35"/>
      <c r="GW67" s="35"/>
      <c r="GX67" s="35"/>
      <c r="GY67" s="35"/>
      <c r="GZ67" s="35"/>
      <c r="HA67" s="35"/>
      <c r="HB67" s="35"/>
      <c r="HC67" s="35"/>
      <c r="HD67" s="35"/>
      <c r="HE67" s="35"/>
      <c r="HF67" s="35"/>
      <c r="HG67" s="35"/>
      <c r="HH67" s="35"/>
      <c r="HI67" s="35"/>
      <c r="HJ67" s="35"/>
      <c r="HK67" s="35"/>
      <c r="HL67" s="35"/>
      <c r="HM67" s="35"/>
      <c r="HN67" s="35"/>
      <c r="HO67" s="35"/>
      <c r="HP67" s="35"/>
      <c r="HQ67" s="35"/>
      <c r="HR67" s="35"/>
      <c r="HS67" s="35"/>
      <c r="HT67" s="35"/>
      <c r="HU67" s="35"/>
      <c r="HV67" s="35"/>
      <c r="HW67" s="35"/>
      <c r="HX67" s="35"/>
      <c r="HY67" s="35"/>
      <c r="HZ67" s="35"/>
      <c r="IA67" s="35"/>
      <c r="IB67" s="35"/>
      <c r="IC67" s="35"/>
      <c r="ID67" s="35"/>
      <c r="IE67" s="35"/>
      <c r="IF67" s="35"/>
      <c r="IG67" s="35"/>
      <c r="IH67" s="35"/>
      <c r="II67" s="35"/>
      <c r="IJ67" s="35"/>
      <c r="IK67" s="35"/>
      <c r="IL67" s="35"/>
      <c r="IM67" s="35"/>
      <c r="IN67" s="35"/>
      <c r="IO67" s="35"/>
    </row>
    <row r="68" spans="1:249" x14ac:dyDescent="0.25">
      <c r="A68" s="27" t="s">
        <v>187</v>
      </c>
      <c r="B68" s="203" t="s">
        <v>178</v>
      </c>
      <c r="C68" s="203" t="s">
        <v>178</v>
      </c>
      <c r="D68" s="203" t="s">
        <v>178</v>
      </c>
      <c r="E68" s="203" t="s">
        <v>178</v>
      </c>
      <c r="F68" s="204"/>
      <c r="G68" s="204"/>
      <c r="H68" s="204"/>
      <c r="I68" s="204"/>
      <c r="J68" s="204"/>
      <c r="K68" s="35"/>
      <c r="L68" s="35"/>
      <c r="M68" s="35"/>
      <c r="N68" s="35"/>
      <c r="O68" s="35"/>
      <c r="P68" s="35"/>
      <c r="Q68" s="35"/>
      <c r="R68" s="35"/>
      <c r="S68" s="35"/>
      <c r="T68" s="35"/>
      <c r="U68" s="35"/>
      <c r="V68" s="35"/>
      <c r="W68" s="35"/>
      <c r="X68" s="35"/>
      <c r="Y68" s="35"/>
      <c r="Z68" s="35"/>
      <c r="AA68" s="35"/>
      <c r="AB68" s="35"/>
      <c r="AC68" s="35"/>
      <c r="AD68" s="35"/>
      <c r="AE68" s="35"/>
      <c r="AF68" s="35"/>
      <c r="AG68" s="35"/>
      <c r="AH68" s="35"/>
      <c r="AI68" s="35"/>
      <c r="AJ68" s="35"/>
      <c r="AK68" s="35"/>
      <c r="AL68" s="35"/>
      <c r="AM68" s="35"/>
      <c r="AN68" s="35"/>
      <c r="AO68" s="35"/>
      <c r="AP68" s="35"/>
      <c r="AQ68" s="35"/>
      <c r="AR68" s="35"/>
      <c r="AS68" s="35"/>
      <c r="AT68" s="35"/>
      <c r="AU68" s="35"/>
      <c r="AV68" s="35"/>
      <c r="AW68" s="35"/>
      <c r="AX68" s="35"/>
      <c r="AY68" s="35"/>
      <c r="AZ68" s="35"/>
      <c r="BA68" s="35"/>
      <c r="BB68" s="35"/>
      <c r="BC68" s="35"/>
      <c r="BD68" s="35"/>
      <c r="BE68" s="35"/>
      <c r="BF68" s="35"/>
      <c r="BG68" s="35"/>
      <c r="BH68" s="35"/>
      <c r="BI68" s="35"/>
      <c r="BJ68" s="35"/>
      <c r="BK68" s="35"/>
      <c r="BL68" s="35"/>
      <c r="BM68" s="35"/>
      <c r="BN68" s="35"/>
      <c r="BO68" s="35"/>
      <c r="BP68" s="35"/>
      <c r="BQ68" s="35"/>
      <c r="BR68" s="35"/>
      <c r="BS68" s="35"/>
      <c r="BT68" s="35"/>
      <c r="BU68" s="35"/>
      <c r="BV68" s="35"/>
      <c r="BW68" s="35"/>
      <c r="BX68" s="35"/>
      <c r="BY68" s="35"/>
      <c r="BZ68" s="35"/>
      <c r="CA68" s="35"/>
      <c r="CB68" s="35"/>
      <c r="CC68" s="35"/>
      <c r="CD68" s="35"/>
      <c r="CE68" s="35"/>
      <c r="CF68" s="35"/>
      <c r="CG68" s="35"/>
      <c r="CH68" s="35"/>
      <c r="CI68" s="35"/>
      <c r="CJ68" s="35"/>
      <c r="CK68" s="35"/>
      <c r="CL68" s="35"/>
      <c r="CM68" s="35"/>
      <c r="CN68" s="35"/>
      <c r="CO68" s="35"/>
      <c r="CP68" s="35"/>
      <c r="CQ68" s="35"/>
      <c r="CR68" s="35"/>
      <c r="CS68" s="35"/>
      <c r="CT68" s="35"/>
      <c r="CU68" s="35"/>
      <c r="CV68" s="35"/>
      <c r="CW68" s="35"/>
      <c r="CX68" s="35"/>
      <c r="CY68" s="35"/>
      <c r="CZ68" s="35"/>
      <c r="DA68" s="35"/>
      <c r="DB68" s="35"/>
      <c r="DC68" s="35"/>
      <c r="DD68" s="35"/>
      <c r="DE68" s="35"/>
      <c r="DF68" s="35"/>
      <c r="DG68" s="35"/>
      <c r="DH68" s="35"/>
      <c r="DI68" s="35"/>
      <c r="DJ68" s="35"/>
      <c r="DK68" s="35"/>
      <c r="DL68" s="35"/>
      <c r="DM68" s="35"/>
      <c r="DN68" s="35"/>
      <c r="DO68" s="35"/>
      <c r="DP68" s="35"/>
      <c r="DQ68" s="35"/>
      <c r="DR68" s="35"/>
      <c r="DS68" s="35"/>
      <c r="DT68" s="35"/>
      <c r="DU68" s="35"/>
      <c r="DV68" s="35"/>
      <c r="DW68" s="35"/>
      <c r="DX68" s="35"/>
      <c r="DY68" s="35"/>
      <c r="DZ68" s="35"/>
      <c r="EA68" s="35"/>
      <c r="EB68" s="35"/>
      <c r="EC68" s="35"/>
      <c r="ED68" s="35"/>
      <c r="EE68" s="35"/>
      <c r="EF68" s="35"/>
      <c r="EG68" s="35"/>
      <c r="EH68" s="35"/>
      <c r="EI68" s="35"/>
      <c r="EJ68" s="35"/>
      <c r="EK68" s="35"/>
      <c r="EL68" s="35"/>
      <c r="EM68" s="35"/>
      <c r="EN68" s="35"/>
      <c r="EO68" s="35"/>
      <c r="EP68" s="35"/>
      <c r="EQ68" s="35"/>
      <c r="ER68" s="35"/>
      <c r="ES68" s="35"/>
      <c r="ET68" s="35"/>
      <c r="EU68" s="35"/>
      <c r="EV68" s="35"/>
      <c r="EW68" s="35"/>
      <c r="EX68" s="35"/>
      <c r="EY68" s="35"/>
      <c r="EZ68" s="35"/>
      <c r="FA68" s="35"/>
      <c r="FB68" s="35"/>
      <c r="FC68" s="35"/>
      <c r="FD68" s="35"/>
      <c r="FE68" s="35"/>
      <c r="FF68" s="35"/>
      <c r="FG68" s="35"/>
      <c r="FH68" s="35"/>
      <c r="FI68" s="35"/>
      <c r="FJ68" s="35"/>
      <c r="FK68" s="35"/>
      <c r="FL68" s="35"/>
      <c r="FM68" s="35"/>
      <c r="FN68" s="35"/>
      <c r="FO68" s="35"/>
      <c r="FP68" s="35"/>
      <c r="FQ68" s="35"/>
      <c r="FR68" s="35"/>
      <c r="FS68" s="35"/>
      <c r="FT68" s="35"/>
      <c r="FU68" s="35"/>
      <c r="FV68" s="35"/>
      <c r="FW68" s="35"/>
      <c r="FX68" s="35"/>
      <c r="FY68" s="35"/>
      <c r="FZ68" s="35"/>
      <c r="GA68" s="35"/>
      <c r="GB68" s="35"/>
      <c r="GC68" s="35"/>
      <c r="GD68" s="35"/>
      <c r="GE68" s="35"/>
      <c r="GF68" s="35"/>
      <c r="GG68" s="35"/>
      <c r="GH68" s="35"/>
      <c r="GI68" s="35"/>
      <c r="GJ68" s="35"/>
      <c r="GK68" s="35"/>
      <c r="GL68" s="35"/>
      <c r="GM68" s="35"/>
      <c r="GN68" s="35"/>
      <c r="GO68" s="35"/>
      <c r="GP68" s="35"/>
      <c r="GQ68" s="35"/>
      <c r="GR68" s="35"/>
      <c r="GS68" s="35"/>
      <c r="GT68" s="35"/>
      <c r="GU68" s="35"/>
      <c r="GV68" s="35"/>
      <c r="GW68" s="35"/>
      <c r="GX68" s="35"/>
      <c r="GY68" s="35"/>
      <c r="GZ68" s="35"/>
      <c r="HA68" s="35"/>
      <c r="HB68" s="35"/>
      <c r="HC68" s="35"/>
      <c r="HD68" s="35"/>
      <c r="HE68" s="35"/>
      <c r="HF68" s="35"/>
      <c r="HG68" s="35"/>
      <c r="HH68" s="35"/>
      <c r="HI68" s="35"/>
      <c r="HJ68" s="35"/>
      <c r="HK68" s="35"/>
      <c r="HL68" s="35"/>
      <c r="HM68" s="35"/>
      <c r="HN68" s="35"/>
      <c r="HO68" s="35"/>
      <c r="HP68" s="35"/>
      <c r="HQ68" s="35"/>
      <c r="HR68" s="35"/>
      <c r="HS68" s="35"/>
      <c r="HT68" s="35"/>
      <c r="HU68" s="35"/>
      <c r="HV68" s="35"/>
      <c r="HW68" s="35"/>
      <c r="HX68" s="35"/>
      <c r="HY68" s="35"/>
      <c r="HZ68" s="35"/>
      <c r="IA68" s="35"/>
      <c r="IB68" s="35"/>
      <c r="IC68" s="35"/>
      <c r="ID68" s="35"/>
      <c r="IE68" s="35"/>
      <c r="IF68" s="35"/>
      <c r="IG68" s="35"/>
      <c r="IH68" s="35"/>
      <c r="II68" s="35"/>
      <c r="IJ68" s="35"/>
      <c r="IK68" s="35"/>
      <c r="IL68" s="35"/>
      <c r="IM68" s="35"/>
      <c r="IN68" s="35"/>
      <c r="IO68" s="35"/>
    </row>
    <row r="69" spans="1:249" ht="38.25" x14ac:dyDescent="0.25">
      <c r="A69" s="29" t="s">
        <v>252</v>
      </c>
      <c r="B69" s="30" t="s">
        <v>253</v>
      </c>
      <c r="C69" s="31" t="s">
        <v>254</v>
      </c>
      <c r="D69" s="31" t="s">
        <v>255</v>
      </c>
      <c r="E69" s="38">
        <v>291</v>
      </c>
      <c r="F69" s="52">
        <f>G69+H69+I69+J69</f>
        <v>2223800</v>
      </c>
      <c r="G69" s="52">
        <v>2223800</v>
      </c>
      <c r="H69" s="52"/>
      <c r="I69" s="52"/>
      <c r="J69" s="52"/>
      <c r="K69" s="35"/>
      <c r="L69" s="35"/>
      <c r="M69" s="35"/>
      <c r="N69" s="35"/>
      <c r="O69" s="35"/>
      <c r="P69" s="35"/>
      <c r="Q69" s="35"/>
      <c r="R69" s="35"/>
      <c r="S69" s="35"/>
      <c r="T69" s="35"/>
      <c r="U69" s="35"/>
      <c r="V69" s="35"/>
      <c r="W69" s="35"/>
      <c r="X69" s="35"/>
      <c r="Y69" s="35"/>
      <c r="Z69" s="35"/>
      <c r="AA69" s="35"/>
      <c r="AB69" s="35"/>
      <c r="AC69" s="35"/>
      <c r="AD69" s="35"/>
      <c r="AE69" s="35"/>
      <c r="AF69" s="35"/>
      <c r="AG69" s="35"/>
      <c r="AH69" s="35"/>
      <c r="AI69" s="35"/>
      <c r="AJ69" s="35"/>
      <c r="AK69" s="35"/>
      <c r="AL69" s="35"/>
      <c r="AM69" s="35"/>
      <c r="AN69" s="35"/>
      <c r="AO69" s="35"/>
      <c r="AP69" s="35"/>
      <c r="AQ69" s="35"/>
      <c r="AR69" s="35"/>
      <c r="AS69" s="35"/>
      <c r="AT69" s="35"/>
      <c r="AU69" s="35"/>
      <c r="AV69" s="35"/>
      <c r="AW69" s="35"/>
      <c r="AX69" s="35"/>
      <c r="AY69" s="35"/>
      <c r="AZ69" s="35"/>
      <c r="BA69" s="35"/>
      <c r="BB69" s="35"/>
      <c r="BC69" s="35"/>
      <c r="BD69" s="35"/>
      <c r="BE69" s="35"/>
      <c r="BF69" s="35"/>
      <c r="BG69" s="35"/>
      <c r="BH69" s="35"/>
      <c r="BI69" s="35"/>
      <c r="BJ69" s="35"/>
      <c r="BK69" s="35"/>
      <c r="BL69" s="35"/>
      <c r="BM69" s="35"/>
      <c r="BN69" s="35"/>
      <c r="BO69" s="35"/>
      <c r="BP69" s="35"/>
      <c r="BQ69" s="35"/>
      <c r="BR69" s="35"/>
      <c r="BS69" s="35"/>
      <c r="BT69" s="35"/>
      <c r="BU69" s="35"/>
      <c r="BV69" s="35"/>
      <c r="BW69" s="35"/>
      <c r="BX69" s="35"/>
      <c r="BY69" s="35"/>
      <c r="BZ69" s="35"/>
      <c r="CA69" s="35"/>
      <c r="CB69" s="35"/>
      <c r="CC69" s="35"/>
      <c r="CD69" s="35"/>
      <c r="CE69" s="35"/>
      <c r="CF69" s="35"/>
      <c r="CG69" s="35"/>
      <c r="CH69" s="35"/>
      <c r="CI69" s="35"/>
      <c r="CJ69" s="35"/>
      <c r="CK69" s="35"/>
      <c r="CL69" s="35"/>
      <c r="CM69" s="35"/>
      <c r="CN69" s="35"/>
      <c r="CO69" s="35"/>
      <c r="CP69" s="35"/>
      <c r="CQ69" s="35"/>
      <c r="CR69" s="35"/>
      <c r="CS69" s="35"/>
      <c r="CT69" s="35"/>
      <c r="CU69" s="35"/>
      <c r="CV69" s="35"/>
      <c r="CW69" s="35"/>
      <c r="CX69" s="35"/>
      <c r="CY69" s="35"/>
      <c r="CZ69" s="35"/>
      <c r="DA69" s="35"/>
      <c r="DB69" s="35"/>
      <c r="DC69" s="35"/>
      <c r="DD69" s="35"/>
      <c r="DE69" s="35"/>
      <c r="DF69" s="35"/>
      <c r="DG69" s="35"/>
      <c r="DH69" s="35"/>
      <c r="DI69" s="35"/>
      <c r="DJ69" s="35"/>
      <c r="DK69" s="35"/>
      <c r="DL69" s="35"/>
      <c r="DM69" s="35"/>
      <c r="DN69" s="35"/>
      <c r="DO69" s="35"/>
      <c r="DP69" s="35"/>
      <c r="DQ69" s="35"/>
      <c r="DR69" s="35"/>
      <c r="DS69" s="35"/>
      <c r="DT69" s="35"/>
      <c r="DU69" s="35"/>
      <c r="DV69" s="35"/>
      <c r="DW69" s="35"/>
      <c r="DX69" s="35"/>
      <c r="DY69" s="35"/>
      <c r="DZ69" s="35"/>
      <c r="EA69" s="35"/>
      <c r="EB69" s="35"/>
      <c r="EC69" s="35"/>
      <c r="ED69" s="35"/>
      <c r="EE69" s="35"/>
      <c r="EF69" s="35"/>
      <c r="EG69" s="35"/>
      <c r="EH69" s="35"/>
      <c r="EI69" s="35"/>
      <c r="EJ69" s="35"/>
      <c r="EK69" s="35"/>
      <c r="EL69" s="35"/>
      <c r="EM69" s="35"/>
      <c r="EN69" s="35"/>
      <c r="EO69" s="35"/>
      <c r="EP69" s="35"/>
      <c r="EQ69" s="35"/>
      <c r="ER69" s="35"/>
      <c r="ES69" s="35"/>
      <c r="ET69" s="35"/>
      <c r="EU69" s="35"/>
      <c r="EV69" s="35"/>
      <c r="EW69" s="35"/>
      <c r="EX69" s="35"/>
      <c r="EY69" s="35"/>
      <c r="EZ69" s="35"/>
      <c r="FA69" s="35"/>
      <c r="FB69" s="35"/>
      <c r="FC69" s="35"/>
      <c r="FD69" s="35"/>
      <c r="FE69" s="35"/>
      <c r="FF69" s="35"/>
      <c r="FG69" s="35"/>
      <c r="FH69" s="35"/>
      <c r="FI69" s="35"/>
      <c r="FJ69" s="35"/>
      <c r="FK69" s="35"/>
      <c r="FL69" s="35"/>
      <c r="FM69" s="35"/>
      <c r="FN69" s="35"/>
      <c r="FO69" s="35"/>
      <c r="FP69" s="35"/>
      <c r="FQ69" s="35"/>
      <c r="FR69" s="35"/>
      <c r="FS69" s="35"/>
      <c r="FT69" s="35"/>
      <c r="FU69" s="35"/>
      <c r="FV69" s="35"/>
      <c r="FW69" s="35"/>
      <c r="FX69" s="35"/>
      <c r="FY69" s="35"/>
      <c r="FZ69" s="35"/>
      <c r="GA69" s="35"/>
      <c r="GB69" s="35"/>
      <c r="GC69" s="35"/>
      <c r="GD69" s="35"/>
      <c r="GE69" s="35"/>
      <c r="GF69" s="35"/>
      <c r="GG69" s="35"/>
      <c r="GH69" s="35"/>
      <c r="GI69" s="35"/>
      <c r="GJ69" s="35"/>
      <c r="GK69" s="35"/>
      <c r="GL69" s="35"/>
      <c r="GM69" s="35"/>
      <c r="GN69" s="35"/>
      <c r="GO69" s="35"/>
      <c r="GP69" s="35"/>
      <c r="GQ69" s="35"/>
      <c r="GR69" s="35"/>
      <c r="GS69" s="35"/>
      <c r="GT69" s="35"/>
      <c r="GU69" s="35"/>
      <c r="GV69" s="35"/>
      <c r="GW69" s="35"/>
      <c r="GX69" s="35"/>
      <c r="GY69" s="35"/>
      <c r="GZ69" s="35"/>
      <c r="HA69" s="35"/>
      <c r="HB69" s="35"/>
      <c r="HC69" s="35"/>
      <c r="HD69" s="35"/>
      <c r="HE69" s="35"/>
      <c r="HF69" s="35"/>
      <c r="HG69" s="35"/>
      <c r="HH69" s="35"/>
      <c r="HI69" s="35"/>
      <c r="HJ69" s="35"/>
      <c r="HK69" s="35"/>
      <c r="HL69" s="35"/>
      <c r="HM69" s="35"/>
      <c r="HN69" s="35"/>
      <c r="HO69" s="35"/>
      <c r="HP69" s="35"/>
      <c r="HQ69" s="35"/>
      <c r="HR69" s="35"/>
      <c r="HS69" s="35"/>
      <c r="HT69" s="35"/>
      <c r="HU69" s="35"/>
      <c r="HV69" s="35"/>
      <c r="HW69" s="35"/>
      <c r="HX69" s="35"/>
      <c r="HY69" s="35"/>
      <c r="HZ69" s="35"/>
      <c r="IA69" s="35"/>
      <c r="IB69" s="35"/>
      <c r="IC69" s="35"/>
      <c r="ID69" s="35"/>
      <c r="IE69" s="35"/>
      <c r="IF69" s="35"/>
      <c r="IG69" s="35"/>
      <c r="IH69" s="35"/>
      <c r="II69" s="35"/>
      <c r="IJ69" s="35"/>
      <c r="IK69" s="35"/>
      <c r="IL69" s="35"/>
      <c r="IM69" s="35"/>
      <c r="IN69" s="35"/>
      <c r="IO69" s="35"/>
    </row>
    <row r="70" spans="1:249" ht="51" x14ac:dyDescent="0.25">
      <c r="A70" s="39" t="s">
        <v>256</v>
      </c>
      <c r="B70" s="30" t="s">
        <v>257</v>
      </c>
      <c r="C70" s="31" t="s">
        <v>258</v>
      </c>
      <c r="D70" s="31" t="s">
        <v>259</v>
      </c>
      <c r="E70" s="38">
        <v>291</v>
      </c>
      <c r="F70" s="52">
        <f>G70+H70+I70+J70</f>
        <v>7400</v>
      </c>
      <c r="G70" s="52">
        <v>7400</v>
      </c>
      <c r="H70" s="52"/>
      <c r="I70" s="52"/>
      <c r="J70" s="52"/>
      <c r="K70" s="28"/>
      <c r="L70" s="28"/>
      <c r="M70" s="35"/>
      <c r="N70" s="35"/>
      <c r="O70" s="35"/>
      <c r="P70" s="35"/>
      <c r="Q70" s="35"/>
      <c r="R70" s="35"/>
      <c r="S70" s="35"/>
      <c r="T70" s="35"/>
      <c r="U70" s="35"/>
      <c r="V70" s="35"/>
      <c r="W70" s="35"/>
      <c r="X70" s="35"/>
      <c r="Y70" s="35"/>
      <c r="Z70" s="35"/>
      <c r="AA70" s="35"/>
      <c r="AB70" s="35"/>
      <c r="AC70" s="35"/>
      <c r="AD70" s="35"/>
      <c r="AE70" s="35"/>
      <c r="AF70" s="35"/>
      <c r="AG70" s="35"/>
      <c r="AH70" s="35"/>
      <c r="AI70" s="35"/>
      <c r="AJ70" s="35"/>
      <c r="AK70" s="35"/>
      <c r="AL70" s="35"/>
      <c r="AM70" s="35"/>
      <c r="AN70" s="35"/>
      <c r="AO70" s="35"/>
      <c r="AP70" s="35"/>
      <c r="AQ70" s="35"/>
      <c r="AR70" s="35"/>
      <c r="AS70" s="35"/>
      <c r="AT70" s="35"/>
      <c r="AU70" s="35"/>
      <c r="AV70" s="35"/>
      <c r="AW70" s="35"/>
      <c r="AX70" s="35"/>
      <c r="AY70" s="35"/>
      <c r="AZ70" s="35"/>
      <c r="BA70" s="35"/>
      <c r="BB70" s="35"/>
      <c r="BC70" s="35"/>
      <c r="BD70" s="35"/>
      <c r="BE70" s="35"/>
      <c r="BF70" s="35"/>
      <c r="BG70" s="35"/>
      <c r="BH70" s="35"/>
      <c r="BI70" s="35"/>
      <c r="BJ70" s="35"/>
      <c r="BK70" s="35"/>
      <c r="BL70" s="35"/>
      <c r="BM70" s="35"/>
      <c r="BN70" s="35"/>
      <c r="BO70" s="35"/>
      <c r="BP70" s="35"/>
      <c r="BQ70" s="35"/>
      <c r="BR70" s="35"/>
      <c r="BS70" s="35"/>
      <c r="BT70" s="35"/>
      <c r="BU70" s="35"/>
      <c r="BV70" s="35"/>
      <c r="BW70" s="35"/>
      <c r="BX70" s="35"/>
      <c r="BY70" s="35"/>
      <c r="BZ70" s="35"/>
      <c r="CA70" s="35"/>
      <c r="CB70" s="35"/>
      <c r="CC70" s="35"/>
      <c r="CD70" s="35"/>
      <c r="CE70" s="35"/>
      <c r="CF70" s="35"/>
      <c r="CG70" s="35"/>
      <c r="CH70" s="35"/>
      <c r="CI70" s="35"/>
      <c r="CJ70" s="35"/>
      <c r="CK70" s="35"/>
      <c r="CL70" s="35"/>
      <c r="CM70" s="35"/>
      <c r="CN70" s="35"/>
      <c r="CO70" s="35"/>
      <c r="CP70" s="35"/>
      <c r="CQ70" s="35"/>
      <c r="CR70" s="35"/>
      <c r="CS70" s="35"/>
      <c r="CT70" s="35"/>
      <c r="CU70" s="35"/>
      <c r="CV70" s="35"/>
      <c r="CW70" s="35"/>
      <c r="CX70" s="35"/>
      <c r="CY70" s="35"/>
      <c r="CZ70" s="35"/>
      <c r="DA70" s="35"/>
      <c r="DB70" s="35"/>
      <c r="DC70" s="35"/>
      <c r="DD70" s="35"/>
      <c r="DE70" s="35"/>
      <c r="DF70" s="35"/>
      <c r="DG70" s="35"/>
      <c r="DH70" s="35"/>
      <c r="DI70" s="35"/>
      <c r="DJ70" s="35"/>
      <c r="DK70" s="35"/>
      <c r="DL70" s="35"/>
      <c r="DM70" s="35"/>
      <c r="DN70" s="35"/>
      <c r="DO70" s="35"/>
      <c r="DP70" s="35"/>
      <c r="DQ70" s="35"/>
      <c r="DR70" s="35"/>
      <c r="DS70" s="35"/>
      <c r="DT70" s="35"/>
      <c r="DU70" s="35"/>
      <c r="DV70" s="35"/>
      <c r="DW70" s="35"/>
      <c r="DX70" s="35"/>
      <c r="DY70" s="35"/>
      <c r="DZ70" s="35"/>
      <c r="EA70" s="35"/>
      <c r="EB70" s="35"/>
      <c r="EC70" s="35"/>
      <c r="ED70" s="35"/>
      <c r="EE70" s="35"/>
      <c r="EF70" s="35"/>
      <c r="EG70" s="35"/>
      <c r="EH70" s="35"/>
      <c r="EI70" s="35"/>
      <c r="EJ70" s="35"/>
      <c r="EK70" s="35"/>
      <c r="EL70" s="35"/>
      <c r="EM70" s="35"/>
      <c r="EN70" s="35"/>
      <c r="EO70" s="35"/>
      <c r="EP70" s="35"/>
      <c r="EQ70" s="35"/>
      <c r="ER70" s="35"/>
      <c r="ES70" s="35"/>
      <c r="ET70" s="35"/>
      <c r="EU70" s="35"/>
      <c r="EV70" s="35"/>
      <c r="EW70" s="35"/>
      <c r="EX70" s="35"/>
      <c r="EY70" s="35"/>
      <c r="EZ70" s="35"/>
      <c r="FA70" s="35"/>
      <c r="FB70" s="35"/>
      <c r="FC70" s="35"/>
      <c r="FD70" s="35"/>
      <c r="FE70" s="35"/>
      <c r="FF70" s="35"/>
      <c r="FG70" s="35"/>
      <c r="FH70" s="35"/>
      <c r="FI70" s="35"/>
      <c r="FJ70" s="35"/>
      <c r="FK70" s="35"/>
      <c r="FL70" s="35"/>
      <c r="FM70" s="35"/>
      <c r="FN70" s="35"/>
      <c r="FO70" s="35"/>
      <c r="FP70" s="35"/>
      <c r="FQ70" s="35"/>
      <c r="FR70" s="35"/>
      <c r="FS70" s="35"/>
      <c r="FT70" s="35"/>
      <c r="FU70" s="35"/>
      <c r="FV70" s="35"/>
      <c r="FW70" s="35"/>
      <c r="FX70" s="35"/>
      <c r="FY70" s="35"/>
      <c r="FZ70" s="35"/>
      <c r="GA70" s="35"/>
      <c r="GB70" s="35"/>
      <c r="GC70" s="35"/>
      <c r="GD70" s="35"/>
      <c r="GE70" s="35"/>
      <c r="GF70" s="35"/>
      <c r="GG70" s="35"/>
      <c r="GH70" s="35"/>
      <c r="GI70" s="35"/>
      <c r="GJ70" s="35"/>
      <c r="GK70" s="35"/>
      <c r="GL70" s="35"/>
      <c r="GM70" s="35"/>
      <c r="GN70" s="35"/>
      <c r="GO70" s="35"/>
      <c r="GP70" s="35"/>
      <c r="GQ70" s="35"/>
      <c r="GR70" s="35"/>
      <c r="GS70" s="35"/>
      <c r="GT70" s="35"/>
      <c r="GU70" s="35"/>
      <c r="GV70" s="35"/>
      <c r="GW70" s="35"/>
      <c r="GX70" s="35"/>
      <c r="GY70" s="35"/>
      <c r="GZ70" s="35"/>
      <c r="HA70" s="35"/>
      <c r="HB70" s="35"/>
      <c r="HC70" s="35"/>
      <c r="HD70" s="35"/>
      <c r="HE70" s="35"/>
      <c r="HF70" s="35"/>
      <c r="HG70" s="35"/>
      <c r="HH70" s="35"/>
      <c r="HI70" s="35"/>
      <c r="HJ70" s="35"/>
      <c r="HK70" s="35"/>
      <c r="HL70" s="35"/>
      <c r="HM70" s="35"/>
      <c r="HN70" s="35"/>
      <c r="HO70" s="35"/>
      <c r="HP70" s="35"/>
      <c r="HQ70" s="35"/>
      <c r="HR70" s="35"/>
      <c r="HS70" s="35"/>
      <c r="HT70" s="35"/>
      <c r="HU70" s="35"/>
      <c r="HV70" s="35"/>
      <c r="HW70" s="35"/>
      <c r="HX70" s="35"/>
      <c r="HY70" s="35"/>
      <c r="HZ70" s="35"/>
      <c r="IA70" s="35"/>
      <c r="IB70" s="35"/>
      <c r="IC70" s="35"/>
      <c r="ID70" s="35"/>
      <c r="IE70" s="35"/>
      <c r="IF70" s="35"/>
      <c r="IG70" s="35"/>
      <c r="IH70" s="35"/>
      <c r="II70" s="35"/>
      <c r="IJ70" s="35"/>
      <c r="IK70" s="35"/>
      <c r="IL70" s="35"/>
      <c r="IM70" s="35"/>
      <c r="IN70" s="35"/>
      <c r="IO70" s="35"/>
    </row>
    <row r="71" spans="1:249" ht="25.5" x14ac:dyDescent="0.25">
      <c r="A71" s="39" t="s">
        <v>307</v>
      </c>
      <c r="B71" s="30" t="s">
        <v>260</v>
      </c>
      <c r="C71" s="31" t="s">
        <v>261</v>
      </c>
      <c r="D71" s="31" t="s">
        <v>262</v>
      </c>
      <c r="E71" s="38" t="s">
        <v>178</v>
      </c>
      <c r="F71" s="52">
        <f>G71+H71+I71+J71</f>
        <v>2500</v>
      </c>
      <c r="G71" s="52">
        <f>G73</f>
        <v>0</v>
      </c>
      <c r="H71" s="52">
        <f>H73</f>
        <v>0</v>
      </c>
      <c r="I71" s="52">
        <f>I73+I74</f>
        <v>2500</v>
      </c>
      <c r="J71" s="52">
        <f>J73</f>
        <v>0</v>
      </c>
      <c r="K71" s="35"/>
      <c r="L71" s="35"/>
      <c r="M71" s="28"/>
      <c r="N71" s="28"/>
      <c r="O71" s="28"/>
      <c r="P71" s="28"/>
      <c r="Q71" s="28"/>
      <c r="R71" s="28"/>
      <c r="S71" s="28"/>
      <c r="T71" s="28"/>
      <c r="U71" s="28"/>
      <c r="V71" s="28"/>
      <c r="W71" s="28"/>
      <c r="X71" s="28"/>
      <c r="Y71" s="28"/>
      <c r="Z71" s="28"/>
      <c r="AA71" s="28"/>
      <c r="AB71" s="28"/>
      <c r="AC71" s="28"/>
      <c r="AD71" s="28"/>
      <c r="AE71" s="28"/>
      <c r="AF71" s="28"/>
      <c r="AG71" s="28"/>
      <c r="AH71" s="28"/>
      <c r="AI71" s="28"/>
      <c r="AJ71" s="28"/>
      <c r="AK71" s="28"/>
      <c r="AL71" s="28"/>
      <c r="AM71" s="28"/>
      <c r="AN71" s="28"/>
      <c r="AO71" s="28"/>
      <c r="AP71" s="28"/>
      <c r="AQ71" s="28"/>
      <c r="AR71" s="28"/>
      <c r="AS71" s="28"/>
      <c r="AT71" s="28"/>
      <c r="AU71" s="28"/>
      <c r="AV71" s="28"/>
      <c r="AW71" s="28"/>
      <c r="AX71" s="28"/>
      <c r="AY71" s="28"/>
      <c r="AZ71" s="28"/>
      <c r="BA71" s="28"/>
      <c r="BB71" s="28"/>
      <c r="BC71" s="28"/>
      <c r="BD71" s="28"/>
      <c r="BE71" s="28"/>
      <c r="BF71" s="28"/>
      <c r="BG71" s="28"/>
      <c r="BH71" s="28"/>
      <c r="BI71" s="28"/>
      <c r="BJ71" s="28"/>
      <c r="BK71" s="28"/>
      <c r="BL71" s="28"/>
      <c r="BM71" s="28"/>
      <c r="BN71" s="28"/>
      <c r="BO71" s="28"/>
      <c r="BP71" s="28"/>
      <c r="BQ71" s="28"/>
      <c r="BR71" s="28"/>
      <c r="BS71" s="28"/>
      <c r="BT71" s="28"/>
      <c r="BU71" s="28"/>
      <c r="BV71" s="28"/>
      <c r="BW71" s="28"/>
      <c r="BX71" s="28"/>
      <c r="BY71" s="28"/>
      <c r="BZ71" s="28"/>
      <c r="CA71" s="28"/>
      <c r="CB71" s="28"/>
      <c r="CC71" s="28"/>
      <c r="CD71" s="28"/>
      <c r="CE71" s="28"/>
      <c r="CF71" s="28"/>
      <c r="CG71" s="28"/>
      <c r="CH71" s="28"/>
      <c r="CI71" s="28"/>
      <c r="CJ71" s="28"/>
      <c r="CK71" s="28"/>
      <c r="CL71" s="28"/>
      <c r="CM71" s="28"/>
      <c r="CN71" s="28"/>
      <c r="CO71" s="28"/>
      <c r="CP71" s="28"/>
      <c r="CQ71" s="28"/>
      <c r="CR71" s="28"/>
      <c r="CS71" s="28"/>
      <c r="CT71" s="28"/>
      <c r="CU71" s="28"/>
      <c r="CV71" s="28"/>
      <c r="CW71" s="28"/>
      <c r="CX71" s="28"/>
      <c r="CY71" s="28"/>
      <c r="CZ71" s="28"/>
      <c r="DA71" s="28"/>
      <c r="DB71" s="28"/>
      <c r="DC71" s="28"/>
      <c r="DD71" s="28"/>
      <c r="DE71" s="28"/>
      <c r="DF71" s="28"/>
      <c r="DG71" s="28"/>
      <c r="DH71" s="28"/>
      <c r="DI71" s="28"/>
      <c r="DJ71" s="28"/>
      <c r="DK71" s="28"/>
      <c r="DL71" s="28"/>
      <c r="DM71" s="28"/>
      <c r="DN71" s="28"/>
      <c r="DO71" s="28"/>
      <c r="DP71" s="28"/>
      <c r="DQ71" s="28"/>
      <c r="DR71" s="28"/>
      <c r="DS71" s="28"/>
      <c r="DT71" s="28"/>
      <c r="DU71" s="28"/>
      <c r="DV71" s="28"/>
      <c r="DW71" s="28"/>
      <c r="DX71" s="28"/>
      <c r="DY71" s="28"/>
      <c r="DZ71" s="28"/>
      <c r="EA71" s="28"/>
      <c r="EB71" s="28"/>
      <c r="EC71" s="28"/>
      <c r="ED71" s="28"/>
      <c r="EE71" s="28"/>
      <c r="EF71" s="28"/>
      <c r="EG71" s="28"/>
      <c r="EH71" s="28"/>
      <c r="EI71" s="28"/>
      <c r="EJ71" s="28"/>
      <c r="EK71" s="28"/>
      <c r="EL71" s="28"/>
      <c r="EM71" s="28"/>
      <c r="EN71" s="28"/>
      <c r="EO71" s="28"/>
      <c r="EP71" s="28"/>
      <c r="EQ71" s="28"/>
      <c r="ER71" s="28"/>
      <c r="ES71" s="28"/>
      <c r="ET71" s="28"/>
      <c r="EU71" s="28"/>
      <c r="EV71" s="28"/>
      <c r="EW71" s="28"/>
      <c r="EX71" s="28"/>
      <c r="EY71" s="28"/>
      <c r="EZ71" s="28"/>
      <c r="FA71" s="28"/>
      <c r="FB71" s="28"/>
      <c r="FC71" s="28"/>
      <c r="FD71" s="28"/>
      <c r="FE71" s="28"/>
      <c r="FF71" s="28"/>
      <c r="FG71" s="28"/>
      <c r="FH71" s="28"/>
      <c r="FI71" s="28"/>
      <c r="FJ71" s="28"/>
      <c r="FK71" s="28"/>
      <c r="FL71" s="28"/>
      <c r="FM71" s="28"/>
      <c r="FN71" s="28"/>
      <c r="FO71" s="28"/>
      <c r="FP71" s="28"/>
      <c r="FQ71" s="28"/>
      <c r="FR71" s="28"/>
      <c r="FS71" s="28"/>
      <c r="FT71" s="28"/>
      <c r="FU71" s="28"/>
      <c r="FV71" s="28"/>
      <c r="FW71" s="28"/>
      <c r="FX71" s="28"/>
      <c r="FY71" s="28"/>
      <c r="FZ71" s="28"/>
      <c r="GA71" s="28"/>
      <c r="GB71" s="28"/>
      <c r="GC71" s="28"/>
      <c r="GD71" s="28"/>
      <c r="GE71" s="28"/>
      <c r="GF71" s="28"/>
      <c r="GG71" s="28"/>
      <c r="GH71" s="28"/>
      <c r="GI71" s="28"/>
      <c r="GJ71" s="28"/>
      <c r="GK71" s="28"/>
      <c r="GL71" s="28"/>
      <c r="GM71" s="28"/>
      <c r="GN71" s="28"/>
      <c r="GO71" s="28"/>
      <c r="GP71" s="28"/>
      <c r="GQ71" s="28"/>
      <c r="GR71" s="28"/>
      <c r="GS71" s="28"/>
      <c r="GT71" s="28"/>
      <c r="GU71" s="28"/>
      <c r="GV71" s="28"/>
      <c r="GW71" s="28"/>
      <c r="GX71" s="28"/>
      <c r="GY71" s="28"/>
      <c r="GZ71" s="28"/>
      <c r="HA71" s="28"/>
      <c r="HB71" s="28"/>
      <c r="HC71" s="28"/>
      <c r="HD71" s="28"/>
      <c r="HE71" s="28"/>
      <c r="HF71" s="28"/>
      <c r="HG71" s="28"/>
      <c r="HH71" s="28"/>
      <c r="HI71" s="28"/>
      <c r="HJ71" s="28"/>
      <c r="HK71" s="28"/>
      <c r="HL71" s="28"/>
      <c r="HM71" s="28"/>
      <c r="HN71" s="28"/>
      <c r="HO71" s="28"/>
      <c r="HP71" s="28"/>
      <c r="HQ71" s="28"/>
      <c r="HR71" s="28"/>
      <c r="HS71" s="28"/>
      <c r="HT71" s="28"/>
      <c r="HU71" s="28"/>
      <c r="HV71" s="28"/>
      <c r="HW71" s="28"/>
      <c r="HX71" s="28"/>
      <c r="HY71" s="28"/>
      <c r="HZ71" s="28"/>
      <c r="IA71" s="28"/>
      <c r="IB71" s="28"/>
      <c r="IC71" s="28"/>
      <c r="ID71" s="28"/>
      <c r="IE71" s="28"/>
      <c r="IF71" s="28"/>
      <c r="IG71" s="28"/>
      <c r="IH71" s="28"/>
      <c r="II71" s="28"/>
      <c r="IJ71" s="28"/>
      <c r="IK71" s="28"/>
      <c r="IL71" s="28"/>
      <c r="IM71" s="28"/>
      <c r="IN71" s="28"/>
      <c r="IO71" s="28"/>
    </row>
    <row r="72" spans="1:249" x14ac:dyDescent="0.25">
      <c r="A72" s="32" t="s">
        <v>187</v>
      </c>
      <c r="B72" s="34" t="s">
        <v>178</v>
      </c>
      <c r="C72" s="34" t="s">
        <v>178</v>
      </c>
      <c r="D72" s="34" t="s">
        <v>178</v>
      </c>
      <c r="E72" s="34" t="s">
        <v>178</v>
      </c>
      <c r="F72" s="34" t="s">
        <v>178</v>
      </c>
      <c r="G72" s="34" t="s">
        <v>178</v>
      </c>
      <c r="H72" s="34" t="s">
        <v>178</v>
      </c>
      <c r="I72" s="34" t="s">
        <v>178</v>
      </c>
      <c r="J72" s="34" t="s">
        <v>178</v>
      </c>
      <c r="K72" s="35"/>
      <c r="L72" s="35"/>
      <c r="M72" s="35"/>
      <c r="N72" s="35"/>
      <c r="O72" s="35"/>
      <c r="P72" s="35"/>
      <c r="Q72" s="35"/>
      <c r="R72" s="35"/>
      <c r="S72" s="35"/>
      <c r="T72" s="35"/>
      <c r="U72" s="35"/>
      <c r="V72" s="35"/>
      <c r="W72" s="35"/>
      <c r="X72" s="35"/>
      <c r="Y72" s="35"/>
      <c r="Z72" s="35"/>
      <c r="AA72" s="35"/>
      <c r="AB72" s="35"/>
      <c r="AC72" s="35"/>
      <c r="AD72" s="35"/>
      <c r="AE72" s="35"/>
      <c r="AF72" s="35"/>
      <c r="AG72" s="35"/>
      <c r="AH72" s="35"/>
      <c r="AI72" s="35"/>
      <c r="AJ72" s="35"/>
      <c r="AK72" s="35"/>
      <c r="AL72" s="35"/>
      <c r="AM72" s="35"/>
      <c r="AN72" s="35"/>
      <c r="AO72" s="35"/>
      <c r="AP72" s="35"/>
      <c r="AQ72" s="35"/>
      <c r="AR72" s="35"/>
      <c r="AS72" s="35"/>
      <c r="AT72" s="35"/>
      <c r="AU72" s="35"/>
      <c r="AV72" s="35"/>
      <c r="AW72" s="35"/>
      <c r="AX72" s="35"/>
      <c r="AY72" s="35"/>
      <c r="AZ72" s="35"/>
      <c r="BA72" s="35"/>
      <c r="BB72" s="35"/>
      <c r="BC72" s="35"/>
      <c r="BD72" s="35"/>
      <c r="BE72" s="35"/>
      <c r="BF72" s="35"/>
      <c r="BG72" s="35"/>
      <c r="BH72" s="35"/>
      <c r="BI72" s="35"/>
      <c r="BJ72" s="35"/>
      <c r="BK72" s="35"/>
      <c r="BL72" s="35"/>
      <c r="BM72" s="35"/>
      <c r="BN72" s="35"/>
      <c r="BO72" s="35"/>
      <c r="BP72" s="35"/>
      <c r="BQ72" s="35"/>
      <c r="BR72" s="35"/>
      <c r="BS72" s="35"/>
      <c r="BT72" s="35"/>
      <c r="BU72" s="35"/>
      <c r="BV72" s="35"/>
      <c r="BW72" s="35"/>
      <c r="BX72" s="35"/>
      <c r="BY72" s="35"/>
      <c r="BZ72" s="35"/>
      <c r="CA72" s="35"/>
      <c r="CB72" s="35"/>
      <c r="CC72" s="35"/>
      <c r="CD72" s="35"/>
      <c r="CE72" s="35"/>
      <c r="CF72" s="35"/>
      <c r="CG72" s="35"/>
      <c r="CH72" s="35"/>
      <c r="CI72" s="35"/>
      <c r="CJ72" s="35"/>
      <c r="CK72" s="35"/>
      <c r="CL72" s="35"/>
      <c r="CM72" s="35"/>
      <c r="CN72" s="35"/>
      <c r="CO72" s="35"/>
      <c r="CP72" s="35"/>
      <c r="CQ72" s="35"/>
      <c r="CR72" s="35"/>
      <c r="CS72" s="35"/>
      <c r="CT72" s="35"/>
      <c r="CU72" s="35"/>
      <c r="CV72" s="35"/>
      <c r="CW72" s="35"/>
      <c r="CX72" s="35"/>
      <c r="CY72" s="35"/>
      <c r="CZ72" s="35"/>
      <c r="DA72" s="35"/>
      <c r="DB72" s="35"/>
      <c r="DC72" s="35"/>
      <c r="DD72" s="35"/>
      <c r="DE72" s="35"/>
      <c r="DF72" s="35"/>
      <c r="DG72" s="35"/>
      <c r="DH72" s="35"/>
      <c r="DI72" s="35"/>
      <c r="DJ72" s="35"/>
      <c r="DK72" s="35"/>
      <c r="DL72" s="35"/>
      <c r="DM72" s="35"/>
      <c r="DN72" s="35"/>
      <c r="DO72" s="35"/>
      <c r="DP72" s="35"/>
      <c r="DQ72" s="35"/>
      <c r="DR72" s="35"/>
      <c r="DS72" s="35"/>
      <c r="DT72" s="35"/>
      <c r="DU72" s="35"/>
      <c r="DV72" s="35"/>
      <c r="DW72" s="35"/>
      <c r="DX72" s="35"/>
      <c r="DY72" s="35"/>
      <c r="DZ72" s="35"/>
      <c r="EA72" s="35"/>
      <c r="EB72" s="35"/>
      <c r="EC72" s="35"/>
      <c r="ED72" s="35"/>
      <c r="EE72" s="35"/>
      <c r="EF72" s="35"/>
      <c r="EG72" s="35"/>
      <c r="EH72" s="35"/>
      <c r="EI72" s="35"/>
      <c r="EJ72" s="35"/>
      <c r="EK72" s="35"/>
      <c r="EL72" s="35"/>
      <c r="EM72" s="35"/>
      <c r="EN72" s="35"/>
      <c r="EO72" s="35"/>
      <c r="EP72" s="35"/>
      <c r="EQ72" s="35"/>
      <c r="ER72" s="35"/>
      <c r="ES72" s="35"/>
      <c r="ET72" s="35"/>
      <c r="EU72" s="35"/>
      <c r="EV72" s="35"/>
      <c r="EW72" s="35"/>
      <c r="EX72" s="35"/>
      <c r="EY72" s="35"/>
      <c r="EZ72" s="35"/>
      <c r="FA72" s="35"/>
      <c r="FB72" s="35"/>
      <c r="FC72" s="35"/>
      <c r="FD72" s="35"/>
      <c r="FE72" s="35"/>
      <c r="FF72" s="35"/>
      <c r="FG72" s="35"/>
      <c r="FH72" s="35"/>
      <c r="FI72" s="35"/>
      <c r="FJ72" s="35"/>
      <c r="FK72" s="35"/>
      <c r="FL72" s="35"/>
      <c r="FM72" s="35"/>
      <c r="FN72" s="35"/>
      <c r="FO72" s="35"/>
      <c r="FP72" s="35"/>
      <c r="FQ72" s="35"/>
      <c r="FR72" s="35"/>
      <c r="FS72" s="35"/>
      <c r="FT72" s="35"/>
      <c r="FU72" s="35"/>
      <c r="FV72" s="35"/>
      <c r="FW72" s="35"/>
      <c r="FX72" s="35"/>
      <c r="FY72" s="35"/>
      <c r="FZ72" s="35"/>
      <c r="GA72" s="35"/>
      <c r="GB72" s="35"/>
      <c r="GC72" s="35"/>
      <c r="GD72" s="35"/>
      <c r="GE72" s="35"/>
      <c r="GF72" s="35"/>
      <c r="GG72" s="35"/>
      <c r="GH72" s="35"/>
      <c r="GI72" s="35"/>
      <c r="GJ72" s="35"/>
      <c r="GK72" s="35"/>
      <c r="GL72" s="35"/>
      <c r="GM72" s="35"/>
      <c r="GN72" s="35"/>
      <c r="GO72" s="35"/>
      <c r="GP72" s="35"/>
      <c r="GQ72" s="35"/>
      <c r="GR72" s="35"/>
      <c r="GS72" s="35"/>
      <c r="GT72" s="35"/>
      <c r="GU72" s="35"/>
      <c r="GV72" s="35"/>
      <c r="GW72" s="35"/>
      <c r="GX72" s="35"/>
      <c r="GY72" s="35"/>
      <c r="GZ72" s="35"/>
      <c r="HA72" s="35"/>
      <c r="HB72" s="35"/>
      <c r="HC72" s="35"/>
      <c r="HD72" s="35"/>
      <c r="HE72" s="35"/>
      <c r="HF72" s="35"/>
      <c r="HG72" s="35"/>
      <c r="HH72" s="35"/>
      <c r="HI72" s="35"/>
      <c r="HJ72" s="35"/>
      <c r="HK72" s="35"/>
      <c r="HL72" s="35"/>
      <c r="HM72" s="35"/>
      <c r="HN72" s="35"/>
      <c r="HO72" s="35"/>
      <c r="HP72" s="35"/>
      <c r="HQ72" s="35"/>
      <c r="HR72" s="35"/>
      <c r="HS72" s="35"/>
      <c r="HT72" s="35"/>
      <c r="HU72" s="35"/>
      <c r="HV72" s="35"/>
      <c r="HW72" s="35"/>
      <c r="HX72" s="35"/>
      <c r="HY72" s="35"/>
      <c r="HZ72" s="35"/>
      <c r="IA72" s="35"/>
      <c r="IB72" s="35"/>
      <c r="IC72" s="35"/>
      <c r="ID72" s="35"/>
      <c r="IE72" s="35"/>
      <c r="IF72" s="35"/>
      <c r="IG72" s="35"/>
      <c r="IH72" s="35"/>
      <c r="II72" s="35"/>
      <c r="IJ72" s="35"/>
      <c r="IK72" s="35"/>
      <c r="IL72" s="35"/>
      <c r="IM72" s="35"/>
      <c r="IN72" s="35"/>
      <c r="IO72" s="35"/>
    </row>
    <row r="73" spans="1:249" x14ac:dyDescent="0.25">
      <c r="A73" s="32" t="s">
        <v>616</v>
      </c>
      <c r="B73" s="33" t="s">
        <v>263</v>
      </c>
      <c r="C73" s="34"/>
      <c r="D73" s="34" t="s">
        <v>262</v>
      </c>
      <c r="E73" s="34" t="s">
        <v>617</v>
      </c>
      <c r="F73" s="132">
        <f>G73+H73+I73+J73</f>
        <v>1500</v>
      </c>
      <c r="G73" s="132"/>
      <c r="H73" s="132"/>
      <c r="I73" s="132">
        <v>1500</v>
      </c>
      <c r="J73" s="132"/>
      <c r="K73" s="35"/>
      <c r="L73" s="35"/>
      <c r="M73" s="35"/>
      <c r="N73" s="35"/>
      <c r="O73" s="35"/>
      <c r="P73" s="35"/>
      <c r="Q73" s="35"/>
      <c r="R73" s="35"/>
      <c r="S73" s="35"/>
      <c r="T73" s="35"/>
      <c r="U73" s="35"/>
      <c r="V73" s="35"/>
      <c r="W73" s="35"/>
      <c r="X73" s="35"/>
      <c r="Y73" s="35"/>
      <c r="Z73" s="35"/>
      <c r="AA73" s="35"/>
      <c r="AB73" s="35"/>
      <c r="AC73" s="35"/>
      <c r="AD73" s="35"/>
      <c r="AE73" s="35"/>
      <c r="AF73" s="35"/>
      <c r="AG73" s="35"/>
      <c r="AH73" s="35"/>
      <c r="AI73" s="35"/>
      <c r="AJ73" s="35"/>
      <c r="AK73" s="35"/>
      <c r="AL73" s="35"/>
      <c r="AM73" s="35"/>
      <c r="AN73" s="35"/>
      <c r="AO73" s="35"/>
      <c r="AP73" s="35"/>
      <c r="AQ73" s="35"/>
      <c r="AR73" s="35"/>
      <c r="AS73" s="35"/>
      <c r="AT73" s="35"/>
      <c r="AU73" s="35"/>
      <c r="AV73" s="35"/>
      <c r="AW73" s="35"/>
      <c r="AX73" s="35"/>
      <c r="AY73" s="35"/>
      <c r="AZ73" s="35"/>
      <c r="BA73" s="35"/>
      <c r="BB73" s="35"/>
      <c r="BC73" s="35"/>
      <c r="BD73" s="35"/>
      <c r="BE73" s="35"/>
      <c r="BF73" s="35"/>
      <c r="BG73" s="35"/>
      <c r="BH73" s="35"/>
      <c r="BI73" s="35"/>
      <c r="BJ73" s="35"/>
      <c r="BK73" s="35"/>
      <c r="BL73" s="35"/>
      <c r="BM73" s="35"/>
      <c r="BN73" s="35"/>
      <c r="BO73" s="35"/>
      <c r="BP73" s="35"/>
      <c r="BQ73" s="35"/>
      <c r="BR73" s="35"/>
      <c r="BS73" s="35"/>
      <c r="BT73" s="35"/>
      <c r="BU73" s="35"/>
      <c r="BV73" s="35"/>
      <c r="BW73" s="35"/>
      <c r="BX73" s="35"/>
      <c r="BY73" s="35"/>
      <c r="BZ73" s="35"/>
      <c r="CA73" s="35"/>
      <c r="CB73" s="35"/>
      <c r="CC73" s="35"/>
      <c r="CD73" s="35"/>
      <c r="CE73" s="35"/>
      <c r="CF73" s="35"/>
      <c r="CG73" s="35"/>
      <c r="CH73" s="35"/>
      <c r="CI73" s="35"/>
      <c r="CJ73" s="35"/>
      <c r="CK73" s="35"/>
      <c r="CL73" s="35"/>
      <c r="CM73" s="35"/>
      <c r="CN73" s="35"/>
      <c r="CO73" s="35"/>
      <c r="CP73" s="35"/>
      <c r="CQ73" s="35"/>
      <c r="CR73" s="35"/>
      <c r="CS73" s="35"/>
      <c r="CT73" s="35"/>
      <c r="CU73" s="35"/>
      <c r="CV73" s="35"/>
      <c r="CW73" s="35"/>
      <c r="CX73" s="35"/>
      <c r="CY73" s="35"/>
      <c r="CZ73" s="35"/>
      <c r="DA73" s="35"/>
      <c r="DB73" s="35"/>
      <c r="DC73" s="35"/>
      <c r="DD73" s="35"/>
      <c r="DE73" s="35"/>
      <c r="DF73" s="35"/>
      <c r="DG73" s="35"/>
      <c r="DH73" s="35"/>
      <c r="DI73" s="35"/>
      <c r="DJ73" s="35"/>
      <c r="DK73" s="35"/>
      <c r="DL73" s="35"/>
      <c r="DM73" s="35"/>
      <c r="DN73" s="35"/>
      <c r="DO73" s="35"/>
      <c r="DP73" s="35"/>
      <c r="DQ73" s="35"/>
      <c r="DR73" s="35"/>
      <c r="DS73" s="35"/>
      <c r="DT73" s="35"/>
      <c r="DU73" s="35"/>
      <c r="DV73" s="35"/>
      <c r="DW73" s="35"/>
      <c r="DX73" s="35"/>
      <c r="DY73" s="35"/>
      <c r="DZ73" s="35"/>
      <c r="EA73" s="35"/>
      <c r="EB73" s="35"/>
      <c r="EC73" s="35"/>
      <c r="ED73" s="35"/>
      <c r="EE73" s="35"/>
      <c r="EF73" s="35"/>
      <c r="EG73" s="35"/>
      <c r="EH73" s="35"/>
      <c r="EI73" s="35"/>
      <c r="EJ73" s="35"/>
      <c r="EK73" s="35"/>
      <c r="EL73" s="35"/>
      <c r="EM73" s="35"/>
      <c r="EN73" s="35"/>
      <c r="EO73" s="35"/>
      <c r="EP73" s="35"/>
      <c r="EQ73" s="35"/>
      <c r="ER73" s="35"/>
      <c r="ES73" s="35"/>
      <c r="ET73" s="35"/>
      <c r="EU73" s="35"/>
      <c r="EV73" s="35"/>
      <c r="EW73" s="35"/>
      <c r="EX73" s="35"/>
      <c r="EY73" s="35"/>
      <c r="EZ73" s="35"/>
      <c r="FA73" s="35"/>
      <c r="FB73" s="35"/>
      <c r="FC73" s="35"/>
      <c r="FD73" s="35"/>
      <c r="FE73" s="35"/>
      <c r="FF73" s="35"/>
      <c r="FG73" s="35"/>
      <c r="FH73" s="35"/>
      <c r="FI73" s="35"/>
      <c r="FJ73" s="35"/>
      <c r="FK73" s="35"/>
      <c r="FL73" s="35"/>
      <c r="FM73" s="35"/>
      <c r="FN73" s="35"/>
      <c r="FO73" s="35"/>
      <c r="FP73" s="35"/>
      <c r="FQ73" s="35"/>
      <c r="FR73" s="35"/>
      <c r="FS73" s="35"/>
      <c r="FT73" s="35"/>
      <c r="FU73" s="35"/>
      <c r="FV73" s="35"/>
      <c r="FW73" s="35"/>
      <c r="FX73" s="35"/>
      <c r="FY73" s="35"/>
      <c r="FZ73" s="35"/>
      <c r="GA73" s="35"/>
      <c r="GB73" s="35"/>
      <c r="GC73" s="35"/>
      <c r="GD73" s="35"/>
      <c r="GE73" s="35"/>
      <c r="GF73" s="35"/>
      <c r="GG73" s="35"/>
      <c r="GH73" s="35"/>
      <c r="GI73" s="35"/>
      <c r="GJ73" s="35"/>
      <c r="GK73" s="35"/>
      <c r="GL73" s="35"/>
      <c r="GM73" s="35"/>
      <c r="GN73" s="35"/>
      <c r="GO73" s="35"/>
      <c r="GP73" s="35"/>
      <c r="GQ73" s="35"/>
      <c r="GR73" s="35"/>
      <c r="GS73" s="35"/>
      <c r="GT73" s="35"/>
      <c r="GU73" s="35"/>
      <c r="GV73" s="35"/>
      <c r="GW73" s="35"/>
      <c r="GX73" s="35"/>
      <c r="GY73" s="35"/>
      <c r="GZ73" s="35"/>
      <c r="HA73" s="35"/>
      <c r="HB73" s="35"/>
      <c r="HC73" s="35"/>
      <c r="HD73" s="35"/>
      <c r="HE73" s="35"/>
      <c r="HF73" s="35"/>
      <c r="HG73" s="35"/>
      <c r="HH73" s="35"/>
      <c r="HI73" s="35"/>
      <c r="HJ73" s="35"/>
      <c r="HK73" s="35"/>
      <c r="HL73" s="35"/>
      <c r="HM73" s="35"/>
      <c r="HN73" s="35"/>
      <c r="HO73" s="35"/>
      <c r="HP73" s="35"/>
      <c r="HQ73" s="35"/>
      <c r="HR73" s="35"/>
      <c r="HS73" s="35"/>
      <c r="HT73" s="35"/>
      <c r="HU73" s="35"/>
      <c r="HV73" s="35"/>
      <c r="HW73" s="35"/>
      <c r="HX73" s="35"/>
      <c r="HY73" s="35"/>
      <c r="HZ73" s="35"/>
      <c r="IA73" s="35"/>
      <c r="IB73" s="35"/>
      <c r="IC73" s="35"/>
      <c r="ID73" s="35"/>
      <c r="IE73" s="35"/>
      <c r="IF73" s="35"/>
      <c r="IG73" s="35"/>
      <c r="IH73" s="35"/>
      <c r="II73" s="35"/>
      <c r="IJ73" s="35"/>
      <c r="IK73" s="35"/>
      <c r="IL73" s="35"/>
      <c r="IM73" s="35"/>
      <c r="IN73" s="35"/>
      <c r="IO73" s="35"/>
    </row>
    <row r="74" spans="1:249" ht="38.25" x14ac:dyDescent="0.25">
      <c r="A74" s="32" t="s">
        <v>618</v>
      </c>
      <c r="B74" s="33" t="s">
        <v>619</v>
      </c>
      <c r="C74" s="34"/>
      <c r="D74" s="34" t="s">
        <v>262</v>
      </c>
      <c r="E74" s="34" t="s">
        <v>620</v>
      </c>
      <c r="F74" s="132">
        <f>G74+H74+I74+J74</f>
        <v>1000</v>
      </c>
      <c r="G74" s="132"/>
      <c r="H74" s="132"/>
      <c r="I74" s="132">
        <v>1000</v>
      </c>
      <c r="J74" s="132"/>
      <c r="K74" s="35"/>
      <c r="L74" s="35"/>
      <c r="M74" s="35"/>
      <c r="N74" s="35"/>
      <c r="O74" s="35"/>
      <c r="P74" s="35"/>
      <c r="Q74" s="35"/>
      <c r="R74" s="35"/>
      <c r="S74" s="35"/>
      <c r="T74" s="35"/>
      <c r="U74" s="35"/>
      <c r="V74" s="35"/>
      <c r="W74" s="35"/>
      <c r="X74" s="35"/>
      <c r="Y74" s="35"/>
      <c r="Z74" s="35"/>
      <c r="AA74" s="35"/>
      <c r="AB74" s="35"/>
      <c r="AC74" s="35"/>
      <c r="AD74" s="35"/>
      <c r="AE74" s="35"/>
      <c r="AF74" s="35"/>
      <c r="AG74" s="35"/>
      <c r="AH74" s="35"/>
      <c r="AI74" s="35"/>
      <c r="AJ74" s="35"/>
      <c r="AK74" s="35"/>
      <c r="AL74" s="35"/>
      <c r="AM74" s="35"/>
      <c r="AN74" s="35"/>
      <c r="AO74" s="35"/>
      <c r="AP74" s="35"/>
      <c r="AQ74" s="35"/>
      <c r="AR74" s="35"/>
      <c r="AS74" s="35"/>
      <c r="AT74" s="35"/>
      <c r="AU74" s="35"/>
      <c r="AV74" s="35"/>
      <c r="AW74" s="35"/>
      <c r="AX74" s="35"/>
      <c r="AY74" s="35"/>
      <c r="AZ74" s="35"/>
      <c r="BA74" s="35"/>
      <c r="BB74" s="35"/>
      <c r="BC74" s="35"/>
      <c r="BD74" s="35"/>
      <c r="BE74" s="35"/>
      <c r="BF74" s="35"/>
      <c r="BG74" s="35"/>
      <c r="BH74" s="35"/>
      <c r="BI74" s="35"/>
      <c r="BJ74" s="35"/>
      <c r="BK74" s="35"/>
      <c r="BL74" s="35"/>
      <c r="BM74" s="35"/>
      <c r="BN74" s="35"/>
      <c r="BO74" s="35"/>
      <c r="BP74" s="35"/>
      <c r="BQ74" s="35"/>
      <c r="BR74" s="35"/>
      <c r="BS74" s="35"/>
      <c r="BT74" s="35"/>
      <c r="BU74" s="35"/>
      <c r="BV74" s="35"/>
      <c r="BW74" s="35"/>
      <c r="BX74" s="35"/>
      <c r="BY74" s="35"/>
      <c r="BZ74" s="35"/>
      <c r="CA74" s="35"/>
      <c r="CB74" s="35"/>
      <c r="CC74" s="35"/>
      <c r="CD74" s="35"/>
      <c r="CE74" s="35"/>
      <c r="CF74" s="35"/>
      <c r="CG74" s="35"/>
      <c r="CH74" s="35"/>
      <c r="CI74" s="35"/>
      <c r="CJ74" s="35"/>
      <c r="CK74" s="35"/>
      <c r="CL74" s="35"/>
      <c r="CM74" s="35"/>
      <c r="CN74" s="35"/>
      <c r="CO74" s="35"/>
      <c r="CP74" s="35"/>
      <c r="CQ74" s="35"/>
      <c r="CR74" s="35"/>
      <c r="CS74" s="35"/>
      <c r="CT74" s="35"/>
      <c r="CU74" s="35"/>
      <c r="CV74" s="35"/>
      <c r="CW74" s="35"/>
      <c r="CX74" s="35"/>
      <c r="CY74" s="35"/>
      <c r="CZ74" s="35"/>
      <c r="DA74" s="35"/>
      <c r="DB74" s="35"/>
      <c r="DC74" s="35"/>
      <c r="DD74" s="35"/>
      <c r="DE74" s="35"/>
      <c r="DF74" s="35"/>
      <c r="DG74" s="35"/>
      <c r="DH74" s="35"/>
      <c r="DI74" s="35"/>
      <c r="DJ74" s="35"/>
      <c r="DK74" s="35"/>
      <c r="DL74" s="35"/>
      <c r="DM74" s="35"/>
      <c r="DN74" s="35"/>
      <c r="DO74" s="35"/>
      <c r="DP74" s="35"/>
      <c r="DQ74" s="35"/>
      <c r="DR74" s="35"/>
      <c r="DS74" s="35"/>
      <c r="DT74" s="35"/>
      <c r="DU74" s="35"/>
      <c r="DV74" s="35"/>
      <c r="DW74" s="35"/>
      <c r="DX74" s="35"/>
      <c r="DY74" s="35"/>
      <c r="DZ74" s="35"/>
      <c r="EA74" s="35"/>
      <c r="EB74" s="35"/>
      <c r="EC74" s="35"/>
      <c r="ED74" s="35"/>
      <c r="EE74" s="35"/>
      <c r="EF74" s="35"/>
      <c r="EG74" s="35"/>
      <c r="EH74" s="35"/>
      <c r="EI74" s="35"/>
      <c r="EJ74" s="35"/>
      <c r="EK74" s="35"/>
      <c r="EL74" s="35"/>
      <c r="EM74" s="35"/>
      <c r="EN74" s="35"/>
      <c r="EO74" s="35"/>
      <c r="EP74" s="35"/>
      <c r="EQ74" s="35"/>
      <c r="ER74" s="35"/>
      <c r="ES74" s="35"/>
      <c r="ET74" s="35"/>
      <c r="EU74" s="35"/>
      <c r="EV74" s="35"/>
      <c r="EW74" s="35"/>
      <c r="EX74" s="35"/>
      <c r="EY74" s="35"/>
      <c r="EZ74" s="35"/>
      <c r="FA74" s="35"/>
      <c r="FB74" s="35"/>
      <c r="FC74" s="35"/>
      <c r="FD74" s="35"/>
      <c r="FE74" s="35"/>
      <c r="FF74" s="35"/>
      <c r="FG74" s="35"/>
      <c r="FH74" s="35"/>
      <c r="FI74" s="35"/>
      <c r="FJ74" s="35"/>
      <c r="FK74" s="35"/>
      <c r="FL74" s="35"/>
      <c r="FM74" s="35"/>
      <c r="FN74" s="35"/>
      <c r="FO74" s="35"/>
      <c r="FP74" s="35"/>
      <c r="FQ74" s="35"/>
      <c r="FR74" s="35"/>
      <c r="FS74" s="35"/>
      <c r="FT74" s="35"/>
      <c r="FU74" s="35"/>
      <c r="FV74" s="35"/>
      <c r="FW74" s="35"/>
      <c r="FX74" s="35"/>
      <c r="FY74" s="35"/>
      <c r="FZ74" s="35"/>
      <c r="GA74" s="35"/>
      <c r="GB74" s="35"/>
      <c r="GC74" s="35"/>
      <c r="GD74" s="35"/>
      <c r="GE74" s="35"/>
      <c r="GF74" s="35"/>
      <c r="GG74" s="35"/>
      <c r="GH74" s="35"/>
      <c r="GI74" s="35"/>
      <c r="GJ74" s="35"/>
      <c r="GK74" s="35"/>
      <c r="GL74" s="35"/>
      <c r="GM74" s="35"/>
      <c r="GN74" s="35"/>
      <c r="GO74" s="35"/>
      <c r="GP74" s="35"/>
      <c r="GQ74" s="35"/>
      <c r="GR74" s="35"/>
      <c r="GS74" s="35"/>
      <c r="GT74" s="35"/>
      <c r="GU74" s="35"/>
      <c r="GV74" s="35"/>
      <c r="GW74" s="35"/>
      <c r="GX74" s="35"/>
      <c r="GY74" s="35"/>
      <c r="GZ74" s="35"/>
      <c r="HA74" s="35"/>
      <c r="HB74" s="35"/>
      <c r="HC74" s="35"/>
      <c r="HD74" s="35"/>
      <c r="HE74" s="35"/>
      <c r="HF74" s="35"/>
      <c r="HG74" s="35"/>
      <c r="HH74" s="35"/>
      <c r="HI74" s="35"/>
      <c r="HJ74" s="35"/>
      <c r="HK74" s="35"/>
      <c r="HL74" s="35"/>
      <c r="HM74" s="35"/>
      <c r="HN74" s="35"/>
      <c r="HO74" s="35"/>
      <c r="HP74" s="35"/>
      <c r="HQ74" s="35"/>
      <c r="HR74" s="35"/>
      <c r="HS74" s="35"/>
      <c r="HT74" s="35"/>
      <c r="HU74" s="35"/>
      <c r="HV74" s="35"/>
      <c r="HW74" s="35"/>
      <c r="HX74" s="35"/>
      <c r="HY74" s="35"/>
      <c r="HZ74" s="35"/>
      <c r="IA74" s="35"/>
      <c r="IB74" s="35"/>
      <c r="IC74" s="35"/>
      <c r="ID74" s="35"/>
      <c r="IE74" s="35"/>
      <c r="IF74" s="35"/>
      <c r="IG74" s="35"/>
      <c r="IH74" s="35"/>
      <c r="II74" s="35"/>
      <c r="IJ74" s="35"/>
      <c r="IK74" s="35"/>
      <c r="IL74" s="35"/>
      <c r="IM74" s="35"/>
      <c r="IN74" s="35"/>
      <c r="IO74" s="35"/>
    </row>
    <row r="75" spans="1:249" ht="25.5" x14ac:dyDescent="0.25">
      <c r="A75" s="29" t="s">
        <v>315</v>
      </c>
      <c r="B75" s="30" t="s">
        <v>265</v>
      </c>
      <c r="C75" s="34" t="s">
        <v>178</v>
      </c>
      <c r="D75" s="38" t="s">
        <v>178</v>
      </c>
      <c r="E75" s="38" t="s">
        <v>178</v>
      </c>
      <c r="F75" s="52">
        <f>G75+H75+I75+J75</f>
        <v>0</v>
      </c>
      <c r="G75" s="52">
        <f>G76+G77+G78+G79+G80+G81</f>
        <v>0</v>
      </c>
      <c r="H75" s="52">
        <f>H76+H77+H78+H79+H80+H81</f>
        <v>0</v>
      </c>
      <c r="I75" s="52">
        <f>I76+I77+I78+I79+I80+I81</f>
        <v>0</v>
      </c>
      <c r="J75" s="52">
        <f>J76+J77+J78+J79+J80+J81</f>
        <v>0</v>
      </c>
      <c r="K75" s="35"/>
      <c r="L75" s="35"/>
      <c r="M75" s="35"/>
      <c r="N75" s="35"/>
      <c r="O75" s="35"/>
      <c r="P75" s="35"/>
      <c r="Q75" s="35"/>
      <c r="R75" s="35"/>
      <c r="S75" s="35"/>
      <c r="T75" s="35"/>
      <c r="U75" s="35"/>
      <c r="V75" s="35"/>
      <c r="W75" s="35"/>
      <c r="X75" s="35"/>
      <c r="Y75" s="35"/>
      <c r="Z75" s="35"/>
      <c r="AA75" s="35"/>
      <c r="AB75" s="35"/>
      <c r="AC75" s="35"/>
      <c r="AD75" s="35"/>
      <c r="AE75" s="35"/>
      <c r="AF75" s="35"/>
      <c r="AG75" s="35"/>
      <c r="AH75" s="35"/>
      <c r="AI75" s="35"/>
      <c r="AJ75" s="35"/>
      <c r="AK75" s="35"/>
      <c r="AL75" s="35"/>
      <c r="AM75" s="35"/>
      <c r="AN75" s="35"/>
      <c r="AO75" s="35"/>
      <c r="AP75" s="35"/>
      <c r="AQ75" s="35"/>
      <c r="AR75" s="35"/>
      <c r="AS75" s="35"/>
      <c r="AT75" s="35"/>
      <c r="AU75" s="35"/>
      <c r="AV75" s="35"/>
      <c r="AW75" s="35"/>
      <c r="AX75" s="35"/>
      <c r="AY75" s="35"/>
      <c r="AZ75" s="35"/>
      <c r="BA75" s="35"/>
      <c r="BB75" s="35"/>
      <c r="BC75" s="35"/>
      <c r="BD75" s="35"/>
      <c r="BE75" s="35"/>
      <c r="BF75" s="35"/>
      <c r="BG75" s="35"/>
      <c r="BH75" s="35"/>
      <c r="BI75" s="35"/>
      <c r="BJ75" s="35"/>
      <c r="BK75" s="35"/>
      <c r="BL75" s="35"/>
      <c r="BM75" s="35"/>
      <c r="BN75" s="35"/>
      <c r="BO75" s="35"/>
      <c r="BP75" s="35"/>
      <c r="BQ75" s="35"/>
      <c r="BR75" s="35"/>
      <c r="BS75" s="35"/>
      <c r="BT75" s="35"/>
      <c r="BU75" s="35"/>
      <c r="BV75" s="35"/>
      <c r="BW75" s="35"/>
      <c r="BX75" s="35"/>
      <c r="BY75" s="35"/>
      <c r="BZ75" s="35"/>
      <c r="CA75" s="35"/>
      <c r="CB75" s="35"/>
      <c r="CC75" s="35"/>
      <c r="CD75" s="35"/>
      <c r="CE75" s="35"/>
      <c r="CF75" s="35"/>
      <c r="CG75" s="35"/>
      <c r="CH75" s="35"/>
      <c r="CI75" s="35"/>
      <c r="CJ75" s="35"/>
      <c r="CK75" s="35"/>
      <c r="CL75" s="35"/>
      <c r="CM75" s="35"/>
      <c r="CN75" s="35"/>
      <c r="CO75" s="35"/>
      <c r="CP75" s="35"/>
      <c r="CQ75" s="35"/>
      <c r="CR75" s="35"/>
      <c r="CS75" s="35"/>
      <c r="CT75" s="35"/>
      <c r="CU75" s="35"/>
      <c r="CV75" s="35"/>
      <c r="CW75" s="35"/>
      <c r="CX75" s="35"/>
      <c r="CY75" s="35"/>
      <c r="CZ75" s="35"/>
      <c r="DA75" s="35"/>
      <c r="DB75" s="35"/>
      <c r="DC75" s="35"/>
      <c r="DD75" s="35"/>
      <c r="DE75" s="35"/>
      <c r="DF75" s="35"/>
      <c r="DG75" s="35"/>
      <c r="DH75" s="35"/>
      <c r="DI75" s="35"/>
      <c r="DJ75" s="35"/>
      <c r="DK75" s="35"/>
      <c r="DL75" s="35"/>
      <c r="DM75" s="35"/>
      <c r="DN75" s="35"/>
      <c r="DO75" s="35"/>
      <c r="DP75" s="35"/>
      <c r="DQ75" s="35"/>
      <c r="DR75" s="35"/>
      <c r="DS75" s="35"/>
      <c r="DT75" s="35"/>
      <c r="DU75" s="35"/>
      <c r="DV75" s="35"/>
      <c r="DW75" s="35"/>
      <c r="DX75" s="35"/>
      <c r="DY75" s="35"/>
      <c r="DZ75" s="35"/>
      <c r="EA75" s="35"/>
      <c r="EB75" s="35"/>
      <c r="EC75" s="35"/>
      <c r="ED75" s="35"/>
      <c r="EE75" s="35"/>
      <c r="EF75" s="35"/>
      <c r="EG75" s="35"/>
      <c r="EH75" s="35"/>
      <c r="EI75" s="35"/>
      <c r="EJ75" s="35"/>
      <c r="EK75" s="35"/>
      <c r="EL75" s="35"/>
      <c r="EM75" s="35"/>
      <c r="EN75" s="35"/>
      <c r="EO75" s="35"/>
      <c r="EP75" s="35"/>
      <c r="EQ75" s="35"/>
      <c r="ER75" s="35"/>
      <c r="ES75" s="35"/>
      <c r="ET75" s="35"/>
      <c r="EU75" s="35"/>
      <c r="EV75" s="35"/>
      <c r="EW75" s="35"/>
      <c r="EX75" s="35"/>
      <c r="EY75" s="35"/>
      <c r="EZ75" s="35"/>
      <c r="FA75" s="35"/>
      <c r="FB75" s="35"/>
      <c r="FC75" s="35"/>
      <c r="FD75" s="35"/>
      <c r="FE75" s="35"/>
      <c r="FF75" s="35"/>
      <c r="FG75" s="35"/>
      <c r="FH75" s="35"/>
      <c r="FI75" s="35"/>
      <c r="FJ75" s="35"/>
      <c r="FK75" s="35"/>
      <c r="FL75" s="35"/>
      <c r="FM75" s="35"/>
      <c r="FN75" s="35"/>
      <c r="FO75" s="35"/>
      <c r="FP75" s="35"/>
      <c r="FQ75" s="35"/>
      <c r="FR75" s="35"/>
      <c r="FS75" s="35"/>
      <c r="FT75" s="35"/>
      <c r="FU75" s="35"/>
      <c r="FV75" s="35"/>
      <c r="FW75" s="35"/>
      <c r="FX75" s="35"/>
      <c r="FY75" s="35"/>
      <c r="FZ75" s="35"/>
      <c r="GA75" s="35"/>
      <c r="GB75" s="35"/>
      <c r="GC75" s="35"/>
      <c r="GD75" s="35"/>
      <c r="GE75" s="35"/>
      <c r="GF75" s="35"/>
      <c r="GG75" s="35"/>
      <c r="GH75" s="35"/>
      <c r="GI75" s="35"/>
      <c r="GJ75" s="35"/>
      <c r="GK75" s="35"/>
      <c r="GL75" s="35"/>
      <c r="GM75" s="35"/>
      <c r="GN75" s="35"/>
      <c r="GO75" s="35"/>
      <c r="GP75" s="35"/>
      <c r="GQ75" s="35"/>
      <c r="GR75" s="35"/>
      <c r="GS75" s="35"/>
      <c r="GT75" s="35"/>
      <c r="GU75" s="35"/>
      <c r="GV75" s="35"/>
      <c r="GW75" s="35"/>
      <c r="GX75" s="35"/>
      <c r="GY75" s="35"/>
      <c r="GZ75" s="35"/>
      <c r="HA75" s="35"/>
      <c r="HB75" s="35"/>
      <c r="HC75" s="35"/>
      <c r="HD75" s="35"/>
      <c r="HE75" s="35"/>
      <c r="HF75" s="35"/>
      <c r="HG75" s="35"/>
      <c r="HH75" s="35"/>
      <c r="HI75" s="35"/>
      <c r="HJ75" s="35"/>
      <c r="HK75" s="35"/>
      <c r="HL75" s="35"/>
      <c r="HM75" s="35"/>
      <c r="HN75" s="35"/>
      <c r="HO75" s="35"/>
      <c r="HP75" s="35"/>
      <c r="HQ75" s="35"/>
      <c r="HR75" s="35"/>
      <c r="HS75" s="35"/>
      <c r="HT75" s="35"/>
      <c r="HU75" s="35"/>
      <c r="HV75" s="35"/>
      <c r="HW75" s="35"/>
      <c r="HX75" s="35"/>
      <c r="HY75" s="35"/>
      <c r="HZ75" s="35"/>
      <c r="IA75" s="35"/>
      <c r="IB75" s="35"/>
      <c r="IC75" s="35"/>
      <c r="ID75" s="35"/>
      <c r="IE75" s="35"/>
      <c r="IF75" s="35"/>
      <c r="IG75" s="35"/>
      <c r="IH75" s="35"/>
      <c r="II75" s="35"/>
      <c r="IJ75" s="35"/>
      <c r="IK75" s="35"/>
      <c r="IL75" s="35"/>
      <c r="IM75" s="35"/>
      <c r="IN75" s="35"/>
      <c r="IO75" s="35"/>
    </row>
    <row r="76" spans="1:249" ht="38.25" x14ac:dyDescent="0.25">
      <c r="A76" s="32" t="s">
        <v>432</v>
      </c>
      <c r="B76" s="202" t="s">
        <v>267</v>
      </c>
      <c r="C76" s="34"/>
      <c r="D76" s="203" t="s">
        <v>326</v>
      </c>
      <c r="E76" s="34"/>
      <c r="F76" s="132">
        <f t="shared" ref="F76:F81" si="2">G76+H76+I76+J76</f>
        <v>0</v>
      </c>
      <c r="G76" s="132"/>
      <c r="H76" s="132"/>
      <c r="I76" s="132"/>
      <c r="J76" s="132"/>
      <c r="K76" s="35"/>
      <c r="L76" s="35"/>
      <c r="M76" s="35"/>
      <c r="N76" s="35"/>
      <c r="O76" s="35"/>
      <c r="P76" s="35"/>
      <c r="Q76" s="35"/>
      <c r="R76" s="35"/>
      <c r="S76" s="35"/>
      <c r="T76" s="35"/>
      <c r="U76" s="35"/>
      <c r="V76" s="35"/>
      <c r="W76" s="35"/>
      <c r="X76" s="35"/>
      <c r="Y76" s="35"/>
      <c r="Z76" s="35"/>
      <c r="AA76" s="35"/>
      <c r="AB76" s="35"/>
      <c r="AC76" s="35"/>
      <c r="AD76" s="35"/>
      <c r="AE76" s="35"/>
      <c r="AF76" s="35"/>
      <c r="AG76" s="35"/>
      <c r="AH76" s="35"/>
      <c r="AI76" s="35"/>
      <c r="AJ76" s="35"/>
      <c r="AK76" s="35"/>
      <c r="AL76" s="35"/>
      <c r="AM76" s="35"/>
      <c r="AN76" s="35"/>
      <c r="AO76" s="35"/>
      <c r="AP76" s="35"/>
      <c r="AQ76" s="35"/>
      <c r="AR76" s="35"/>
      <c r="AS76" s="35"/>
      <c r="AT76" s="35"/>
      <c r="AU76" s="35"/>
      <c r="AV76" s="35"/>
      <c r="AW76" s="35"/>
      <c r="AX76" s="35"/>
      <c r="AY76" s="35"/>
      <c r="AZ76" s="35"/>
      <c r="BA76" s="35"/>
      <c r="BB76" s="35"/>
      <c r="BC76" s="35"/>
      <c r="BD76" s="35"/>
      <c r="BE76" s="35"/>
      <c r="BF76" s="35"/>
      <c r="BG76" s="35"/>
      <c r="BH76" s="35"/>
      <c r="BI76" s="35"/>
      <c r="BJ76" s="35"/>
      <c r="BK76" s="35"/>
      <c r="BL76" s="35"/>
      <c r="BM76" s="35"/>
      <c r="BN76" s="35"/>
      <c r="BO76" s="35"/>
      <c r="BP76" s="35"/>
      <c r="BQ76" s="35"/>
      <c r="BR76" s="35"/>
      <c r="BS76" s="35"/>
      <c r="BT76" s="35"/>
      <c r="BU76" s="35"/>
      <c r="BV76" s="35"/>
      <c r="BW76" s="35"/>
      <c r="BX76" s="35"/>
      <c r="BY76" s="35"/>
      <c r="BZ76" s="35"/>
      <c r="CA76" s="35"/>
      <c r="CB76" s="35"/>
      <c r="CC76" s="35"/>
      <c r="CD76" s="35"/>
      <c r="CE76" s="35"/>
      <c r="CF76" s="35"/>
      <c r="CG76" s="35"/>
      <c r="CH76" s="35"/>
      <c r="CI76" s="35"/>
      <c r="CJ76" s="35"/>
      <c r="CK76" s="35"/>
      <c r="CL76" s="35"/>
      <c r="CM76" s="35"/>
      <c r="CN76" s="35"/>
      <c r="CO76" s="35"/>
      <c r="CP76" s="35"/>
      <c r="CQ76" s="35"/>
      <c r="CR76" s="35"/>
      <c r="CS76" s="35"/>
      <c r="CT76" s="35"/>
      <c r="CU76" s="35"/>
      <c r="CV76" s="35"/>
      <c r="CW76" s="35"/>
      <c r="CX76" s="35"/>
      <c r="CY76" s="35"/>
      <c r="CZ76" s="35"/>
      <c r="DA76" s="35"/>
      <c r="DB76" s="35"/>
      <c r="DC76" s="35"/>
      <c r="DD76" s="35"/>
      <c r="DE76" s="35"/>
      <c r="DF76" s="35"/>
      <c r="DG76" s="35"/>
      <c r="DH76" s="35"/>
      <c r="DI76" s="35"/>
      <c r="DJ76" s="35"/>
      <c r="DK76" s="35"/>
      <c r="DL76" s="35"/>
      <c r="DM76" s="35"/>
      <c r="DN76" s="35"/>
      <c r="DO76" s="35"/>
      <c r="DP76" s="35"/>
      <c r="DQ76" s="35"/>
      <c r="DR76" s="35"/>
      <c r="DS76" s="35"/>
      <c r="DT76" s="35"/>
      <c r="DU76" s="35"/>
      <c r="DV76" s="35"/>
      <c r="DW76" s="35"/>
      <c r="DX76" s="35"/>
      <c r="DY76" s="35"/>
      <c r="DZ76" s="35"/>
      <c r="EA76" s="35"/>
      <c r="EB76" s="35"/>
      <c r="EC76" s="35"/>
      <c r="ED76" s="35"/>
      <c r="EE76" s="35"/>
      <c r="EF76" s="35"/>
      <c r="EG76" s="35"/>
      <c r="EH76" s="35"/>
      <c r="EI76" s="35"/>
      <c r="EJ76" s="35"/>
      <c r="EK76" s="35"/>
      <c r="EL76" s="35"/>
      <c r="EM76" s="35"/>
      <c r="EN76" s="35"/>
      <c r="EO76" s="35"/>
      <c r="EP76" s="35"/>
      <c r="EQ76" s="35"/>
      <c r="ER76" s="35"/>
      <c r="ES76" s="35"/>
      <c r="ET76" s="35"/>
      <c r="EU76" s="35"/>
      <c r="EV76" s="35"/>
      <c r="EW76" s="35"/>
      <c r="EX76" s="35"/>
      <c r="EY76" s="35"/>
      <c r="EZ76" s="35"/>
      <c r="FA76" s="35"/>
      <c r="FB76" s="35"/>
      <c r="FC76" s="35"/>
      <c r="FD76" s="35"/>
      <c r="FE76" s="35"/>
      <c r="FF76" s="35"/>
      <c r="FG76" s="35"/>
      <c r="FH76" s="35"/>
      <c r="FI76" s="35"/>
      <c r="FJ76" s="35"/>
      <c r="FK76" s="35"/>
      <c r="FL76" s="35"/>
      <c r="FM76" s="35"/>
      <c r="FN76" s="35"/>
      <c r="FO76" s="35"/>
      <c r="FP76" s="35"/>
      <c r="FQ76" s="35"/>
      <c r="FR76" s="35"/>
      <c r="FS76" s="35"/>
      <c r="FT76" s="35"/>
      <c r="FU76" s="35"/>
      <c r="FV76" s="35"/>
      <c r="FW76" s="35"/>
      <c r="FX76" s="35"/>
      <c r="FY76" s="35"/>
      <c r="FZ76" s="35"/>
      <c r="GA76" s="35"/>
      <c r="GB76" s="35"/>
      <c r="GC76" s="35"/>
      <c r="GD76" s="35"/>
      <c r="GE76" s="35"/>
      <c r="GF76" s="35"/>
      <c r="GG76" s="35"/>
      <c r="GH76" s="35"/>
      <c r="GI76" s="35"/>
      <c r="GJ76" s="35"/>
      <c r="GK76" s="35"/>
      <c r="GL76" s="35"/>
      <c r="GM76" s="35"/>
      <c r="GN76" s="35"/>
      <c r="GO76" s="35"/>
      <c r="GP76" s="35"/>
      <c r="GQ76" s="35"/>
      <c r="GR76" s="35"/>
      <c r="GS76" s="35"/>
      <c r="GT76" s="35"/>
      <c r="GU76" s="35"/>
      <c r="GV76" s="35"/>
      <c r="GW76" s="35"/>
      <c r="GX76" s="35"/>
      <c r="GY76" s="35"/>
      <c r="GZ76" s="35"/>
      <c r="HA76" s="35"/>
      <c r="HB76" s="35"/>
      <c r="HC76" s="35"/>
      <c r="HD76" s="35"/>
      <c r="HE76" s="35"/>
      <c r="HF76" s="35"/>
      <c r="HG76" s="35"/>
      <c r="HH76" s="35"/>
      <c r="HI76" s="35"/>
      <c r="HJ76" s="35"/>
      <c r="HK76" s="35"/>
      <c r="HL76" s="35"/>
      <c r="HM76" s="35"/>
      <c r="HN76" s="35"/>
      <c r="HO76" s="35"/>
      <c r="HP76" s="35"/>
      <c r="HQ76" s="35"/>
      <c r="HR76" s="35"/>
      <c r="HS76" s="35"/>
      <c r="HT76" s="35"/>
      <c r="HU76" s="35"/>
      <c r="HV76" s="35"/>
      <c r="HW76" s="35"/>
      <c r="HX76" s="35"/>
      <c r="HY76" s="35"/>
      <c r="HZ76" s="35"/>
      <c r="IA76" s="35"/>
      <c r="IB76" s="35"/>
      <c r="IC76" s="35"/>
      <c r="ID76" s="35"/>
      <c r="IE76" s="35"/>
      <c r="IF76" s="35"/>
      <c r="IG76" s="35"/>
      <c r="IH76" s="35"/>
      <c r="II76" s="35"/>
      <c r="IJ76" s="35"/>
      <c r="IK76" s="35"/>
      <c r="IL76" s="35"/>
      <c r="IM76" s="35"/>
      <c r="IN76" s="35"/>
      <c r="IO76" s="35"/>
    </row>
    <row r="77" spans="1:249" ht="25.5" x14ac:dyDescent="0.25">
      <c r="A77" s="32" t="s">
        <v>316</v>
      </c>
      <c r="B77" s="202" t="s">
        <v>317</v>
      </c>
      <c r="C77" s="34" t="s">
        <v>327</v>
      </c>
      <c r="D77" s="203" t="s">
        <v>327</v>
      </c>
      <c r="E77" s="34"/>
      <c r="F77" s="132">
        <f t="shared" si="2"/>
        <v>0</v>
      </c>
      <c r="G77" s="132"/>
      <c r="H77" s="132"/>
      <c r="I77" s="132"/>
      <c r="J77" s="132"/>
      <c r="K77" s="35"/>
      <c r="L77" s="35"/>
      <c r="M77" s="35"/>
      <c r="N77" s="35"/>
      <c r="O77" s="35"/>
      <c r="P77" s="35"/>
      <c r="Q77" s="35"/>
      <c r="R77" s="35"/>
      <c r="S77" s="35"/>
      <c r="T77" s="35"/>
      <c r="U77" s="35"/>
      <c r="V77" s="35"/>
      <c r="W77" s="35"/>
      <c r="X77" s="35"/>
      <c r="Y77" s="35"/>
      <c r="Z77" s="35"/>
      <c r="AA77" s="35"/>
      <c r="AB77" s="35"/>
      <c r="AC77" s="35"/>
      <c r="AD77" s="35"/>
      <c r="AE77" s="35"/>
      <c r="AF77" s="35"/>
      <c r="AG77" s="35"/>
      <c r="AH77" s="35"/>
      <c r="AI77" s="35"/>
      <c r="AJ77" s="35"/>
      <c r="AK77" s="35"/>
      <c r="AL77" s="35"/>
      <c r="AM77" s="35"/>
      <c r="AN77" s="35"/>
      <c r="AO77" s="35"/>
      <c r="AP77" s="35"/>
      <c r="AQ77" s="35"/>
      <c r="AR77" s="35"/>
      <c r="AS77" s="35"/>
      <c r="AT77" s="35"/>
      <c r="AU77" s="35"/>
      <c r="AV77" s="35"/>
      <c r="AW77" s="35"/>
      <c r="AX77" s="35"/>
      <c r="AY77" s="35"/>
      <c r="AZ77" s="35"/>
      <c r="BA77" s="35"/>
      <c r="BB77" s="35"/>
      <c r="BC77" s="35"/>
      <c r="BD77" s="35"/>
      <c r="BE77" s="35"/>
      <c r="BF77" s="35"/>
      <c r="BG77" s="35"/>
      <c r="BH77" s="35"/>
      <c r="BI77" s="35"/>
      <c r="BJ77" s="35"/>
      <c r="BK77" s="35"/>
      <c r="BL77" s="35"/>
      <c r="BM77" s="35"/>
      <c r="BN77" s="35"/>
      <c r="BO77" s="35"/>
      <c r="BP77" s="35"/>
      <c r="BQ77" s="35"/>
      <c r="BR77" s="35"/>
      <c r="BS77" s="35"/>
      <c r="BT77" s="35"/>
      <c r="BU77" s="35"/>
      <c r="BV77" s="35"/>
      <c r="BW77" s="35"/>
      <c r="BX77" s="35"/>
      <c r="BY77" s="35"/>
      <c r="BZ77" s="35"/>
      <c r="CA77" s="35"/>
      <c r="CB77" s="35"/>
      <c r="CC77" s="35"/>
      <c r="CD77" s="35"/>
      <c r="CE77" s="35"/>
      <c r="CF77" s="35"/>
      <c r="CG77" s="35"/>
      <c r="CH77" s="35"/>
      <c r="CI77" s="35"/>
      <c r="CJ77" s="35"/>
      <c r="CK77" s="35"/>
      <c r="CL77" s="35"/>
      <c r="CM77" s="35"/>
      <c r="CN77" s="35"/>
      <c r="CO77" s="35"/>
      <c r="CP77" s="35"/>
      <c r="CQ77" s="35"/>
      <c r="CR77" s="35"/>
      <c r="CS77" s="35"/>
      <c r="CT77" s="35"/>
      <c r="CU77" s="35"/>
      <c r="CV77" s="35"/>
      <c r="CW77" s="35"/>
      <c r="CX77" s="35"/>
      <c r="CY77" s="35"/>
      <c r="CZ77" s="35"/>
      <c r="DA77" s="35"/>
      <c r="DB77" s="35"/>
      <c r="DC77" s="35"/>
      <c r="DD77" s="35"/>
      <c r="DE77" s="35"/>
      <c r="DF77" s="35"/>
      <c r="DG77" s="35"/>
      <c r="DH77" s="35"/>
      <c r="DI77" s="35"/>
      <c r="DJ77" s="35"/>
      <c r="DK77" s="35"/>
      <c r="DL77" s="35"/>
      <c r="DM77" s="35"/>
      <c r="DN77" s="35"/>
      <c r="DO77" s="35"/>
      <c r="DP77" s="35"/>
      <c r="DQ77" s="35"/>
      <c r="DR77" s="35"/>
      <c r="DS77" s="35"/>
      <c r="DT77" s="35"/>
      <c r="DU77" s="35"/>
      <c r="DV77" s="35"/>
      <c r="DW77" s="35"/>
      <c r="DX77" s="35"/>
      <c r="DY77" s="35"/>
      <c r="DZ77" s="35"/>
      <c r="EA77" s="35"/>
      <c r="EB77" s="35"/>
      <c r="EC77" s="35"/>
      <c r="ED77" s="35"/>
      <c r="EE77" s="35"/>
      <c r="EF77" s="35"/>
      <c r="EG77" s="35"/>
      <c r="EH77" s="35"/>
      <c r="EI77" s="35"/>
      <c r="EJ77" s="35"/>
      <c r="EK77" s="35"/>
      <c r="EL77" s="35"/>
      <c r="EM77" s="35"/>
      <c r="EN77" s="35"/>
      <c r="EO77" s="35"/>
      <c r="EP77" s="35"/>
      <c r="EQ77" s="35"/>
      <c r="ER77" s="35"/>
      <c r="ES77" s="35"/>
      <c r="ET77" s="35"/>
      <c r="EU77" s="35"/>
      <c r="EV77" s="35"/>
      <c r="EW77" s="35"/>
      <c r="EX77" s="35"/>
      <c r="EY77" s="35"/>
      <c r="EZ77" s="35"/>
      <c r="FA77" s="35"/>
      <c r="FB77" s="35"/>
      <c r="FC77" s="35"/>
      <c r="FD77" s="35"/>
      <c r="FE77" s="35"/>
      <c r="FF77" s="35"/>
      <c r="FG77" s="35"/>
      <c r="FH77" s="35"/>
      <c r="FI77" s="35"/>
      <c r="FJ77" s="35"/>
      <c r="FK77" s="35"/>
      <c r="FL77" s="35"/>
      <c r="FM77" s="35"/>
      <c r="FN77" s="35"/>
      <c r="FO77" s="35"/>
      <c r="FP77" s="35"/>
      <c r="FQ77" s="35"/>
      <c r="FR77" s="35"/>
      <c r="FS77" s="35"/>
      <c r="FT77" s="35"/>
      <c r="FU77" s="35"/>
      <c r="FV77" s="35"/>
      <c r="FW77" s="35"/>
      <c r="FX77" s="35"/>
      <c r="FY77" s="35"/>
      <c r="FZ77" s="35"/>
      <c r="GA77" s="35"/>
      <c r="GB77" s="35"/>
      <c r="GC77" s="35"/>
      <c r="GD77" s="35"/>
      <c r="GE77" s="35"/>
      <c r="GF77" s="35"/>
      <c r="GG77" s="35"/>
      <c r="GH77" s="35"/>
      <c r="GI77" s="35"/>
      <c r="GJ77" s="35"/>
      <c r="GK77" s="35"/>
      <c r="GL77" s="35"/>
      <c r="GM77" s="35"/>
      <c r="GN77" s="35"/>
      <c r="GO77" s="35"/>
      <c r="GP77" s="35"/>
      <c r="GQ77" s="35"/>
      <c r="GR77" s="35"/>
      <c r="GS77" s="35"/>
      <c r="GT77" s="35"/>
      <c r="GU77" s="35"/>
      <c r="GV77" s="35"/>
      <c r="GW77" s="35"/>
      <c r="GX77" s="35"/>
      <c r="GY77" s="35"/>
      <c r="GZ77" s="35"/>
      <c r="HA77" s="35"/>
      <c r="HB77" s="35"/>
      <c r="HC77" s="35"/>
      <c r="HD77" s="35"/>
      <c r="HE77" s="35"/>
      <c r="HF77" s="35"/>
      <c r="HG77" s="35"/>
      <c r="HH77" s="35"/>
      <c r="HI77" s="35"/>
      <c r="HJ77" s="35"/>
      <c r="HK77" s="35"/>
      <c r="HL77" s="35"/>
      <c r="HM77" s="35"/>
      <c r="HN77" s="35"/>
      <c r="HO77" s="35"/>
      <c r="HP77" s="35"/>
      <c r="HQ77" s="35"/>
      <c r="HR77" s="35"/>
      <c r="HS77" s="35"/>
      <c r="HT77" s="35"/>
      <c r="HU77" s="35"/>
      <c r="HV77" s="35"/>
      <c r="HW77" s="35"/>
      <c r="HX77" s="35"/>
      <c r="HY77" s="35"/>
      <c r="HZ77" s="35"/>
      <c r="IA77" s="35"/>
      <c r="IB77" s="35"/>
      <c r="IC77" s="35"/>
      <c r="ID77" s="35"/>
      <c r="IE77" s="35"/>
      <c r="IF77" s="35"/>
      <c r="IG77" s="35"/>
      <c r="IH77" s="35"/>
      <c r="II77" s="35"/>
      <c r="IJ77" s="35"/>
      <c r="IK77" s="35"/>
      <c r="IL77" s="35"/>
      <c r="IM77" s="35"/>
      <c r="IN77" s="35"/>
      <c r="IO77" s="35"/>
    </row>
    <row r="78" spans="1:249" ht="38.25" x14ac:dyDescent="0.25">
      <c r="A78" s="32" t="s">
        <v>318</v>
      </c>
      <c r="B78" s="202" t="s">
        <v>319</v>
      </c>
      <c r="C78" s="34" t="s">
        <v>328</v>
      </c>
      <c r="D78" s="203" t="s">
        <v>328</v>
      </c>
      <c r="E78" s="34"/>
      <c r="F78" s="132">
        <f t="shared" si="2"/>
        <v>0</v>
      </c>
      <c r="G78" s="132"/>
      <c r="H78" s="132"/>
      <c r="I78" s="132"/>
      <c r="J78" s="132"/>
      <c r="K78" s="35"/>
      <c r="L78" s="35"/>
      <c r="M78" s="35"/>
      <c r="N78" s="35"/>
      <c r="O78" s="35"/>
      <c r="P78" s="35"/>
      <c r="Q78" s="35"/>
      <c r="R78" s="35"/>
      <c r="S78" s="35"/>
      <c r="T78" s="35"/>
      <c r="U78" s="35"/>
      <c r="V78" s="35"/>
      <c r="W78" s="35"/>
      <c r="X78" s="35"/>
      <c r="Y78" s="35"/>
      <c r="Z78" s="35"/>
      <c r="AA78" s="35"/>
      <c r="AB78" s="35"/>
      <c r="AC78" s="35"/>
      <c r="AD78" s="35"/>
      <c r="AE78" s="35"/>
      <c r="AF78" s="35"/>
      <c r="AG78" s="35"/>
      <c r="AH78" s="35"/>
      <c r="AI78" s="35"/>
      <c r="AJ78" s="35"/>
      <c r="AK78" s="35"/>
      <c r="AL78" s="35"/>
      <c r="AM78" s="35"/>
      <c r="AN78" s="35"/>
      <c r="AO78" s="35"/>
      <c r="AP78" s="35"/>
      <c r="AQ78" s="35"/>
      <c r="AR78" s="35"/>
      <c r="AS78" s="35"/>
      <c r="AT78" s="35"/>
      <c r="AU78" s="35"/>
      <c r="AV78" s="35"/>
      <c r="AW78" s="35"/>
      <c r="AX78" s="35"/>
      <c r="AY78" s="35"/>
      <c r="AZ78" s="35"/>
      <c r="BA78" s="35"/>
      <c r="BB78" s="35"/>
      <c r="BC78" s="35"/>
      <c r="BD78" s="35"/>
      <c r="BE78" s="35"/>
      <c r="BF78" s="35"/>
      <c r="BG78" s="35"/>
      <c r="BH78" s="35"/>
      <c r="BI78" s="35"/>
      <c r="BJ78" s="35"/>
      <c r="BK78" s="35"/>
      <c r="BL78" s="35"/>
      <c r="BM78" s="35"/>
      <c r="BN78" s="35"/>
      <c r="BO78" s="35"/>
      <c r="BP78" s="35"/>
      <c r="BQ78" s="35"/>
      <c r="BR78" s="35"/>
      <c r="BS78" s="35"/>
      <c r="BT78" s="35"/>
      <c r="BU78" s="35"/>
      <c r="BV78" s="35"/>
      <c r="BW78" s="35"/>
      <c r="BX78" s="35"/>
      <c r="BY78" s="35"/>
      <c r="BZ78" s="35"/>
      <c r="CA78" s="35"/>
      <c r="CB78" s="35"/>
      <c r="CC78" s="35"/>
      <c r="CD78" s="35"/>
      <c r="CE78" s="35"/>
      <c r="CF78" s="35"/>
      <c r="CG78" s="35"/>
      <c r="CH78" s="35"/>
      <c r="CI78" s="35"/>
      <c r="CJ78" s="35"/>
      <c r="CK78" s="35"/>
      <c r="CL78" s="35"/>
      <c r="CM78" s="35"/>
      <c r="CN78" s="35"/>
      <c r="CO78" s="35"/>
      <c r="CP78" s="35"/>
      <c r="CQ78" s="35"/>
      <c r="CR78" s="35"/>
      <c r="CS78" s="35"/>
      <c r="CT78" s="35"/>
      <c r="CU78" s="35"/>
      <c r="CV78" s="35"/>
      <c r="CW78" s="35"/>
      <c r="CX78" s="35"/>
      <c r="CY78" s="35"/>
      <c r="CZ78" s="35"/>
      <c r="DA78" s="35"/>
      <c r="DB78" s="35"/>
      <c r="DC78" s="35"/>
      <c r="DD78" s="35"/>
      <c r="DE78" s="35"/>
      <c r="DF78" s="35"/>
      <c r="DG78" s="35"/>
      <c r="DH78" s="35"/>
      <c r="DI78" s="35"/>
      <c r="DJ78" s="35"/>
      <c r="DK78" s="35"/>
      <c r="DL78" s="35"/>
      <c r="DM78" s="35"/>
      <c r="DN78" s="35"/>
      <c r="DO78" s="35"/>
      <c r="DP78" s="35"/>
      <c r="DQ78" s="35"/>
      <c r="DR78" s="35"/>
      <c r="DS78" s="35"/>
      <c r="DT78" s="35"/>
      <c r="DU78" s="35"/>
      <c r="DV78" s="35"/>
      <c r="DW78" s="35"/>
      <c r="DX78" s="35"/>
      <c r="DY78" s="35"/>
      <c r="DZ78" s="35"/>
      <c r="EA78" s="35"/>
      <c r="EB78" s="35"/>
      <c r="EC78" s="35"/>
      <c r="ED78" s="35"/>
      <c r="EE78" s="35"/>
      <c r="EF78" s="35"/>
      <c r="EG78" s="35"/>
      <c r="EH78" s="35"/>
      <c r="EI78" s="35"/>
      <c r="EJ78" s="35"/>
      <c r="EK78" s="35"/>
      <c r="EL78" s="35"/>
      <c r="EM78" s="35"/>
      <c r="EN78" s="35"/>
      <c r="EO78" s="35"/>
      <c r="EP78" s="35"/>
      <c r="EQ78" s="35"/>
      <c r="ER78" s="35"/>
      <c r="ES78" s="35"/>
      <c r="ET78" s="35"/>
      <c r="EU78" s="35"/>
      <c r="EV78" s="35"/>
      <c r="EW78" s="35"/>
      <c r="EX78" s="35"/>
      <c r="EY78" s="35"/>
      <c r="EZ78" s="35"/>
      <c r="FA78" s="35"/>
      <c r="FB78" s="35"/>
      <c r="FC78" s="35"/>
      <c r="FD78" s="35"/>
      <c r="FE78" s="35"/>
      <c r="FF78" s="35"/>
      <c r="FG78" s="35"/>
      <c r="FH78" s="35"/>
      <c r="FI78" s="35"/>
      <c r="FJ78" s="35"/>
      <c r="FK78" s="35"/>
      <c r="FL78" s="35"/>
      <c r="FM78" s="35"/>
      <c r="FN78" s="35"/>
      <c r="FO78" s="35"/>
      <c r="FP78" s="35"/>
      <c r="FQ78" s="35"/>
      <c r="FR78" s="35"/>
      <c r="FS78" s="35"/>
      <c r="FT78" s="35"/>
      <c r="FU78" s="35"/>
      <c r="FV78" s="35"/>
      <c r="FW78" s="35"/>
      <c r="FX78" s="35"/>
      <c r="FY78" s="35"/>
      <c r="FZ78" s="35"/>
      <c r="GA78" s="35"/>
      <c r="GB78" s="35"/>
      <c r="GC78" s="35"/>
      <c r="GD78" s="35"/>
      <c r="GE78" s="35"/>
      <c r="GF78" s="35"/>
      <c r="GG78" s="35"/>
      <c r="GH78" s="35"/>
      <c r="GI78" s="35"/>
      <c r="GJ78" s="35"/>
      <c r="GK78" s="35"/>
      <c r="GL78" s="35"/>
      <c r="GM78" s="35"/>
      <c r="GN78" s="35"/>
      <c r="GO78" s="35"/>
      <c r="GP78" s="35"/>
      <c r="GQ78" s="35"/>
      <c r="GR78" s="35"/>
      <c r="GS78" s="35"/>
      <c r="GT78" s="35"/>
      <c r="GU78" s="35"/>
      <c r="GV78" s="35"/>
      <c r="GW78" s="35"/>
      <c r="GX78" s="35"/>
      <c r="GY78" s="35"/>
      <c r="GZ78" s="35"/>
      <c r="HA78" s="35"/>
      <c r="HB78" s="35"/>
      <c r="HC78" s="35"/>
      <c r="HD78" s="35"/>
      <c r="HE78" s="35"/>
      <c r="HF78" s="35"/>
      <c r="HG78" s="35"/>
      <c r="HH78" s="35"/>
      <c r="HI78" s="35"/>
      <c r="HJ78" s="35"/>
      <c r="HK78" s="35"/>
      <c r="HL78" s="35"/>
      <c r="HM78" s="35"/>
      <c r="HN78" s="35"/>
      <c r="HO78" s="35"/>
      <c r="HP78" s="35"/>
      <c r="HQ78" s="35"/>
      <c r="HR78" s="35"/>
      <c r="HS78" s="35"/>
      <c r="HT78" s="35"/>
      <c r="HU78" s="35"/>
      <c r="HV78" s="35"/>
      <c r="HW78" s="35"/>
      <c r="HX78" s="35"/>
      <c r="HY78" s="35"/>
      <c r="HZ78" s="35"/>
      <c r="IA78" s="35"/>
      <c r="IB78" s="35"/>
      <c r="IC78" s="35"/>
      <c r="ID78" s="35"/>
      <c r="IE78" s="35"/>
      <c r="IF78" s="35"/>
      <c r="IG78" s="35"/>
      <c r="IH78" s="35"/>
      <c r="II78" s="35"/>
      <c r="IJ78" s="35"/>
      <c r="IK78" s="35"/>
      <c r="IL78" s="35"/>
      <c r="IM78" s="35"/>
      <c r="IN78" s="35"/>
      <c r="IO78" s="35"/>
    </row>
    <row r="79" spans="1:249" ht="25.5" x14ac:dyDescent="0.25">
      <c r="A79" s="32" t="s">
        <v>320</v>
      </c>
      <c r="B79" s="202" t="s">
        <v>321</v>
      </c>
      <c r="C79" s="34" t="s">
        <v>329</v>
      </c>
      <c r="D79" s="203" t="s">
        <v>329</v>
      </c>
      <c r="E79" s="34"/>
      <c r="F79" s="132">
        <f t="shared" si="2"/>
        <v>0</v>
      </c>
      <c r="G79" s="132"/>
      <c r="H79" s="132"/>
      <c r="I79" s="132"/>
      <c r="J79" s="132"/>
      <c r="K79" s="35"/>
      <c r="L79" s="35"/>
      <c r="M79" s="35"/>
      <c r="N79" s="35"/>
      <c r="O79" s="35"/>
      <c r="P79" s="35"/>
      <c r="Q79" s="35"/>
      <c r="R79" s="35"/>
      <c r="S79" s="35"/>
      <c r="T79" s="35"/>
      <c r="U79" s="35"/>
      <c r="V79" s="35"/>
      <c r="W79" s="35"/>
      <c r="X79" s="35"/>
      <c r="Y79" s="35"/>
      <c r="Z79" s="35"/>
      <c r="AA79" s="35"/>
      <c r="AB79" s="35"/>
      <c r="AC79" s="35"/>
      <c r="AD79" s="35"/>
      <c r="AE79" s="35"/>
      <c r="AF79" s="35"/>
      <c r="AG79" s="35"/>
      <c r="AH79" s="35"/>
      <c r="AI79" s="35"/>
      <c r="AJ79" s="35"/>
      <c r="AK79" s="35"/>
      <c r="AL79" s="35"/>
      <c r="AM79" s="35"/>
      <c r="AN79" s="35"/>
      <c r="AO79" s="35"/>
      <c r="AP79" s="35"/>
      <c r="AQ79" s="35"/>
      <c r="AR79" s="35"/>
      <c r="AS79" s="35"/>
      <c r="AT79" s="35"/>
      <c r="AU79" s="35"/>
      <c r="AV79" s="35"/>
      <c r="AW79" s="35"/>
      <c r="AX79" s="35"/>
      <c r="AY79" s="35"/>
      <c r="AZ79" s="35"/>
      <c r="BA79" s="35"/>
      <c r="BB79" s="35"/>
      <c r="BC79" s="35"/>
      <c r="BD79" s="35"/>
      <c r="BE79" s="35"/>
      <c r="BF79" s="35"/>
      <c r="BG79" s="35"/>
      <c r="BH79" s="35"/>
      <c r="BI79" s="35"/>
      <c r="BJ79" s="35"/>
      <c r="BK79" s="35"/>
      <c r="BL79" s="35"/>
      <c r="BM79" s="35"/>
      <c r="BN79" s="35"/>
      <c r="BO79" s="35"/>
      <c r="BP79" s="35"/>
      <c r="BQ79" s="35"/>
      <c r="BR79" s="35"/>
      <c r="BS79" s="35"/>
      <c r="BT79" s="35"/>
      <c r="BU79" s="35"/>
      <c r="BV79" s="35"/>
      <c r="BW79" s="35"/>
      <c r="BX79" s="35"/>
      <c r="BY79" s="35"/>
      <c r="BZ79" s="35"/>
      <c r="CA79" s="35"/>
      <c r="CB79" s="35"/>
      <c r="CC79" s="35"/>
      <c r="CD79" s="35"/>
      <c r="CE79" s="35"/>
      <c r="CF79" s="35"/>
      <c r="CG79" s="35"/>
      <c r="CH79" s="35"/>
      <c r="CI79" s="35"/>
      <c r="CJ79" s="35"/>
      <c r="CK79" s="35"/>
      <c r="CL79" s="35"/>
      <c r="CM79" s="35"/>
      <c r="CN79" s="35"/>
      <c r="CO79" s="35"/>
      <c r="CP79" s="35"/>
      <c r="CQ79" s="35"/>
      <c r="CR79" s="35"/>
      <c r="CS79" s="35"/>
      <c r="CT79" s="35"/>
      <c r="CU79" s="35"/>
      <c r="CV79" s="35"/>
      <c r="CW79" s="35"/>
      <c r="CX79" s="35"/>
      <c r="CY79" s="35"/>
      <c r="CZ79" s="35"/>
      <c r="DA79" s="35"/>
      <c r="DB79" s="35"/>
      <c r="DC79" s="35"/>
      <c r="DD79" s="35"/>
      <c r="DE79" s="35"/>
      <c r="DF79" s="35"/>
      <c r="DG79" s="35"/>
      <c r="DH79" s="35"/>
      <c r="DI79" s="35"/>
      <c r="DJ79" s="35"/>
      <c r="DK79" s="35"/>
      <c r="DL79" s="35"/>
      <c r="DM79" s="35"/>
      <c r="DN79" s="35"/>
      <c r="DO79" s="35"/>
      <c r="DP79" s="35"/>
      <c r="DQ79" s="35"/>
      <c r="DR79" s="35"/>
      <c r="DS79" s="35"/>
      <c r="DT79" s="35"/>
      <c r="DU79" s="35"/>
      <c r="DV79" s="35"/>
      <c r="DW79" s="35"/>
      <c r="DX79" s="35"/>
      <c r="DY79" s="35"/>
      <c r="DZ79" s="35"/>
      <c r="EA79" s="35"/>
      <c r="EB79" s="35"/>
      <c r="EC79" s="35"/>
      <c r="ED79" s="35"/>
      <c r="EE79" s="35"/>
      <c r="EF79" s="35"/>
      <c r="EG79" s="35"/>
      <c r="EH79" s="35"/>
      <c r="EI79" s="35"/>
      <c r="EJ79" s="35"/>
      <c r="EK79" s="35"/>
      <c r="EL79" s="35"/>
      <c r="EM79" s="35"/>
      <c r="EN79" s="35"/>
      <c r="EO79" s="35"/>
      <c r="EP79" s="35"/>
      <c r="EQ79" s="35"/>
      <c r="ER79" s="35"/>
      <c r="ES79" s="35"/>
      <c r="ET79" s="35"/>
      <c r="EU79" s="35"/>
      <c r="EV79" s="35"/>
      <c r="EW79" s="35"/>
      <c r="EX79" s="35"/>
      <c r="EY79" s="35"/>
      <c r="EZ79" s="35"/>
      <c r="FA79" s="35"/>
      <c r="FB79" s="35"/>
      <c r="FC79" s="35"/>
      <c r="FD79" s="35"/>
      <c r="FE79" s="35"/>
      <c r="FF79" s="35"/>
      <c r="FG79" s="35"/>
      <c r="FH79" s="35"/>
      <c r="FI79" s="35"/>
      <c r="FJ79" s="35"/>
      <c r="FK79" s="35"/>
      <c r="FL79" s="35"/>
      <c r="FM79" s="35"/>
      <c r="FN79" s="35"/>
      <c r="FO79" s="35"/>
      <c r="FP79" s="35"/>
      <c r="FQ79" s="35"/>
      <c r="FR79" s="35"/>
      <c r="FS79" s="35"/>
      <c r="FT79" s="35"/>
      <c r="FU79" s="35"/>
      <c r="FV79" s="35"/>
      <c r="FW79" s="35"/>
      <c r="FX79" s="35"/>
      <c r="FY79" s="35"/>
      <c r="FZ79" s="35"/>
      <c r="GA79" s="35"/>
      <c r="GB79" s="35"/>
      <c r="GC79" s="35"/>
      <c r="GD79" s="35"/>
      <c r="GE79" s="35"/>
      <c r="GF79" s="35"/>
      <c r="GG79" s="35"/>
      <c r="GH79" s="35"/>
      <c r="GI79" s="35"/>
      <c r="GJ79" s="35"/>
      <c r="GK79" s="35"/>
      <c r="GL79" s="35"/>
      <c r="GM79" s="35"/>
      <c r="GN79" s="35"/>
      <c r="GO79" s="35"/>
      <c r="GP79" s="35"/>
      <c r="GQ79" s="35"/>
      <c r="GR79" s="35"/>
      <c r="GS79" s="35"/>
      <c r="GT79" s="35"/>
      <c r="GU79" s="35"/>
      <c r="GV79" s="35"/>
      <c r="GW79" s="35"/>
      <c r="GX79" s="35"/>
      <c r="GY79" s="35"/>
      <c r="GZ79" s="35"/>
      <c r="HA79" s="35"/>
      <c r="HB79" s="35"/>
      <c r="HC79" s="35"/>
      <c r="HD79" s="35"/>
      <c r="HE79" s="35"/>
      <c r="HF79" s="35"/>
      <c r="HG79" s="35"/>
      <c r="HH79" s="35"/>
      <c r="HI79" s="35"/>
      <c r="HJ79" s="35"/>
      <c r="HK79" s="35"/>
      <c r="HL79" s="35"/>
      <c r="HM79" s="35"/>
      <c r="HN79" s="35"/>
      <c r="HO79" s="35"/>
      <c r="HP79" s="35"/>
      <c r="HQ79" s="35"/>
      <c r="HR79" s="35"/>
      <c r="HS79" s="35"/>
      <c r="HT79" s="35"/>
      <c r="HU79" s="35"/>
      <c r="HV79" s="35"/>
      <c r="HW79" s="35"/>
      <c r="HX79" s="35"/>
      <c r="HY79" s="35"/>
      <c r="HZ79" s="35"/>
      <c r="IA79" s="35"/>
      <c r="IB79" s="35"/>
      <c r="IC79" s="35"/>
      <c r="ID79" s="35"/>
      <c r="IE79" s="35"/>
      <c r="IF79" s="35"/>
      <c r="IG79" s="35"/>
      <c r="IH79" s="35"/>
      <c r="II79" s="35"/>
      <c r="IJ79" s="35"/>
      <c r="IK79" s="35"/>
      <c r="IL79" s="35"/>
      <c r="IM79" s="35"/>
      <c r="IN79" s="35"/>
      <c r="IO79" s="35"/>
    </row>
    <row r="80" spans="1:249" x14ac:dyDescent="0.25">
      <c r="A80" s="32" t="s">
        <v>322</v>
      </c>
      <c r="B80" s="202" t="s">
        <v>323</v>
      </c>
      <c r="C80" s="34" t="s">
        <v>330</v>
      </c>
      <c r="D80" s="203" t="s">
        <v>330</v>
      </c>
      <c r="E80" s="34"/>
      <c r="F80" s="132">
        <f t="shared" si="2"/>
        <v>0</v>
      </c>
      <c r="G80" s="132"/>
      <c r="H80" s="132"/>
      <c r="I80" s="132"/>
      <c r="J80" s="132"/>
      <c r="K80" s="35"/>
      <c r="L80" s="35"/>
      <c r="M80" s="35"/>
      <c r="N80" s="35"/>
      <c r="O80" s="35"/>
      <c r="P80" s="35"/>
      <c r="Q80" s="35"/>
      <c r="R80" s="35"/>
      <c r="S80" s="35"/>
      <c r="T80" s="35"/>
      <c r="U80" s="35"/>
      <c r="V80" s="35"/>
      <c r="W80" s="35"/>
      <c r="X80" s="35"/>
      <c r="Y80" s="35"/>
      <c r="Z80" s="35"/>
      <c r="AA80" s="35"/>
      <c r="AB80" s="35"/>
      <c r="AC80" s="35"/>
      <c r="AD80" s="35"/>
      <c r="AE80" s="35"/>
      <c r="AF80" s="35"/>
      <c r="AG80" s="35"/>
      <c r="AH80" s="35"/>
      <c r="AI80" s="35"/>
      <c r="AJ80" s="35"/>
      <c r="AK80" s="35"/>
      <c r="AL80" s="35"/>
      <c r="AM80" s="35"/>
      <c r="AN80" s="35"/>
      <c r="AO80" s="35"/>
      <c r="AP80" s="35"/>
      <c r="AQ80" s="35"/>
      <c r="AR80" s="35"/>
      <c r="AS80" s="35"/>
      <c r="AT80" s="35"/>
      <c r="AU80" s="35"/>
      <c r="AV80" s="35"/>
      <c r="AW80" s="35"/>
      <c r="AX80" s="35"/>
      <c r="AY80" s="35"/>
      <c r="AZ80" s="35"/>
      <c r="BA80" s="35"/>
      <c r="BB80" s="35"/>
      <c r="BC80" s="35"/>
      <c r="BD80" s="35"/>
      <c r="BE80" s="35"/>
      <c r="BF80" s="35"/>
      <c r="BG80" s="35"/>
      <c r="BH80" s="35"/>
      <c r="BI80" s="35"/>
      <c r="BJ80" s="35"/>
      <c r="BK80" s="35"/>
      <c r="BL80" s="35"/>
      <c r="BM80" s="35"/>
      <c r="BN80" s="35"/>
      <c r="BO80" s="35"/>
      <c r="BP80" s="35"/>
      <c r="BQ80" s="35"/>
      <c r="BR80" s="35"/>
      <c r="BS80" s="35"/>
      <c r="BT80" s="35"/>
      <c r="BU80" s="35"/>
      <c r="BV80" s="35"/>
      <c r="BW80" s="35"/>
      <c r="BX80" s="35"/>
      <c r="BY80" s="35"/>
      <c r="BZ80" s="35"/>
      <c r="CA80" s="35"/>
      <c r="CB80" s="35"/>
      <c r="CC80" s="35"/>
      <c r="CD80" s="35"/>
      <c r="CE80" s="35"/>
      <c r="CF80" s="35"/>
      <c r="CG80" s="35"/>
      <c r="CH80" s="35"/>
      <c r="CI80" s="35"/>
      <c r="CJ80" s="35"/>
      <c r="CK80" s="35"/>
      <c r="CL80" s="35"/>
      <c r="CM80" s="35"/>
      <c r="CN80" s="35"/>
      <c r="CO80" s="35"/>
      <c r="CP80" s="35"/>
      <c r="CQ80" s="35"/>
      <c r="CR80" s="35"/>
      <c r="CS80" s="35"/>
      <c r="CT80" s="35"/>
      <c r="CU80" s="35"/>
      <c r="CV80" s="35"/>
      <c r="CW80" s="35"/>
      <c r="CX80" s="35"/>
      <c r="CY80" s="35"/>
      <c r="CZ80" s="35"/>
      <c r="DA80" s="35"/>
      <c r="DB80" s="35"/>
      <c r="DC80" s="35"/>
      <c r="DD80" s="35"/>
      <c r="DE80" s="35"/>
      <c r="DF80" s="35"/>
      <c r="DG80" s="35"/>
      <c r="DH80" s="35"/>
      <c r="DI80" s="35"/>
      <c r="DJ80" s="35"/>
      <c r="DK80" s="35"/>
      <c r="DL80" s="35"/>
      <c r="DM80" s="35"/>
      <c r="DN80" s="35"/>
      <c r="DO80" s="35"/>
      <c r="DP80" s="35"/>
      <c r="DQ80" s="35"/>
      <c r="DR80" s="35"/>
      <c r="DS80" s="35"/>
      <c r="DT80" s="35"/>
      <c r="DU80" s="35"/>
      <c r="DV80" s="35"/>
      <c r="DW80" s="35"/>
      <c r="DX80" s="35"/>
      <c r="DY80" s="35"/>
      <c r="DZ80" s="35"/>
      <c r="EA80" s="35"/>
      <c r="EB80" s="35"/>
      <c r="EC80" s="35"/>
      <c r="ED80" s="35"/>
      <c r="EE80" s="35"/>
      <c r="EF80" s="35"/>
      <c r="EG80" s="35"/>
      <c r="EH80" s="35"/>
      <c r="EI80" s="35"/>
      <c r="EJ80" s="35"/>
      <c r="EK80" s="35"/>
      <c r="EL80" s="35"/>
      <c r="EM80" s="35"/>
      <c r="EN80" s="35"/>
      <c r="EO80" s="35"/>
      <c r="EP80" s="35"/>
      <c r="EQ80" s="35"/>
      <c r="ER80" s="35"/>
      <c r="ES80" s="35"/>
      <c r="ET80" s="35"/>
      <c r="EU80" s="35"/>
      <c r="EV80" s="35"/>
      <c r="EW80" s="35"/>
      <c r="EX80" s="35"/>
      <c r="EY80" s="35"/>
      <c r="EZ80" s="35"/>
      <c r="FA80" s="35"/>
      <c r="FB80" s="35"/>
      <c r="FC80" s="35"/>
      <c r="FD80" s="35"/>
      <c r="FE80" s="35"/>
      <c r="FF80" s="35"/>
      <c r="FG80" s="35"/>
      <c r="FH80" s="35"/>
      <c r="FI80" s="35"/>
      <c r="FJ80" s="35"/>
      <c r="FK80" s="35"/>
      <c r="FL80" s="35"/>
      <c r="FM80" s="35"/>
      <c r="FN80" s="35"/>
      <c r="FO80" s="35"/>
      <c r="FP80" s="35"/>
      <c r="FQ80" s="35"/>
      <c r="FR80" s="35"/>
      <c r="FS80" s="35"/>
      <c r="FT80" s="35"/>
      <c r="FU80" s="35"/>
      <c r="FV80" s="35"/>
      <c r="FW80" s="35"/>
      <c r="FX80" s="35"/>
      <c r="FY80" s="35"/>
      <c r="FZ80" s="35"/>
      <c r="GA80" s="35"/>
      <c r="GB80" s="35"/>
      <c r="GC80" s="35"/>
      <c r="GD80" s="35"/>
      <c r="GE80" s="35"/>
      <c r="GF80" s="35"/>
      <c r="GG80" s="35"/>
      <c r="GH80" s="35"/>
      <c r="GI80" s="35"/>
      <c r="GJ80" s="35"/>
      <c r="GK80" s="35"/>
      <c r="GL80" s="35"/>
      <c r="GM80" s="35"/>
      <c r="GN80" s="35"/>
      <c r="GO80" s="35"/>
      <c r="GP80" s="35"/>
      <c r="GQ80" s="35"/>
      <c r="GR80" s="35"/>
      <c r="GS80" s="35"/>
      <c r="GT80" s="35"/>
      <c r="GU80" s="35"/>
      <c r="GV80" s="35"/>
      <c r="GW80" s="35"/>
      <c r="GX80" s="35"/>
      <c r="GY80" s="35"/>
      <c r="GZ80" s="35"/>
      <c r="HA80" s="35"/>
      <c r="HB80" s="35"/>
      <c r="HC80" s="35"/>
      <c r="HD80" s="35"/>
      <c r="HE80" s="35"/>
      <c r="HF80" s="35"/>
      <c r="HG80" s="35"/>
      <c r="HH80" s="35"/>
      <c r="HI80" s="35"/>
      <c r="HJ80" s="35"/>
      <c r="HK80" s="35"/>
      <c r="HL80" s="35"/>
      <c r="HM80" s="35"/>
      <c r="HN80" s="35"/>
      <c r="HO80" s="35"/>
      <c r="HP80" s="35"/>
      <c r="HQ80" s="35"/>
      <c r="HR80" s="35"/>
      <c r="HS80" s="35"/>
      <c r="HT80" s="35"/>
      <c r="HU80" s="35"/>
      <c r="HV80" s="35"/>
      <c r="HW80" s="35"/>
      <c r="HX80" s="35"/>
      <c r="HY80" s="35"/>
      <c r="HZ80" s="35"/>
      <c r="IA80" s="35"/>
      <c r="IB80" s="35"/>
      <c r="IC80" s="35"/>
      <c r="ID80" s="35"/>
      <c r="IE80" s="35"/>
      <c r="IF80" s="35"/>
      <c r="IG80" s="35"/>
      <c r="IH80" s="35"/>
      <c r="II80" s="35"/>
      <c r="IJ80" s="35"/>
      <c r="IK80" s="35"/>
      <c r="IL80" s="35"/>
      <c r="IM80" s="35"/>
      <c r="IN80" s="35"/>
      <c r="IO80" s="35"/>
    </row>
    <row r="81" spans="1:249" ht="38.25" x14ac:dyDescent="0.25">
      <c r="A81" s="32" t="s">
        <v>324</v>
      </c>
      <c r="B81" s="202" t="s">
        <v>325</v>
      </c>
      <c r="C81" s="34" t="s">
        <v>331</v>
      </c>
      <c r="D81" s="203" t="s">
        <v>331</v>
      </c>
      <c r="E81" s="34"/>
      <c r="F81" s="132">
        <f t="shared" si="2"/>
        <v>0</v>
      </c>
      <c r="G81" s="132"/>
      <c r="H81" s="132"/>
      <c r="I81" s="132"/>
      <c r="J81" s="132"/>
      <c r="K81" s="28"/>
      <c r="L81" s="28"/>
      <c r="M81" s="35"/>
      <c r="N81" s="35"/>
      <c r="O81" s="35"/>
      <c r="P81" s="35"/>
      <c r="Q81" s="35"/>
      <c r="R81" s="35"/>
      <c r="S81" s="35"/>
      <c r="T81" s="35"/>
      <c r="U81" s="35"/>
      <c r="V81" s="35"/>
      <c r="W81" s="35"/>
      <c r="X81" s="35"/>
      <c r="Y81" s="35"/>
      <c r="Z81" s="35"/>
      <c r="AA81" s="35"/>
      <c r="AB81" s="35"/>
      <c r="AC81" s="35"/>
      <c r="AD81" s="35"/>
      <c r="AE81" s="35"/>
      <c r="AF81" s="35"/>
      <c r="AG81" s="35"/>
      <c r="AH81" s="35"/>
      <c r="AI81" s="35"/>
      <c r="AJ81" s="35"/>
      <c r="AK81" s="35"/>
      <c r="AL81" s="35"/>
      <c r="AM81" s="35"/>
      <c r="AN81" s="35"/>
      <c r="AO81" s="35"/>
      <c r="AP81" s="35"/>
      <c r="AQ81" s="35"/>
      <c r="AR81" s="35"/>
      <c r="AS81" s="35"/>
      <c r="AT81" s="35"/>
      <c r="AU81" s="35"/>
      <c r="AV81" s="35"/>
      <c r="AW81" s="35"/>
      <c r="AX81" s="35"/>
      <c r="AY81" s="35"/>
      <c r="AZ81" s="35"/>
      <c r="BA81" s="35"/>
      <c r="BB81" s="35"/>
      <c r="BC81" s="35"/>
      <c r="BD81" s="35"/>
      <c r="BE81" s="35"/>
      <c r="BF81" s="35"/>
      <c r="BG81" s="35"/>
      <c r="BH81" s="35"/>
      <c r="BI81" s="35"/>
      <c r="BJ81" s="35"/>
      <c r="BK81" s="35"/>
      <c r="BL81" s="35"/>
      <c r="BM81" s="35"/>
      <c r="BN81" s="35"/>
      <c r="BO81" s="35"/>
      <c r="BP81" s="35"/>
      <c r="BQ81" s="35"/>
      <c r="BR81" s="35"/>
      <c r="BS81" s="35"/>
      <c r="BT81" s="35"/>
      <c r="BU81" s="35"/>
      <c r="BV81" s="35"/>
      <c r="BW81" s="35"/>
      <c r="BX81" s="35"/>
      <c r="BY81" s="35"/>
      <c r="BZ81" s="35"/>
      <c r="CA81" s="35"/>
      <c r="CB81" s="35"/>
      <c r="CC81" s="35"/>
      <c r="CD81" s="35"/>
      <c r="CE81" s="35"/>
      <c r="CF81" s="35"/>
      <c r="CG81" s="35"/>
      <c r="CH81" s="35"/>
      <c r="CI81" s="35"/>
      <c r="CJ81" s="35"/>
      <c r="CK81" s="35"/>
      <c r="CL81" s="35"/>
      <c r="CM81" s="35"/>
      <c r="CN81" s="35"/>
      <c r="CO81" s="35"/>
      <c r="CP81" s="35"/>
      <c r="CQ81" s="35"/>
      <c r="CR81" s="35"/>
      <c r="CS81" s="35"/>
      <c r="CT81" s="35"/>
      <c r="CU81" s="35"/>
      <c r="CV81" s="35"/>
      <c r="CW81" s="35"/>
      <c r="CX81" s="35"/>
      <c r="CY81" s="35"/>
      <c r="CZ81" s="35"/>
      <c r="DA81" s="35"/>
      <c r="DB81" s="35"/>
      <c r="DC81" s="35"/>
      <c r="DD81" s="35"/>
      <c r="DE81" s="35"/>
      <c r="DF81" s="35"/>
      <c r="DG81" s="35"/>
      <c r="DH81" s="35"/>
      <c r="DI81" s="35"/>
      <c r="DJ81" s="35"/>
      <c r="DK81" s="35"/>
      <c r="DL81" s="35"/>
      <c r="DM81" s="35"/>
      <c r="DN81" s="35"/>
      <c r="DO81" s="35"/>
      <c r="DP81" s="35"/>
      <c r="DQ81" s="35"/>
      <c r="DR81" s="35"/>
      <c r="DS81" s="35"/>
      <c r="DT81" s="35"/>
      <c r="DU81" s="35"/>
      <c r="DV81" s="35"/>
      <c r="DW81" s="35"/>
      <c r="DX81" s="35"/>
      <c r="DY81" s="35"/>
      <c r="DZ81" s="35"/>
      <c r="EA81" s="35"/>
      <c r="EB81" s="35"/>
      <c r="EC81" s="35"/>
      <c r="ED81" s="35"/>
      <c r="EE81" s="35"/>
      <c r="EF81" s="35"/>
      <c r="EG81" s="35"/>
      <c r="EH81" s="35"/>
      <c r="EI81" s="35"/>
      <c r="EJ81" s="35"/>
      <c r="EK81" s="35"/>
      <c r="EL81" s="35"/>
      <c r="EM81" s="35"/>
      <c r="EN81" s="35"/>
      <c r="EO81" s="35"/>
      <c r="EP81" s="35"/>
      <c r="EQ81" s="35"/>
      <c r="ER81" s="35"/>
      <c r="ES81" s="35"/>
      <c r="ET81" s="35"/>
      <c r="EU81" s="35"/>
      <c r="EV81" s="35"/>
      <c r="EW81" s="35"/>
      <c r="EX81" s="35"/>
      <c r="EY81" s="35"/>
      <c r="EZ81" s="35"/>
      <c r="FA81" s="35"/>
      <c r="FB81" s="35"/>
      <c r="FC81" s="35"/>
      <c r="FD81" s="35"/>
      <c r="FE81" s="35"/>
      <c r="FF81" s="35"/>
      <c r="FG81" s="35"/>
      <c r="FH81" s="35"/>
      <c r="FI81" s="35"/>
      <c r="FJ81" s="35"/>
      <c r="FK81" s="35"/>
      <c r="FL81" s="35"/>
      <c r="FM81" s="35"/>
      <c r="FN81" s="35"/>
      <c r="FO81" s="35"/>
      <c r="FP81" s="35"/>
      <c r="FQ81" s="35"/>
      <c r="FR81" s="35"/>
      <c r="FS81" s="35"/>
      <c r="FT81" s="35"/>
      <c r="FU81" s="35"/>
      <c r="FV81" s="35"/>
      <c r="FW81" s="35"/>
      <c r="FX81" s="35"/>
      <c r="FY81" s="35"/>
      <c r="FZ81" s="35"/>
      <c r="GA81" s="35"/>
      <c r="GB81" s="35"/>
      <c r="GC81" s="35"/>
      <c r="GD81" s="35"/>
      <c r="GE81" s="35"/>
      <c r="GF81" s="35"/>
      <c r="GG81" s="35"/>
      <c r="GH81" s="35"/>
      <c r="GI81" s="35"/>
      <c r="GJ81" s="35"/>
      <c r="GK81" s="35"/>
      <c r="GL81" s="35"/>
      <c r="GM81" s="35"/>
      <c r="GN81" s="35"/>
      <c r="GO81" s="35"/>
      <c r="GP81" s="35"/>
      <c r="GQ81" s="35"/>
      <c r="GR81" s="35"/>
      <c r="GS81" s="35"/>
      <c r="GT81" s="35"/>
      <c r="GU81" s="35"/>
      <c r="GV81" s="35"/>
      <c r="GW81" s="35"/>
      <c r="GX81" s="35"/>
      <c r="GY81" s="35"/>
      <c r="GZ81" s="35"/>
      <c r="HA81" s="35"/>
      <c r="HB81" s="35"/>
      <c r="HC81" s="35"/>
      <c r="HD81" s="35"/>
      <c r="HE81" s="35"/>
      <c r="HF81" s="35"/>
      <c r="HG81" s="35"/>
      <c r="HH81" s="35"/>
      <c r="HI81" s="35"/>
      <c r="HJ81" s="35"/>
      <c r="HK81" s="35"/>
      <c r="HL81" s="35"/>
      <c r="HM81" s="35"/>
      <c r="HN81" s="35"/>
      <c r="HO81" s="35"/>
      <c r="HP81" s="35"/>
      <c r="HQ81" s="35"/>
      <c r="HR81" s="35"/>
      <c r="HS81" s="35"/>
      <c r="HT81" s="35"/>
      <c r="HU81" s="35"/>
      <c r="HV81" s="35"/>
      <c r="HW81" s="35"/>
      <c r="HX81" s="35"/>
      <c r="HY81" s="35"/>
      <c r="HZ81" s="35"/>
      <c r="IA81" s="35"/>
      <c r="IB81" s="35"/>
      <c r="IC81" s="35"/>
      <c r="ID81" s="35"/>
      <c r="IE81" s="35"/>
      <c r="IF81" s="35"/>
      <c r="IG81" s="35"/>
      <c r="IH81" s="35"/>
      <c r="II81" s="35"/>
      <c r="IJ81" s="35"/>
      <c r="IK81" s="35"/>
      <c r="IL81" s="35"/>
      <c r="IM81" s="35"/>
      <c r="IN81" s="35"/>
      <c r="IO81" s="35"/>
    </row>
    <row r="82" spans="1:249" ht="25.5" x14ac:dyDescent="0.25">
      <c r="A82" s="29" t="s">
        <v>264</v>
      </c>
      <c r="B82" s="30" t="s">
        <v>269</v>
      </c>
      <c r="C82" s="34"/>
      <c r="D82" s="38" t="s">
        <v>178</v>
      </c>
      <c r="E82" s="38" t="s">
        <v>178</v>
      </c>
      <c r="F82" s="52">
        <f>G82+H82+I82+J82</f>
        <v>0</v>
      </c>
      <c r="G82" s="52">
        <f>G83+G84</f>
        <v>0</v>
      </c>
      <c r="H82" s="52">
        <f>H83+H84</f>
        <v>0</v>
      </c>
      <c r="I82" s="52">
        <f>I83+I84</f>
        <v>0</v>
      </c>
      <c r="J82" s="52">
        <f>J83+J84</f>
        <v>0</v>
      </c>
      <c r="K82" s="35"/>
      <c r="L82" s="35"/>
      <c r="M82" s="28"/>
      <c r="N82" s="28"/>
      <c r="O82" s="28"/>
      <c r="P82" s="28"/>
      <c r="Q82" s="28"/>
      <c r="R82" s="28"/>
      <c r="S82" s="28"/>
      <c r="T82" s="28"/>
      <c r="U82" s="28"/>
      <c r="V82" s="28"/>
      <c r="W82" s="28"/>
      <c r="X82" s="28"/>
      <c r="Y82" s="28"/>
      <c r="Z82" s="28"/>
      <c r="AA82" s="28"/>
      <c r="AB82" s="28"/>
      <c r="AC82" s="28"/>
      <c r="AD82" s="28"/>
      <c r="AE82" s="28"/>
      <c r="AF82" s="28"/>
      <c r="AG82" s="28"/>
      <c r="AH82" s="28"/>
      <c r="AI82" s="28"/>
      <c r="AJ82" s="28"/>
      <c r="AK82" s="28"/>
      <c r="AL82" s="28"/>
      <c r="AM82" s="28"/>
      <c r="AN82" s="28"/>
      <c r="AO82" s="28"/>
      <c r="AP82" s="28"/>
      <c r="AQ82" s="28"/>
      <c r="AR82" s="28"/>
      <c r="AS82" s="28"/>
      <c r="AT82" s="28"/>
      <c r="AU82" s="28"/>
      <c r="AV82" s="28"/>
      <c r="AW82" s="28"/>
      <c r="AX82" s="28"/>
      <c r="AY82" s="28"/>
      <c r="AZ82" s="28"/>
      <c r="BA82" s="28"/>
      <c r="BB82" s="28"/>
      <c r="BC82" s="28"/>
      <c r="BD82" s="28"/>
      <c r="BE82" s="28"/>
      <c r="BF82" s="28"/>
      <c r="BG82" s="28"/>
      <c r="BH82" s="28"/>
      <c r="BI82" s="28"/>
      <c r="BJ82" s="28"/>
      <c r="BK82" s="28"/>
      <c r="BL82" s="28"/>
      <c r="BM82" s="28"/>
      <c r="BN82" s="28"/>
      <c r="BO82" s="28"/>
      <c r="BP82" s="28"/>
      <c r="BQ82" s="28"/>
      <c r="BR82" s="28"/>
      <c r="BS82" s="28"/>
      <c r="BT82" s="28"/>
      <c r="BU82" s="28"/>
      <c r="BV82" s="28"/>
      <c r="BW82" s="28"/>
      <c r="BX82" s="28"/>
      <c r="BY82" s="28"/>
      <c r="BZ82" s="28"/>
      <c r="CA82" s="28"/>
      <c r="CB82" s="28"/>
      <c r="CC82" s="28"/>
      <c r="CD82" s="28"/>
      <c r="CE82" s="28"/>
      <c r="CF82" s="28"/>
      <c r="CG82" s="28"/>
      <c r="CH82" s="28"/>
      <c r="CI82" s="28"/>
      <c r="CJ82" s="28"/>
      <c r="CK82" s="28"/>
      <c r="CL82" s="28"/>
      <c r="CM82" s="28"/>
      <c r="CN82" s="28"/>
      <c r="CO82" s="28"/>
      <c r="CP82" s="28"/>
      <c r="CQ82" s="28"/>
      <c r="CR82" s="28"/>
      <c r="CS82" s="28"/>
      <c r="CT82" s="28"/>
      <c r="CU82" s="28"/>
      <c r="CV82" s="28"/>
      <c r="CW82" s="28"/>
      <c r="CX82" s="28"/>
      <c r="CY82" s="28"/>
      <c r="CZ82" s="28"/>
      <c r="DA82" s="28"/>
      <c r="DB82" s="28"/>
      <c r="DC82" s="28"/>
      <c r="DD82" s="28"/>
      <c r="DE82" s="28"/>
      <c r="DF82" s="28"/>
      <c r="DG82" s="28"/>
      <c r="DH82" s="28"/>
      <c r="DI82" s="28"/>
      <c r="DJ82" s="28"/>
      <c r="DK82" s="28"/>
      <c r="DL82" s="28"/>
      <c r="DM82" s="28"/>
      <c r="DN82" s="28"/>
      <c r="DO82" s="28"/>
      <c r="DP82" s="28"/>
      <c r="DQ82" s="28"/>
      <c r="DR82" s="28"/>
      <c r="DS82" s="28"/>
      <c r="DT82" s="28"/>
      <c r="DU82" s="28"/>
      <c r="DV82" s="28"/>
      <c r="DW82" s="28"/>
      <c r="DX82" s="28"/>
      <c r="DY82" s="28"/>
      <c r="DZ82" s="28"/>
      <c r="EA82" s="28"/>
      <c r="EB82" s="28"/>
      <c r="EC82" s="28"/>
      <c r="ED82" s="28"/>
      <c r="EE82" s="28"/>
      <c r="EF82" s="28"/>
      <c r="EG82" s="28"/>
      <c r="EH82" s="28"/>
      <c r="EI82" s="28"/>
      <c r="EJ82" s="28"/>
      <c r="EK82" s="28"/>
      <c r="EL82" s="28"/>
      <c r="EM82" s="28"/>
      <c r="EN82" s="28"/>
      <c r="EO82" s="28"/>
      <c r="EP82" s="28"/>
      <c r="EQ82" s="28"/>
      <c r="ER82" s="28"/>
      <c r="ES82" s="28"/>
      <c r="ET82" s="28"/>
      <c r="EU82" s="28"/>
      <c r="EV82" s="28"/>
      <c r="EW82" s="28"/>
      <c r="EX82" s="28"/>
      <c r="EY82" s="28"/>
      <c r="EZ82" s="28"/>
      <c r="FA82" s="28"/>
      <c r="FB82" s="28"/>
      <c r="FC82" s="28"/>
      <c r="FD82" s="28"/>
      <c r="FE82" s="28"/>
      <c r="FF82" s="28"/>
      <c r="FG82" s="28"/>
      <c r="FH82" s="28"/>
      <c r="FI82" s="28"/>
      <c r="FJ82" s="28"/>
      <c r="FK82" s="28"/>
      <c r="FL82" s="28"/>
      <c r="FM82" s="28"/>
      <c r="FN82" s="28"/>
      <c r="FO82" s="28"/>
      <c r="FP82" s="28"/>
      <c r="FQ82" s="28"/>
      <c r="FR82" s="28"/>
      <c r="FS82" s="28"/>
      <c r="FT82" s="28"/>
      <c r="FU82" s="28"/>
      <c r="FV82" s="28"/>
      <c r="FW82" s="28"/>
      <c r="FX82" s="28"/>
      <c r="FY82" s="28"/>
      <c r="FZ82" s="28"/>
      <c r="GA82" s="28"/>
      <c r="GB82" s="28"/>
      <c r="GC82" s="28"/>
      <c r="GD82" s="28"/>
      <c r="GE82" s="28"/>
      <c r="GF82" s="28"/>
      <c r="GG82" s="28"/>
      <c r="GH82" s="28"/>
      <c r="GI82" s="28"/>
      <c r="GJ82" s="28"/>
      <c r="GK82" s="28"/>
      <c r="GL82" s="28"/>
      <c r="GM82" s="28"/>
      <c r="GN82" s="28"/>
      <c r="GO82" s="28"/>
      <c r="GP82" s="28"/>
      <c r="GQ82" s="28"/>
      <c r="GR82" s="28"/>
      <c r="GS82" s="28"/>
      <c r="GT82" s="28"/>
      <c r="GU82" s="28"/>
      <c r="GV82" s="28"/>
      <c r="GW82" s="28"/>
      <c r="GX82" s="28"/>
      <c r="GY82" s="28"/>
      <c r="GZ82" s="28"/>
      <c r="HA82" s="28"/>
      <c r="HB82" s="28"/>
      <c r="HC82" s="28"/>
      <c r="HD82" s="28"/>
      <c r="HE82" s="28"/>
      <c r="HF82" s="28"/>
      <c r="HG82" s="28"/>
      <c r="HH82" s="28"/>
      <c r="HI82" s="28"/>
      <c r="HJ82" s="28"/>
      <c r="HK82" s="28"/>
      <c r="HL82" s="28"/>
      <c r="HM82" s="28"/>
      <c r="HN82" s="28"/>
      <c r="HO82" s="28"/>
      <c r="HP82" s="28"/>
      <c r="HQ82" s="28"/>
      <c r="HR82" s="28"/>
      <c r="HS82" s="28"/>
      <c r="HT82" s="28"/>
      <c r="HU82" s="28"/>
      <c r="HV82" s="28"/>
      <c r="HW82" s="28"/>
      <c r="HX82" s="28"/>
      <c r="HY82" s="28"/>
      <c r="HZ82" s="28"/>
      <c r="IA82" s="28"/>
      <c r="IB82" s="28"/>
      <c r="IC82" s="28"/>
      <c r="ID82" s="28"/>
      <c r="IE82" s="28"/>
      <c r="IF82" s="28"/>
      <c r="IG82" s="28"/>
      <c r="IH82" s="28"/>
      <c r="II82" s="28"/>
      <c r="IJ82" s="28"/>
      <c r="IK82" s="28"/>
      <c r="IL82" s="28"/>
      <c r="IM82" s="28"/>
      <c r="IN82" s="28"/>
      <c r="IO82" s="28"/>
    </row>
    <row r="83" spans="1:249" ht="51" x14ac:dyDescent="0.25">
      <c r="A83" s="32" t="s">
        <v>266</v>
      </c>
      <c r="B83" s="33" t="s">
        <v>272</v>
      </c>
      <c r="C83" s="34" t="s">
        <v>254</v>
      </c>
      <c r="D83" s="34" t="s">
        <v>268</v>
      </c>
      <c r="E83" s="36" t="s">
        <v>178</v>
      </c>
      <c r="F83" s="132">
        <f>G83+H83+I83+J83</f>
        <v>0</v>
      </c>
      <c r="G83" s="132"/>
      <c r="H83" s="132"/>
      <c r="I83" s="132"/>
      <c r="J83" s="132"/>
      <c r="K83" s="35"/>
      <c r="L83" s="35"/>
      <c r="M83" s="35"/>
      <c r="N83" s="35"/>
      <c r="O83" s="35"/>
      <c r="P83" s="35"/>
      <c r="Q83" s="35"/>
      <c r="R83" s="35"/>
      <c r="S83" s="35"/>
      <c r="T83" s="35"/>
      <c r="U83" s="35"/>
      <c r="V83" s="35"/>
      <c r="W83" s="35"/>
      <c r="X83" s="35"/>
      <c r="Y83" s="35"/>
      <c r="Z83" s="35"/>
      <c r="AA83" s="35"/>
      <c r="AB83" s="35"/>
      <c r="AC83" s="35"/>
      <c r="AD83" s="35"/>
      <c r="AE83" s="35"/>
      <c r="AF83" s="35"/>
      <c r="AG83" s="35"/>
      <c r="AH83" s="35"/>
      <c r="AI83" s="35"/>
      <c r="AJ83" s="35"/>
      <c r="AK83" s="35"/>
      <c r="AL83" s="35"/>
      <c r="AM83" s="35"/>
      <c r="AN83" s="35"/>
      <c r="AO83" s="35"/>
      <c r="AP83" s="35"/>
      <c r="AQ83" s="35"/>
      <c r="AR83" s="35"/>
      <c r="AS83" s="35"/>
      <c r="AT83" s="35"/>
      <c r="AU83" s="35"/>
      <c r="AV83" s="35"/>
      <c r="AW83" s="35"/>
      <c r="AX83" s="35"/>
      <c r="AY83" s="35"/>
      <c r="AZ83" s="35"/>
      <c r="BA83" s="35"/>
      <c r="BB83" s="35"/>
      <c r="BC83" s="35"/>
      <c r="BD83" s="35"/>
      <c r="BE83" s="35"/>
      <c r="BF83" s="35"/>
      <c r="BG83" s="35"/>
      <c r="BH83" s="35"/>
      <c r="BI83" s="35"/>
      <c r="BJ83" s="35"/>
      <c r="BK83" s="35"/>
      <c r="BL83" s="35"/>
      <c r="BM83" s="35"/>
      <c r="BN83" s="35"/>
      <c r="BO83" s="35"/>
      <c r="BP83" s="35"/>
      <c r="BQ83" s="35"/>
      <c r="BR83" s="35"/>
      <c r="BS83" s="35"/>
      <c r="BT83" s="35"/>
      <c r="BU83" s="35"/>
      <c r="BV83" s="35"/>
      <c r="BW83" s="35"/>
      <c r="BX83" s="35"/>
      <c r="BY83" s="35"/>
      <c r="BZ83" s="35"/>
      <c r="CA83" s="35"/>
      <c r="CB83" s="35"/>
      <c r="CC83" s="35"/>
      <c r="CD83" s="35"/>
      <c r="CE83" s="35"/>
      <c r="CF83" s="35"/>
      <c r="CG83" s="35"/>
      <c r="CH83" s="35"/>
      <c r="CI83" s="35"/>
      <c r="CJ83" s="35"/>
      <c r="CK83" s="35"/>
      <c r="CL83" s="35"/>
      <c r="CM83" s="35"/>
      <c r="CN83" s="35"/>
      <c r="CO83" s="35"/>
      <c r="CP83" s="35"/>
      <c r="CQ83" s="35"/>
      <c r="CR83" s="35"/>
      <c r="CS83" s="35"/>
      <c r="CT83" s="35"/>
      <c r="CU83" s="35"/>
      <c r="CV83" s="35"/>
      <c r="CW83" s="35"/>
      <c r="CX83" s="35"/>
      <c r="CY83" s="35"/>
      <c r="CZ83" s="35"/>
      <c r="DA83" s="35"/>
      <c r="DB83" s="35"/>
      <c r="DC83" s="35"/>
      <c r="DD83" s="35"/>
      <c r="DE83" s="35"/>
      <c r="DF83" s="35"/>
      <c r="DG83" s="35"/>
      <c r="DH83" s="35"/>
      <c r="DI83" s="35"/>
      <c r="DJ83" s="35"/>
      <c r="DK83" s="35"/>
      <c r="DL83" s="35"/>
      <c r="DM83" s="35"/>
      <c r="DN83" s="35"/>
      <c r="DO83" s="35"/>
      <c r="DP83" s="35"/>
      <c r="DQ83" s="35"/>
      <c r="DR83" s="35"/>
      <c r="DS83" s="35"/>
      <c r="DT83" s="35"/>
      <c r="DU83" s="35"/>
      <c r="DV83" s="35"/>
      <c r="DW83" s="35"/>
      <c r="DX83" s="35"/>
      <c r="DY83" s="35"/>
      <c r="DZ83" s="35"/>
      <c r="EA83" s="35"/>
      <c r="EB83" s="35"/>
      <c r="EC83" s="35"/>
      <c r="ED83" s="35"/>
      <c r="EE83" s="35"/>
      <c r="EF83" s="35"/>
      <c r="EG83" s="35"/>
      <c r="EH83" s="35"/>
      <c r="EI83" s="35"/>
      <c r="EJ83" s="35"/>
      <c r="EK83" s="35"/>
      <c r="EL83" s="35"/>
      <c r="EM83" s="35"/>
      <c r="EN83" s="35"/>
      <c r="EO83" s="35"/>
      <c r="EP83" s="35"/>
      <c r="EQ83" s="35"/>
      <c r="ER83" s="35"/>
      <c r="ES83" s="35"/>
      <c r="ET83" s="35"/>
      <c r="EU83" s="35"/>
      <c r="EV83" s="35"/>
      <c r="EW83" s="35"/>
      <c r="EX83" s="35"/>
      <c r="EY83" s="35"/>
      <c r="EZ83" s="35"/>
      <c r="FA83" s="35"/>
      <c r="FB83" s="35"/>
      <c r="FC83" s="35"/>
      <c r="FD83" s="35"/>
      <c r="FE83" s="35"/>
      <c r="FF83" s="35"/>
      <c r="FG83" s="35"/>
      <c r="FH83" s="35"/>
      <c r="FI83" s="35"/>
      <c r="FJ83" s="35"/>
      <c r="FK83" s="35"/>
      <c r="FL83" s="35"/>
      <c r="FM83" s="35"/>
      <c r="FN83" s="35"/>
      <c r="FO83" s="35"/>
      <c r="FP83" s="35"/>
      <c r="FQ83" s="35"/>
      <c r="FR83" s="35"/>
      <c r="FS83" s="35"/>
      <c r="FT83" s="35"/>
      <c r="FU83" s="35"/>
      <c r="FV83" s="35"/>
      <c r="FW83" s="35"/>
      <c r="FX83" s="35"/>
      <c r="FY83" s="35"/>
      <c r="FZ83" s="35"/>
      <c r="GA83" s="35"/>
      <c r="GB83" s="35"/>
      <c r="GC83" s="35"/>
      <c r="GD83" s="35"/>
      <c r="GE83" s="35"/>
      <c r="GF83" s="35"/>
      <c r="GG83" s="35"/>
      <c r="GH83" s="35"/>
      <c r="GI83" s="35"/>
      <c r="GJ83" s="35"/>
      <c r="GK83" s="35"/>
      <c r="GL83" s="35"/>
      <c r="GM83" s="35"/>
      <c r="GN83" s="35"/>
      <c r="GO83" s="35"/>
      <c r="GP83" s="35"/>
      <c r="GQ83" s="35"/>
      <c r="GR83" s="35"/>
      <c r="GS83" s="35"/>
      <c r="GT83" s="35"/>
      <c r="GU83" s="35"/>
      <c r="GV83" s="35"/>
      <c r="GW83" s="35"/>
      <c r="GX83" s="35"/>
      <c r="GY83" s="35"/>
      <c r="GZ83" s="35"/>
      <c r="HA83" s="35"/>
      <c r="HB83" s="35"/>
      <c r="HC83" s="35"/>
      <c r="HD83" s="35"/>
      <c r="HE83" s="35"/>
      <c r="HF83" s="35"/>
      <c r="HG83" s="35"/>
      <c r="HH83" s="35"/>
      <c r="HI83" s="35"/>
      <c r="HJ83" s="35"/>
      <c r="HK83" s="35"/>
      <c r="HL83" s="35"/>
      <c r="HM83" s="35"/>
      <c r="HN83" s="35"/>
      <c r="HO83" s="35"/>
      <c r="HP83" s="35"/>
      <c r="HQ83" s="35"/>
      <c r="HR83" s="35"/>
      <c r="HS83" s="35"/>
      <c r="HT83" s="35"/>
      <c r="HU83" s="35"/>
      <c r="HV83" s="35"/>
      <c r="HW83" s="35"/>
      <c r="HX83" s="35"/>
      <c r="HY83" s="35"/>
      <c r="HZ83" s="35"/>
      <c r="IA83" s="35"/>
      <c r="IB83" s="35"/>
      <c r="IC83" s="35"/>
      <c r="ID83" s="35"/>
      <c r="IE83" s="35"/>
      <c r="IF83" s="35"/>
      <c r="IG83" s="35"/>
      <c r="IH83" s="35"/>
      <c r="II83" s="35"/>
      <c r="IJ83" s="35"/>
      <c r="IK83" s="35"/>
      <c r="IL83" s="35"/>
      <c r="IM83" s="35"/>
      <c r="IN83" s="35"/>
      <c r="IO83" s="35"/>
    </row>
    <row r="84" spans="1:249" x14ac:dyDescent="0.25">
      <c r="A84" s="32" t="s">
        <v>204</v>
      </c>
      <c r="B84" s="33" t="s">
        <v>274</v>
      </c>
      <c r="C84" s="34"/>
      <c r="D84" s="34"/>
      <c r="E84" s="34"/>
      <c r="F84" s="132">
        <f>G84+H84+I84+J84</f>
        <v>0</v>
      </c>
      <c r="G84" s="132"/>
      <c r="H84" s="132"/>
      <c r="I84" s="132"/>
      <c r="J84" s="132"/>
      <c r="K84" s="35"/>
      <c r="L84" s="35"/>
      <c r="M84" s="35"/>
      <c r="N84" s="35"/>
      <c r="O84" s="35"/>
      <c r="P84" s="35"/>
      <c r="Q84" s="35"/>
      <c r="R84" s="35"/>
      <c r="S84" s="35"/>
      <c r="T84" s="35"/>
      <c r="U84" s="35"/>
      <c r="V84" s="35"/>
      <c r="W84" s="35"/>
      <c r="X84" s="35"/>
      <c r="Y84" s="35"/>
      <c r="Z84" s="35"/>
      <c r="AA84" s="35"/>
      <c r="AB84" s="35"/>
      <c r="AC84" s="35"/>
      <c r="AD84" s="35"/>
      <c r="AE84" s="35"/>
      <c r="AF84" s="35"/>
      <c r="AG84" s="35"/>
      <c r="AH84" s="35"/>
      <c r="AI84" s="35"/>
      <c r="AJ84" s="35"/>
      <c r="AK84" s="35"/>
      <c r="AL84" s="35"/>
      <c r="AM84" s="35"/>
      <c r="AN84" s="35"/>
      <c r="AO84" s="35"/>
      <c r="AP84" s="35"/>
      <c r="AQ84" s="35"/>
      <c r="AR84" s="35"/>
      <c r="AS84" s="35"/>
      <c r="AT84" s="35"/>
      <c r="AU84" s="35"/>
      <c r="AV84" s="35"/>
      <c r="AW84" s="35"/>
      <c r="AX84" s="35"/>
      <c r="AY84" s="35"/>
      <c r="AZ84" s="35"/>
      <c r="BA84" s="35"/>
      <c r="BB84" s="35"/>
      <c r="BC84" s="35"/>
      <c r="BD84" s="35"/>
      <c r="BE84" s="35"/>
      <c r="BF84" s="35"/>
      <c r="BG84" s="35"/>
      <c r="BH84" s="35"/>
      <c r="BI84" s="35"/>
      <c r="BJ84" s="35"/>
      <c r="BK84" s="35"/>
      <c r="BL84" s="35"/>
      <c r="BM84" s="35"/>
      <c r="BN84" s="35"/>
      <c r="BO84" s="35"/>
      <c r="BP84" s="35"/>
      <c r="BQ84" s="35"/>
      <c r="BR84" s="35"/>
      <c r="BS84" s="35"/>
      <c r="BT84" s="35"/>
      <c r="BU84" s="35"/>
      <c r="BV84" s="35"/>
      <c r="BW84" s="35"/>
      <c r="BX84" s="35"/>
      <c r="BY84" s="35"/>
      <c r="BZ84" s="35"/>
      <c r="CA84" s="35"/>
      <c r="CB84" s="35"/>
      <c r="CC84" s="35"/>
      <c r="CD84" s="35"/>
      <c r="CE84" s="35"/>
      <c r="CF84" s="35"/>
      <c r="CG84" s="35"/>
      <c r="CH84" s="35"/>
      <c r="CI84" s="35"/>
      <c r="CJ84" s="35"/>
      <c r="CK84" s="35"/>
      <c r="CL84" s="35"/>
      <c r="CM84" s="35"/>
      <c r="CN84" s="35"/>
      <c r="CO84" s="35"/>
      <c r="CP84" s="35"/>
      <c r="CQ84" s="35"/>
      <c r="CR84" s="35"/>
      <c r="CS84" s="35"/>
      <c r="CT84" s="35"/>
      <c r="CU84" s="35"/>
      <c r="CV84" s="35"/>
      <c r="CW84" s="35"/>
      <c r="CX84" s="35"/>
      <c r="CY84" s="35"/>
      <c r="CZ84" s="35"/>
      <c r="DA84" s="35"/>
      <c r="DB84" s="35"/>
      <c r="DC84" s="35"/>
      <c r="DD84" s="35"/>
      <c r="DE84" s="35"/>
      <c r="DF84" s="35"/>
      <c r="DG84" s="35"/>
      <c r="DH84" s="35"/>
      <c r="DI84" s="35"/>
      <c r="DJ84" s="35"/>
      <c r="DK84" s="35"/>
      <c r="DL84" s="35"/>
      <c r="DM84" s="35"/>
      <c r="DN84" s="35"/>
      <c r="DO84" s="35"/>
      <c r="DP84" s="35"/>
      <c r="DQ84" s="35"/>
      <c r="DR84" s="35"/>
      <c r="DS84" s="35"/>
      <c r="DT84" s="35"/>
      <c r="DU84" s="35"/>
      <c r="DV84" s="35"/>
      <c r="DW84" s="35"/>
      <c r="DX84" s="35"/>
      <c r="DY84" s="35"/>
      <c r="DZ84" s="35"/>
      <c r="EA84" s="35"/>
      <c r="EB84" s="35"/>
      <c r="EC84" s="35"/>
      <c r="ED84" s="35"/>
      <c r="EE84" s="35"/>
      <c r="EF84" s="35"/>
      <c r="EG84" s="35"/>
      <c r="EH84" s="35"/>
      <c r="EI84" s="35"/>
      <c r="EJ84" s="35"/>
      <c r="EK84" s="35"/>
      <c r="EL84" s="35"/>
      <c r="EM84" s="35"/>
      <c r="EN84" s="35"/>
      <c r="EO84" s="35"/>
      <c r="EP84" s="35"/>
      <c r="EQ84" s="35"/>
      <c r="ER84" s="35"/>
      <c r="ES84" s="35"/>
      <c r="ET84" s="35"/>
      <c r="EU84" s="35"/>
      <c r="EV84" s="35"/>
      <c r="EW84" s="35"/>
      <c r="EX84" s="35"/>
      <c r="EY84" s="35"/>
      <c r="EZ84" s="35"/>
      <c r="FA84" s="35"/>
      <c r="FB84" s="35"/>
      <c r="FC84" s="35"/>
      <c r="FD84" s="35"/>
      <c r="FE84" s="35"/>
      <c r="FF84" s="35"/>
      <c r="FG84" s="35"/>
      <c r="FH84" s="35"/>
      <c r="FI84" s="35"/>
      <c r="FJ84" s="35"/>
      <c r="FK84" s="35"/>
      <c r="FL84" s="35"/>
      <c r="FM84" s="35"/>
      <c r="FN84" s="35"/>
      <c r="FO84" s="35"/>
      <c r="FP84" s="35"/>
      <c r="FQ84" s="35"/>
      <c r="FR84" s="35"/>
      <c r="FS84" s="35"/>
      <c r="FT84" s="35"/>
      <c r="FU84" s="35"/>
      <c r="FV84" s="35"/>
      <c r="FW84" s="35"/>
      <c r="FX84" s="35"/>
      <c r="FY84" s="35"/>
      <c r="FZ84" s="35"/>
      <c r="GA84" s="35"/>
      <c r="GB84" s="35"/>
      <c r="GC84" s="35"/>
      <c r="GD84" s="35"/>
      <c r="GE84" s="35"/>
      <c r="GF84" s="35"/>
      <c r="GG84" s="35"/>
      <c r="GH84" s="35"/>
      <c r="GI84" s="35"/>
      <c r="GJ84" s="35"/>
      <c r="GK84" s="35"/>
      <c r="GL84" s="35"/>
      <c r="GM84" s="35"/>
      <c r="GN84" s="35"/>
      <c r="GO84" s="35"/>
      <c r="GP84" s="35"/>
      <c r="GQ84" s="35"/>
      <c r="GR84" s="35"/>
      <c r="GS84" s="35"/>
      <c r="GT84" s="35"/>
      <c r="GU84" s="35"/>
      <c r="GV84" s="35"/>
      <c r="GW84" s="35"/>
      <c r="GX84" s="35"/>
      <c r="GY84" s="35"/>
      <c r="GZ84" s="35"/>
      <c r="HA84" s="35"/>
      <c r="HB84" s="35"/>
      <c r="HC84" s="35"/>
      <c r="HD84" s="35"/>
      <c r="HE84" s="35"/>
      <c r="HF84" s="35"/>
      <c r="HG84" s="35"/>
      <c r="HH84" s="35"/>
      <c r="HI84" s="35"/>
      <c r="HJ84" s="35"/>
      <c r="HK84" s="35"/>
      <c r="HL84" s="35"/>
      <c r="HM84" s="35"/>
      <c r="HN84" s="35"/>
      <c r="HO84" s="35"/>
      <c r="HP84" s="35"/>
      <c r="HQ84" s="35"/>
      <c r="HR84" s="35"/>
      <c r="HS84" s="35"/>
      <c r="HT84" s="35"/>
      <c r="HU84" s="35"/>
      <c r="HV84" s="35"/>
      <c r="HW84" s="35"/>
      <c r="HX84" s="35"/>
      <c r="HY84" s="35"/>
      <c r="HZ84" s="35"/>
      <c r="IA84" s="35"/>
      <c r="IB84" s="35"/>
      <c r="IC84" s="35"/>
      <c r="ID84" s="35"/>
      <c r="IE84" s="35"/>
      <c r="IF84" s="35"/>
      <c r="IG84" s="35"/>
      <c r="IH84" s="35"/>
      <c r="II84" s="35"/>
      <c r="IJ84" s="35"/>
      <c r="IK84" s="35"/>
      <c r="IL84" s="35"/>
      <c r="IM84" s="35"/>
      <c r="IN84" s="35"/>
      <c r="IO84" s="35"/>
    </row>
    <row r="85" spans="1:249" ht="46.15" customHeight="1" x14ac:dyDescent="0.25">
      <c r="A85" s="29" t="s">
        <v>292</v>
      </c>
      <c r="B85" s="30" t="s">
        <v>280</v>
      </c>
      <c r="C85" s="31" t="s">
        <v>270</v>
      </c>
      <c r="D85" s="31" t="s">
        <v>177</v>
      </c>
      <c r="E85" s="38" t="s">
        <v>178</v>
      </c>
      <c r="F85" s="52">
        <f>G85+H85+I85+J85</f>
        <v>11642019.42</v>
      </c>
      <c r="G85" s="52">
        <f>G89+G90+G111+G112</f>
        <v>4717100</v>
      </c>
      <c r="H85" s="52">
        <f>H89+H90+H111+H112</f>
        <v>0</v>
      </c>
      <c r="I85" s="52">
        <f>I89+I90+I111+I112</f>
        <v>6924919.4199999999</v>
      </c>
      <c r="J85" s="52">
        <f>J89+J90+J111+J112</f>
        <v>0</v>
      </c>
      <c r="K85" s="35"/>
      <c r="L85" s="35"/>
      <c r="M85" s="35"/>
      <c r="N85" s="35"/>
      <c r="O85" s="35"/>
      <c r="P85" s="35"/>
      <c r="Q85" s="35"/>
      <c r="R85" s="35"/>
      <c r="S85" s="35"/>
      <c r="T85" s="35"/>
      <c r="U85" s="35"/>
      <c r="V85" s="35"/>
      <c r="W85" s="35"/>
      <c r="X85" s="35"/>
      <c r="Y85" s="35"/>
      <c r="Z85" s="35"/>
      <c r="AA85" s="35"/>
      <c r="AB85" s="35"/>
      <c r="AC85" s="35"/>
      <c r="AD85" s="35"/>
      <c r="AE85" s="35"/>
      <c r="AF85" s="35"/>
      <c r="AG85" s="35"/>
      <c r="AH85" s="35"/>
      <c r="AI85" s="35"/>
      <c r="AJ85" s="35"/>
      <c r="AK85" s="35"/>
      <c r="AL85" s="35"/>
      <c r="AM85" s="35"/>
      <c r="AN85" s="35"/>
      <c r="AO85" s="35"/>
      <c r="AP85" s="35"/>
      <c r="AQ85" s="35"/>
      <c r="AR85" s="35"/>
      <c r="AS85" s="35"/>
      <c r="AT85" s="35"/>
      <c r="AU85" s="35"/>
      <c r="AV85" s="35"/>
      <c r="AW85" s="35"/>
      <c r="AX85" s="35"/>
      <c r="AY85" s="35"/>
      <c r="AZ85" s="35"/>
      <c r="BA85" s="35"/>
      <c r="BB85" s="35"/>
      <c r="BC85" s="35"/>
      <c r="BD85" s="35"/>
      <c r="BE85" s="35"/>
      <c r="BF85" s="35"/>
      <c r="BG85" s="35"/>
      <c r="BH85" s="35"/>
      <c r="BI85" s="35"/>
      <c r="BJ85" s="35"/>
      <c r="BK85" s="35"/>
      <c r="BL85" s="35"/>
      <c r="BM85" s="35"/>
      <c r="BN85" s="35"/>
      <c r="BO85" s="35"/>
      <c r="BP85" s="35"/>
      <c r="BQ85" s="35"/>
      <c r="BR85" s="35"/>
      <c r="BS85" s="35"/>
      <c r="BT85" s="35"/>
      <c r="BU85" s="35"/>
      <c r="BV85" s="35"/>
      <c r="BW85" s="35"/>
      <c r="BX85" s="35"/>
      <c r="BY85" s="35"/>
      <c r="BZ85" s="35"/>
      <c r="CA85" s="35"/>
      <c r="CB85" s="35"/>
      <c r="CC85" s="35"/>
      <c r="CD85" s="35"/>
      <c r="CE85" s="35"/>
      <c r="CF85" s="35"/>
      <c r="CG85" s="35"/>
      <c r="CH85" s="35"/>
      <c r="CI85" s="35"/>
      <c r="CJ85" s="35"/>
      <c r="CK85" s="35"/>
      <c r="CL85" s="35"/>
      <c r="CM85" s="35"/>
      <c r="CN85" s="35"/>
      <c r="CO85" s="35"/>
      <c r="CP85" s="35"/>
      <c r="CQ85" s="35"/>
      <c r="CR85" s="35"/>
      <c r="CS85" s="35"/>
      <c r="CT85" s="35"/>
      <c r="CU85" s="35"/>
      <c r="CV85" s="35"/>
      <c r="CW85" s="35"/>
      <c r="CX85" s="35"/>
      <c r="CY85" s="35"/>
      <c r="CZ85" s="35"/>
      <c r="DA85" s="35"/>
      <c r="DB85" s="35"/>
      <c r="DC85" s="35"/>
      <c r="DD85" s="35"/>
      <c r="DE85" s="35"/>
      <c r="DF85" s="35"/>
      <c r="DG85" s="35"/>
      <c r="DH85" s="35"/>
      <c r="DI85" s="35"/>
      <c r="DJ85" s="35"/>
      <c r="DK85" s="35"/>
      <c r="DL85" s="35"/>
      <c r="DM85" s="35"/>
      <c r="DN85" s="35"/>
      <c r="DO85" s="35"/>
      <c r="DP85" s="35"/>
      <c r="DQ85" s="35"/>
      <c r="DR85" s="35"/>
      <c r="DS85" s="35"/>
      <c r="DT85" s="35"/>
      <c r="DU85" s="35"/>
      <c r="DV85" s="35"/>
      <c r="DW85" s="35"/>
      <c r="DX85" s="35"/>
      <c r="DY85" s="35"/>
      <c r="DZ85" s="35"/>
      <c r="EA85" s="35"/>
      <c r="EB85" s="35"/>
      <c r="EC85" s="35"/>
      <c r="ED85" s="35"/>
      <c r="EE85" s="35"/>
      <c r="EF85" s="35"/>
      <c r="EG85" s="35"/>
      <c r="EH85" s="35"/>
      <c r="EI85" s="35"/>
      <c r="EJ85" s="35"/>
      <c r="EK85" s="35"/>
      <c r="EL85" s="35"/>
      <c r="EM85" s="35"/>
      <c r="EN85" s="35"/>
      <c r="EO85" s="35"/>
      <c r="EP85" s="35"/>
      <c r="EQ85" s="35"/>
      <c r="ER85" s="35"/>
      <c r="ES85" s="35"/>
      <c r="ET85" s="35"/>
      <c r="EU85" s="35"/>
      <c r="EV85" s="35"/>
      <c r="EW85" s="35"/>
      <c r="EX85" s="35"/>
      <c r="EY85" s="35"/>
      <c r="EZ85" s="35"/>
      <c r="FA85" s="35"/>
      <c r="FB85" s="35"/>
      <c r="FC85" s="35"/>
      <c r="FD85" s="35"/>
      <c r="FE85" s="35"/>
      <c r="FF85" s="35"/>
      <c r="FG85" s="35"/>
      <c r="FH85" s="35"/>
      <c r="FI85" s="35"/>
      <c r="FJ85" s="35"/>
      <c r="FK85" s="35"/>
      <c r="FL85" s="35"/>
      <c r="FM85" s="35"/>
      <c r="FN85" s="35"/>
      <c r="FO85" s="35"/>
      <c r="FP85" s="35"/>
      <c r="FQ85" s="35"/>
      <c r="FR85" s="35"/>
      <c r="FS85" s="35"/>
      <c r="FT85" s="35"/>
      <c r="FU85" s="35"/>
      <c r="FV85" s="35"/>
      <c r="FW85" s="35"/>
      <c r="FX85" s="35"/>
      <c r="FY85" s="35"/>
      <c r="FZ85" s="35"/>
      <c r="GA85" s="35"/>
      <c r="GB85" s="35"/>
      <c r="GC85" s="35"/>
      <c r="GD85" s="35"/>
      <c r="GE85" s="35"/>
      <c r="GF85" s="35"/>
      <c r="GG85" s="35"/>
      <c r="GH85" s="35"/>
      <c r="GI85" s="35"/>
      <c r="GJ85" s="35"/>
      <c r="GK85" s="35"/>
      <c r="GL85" s="35"/>
      <c r="GM85" s="35"/>
      <c r="GN85" s="35"/>
      <c r="GO85" s="35"/>
      <c r="GP85" s="35"/>
      <c r="GQ85" s="35"/>
      <c r="GR85" s="35"/>
      <c r="GS85" s="35"/>
      <c r="GT85" s="35"/>
      <c r="GU85" s="35"/>
      <c r="GV85" s="35"/>
      <c r="GW85" s="35"/>
      <c r="GX85" s="35"/>
      <c r="GY85" s="35"/>
      <c r="GZ85" s="35"/>
      <c r="HA85" s="35"/>
      <c r="HB85" s="35"/>
      <c r="HC85" s="35"/>
      <c r="HD85" s="35"/>
      <c r="HE85" s="35"/>
      <c r="HF85" s="35"/>
      <c r="HG85" s="35"/>
      <c r="HH85" s="35"/>
      <c r="HI85" s="35"/>
      <c r="HJ85" s="35"/>
      <c r="HK85" s="35"/>
      <c r="HL85" s="35"/>
      <c r="HM85" s="35"/>
      <c r="HN85" s="35"/>
      <c r="HO85" s="35"/>
      <c r="HP85" s="35"/>
      <c r="HQ85" s="35"/>
      <c r="HR85" s="35"/>
      <c r="HS85" s="35"/>
      <c r="HT85" s="35"/>
      <c r="HU85" s="35"/>
      <c r="HV85" s="35"/>
      <c r="HW85" s="35"/>
      <c r="HX85" s="35"/>
      <c r="HY85" s="35"/>
      <c r="HZ85" s="35"/>
      <c r="IA85" s="35"/>
      <c r="IB85" s="35"/>
      <c r="IC85" s="35"/>
      <c r="ID85" s="35"/>
      <c r="IE85" s="35"/>
      <c r="IF85" s="35"/>
      <c r="IG85" s="35"/>
      <c r="IH85" s="35"/>
      <c r="II85" s="35"/>
      <c r="IJ85" s="35"/>
      <c r="IK85" s="35"/>
      <c r="IL85" s="35"/>
      <c r="IM85" s="35"/>
      <c r="IN85" s="35"/>
      <c r="IO85" s="35"/>
    </row>
    <row r="86" spans="1:249" x14ac:dyDescent="0.25">
      <c r="A86" s="27" t="s">
        <v>1</v>
      </c>
      <c r="B86" s="203" t="s">
        <v>178</v>
      </c>
      <c r="C86" s="203" t="s">
        <v>178</v>
      </c>
      <c r="D86" s="203" t="s">
        <v>178</v>
      </c>
      <c r="E86" s="203" t="s">
        <v>178</v>
      </c>
      <c r="F86" s="204"/>
      <c r="G86" s="204"/>
      <c r="H86" s="204"/>
      <c r="I86" s="204"/>
      <c r="J86" s="204"/>
      <c r="K86" s="35"/>
      <c r="L86" s="35"/>
      <c r="M86" s="35"/>
      <c r="N86" s="35"/>
      <c r="O86" s="35"/>
      <c r="P86" s="35"/>
      <c r="Q86" s="35"/>
      <c r="R86" s="35"/>
      <c r="S86" s="35"/>
      <c r="T86" s="35"/>
      <c r="U86" s="35"/>
      <c r="V86" s="35"/>
      <c r="W86" s="35"/>
      <c r="X86" s="35"/>
      <c r="Y86" s="35"/>
      <c r="Z86" s="35"/>
      <c r="AA86" s="35"/>
      <c r="AB86" s="35"/>
      <c r="AC86" s="35"/>
      <c r="AD86" s="35"/>
      <c r="AE86" s="35"/>
      <c r="AF86" s="35"/>
      <c r="AG86" s="35"/>
      <c r="AH86" s="35"/>
      <c r="AI86" s="35"/>
      <c r="AJ86" s="35"/>
      <c r="AK86" s="35"/>
      <c r="AL86" s="35"/>
      <c r="AM86" s="35"/>
      <c r="AN86" s="35"/>
      <c r="AO86" s="35"/>
      <c r="AP86" s="35"/>
      <c r="AQ86" s="35"/>
      <c r="AR86" s="35"/>
      <c r="AS86" s="35"/>
      <c r="AT86" s="35"/>
      <c r="AU86" s="35"/>
      <c r="AV86" s="35"/>
      <c r="AW86" s="35"/>
      <c r="AX86" s="35"/>
      <c r="AY86" s="35"/>
      <c r="AZ86" s="35"/>
      <c r="BA86" s="35"/>
      <c r="BB86" s="35"/>
      <c r="BC86" s="35"/>
      <c r="BD86" s="35"/>
      <c r="BE86" s="35"/>
      <c r="BF86" s="35"/>
      <c r="BG86" s="35"/>
      <c r="BH86" s="35"/>
      <c r="BI86" s="35"/>
      <c r="BJ86" s="35"/>
      <c r="BK86" s="35"/>
      <c r="BL86" s="35"/>
      <c r="BM86" s="35"/>
      <c r="BN86" s="35"/>
      <c r="BO86" s="35"/>
      <c r="BP86" s="35"/>
      <c r="BQ86" s="35"/>
      <c r="BR86" s="35"/>
      <c r="BS86" s="35"/>
      <c r="BT86" s="35"/>
      <c r="BU86" s="35"/>
      <c r="BV86" s="35"/>
      <c r="BW86" s="35"/>
      <c r="BX86" s="35"/>
      <c r="BY86" s="35"/>
      <c r="BZ86" s="35"/>
      <c r="CA86" s="35"/>
      <c r="CB86" s="35"/>
      <c r="CC86" s="35"/>
      <c r="CD86" s="35"/>
      <c r="CE86" s="35"/>
      <c r="CF86" s="35"/>
      <c r="CG86" s="35"/>
      <c r="CH86" s="35"/>
      <c r="CI86" s="35"/>
      <c r="CJ86" s="35"/>
      <c r="CK86" s="35"/>
      <c r="CL86" s="35"/>
      <c r="CM86" s="35"/>
      <c r="CN86" s="35"/>
      <c r="CO86" s="35"/>
      <c r="CP86" s="35"/>
      <c r="CQ86" s="35"/>
      <c r="CR86" s="35"/>
      <c r="CS86" s="35"/>
      <c r="CT86" s="35"/>
      <c r="CU86" s="35"/>
      <c r="CV86" s="35"/>
      <c r="CW86" s="35"/>
      <c r="CX86" s="35"/>
      <c r="CY86" s="35"/>
      <c r="CZ86" s="35"/>
      <c r="DA86" s="35"/>
      <c r="DB86" s="35"/>
      <c r="DC86" s="35"/>
      <c r="DD86" s="35"/>
      <c r="DE86" s="35"/>
      <c r="DF86" s="35"/>
      <c r="DG86" s="35"/>
      <c r="DH86" s="35"/>
      <c r="DI86" s="35"/>
      <c r="DJ86" s="35"/>
      <c r="DK86" s="35"/>
      <c r="DL86" s="35"/>
      <c r="DM86" s="35"/>
      <c r="DN86" s="35"/>
      <c r="DO86" s="35"/>
      <c r="DP86" s="35"/>
      <c r="DQ86" s="35"/>
      <c r="DR86" s="35"/>
      <c r="DS86" s="35"/>
      <c r="DT86" s="35"/>
      <c r="DU86" s="35"/>
      <c r="DV86" s="35"/>
      <c r="DW86" s="35"/>
      <c r="DX86" s="35"/>
      <c r="DY86" s="35"/>
      <c r="DZ86" s="35"/>
      <c r="EA86" s="35"/>
      <c r="EB86" s="35"/>
      <c r="EC86" s="35"/>
      <c r="ED86" s="35"/>
      <c r="EE86" s="35"/>
      <c r="EF86" s="35"/>
      <c r="EG86" s="35"/>
      <c r="EH86" s="35"/>
      <c r="EI86" s="35"/>
      <c r="EJ86" s="35"/>
      <c r="EK86" s="35"/>
      <c r="EL86" s="35"/>
      <c r="EM86" s="35"/>
      <c r="EN86" s="35"/>
      <c r="EO86" s="35"/>
      <c r="EP86" s="35"/>
      <c r="EQ86" s="35"/>
      <c r="ER86" s="35"/>
      <c r="ES86" s="35"/>
      <c r="ET86" s="35"/>
      <c r="EU86" s="35"/>
      <c r="EV86" s="35"/>
      <c r="EW86" s="35"/>
      <c r="EX86" s="35"/>
      <c r="EY86" s="35"/>
      <c r="EZ86" s="35"/>
      <c r="FA86" s="35"/>
      <c r="FB86" s="35"/>
      <c r="FC86" s="35"/>
      <c r="FD86" s="35"/>
      <c r="FE86" s="35"/>
      <c r="FF86" s="35"/>
      <c r="FG86" s="35"/>
      <c r="FH86" s="35"/>
      <c r="FI86" s="35"/>
      <c r="FJ86" s="35"/>
      <c r="FK86" s="35"/>
      <c r="FL86" s="35"/>
      <c r="FM86" s="35"/>
      <c r="FN86" s="35"/>
      <c r="FO86" s="35"/>
      <c r="FP86" s="35"/>
      <c r="FQ86" s="35"/>
      <c r="FR86" s="35"/>
      <c r="FS86" s="35"/>
      <c r="FT86" s="35"/>
      <c r="FU86" s="35"/>
      <c r="FV86" s="35"/>
      <c r="FW86" s="35"/>
      <c r="FX86" s="35"/>
      <c r="FY86" s="35"/>
      <c r="FZ86" s="35"/>
      <c r="GA86" s="35"/>
      <c r="GB86" s="35"/>
      <c r="GC86" s="35"/>
      <c r="GD86" s="35"/>
      <c r="GE86" s="35"/>
      <c r="GF86" s="35"/>
      <c r="GG86" s="35"/>
      <c r="GH86" s="35"/>
      <c r="GI86" s="35"/>
      <c r="GJ86" s="35"/>
      <c r="GK86" s="35"/>
      <c r="GL86" s="35"/>
      <c r="GM86" s="35"/>
      <c r="GN86" s="35"/>
      <c r="GO86" s="35"/>
      <c r="GP86" s="35"/>
      <c r="GQ86" s="35"/>
      <c r="GR86" s="35"/>
      <c r="GS86" s="35"/>
      <c r="GT86" s="35"/>
      <c r="GU86" s="35"/>
      <c r="GV86" s="35"/>
      <c r="GW86" s="35"/>
      <c r="GX86" s="35"/>
      <c r="GY86" s="35"/>
      <c r="GZ86" s="35"/>
      <c r="HA86" s="35"/>
      <c r="HB86" s="35"/>
      <c r="HC86" s="35"/>
      <c r="HD86" s="35"/>
      <c r="HE86" s="35"/>
      <c r="HF86" s="35"/>
      <c r="HG86" s="35"/>
      <c r="HH86" s="35"/>
      <c r="HI86" s="35"/>
      <c r="HJ86" s="35"/>
      <c r="HK86" s="35"/>
      <c r="HL86" s="35"/>
      <c r="HM86" s="35"/>
      <c r="HN86" s="35"/>
      <c r="HO86" s="35"/>
      <c r="HP86" s="35"/>
      <c r="HQ86" s="35"/>
      <c r="HR86" s="35"/>
      <c r="HS86" s="35"/>
      <c r="HT86" s="35"/>
      <c r="HU86" s="35"/>
      <c r="HV86" s="35"/>
      <c r="HW86" s="35"/>
      <c r="HX86" s="35"/>
      <c r="HY86" s="35"/>
      <c r="HZ86" s="35"/>
      <c r="IA86" s="35"/>
      <c r="IB86" s="35"/>
      <c r="IC86" s="35"/>
      <c r="ID86" s="35"/>
      <c r="IE86" s="35"/>
      <c r="IF86" s="35"/>
      <c r="IG86" s="35"/>
      <c r="IH86" s="35"/>
      <c r="II86" s="35"/>
      <c r="IJ86" s="35"/>
      <c r="IK86" s="35"/>
      <c r="IL86" s="35"/>
      <c r="IM86" s="35"/>
      <c r="IN86" s="35"/>
      <c r="IO86" s="35"/>
    </row>
    <row r="87" spans="1:249" x14ac:dyDescent="0.25">
      <c r="A87" s="32" t="s">
        <v>187</v>
      </c>
      <c r="B87" s="203" t="s">
        <v>178</v>
      </c>
      <c r="C87" s="203" t="s">
        <v>178</v>
      </c>
      <c r="D87" s="203" t="s">
        <v>178</v>
      </c>
      <c r="E87" s="203" t="s">
        <v>178</v>
      </c>
      <c r="F87" s="132"/>
      <c r="G87" s="132"/>
      <c r="H87" s="132"/>
      <c r="I87" s="132"/>
      <c r="J87" s="132"/>
      <c r="K87" s="35"/>
      <c r="L87" s="35"/>
      <c r="M87" s="35"/>
      <c r="N87" s="35"/>
      <c r="O87" s="35"/>
      <c r="P87" s="35"/>
      <c r="Q87" s="35"/>
      <c r="R87" s="35"/>
      <c r="S87" s="35"/>
      <c r="T87" s="35"/>
      <c r="U87" s="35"/>
      <c r="V87" s="35"/>
      <c r="W87" s="35"/>
      <c r="X87" s="35"/>
      <c r="Y87" s="35"/>
      <c r="Z87" s="35"/>
      <c r="AA87" s="35"/>
      <c r="AB87" s="35"/>
      <c r="AC87" s="35"/>
      <c r="AD87" s="35"/>
      <c r="AE87" s="35"/>
      <c r="AF87" s="35"/>
      <c r="AG87" s="35"/>
      <c r="AH87" s="35"/>
      <c r="AI87" s="35"/>
      <c r="AJ87" s="35"/>
      <c r="AK87" s="35"/>
      <c r="AL87" s="35"/>
      <c r="AM87" s="35"/>
      <c r="AN87" s="35"/>
      <c r="AO87" s="35"/>
      <c r="AP87" s="35"/>
      <c r="AQ87" s="35"/>
      <c r="AR87" s="35"/>
      <c r="AS87" s="35"/>
      <c r="AT87" s="35"/>
      <c r="AU87" s="35"/>
      <c r="AV87" s="35"/>
      <c r="AW87" s="35"/>
      <c r="AX87" s="35"/>
      <c r="AY87" s="35"/>
      <c r="AZ87" s="35"/>
      <c r="BA87" s="35"/>
      <c r="BB87" s="35"/>
      <c r="BC87" s="35"/>
      <c r="BD87" s="35"/>
      <c r="BE87" s="35"/>
      <c r="BF87" s="35"/>
      <c r="BG87" s="35"/>
      <c r="BH87" s="35"/>
      <c r="BI87" s="35"/>
      <c r="BJ87" s="35"/>
      <c r="BK87" s="35"/>
      <c r="BL87" s="35"/>
      <c r="BM87" s="35"/>
      <c r="BN87" s="35"/>
      <c r="BO87" s="35"/>
      <c r="BP87" s="35"/>
      <c r="BQ87" s="35"/>
      <c r="BR87" s="35"/>
      <c r="BS87" s="35"/>
      <c r="BT87" s="35"/>
      <c r="BU87" s="35"/>
      <c r="BV87" s="35"/>
      <c r="BW87" s="35"/>
      <c r="BX87" s="35"/>
      <c r="BY87" s="35"/>
      <c r="BZ87" s="35"/>
      <c r="CA87" s="35"/>
      <c r="CB87" s="35"/>
      <c r="CC87" s="35"/>
      <c r="CD87" s="35"/>
      <c r="CE87" s="35"/>
      <c r="CF87" s="35"/>
      <c r="CG87" s="35"/>
      <c r="CH87" s="35"/>
      <c r="CI87" s="35"/>
      <c r="CJ87" s="35"/>
      <c r="CK87" s="35"/>
      <c r="CL87" s="35"/>
      <c r="CM87" s="35"/>
      <c r="CN87" s="35"/>
      <c r="CO87" s="35"/>
      <c r="CP87" s="35"/>
      <c r="CQ87" s="35"/>
      <c r="CR87" s="35"/>
      <c r="CS87" s="35"/>
      <c r="CT87" s="35"/>
      <c r="CU87" s="35"/>
      <c r="CV87" s="35"/>
      <c r="CW87" s="35"/>
      <c r="CX87" s="35"/>
      <c r="CY87" s="35"/>
      <c r="CZ87" s="35"/>
      <c r="DA87" s="35"/>
      <c r="DB87" s="35"/>
      <c r="DC87" s="35"/>
      <c r="DD87" s="35"/>
      <c r="DE87" s="35"/>
      <c r="DF87" s="35"/>
      <c r="DG87" s="35"/>
      <c r="DH87" s="35"/>
      <c r="DI87" s="35"/>
      <c r="DJ87" s="35"/>
      <c r="DK87" s="35"/>
      <c r="DL87" s="35"/>
      <c r="DM87" s="35"/>
      <c r="DN87" s="35"/>
      <c r="DO87" s="35"/>
      <c r="DP87" s="35"/>
      <c r="DQ87" s="35"/>
      <c r="DR87" s="35"/>
      <c r="DS87" s="35"/>
      <c r="DT87" s="35"/>
      <c r="DU87" s="35"/>
      <c r="DV87" s="35"/>
      <c r="DW87" s="35"/>
      <c r="DX87" s="35"/>
      <c r="DY87" s="35"/>
      <c r="DZ87" s="35"/>
      <c r="EA87" s="35"/>
      <c r="EB87" s="35"/>
      <c r="EC87" s="35"/>
      <c r="ED87" s="35"/>
      <c r="EE87" s="35"/>
      <c r="EF87" s="35"/>
      <c r="EG87" s="35"/>
      <c r="EH87" s="35"/>
      <c r="EI87" s="35"/>
      <c r="EJ87" s="35"/>
      <c r="EK87" s="35"/>
      <c r="EL87" s="35"/>
      <c r="EM87" s="35"/>
      <c r="EN87" s="35"/>
      <c r="EO87" s="35"/>
      <c r="EP87" s="35"/>
      <c r="EQ87" s="35"/>
      <c r="ER87" s="35"/>
      <c r="ES87" s="35"/>
      <c r="ET87" s="35"/>
      <c r="EU87" s="35"/>
      <c r="EV87" s="35"/>
      <c r="EW87" s="35"/>
      <c r="EX87" s="35"/>
      <c r="EY87" s="35"/>
      <c r="EZ87" s="35"/>
      <c r="FA87" s="35"/>
      <c r="FB87" s="35"/>
      <c r="FC87" s="35"/>
      <c r="FD87" s="35"/>
      <c r="FE87" s="35"/>
      <c r="FF87" s="35"/>
      <c r="FG87" s="35"/>
      <c r="FH87" s="35"/>
      <c r="FI87" s="35"/>
      <c r="FJ87" s="35"/>
      <c r="FK87" s="35"/>
      <c r="FL87" s="35"/>
      <c r="FM87" s="35"/>
      <c r="FN87" s="35"/>
      <c r="FO87" s="35"/>
      <c r="FP87" s="35"/>
      <c r="FQ87" s="35"/>
      <c r="FR87" s="35"/>
      <c r="FS87" s="35"/>
      <c r="FT87" s="35"/>
      <c r="FU87" s="35"/>
      <c r="FV87" s="35"/>
      <c r="FW87" s="35"/>
      <c r="FX87" s="35"/>
      <c r="FY87" s="35"/>
      <c r="FZ87" s="35"/>
      <c r="GA87" s="35"/>
      <c r="GB87" s="35"/>
      <c r="GC87" s="35"/>
      <c r="GD87" s="35"/>
      <c r="GE87" s="35"/>
      <c r="GF87" s="35"/>
      <c r="GG87" s="35"/>
      <c r="GH87" s="35"/>
      <c r="GI87" s="35"/>
      <c r="GJ87" s="35"/>
      <c r="GK87" s="35"/>
      <c r="GL87" s="35"/>
      <c r="GM87" s="35"/>
      <c r="GN87" s="35"/>
      <c r="GO87" s="35"/>
      <c r="GP87" s="35"/>
      <c r="GQ87" s="35"/>
      <c r="GR87" s="35"/>
      <c r="GS87" s="35"/>
      <c r="GT87" s="35"/>
      <c r="GU87" s="35"/>
      <c r="GV87" s="35"/>
      <c r="GW87" s="35"/>
      <c r="GX87" s="35"/>
      <c r="GY87" s="35"/>
      <c r="GZ87" s="35"/>
      <c r="HA87" s="35"/>
      <c r="HB87" s="35"/>
      <c r="HC87" s="35"/>
      <c r="HD87" s="35"/>
      <c r="HE87" s="35"/>
      <c r="HF87" s="35"/>
      <c r="HG87" s="35"/>
      <c r="HH87" s="35"/>
      <c r="HI87" s="35"/>
      <c r="HJ87" s="35"/>
      <c r="HK87" s="35"/>
      <c r="HL87" s="35"/>
      <c r="HM87" s="35"/>
      <c r="HN87" s="35"/>
      <c r="HO87" s="35"/>
      <c r="HP87" s="35"/>
      <c r="HQ87" s="35"/>
      <c r="HR87" s="35"/>
      <c r="HS87" s="35"/>
      <c r="HT87" s="35"/>
      <c r="HU87" s="35"/>
      <c r="HV87" s="35"/>
      <c r="HW87" s="35"/>
      <c r="HX87" s="35"/>
      <c r="HY87" s="35"/>
      <c r="HZ87" s="35"/>
      <c r="IA87" s="35"/>
      <c r="IB87" s="35"/>
      <c r="IC87" s="35"/>
      <c r="ID87" s="35"/>
      <c r="IE87" s="35"/>
      <c r="IF87" s="35"/>
      <c r="IG87" s="35"/>
      <c r="IH87" s="35"/>
      <c r="II87" s="35"/>
      <c r="IJ87" s="35"/>
      <c r="IK87" s="35"/>
      <c r="IL87" s="35"/>
      <c r="IM87" s="35"/>
      <c r="IN87" s="35"/>
      <c r="IO87" s="35"/>
    </row>
    <row r="88" spans="1:249" x14ac:dyDescent="0.25">
      <c r="A88" s="27" t="s">
        <v>122</v>
      </c>
      <c r="B88" s="34" t="s">
        <v>433</v>
      </c>
      <c r="C88" s="203"/>
      <c r="D88" s="203"/>
      <c r="E88" s="203"/>
      <c r="F88" s="132">
        <f>G88+H88+I88+J88</f>
        <v>0</v>
      </c>
      <c r="G88" s="132"/>
      <c r="H88" s="132"/>
      <c r="I88" s="132"/>
      <c r="J88" s="132"/>
      <c r="M88" s="35"/>
      <c r="N88" s="35"/>
      <c r="O88" s="35"/>
      <c r="P88" s="35"/>
      <c r="Q88" s="35"/>
      <c r="R88" s="35"/>
      <c r="S88" s="35"/>
      <c r="T88" s="35"/>
      <c r="U88" s="35"/>
      <c r="V88" s="35"/>
      <c r="W88" s="35"/>
      <c r="X88" s="35"/>
      <c r="Y88" s="35"/>
      <c r="Z88" s="35"/>
      <c r="AA88" s="35"/>
      <c r="AB88" s="35"/>
      <c r="AC88" s="35"/>
      <c r="AD88" s="35"/>
      <c r="AE88" s="35"/>
      <c r="AF88" s="35"/>
      <c r="AG88" s="35"/>
      <c r="AH88" s="35"/>
      <c r="AI88" s="35"/>
      <c r="AJ88" s="35"/>
      <c r="AK88" s="35"/>
      <c r="AL88" s="35"/>
      <c r="AM88" s="35"/>
      <c r="AN88" s="35"/>
      <c r="AO88" s="35"/>
      <c r="AP88" s="35"/>
      <c r="AQ88" s="35"/>
      <c r="AR88" s="35"/>
      <c r="AS88" s="35"/>
      <c r="AT88" s="35"/>
      <c r="AU88" s="35"/>
      <c r="AV88" s="35"/>
      <c r="AW88" s="35"/>
      <c r="AX88" s="35"/>
      <c r="AY88" s="35"/>
      <c r="AZ88" s="35"/>
      <c r="BA88" s="35"/>
      <c r="BB88" s="35"/>
      <c r="BC88" s="35"/>
      <c r="BD88" s="35"/>
      <c r="BE88" s="35"/>
      <c r="BF88" s="35"/>
      <c r="BG88" s="35"/>
      <c r="BH88" s="35"/>
      <c r="BI88" s="35"/>
      <c r="BJ88" s="35"/>
      <c r="BK88" s="35"/>
      <c r="BL88" s="35"/>
      <c r="BM88" s="35"/>
      <c r="BN88" s="35"/>
      <c r="BO88" s="35"/>
      <c r="BP88" s="35"/>
      <c r="BQ88" s="35"/>
      <c r="BR88" s="35"/>
      <c r="BS88" s="35"/>
      <c r="BT88" s="35"/>
      <c r="BU88" s="35"/>
      <c r="BV88" s="35"/>
      <c r="BW88" s="35"/>
      <c r="BX88" s="35"/>
      <c r="BY88" s="35"/>
      <c r="BZ88" s="35"/>
      <c r="CA88" s="35"/>
      <c r="CB88" s="35"/>
      <c r="CC88" s="35"/>
      <c r="CD88" s="35"/>
      <c r="CE88" s="35"/>
      <c r="CF88" s="35"/>
      <c r="CG88" s="35"/>
      <c r="CH88" s="35"/>
      <c r="CI88" s="35"/>
      <c r="CJ88" s="35"/>
      <c r="CK88" s="35"/>
      <c r="CL88" s="35"/>
      <c r="CM88" s="35"/>
      <c r="CN88" s="35"/>
      <c r="CO88" s="35"/>
      <c r="CP88" s="35"/>
      <c r="CQ88" s="35"/>
      <c r="CR88" s="35"/>
      <c r="CS88" s="35"/>
      <c r="CT88" s="35"/>
      <c r="CU88" s="35"/>
      <c r="CV88" s="35"/>
      <c r="CW88" s="35"/>
      <c r="CX88" s="35"/>
      <c r="CY88" s="35"/>
      <c r="CZ88" s="35"/>
      <c r="DA88" s="35"/>
      <c r="DB88" s="35"/>
      <c r="DC88" s="35"/>
      <c r="DD88" s="35"/>
      <c r="DE88" s="35"/>
      <c r="DF88" s="35"/>
      <c r="DG88" s="35"/>
      <c r="DH88" s="35"/>
      <c r="DI88" s="35"/>
      <c r="DJ88" s="35"/>
      <c r="DK88" s="35"/>
      <c r="DL88" s="35"/>
      <c r="DM88" s="35"/>
      <c r="DN88" s="35"/>
      <c r="DO88" s="35"/>
      <c r="DP88" s="35"/>
      <c r="DQ88" s="35"/>
      <c r="DR88" s="35"/>
      <c r="DS88" s="35"/>
      <c r="DT88" s="35"/>
      <c r="DU88" s="35"/>
      <c r="DV88" s="35"/>
      <c r="DW88" s="35"/>
      <c r="DX88" s="35"/>
      <c r="DY88" s="35"/>
      <c r="DZ88" s="35"/>
      <c r="EA88" s="35"/>
      <c r="EB88" s="35"/>
      <c r="EC88" s="35"/>
      <c r="ED88" s="35"/>
      <c r="EE88" s="35"/>
      <c r="EF88" s="35"/>
      <c r="EG88" s="35"/>
      <c r="EH88" s="35"/>
      <c r="EI88" s="35"/>
      <c r="EJ88" s="35"/>
      <c r="EK88" s="35"/>
      <c r="EL88" s="35"/>
      <c r="EM88" s="35"/>
      <c r="EN88" s="35"/>
      <c r="EO88" s="35"/>
      <c r="EP88" s="35"/>
      <c r="EQ88" s="35"/>
      <c r="ER88" s="35"/>
      <c r="ES88" s="35"/>
      <c r="ET88" s="35"/>
      <c r="EU88" s="35"/>
      <c r="EV88" s="35"/>
      <c r="EW88" s="35"/>
      <c r="EX88" s="35"/>
      <c r="EY88" s="35"/>
      <c r="EZ88" s="35"/>
      <c r="FA88" s="35"/>
      <c r="FB88" s="35"/>
      <c r="FC88" s="35"/>
      <c r="FD88" s="35"/>
      <c r="FE88" s="35"/>
      <c r="FF88" s="35"/>
      <c r="FG88" s="35"/>
      <c r="FH88" s="35"/>
      <c r="FI88" s="35"/>
      <c r="FJ88" s="35"/>
      <c r="FK88" s="35"/>
      <c r="FL88" s="35"/>
      <c r="FM88" s="35"/>
      <c r="FN88" s="35"/>
      <c r="FO88" s="35"/>
      <c r="FP88" s="35"/>
      <c r="FQ88" s="35"/>
      <c r="FR88" s="35"/>
      <c r="FS88" s="35"/>
      <c r="FT88" s="35"/>
      <c r="FU88" s="35"/>
      <c r="FV88" s="35"/>
      <c r="FW88" s="35"/>
      <c r="FX88" s="35"/>
      <c r="FY88" s="35"/>
      <c r="FZ88" s="35"/>
      <c r="GA88" s="35"/>
      <c r="GB88" s="35"/>
      <c r="GC88" s="35"/>
      <c r="GD88" s="35"/>
      <c r="GE88" s="35"/>
      <c r="GF88" s="35"/>
      <c r="GG88" s="35"/>
      <c r="GH88" s="35"/>
      <c r="GI88" s="35"/>
      <c r="GJ88" s="35"/>
      <c r="GK88" s="35"/>
      <c r="GL88" s="35"/>
      <c r="GM88" s="35"/>
      <c r="GN88" s="35"/>
      <c r="GO88" s="35"/>
      <c r="GP88" s="35"/>
      <c r="GQ88" s="35"/>
      <c r="GR88" s="35"/>
      <c r="GS88" s="35"/>
      <c r="GT88" s="35"/>
      <c r="GU88" s="35"/>
      <c r="GV88" s="35"/>
      <c r="GW88" s="35"/>
      <c r="GX88" s="35"/>
      <c r="GY88" s="35"/>
      <c r="GZ88" s="35"/>
      <c r="HA88" s="35"/>
      <c r="HB88" s="35"/>
      <c r="HC88" s="35"/>
      <c r="HD88" s="35"/>
      <c r="HE88" s="35"/>
      <c r="HF88" s="35"/>
      <c r="HG88" s="35"/>
      <c r="HH88" s="35"/>
      <c r="HI88" s="35"/>
      <c r="HJ88" s="35"/>
      <c r="HK88" s="35"/>
      <c r="HL88" s="35"/>
      <c r="HM88" s="35"/>
      <c r="HN88" s="35"/>
      <c r="HO88" s="35"/>
      <c r="HP88" s="35"/>
      <c r="HQ88" s="35"/>
      <c r="HR88" s="35"/>
      <c r="HS88" s="35"/>
      <c r="HT88" s="35"/>
      <c r="HU88" s="35"/>
      <c r="HV88" s="35"/>
      <c r="HW88" s="35"/>
      <c r="HX88" s="35"/>
      <c r="HY88" s="35"/>
      <c r="HZ88" s="35"/>
      <c r="IA88" s="35"/>
      <c r="IB88" s="35"/>
      <c r="IC88" s="35"/>
      <c r="ID88" s="35"/>
      <c r="IE88" s="35"/>
      <c r="IF88" s="35"/>
      <c r="IG88" s="35"/>
      <c r="IH88" s="35"/>
      <c r="II88" s="35"/>
      <c r="IJ88" s="35"/>
      <c r="IK88" s="35"/>
      <c r="IL88" s="35"/>
      <c r="IM88" s="35"/>
      <c r="IN88" s="35"/>
      <c r="IO88" s="35"/>
    </row>
    <row r="89" spans="1:249" ht="38.25" x14ac:dyDescent="0.25">
      <c r="A89" s="29" t="s">
        <v>271</v>
      </c>
      <c r="B89" s="30" t="s">
        <v>311</v>
      </c>
      <c r="C89" s="31" t="s">
        <v>273</v>
      </c>
      <c r="D89" s="31" t="s">
        <v>261</v>
      </c>
      <c r="E89" s="31" t="s">
        <v>178</v>
      </c>
      <c r="F89" s="52"/>
      <c r="G89" s="52"/>
      <c r="H89" s="52"/>
      <c r="I89" s="52"/>
      <c r="J89" s="52"/>
    </row>
    <row r="90" spans="1:249" ht="25.5" x14ac:dyDescent="0.25">
      <c r="A90" s="29" t="s">
        <v>275</v>
      </c>
      <c r="B90" s="30" t="s">
        <v>312</v>
      </c>
      <c r="C90" s="31" t="s">
        <v>276</v>
      </c>
      <c r="D90" s="31" t="s">
        <v>277</v>
      </c>
      <c r="E90" s="31" t="s">
        <v>178</v>
      </c>
      <c r="F90" s="52">
        <f>G90+H90+I90+J90</f>
        <v>5072423.82</v>
      </c>
      <c r="G90" s="52">
        <f>G93+G94+G95+G96+G97+G98+G99+G100+G101</f>
        <v>278300</v>
      </c>
      <c r="H90" s="52">
        <f>H93+H94+H95+H96+H97+H98+H99+H100+H101</f>
        <v>0</v>
      </c>
      <c r="I90" s="52">
        <f>I93+I94+I95+I96+I97+I98+I99+I100+I101</f>
        <v>4794123.82</v>
      </c>
      <c r="J90" s="52">
        <f>J93+J94+J95+J96+J97+J98+J99+J100+J101</f>
        <v>0</v>
      </c>
    </row>
    <row r="91" spans="1:249" x14ac:dyDescent="0.25">
      <c r="A91" s="27" t="s">
        <v>1</v>
      </c>
      <c r="B91" s="203" t="s">
        <v>178</v>
      </c>
      <c r="C91" s="203" t="s">
        <v>178</v>
      </c>
      <c r="D91" s="203" t="s">
        <v>178</v>
      </c>
      <c r="E91" s="203" t="s">
        <v>178</v>
      </c>
      <c r="F91" s="203" t="s">
        <v>178</v>
      </c>
      <c r="G91" s="203" t="s">
        <v>178</v>
      </c>
      <c r="H91" s="203" t="s">
        <v>178</v>
      </c>
      <c r="I91" s="203" t="s">
        <v>178</v>
      </c>
      <c r="J91" s="203" t="s">
        <v>178</v>
      </c>
    </row>
    <row r="92" spans="1:249" x14ac:dyDescent="0.25">
      <c r="A92" s="27" t="s">
        <v>187</v>
      </c>
      <c r="B92" s="203" t="s">
        <v>178</v>
      </c>
      <c r="C92" s="203" t="s">
        <v>178</v>
      </c>
      <c r="D92" s="203" t="s">
        <v>178</v>
      </c>
      <c r="E92" s="203" t="s">
        <v>178</v>
      </c>
      <c r="F92" s="203" t="s">
        <v>178</v>
      </c>
      <c r="G92" s="203" t="s">
        <v>178</v>
      </c>
      <c r="H92" s="203" t="s">
        <v>178</v>
      </c>
      <c r="I92" s="203" t="s">
        <v>178</v>
      </c>
      <c r="J92" s="203" t="s">
        <v>178</v>
      </c>
    </row>
    <row r="93" spans="1:249" x14ac:dyDescent="0.25">
      <c r="A93" s="190" t="s">
        <v>554</v>
      </c>
      <c r="B93" s="34" t="s">
        <v>546</v>
      </c>
      <c r="C93" s="34"/>
      <c r="D93" s="34" t="s">
        <v>277</v>
      </c>
      <c r="E93" s="34" t="s">
        <v>229</v>
      </c>
      <c r="F93" s="132">
        <f t="shared" ref="F93:F100" si="3">G93+H93+I93+J93</f>
        <v>283000</v>
      </c>
      <c r="G93" s="132"/>
      <c r="H93" s="132"/>
      <c r="I93" s="132">
        <v>283000</v>
      </c>
      <c r="J93" s="132"/>
    </row>
    <row r="94" spans="1:249" x14ac:dyDescent="0.25">
      <c r="A94" s="190" t="s">
        <v>555</v>
      </c>
      <c r="B94" s="34" t="s">
        <v>547</v>
      </c>
      <c r="C94" s="34"/>
      <c r="D94" s="34" t="s">
        <v>277</v>
      </c>
      <c r="E94" s="34" t="s">
        <v>234</v>
      </c>
      <c r="F94" s="132">
        <f t="shared" si="3"/>
        <v>0</v>
      </c>
      <c r="G94" s="132"/>
      <c r="H94" s="132"/>
      <c r="I94" s="132">
        <v>0</v>
      </c>
      <c r="J94" s="132"/>
    </row>
    <row r="95" spans="1:249" x14ac:dyDescent="0.25">
      <c r="A95" s="190" t="s">
        <v>556</v>
      </c>
      <c r="B95" s="34" t="s">
        <v>548</v>
      </c>
      <c r="C95" s="34"/>
      <c r="D95" s="34" t="s">
        <v>277</v>
      </c>
      <c r="E95" s="34" t="s">
        <v>239</v>
      </c>
      <c r="F95" s="132">
        <f t="shared" si="3"/>
        <v>425767.02</v>
      </c>
      <c r="G95" s="132">
        <v>278300</v>
      </c>
      <c r="H95" s="132"/>
      <c r="I95" s="132">
        <v>147467.01999999999</v>
      </c>
      <c r="J95" s="132"/>
    </row>
    <row r="96" spans="1:249" x14ac:dyDescent="0.25">
      <c r="A96" s="190" t="s">
        <v>766</v>
      </c>
      <c r="B96" s="34" t="s">
        <v>549</v>
      </c>
      <c r="C96" s="34"/>
      <c r="D96" s="34" t="s">
        <v>277</v>
      </c>
      <c r="E96" s="34" t="s">
        <v>243</v>
      </c>
      <c r="F96" s="132">
        <f t="shared" si="3"/>
        <v>0</v>
      </c>
      <c r="G96" s="132"/>
      <c r="H96" s="132"/>
      <c r="I96" s="132">
        <v>0</v>
      </c>
      <c r="J96" s="132"/>
    </row>
    <row r="97" spans="1:10" x14ac:dyDescent="0.25">
      <c r="A97" s="247" t="s">
        <v>557</v>
      </c>
      <c r="B97" s="34" t="s">
        <v>550</v>
      </c>
      <c r="C97" s="34"/>
      <c r="D97" s="34" t="s">
        <v>277</v>
      </c>
      <c r="E97" s="34" t="s">
        <v>542</v>
      </c>
      <c r="F97" s="132">
        <f t="shared" si="3"/>
        <v>1395056.8</v>
      </c>
      <c r="G97" s="132"/>
      <c r="H97" s="132"/>
      <c r="I97" s="132">
        <v>1395056.8</v>
      </c>
      <c r="J97" s="132"/>
    </row>
    <row r="98" spans="1:10" x14ac:dyDescent="0.25">
      <c r="A98" s="190" t="s">
        <v>558</v>
      </c>
      <c r="B98" s="34" t="s">
        <v>551</v>
      </c>
      <c r="C98" s="34"/>
      <c r="D98" s="34" t="s">
        <v>277</v>
      </c>
      <c r="E98" s="34" t="s">
        <v>543</v>
      </c>
      <c r="F98" s="132">
        <f t="shared" si="3"/>
        <v>1618600</v>
      </c>
      <c r="G98" s="132"/>
      <c r="H98" s="132"/>
      <c r="I98" s="132">
        <v>1618600</v>
      </c>
      <c r="J98" s="132"/>
    </row>
    <row r="99" spans="1:10" x14ac:dyDescent="0.25">
      <c r="A99" s="190" t="s">
        <v>559</v>
      </c>
      <c r="B99" s="34" t="s">
        <v>552</v>
      </c>
      <c r="C99" s="34"/>
      <c r="D99" s="34" t="s">
        <v>277</v>
      </c>
      <c r="E99" s="34" t="s">
        <v>544</v>
      </c>
      <c r="F99" s="132">
        <f t="shared" si="3"/>
        <v>55000</v>
      </c>
      <c r="G99" s="132"/>
      <c r="H99" s="132"/>
      <c r="I99" s="132">
        <v>55000</v>
      </c>
      <c r="J99" s="132"/>
    </row>
    <row r="100" spans="1:10" x14ac:dyDescent="0.25">
      <c r="A100" s="190" t="s">
        <v>560</v>
      </c>
      <c r="B100" s="33" t="s">
        <v>553</v>
      </c>
      <c r="C100" s="34"/>
      <c r="D100" s="34" t="s">
        <v>277</v>
      </c>
      <c r="E100" s="34" t="s">
        <v>545</v>
      </c>
      <c r="F100" s="132">
        <f t="shared" si="3"/>
        <v>620000</v>
      </c>
      <c r="G100" s="132"/>
      <c r="H100" s="132"/>
      <c r="I100" s="132">
        <v>620000</v>
      </c>
      <c r="J100" s="132"/>
    </row>
    <row r="101" spans="1:10" x14ac:dyDescent="0.25">
      <c r="A101" s="40" t="s">
        <v>278</v>
      </c>
      <c r="B101" s="41" t="s">
        <v>313</v>
      </c>
      <c r="C101" s="42" t="s">
        <v>178</v>
      </c>
      <c r="D101" s="42" t="s">
        <v>277</v>
      </c>
      <c r="E101" s="43">
        <v>340</v>
      </c>
      <c r="F101" s="133">
        <f>G101+H101+I101+J101</f>
        <v>675000</v>
      </c>
      <c r="G101" s="133">
        <f>G103+G104+G105+G106+G107+G108+G109+G110</f>
        <v>0</v>
      </c>
      <c r="H101" s="133">
        <f>H103+H104+H105+H106+H107+H108+H109+H110</f>
        <v>0</v>
      </c>
      <c r="I101" s="133">
        <f>I103+I104+I105+I106+I107+I108+I109+I110</f>
        <v>675000</v>
      </c>
      <c r="J101" s="133">
        <f>J103+J104+J105+J106+J107+J108+J109+J110</f>
        <v>0</v>
      </c>
    </row>
    <row r="102" spans="1:10" x14ac:dyDescent="0.25">
      <c r="A102" s="32" t="s">
        <v>187</v>
      </c>
      <c r="B102" s="34" t="s">
        <v>178</v>
      </c>
      <c r="C102" s="34" t="s">
        <v>178</v>
      </c>
      <c r="D102" s="34" t="s">
        <v>178</v>
      </c>
      <c r="E102" s="34" t="s">
        <v>178</v>
      </c>
      <c r="F102" s="34" t="s">
        <v>178</v>
      </c>
      <c r="G102" s="34" t="s">
        <v>178</v>
      </c>
      <c r="H102" s="34" t="s">
        <v>178</v>
      </c>
      <c r="I102" s="34" t="s">
        <v>178</v>
      </c>
      <c r="J102" s="132"/>
    </row>
    <row r="103" spans="1:10" ht="38.25" x14ac:dyDescent="0.25">
      <c r="A103" s="32" t="s">
        <v>442</v>
      </c>
      <c r="B103" s="33" t="s">
        <v>314</v>
      </c>
      <c r="C103" s="34"/>
      <c r="D103" s="34" t="s">
        <v>277</v>
      </c>
      <c r="E103" s="34" t="s">
        <v>434</v>
      </c>
      <c r="F103" s="132">
        <f t="shared" ref="F103:F110" si="4">G103+H103+I103+J103</f>
        <v>5000</v>
      </c>
      <c r="G103" s="132"/>
      <c r="H103" s="132"/>
      <c r="I103" s="132">
        <v>5000</v>
      </c>
      <c r="J103" s="132"/>
    </row>
    <row r="104" spans="1:10" x14ac:dyDescent="0.25">
      <c r="A104" s="32" t="s">
        <v>443</v>
      </c>
      <c r="B104" s="33" t="s">
        <v>382</v>
      </c>
      <c r="C104" s="34"/>
      <c r="D104" s="34" t="s">
        <v>277</v>
      </c>
      <c r="E104" s="34" t="s">
        <v>435</v>
      </c>
      <c r="F104" s="132">
        <f t="shared" si="4"/>
        <v>300000</v>
      </c>
      <c r="G104" s="132"/>
      <c r="H104" s="132"/>
      <c r="I104" s="132">
        <v>300000</v>
      </c>
      <c r="J104" s="132"/>
    </row>
    <row r="105" spans="1:10" ht="25.5" x14ac:dyDescent="0.25">
      <c r="A105" s="32" t="s">
        <v>444</v>
      </c>
      <c r="B105" s="33" t="s">
        <v>383</v>
      </c>
      <c r="C105" s="34"/>
      <c r="D105" s="34" t="s">
        <v>277</v>
      </c>
      <c r="E105" s="34" t="s">
        <v>436</v>
      </c>
      <c r="F105" s="132">
        <f t="shared" si="4"/>
        <v>40000</v>
      </c>
      <c r="G105" s="132"/>
      <c r="H105" s="132"/>
      <c r="I105" s="132">
        <v>40000</v>
      </c>
      <c r="J105" s="132"/>
    </row>
    <row r="106" spans="1:10" ht="25.5" x14ac:dyDescent="0.25">
      <c r="A106" s="32" t="s">
        <v>445</v>
      </c>
      <c r="B106" s="33" t="s">
        <v>384</v>
      </c>
      <c r="C106" s="34"/>
      <c r="D106" s="34" t="s">
        <v>277</v>
      </c>
      <c r="E106" s="34" t="s">
        <v>437</v>
      </c>
      <c r="F106" s="132">
        <f t="shared" si="4"/>
        <v>15000</v>
      </c>
      <c r="G106" s="132"/>
      <c r="H106" s="132"/>
      <c r="I106" s="132">
        <v>15000</v>
      </c>
      <c r="J106" s="132"/>
    </row>
    <row r="107" spans="1:10" x14ac:dyDescent="0.25">
      <c r="A107" s="32" t="s">
        <v>446</v>
      </c>
      <c r="B107" s="33" t="s">
        <v>385</v>
      </c>
      <c r="C107" s="34"/>
      <c r="D107" s="34" t="s">
        <v>277</v>
      </c>
      <c r="E107" s="34" t="s">
        <v>438</v>
      </c>
      <c r="F107" s="132">
        <f t="shared" si="4"/>
        <v>25000</v>
      </c>
      <c r="G107" s="132"/>
      <c r="H107" s="132"/>
      <c r="I107" s="132">
        <v>25000</v>
      </c>
      <c r="J107" s="132"/>
    </row>
    <row r="108" spans="1:10" ht="25.5" x14ac:dyDescent="0.25">
      <c r="A108" s="32" t="s">
        <v>447</v>
      </c>
      <c r="B108" s="33" t="s">
        <v>386</v>
      </c>
      <c r="C108" s="34"/>
      <c r="D108" s="34" t="s">
        <v>277</v>
      </c>
      <c r="E108" s="34" t="s">
        <v>439</v>
      </c>
      <c r="F108" s="132">
        <f t="shared" si="4"/>
        <v>225000</v>
      </c>
      <c r="G108" s="132"/>
      <c r="H108" s="132"/>
      <c r="I108" s="132">
        <v>225000</v>
      </c>
      <c r="J108" s="132"/>
    </row>
    <row r="109" spans="1:10" ht="25.5" x14ac:dyDescent="0.25">
      <c r="A109" s="32" t="s">
        <v>449</v>
      </c>
      <c r="B109" s="33" t="s">
        <v>387</v>
      </c>
      <c r="C109" s="34"/>
      <c r="D109" s="34" t="s">
        <v>277</v>
      </c>
      <c r="E109" s="34" t="s">
        <v>440</v>
      </c>
      <c r="F109" s="132">
        <f t="shared" si="4"/>
        <v>0</v>
      </c>
      <c r="G109" s="132"/>
      <c r="H109" s="132"/>
      <c r="I109" s="132">
        <v>0</v>
      </c>
      <c r="J109" s="132"/>
    </row>
    <row r="110" spans="1:10" ht="25.5" x14ac:dyDescent="0.25">
      <c r="A110" s="32" t="s">
        <v>448</v>
      </c>
      <c r="B110" s="33" t="s">
        <v>388</v>
      </c>
      <c r="C110" s="34"/>
      <c r="D110" s="34" t="s">
        <v>277</v>
      </c>
      <c r="E110" s="34" t="s">
        <v>441</v>
      </c>
      <c r="F110" s="132">
        <f t="shared" si="4"/>
        <v>65000</v>
      </c>
      <c r="G110" s="132"/>
      <c r="H110" s="132"/>
      <c r="I110" s="132">
        <v>65000</v>
      </c>
      <c r="J110" s="132"/>
    </row>
    <row r="111" spans="1:10" ht="51" x14ac:dyDescent="0.25">
      <c r="A111" s="29" t="s">
        <v>450</v>
      </c>
      <c r="B111" s="30" t="s">
        <v>451</v>
      </c>
      <c r="C111" s="31"/>
      <c r="D111" s="31" t="s">
        <v>452</v>
      </c>
      <c r="E111" s="31"/>
      <c r="F111" s="133">
        <f>G111+H111+I111+J111</f>
        <v>0</v>
      </c>
      <c r="G111" s="133"/>
      <c r="H111" s="133"/>
      <c r="I111" s="133"/>
      <c r="J111" s="133"/>
    </row>
    <row r="112" spans="1:10" x14ac:dyDescent="0.25">
      <c r="A112" s="29" t="s">
        <v>453</v>
      </c>
      <c r="B112" s="30" t="s">
        <v>454</v>
      </c>
      <c r="C112" s="31"/>
      <c r="D112" s="31" t="s">
        <v>455</v>
      </c>
      <c r="E112" s="31"/>
      <c r="F112" s="52">
        <f>G112+H112+I112+J112</f>
        <v>6569595.5999999996</v>
      </c>
      <c r="G112" s="52">
        <f>G114+G115</f>
        <v>4438800</v>
      </c>
      <c r="H112" s="52">
        <f>H114+H115</f>
        <v>0</v>
      </c>
      <c r="I112" s="52">
        <f>I114+I115</f>
        <v>2130795.6</v>
      </c>
      <c r="J112" s="52">
        <f>J114+J115</f>
        <v>0</v>
      </c>
    </row>
    <row r="113" spans="1:249" x14ac:dyDescent="0.25">
      <c r="A113" s="32" t="s">
        <v>187</v>
      </c>
      <c r="B113" s="34" t="s">
        <v>178</v>
      </c>
      <c r="C113" s="34" t="s">
        <v>178</v>
      </c>
      <c r="D113" s="34" t="s">
        <v>178</v>
      </c>
      <c r="E113" s="34" t="s">
        <v>178</v>
      </c>
      <c r="F113" s="34" t="s">
        <v>178</v>
      </c>
      <c r="G113" s="34" t="s">
        <v>178</v>
      </c>
      <c r="H113" s="34" t="s">
        <v>178</v>
      </c>
      <c r="I113" s="34" t="s">
        <v>178</v>
      </c>
      <c r="J113" s="34" t="s">
        <v>178</v>
      </c>
    </row>
    <row r="114" spans="1:249" x14ac:dyDescent="0.25">
      <c r="A114" s="32" t="s">
        <v>621</v>
      </c>
      <c r="B114" s="33" t="s">
        <v>456</v>
      </c>
      <c r="C114" s="31"/>
      <c r="D114" s="34" t="s">
        <v>455</v>
      </c>
      <c r="E114" s="34" t="s">
        <v>239</v>
      </c>
      <c r="F114" s="133">
        <f>SUM(G114:I114)</f>
        <v>5330435.5999999996</v>
      </c>
      <c r="G114" s="133">
        <v>3613200</v>
      </c>
      <c r="H114" s="133"/>
      <c r="I114" s="133">
        <v>1717235.6</v>
      </c>
      <c r="J114" s="133"/>
    </row>
    <row r="115" spans="1:249" x14ac:dyDescent="0.25">
      <c r="A115" s="32" t="s">
        <v>622</v>
      </c>
      <c r="B115" s="33" t="s">
        <v>623</v>
      </c>
      <c r="C115" s="31"/>
      <c r="D115" s="34" t="s">
        <v>455</v>
      </c>
      <c r="E115" s="34" t="s">
        <v>239</v>
      </c>
      <c r="F115" s="133">
        <f>SUM(G115:I115)</f>
        <v>1239160</v>
      </c>
      <c r="G115" s="133">
        <v>825600</v>
      </c>
      <c r="H115" s="133"/>
      <c r="I115" s="133">
        <v>413560</v>
      </c>
      <c r="J115" s="133"/>
    </row>
    <row r="116" spans="1:249" ht="26.25" x14ac:dyDescent="0.25">
      <c r="A116" s="54" t="s">
        <v>279</v>
      </c>
      <c r="B116" s="30" t="s">
        <v>310</v>
      </c>
      <c r="C116" s="34"/>
      <c r="D116" s="31" t="s">
        <v>281</v>
      </c>
      <c r="E116" s="31"/>
      <c r="F116" s="52">
        <f>G116+H116+I116+J116</f>
        <v>0</v>
      </c>
      <c r="G116" s="52">
        <f>G118+G119</f>
        <v>0</v>
      </c>
      <c r="H116" s="52">
        <f>H118+H119</f>
        <v>0</v>
      </c>
      <c r="I116" s="52">
        <f>I118+I119</f>
        <v>0</v>
      </c>
      <c r="J116" s="52">
        <f>J118+J119</f>
        <v>0</v>
      </c>
    </row>
    <row r="117" spans="1:249" x14ac:dyDescent="0.25">
      <c r="A117" s="27" t="s">
        <v>1</v>
      </c>
      <c r="B117" s="203" t="s">
        <v>178</v>
      </c>
      <c r="C117" s="203" t="s">
        <v>178</v>
      </c>
      <c r="D117" s="203" t="s">
        <v>178</v>
      </c>
      <c r="E117" s="203" t="s">
        <v>178</v>
      </c>
      <c r="F117" s="204"/>
      <c r="G117" s="204"/>
      <c r="H117" s="204"/>
      <c r="I117" s="204"/>
      <c r="J117" s="204"/>
    </row>
    <row r="118" spans="1:249" ht="76.5" x14ac:dyDescent="0.25">
      <c r="A118" s="32" t="s">
        <v>282</v>
      </c>
      <c r="B118" s="33" t="s">
        <v>283</v>
      </c>
      <c r="C118" s="34"/>
      <c r="D118" s="34" t="s">
        <v>284</v>
      </c>
      <c r="E118" s="34"/>
      <c r="F118" s="132">
        <f>G118+H118+I118+J118</f>
        <v>0</v>
      </c>
      <c r="G118" s="132"/>
      <c r="H118" s="132"/>
      <c r="I118" s="132"/>
      <c r="J118" s="132"/>
    </row>
    <row r="119" spans="1:249" s="44" customFormat="1" ht="51" x14ac:dyDescent="0.25">
      <c r="A119" s="32" t="s">
        <v>306</v>
      </c>
      <c r="B119" s="33" t="s">
        <v>458</v>
      </c>
      <c r="C119" s="34"/>
      <c r="D119" s="34" t="s">
        <v>285</v>
      </c>
      <c r="E119" s="34"/>
      <c r="F119" s="132">
        <f>G119+H119+I119+J119</f>
        <v>0</v>
      </c>
      <c r="G119" s="132"/>
      <c r="H119" s="132"/>
      <c r="I119" s="132"/>
      <c r="J119" s="132"/>
      <c r="K119" s="46"/>
      <c r="L119" s="46"/>
      <c r="M119" s="46"/>
      <c r="N119" s="46"/>
      <c r="O119" s="46"/>
      <c r="P119" s="46"/>
      <c r="Q119" s="46"/>
      <c r="R119" s="46"/>
      <c r="S119" s="46"/>
      <c r="T119" s="46"/>
      <c r="U119" s="46"/>
      <c r="V119" s="46"/>
      <c r="W119" s="46"/>
      <c r="X119" s="46"/>
      <c r="Y119" s="46"/>
      <c r="Z119" s="46"/>
      <c r="AA119" s="46"/>
      <c r="AB119" s="46"/>
      <c r="AC119" s="46"/>
      <c r="AD119" s="46"/>
      <c r="AE119" s="46"/>
      <c r="AF119" s="46"/>
      <c r="AG119" s="46"/>
      <c r="AH119" s="46"/>
      <c r="AI119" s="46"/>
      <c r="AJ119" s="46"/>
      <c r="AK119" s="46"/>
      <c r="AL119" s="46"/>
      <c r="AM119" s="46"/>
      <c r="AN119" s="46"/>
      <c r="AO119" s="46"/>
      <c r="AP119" s="46"/>
      <c r="AQ119" s="46"/>
      <c r="AR119" s="46"/>
      <c r="AS119" s="46"/>
      <c r="AT119" s="46"/>
      <c r="AU119" s="46"/>
      <c r="AV119" s="46"/>
      <c r="AW119" s="46"/>
      <c r="AX119" s="46"/>
      <c r="AY119" s="46"/>
      <c r="AZ119" s="46"/>
      <c r="BA119" s="46"/>
      <c r="BB119" s="46"/>
      <c r="BC119" s="46"/>
      <c r="BD119" s="46"/>
      <c r="BE119" s="46"/>
      <c r="BF119" s="46"/>
      <c r="BG119" s="46"/>
      <c r="BH119" s="46"/>
      <c r="BI119" s="46"/>
      <c r="BJ119" s="46"/>
      <c r="BK119" s="46"/>
      <c r="BL119" s="46"/>
      <c r="BM119" s="46"/>
      <c r="BN119" s="46"/>
      <c r="BO119" s="46"/>
      <c r="BP119" s="46"/>
      <c r="BQ119" s="46"/>
      <c r="BR119" s="46"/>
      <c r="BS119" s="46"/>
      <c r="BT119" s="46"/>
      <c r="BU119" s="46"/>
      <c r="BV119" s="46"/>
      <c r="BW119" s="46"/>
      <c r="BX119" s="46"/>
      <c r="BY119" s="46"/>
      <c r="BZ119" s="46"/>
      <c r="CA119" s="46"/>
      <c r="CB119" s="46"/>
      <c r="CC119" s="46"/>
      <c r="CD119" s="46"/>
      <c r="CE119" s="46"/>
      <c r="CF119" s="46"/>
      <c r="CG119" s="46"/>
      <c r="CH119" s="46"/>
      <c r="CI119" s="46"/>
      <c r="CJ119" s="46"/>
      <c r="CK119" s="46"/>
      <c r="CL119" s="46"/>
      <c r="CM119" s="46"/>
      <c r="CN119" s="46"/>
      <c r="CO119" s="46"/>
      <c r="CP119" s="46"/>
      <c r="CQ119" s="46"/>
      <c r="CR119" s="46"/>
      <c r="CS119" s="46"/>
      <c r="CT119" s="46"/>
      <c r="CU119" s="46"/>
      <c r="CV119" s="46"/>
      <c r="CW119" s="46"/>
      <c r="CX119" s="46"/>
      <c r="CY119" s="46"/>
      <c r="CZ119" s="46"/>
      <c r="DA119" s="46"/>
      <c r="DB119" s="46"/>
      <c r="DC119" s="46"/>
      <c r="DD119" s="46"/>
      <c r="DE119" s="46"/>
      <c r="DF119" s="46"/>
      <c r="DG119" s="46"/>
      <c r="DH119" s="46"/>
      <c r="DI119" s="46"/>
      <c r="DJ119" s="46"/>
      <c r="DK119" s="46"/>
      <c r="DL119" s="46"/>
      <c r="DM119" s="46"/>
      <c r="DN119" s="46"/>
      <c r="DO119" s="46"/>
      <c r="DP119" s="46"/>
      <c r="DQ119" s="46"/>
      <c r="DR119" s="46"/>
      <c r="DS119" s="46"/>
      <c r="DT119" s="46"/>
      <c r="DU119" s="46"/>
      <c r="DV119" s="46"/>
      <c r="DW119" s="46"/>
      <c r="DX119" s="46"/>
      <c r="DY119" s="46"/>
      <c r="DZ119" s="46"/>
      <c r="EA119" s="46"/>
      <c r="EB119" s="46"/>
      <c r="EC119" s="46"/>
      <c r="ED119" s="46"/>
      <c r="EE119" s="46"/>
      <c r="EF119" s="46"/>
      <c r="EG119" s="46"/>
      <c r="EH119" s="46"/>
      <c r="EI119" s="46"/>
      <c r="EJ119" s="46"/>
      <c r="EK119" s="46"/>
      <c r="EL119" s="46"/>
      <c r="EM119" s="46"/>
      <c r="EN119" s="46"/>
      <c r="EO119" s="46"/>
      <c r="EP119" s="46"/>
      <c r="EQ119" s="46"/>
      <c r="ER119" s="46"/>
      <c r="ES119" s="46"/>
      <c r="ET119" s="46"/>
      <c r="EU119" s="46"/>
      <c r="EV119" s="46"/>
      <c r="EW119" s="46"/>
      <c r="EX119" s="46"/>
      <c r="EY119" s="46"/>
      <c r="EZ119" s="46"/>
      <c r="FA119" s="46"/>
      <c r="FB119" s="46"/>
      <c r="FC119" s="46"/>
      <c r="FD119" s="46"/>
      <c r="FE119" s="46"/>
      <c r="FF119" s="46"/>
      <c r="FG119" s="46"/>
      <c r="FH119" s="46"/>
      <c r="FI119" s="46"/>
      <c r="FJ119" s="46"/>
      <c r="FK119" s="46"/>
      <c r="FL119" s="46"/>
      <c r="FM119" s="46"/>
      <c r="FN119" s="46"/>
      <c r="FO119" s="46"/>
      <c r="FP119" s="46"/>
      <c r="FQ119" s="46"/>
      <c r="FR119" s="46"/>
      <c r="FS119" s="46"/>
      <c r="FT119" s="46"/>
      <c r="FU119" s="46"/>
      <c r="FV119" s="46"/>
      <c r="FW119" s="46"/>
      <c r="FX119" s="46"/>
      <c r="FY119" s="46"/>
      <c r="FZ119" s="46"/>
      <c r="GA119" s="46"/>
      <c r="GB119" s="46"/>
      <c r="GC119" s="46"/>
      <c r="GD119" s="46"/>
      <c r="GE119" s="46"/>
      <c r="GF119" s="46"/>
      <c r="GG119" s="46"/>
      <c r="GH119" s="46"/>
      <c r="GI119" s="46"/>
      <c r="GJ119" s="46"/>
      <c r="GK119" s="46"/>
      <c r="GL119" s="46"/>
      <c r="GM119" s="46"/>
      <c r="GN119" s="46"/>
      <c r="GO119" s="46"/>
      <c r="GP119" s="46"/>
      <c r="GQ119" s="46"/>
      <c r="GR119" s="46"/>
      <c r="GS119" s="46"/>
      <c r="GT119" s="46"/>
      <c r="GU119" s="46"/>
      <c r="GV119" s="46"/>
      <c r="GW119" s="46"/>
      <c r="GX119" s="46"/>
      <c r="GY119" s="46"/>
      <c r="GZ119" s="46"/>
      <c r="HA119" s="46"/>
      <c r="HB119" s="46"/>
      <c r="HC119" s="46"/>
      <c r="HD119" s="46"/>
      <c r="HE119" s="46"/>
      <c r="HF119" s="46"/>
      <c r="HG119" s="46"/>
      <c r="HH119" s="46"/>
      <c r="HI119" s="46"/>
      <c r="HJ119" s="46"/>
      <c r="HK119" s="46"/>
      <c r="HL119" s="46"/>
      <c r="HM119" s="46"/>
      <c r="HN119" s="46"/>
      <c r="HO119" s="46"/>
      <c r="HP119" s="46"/>
      <c r="HQ119" s="46"/>
      <c r="HR119" s="46"/>
      <c r="HS119" s="46"/>
      <c r="HT119" s="46"/>
      <c r="HU119" s="46"/>
      <c r="HV119" s="46"/>
      <c r="HW119" s="46"/>
      <c r="HX119" s="46"/>
      <c r="HY119" s="46"/>
      <c r="HZ119" s="46"/>
      <c r="IA119" s="46"/>
      <c r="IB119" s="46"/>
      <c r="IC119" s="46"/>
      <c r="ID119" s="46"/>
      <c r="IE119" s="46"/>
      <c r="IF119" s="46"/>
      <c r="IG119" s="46"/>
      <c r="IH119" s="46"/>
      <c r="II119" s="46"/>
      <c r="IJ119" s="46"/>
      <c r="IK119" s="46"/>
      <c r="IL119" s="46"/>
      <c r="IM119" s="46"/>
      <c r="IN119" s="46"/>
      <c r="IO119" s="46"/>
    </row>
    <row r="120" spans="1:249" s="44" customFormat="1" x14ac:dyDescent="0.25">
      <c r="A120" s="32" t="s">
        <v>460</v>
      </c>
      <c r="B120" s="202" t="s">
        <v>286</v>
      </c>
      <c r="C120" s="34"/>
      <c r="D120" s="203" t="s">
        <v>459</v>
      </c>
      <c r="E120" s="203"/>
      <c r="F120" s="204">
        <f>G120+H120+I120+J120</f>
        <v>0</v>
      </c>
      <c r="G120" s="204"/>
      <c r="H120" s="204"/>
      <c r="I120" s="204"/>
      <c r="J120" s="204"/>
      <c r="K120" s="46"/>
      <c r="L120" s="46"/>
      <c r="M120" s="46"/>
      <c r="N120" s="46"/>
      <c r="O120" s="46"/>
      <c r="P120" s="46"/>
      <c r="Q120" s="46"/>
      <c r="R120" s="46"/>
      <c r="S120" s="46"/>
      <c r="T120" s="46"/>
      <c r="U120" s="46"/>
      <c r="V120" s="46"/>
      <c r="W120" s="46"/>
      <c r="X120" s="46"/>
      <c r="Y120" s="46"/>
      <c r="Z120" s="46"/>
      <c r="AA120" s="46"/>
      <c r="AB120" s="46"/>
      <c r="AC120" s="46"/>
      <c r="AD120" s="46"/>
      <c r="AE120" s="46"/>
      <c r="AF120" s="46"/>
      <c r="AG120" s="46"/>
      <c r="AH120" s="46"/>
      <c r="AI120" s="46"/>
      <c r="AJ120" s="46"/>
      <c r="AK120" s="46"/>
      <c r="AL120" s="46"/>
      <c r="AM120" s="46"/>
      <c r="AN120" s="46"/>
      <c r="AO120" s="46"/>
      <c r="AP120" s="46"/>
      <c r="AQ120" s="46"/>
      <c r="AR120" s="46"/>
      <c r="AS120" s="46"/>
      <c r="AT120" s="46"/>
      <c r="AU120" s="46"/>
      <c r="AV120" s="46"/>
      <c r="AW120" s="46"/>
      <c r="AX120" s="46"/>
      <c r="AY120" s="46"/>
      <c r="AZ120" s="46"/>
      <c r="BA120" s="46"/>
      <c r="BB120" s="46"/>
      <c r="BC120" s="46"/>
      <c r="BD120" s="46"/>
      <c r="BE120" s="46"/>
      <c r="BF120" s="46"/>
      <c r="BG120" s="46"/>
      <c r="BH120" s="46"/>
      <c r="BI120" s="46"/>
      <c r="BJ120" s="46"/>
      <c r="BK120" s="46"/>
      <c r="BL120" s="46"/>
      <c r="BM120" s="46"/>
      <c r="BN120" s="46"/>
      <c r="BO120" s="46"/>
      <c r="BP120" s="46"/>
      <c r="BQ120" s="46"/>
      <c r="BR120" s="46"/>
      <c r="BS120" s="46"/>
      <c r="BT120" s="46"/>
      <c r="BU120" s="46"/>
      <c r="BV120" s="46"/>
      <c r="BW120" s="46"/>
      <c r="BX120" s="46"/>
      <c r="BY120" s="46"/>
      <c r="BZ120" s="46"/>
      <c r="CA120" s="46"/>
      <c r="CB120" s="46"/>
      <c r="CC120" s="46"/>
      <c r="CD120" s="46"/>
      <c r="CE120" s="46"/>
      <c r="CF120" s="46"/>
      <c r="CG120" s="46"/>
      <c r="CH120" s="46"/>
      <c r="CI120" s="46"/>
      <c r="CJ120" s="46"/>
      <c r="CK120" s="46"/>
      <c r="CL120" s="46"/>
      <c r="CM120" s="46"/>
      <c r="CN120" s="46"/>
      <c r="CO120" s="46"/>
      <c r="CP120" s="46"/>
      <c r="CQ120" s="46"/>
      <c r="CR120" s="46"/>
      <c r="CS120" s="46"/>
      <c r="CT120" s="46"/>
      <c r="CU120" s="46"/>
      <c r="CV120" s="46"/>
      <c r="CW120" s="46"/>
      <c r="CX120" s="46"/>
      <c r="CY120" s="46"/>
      <c r="CZ120" s="46"/>
      <c r="DA120" s="46"/>
      <c r="DB120" s="46"/>
      <c r="DC120" s="46"/>
      <c r="DD120" s="46"/>
      <c r="DE120" s="46"/>
      <c r="DF120" s="46"/>
      <c r="DG120" s="46"/>
      <c r="DH120" s="46"/>
      <c r="DI120" s="46"/>
      <c r="DJ120" s="46"/>
      <c r="DK120" s="46"/>
      <c r="DL120" s="46"/>
      <c r="DM120" s="46"/>
      <c r="DN120" s="46"/>
      <c r="DO120" s="46"/>
      <c r="DP120" s="46"/>
      <c r="DQ120" s="46"/>
      <c r="DR120" s="46"/>
      <c r="DS120" s="46"/>
      <c r="DT120" s="46"/>
      <c r="DU120" s="46"/>
      <c r="DV120" s="46"/>
      <c r="DW120" s="46"/>
      <c r="DX120" s="46"/>
      <c r="DY120" s="46"/>
      <c r="DZ120" s="46"/>
      <c r="EA120" s="46"/>
      <c r="EB120" s="46"/>
      <c r="EC120" s="46"/>
      <c r="ED120" s="46"/>
      <c r="EE120" s="46"/>
      <c r="EF120" s="46"/>
      <c r="EG120" s="46"/>
      <c r="EH120" s="46"/>
      <c r="EI120" s="46"/>
      <c r="EJ120" s="46"/>
      <c r="EK120" s="46"/>
      <c r="EL120" s="46"/>
      <c r="EM120" s="46"/>
      <c r="EN120" s="46"/>
      <c r="EO120" s="46"/>
      <c r="EP120" s="46"/>
      <c r="EQ120" s="46"/>
      <c r="ER120" s="46"/>
      <c r="ES120" s="46"/>
      <c r="ET120" s="46"/>
      <c r="EU120" s="46"/>
      <c r="EV120" s="46"/>
      <c r="EW120" s="46"/>
      <c r="EX120" s="46"/>
      <c r="EY120" s="46"/>
      <c r="EZ120" s="46"/>
      <c r="FA120" s="46"/>
      <c r="FB120" s="46"/>
      <c r="FC120" s="46"/>
      <c r="FD120" s="46"/>
      <c r="FE120" s="46"/>
      <c r="FF120" s="46"/>
      <c r="FG120" s="46"/>
      <c r="FH120" s="46"/>
      <c r="FI120" s="46"/>
      <c r="FJ120" s="46"/>
      <c r="FK120" s="46"/>
      <c r="FL120" s="46"/>
      <c r="FM120" s="46"/>
      <c r="FN120" s="46"/>
      <c r="FO120" s="46"/>
      <c r="FP120" s="46"/>
      <c r="FQ120" s="46"/>
      <c r="FR120" s="46"/>
      <c r="FS120" s="46"/>
      <c r="FT120" s="46"/>
      <c r="FU120" s="46"/>
      <c r="FV120" s="46"/>
      <c r="FW120" s="46"/>
      <c r="FX120" s="46"/>
      <c r="FY120" s="46"/>
      <c r="FZ120" s="46"/>
      <c r="GA120" s="46"/>
      <c r="GB120" s="46"/>
      <c r="GC120" s="46"/>
      <c r="GD120" s="46"/>
      <c r="GE120" s="46"/>
      <c r="GF120" s="46"/>
      <c r="GG120" s="46"/>
      <c r="GH120" s="46"/>
      <c r="GI120" s="46"/>
      <c r="GJ120" s="46"/>
      <c r="GK120" s="46"/>
      <c r="GL120" s="46"/>
      <c r="GM120" s="46"/>
      <c r="GN120" s="46"/>
      <c r="GO120" s="46"/>
      <c r="GP120" s="46"/>
      <c r="GQ120" s="46"/>
      <c r="GR120" s="46"/>
      <c r="GS120" s="46"/>
      <c r="GT120" s="46"/>
      <c r="GU120" s="46"/>
      <c r="GV120" s="46"/>
      <c r="GW120" s="46"/>
      <c r="GX120" s="46"/>
      <c r="GY120" s="46"/>
      <c r="GZ120" s="46"/>
      <c r="HA120" s="46"/>
      <c r="HB120" s="46"/>
      <c r="HC120" s="46"/>
      <c r="HD120" s="46"/>
      <c r="HE120" s="46"/>
      <c r="HF120" s="46"/>
      <c r="HG120" s="46"/>
      <c r="HH120" s="46"/>
      <c r="HI120" s="46"/>
      <c r="HJ120" s="46"/>
      <c r="HK120" s="46"/>
      <c r="HL120" s="46"/>
      <c r="HM120" s="46"/>
      <c r="HN120" s="46"/>
      <c r="HO120" s="46"/>
      <c r="HP120" s="46"/>
      <c r="HQ120" s="46"/>
      <c r="HR120" s="46"/>
      <c r="HS120" s="46"/>
      <c r="HT120" s="46"/>
      <c r="HU120" s="46"/>
      <c r="HV120" s="46"/>
      <c r="HW120" s="46"/>
      <c r="HX120" s="46"/>
      <c r="HY120" s="46"/>
      <c r="HZ120" s="46"/>
      <c r="IA120" s="46"/>
      <c r="IB120" s="46"/>
      <c r="IC120" s="46"/>
      <c r="ID120" s="46"/>
      <c r="IE120" s="46"/>
      <c r="IF120" s="46"/>
      <c r="IG120" s="46"/>
      <c r="IH120" s="46"/>
      <c r="II120" s="46"/>
      <c r="IJ120" s="46"/>
      <c r="IK120" s="46"/>
      <c r="IL120" s="46"/>
      <c r="IM120" s="46"/>
      <c r="IN120" s="46"/>
      <c r="IO120" s="46"/>
    </row>
    <row r="121" spans="1:249" s="44" customFormat="1" x14ac:dyDescent="0.25">
      <c r="A121" s="32" t="s">
        <v>122</v>
      </c>
      <c r="B121" s="202" t="s">
        <v>461</v>
      </c>
      <c r="C121" s="34"/>
      <c r="D121" s="34"/>
      <c r="E121" s="34"/>
      <c r="F121" s="132"/>
      <c r="G121" s="132"/>
      <c r="H121" s="132"/>
      <c r="I121" s="132"/>
      <c r="J121" s="132"/>
      <c r="K121" s="46"/>
      <c r="L121" s="46"/>
      <c r="M121" s="46"/>
      <c r="N121" s="46"/>
      <c r="O121" s="46"/>
      <c r="P121" s="46"/>
      <c r="Q121" s="46"/>
      <c r="R121" s="46"/>
      <c r="S121" s="46"/>
      <c r="T121" s="46"/>
      <c r="U121" s="46"/>
      <c r="V121" s="46"/>
      <c r="W121" s="46"/>
      <c r="X121" s="46"/>
      <c r="Y121" s="46"/>
      <c r="Z121" s="46"/>
      <c r="AA121" s="46"/>
      <c r="AB121" s="46"/>
      <c r="AC121" s="46"/>
      <c r="AD121" s="46"/>
      <c r="AE121" s="46"/>
      <c r="AF121" s="46"/>
      <c r="AG121" s="46"/>
      <c r="AH121" s="46"/>
      <c r="AI121" s="46"/>
      <c r="AJ121" s="46"/>
      <c r="AK121" s="46"/>
      <c r="AL121" s="46"/>
      <c r="AM121" s="46"/>
      <c r="AN121" s="46"/>
      <c r="AO121" s="46"/>
      <c r="AP121" s="46"/>
      <c r="AQ121" s="46"/>
      <c r="AR121" s="46"/>
      <c r="AS121" s="46"/>
      <c r="AT121" s="46"/>
      <c r="AU121" s="46"/>
      <c r="AV121" s="46"/>
      <c r="AW121" s="46"/>
      <c r="AX121" s="46"/>
      <c r="AY121" s="46"/>
      <c r="AZ121" s="46"/>
      <c r="BA121" s="46"/>
      <c r="BB121" s="46"/>
      <c r="BC121" s="46"/>
      <c r="BD121" s="46"/>
      <c r="BE121" s="46"/>
      <c r="BF121" s="46"/>
      <c r="BG121" s="46"/>
      <c r="BH121" s="46"/>
      <c r="BI121" s="46"/>
      <c r="BJ121" s="46"/>
      <c r="BK121" s="46"/>
      <c r="BL121" s="46"/>
      <c r="BM121" s="46"/>
      <c r="BN121" s="46"/>
      <c r="BO121" s="46"/>
      <c r="BP121" s="46"/>
      <c r="BQ121" s="46"/>
      <c r="BR121" s="46"/>
      <c r="BS121" s="46"/>
      <c r="BT121" s="46"/>
      <c r="BU121" s="46"/>
      <c r="BV121" s="46"/>
      <c r="BW121" s="46"/>
      <c r="BX121" s="46"/>
      <c r="BY121" s="46"/>
      <c r="BZ121" s="46"/>
      <c r="CA121" s="46"/>
      <c r="CB121" s="46"/>
      <c r="CC121" s="46"/>
      <c r="CD121" s="46"/>
      <c r="CE121" s="46"/>
      <c r="CF121" s="46"/>
      <c r="CG121" s="46"/>
      <c r="CH121" s="46"/>
      <c r="CI121" s="46"/>
      <c r="CJ121" s="46"/>
      <c r="CK121" s="46"/>
      <c r="CL121" s="46"/>
      <c r="CM121" s="46"/>
      <c r="CN121" s="46"/>
      <c r="CO121" s="46"/>
      <c r="CP121" s="46"/>
      <c r="CQ121" s="46"/>
      <c r="CR121" s="46"/>
      <c r="CS121" s="46"/>
      <c r="CT121" s="46"/>
      <c r="CU121" s="46"/>
      <c r="CV121" s="46"/>
      <c r="CW121" s="46"/>
      <c r="CX121" s="46"/>
      <c r="CY121" s="46"/>
      <c r="CZ121" s="46"/>
      <c r="DA121" s="46"/>
      <c r="DB121" s="46"/>
      <c r="DC121" s="46"/>
      <c r="DD121" s="46"/>
      <c r="DE121" s="46"/>
      <c r="DF121" s="46"/>
      <c r="DG121" s="46"/>
      <c r="DH121" s="46"/>
      <c r="DI121" s="46"/>
      <c r="DJ121" s="46"/>
      <c r="DK121" s="46"/>
      <c r="DL121" s="46"/>
      <c r="DM121" s="46"/>
      <c r="DN121" s="46"/>
      <c r="DO121" s="46"/>
      <c r="DP121" s="46"/>
      <c r="DQ121" s="46"/>
      <c r="DR121" s="46"/>
      <c r="DS121" s="46"/>
      <c r="DT121" s="46"/>
      <c r="DU121" s="46"/>
      <c r="DV121" s="46"/>
      <c r="DW121" s="46"/>
      <c r="DX121" s="46"/>
      <c r="DY121" s="46"/>
      <c r="DZ121" s="46"/>
      <c r="EA121" s="46"/>
      <c r="EB121" s="46"/>
      <c r="EC121" s="46"/>
      <c r="ED121" s="46"/>
      <c r="EE121" s="46"/>
      <c r="EF121" s="46"/>
      <c r="EG121" s="46"/>
      <c r="EH121" s="46"/>
      <c r="EI121" s="46"/>
      <c r="EJ121" s="46"/>
      <c r="EK121" s="46"/>
      <c r="EL121" s="46"/>
      <c r="EM121" s="46"/>
      <c r="EN121" s="46"/>
      <c r="EO121" s="46"/>
      <c r="EP121" s="46"/>
      <c r="EQ121" s="46"/>
      <c r="ER121" s="46"/>
      <c r="ES121" s="46"/>
      <c r="ET121" s="46"/>
      <c r="EU121" s="46"/>
      <c r="EV121" s="46"/>
      <c r="EW121" s="46"/>
      <c r="EX121" s="46"/>
      <c r="EY121" s="46"/>
      <c r="EZ121" s="46"/>
      <c r="FA121" s="46"/>
      <c r="FB121" s="46"/>
      <c r="FC121" s="46"/>
      <c r="FD121" s="46"/>
      <c r="FE121" s="46"/>
      <c r="FF121" s="46"/>
      <c r="FG121" s="46"/>
      <c r="FH121" s="46"/>
      <c r="FI121" s="46"/>
      <c r="FJ121" s="46"/>
      <c r="FK121" s="46"/>
      <c r="FL121" s="46"/>
      <c r="FM121" s="46"/>
      <c r="FN121" s="46"/>
      <c r="FO121" s="46"/>
      <c r="FP121" s="46"/>
      <c r="FQ121" s="46"/>
      <c r="FR121" s="46"/>
      <c r="FS121" s="46"/>
      <c r="FT121" s="46"/>
      <c r="FU121" s="46"/>
      <c r="FV121" s="46"/>
      <c r="FW121" s="46"/>
      <c r="FX121" s="46"/>
      <c r="FY121" s="46"/>
      <c r="FZ121" s="46"/>
      <c r="GA121" s="46"/>
      <c r="GB121" s="46"/>
      <c r="GC121" s="46"/>
      <c r="GD121" s="46"/>
      <c r="GE121" s="46"/>
      <c r="GF121" s="46"/>
      <c r="GG121" s="46"/>
      <c r="GH121" s="46"/>
      <c r="GI121" s="46"/>
      <c r="GJ121" s="46"/>
      <c r="GK121" s="46"/>
      <c r="GL121" s="46"/>
      <c r="GM121" s="46"/>
      <c r="GN121" s="46"/>
      <c r="GO121" s="46"/>
      <c r="GP121" s="46"/>
      <c r="GQ121" s="46"/>
      <c r="GR121" s="46"/>
      <c r="GS121" s="46"/>
      <c r="GT121" s="46"/>
      <c r="GU121" s="46"/>
      <c r="GV121" s="46"/>
      <c r="GW121" s="46"/>
      <c r="GX121" s="46"/>
      <c r="GY121" s="46"/>
      <c r="GZ121" s="46"/>
      <c r="HA121" s="46"/>
      <c r="HB121" s="46"/>
      <c r="HC121" s="46"/>
      <c r="HD121" s="46"/>
      <c r="HE121" s="46"/>
      <c r="HF121" s="46"/>
      <c r="HG121" s="46"/>
      <c r="HH121" s="46"/>
      <c r="HI121" s="46"/>
      <c r="HJ121" s="46"/>
      <c r="HK121" s="46"/>
      <c r="HL121" s="46"/>
      <c r="HM121" s="46"/>
      <c r="HN121" s="46"/>
      <c r="HO121" s="46"/>
      <c r="HP121" s="46"/>
      <c r="HQ121" s="46"/>
      <c r="HR121" s="46"/>
      <c r="HS121" s="46"/>
      <c r="HT121" s="46"/>
      <c r="HU121" s="46"/>
      <c r="HV121" s="46"/>
      <c r="HW121" s="46"/>
      <c r="HX121" s="46"/>
      <c r="HY121" s="46"/>
      <c r="HZ121" s="46"/>
      <c r="IA121" s="46"/>
      <c r="IB121" s="46"/>
      <c r="IC121" s="46"/>
      <c r="ID121" s="46"/>
      <c r="IE121" s="46"/>
      <c r="IF121" s="46"/>
      <c r="IG121" s="46"/>
      <c r="IH121" s="46"/>
      <c r="II121" s="46"/>
      <c r="IJ121" s="46"/>
      <c r="IK121" s="46"/>
      <c r="IL121" s="46"/>
      <c r="IM121" s="46"/>
      <c r="IN121" s="46"/>
      <c r="IO121" s="46"/>
    </row>
    <row r="122" spans="1:249" x14ac:dyDescent="0.25">
      <c r="A122" s="48" t="s">
        <v>293</v>
      </c>
      <c r="B122" s="38" t="s">
        <v>300</v>
      </c>
      <c r="C122" s="48"/>
      <c r="D122" s="126">
        <v>100</v>
      </c>
      <c r="E122" s="31" t="s">
        <v>178</v>
      </c>
      <c r="F122" s="52">
        <f>G122+H122+I122+J122</f>
        <v>-105000</v>
      </c>
      <c r="G122" s="52">
        <f>G124+G125+G126</f>
        <v>0</v>
      </c>
      <c r="H122" s="52">
        <f>H124+H125+H126</f>
        <v>0</v>
      </c>
      <c r="I122" s="52">
        <f>I124+I125+I126</f>
        <v>-105000</v>
      </c>
      <c r="J122" s="52">
        <f>J124+J125+J126</f>
        <v>0</v>
      </c>
    </row>
    <row r="123" spans="1:249" s="44" customFormat="1" x14ac:dyDescent="0.25">
      <c r="A123" s="49" t="s">
        <v>1</v>
      </c>
      <c r="B123" s="37"/>
      <c r="C123" s="49"/>
      <c r="D123" s="49"/>
      <c r="E123" s="203"/>
      <c r="F123" s="132"/>
      <c r="G123" s="132"/>
      <c r="H123" s="132"/>
      <c r="I123" s="132"/>
      <c r="J123" s="132"/>
      <c r="K123" s="46"/>
      <c r="L123" s="46"/>
      <c r="M123" s="46"/>
      <c r="N123" s="46"/>
      <c r="O123" s="46"/>
      <c r="P123" s="46"/>
      <c r="Q123" s="46"/>
      <c r="R123" s="46"/>
      <c r="S123" s="46"/>
      <c r="T123" s="46"/>
      <c r="U123" s="46"/>
      <c r="V123" s="46"/>
      <c r="W123" s="46"/>
      <c r="X123" s="46"/>
      <c r="Y123" s="46"/>
      <c r="Z123" s="46"/>
      <c r="AA123" s="46"/>
      <c r="AB123" s="46"/>
      <c r="AC123" s="46"/>
      <c r="AD123" s="46"/>
      <c r="AE123" s="46"/>
      <c r="AF123" s="46"/>
      <c r="AG123" s="46"/>
      <c r="AH123" s="46"/>
      <c r="AI123" s="46"/>
      <c r="AJ123" s="46"/>
      <c r="AK123" s="46"/>
      <c r="AL123" s="46"/>
      <c r="AM123" s="46"/>
      <c r="AN123" s="46"/>
      <c r="AO123" s="46"/>
      <c r="AP123" s="46"/>
      <c r="AQ123" s="46"/>
      <c r="AR123" s="46"/>
      <c r="AS123" s="46"/>
      <c r="AT123" s="46"/>
      <c r="AU123" s="46"/>
      <c r="AV123" s="46"/>
      <c r="AW123" s="46"/>
      <c r="AX123" s="46"/>
      <c r="AY123" s="46"/>
      <c r="AZ123" s="46"/>
      <c r="BA123" s="46"/>
      <c r="BB123" s="46"/>
      <c r="BC123" s="46"/>
      <c r="BD123" s="46"/>
      <c r="BE123" s="46"/>
      <c r="BF123" s="46"/>
      <c r="BG123" s="46"/>
      <c r="BH123" s="46"/>
      <c r="BI123" s="46"/>
      <c r="BJ123" s="46"/>
      <c r="BK123" s="46"/>
      <c r="BL123" s="46"/>
      <c r="BM123" s="46"/>
      <c r="BN123" s="46"/>
      <c r="BO123" s="46"/>
      <c r="BP123" s="46"/>
      <c r="BQ123" s="46"/>
      <c r="BR123" s="46"/>
      <c r="BS123" s="46"/>
      <c r="BT123" s="46"/>
      <c r="BU123" s="46"/>
      <c r="BV123" s="46"/>
      <c r="BW123" s="46"/>
      <c r="BX123" s="46"/>
      <c r="BY123" s="46"/>
      <c r="BZ123" s="46"/>
      <c r="CA123" s="46"/>
      <c r="CB123" s="46"/>
      <c r="CC123" s="46"/>
      <c r="CD123" s="46"/>
      <c r="CE123" s="46"/>
      <c r="CF123" s="46"/>
      <c r="CG123" s="46"/>
      <c r="CH123" s="46"/>
      <c r="CI123" s="46"/>
      <c r="CJ123" s="46"/>
      <c r="CK123" s="46"/>
      <c r="CL123" s="46"/>
      <c r="CM123" s="46"/>
      <c r="CN123" s="46"/>
      <c r="CO123" s="46"/>
      <c r="CP123" s="46"/>
      <c r="CQ123" s="46"/>
      <c r="CR123" s="46"/>
      <c r="CS123" s="46"/>
      <c r="CT123" s="46"/>
      <c r="CU123" s="46"/>
      <c r="CV123" s="46"/>
      <c r="CW123" s="46"/>
      <c r="CX123" s="46"/>
      <c r="CY123" s="46"/>
      <c r="CZ123" s="46"/>
      <c r="DA123" s="46"/>
      <c r="DB123" s="46"/>
      <c r="DC123" s="46"/>
      <c r="DD123" s="46"/>
      <c r="DE123" s="46"/>
      <c r="DF123" s="46"/>
      <c r="DG123" s="46"/>
      <c r="DH123" s="46"/>
      <c r="DI123" s="46"/>
      <c r="DJ123" s="46"/>
      <c r="DK123" s="46"/>
      <c r="DL123" s="46"/>
      <c r="DM123" s="46"/>
      <c r="DN123" s="46"/>
      <c r="DO123" s="46"/>
      <c r="DP123" s="46"/>
      <c r="DQ123" s="46"/>
      <c r="DR123" s="46"/>
      <c r="DS123" s="46"/>
      <c r="DT123" s="46"/>
      <c r="DU123" s="46"/>
      <c r="DV123" s="46"/>
      <c r="DW123" s="46"/>
      <c r="DX123" s="46"/>
      <c r="DY123" s="46"/>
      <c r="DZ123" s="46"/>
      <c r="EA123" s="46"/>
      <c r="EB123" s="46"/>
      <c r="EC123" s="46"/>
      <c r="ED123" s="46"/>
      <c r="EE123" s="46"/>
      <c r="EF123" s="46"/>
      <c r="EG123" s="46"/>
      <c r="EH123" s="46"/>
      <c r="EI123" s="46"/>
      <c r="EJ123" s="46"/>
      <c r="EK123" s="46"/>
      <c r="EL123" s="46"/>
      <c r="EM123" s="46"/>
      <c r="EN123" s="46"/>
      <c r="EO123" s="46"/>
      <c r="EP123" s="46"/>
      <c r="EQ123" s="46"/>
      <c r="ER123" s="46"/>
      <c r="ES123" s="46"/>
      <c r="ET123" s="46"/>
      <c r="EU123" s="46"/>
      <c r="EV123" s="46"/>
      <c r="EW123" s="46"/>
      <c r="EX123" s="46"/>
      <c r="EY123" s="46"/>
      <c r="EZ123" s="46"/>
      <c r="FA123" s="46"/>
      <c r="FB123" s="46"/>
      <c r="FC123" s="46"/>
      <c r="FD123" s="46"/>
      <c r="FE123" s="46"/>
      <c r="FF123" s="46"/>
      <c r="FG123" s="46"/>
      <c r="FH123" s="46"/>
      <c r="FI123" s="46"/>
      <c r="FJ123" s="46"/>
      <c r="FK123" s="46"/>
      <c r="FL123" s="46"/>
      <c r="FM123" s="46"/>
      <c r="FN123" s="46"/>
      <c r="FO123" s="46"/>
      <c r="FP123" s="46"/>
      <c r="FQ123" s="46"/>
      <c r="FR123" s="46"/>
      <c r="FS123" s="46"/>
      <c r="FT123" s="46"/>
      <c r="FU123" s="46"/>
      <c r="FV123" s="46"/>
      <c r="FW123" s="46"/>
      <c r="FX123" s="46"/>
      <c r="FY123" s="46"/>
      <c r="FZ123" s="46"/>
      <c r="GA123" s="46"/>
      <c r="GB123" s="46"/>
      <c r="GC123" s="46"/>
      <c r="GD123" s="46"/>
      <c r="GE123" s="46"/>
      <c r="GF123" s="46"/>
      <c r="GG123" s="46"/>
      <c r="GH123" s="46"/>
      <c r="GI123" s="46"/>
      <c r="GJ123" s="46"/>
      <c r="GK123" s="46"/>
      <c r="GL123" s="46"/>
      <c r="GM123" s="46"/>
      <c r="GN123" s="46"/>
      <c r="GO123" s="46"/>
      <c r="GP123" s="46"/>
      <c r="GQ123" s="46"/>
      <c r="GR123" s="46"/>
      <c r="GS123" s="46"/>
      <c r="GT123" s="46"/>
      <c r="GU123" s="46"/>
      <c r="GV123" s="46"/>
      <c r="GW123" s="46"/>
      <c r="GX123" s="46"/>
      <c r="GY123" s="46"/>
      <c r="GZ123" s="46"/>
      <c r="HA123" s="46"/>
      <c r="HB123" s="46"/>
      <c r="HC123" s="46"/>
      <c r="HD123" s="46"/>
      <c r="HE123" s="46"/>
      <c r="HF123" s="46"/>
      <c r="HG123" s="46"/>
      <c r="HH123" s="46"/>
      <c r="HI123" s="46"/>
      <c r="HJ123" s="46"/>
      <c r="HK123" s="46"/>
      <c r="HL123" s="46"/>
      <c r="HM123" s="46"/>
      <c r="HN123" s="46"/>
      <c r="HO123" s="46"/>
      <c r="HP123" s="46"/>
      <c r="HQ123" s="46"/>
      <c r="HR123" s="46"/>
      <c r="HS123" s="46"/>
      <c r="HT123" s="46"/>
      <c r="HU123" s="46"/>
      <c r="HV123" s="46"/>
      <c r="HW123" s="46"/>
      <c r="HX123" s="46"/>
      <c r="HY123" s="46"/>
      <c r="HZ123" s="46"/>
      <c r="IA123" s="46"/>
      <c r="IB123" s="46"/>
      <c r="IC123" s="46"/>
      <c r="ID123" s="46"/>
      <c r="IE123" s="46"/>
      <c r="IF123" s="46"/>
      <c r="IG123" s="46"/>
      <c r="IH123" s="46"/>
      <c r="II123" s="46"/>
      <c r="IJ123" s="46"/>
      <c r="IK123" s="46"/>
      <c r="IL123" s="46"/>
      <c r="IM123" s="46"/>
      <c r="IN123" s="46"/>
      <c r="IO123" s="46"/>
    </row>
    <row r="124" spans="1:249" x14ac:dyDescent="0.25">
      <c r="A124" s="50" t="s">
        <v>294</v>
      </c>
      <c r="B124" s="37" t="s">
        <v>301</v>
      </c>
      <c r="C124" s="49"/>
      <c r="D124" s="49"/>
      <c r="E124" s="203" t="s">
        <v>178</v>
      </c>
      <c r="F124" s="132">
        <f>G124+H124+I124+J124</f>
        <v>-55000</v>
      </c>
      <c r="G124" s="132"/>
      <c r="H124" s="132"/>
      <c r="I124" s="132">
        <v>-55000</v>
      </c>
      <c r="J124" s="132"/>
    </row>
    <row r="125" spans="1:249" x14ac:dyDescent="0.25">
      <c r="A125" s="50" t="s">
        <v>295</v>
      </c>
      <c r="B125" s="37" t="s">
        <v>302</v>
      </c>
      <c r="C125" s="49"/>
      <c r="D125" s="49"/>
      <c r="E125" s="203" t="s">
        <v>178</v>
      </c>
      <c r="F125" s="132">
        <f>G125+H125+I125+J125</f>
        <v>-50000</v>
      </c>
      <c r="G125" s="132"/>
      <c r="H125" s="132"/>
      <c r="I125" s="132">
        <v>-50000</v>
      </c>
      <c r="J125" s="132"/>
    </row>
    <row r="126" spans="1:249" x14ac:dyDescent="0.25">
      <c r="A126" s="50" t="s">
        <v>296</v>
      </c>
      <c r="B126" s="37" t="s">
        <v>303</v>
      </c>
      <c r="C126" s="49"/>
      <c r="D126" s="49"/>
      <c r="E126" s="203" t="s">
        <v>178</v>
      </c>
      <c r="F126" s="132">
        <f>G126+H126+I126+J126</f>
        <v>0</v>
      </c>
      <c r="G126" s="132"/>
      <c r="H126" s="132"/>
      <c r="I126" s="132"/>
      <c r="J126" s="132"/>
    </row>
    <row r="127" spans="1:249" x14ac:dyDescent="0.25">
      <c r="A127" s="48" t="s">
        <v>297</v>
      </c>
      <c r="B127" s="37" t="s">
        <v>304</v>
      </c>
      <c r="C127" s="49"/>
      <c r="D127" s="203" t="s">
        <v>178</v>
      </c>
      <c r="E127" s="203" t="s">
        <v>178</v>
      </c>
      <c r="F127" s="204"/>
      <c r="G127" s="204"/>
      <c r="H127" s="204"/>
      <c r="I127" s="204"/>
      <c r="J127" s="204"/>
    </row>
    <row r="128" spans="1:249" x14ac:dyDescent="0.25">
      <c r="A128" s="49" t="s">
        <v>187</v>
      </c>
      <c r="B128" s="37"/>
      <c r="C128" s="49"/>
      <c r="D128" s="49"/>
      <c r="E128" s="203"/>
      <c r="F128" s="204"/>
      <c r="G128" s="204"/>
      <c r="H128" s="204"/>
      <c r="I128" s="204"/>
      <c r="J128" s="204"/>
    </row>
    <row r="129" spans="1:10" x14ac:dyDescent="0.25">
      <c r="A129" s="51" t="s">
        <v>298</v>
      </c>
      <c r="B129" s="37" t="s">
        <v>305</v>
      </c>
      <c r="C129" s="49"/>
      <c r="D129" s="37">
        <v>610</v>
      </c>
      <c r="E129" s="203" t="s">
        <v>178</v>
      </c>
      <c r="F129" s="132">
        <f>G129+H129+I129+J129</f>
        <v>0</v>
      </c>
      <c r="G129" s="132"/>
      <c r="H129" s="132"/>
      <c r="I129" s="132"/>
      <c r="J129" s="132"/>
    </row>
    <row r="131" spans="1:10" x14ac:dyDescent="0.25">
      <c r="A131" s="44" t="s">
        <v>132</v>
      </c>
      <c r="B131" s="47"/>
      <c r="E131" s="365" t="s">
        <v>676</v>
      </c>
      <c r="F131" s="365"/>
    </row>
    <row r="132" spans="1:10" x14ac:dyDescent="0.25">
      <c r="B132" s="45" t="s">
        <v>133</v>
      </c>
      <c r="E132" s="366" t="s">
        <v>134</v>
      </c>
      <c r="F132" s="366"/>
    </row>
    <row r="133" spans="1:10" x14ac:dyDescent="0.25">
      <c r="A133" s="44" t="s">
        <v>287</v>
      </c>
      <c r="B133" s="47"/>
      <c r="E133" s="365" t="s">
        <v>771</v>
      </c>
      <c r="F133" s="365"/>
    </row>
    <row r="134" spans="1:10" x14ac:dyDescent="0.25">
      <c r="B134" s="45" t="s">
        <v>133</v>
      </c>
      <c r="E134" s="366" t="s">
        <v>134</v>
      </c>
      <c r="F134" s="366"/>
    </row>
    <row r="136" spans="1:10" x14ac:dyDescent="0.25">
      <c r="A136" s="44" t="s">
        <v>677</v>
      </c>
    </row>
  </sheetData>
  <mergeCells count="18">
    <mergeCell ref="E132:F132"/>
    <mergeCell ref="E133:F133"/>
    <mergeCell ref="E134:F134"/>
    <mergeCell ref="A1:J1"/>
    <mergeCell ref="A2:J2"/>
    <mergeCell ref="A3:J3"/>
    <mergeCell ref="A4:A7"/>
    <mergeCell ref="B4:B7"/>
    <mergeCell ref="C4:C7"/>
    <mergeCell ref="D4:D7"/>
    <mergeCell ref="E4:E7"/>
    <mergeCell ref="F4:J4"/>
    <mergeCell ref="F5:F7"/>
    <mergeCell ref="G5:J5"/>
    <mergeCell ref="G6:G7"/>
    <mergeCell ref="H6:H7"/>
    <mergeCell ref="I6:J6"/>
    <mergeCell ref="E131:F131"/>
  </mergeCells>
  <pageMargins left="0.7" right="0.7" top="0.75" bottom="0.75" header="0.3" footer="0.3"/>
  <pageSetup paperSize="9" scale="49" orientation="portrait" r:id="rId1"/>
  <rowBreaks count="1" manualBreakCount="1">
    <brk id="69" max="9"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pageSetUpPr fitToPage="1"/>
  </sheetPr>
  <dimension ref="A1:U79"/>
  <sheetViews>
    <sheetView view="pageBreakPreview" topLeftCell="A3" zoomScale="60" zoomScaleNormal="70" workbookViewId="0">
      <selection activeCell="N62" sqref="N62"/>
    </sheetView>
  </sheetViews>
  <sheetFormatPr defaultRowHeight="15" x14ac:dyDescent="0.25"/>
  <cols>
    <col min="1" max="1" width="6.7109375" style="213" customWidth="1"/>
    <col min="2" max="2" width="34" style="213" customWidth="1"/>
    <col min="3" max="3" width="9.140625" style="213"/>
    <col min="4" max="4" width="10.5703125" style="213" customWidth="1"/>
    <col min="5" max="5" width="14.5703125" style="214" customWidth="1"/>
    <col min="6" max="9" width="14.5703125" style="213" customWidth="1"/>
    <col min="10" max="10" width="14.5703125" style="214" customWidth="1"/>
    <col min="11" max="14" width="14.5703125" style="213" customWidth="1"/>
    <col min="15" max="15" width="13.28515625" style="213" customWidth="1"/>
    <col min="16" max="16" width="12.5703125" style="213" customWidth="1"/>
    <col min="17" max="17" width="16.7109375" style="214" customWidth="1"/>
    <col min="18" max="18" width="17.5703125" style="213" customWidth="1"/>
    <col min="19" max="19" width="19.85546875" style="213" customWidth="1"/>
    <col min="20" max="20" width="18.7109375" style="213" customWidth="1"/>
    <col min="21" max="16384" width="9.140625" style="213"/>
  </cols>
  <sheetData>
    <row r="1" spans="1:21" s="212" customFormat="1" ht="24" customHeight="1" x14ac:dyDescent="0.25">
      <c r="B1" s="400" t="s">
        <v>12</v>
      </c>
      <c r="C1" s="400"/>
      <c r="D1" s="400"/>
      <c r="E1" s="400"/>
      <c r="F1" s="400"/>
      <c r="G1" s="400"/>
      <c r="H1" s="400"/>
      <c r="I1" s="400"/>
      <c r="J1" s="400"/>
      <c r="K1" s="400"/>
      <c r="L1" s="400"/>
      <c r="M1" s="400"/>
      <c r="N1" s="400"/>
      <c r="O1" s="400"/>
      <c r="P1" s="400"/>
      <c r="Q1" s="400"/>
      <c r="R1" s="400"/>
    </row>
    <row r="2" spans="1:21" s="212" customFormat="1" ht="24" customHeight="1" x14ac:dyDescent="0.25">
      <c r="B2" s="395" t="s">
        <v>135</v>
      </c>
      <c r="C2" s="395"/>
      <c r="D2" s="395"/>
      <c r="E2" s="395"/>
      <c r="F2" s="395"/>
      <c r="G2" s="395"/>
      <c r="H2" s="395"/>
      <c r="I2" s="395"/>
      <c r="J2" s="395"/>
      <c r="K2" s="395"/>
      <c r="L2" s="395"/>
      <c r="M2" s="395"/>
      <c r="N2" s="395"/>
      <c r="O2" s="395"/>
      <c r="P2" s="395"/>
      <c r="Q2" s="395"/>
      <c r="R2" s="395"/>
    </row>
    <row r="3" spans="1:21" s="212" customFormat="1" ht="18" customHeight="1" x14ac:dyDescent="0.25">
      <c r="A3" s="401" t="s">
        <v>11</v>
      </c>
      <c r="B3" s="401"/>
      <c r="C3" s="402">
        <v>111</v>
      </c>
      <c r="D3" s="402"/>
      <c r="E3" s="402"/>
      <c r="F3" s="402"/>
      <c r="G3" s="402"/>
      <c r="H3" s="402"/>
      <c r="I3" s="402"/>
      <c r="J3" s="402"/>
      <c r="K3" s="402"/>
      <c r="L3" s="402"/>
      <c r="M3" s="402"/>
      <c r="N3" s="402"/>
      <c r="O3" s="402"/>
      <c r="P3" s="402"/>
      <c r="Q3" s="402"/>
      <c r="R3" s="402"/>
    </row>
    <row r="4" spans="1:21" s="212" customFormat="1" ht="24" customHeight="1" x14ac:dyDescent="0.25">
      <c r="A4" s="401" t="s">
        <v>10</v>
      </c>
      <c r="B4" s="401"/>
      <c r="C4" s="403" t="s">
        <v>129</v>
      </c>
      <c r="D4" s="403"/>
      <c r="E4" s="403"/>
      <c r="F4" s="403"/>
      <c r="G4" s="403"/>
      <c r="H4" s="403"/>
      <c r="I4" s="403"/>
      <c r="J4" s="403"/>
      <c r="K4" s="403"/>
      <c r="L4" s="403"/>
      <c r="M4" s="403"/>
      <c r="N4" s="403"/>
      <c r="O4" s="403"/>
      <c r="P4" s="403"/>
      <c r="Q4" s="403"/>
      <c r="R4" s="403"/>
    </row>
    <row r="5" spans="1:21" s="212" customFormat="1" ht="16.5" customHeight="1" x14ac:dyDescent="0.25">
      <c r="B5" s="395" t="s">
        <v>9</v>
      </c>
      <c r="C5" s="395"/>
      <c r="D5" s="395"/>
      <c r="E5" s="395"/>
      <c r="F5" s="395"/>
      <c r="G5" s="395"/>
      <c r="H5" s="395"/>
      <c r="I5" s="395"/>
      <c r="J5" s="395"/>
      <c r="K5" s="395"/>
      <c r="L5" s="395"/>
      <c r="M5" s="395"/>
      <c r="N5" s="395"/>
      <c r="O5" s="395"/>
      <c r="P5" s="395"/>
      <c r="Q5" s="395"/>
      <c r="R5" s="395"/>
    </row>
    <row r="7" spans="1:21" ht="46.5" customHeight="1" x14ac:dyDescent="0.25">
      <c r="A7" s="396" t="s">
        <v>0</v>
      </c>
      <c r="B7" s="396" t="s">
        <v>6</v>
      </c>
      <c r="C7" s="396" t="s">
        <v>120</v>
      </c>
      <c r="D7" s="396" t="s">
        <v>121</v>
      </c>
      <c r="E7" s="392" t="s">
        <v>143</v>
      </c>
      <c r="F7" s="393"/>
      <c r="G7" s="393"/>
      <c r="H7" s="393"/>
      <c r="I7" s="394"/>
      <c r="J7" s="392" t="s">
        <v>144</v>
      </c>
      <c r="K7" s="393"/>
      <c r="L7" s="393"/>
      <c r="M7" s="393"/>
      <c r="N7" s="394"/>
      <c r="O7" s="396" t="s">
        <v>86</v>
      </c>
      <c r="P7" s="396" t="s">
        <v>87</v>
      </c>
      <c r="Q7" s="390" t="s">
        <v>163</v>
      </c>
      <c r="R7" s="388" t="s">
        <v>130</v>
      </c>
      <c r="S7" s="388" t="s">
        <v>131</v>
      </c>
      <c r="T7" s="389" t="s">
        <v>146</v>
      </c>
      <c r="U7" s="215"/>
    </row>
    <row r="8" spans="1:21" ht="15" customHeight="1" x14ac:dyDescent="0.25">
      <c r="A8" s="397"/>
      <c r="B8" s="397"/>
      <c r="C8" s="397"/>
      <c r="D8" s="397"/>
      <c r="E8" s="390" t="s">
        <v>2</v>
      </c>
      <c r="F8" s="392" t="s">
        <v>1</v>
      </c>
      <c r="G8" s="393"/>
      <c r="H8" s="393"/>
      <c r="I8" s="394"/>
      <c r="J8" s="390" t="s">
        <v>2</v>
      </c>
      <c r="K8" s="392" t="s">
        <v>1</v>
      </c>
      <c r="L8" s="393"/>
      <c r="M8" s="393"/>
      <c r="N8" s="394"/>
      <c r="O8" s="397"/>
      <c r="P8" s="397"/>
      <c r="Q8" s="399"/>
      <c r="R8" s="388"/>
      <c r="S8" s="388"/>
      <c r="T8" s="389"/>
      <c r="U8" s="215"/>
    </row>
    <row r="9" spans="1:21" ht="45" customHeight="1" x14ac:dyDescent="0.25">
      <c r="A9" s="398"/>
      <c r="B9" s="398"/>
      <c r="C9" s="398"/>
      <c r="D9" s="398"/>
      <c r="E9" s="391"/>
      <c r="F9" s="216" t="s">
        <v>3</v>
      </c>
      <c r="G9" s="216" t="s">
        <v>147</v>
      </c>
      <c r="H9" s="216" t="s">
        <v>4</v>
      </c>
      <c r="I9" s="216" t="s">
        <v>5</v>
      </c>
      <c r="J9" s="391"/>
      <c r="K9" s="216" t="s">
        <v>3</v>
      </c>
      <c r="L9" s="216" t="s">
        <v>147</v>
      </c>
      <c r="M9" s="216" t="s">
        <v>4</v>
      </c>
      <c r="N9" s="216" t="s">
        <v>5</v>
      </c>
      <c r="O9" s="398"/>
      <c r="P9" s="398"/>
      <c r="Q9" s="391"/>
      <c r="R9" s="388"/>
      <c r="S9" s="388"/>
      <c r="T9" s="389"/>
      <c r="U9" s="215"/>
    </row>
    <row r="10" spans="1:21" x14ac:dyDescent="0.25">
      <c r="A10" s="217">
        <v>1</v>
      </c>
      <c r="B10" s="217">
        <f>A10+1</f>
        <v>2</v>
      </c>
      <c r="C10" s="217">
        <f t="shared" ref="C10:T10" si="0">B10+1</f>
        <v>3</v>
      </c>
      <c r="D10" s="217">
        <f t="shared" si="0"/>
        <v>4</v>
      </c>
      <c r="E10" s="218">
        <v>5</v>
      </c>
      <c r="F10" s="217">
        <f t="shared" si="0"/>
        <v>6</v>
      </c>
      <c r="G10" s="217">
        <v>7</v>
      </c>
      <c r="H10" s="217">
        <v>8</v>
      </c>
      <c r="I10" s="217">
        <f t="shared" si="0"/>
        <v>9</v>
      </c>
      <c r="J10" s="218">
        <f t="shared" si="0"/>
        <v>10</v>
      </c>
      <c r="K10" s="217">
        <f t="shared" si="0"/>
        <v>11</v>
      </c>
      <c r="L10" s="217">
        <v>12</v>
      </c>
      <c r="M10" s="217">
        <v>13</v>
      </c>
      <c r="N10" s="217">
        <f t="shared" si="0"/>
        <v>14</v>
      </c>
      <c r="O10" s="217">
        <f>N10+1</f>
        <v>15</v>
      </c>
      <c r="P10" s="217">
        <f t="shared" si="0"/>
        <v>16</v>
      </c>
      <c r="Q10" s="218">
        <f t="shared" si="0"/>
        <v>17</v>
      </c>
      <c r="R10" s="217">
        <f t="shared" si="0"/>
        <v>18</v>
      </c>
      <c r="S10" s="217">
        <f t="shared" si="0"/>
        <v>19</v>
      </c>
      <c r="T10" s="217">
        <f t="shared" si="0"/>
        <v>20</v>
      </c>
    </row>
    <row r="11" spans="1:21" x14ac:dyDescent="0.25">
      <c r="A11" s="217">
        <v>1</v>
      </c>
      <c r="B11" s="223" t="s">
        <v>627</v>
      </c>
      <c r="C11" s="219">
        <v>1</v>
      </c>
      <c r="D11" s="220">
        <v>1</v>
      </c>
      <c r="E11" s="221">
        <f>SUM(F11:I11)</f>
        <v>65640</v>
      </c>
      <c r="F11" s="219">
        <v>27040</v>
      </c>
      <c r="G11" s="219"/>
      <c r="H11" s="219">
        <v>18600</v>
      </c>
      <c r="I11" s="219">
        <v>20000</v>
      </c>
      <c r="J11" s="221">
        <f>SUM(K11:N11)</f>
        <v>1000</v>
      </c>
      <c r="K11" s="219"/>
      <c r="L11" s="219"/>
      <c r="M11" s="219"/>
      <c r="N11" s="219">
        <v>1000</v>
      </c>
      <c r="O11" s="219"/>
      <c r="P11" s="219">
        <v>2.2000000000000002</v>
      </c>
      <c r="Q11" s="221">
        <f>ROUND((D11*(E11+J11)*(1+O11/100)*P11*12)/100,0)*100</f>
        <v>1759300</v>
      </c>
      <c r="R11" s="219">
        <f>Q11/C11/12</f>
        <v>146608.33333333334</v>
      </c>
      <c r="S11" s="219">
        <f>Q11/D11/12</f>
        <v>146608.33333333334</v>
      </c>
      <c r="T11" s="217"/>
    </row>
    <row r="12" spans="1:21" ht="30" x14ac:dyDescent="0.25">
      <c r="A12" s="217">
        <v>2</v>
      </c>
      <c r="B12" s="224" t="s">
        <v>628</v>
      </c>
      <c r="C12" s="219">
        <v>1</v>
      </c>
      <c r="D12" s="220">
        <v>1</v>
      </c>
      <c r="E12" s="221">
        <f>SUM(F12:I12)</f>
        <v>38280</v>
      </c>
      <c r="F12" s="219">
        <v>20280</v>
      </c>
      <c r="G12" s="219"/>
      <c r="H12" s="219">
        <v>7000</v>
      </c>
      <c r="I12" s="219">
        <v>11000</v>
      </c>
      <c r="J12" s="221">
        <f>SUM(K12:N12)</f>
        <v>800</v>
      </c>
      <c r="K12" s="219"/>
      <c r="L12" s="219"/>
      <c r="M12" s="219"/>
      <c r="N12" s="219">
        <v>800</v>
      </c>
      <c r="O12" s="219"/>
      <c r="P12" s="219">
        <v>2.2000000000000002</v>
      </c>
      <c r="Q12" s="221">
        <f>(ROUND((D12*(E12+J12)*(1+O12/100)*P12*12)/100,0)*100)</f>
        <v>1031700</v>
      </c>
      <c r="R12" s="219">
        <f>Q12/C12/12</f>
        <v>85975</v>
      </c>
      <c r="S12" s="219">
        <f>Q12/D12/12</f>
        <v>85975</v>
      </c>
      <c r="T12" s="217"/>
    </row>
    <row r="13" spans="1:21" x14ac:dyDescent="0.25">
      <c r="A13" s="217">
        <v>3</v>
      </c>
      <c r="B13" s="223" t="s">
        <v>629</v>
      </c>
      <c r="C13" s="219">
        <v>1</v>
      </c>
      <c r="D13" s="220">
        <v>1</v>
      </c>
      <c r="E13" s="221">
        <f>SUM(F13:I13)</f>
        <v>33280</v>
      </c>
      <c r="F13" s="219">
        <v>20280</v>
      </c>
      <c r="G13" s="219"/>
      <c r="H13" s="219">
        <v>5000</v>
      </c>
      <c r="I13" s="219">
        <v>8000</v>
      </c>
      <c r="J13" s="221">
        <f>SUM(K13:N13)</f>
        <v>500</v>
      </c>
      <c r="K13" s="219"/>
      <c r="L13" s="219"/>
      <c r="M13" s="219"/>
      <c r="N13" s="219">
        <v>500</v>
      </c>
      <c r="O13" s="219"/>
      <c r="P13" s="219">
        <v>2.2000000000000002</v>
      </c>
      <c r="Q13" s="221">
        <f>ROUND((D13*(E13+J13)*(1+O13/100)*P13*12)/100,0)*100</f>
        <v>891800</v>
      </c>
      <c r="R13" s="219">
        <f>Q13/C13/12</f>
        <v>74316.666666666672</v>
      </c>
      <c r="S13" s="219">
        <f>Q13/D13/12</f>
        <v>74316.666666666672</v>
      </c>
      <c r="T13" s="217"/>
    </row>
    <row r="14" spans="1:21" s="214" customFormat="1" ht="34.5" customHeight="1" x14ac:dyDescent="0.2">
      <c r="A14" s="380" t="s">
        <v>123</v>
      </c>
      <c r="B14" s="381"/>
      <c r="C14" s="221">
        <f>SUM(C11:C13)</f>
        <v>3</v>
      </c>
      <c r="D14" s="222">
        <f>SUM(D11:D13)</f>
        <v>3</v>
      </c>
      <c r="E14" s="221" t="s">
        <v>8</v>
      </c>
      <c r="F14" s="221" t="s">
        <v>8</v>
      </c>
      <c r="G14" s="221" t="s">
        <v>8</v>
      </c>
      <c r="H14" s="221" t="s">
        <v>8</v>
      </c>
      <c r="I14" s="221" t="s">
        <v>8</v>
      </c>
      <c r="J14" s="221" t="s">
        <v>8</v>
      </c>
      <c r="K14" s="221" t="s">
        <v>8</v>
      </c>
      <c r="L14" s="221" t="s">
        <v>8</v>
      </c>
      <c r="M14" s="221" t="s">
        <v>8</v>
      </c>
      <c r="N14" s="221"/>
      <c r="O14" s="221" t="s">
        <v>8</v>
      </c>
      <c r="P14" s="221" t="s">
        <v>8</v>
      </c>
      <c r="Q14" s="221">
        <f>SUM(Q11:Q13)</f>
        <v>3682800</v>
      </c>
      <c r="R14" s="221" t="s">
        <v>8</v>
      </c>
      <c r="S14" s="221" t="s">
        <v>8</v>
      </c>
      <c r="T14" s="218" t="s">
        <v>8</v>
      </c>
    </row>
    <row r="15" spans="1:21" x14ac:dyDescent="0.25">
      <c r="A15" s="217">
        <v>1</v>
      </c>
      <c r="B15" s="224" t="s">
        <v>630</v>
      </c>
      <c r="C15" s="219">
        <v>1</v>
      </c>
      <c r="D15" s="220">
        <v>1</v>
      </c>
      <c r="E15" s="221">
        <f t="shared" ref="E15:E20" si="1">SUM(F15:I15)</f>
        <v>16908</v>
      </c>
      <c r="F15" s="219">
        <v>9408</v>
      </c>
      <c r="G15" s="219"/>
      <c r="H15" s="219">
        <v>1500</v>
      </c>
      <c r="I15" s="219">
        <v>6000</v>
      </c>
      <c r="J15" s="221">
        <f t="shared" ref="J15:J20" si="2">SUM(K15:N15)</f>
        <v>500</v>
      </c>
      <c r="K15" s="219"/>
      <c r="L15" s="219"/>
      <c r="M15" s="219"/>
      <c r="N15" s="219">
        <v>500</v>
      </c>
      <c r="O15" s="219"/>
      <c r="P15" s="219">
        <v>2.2000000000000002</v>
      </c>
      <c r="Q15" s="221">
        <f t="shared" ref="Q15:Q20" si="3">ROUND((D15*(E15+J15)*(1+O15/100)*P15*12)/100,0)*100</f>
        <v>459600</v>
      </c>
      <c r="R15" s="219">
        <f t="shared" ref="R15:R20" si="4">Q15/C15/12</f>
        <v>38300</v>
      </c>
      <c r="S15" s="219">
        <f t="shared" ref="S15:S20" si="5">Q15/D15/12</f>
        <v>38300</v>
      </c>
      <c r="T15" s="217"/>
    </row>
    <row r="16" spans="1:21" x14ac:dyDescent="0.25">
      <c r="A16" s="217">
        <v>2</v>
      </c>
      <c r="B16" s="224" t="s">
        <v>631</v>
      </c>
      <c r="C16" s="219">
        <v>1</v>
      </c>
      <c r="D16" s="220">
        <v>1</v>
      </c>
      <c r="E16" s="221">
        <f t="shared" si="1"/>
        <v>16908</v>
      </c>
      <c r="F16" s="219">
        <v>9408</v>
      </c>
      <c r="G16" s="219"/>
      <c r="H16" s="219">
        <v>1500</v>
      </c>
      <c r="I16" s="219">
        <v>6000</v>
      </c>
      <c r="J16" s="221">
        <f t="shared" si="2"/>
        <v>500</v>
      </c>
      <c r="K16" s="219"/>
      <c r="L16" s="219"/>
      <c r="M16" s="219"/>
      <c r="N16" s="219">
        <v>500</v>
      </c>
      <c r="O16" s="219"/>
      <c r="P16" s="219">
        <v>2.2000000000000002</v>
      </c>
      <c r="Q16" s="221">
        <f t="shared" si="3"/>
        <v>459600</v>
      </c>
      <c r="R16" s="219">
        <f t="shared" si="4"/>
        <v>38300</v>
      </c>
      <c r="S16" s="219">
        <f t="shared" si="5"/>
        <v>38300</v>
      </c>
      <c r="T16" s="217"/>
    </row>
    <row r="17" spans="1:20" x14ac:dyDescent="0.25">
      <c r="A17" s="217">
        <v>3</v>
      </c>
      <c r="B17" s="224" t="s">
        <v>632</v>
      </c>
      <c r="C17" s="219">
        <v>1</v>
      </c>
      <c r="D17" s="220">
        <v>1</v>
      </c>
      <c r="E17" s="221">
        <f t="shared" si="1"/>
        <v>16908</v>
      </c>
      <c r="F17" s="219">
        <v>9408</v>
      </c>
      <c r="G17" s="219"/>
      <c r="H17" s="219">
        <v>1500</v>
      </c>
      <c r="I17" s="219">
        <v>6000</v>
      </c>
      <c r="J17" s="221">
        <f t="shared" si="2"/>
        <v>500</v>
      </c>
      <c r="K17" s="219"/>
      <c r="L17" s="219"/>
      <c r="M17" s="219"/>
      <c r="N17" s="219">
        <v>500</v>
      </c>
      <c r="O17" s="219"/>
      <c r="P17" s="219">
        <v>2.2000000000000002</v>
      </c>
      <c r="Q17" s="221">
        <f t="shared" si="3"/>
        <v>459600</v>
      </c>
      <c r="R17" s="219">
        <f t="shared" si="4"/>
        <v>38300</v>
      </c>
      <c r="S17" s="219">
        <f t="shared" si="5"/>
        <v>38300</v>
      </c>
      <c r="T17" s="217"/>
    </row>
    <row r="18" spans="1:20" x14ac:dyDescent="0.25">
      <c r="A18" s="217">
        <v>4</v>
      </c>
      <c r="B18" s="224" t="s">
        <v>633</v>
      </c>
      <c r="C18" s="219">
        <v>0.5</v>
      </c>
      <c r="D18" s="220">
        <v>0.5</v>
      </c>
      <c r="E18" s="221">
        <f t="shared" si="1"/>
        <v>9408</v>
      </c>
      <c r="F18" s="219">
        <v>9408</v>
      </c>
      <c r="G18" s="219"/>
      <c r="H18" s="219"/>
      <c r="I18" s="219"/>
      <c r="J18" s="221">
        <f t="shared" si="2"/>
        <v>0</v>
      </c>
      <c r="K18" s="219"/>
      <c r="L18" s="219"/>
      <c r="M18" s="219"/>
      <c r="N18" s="219"/>
      <c r="O18" s="219"/>
      <c r="P18" s="219">
        <v>2.2000000000000002</v>
      </c>
      <c r="Q18" s="221">
        <f t="shared" si="3"/>
        <v>124200</v>
      </c>
      <c r="R18" s="219">
        <f t="shared" si="4"/>
        <v>20700</v>
      </c>
      <c r="S18" s="219">
        <f t="shared" si="5"/>
        <v>20700</v>
      </c>
      <c r="T18" s="217"/>
    </row>
    <row r="19" spans="1:20" ht="45" x14ac:dyDescent="0.25">
      <c r="A19" s="217">
        <v>5</v>
      </c>
      <c r="B19" s="224" t="s">
        <v>634</v>
      </c>
      <c r="C19" s="219">
        <v>1</v>
      </c>
      <c r="D19" s="220">
        <v>1</v>
      </c>
      <c r="E19" s="221">
        <f t="shared" si="1"/>
        <v>16808</v>
      </c>
      <c r="F19" s="219">
        <v>9408</v>
      </c>
      <c r="G19" s="219"/>
      <c r="H19" s="219">
        <v>1200</v>
      </c>
      <c r="I19" s="219">
        <v>6200</v>
      </c>
      <c r="J19" s="221">
        <f t="shared" si="2"/>
        <v>300</v>
      </c>
      <c r="K19" s="219"/>
      <c r="L19" s="219"/>
      <c r="M19" s="219"/>
      <c r="N19" s="219">
        <v>300</v>
      </c>
      <c r="O19" s="219"/>
      <c r="P19" s="219">
        <v>2.2000000000000002</v>
      </c>
      <c r="Q19" s="221">
        <f t="shared" si="3"/>
        <v>451700</v>
      </c>
      <c r="R19" s="219">
        <f t="shared" si="4"/>
        <v>37641.666666666664</v>
      </c>
      <c r="S19" s="219">
        <f t="shared" si="5"/>
        <v>37641.666666666664</v>
      </c>
      <c r="T19" s="217"/>
    </row>
    <row r="20" spans="1:20" x14ac:dyDescent="0.25">
      <c r="A20" s="217">
        <v>6</v>
      </c>
      <c r="B20" s="224" t="s">
        <v>635</v>
      </c>
      <c r="C20" s="219">
        <v>1</v>
      </c>
      <c r="D20" s="220">
        <v>1</v>
      </c>
      <c r="E20" s="221">
        <f t="shared" si="1"/>
        <v>21408</v>
      </c>
      <c r="F20" s="219">
        <v>9408</v>
      </c>
      <c r="G20" s="219"/>
      <c r="H20" s="219">
        <v>3000</v>
      </c>
      <c r="I20" s="219">
        <v>9000</v>
      </c>
      <c r="J20" s="221">
        <f t="shared" si="2"/>
        <v>500</v>
      </c>
      <c r="K20" s="219"/>
      <c r="L20" s="219"/>
      <c r="M20" s="219"/>
      <c r="N20" s="219">
        <v>500</v>
      </c>
      <c r="O20" s="219"/>
      <c r="P20" s="219">
        <v>2.2000000000000002</v>
      </c>
      <c r="Q20" s="221">
        <f t="shared" si="3"/>
        <v>578400</v>
      </c>
      <c r="R20" s="219">
        <f t="shared" si="4"/>
        <v>48200</v>
      </c>
      <c r="S20" s="219">
        <f t="shared" si="5"/>
        <v>48200</v>
      </c>
      <c r="T20" s="217"/>
    </row>
    <row r="21" spans="1:20" s="214" customFormat="1" ht="34.5" customHeight="1" x14ac:dyDescent="0.2">
      <c r="A21" s="380" t="s">
        <v>124</v>
      </c>
      <c r="B21" s="381"/>
      <c r="C21" s="221">
        <f>SUM(C15:C20)</f>
        <v>5.5</v>
      </c>
      <c r="D21" s="222">
        <f>SUM(D15:D20)</f>
        <v>5.5</v>
      </c>
      <c r="E21" s="221" t="s">
        <v>8</v>
      </c>
      <c r="F21" s="221" t="s">
        <v>8</v>
      </c>
      <c r="G21" s="221" t="s">
        <v>8</v>
      </c>
      <c r="H21" s="221" t="s">
        <v>8</v>
      </c>
      <c r="I21" s="221" t="s">
        <v>8</v>
      </c>
      <c r="J21" s="221" t="s">
        <v>8</v>
      </c>
      <c r="K21" s="221" t="s">
        <v>8</v>
      </c>
      <c r="L21" s="221" t="s">
        <v>8</v>
      </c>
      <c r="M21" s="221" t="s">
        <v>8</v>
      </c>
      <c r="N21" s="221"/>
      <c r="O21" s="221" t="s">
        <v>8</v>
      </c>
      <c r="P21" s="221" t="s">
        <v>8</v>
      </c>
      <c r="Q21" s="221">
        <f>SUM(Q15:Q20)</f>
        <v>2533100</v>
      </c>
      <c r="R21" s="221" t="s">
        <v>8</v>
      </c>
      <c r="S21" s="221" t="s">
        <v>8</v>
      </c>
      <c r="T21" s="218" t="s">
        <v>8</v>
      </c>
    </row>
    <row r="22" spans="1:20" s="261" customFormat="1" x14ac:dyDescent="0.25">
      <c r="A22" s="257">
        <v>1</v>
      </c>
      <c r="B22" s="258" t="s">
        <v>636</v>
      </c>
      <c r="C22" s="259">
        <v>17.82</v>
      </c>
      <c r="D22" s="259">
        <v>11.6</v>
      </c>
      <c r="E22" s="260">
        <f t="shared" ref="E22:E30" si="6">SUM(F22:I22)</f>
        <v>16501</v>
      </c>
      <c r="F22" s="259">
        <v>8176</v>
      </c>
      <c r="G22" s="259"/>
      <c r="H22" s="259">
        <v>2500</v>
      </c>
      <c r="I22" s="259">
        <v>5825</v>
      </c>
      <c r="J22" s="260">
        <f t="shared" ref="J22:J30" si="7">SUM(K22:N22)</f>
        <v>200</v>
      </c>
      <c r="K22" s="259"/>
      <c r="L22" s="259"/>
      <c r="M22" s="259"/>
      <c r="N22" s="259">
        <v>200</v>
      </c>
      <c r="O22" s="259"/>
      <c r="P22" s="259">
        <v>2.2000000000000002</v>
      </c>
      <c r="Q22" s="260">
        <f t="shared" ref="Q22:Q30" si="8">ROUND((D22*(E22+J22)*(1+O22/100)*P22*12)/100,0)*100</f>
        <v>5114500</v>
      </c>
      <c r="R22" s="259">
        <f t="shared" ref="R22:R30" si="9">Q22/C22/12</f>
        <v>23917.414889637108</v>
      </c>
      <c r="S22" s="259">
        <f t="shared" ref="S22:S30" si="10">Q22/D22/12</f>
        <v>36742.097701149425</v>
      </c>
      <c r="T22" s="257"/>
    </row>
    <row r="23" spans="1:20" s="261" customFormat="1" x14ac:dyDescent="0.25">
      <c r="A23" s="257">
        <v>2</v>
      </c>
      <c r="B23" s="258" t="s">
        <v>636</v>
      </c>
      <c r="C23" s="259">
        <v>3.4</v>
      </c>
      <c r="D23" s="262">
        <v>3.4</v>
      </c>
      <c r="E23" s="260">
        <f t="shared" si="6"/>
        <v>16876</v>
      </c>
      <c r="F23" s="259">
        <v>8176</v>
      </c>
      <c r="G23" s="259"/>
      <c r="H23" s="259">
        <v>2500</v>
      </c>
      <c r="I23" s="259">
        <v>6200</v>
      </c>
      <c r="J23" s="260">
        <f t="shared" si="7"/>
        <v>300</v>
      </c>
      <c r="K23" s="259"/>
      <c r="L23" s="259"/>
      <c r="M23" s="259"/>
      <c r="N23" s="259">
        <v>300</v>
      </c>
      <c r="O23" s="259"/>
      <c r="P23" s="259">
        <v>2.2000000000000002</v>
      </c>
      <c r="Q23" s="260">
        <f>ROUND((D23*(E23+J23)*(1+O23/100)*P23*12)/100,0)*100</f>
        <v>1541700</v>
      </c>
      <c r="R23" s="259">
        <f t="shared" si="9"/>
        <v>37786.764705882357</v>
      </c>
      <c r="S23" s="259">
        <f t="shared" si="10"/>
        <v>37786.764705882357</v>
      </c>
      <c r="T23" s="257"/>
    </row>
    <row r="24" spans="1:20" ht="30" x14ac:dyDescent="0.25">
      <c r="A24" s="217">
        <v>3</v>
      </c>
      <c r="B24" s="224" t="s">
        <v>637</v>
      </c>
      <c r="C24" s="219">
        <v>1</v>
      </c>
      <c r="D24" s="220">
        <v>1</v>
      </c>
      <c r="E24" s="221">
        <f t="shared" si="6"/>
        <v>17026</v>
      </c>
      <c r="F24" s="219">
        <v>8176</v>
      </c>
      <c r="G24" s="219"/>
      <c r="H24" s="219">
        <v>4950</v>
      </c>
      <c r="I24" s="219">
        <v>3900</v>
      </c>
      <c r="J24" s="221">
        <f t="shared" si="7"/>
        <v>200</v>
      </c>
      <c r="K24" s="219"/>
      <c r="L24" s="219"/>
      <c r="M24" s="219"/>
      <c r="N24" s="219">
        <v>200</v>
      </c>
      <c r="O24" s="219"/>
      <c r="P24" s="219">
        <v>2.2000000000000002</v>
      </c>
      <c r="Q24" s="221">
        <f>(ROUND((D24*(E24+J24)*(1+O24/100)*P24*12)/100,0)*100)</f>
        <v>454800</v>
      </c>
      <c r="R24" s="219">
        <f t="shared" si="9"/>
        <v>37900</v>
      </c>
      <c r="S24" s="219">
        <f t="shared" si="10"/>
        <v>37900</v>
      </c>
      <c r="T24" s="217"/>
    </row>
    <row r="25" spans="1:20" x14ac:dyDescent="0.25">
      <c r="A25" s="217">
        <v>4</v>
      </c>
      <c r="B25" s="225" t="s">
        <v>638</v>
      </c>
      <c r="C25" s="219">
        <v>1.8</v>
      </c>
      <c r="D25" s="219">
        <v>1.8</v>
      </c>
      <c r="E25" s="221">
        <f t="shared" si="6"/>
        <v>16216</v>
      </c>
      <c r="F25" s="219">
        <v>7516</v>
      </c>
      <c r="G25" s="219"/>
      <c r="H25" s="219">
        <v>4500</v>
      </c>
      <c r="I25" s="219">
        <v>4200</v>
      </c>
      <c r="J25" s="221">
        <f t="shared" si="7"/>
        <v>300</v>
      </c>
      <c r="K25" s="219"/>
      <c r="L25" s="219"/>
      <c r="M25" s="219"/>
      <c r="N25" s="219">
        <v>300</v>
      </c>
      <c r="O25" s="219"/>
      <c r="P25" s="219">
        <v>2.2000000000000002</v>
      </c>
      <c r="Q25" s="221">
        <f t="shared" si="8"/>
        <v>784800</v>
      </c>
      <c r="R25" s="219">
        <f t="shared" si="9"/>
        <v>36333.333333333336</v>
      </c>
      <c r="S25" s="219">
        <f t="shared" si="10"/>
        <v>36333.333333333336</v>
      </c>
      <c r="T25" s="217"/>
    </row>
    <row r="26" spans="1:20" s="261" customFormat="1" x14ac:dyDescent="0.25">
      <c r="A26" s="257">
        <v>5</v>
      </c>
      <c r="B26" s="263" t="s">
        <v>639</v>
      </c>
      <c r="C26" s="259">
        <v>18.7</v>
      </c>
      <c r="D26" s="259">
        <v>12.6</v>
      </c>
      <c r="E26" s="260">
        <f t="shared" si="6"/>
        <v>21016</v>
      </c>
      <c r="F26" s="259">
        <v>7516</v>
      </c>
      <c r="G26" s="259"/>
      <c r="H26" s="259">
        <v>6000</v>
      </c>
      <c r="I26" s="259">
        <v>7500</v>
      </c>
      <c r="J26" s="260">
        <f t="shared" si="7"/>
        <v>500</v>
      </c>
      <c r="K26" s="259"/>
      <c r="L26" s="259"/>
      <c r="M26" s="259"/>
      <c r="N26" s="259">
        <v>500</v>
      </c>
      <c r="O26" s="259"/>
      <c r="P26" s="259">
        <v>2.2000000000000002</v>
      </c>
      <c r="Q26" s="260">
        <f t="shared" si="8"/>
        <v>7157100</v>
      </c>
      <c r="R26" s="259">
        <f t="shared" si="9"/>
        <v>31894.385026737971</v>
      </c>
      <c r="S26" s="259">
        <f t="shared" si="10"/>
        <v>47335.317460317463</v>
      </c>
      <c r="T26" s="257"/>
    </row>
    <row r="27" spans="1:20" x14ac:dyDescent="0.25">
      <c r="A27" s="217">
        <v>6</v>
      </c>
      <c r="B27" s="225" t="s">
        <v>640</v>
      </c>
      <c r="C27" s="219">
        <v>2</v>
      </c>
      <c r="D27" s="220">
        <v>2</v>
      </c>
      <c r="E27" s="221">
        <f t="shared" si="6"/>
        <v>16516</v>
      </c>
      <c r="F27" s="219">
        <v>7516</v>
      </c>
      <c r="G27" s="219"/>
      <c r="H27" s="219">
        <v>4000</v>
      </c>
      <c r="I27" s="219">
        <v>5000</v>
      </c>
      <c r="J27" s="221">
        <f t="shared" si="7"/>
        <v>300</v>
      </c>
      <c r="K27" s="219"/>
      <c r="L27" s="219"/>
      <c r="M27" s="219"/>
      <c r="N27" s="219">
        <v>300</v>
      </c>
      <c r="O27" s="219"/>
      <c r="P27" s="219">
        <v>2.2000000000000002</v>
      </c>
      <c r="Q27" s="221">
        <f t="shared" si="8"/>
        <v>887900</v>
      </c>
      <c r="R27" s="219">
        <f t="shared" si="9"/>
        <v>36995.833333333336</v>
      </c>
      <c r="S27" s="219">
        <f t="shared" si="10"/>
        <v>36995.833333333336</v>
      </c>
      <c r="T27" s="217"/>
    </row>
    <row r="28" spans="1:20" x14ac:dyDescent="0.25">
      <c r="A28" s="217">
        <v>7</v>
      </c>
      <c r="B28" s="225" t="s">
        <v>641</v>
      </c>
      <c r="C28" s="219">
        <v>1</v>
      </c>
      <c r="D28" s="220">
        <v>1</v>
      </c>
      <c r="E28" s="221">
        <f t="shared" si="6"/>
        <v>15716</v>
      </c>
      <c r="F28" s="219">
        <v>7516</v>
      </c>
      <c r="G28" s="219"/>
      <c r="H28" s="219">
        <v>5200</v>
      </c>
      <c r="I28" s="219">
        <v>3000</v>
      </c>
      <c r="J28" s="221">
        <f t="shared" si="7"/>
        <v>700</v>
      </c>
      <c r="K28" s="219"/>
      <c r="L28" s="219"/>
      <c r="M28" s="219"/>
      <c r="N28" s="219">
        <v>700</v>
      </c>
      <c r="O28" s="219"/>
      <c r="P28" s="219">
        <v>2.2000000000000002</v>
      </c>
      <c r="Q28" s="221">
        <f t="shared" si="8"/>
        <v>433400</v>
      </c>
      <c r="R28" s="219">
        <f t="shared" si="9"/>
        <v>36116.666666666664</v>
      </c>
      <c r="S28" s="219">
        <f t="shared" si="10"/>
        <v>36116.666666666664</v>
      </c>
      <c r="T28" s="217"/>
    </row>
    <row r="29" spans="1:20" x14ac:dyDescent="0.25">
      <c r="A29" s="217">
        <v>8</v>
      </c>
      <c r="B29" s="225" t="s">
        <v>642</v>
      </c>
      <c r="C29" s="219">
        <v>0.5</v>
      </c>
      <c r="D29" s="220">
        <v>0.3</v>
      </c>
      <c r="E29" s="221">
        <f t="shared" si="6"/>
        <v>10560</v>
      </c>
      <c r="F29" s="219">
        <v>7060</v>
      </c>
      <c r="G29" s="219"/>
      <c r="H29" s="219">
        <v>1500</v>
      </c>
      <c r="I29" s="219">
        <v>2000</v>
      </c>
      <c r="J29" s="221">
        <f t="shared" si="7"/>
        <v>0</v>
      </c>
      <c r="K29" s="219"/>
      <c r="L29" s="219"/>
      <c r="M29" s="219"/>
      <c r="N29" s="219"/>
      <c r="O29" s="219"/>
      <c r="P29" s="219">
        <v>2.2000000000000002</v>
      </c>
      <c r="Q29" s="221">
        <f t="shared" si="8"/>
        <v>83600</v>
      </c>
      <c r="R29" s="219">
        <f t="shared" si="9"/>
        <v>13933.333333333334</v>
      </c>
      <c r="S29" s="219">
        <f t="shared" si="10"/>
        <v>23222.222222222223</v>
      </c>
      <c r="T29" s="217"/>
    </row>
    <row r="30" spans="1:20" x14ac:dyDescent="0.25">
      <c r="A30" s="217">
        <v>9</v>
      </c>
      <c r="B30" s="225" t="s">
        <v>643</v>
      </c>
      <c r="C30" s="219">
        <v>1</v>
      </c>
      <c r="D30" s="220">
        <v>1</v>
      </c>
      <c r="E30" s="221">
        <f t="shared" si="6"/>
        <v>15060</v>
      </c>
      <c r="F30" s="219">
        <v>7060</v>
      </c>
      <c r="G30" s="219"/>
      <c r="H30" s="219">
        <v>3500</v>
      </c>
      <c r="I30" s="219">
        <v>4500</v>
      </c>
      <c r="J30" s="221">
        <f t="shared" si="7"/>
        <v>800</v>
      </c>
      <c r="K30" s="219"/>
      <c r="L30" s="219"/>
      <c r="M30" s="219"/>
      <c r="N30" s="219">
        <v>800</v>
      </c>
      <c r="O30" s="219"/>
      <c r="P30" s="219">
        <v>2.2000000000000002</v>
      </c>
      <c r="Q30" s="221">
        <f t="shared" si="8"/>
        <v>418700</v>
      </c>
      <c r="R30" s="219">
        <f t="shared" si="9"/>
        <v>34891.666666666664</v>
      </c>
      <c r="S30" s="219">
        <f t="shared" si="10"/>
        <v>34891.666666666664</v>
      </c>
      <c r="T30" s="217"/>
    </row>
    <row r="31" spans="1:20" ht="33.75" customHeight="1" x14ac:dyDescent="0.25">
      <c r="A31" s="380" t="s">
        <v>125</v>
      </c>
      <c r="B31" s="381"/>
      <c r="C31" s="221">
        <f>SUM(C22:C30)</f>
        <v>47.22</v>
      </c>
      <c r="D31" s="222">
        <f>SUM(D22:D30)</f>
        <v>34.699999999999996</v>
      </c>
      <c r="E31" s="221" t="s">
        <v>8</v>
      </c>
      <c r="F31" s="221" t="s">
        <v>8</v>
      </c>
      <c r="G31" s="221" t="s">
        <v>8</v>
      </c>
      <c r="H31" s="221" t="s">
        <v>8</v>
      </c>
      <c r="I31" s="221" t="s">
        <v>8</v>
      </c>
      <c r="J31" s="221" t="s">
        <v>8</v>
      </c>
      <c r="K31" s="221" t="s">
        <v>8</v>
      </c>
      <c r="L31" s="221" t="s">
        <v>8</v>
      </c>
      <c r="M31" s="221" t="s">
        <v>8</v>
      </c>
      <c r="N31" s="221" t="s">
        <v>8</v>
      </c>
      <c r="O31" s="221" t="s">
        <v>8</v>
      </c>
      <c r="P31" s="221" t="s">
        <v>8</v>
      </c>
      <c r="Q31" s="221">
        <f>SUM(Q22:Q30)</f>
        <v>16876500</v>
      </c>
      <c r="R31" s="221" t="s">
        <v>8</v>
      </c>
      <c r="S31" s="221" t="s">
        <v>8</v>
      </c>
      <c r="T31" s="218" t="s">
        <v>8</v>
      </c>
    </row>
    <row r="32" spans="1:20" s="214" customFormat="1" ht="47.25" customHeight="1" x14ac:dyDescent="0.2">
      <c r="A32" s="380" t="s">
        <v>164</v>
      </c>
      <c r="B32" s="381"/>
      <c r="C32" s="221">
        <f>C22+C23+C26</f>
        <v>39.92</v>
      </c>
      <c r="D32" s="221">
        <f>D22+D23+D26</f>
        <v>27.6</v>
      </c>
      <c r="E32" s="221">
        <f>E22+E23+E26</f>
        <v>54393</v>
      </c>
      <c r="F32" s="221">
        <f>F22+F23+F26</f>
        <v>23868</v>
      </c>
      <c r="G32" s="221"/>
      <c r="H32" s="221">
        <f>H22+H23+H26</f>
        <v>11000</v>
      </c>
      <c r="I32" s="221">
        <f>I22+I23+I26</f>
        <v>19525</v>
      </c>
      <c r="J32" s="221">
        <f>J22+J23+J26</f>
        <v>1000</v>
      </c>
      <c r="K32" s="221"/>
      <c r="L32" s="221"/>
      <c r="M32" s="221"/>
      <c r="N32" s="221">
        <f>N22+N23+N26</f>
        <v>1000</v>
      </c>
      <c r="O32" s="221"/>
      <c r="P32" s="221">
        <v>2.2000000000000002</v>
      </c>
      <c r="Q32" s="221">
        <f>Q22+Q23+Q26</f>
        <v>13813300</v>
      </c>
      <c r="R32" s="221">
        <f t="shared" ref="R32:R48" si="11">Q32/C32/12</f>
        <v>28835.379091516366</v>
      </c>
      <c r="S32" s="221">
        <f t="shared" ref="S32:S48" si="12">Q32/D32/12</f>
        <v>41706.823671497586</v>
      </c>
      <c r="T32" s="218" t="s">
        <v>8</v>
      </c>
    </row>
    <row r="33" spans="1:20" s="214" customFormat="1" ht="42.75" customHeight="1" x14ac:dyDescent="0.2">
      <c r="A33" s="217">
        <v>1</v>
      </c>
      <c r="B33" s="223" t="s">
        <v>644</v>
      </c>
      <c r="C33" s="219">
        <v>1</v>
      </c>
      <c r="D33" s="220">
        <v>1</v>
      </c>
      <c r="E33" s="221">
        <f>SUM(F33:I33)</f>
        <v>17971</v>
      </c>
      <c r="F33" s="219">
        <v>8771</v>
      </c>
      <c r="G33" s="219"/>
      <c r="H33" s="219">
        <v>5000</v>
      </c>
      <c r="I33" s="219">
        <v>4200</v>
      </c>
      <c r="J33" s="221">
        <f>SUM(K33:N33)</f>
        <v>300</v>
      </c>
      <c r="K33" s="219"/>
      <c r="L33" s="219"/>
      <c r="M33" s="219"/>
      <c r="N33" s="219">
        <v>300</v>
      </c>
      <c r="O33" s="219"/>
      <c r="P33" s="219">
        <v>2.2000000000000002</v>
      </c>
      <c r="Q33" s="221">
        <f>(ROUND((D33*(E33+J33)*(1+O33/100)*P33*12)/100,0)*100)</f>
        <v>482400</v>
      </c>
      <c r="R33" s="219">
        <f t="shared" si="11"/>
        <v>40200</v>
      </c>
      <c r="S33" s="219">
        <f t="shared" si="12"/>
        <v>40200</v>
      </c>
      <c r="T33" s="217"/>
    </row>
    <row r="34" spans="1:20" x14ac:dyDescent="0.25">
      <c r="A34" s="217">
        <v>2</v>
      </c>
      <c r="B34" s="223" t="s">
        <v>645</v>
      </c>
      <c r="C34" s="219">
        <v>1</v>
      </c>
      <c r="D34" s="220">
        <v>1</v>
      </c>
      <c r="E34" s="221">
        <f>SUM(F34:I34)</f>
        <v>14416</v>
      </c>
      <c r="F34" s="219">
        <v>8716</v>
      </c>
      <c r="G34" s="219"/>
      <c r="H34" s="219">
        <v>2500</v>
      </c>
      <c r="I34" s="219">
        <v>3200</v>
      </c>
      <c r="J34" s="221">
        <f>SUM(K34:N34)</f>
        <v>1500</v>
      </c>
      <c r="K34" s="219"/>
      <c r="L34" s="219"/>
      <c r="M34" s="219"/>
      <c r="N34" s="219">
        <v>1500</v>
      </c>
      <c r="O34" s="219"/>
      <c r="P34" s="219">
        <v>2.2000000000000002</v>
      </c>
      <c r="Q34" s="221">
        <f t="shared" ref="Q34:Q48" si="13">ROUND((D34*(E34+J34)*(1+O34/100)*P34*12)/100,0)*100</f>
        <v>420200</v>
      </c>
      <c r="R34" s="219">
        <f t="shared" si="11"/>
        <v>35016.666666666664</v>
      </c>
      <c r="S34" s="219">
        <f t="shared" si="12"/>
        <v>35016.666666666664</v>
      </c>
      <c r="T34" s="217"/>
    </row>
    <row r="35" spans="1:20" x14ac:dyDescent="0.25">
      <c r="A35" s="217">
        <v>3</v>
      </c>
      <c r="B35" s="223" t="s">
        <v>646</v>
      </c>
      <c r="C35" s="219">
        <v>2</v>
      </c>
      <c r="D35" s="220">
        <v>2</v>
      </c>
      <c r="E35" s="221">
        <f t="shared" ref="E35:E47" si="14">SUM(F35:I35)</f>
        <v>15021</v>
      </c>
      <c r="F35" s="219">
        <v>7521</v>
      </c>
      <c r="G35" s="219"/>
      <c r="H35" s="219">
        <v>3000</v>
      </c>
      <c r="I35" s="219">
        <v>4500</v>
      </c>
      <c r="J35" s="221">
        <f t="shared" ref="J35:J44" si="15">SUM(K35:N35)</f>
        <v>700</v>
      </c>
      <c r="K35" s="219"/>
      <c r="L35" s="219"/>
      <c r="M35" s="219"/>
      <c r="N35" s="219">
        <v>700</v>
      </c>
      <c r="O35" s="219"/>
      <c r="P35" s="219">
        <v>2.2000000000000002</v>
      </c>
      <c r="Q35" s="221">
        <f t="shared" si="13"/>
        <v>830100</v>
      </c>
      <c r="R35" s="219">
        <f t="shared" si="11"/>
        <v>34587.5</v>
      </c>
      <c r="S35" s="219">
        <f t="shared" si="12"/>
        <v>34587.5</v>
      </c>
      <c r="T35" s="217"/>
    </row>
    <row r="36" spans="1:20" x14ac:dyDescent="0.25">
      <c r="A36" s="217">
        <v>4</v>
      </c>
      <c r="B36" s="223" t="s">
        <v>647</v>
      </c>
      <c r="C36" s="219">
        <v>1</v>
      </c>
      <c r="D36" s="220">
        <v>1</v>
      </c>
      <c r="E36" s="221">
        <f t="shared" si="14"/>
        <v>15180</v>
      </c>
      <c r="F36" s="219">
        <v>7180</v>
      </c>
      <c r="G36" s="219"/>
      <c r="H36" s="219">
        <v>3500</v>
      </c>
      <c r="I36" s="219">
        <v>4500</v>
      </c>
      <c r="J36" s="221">
        <f t="shared" si="15"/>
        <v>500</v>
      </c>
      <c r="K36" s="219"/>
      <c r="L36" s="219"/>
      <c r="M36" s="219"/>
      <c r="N36" s="219">
        <v>500</v>
      </c>
      <c r="O36" s="219"/>
      <c r="P36" s="219">
        <v>2.2000000000000002</v>
      </c>
      <c r="Q36" s="221">
        <f t="shared" si="13"/>
        <v>414000</v>
      </c>
      <c r="R36" s="219">
        <f t="shared" si="11"/>
        <v>34500</v>
      </c>
      <c r="S36" s="219">
        <f t="shared" si="12"/>
        <v>34500</v>
      </c>
      <c r="T36" s="217"/>
    </row>
    <row r="37" spans="1:20" x14ac:dyDescent="0.25">
      <c r="A37" s="217">
        <v>5</v>
      </c>
      <c r="B37" s="223" t="s">
        <v>648</v>
      </c>
      <c r="C37" s="219">
        <v>0.5</v>
      </c>
      <c r="D37" s="220">
        <v>0.5</v>
      </c>
      <c r="E37" s="221">
        <f t="shared" si="14"/>
        <v>8814</v>
      </c>
      <c r="F37" s="219">
        <v>6614</v>
      </c>
      <c r="G37" s="219"/>
      <c r="H37" s="219">
        <v>1200</v>
      </c>
      <c r="I37" s="219">
        <v>1000</v>
      </c>
      <c r="J37" s="221">
        <f t="shared" si="15"/>
        <v>0</v>
      </c>
      <c r="K37" s="219"/>
      <c r="L37" s="219"/>
      <c r="M37" s="219"/>
      <c r="N37" s="219"/>
      <c r="O37" s="219"/>
      <c r="P37" s="219">
        <v>2.2000000000000002</v>
      </c>
      <c r="Q37" s="221">
        <f t="shared" si="13"/>
        <v>116300</v>
      </c>
      <c r="R37" s="219">
        <f t="shared" si="11"/>
        <v>19383.333333333332</v>
      </c>
      <c r="S37" s="219">
        <f t="shared" si="12"/>
        <v>19383.333333333332</v>
      </c>
      <c r="T37" s="217"/>
    </row>
    <row r="38" spans="1:20" x14ac:dyDescent="0.25">
      <c r="A38" s="217">
        <v>6</v>
      </c>
      <c r="B38" s="223" t="s">
        <v>649</v>
      </c>
      <c r="C38" s="219">
        <v>1</v>
      </c>
      <c r="D38" s="220">
        <v>1</v>
      </c>
      <c r="E38" s="221">
        <f t="shared" si="14"/>
        <v>14880</v>
      </c>
      <c r="F38" s="219">
        <v>4880</v>
      </c>
      <c r="G38" s="219"/>
      <c r="H38" s="219">
        <v>6000</v>
      </c>
      <c r="I38" s="219">
        <v>4000</v>
      </c>
      <c r="J38" s="221">
        <f t="shared" si="15"/>
        <v>500</v>
      </c>
      <c r="K38" s="219"/>
      <c r="L38" s="219"/>
      <c r="M38" s="219"/>
      <c r="N38" s="219">
        <v>500</v>
      </c>
      <c r="O38" s="219"/>
      <c r="P38" s="219">
        <v>2.2000000000000002</v>
      </c>
      <c r="Q38" s="221">
        <f t="shared" si="13"/>
        <v>406000</v>
      </c>
      <c r="R38" s="219">
        <f t="shared" si="11"/>
        <v>33833.333333333336</v>
      </c>
      <c r="S38" s="219">
        <f t="shared" si="12"/>
        <v>33833.333333333336</v>
      </c>
      <c r="T38" s="217"/>
    </row>
    <row r="39" spans="1:20" x14ac:dyDescent="0.25">
      <c r="A39" s="217">
        <v>7</v>
      </c>
      <c r="B39" s="223" t="s">
        <v>650</v>
      </c>
      <c r="C39" s="219">
        <v>1</v>
      </c>
      <c r="D39" s="220">
        <v>1</v>
      </c>
      <c r="E39" s="221">
        <f t="shared" si="14"/>
        <v>14430</v>
      </c>
      <c r="F39" s="219">
        <v>7180</v>
      </c>
      <c r="G39" s="219"/>
      <c r="H39" s="219">
        <v>3750</v>
      </c>
      <c r="I39" s="219">
        <v>3500</v>
      </c>
      <c r="J39" s="221">
        <f t="shared" si="15"/>
        <v>1500</v>
      </c>
      <c r="K39" s="219"/>
      <c r="L39" s="219"/>
      <c r="M39" s="219"/>
      <c r="N39" s="219">
        <v>1500</v>
      </c>
      <c r="O39" s="219"/>
      <c r="P39" s="219">
        <v>2.2000000000000002</v>
      </c>
      <c r="Q39" s="221">
        <f t="shared" si="13"/>
        <v>420600</v>
      </c>
      <c r="R39" s="219">
        <f t="shared" si="11"/>
        <v>35050</v>
      </c>
      <c r="S39" s="219">
        <f t="shared" si="12"/>
        <v>35050</v>
      </c>
      <c r="T39" s="217"/>
    </row>
    <row r="40" spans="1:20" x14ac:dyDescent="0.25">
      <c r="A40" s="217">
        <v>8</v>
      </c>
      <c r="B40" s="223" t="s">
        <v>651</v>
      </c>
      <c r="C40" s="219">
        <v>0.22</v>
      </c>
      <c r="D40" s="219">
        <v>0.22</v>
      </c>
      <c r="E40" s="221">
        <f t="shared" si="14"/>
        <v>6922</v>
      </c>
      <c r="F40" s="219">
        <v>5422</v>
      </c>
      <c r="G40" s="219"/>
      <c r="H40" s="219"/>
      <c r="I40" s="219">
        <v>1500</v>
      </c>
      <c r="J40" s="221">
        <f t="shared" si="15"/>
        <v>0</v>
      </c>
      <c r="K40" s="219"/>
      <c r="L40" s="219"/>
      <c r="M40" s="219"/>
      <c r="N40" s="219"/>
      <c r="O40" s="219"/>
      <c r="P40" s="219">
        <v>2.2000000000000002</v>
      </c>
      <c r="Q40" s="221">
        <f t="shared" si="13"/>
        <v>40200</v>
      </c>
      <c r="R40" s="219">
        <f t="shared" si="11"/>
        <v>15227.272727272728</v>
      </c>
      <c r="S40" s="219">
        <f t="shared" si="12"/>
        <v>15227.272727272728</v>
      </c>
      <c r="T40" s="217"/>
    </row>
    <row r="41" spans="1:20" x14ac:dyDescent="0.25">
      <c r="A41" s="217">
        <v>9</v>
      </c>
      <c r="B41" s="223" t="s">
        <v>652</v>
      </c>
      <c r="C41" s="219">
        <v>3</v>
      </c>
      <c r="D41" s="220">
        <v>3</v>
      </c>
      <c r="E41" s="221">
        <f t="shared" si="14"/>
        <v>17472</v>
      </c>
      <c r="F41" s="219">
        <v>3972</v>
      </c>
      <c r="G41" s="219"/>
      <c r="H41" s="219">
        <v>7000</v>
      </c>
      <c r="I41" s="219">
        <v>6500</v>
      </c>
      <c r="J41" s="221">
        <f t="shared" si="15"/>
        <v>0</v>
      </c>
      <c r="K41" s="219"/>
      <c r="L41" s="219"/>
      <c r="M41" s="219"/>
      <c r="N41" s="219"/>
      <c r="O41" s="219"/>
      <c r="P41" s="219">
        <v>2.2000000000000002</v>
      </c>
      <c r="Q41" s="221">
        <f t="shared" si="13"/>
        <v>1383800</v>
      </c>
      <c r="R41" s="219">
        <f t="shared" si="11"/>
        <v>38438.888888888891</v>
      </c>
      <c r="S41" s="219">
        <f t="shared" si="12"/>
        <v>38438.888888888891</v>
      </c>
      <c r="T41" s="217"/>
    </row>
    <row r="42" spans="1:20" ht="45" x14ac:dyDescent="0.25">
      <c r="A42" s="217">
        <v>10</v>
      </c>
      <c r="B42" s="224" t="s">
        <v>653</v>
      </c>
      <c r="C42" s="219">
        <v>1</v>
      </c>
      <c r="D42" s="220">
        <v>1</v>
      </c>
      <c r="E42" s="221">
        <f t="shared" si="14"/>
        <v>16172</v>
      </c>
      <c r="F42" s="219">
        <v>3972</v>
      </c>
      <c r="G42" s="219"/>
      <c r="H42" s="219">
        <v>7000</v>
      </c>
      <c r="I42" s="219">
        <v>5200</v>
      </c>
      <c r="J42" s="221">
        <f t="shared" si="15"/>
        <v>500</v>
      </c>
      <c r="K42" s="219"/>
      <c r="L42" s="219"/>
      <c r="M42" s="219"/>
      <c r="N42" s="219">
        <v>500</v>
      </c>
      <c r="O42" s="219"/>
      <c r="P42" s="219">
        <v>2.2000000000000002</v>
      </c>
      <c r="Q42" s="221">
        <f t="shared" si="13"/>
        <v>440100</v>
      </c>
      <c r="R42" s="219">
        <f t="shared" si="11"/>
        <v>36675</v>
      </c>
      <c r="S42" s="219">
        <f t="shared" si="12"/>
        <v>36675</v>
      </c>
      <c r="T42" s="217"/>
    </row>
    <row r="43" spans="1:20" ht="15.75" customHeight="1" x14ac:dyDescent="0.25">
      <c r="A43" s="217">
        <v>11</v>
      </c>
      <c r="B43" s="223" t="s">
        <v>654</v>
      </c>
      <c r="C43" s="219">
        <v>0.76</v>
      </c>
      <c r="D43" s="219">
        <v>0.76</v>
      </c>
      <c r="E43" s="221">
        <f t="shared" si="14"/>
        <v>10322</v>
      </c>
      <c r="F43" s="219">
        <v>3972</v>
      </c>
      <c r="G43" s="219"/>
      <c r="H43" s="219">
        <v>4150</v>
      </c>
      <c r="I43" s="219">
        <v>2200</v>
      </c>
      <c r="J43" s="221">
        <f t="shared" si="15"/>
        <v>0</v>
      </c>
      <c r="K43" s="219"/>
      <c r="L43" s="219"/>
      <c r="M43" s="219"/>
      <c r="N43" s="219"/>
      <c r="O43" s="219"/>
      <c r="P43" s="219">
        <v>2.2000000000000002</v>
      </c>
      <c r="Q43" s="221">
        <f t="shared" si="13"/>
        <v>207100</v>
      </c>
      <c r="R43" s="219">
        <f t="shared" si="11"/>
        <v>22708.333333333332</v>
      </c>
      <c r="S43" s="219">
        <f t="shared" si="12"/>
        <v>22708.333333333332</v>
      </c>
      <c r="T43" s="217"/>
    </row>
    <row r="44" spans="1:20" x14ac:dyDescent="0.25">
      <c r="A44" s="217">
        <v>12</v>
      </c>
      <c r="B44" s="225" t="s">
        <v>655</v>
      </c>
      <c r="C44" s="219">
        <v>1</v>
      </c>
      <c r="D44" s="220">
        <v>1</v>
      </c>
      <c r="E44" s="221">
        <f t="shared" si="14"/>
        <v>15672</v>
      </c>
      <c r="F44" s="219">
        <v>3972</v>
      </c>
      <c r="G44" s="219"/>
      <c r="H44" s="219">
        <v>6200</v>
      </c>
      <c r="I44" s="219">
        <v>5500</v>
      </c>
      <c r="J44" s="221">
        <f t="shared" si="15"/>
        <v>500</v>
      </c>
      <c r="K44" s="219"/>
      <c r="L44" s="219"/>
      <c r="M44" s="219"/>
      <c r="N44" s="219">
        <v>500</v>
      </c>
      <c r="O44" s="219"/>
      <c r="P44" s="219">
        <v>2.2000000000000002</v>
      </c>
      <c r="Q44" s="221">
        <f t="shared" si="13"/>
        <v>426900</v>
      </c>
      <c r="R44" s="219">
        <f t="shared" si="11"/>
        <v>35575</v>
      </c>
      <c r="S44" s="219">
        <f t="shared" si="12"/>
        <v>35575</v>
      </c>
      <c r="T44" s="217"/>
    </row>
    <row r="45" spans="1:20" x14ac:dyDescent="0.25">
      <c r="A45" s="217">
        <v>13</v>
      </c>
      <c r="B45" s="225" t="s">
        <v>656</v>
      </c>
      <c r="C45" s="219">
        <v>1</v>
      </c>
      <c r="D45" s="220">
        <v>1</v>
      </c>
      <c r="E45" s="221">
        <f t="shared" si="14"/>
        <v>17523</v>
      </c>
      <c r="F45" s="219">
        <v>6023</v>
      </c>
      <c r="G45" s="219"/>
      <c r="H45" s="219">
        <v>6000</v>
      </c>
      <c r="I45" s="219">
        <v>5500</v>
      </c>
      <c r="J45" s="221">
        <f>SUM(K45:N45)</f>
        <v>300</v>
      </c>
      <c r="K45" s="219"/>
      <c r="L45" s="219"/>
      <c r="M45" s="219"/>
      <c r="N45" s="219">
        <v>300</v>
      </c>
      <c r="O45" s="219"/>
      <c r="P45" s="219">
        <v>2.2000000000000002</v>
      </c>
      <c r="Q45" s="221">
        <f t="shared" si="13"/>
        <v>470500</v>
      </c>
      <c r="R45" s="219">
        <f t="shared" si="11"/>
        <v>39208.333333333336</v>
      </c>
      <c r="S45" s="219">
        <f t="shared" si="12"/>
        <v>39208.333333333336</v>
      </c>
      <c r="T45" s="217"/>
    </row>
    <row r="46" spans="1:20" x14ac:dyDescent="0.25">
      <c r="A46" s="217">
        <v>14</v>
      </c>
      <c r="B46" s="225" t="s">
        <v>657</v>
      </c>
      <c r="C46" s="219">
        <v>0.3</v>
      </c>
      <c r="D46" s="220">
        <v>0.3</v>
      </c>
      <c r="E46" s="221">
        <f t="shared" si="14"/>
        <v>5172</v>
      </c>
      <c r="F46" s="219">
        <v>3972</v>
      </c>
      <c r="G46" s="219"/>
      <c r="H46" s="219">
        <v>1200</v>
      </c>
      <c r="I46" s="219"/>
      <c r="J46" s="221">
        <f>SUM(K46:N46)</f>
        <v>0</v>
      </c>
      <c r="K46" s="219"/>
      <c r="L46" s="219"/>
      <c r="M46" s="219"/>
      <c r="N46" s="219"/>
      <c r="O46" s="219"/>
      <c r="P46" s="219">
        <v>2.2000000000000002</v>
      </c>
      <c r="Q46" s="221">
        <f t="shared" si="13"/>
        <v>41000</v>
      </c>
      <c r="R46" s="219">
        <f t="shared" si="11"/>
        <v>11388.888888888891</v>
      </c>
      <c r="S46" s="219">
        <f t="shared" si="12"/>
        <v>11388.888888888891</v>
      </c>
      <c r="T46" s="217"/>
    </row>
    <row r="47" spans="1:20" x14ac:dyDescent="0.25">
      <c r="A47" s="217">
        <v>15</v>
      </c>
      <c r="B47" s="225" t="s">
        <v>658</v>
      </c>
      <c r="C47" s="219">
        <v>0.5</v>
      </c>
      <c r="D47" s="220">
        <v>0.5</v>
      </c>
      <c r="E47" s="221">
        <f t="shared" si="14"/>
        <v>7432</v>
      </c>
      <c r="F47" s="219">
        <v>5422</v>
      </c>
      <c r="G47" s="219"/>
      <c r="H47" s="219">
        <v>1050</v>
      </c>
      <c r="I47" s="219">
        <v>960</v>
      </c>
      <c r="J47" s="221">
        <f>SUM(K47:N47)</f>
        <v>0</v>
      </c>
      <c r="K47" s="219"/>
      <c r="L47" s="219"/>
      <c r="M47" s="219"/>
      <c r="N47" s="219"/>
      <c r="O47" s="219"/>
      <c r="P47" s="219">
        <v>2.2000000000000002</v>
      </c>
      <c r="Q47" s="221">
        <f t="shared" si="13"/>
        <v>98100</v>
      </c>
      <c r="R47" s="219">
        <f t="shared" si="11"/>
        <v>16350</v>
      </c>
      <c r="S47" s="219">
        <f t="shared" si="12"/>
        <v>16350</v>
      </c>
      <c r="T47" s="217"/>
    </row>
    <row r="48" spans="1:20" x14ac:dyDescent="0.25">
      <c r="A48" s="217">
        <v>16</v>
      </c>
      <c r="B48" s="225" t="s">
        <v>659</v>
      </c>
      <c r="C48" s="219">
        <v>1</v>
      </c>
      <c r="D48" s="220">
        <v>1</v>
      </c>
      <c r="E48" s="221">
        <f>SUM(F48:I48)</f>
        <v>16680</v>
      </c>
      <c r="F48" s="219">
        <v>7180</v>
      </c>
      <c r="G48" s="219"/>
      <c r="H48" s="219">
        <v>5000</v>
      </c>
      <c r="I48" s="219">
        <v>4500</v>
      </c>
      <c r="J48" s="221">
        <f>SUM(K48:N48)</f>
        <v>300</v>
      </c>
      <c r="K48" s="219"/>
      <c r="L48" s="219"/>
      <c r="M48" s="219"/>
      <c r="N48" s="219">
        <v>300</v>
      </c>
      <c r="O48" s="219"/>
      <c r="P48" s="219">
        <v>2.2000000000000002</v>
      </c>
      <c r="Q48" s="221">
        <f t="shared" si="13"/>
        <v>448300</v>
      </c>
      <c r="R48" s="219">
        <f t="shared" si="11"/>
        <v>37358.333333333336</v>
      </c>
      <c r="S48" s="219">
        <f t="shared" si="12"/>
        <v>37358.333333333336</v>
      </c>
      <c r="T48" s="217"/>
    </row>
    <row r="49" spans="1:20" x14ac:dyDescent="0.25">
      <c r="A49" s="380" t="s">
        <v>126</v>
      </c>
      <c r="B49" s="381"/>
      <c r="C49" s="221">
        <f>SUM(C33:C48)</f>
        <v>16.28</v>
      </c>
      <c r="D49" s="221">
        <f>SUM(D33:D48)</f>
        <v>16.28</v>
      </c>
      <c r="E49" s="221" t="s">
        <v>8</v>
      </c>
      <c r="F49" s="221" t="s">
        <v>8</v>
      </c>
      <c r="G49" s="221" t="s">
        <v>8</v>
      </c>
      <c r="H49" s="221" t="s">
        <v>8</v>
      </c>
      <c r="I49" s="221" t="s">
        <v>8</v>
      </c>
      <c r="J49" s="221" t="s">
        <v>8</v>
      </c>
      <c r="K49" s="221" t="s">
        <v>8</v>
      </c>
      <c r="L49" s="221" t="s">
        <v>8</v>
      </c>
      <c r="M49" s="221" t="s">
        <v>8</v>
      </c>
      <c r="N49" s="221" t="s">
        <v>8</v>
      </c>
      <c r="O49" s="221" t="s">
        <v>8</v>
      </c>
      <c r="P49" s="221" t="s">
        <v>8</v>
      </c>
      <c r="Q49" s="221">
        <f>SUM(Q33:Q48)</f>
        <v>6645600</v>
      </c>
      <c r="R49" s="221" t="s">
        <v>8</v>
      </c>
      <c r="S49" s="221" t="s">
        <v>8</v>
      </c>
      <c r="T49" s="218" t="s">
        <v>8</v>
      </c>
    </row>
    <row r="50" spans="1:20" s="214" customFormat="1" ht="34.5" customHeight="1" x14ac:dyDescent="0.2">
      <c r="A50" s="216">
        <v>1</v>
      </c>
      <c r="B50" s="226" t="s">
        <v>660</v>
      </c>
      <c r="C50" s="219">
        <v>0.5</v>
      </c>
      <c r="D50" s="220">
        <v>0.5</v>
      </c>
      <c r="E50" s="221">
        <f>SUM(F50:I50)</f>
        <v>7349</v>
      </c>
      <c r="F50" s="219">
        <v>5249</v>
      </c>
      <c r="G50" s="219"/>
      <c r="H50" s="219">
        <v>1000</v>
      </c>
      <c r="I50" s="219">
        <v>1100</v>
      </c>
      <c r="J50" s="221">
        <f>SUM(K50:N50)</f>
        <v>0</v>
      </c>
      <c r="K50" s="219"/>
      <c r="L50" s="219"/>
      <c r="M50" s="219"/>
      <c r="N50" s="219"/>
      <c r="O50" s="219"/>
      <c r="P50" s="219">
        <v>2.2000000000000002</v>
      </c>
      <c r="Q50" s="221">
        <f>ROUND((D50*(E50+J50)*(1+O50/100)*P50*12)/100,0)*100</f>
        <v>97000</v>
      </c>
      <c r="R50" s="219">
        <f>Q50/C50/12</f>
        <v>16166.666666666666</v>
      </c>
      <c r="S50" s="219">
        <f>Q50/D50/12</f>
        <v>16166.666666666666</v>
      </c>
      <c r="T50" s="218"/>
    </row>
    <row r="51" spans="1:20" s="214" customFormat="1" x14ac:dyDescent="0.2">
      <c r="A51" s="217">
        <v>2</v>
      </c>
      <c r="B51" s="223" t="s">
        <v>661</v>
      </c>
      <c r="C51" s="219">
        <v>1.5</v>
      </c>
      <c r="D51" s="220">
        <v>1.5</v>
      </c>
      <c r="E51" s="221">
        <f>SUM(F51:I51)</f>
        <v>20018</v>
      </c>
      <c r="F51" s="219">
        <v>5218</v>
      </c>
      <c r="G51" s="219"/>
      <c r="H51" s="219">
        <v>8000</v>
      </c>
      <c r="I51" s="219">
        <v>6800</v>
      </c>
      <c r="J51" s="221">
        <f>SUM(K51:N51)</f>
        <v>200</v>
      </c>
      <c r="K51" s="219"/>
      <c r="L51" s="219"/>
      <c r="M51" s="219"/>
      <c r="N51" s="219">
        <v>200</v>
      </c>
      <c r="O51" s="219"/>
      <c r="P51" s="219">
        <v>2.2000000000000002</v>
      </c>
      <c r="Q51" s="221">
        <f>ROUND((D51*(E51+J51)*(1+O51/100)*P51*12)/100,0)*100</f>
        <v>800600</v>
      </c>
      <c r="R51" s="219">
        <f>Q51/C51/12</f>
        <v>44477.777777777781</v>
      </c>
      <c r="S51" s="219">
        <f>Q51/D51/12</f>
        <v>44477.777777777781</v>
      </c>
      <c r="T51" s="217"/>
    </row>
    <row r="52" spans="1:20" x14ac:dyDescent="0.25">
      <c r="A52" s="380" t="s">
        <v>662</v>
      </c>
      <c r="B52" s="381"/>
      <c r="C52" s="221">
        <f>SUM(C50:C51)</f>
        <v>2</v>
      </c>
      <c r="D52" s="221">
        <f>SUM(D50:D51)</f>
        <v>2</v>
      </c>
      <c r="E52" s="221" t="s">
        <v>8</v>
      </c>
      <c r="F52" s="221" t="s">
        <v>8</v>
      </c>
      <c r="G52" s="221" t="s">
        <v>8</v>
      </c>
      <c r="H52" s="221" t="s">
        <v>8</v>
      </c>
      <c r="I52" s="221" t="s">
        <v>8</v>
      </c>
      <c r="J52" s="221" t="s">
        <v>8</v>
      </c>
      <c r="K52" s="221" t="s">
        <v>8</v>
      </c>
      <c r="L52" s="221" t="s">
        <v>8</v>
      </c>
      <c r="M52" s="221" t="s">
        <v>8</v>
      </c>
      <c r="N52" s="221" t="s">
        <v>8</v>
      </c>
      <c r="O52" s="221" t="s">
        <v>8</v>
      </c>
      <c r="P52" s="221" t="s">
        <v>8</v>
      </c>
      <c r="Q52" s="221">
        <f>SUM(Q50:Q51)</f>
        <v>897600</v>
      </c>
      <c r="R52" s="221" t="s">
        <v>8</v>
      </c>
      <c r="S52" s="221" t="s">
        <v>8</v>
      </c>
      <c r="T52" s="218" t="s">
        <v>8</v>
      </c>
    </row>
    <row r="53" spans="1:20" s="214" customFormat="1" ht="22.5" customHeight="1" x14ac:dyDescent="0.2">
      <c r="A53" s="217" t="s">
        <v>122</v>
      </c>
      <c r="B53" s="223" t="s">
        <v>122</v>
      </c>
      <c r="C53" s="219"/>
      <c r="D53" s="220"/>
      <c r="E53" s="221">
        <f>SUM(F53:I53)</f>
        <v>0</v>
      </c>
      <c r="F53" s="219"/>
      <c r="G53" s="219"/>
      <c r="H53" s="219"/>
      <c r="I53" s="219"/>
      <c r="J53" s="221">
        <f>SUM(K53:N53)</f>
        <v>0</v>
      </c>
      <c r="K53" s="219"/>
      <c r="L53" s="219"/>
      <c r="M53" s="219"/>
      <c r="N53" s="219"/>
      <c r="O53" s="219"/>
      <c r="P53" s="219"/>
      <c r="Q53" s="221">
        <f>ROUND((D53*(E53+J53)*(1+O53/100)*P53*12)/100,0)*100</f>
        <v>0</v>
      </c>
      <c r="R53" s="219" t="e">
        <f>Q53/C53/12</f>
        <v>#DIV/0!</v>
      </c>
      <c r="S53" s="219" t="e">
        <f>Q53/D53/12</f>
        <v>#DIV/0!</v>
      </c>
      <c r="T53" s="217"/>
    </row>
    <row r="54" spans="1:20" x14ac:dyDescent="0.25">
      <c r="A54" s="380" t="s">
        <v>127</v>
      </c>
      <c r="B54" s="381"/>
      <c r="C54" s="221">
        <f>SUM(C53:C53)</f>
        <v>0</v>
      </c>
      <c r="D54" s="222">
        <f>SUM(D53:D53)</f>
        <v>0</v>
      </c>
      <c r="E54" s="221" t="s">
        <v>8</v>
      </c>
      <c r="F54" s="221" t="s">
        <v>8</v>
      </c>
      <c r="G54" s="221" t="s">
        <v>8</v>
      </c>
      <c r="H54" s="221" t="s">
        <v>8</v>
      </c>
      <c r="I54" s="221" t="s">
        <v>8</v>
      </c>
      <c r="J54" s="221" t="s">
        <v>8</v>
      </c>
      <c r="K54" s="221" t="s">
        <v>8</v>
      </c>
      <c r="L54" s="221" t="s">
        <v>8</v>
      </c>
      <c r="M54" s="221" t="s">
        <v>8</v>
      </c>
      <c r="N54" s="221" t="s">
        <v>8</v>
      </c>
      <c r="O54" s="221" t="s">
        <v>8</v>
      </c>
      <c r="P54" s="221" t="s">
        <v>8</v>
      </c>
      <c r="Q54" s="221">
        <f>SUM(Q53:Q53)</f>
        <v>0</v>
      </c>
      <c r="R54" s="221" t="s">
        <v>8</v>
      </c>
      <c r="S54" s="221" t="s">
        <v>8</v>
      </c>
      <c r="T54" s="218" t="s">
        <v>8</v>
      </c>
    </row>
    <row r="55" spans="1:20" s="214" customFormat="1" ht="19.5" customHeight="1" x14ac:dyDescent="0.2">
      <c r="A55" s="217">
        <v>1</v>
      </c>
      <c r="B55" s="223" t="s">
        <v>663</v>
      </c>
      <c r="C55" s="219">
        <v>1</v>
      </c>
      <c r="D55" s="220">
        <v>0.7</v>
      </c>
      <c r="E55" s="221">
        <f>SUM(F55:I55)</f>
        <v>14833</v>
      </c>
      <c r="F55" s="219">
        <v>4433</v>
      </c>
      <c r="G55" s="219"/>
      <c r="H55" s="219">
        <v>6200</v>
      </c>
      <c r="I55" s="219">
        <v>4200</v>
      </c>
      <c r="J55" s="221">
        <f>SUM(K55:N55)</f>
        <v>0</v>
      </c>
      <c r="K55" s="221"/>
      <c r="L55" s="221"/>
      <c r="M55" s="221"/>
      <c r="N55" s="219"/>
      <c r="O55" s="219"/>
      <c r="P55" s="219">
        <v>2.2000000000000002</v>
      </c>
      <c r="Q55" s="221">
        <f t="shared" ref="Q55:Q66" si="16">ROUND((D55*(E55+J55)*(1+O55/100)*P55*12)/100,0)*100</f>
        <v>274100</v>
      </c>
      <c r="R55" s="219">
        <f t="shared" ref="R55:R66" si="17">Q55/C55/12</f>
        <v>22841.666666666668</v>
      </c>
      <c r="S55" s="219">
        <f t="shared" ref="S55:S66" si="18">Q55/D55/12</f>
        <v>32630.952380952382</v>
      </c>
      <c r="T55" s="218"/>
    </row>
    <row r="56" spans="1:20" s="214" customFormat="1" ht="29.25" customHeight="1" x14ac:dyDescent="0.2">
      <c r="A56" s="217">
        <v>2</v>
      </c>
      <c r="B56" s="224" t="s">
        <v>664</v>
      </c>
      <c r="C56" s="219">
        <v>0.5</v>
      </c>
      <c r="D56" s="220">
        <v>0.2</v>
      </c>
      <c r="E56" s="221">
        <f>SUM(F56:I56)</f>
        <v>12233</v>
      </c>
      <c r="F56" s="219">
        <v>4433</v>
      </c>
      <c r="G56" s="219"/>
      <c r="H56" s="219">
        <v>3600</v>
      </c>
      <c r="I56" s="219">
        <v>4200</v>
      </c>
      <c r="J56" s="221">
        <f>SUM(K56:N56)</f>
        <v>0</v>
      </c>
      <c r="K56" s="219"/>
      <c r="L56" s="219"/>
      <c r="M56" s="219"/>
      <c r="N56" s="219"/>
      <c r="O56" s="219"/>
      <c r="P56" s="219">
        <v>2.2000000000000002</v>
      </c>
      <c r="Q56" s="221">
        <f t="shared" si="16"/>
        <v>64600</v>
      </c>
      <c r="R56" s="219">
        <f t="shared" si="17"/>
        <v>10766.666666666666</v>
      </c>
      <c r="S56" s="219">
        <f t="shared" si="18"/>
        <v>26916.666666666668</v>
      </c>
      <c r="T56" s="217"/>
    </row>
    <row r="57" spans="1:20" x14ac:dyDescent="0.25">
      <c r="A57" s="217">
        <v>3</v>
      </c>
      <c r="B57" s="223" t="s">
        <v>678</v>
      </c>
      <c r="C57" s="219">
        <v>0.5</v>
      </c>
      <c r="D57" s="220">
        <v>0.1</v>
      </c>
      <c r="E57" s="221">
        <f>SUM(F57:I57)</f>
        <v>12233</v>
      </c>
      <c r="F57" s="219">
        <v>4433</v>
      </c>
      <c r="G57" s="219"/>
      <c r="H57" s="219">
        <v>3600</v>
      </c>
      <c r="I57" s="219">
        <v>4200</v>
      </c>
      <c r="J57" s="221">
        <f>SUM(K57:N57)</f>
        <v>0</v>
      </c>
      <c r="K57" s="219"/>
      <c r="L57" s="219"/>
      <c r="M57" s="219"/>
      <c r="N57" s="219"/>
      <c r="O57" s="219"/>
      <c r="P57" s="219">
        <v>2.2000000000000002</v>
      </c>
      <c r="Q57" s="221">
        <f>ROUND((D57*(E57+J57)*(1+O57/100)*P57*12)/100,0)*100</f>
        <v>32300</v>
      </c>
      <c r="R57" s="219">
        <f>Q57/C57/12</f>
        <v>5383.333333333333</v>
      </c>
      <c r="S57" s="219">
        <f>Q57/D57/12</f>
        <v>26916.666666666668</v>
      </c>
      <c r="T57" s="217"/>
    </row>
    <row r="58" spans="1:20" ht="30" x14ac:dyDescent="0.25">
      <c r="A58" s="217">
        <v>4</v>
      </c>
      <c r="B58" s="224" t="s">
        <v>665</v>
      </c>
      <c r="C58" s="219">
        <v>1</v>
      </c>
      <c r="D58" s="219">
        <v>0.2</v>
      </c>
      <c r="E58" s="221">
        <f t="shared" ref="E58:E64" si="19">SUM(F58:I58)</f>
        <v>12233</v>
      </c>
      <c r="F58" s="219">
        <v>4433</v>
      </c>
      <c r="G58" s="219"/>
      <c r="H58" s="219">
        <v>3600</v>
      </c>
      <c r="I58" s="219">
        <v>4200</v>
      </c>
      <c r="J58" s="221">
        <f t="shared" ref="J58:J64" si="20">SUM(K58:N58)</f>
        <v>0</v>
      </c>
      <c r="K58" s="219"/>
      <c r="L58" s="219"/>
      <c r="M58" s="219"/>
      <c r="N58" s="219"/>
      <c r="O58" s="219"/>
      <c r="P58" s="219">
        <v>2.2000000000000002</v>
      </c>
      <c r="Q58" s="221">
        <f t="shared" si="16"/>
        <v>64600</v>
      </c>
      <c r="R58" s="219">
        <f t="shared" si="17"/>
        <v>5383.333333333333</v>
      </c>
      <c r="S58" s="219">
        <f>Q58/D58/12</f>
        <v>26916.666666666668</v>
      </c>
      <c r="T58" s="217"/>
    </row>
    <row r="59" spans="1:20" x14ac:dyDescent="0.25">
      <c r="A59" s="217">
        <v>5</v>
      </c>
      <c r="B59" s="223" t="s">
        <v>666</v>
      </c>
      <c r="C59" s="219">
        <v>2</v>
      </c>
      <c r="D59" s="220">
        <v>1.2</v>
      </c>
      <c r="E59" s="221">
        <f t="shared" si="19"/>
        <v>16533</v>
      </c>
      <c r="F59" s="219">
        <v>4433</v>
      </c>
      <c r="G59" s="219"/>
      <c r="H59" s="219">
        <v>6600</v>
      </c>
      <c r="I59" s="219">
        <v>5500</v>
      </c>
      <c r="J59" s="221">
        <f t="shared" si="20"/>
        <v>600</v>
      </c>
      <c r="K59" s="219"/>
      <c r="L59" s="219"/>
      <c r="M59" s="219"/>
      <c r="N59" s="219">
        <v>600</v>
      </c>
      <c r="O59" s="219"/>
      <c r="P59" s="219">
        <v>2.2000000000000002</v>
      </c>
      <c r="Q59" s="221">
        <f t="shared" si="16"/>
        <v>542800</v>
      </c>
      <c r="R59" s="219">
        <f t="shared" si="17"/>
        <v>22616.666666666668</v>
      </c>
      <c r="S59" s="219">
        <f t="shared" si="18"/>
        <v>37694.444444444445</v>
      </c>
      <c r="T59" s="217"/>
    </row>
    <row r="60" spans="1:20" x14ac:dyDescent="0.25">
      <c r="A60" s="217">
        <v>6</v>
      </c>
      <c r="B60" s="223" t="s">
        <v>667</v>
      </c>
      <c r="C60" s="219">
        <v>1</v>
      </c>
      <c r="D60" s="220">
        <v>1</v>
      </c>
      <c r="E60" s="221">
        <f>SUM(F60:I60)</f>
        <v>16059</v>
      </c>
      <c r="F60" s="219">
        <v>3879</v>
      </c>
      <c r="G60" s="219"/>
      <c r="H60" s="219">
        <v>8680</v>
      </c>
      <c r="I60" s="219">
        <v>3500</v>
      </c>
      <c r="J60" s="221">
        <f t="shared" si="20"/>
        <v>300</v>
      </c>
      <c r="K60" s="219"/>
      <c r="L60" s="219"/>
      <c r="M60" s="219"/>
      <c r="N60" s="219">
        <v>300</v>
      </c>
      <c r="O60" s="219"/>
      <c r="P60" s="219">
        <v>2.2000000000000002</v>
      </c>
      <c r="Q60" s="221">
        <f>ROUND((D60*(E60+J60)*(1+O60/100)*P60*12)/100,0)*100</f>
        <v>431900</v>
      </c>
      <c r="R60" s="219">
        <f t="shared" si="17"/>
        <v>35991.666666666664</v>
      </c>
      <c r="S60" s="219">
        <f t="shared" si="18"/>
        <v>35991.666666666664</v>
      </c>
      <c r="T60" s="217"/>
    </row>
    <row r="61" spans="1:20" x14ac:dyDescent="0.25">
      <c r="A61" s="217">
        <v>7</v>
      </c>
      <c r="B61" s="223" t="s">
        <v>668</v>
      </c>
      <c r="C61" s="219">
        <v>0.5</v>
      </c>
      <c r="D61" s="220">
        <v>0.5</v>
      </c>
      <c r="E61" s="221">
        <f t="shared" si="19"/>
        <v>8089</v>
      </c>
      <c r="F61" s="219">
        <v>3879</v>
      </c>
      <c r="G61" s="219"/>
      <c r="H61" s="219">
        <v>2600</v>
      </c>
      <c r="I61" s="219">
        <v>1610</v>
      </c>
      <c r="J61" s="221">
        <f t="shared" si="20"/>
        <v>0</v>
      </c>
      <c r="K61" s="219"/>
      <c r="L61" s="219"/>
      <c r="M61" s="219"/>
      <c r="N61" s="219"/>
      <c r="O61" s="219"/>
      <c r="P61" s="219">
        <v>2.2000000000000002</v>
      </c>
      <c r="Q61" s="221">
        <f t="shared" si="16"/>
        <v>106800</v>
      </c>
      <c r="R61" s="219">
        <f t="shared" si="17"/>
        <v>17800</v>
      </c>
      <c r="S61" s="219">
        <f t="shared" si="18"/>
        <v>17800</v>
      </c>
      <c r="T61" s="217"/>
    </row>
    <row r="62" spans="1:20" x14ac:dyDescent="0.25">
      <c r="A62" s="217">
        <v>8</v>
      </c>
      <c r="B62" s="225" t="s">
        <v>669</v>
      </c>
      <c r="C62" s="219">
        <v>3</v>
      </c>
      <c r="D62" s="220">
        <v>2</v>
      </c>
      <c r="E62" s="221">
        <f t="shared" si="19"/>
        <v>17379</v>
      </c>
      <c r="F62" s="219">
        <v>3879</v>
      </c>
      <c r="G62" s="219"/>
      <c r="H62" s="219">
        <v>8000</v>
      </c>
      <c r="I62" s="219">
        <v>5500</v>
      </c>
      <c r="J62" s="221">
        <f t="shared" si="20"/>
        <v>200</v>
      </c>
      <c r="K62" s="219"/>
      <c r="L62" s="219"/>
      <c r="M62" s="219"/>
      <c r="N62" s="219">
        <v>200</v>
      </c>
      <c r="O62" s="219"/>
      <c r="P62" s="219">
        <v>2.2000000000000002</v>
      </c>
      <c r="Q62" s="221">
        <f t="shared" si="16"/>
        <v>928200</v>
      </c>
      <c r="R62" s="219">
        <f t="shared" si="17"/>
        <v>25783.333333333332</v>
      </c>
      <c r="S62" s="219">
        <f t="shared" si="18"/>
        <v>38675</v>
      </c>
      <c r="T62" s="217"/>
    </row>
    <row r="63" spans="1:20" x14ac:dyDescent="0.25">
      <c r="A63" s="217">
        <v>9</v>
      </c>
      <c r="B63" s="225" t="s">
        <v>670</v>
      </c>
      <c r="C63" s="219">
        <v>1</v>
      </c>
      <c r="D63" s="220">
        <v>1</v>
      </c>
      <c r="E63" s="221">
        <f t="shared" si="19"/>
        <v>15879</v>
      </c>
      <c r="F63" s="219">
        <v>3879</v>
      </c>
      <c r="G63" s="219"/>
      <c r="H63" s="219">
        <v>7800</v>
      </c>
      <c r="I63" s="219">
        <v>4200</v>
      </c>
      <c r="J63" s="221">
        <f t="shared" si="20"/>
        <v>500</v>
      </c>
      <c r="K63" s="219"/>
      <c r="L63" s="219"/>
      <c r="M63" s="219"/>
      <c r="N63" s="219">
        <v>500</v>
      </c>
      <c r="O63" s="219"/>
      <c r="P63" s="219">
        <v>2.2000000000000002</v>
      </c>
      <c r="Q63" s="221">
        <f t="shared" si="16"/>
        <v>432400</v>
      </c>
      <c r="R63" s="219">
        <f t="shared" si="17"/>
        <v>36033.333333333336</v>
      </c>
      <c r="S63" s="219">
        <f t="shared" si="18"/>
        <v>36033.333333333336</v>
      </c>
      <c r="T63" s="217"/>
    </row>
    <row r="64" spans="1:20" x14ac:dyDescent="0.25">
      <c r="A64" s="217">
        <v>10</v>
      </c>
      <c r="B64" s="225" t="s">
        <v>671</v>
      </c>
      <c r="C64" s="219">
        <v>2.5</v>
      </c>
      <c r="D64" s="220">
        <v>2</v>
      </c>
      <c r="E64" s="221">
        <f t="shared" si="19"/>
        <v>15169</v>
      </c>
      <c r="F64" s="219">
        <v>3879</v>
      </c>
      <c r="G64" s="219"/>
      <c r="H64" s="219">
        <v>7790</v>
      </c>
      <c r="I64" s="219">
        <v>3500</v>
      </c>
      <c r="J64" s="221">
        <f t="shared" si="20"/>
        <v>500</v>
      </c>
      <c r="K64" s="219"/>
      <c r="L64" s="219"/>
      <c r="M64" s="219"/>
      <c r="N64" s="219">
        <v>500</v>
      </c>
      <c r="O64" s="219"/>
      <c r="P64" s="219">
        <v>2.2000000000000002</v>
      </c>
      <c r="Q64" s="221">
        <f t="shared" si="16"/>
        <v>827300</v>
      </c>
      <c r="R64" s="219">
        <f t="shared" si="17"/>
        <v>27576.666666666668</v>
      </c>
      <c r="S64" s="219">
        <f t="shared" si="18"/>
        <v>34470.833333333336</v>
      </c>
      <c r="T64" s="217"/>
    </row>
    <row r="65" spans="1:20" x14ac:dyDescent="0.25">
      <c r="A65" s="217">
        <v>11</v>
      </c>
      <c r="B65" s="225" t="s">
        <v>672</v>
      </c>
      <c r="C65" s="219">
        <v>6.5</v>
      </c>
      <c r="D65" s="220">
        <v>3.7</v>
      </c>
      <c r="E65" s="221">
        <f>SUM(F65:I65)</f>
        <v>14983</v>
      </c>
      <c r="F65" s="219">
        <v>3879</v>
      </c>
      <c r="G65" s="219"/>
      <c r="H65" s="219">
        <v>7300</v>
      </c>
      <c r="I65" s="219">
        <v>3804</v>
      </c>
      <c r="J65" s="221">
        <f>SUM(K65:N65)</f>
        <v>500</v>
      </c>
      <c r="K65" s="219"/>
      <c r="L65" s="219"/>
      <c r="M65" s="219"/>
      <c r="N65" s="219">
        <v>500</v>
      </c>
      <c r="O65" s="219"/>
      <c r="P65" s="219">
        <v>2.2000000000000002</v>
      </c>
      <c r="Q65" s="221">
        <f>ROUND((D65*(E65+J65)*(1+O65/100)*P65*12)/100,0)*100</f>
        <v>1512400</v>
      </c>
      <c r="R65" s="219">
        <f t="shared" si="17"/>
        <v>19389.74358974359</v>
      </c>
      <c r="S65" s="219">
        <f t="shared" si="18"/>
        <v>34063.063063063062</v>
      </c>
      <c r="T65" s="217"/>
    </row>
    <row r="66" spans="1:20" x14ac:dyDescent="0.25">
      <c r="A66" s="217">
        <v>12</v>
      </c>
      <c r="B66" s="225" t="s">
        <v>673</v>
      </c>
      <c r="C66" s="219">
        <v>1.7</v>
      </c>
      <c r="D66" s="220">
        <v>0.7</v>
      </c>
      <c r="E66" s="221">
        <f>SUM(F66:I66)</f>
        <v>12479</v>
      </c>
      <c r="F66" s="219">
        <v>3879</v>
      </c>
      <c r="G66" s="219"/>
      <c r="H66" s="219">
        <v>5100</v>
      </c>
      <c r="I66" s="219">
        <v>3500</v>
      </c>
      <c r="J66" s="221">
        <f>SUM(K66:N66)</f>
        <v>0</v>
      </c>
      <c r="K66" s="219"/>
      <c r="L66" s="219"/>
      <c r="M66" s="219"/>
      <c r="N66" s="219"/>
      <c r="O66" s="219"/>
      <c r="P66" s="219">
        <v>2.2000000000000002</v>
      </c>
      <c r="Q66" s="221">
        <f t="shared" si="16"/>
        <v>230600</v>
      </c>
      <c r="R66" s="219">
        <f t="shared" si="17"/>
        <v>11303.921568627453</v>
      </c>
      <c r="S66" s="219">
        <f t="shared" si="18"/>
        <v>27452.380952380958</v>
      </c>
      <c r="T66" s="217"/>
    </row>
    <row r="67" spans="1:20" s="214" customFormat="1" ht="34.5" customHeight="1" x14ac:dyDescent="0.2">
      <c r="A67" s="380" t="s">
        <v>128</v>
      </c>
      <c r="B67" s="381"/>
      <c r="C67" s="221">
        <f>SUM(C55:C66)</f>
        <v>21.2</v>
      </c>
      <c r="D67" s="221">
        <f>SUM(D55:D66)</f>
        <v>13.3</v>
      </c>
      <c r="E67" s="221" t="s">
        <v>8</v>
      </c>
      <c r="F67" s="221" t="s">
        <v>8</v>
      </c>
      <c r="G67" s="221" t="s">
        <v>8</v>
      </c>
      <c r="H67" s="221" t="s">
        <v>8</v>
      </c>
      <c r="I67" s="221" t="s">
        <v>8</v>
      </c>
      <c r="J67" s="221" t="s">
        <v>8</v>
      </c>
      <c r="K67" s="221" t="s">
        <v>8</v>
      </c>
      <c r="L67" s="221" t="s">
        <v>8</v>
      </c>
      <c r="M67" s="221" t="s">
        <v>8</v>
      </c>
      <c r="N67" s="221" t="s">
        <v>8</v>
      </c>
      <c r="O67" s="221" t="s">
        <v>8</v>
      </c>
      <c r="P67" s="221" t="s">
        <v>8</v>
      </c>
      <c r="Q67" s="221">
        <f>SUM(Q55:Q66)</f>
        <v>5448000</v>
      </c>
      <c r="R67" s="221" t="s">
        <v>8</v>
      </c>
      <c r="S67" s="221" t="s">
        <v>8</v>
      </c>
      <c r="T67" s="218" t="s">
        <v>8</v>
      </c>
    </row>
    <row r="68" spans="1:20" s="214" customFormat="1" ht="20.25" customHeight="1" x14ac:dyDescent="0.2">
      <c r="A68" s="382" t="s">
        <v>145</v>
      </c>
      <c r="B68" s="383"/>
      <c r="C68" s="221">
        <f>C14+C21+C31+C49+C52+C54+C67</f>
        <v>95.2</v>
      </c>
      <c r="D68" s="222">
        <f>D14+D21+D31+D49+D52+D54+D67</f>
        <v>74.78</v>
      </c>
      <c r="E68" s="221" t="s">
        <v>8</v>
      </c>
      <c r="F68" s="221" t="s">
        <v>8</v>
      </c>
      <c r="G68" s="221" t="s">
        <v>8</v>
      </c>
      <c r="H68" s="221" t="s">
        <v>8</v>
      </c>
      <c r="I68" s="221" t="s">
        <v>8</v>
      </c>
      <c r="J68" s="221" t="s">
        <v>8</v>
      </c>
      <c r="K68" s="221" t="s">
        <v>8</v>
      </c>
      <c r="L68" s="221" t="s">
        <v>8</v>
      </c>
      <c r="M68" s="221" t="s">
        <v>8</v>
      </c>
      <c r="N68" s="221" t="s">
        <v>8</v>
      </c>
      <c r="O68" s="221" t="s">
        <v>8</v>
      </c>
      <c r="P68" s="221" t="s">
        <v>8</v>
      </c>
      <c r="Q68" s="221">
        <f>Q14+Q21+Q31+Q49+Q52+Q54+Q67</f>
        <v>36083600</v>
      </c>
      <c r="R68" s="221" t="s">
        <v>8</v>
      </c>
      <c r="S68" s="227" t="s">
        <v>8</v>
      </c>
      <c r="T68" s="218" t="s">
        <v>8</v>
      </c>
    </row>
    <row r="69" spans="1:20" ht="129" customHeight="1" x14ac:dyDescent="0.25">
      <c r="B69" s="384" t="s">
        <v>674</v>
      </c>
      <c r="C69" s="386" t="s">
        <v>675</v>
      </c>
      <c r="D69" s="386"/>
      <c r="E69" s="386"/>
      <c r="F69" s="386"/>
      <c r="G69" s="386"/>
      <c r="H69" s="386"/>
      <c r="I69" s="386"/>
      <c r="J69" s="386"/>
      <c r="K69" s="386"/>
      <c r="L69" s="386"/>
      <c r="M69" s="386"/>
      <c r="N69" s="386"/>
      <c r="O69" s="386"/>
      <c r="P69" s="386"/>
      <c r="Q69" s="387"/>
      <c r="R69" s="228" t="s">
        <v>679</v>
      </c>
      <c r="S69" s="229" t="s">
        <v>131</v>
      </c>
    </row>
    <row r="70" spans="1:20" ht="32.450000000000003" customHeight="1" x14ac:dyDescent="0.25">
      <c r="B70" s="385"/>
      <c r="C70" s="378"/>
      <c r="D70" s="378"/>
      <c r="E70" s="378"/>
      <c r="F70" s="378"/>
      <c r="G70" s="378"/>
      <c r="H70" s="378"/>
      <c r="I70" s="378"/>
      <c r="J70" s="378"/>
      <c r="K70" s="378"/>
      <c r="L70" s="378"/>
      <c r="M70" s="378"/>
      <c r="N70" s="378"/>
      <c r="O70" s="378"/>
      <c r="P70" s="378"/>
      <c r="Q70" s="379"/>
      <c r="R70" s="236">
        <v>450000</v>
      </c>
      <c r="S70" s="230">
        <f>(Q32+R70)/D32/12</f>
        <v>43065.519323671491</v>
      </c>
      <c r="T70" s="231"/>
    </row>
    <row r="71" spans="1:20" ht="15.75" customHeight="1" x14ac:dyDescent="0.25">
      <c r="B71" s="232"/>
      <c r="C71" s="378"/>
      <c r="D71" s="378"/>
      <c r="E71" s="378"/>
      <c r="F71" s="378"/>
      <c r="G71" s="378"/>
      <c r="H71" s="378"/>
      <c r="I71" s="378"/>
      <c r="J71" s="378"/>
      <c r="K71" s="378"/>
      <c r="L71" s="378"/>
      <c r="M71" s="378"/>
      <c r="N71" s="378"/>
      <c r="O71" s="378"/>
      <c r="P71" s="378"/>
      <c r="Q71" s="378"/>
      <c r="R71" s="228" t="s">
        <v>680</v>
      </c>
      <c r="S71" s="229" t="s">
        <v>131</v>
      </c>
      <c r="T71" s="231"/>
    </row>
    <row r="72" spans="1:20" ht="62.25" customHeight="1" x14ac:dyDescent="0.25">
      <c r="B72" s="232"/>
      <c r="C72" s="378"/>
      <c r="D72" s="378"/>
      <c r="E72" s="378"/>
      <c r="F72" s="378"/>
      <c r="G72" s="378"/>
      <c r="H72" s="378"/>
      <c r="I72" s="378"/>
      <c r="J72" s="378"/>
      <c r="K72" s="378"/>
      <c r="L72" s="378"/>
      <c r="M72" s="378"/>
      <c r="N72" s="378"/>
      <c r="O72" s="378"/>
      <c r="P72" s="378"/>
      <c r="Q72" s="378"/>
      <c r="R72" s="236"/>
      <c r="S72" s="230">
        <f>(Q32+R70+R72)/D32/12</f>
        <v>43065.519323671491</v>
      </c>
      <c r="T72" s="231"/>
    </row>
    <row r="73" spans="1:20" ht="36" customHeight="1" x14ac:dyDescent="0.25">
      <c r="B73" s="213" t="s">
        <v>132</v>
      </c>
      <c r="C73" s="233"/>
      <c r="D73" s="233"/>
      <c r="E73" s="376" t="s">
        <v>681</v>
      </c>
      <c r="F73" s="376"/>
      <c r="G73" s="22"/>
      <c r="K73" s="234"/>
    </row>
    <row r="74" spans="1:20" x14ac:dyDescent="0.25">
      <c r="C74" s="377" t="s">
        <v>133</v>
      </c>
      <c r="D74" s="377"/>
      <c r="E74" s="377" t="s">
        <v>134</v>
      </c>
      <c r="F74" s="377"/>
      <c r="G74" s="235"/>
    </row>
    <row r="75" spans="1:20" ht="6" customHeight="1" x14ac:dyDescent="0.25">
      <c r="E75" s="213"/>
    </row>
    <row r="76" spans="1:20" x14ac:dyDescent="0.25">
      <c r="B76" s="213" t="s">
        <v>287</v>
      </c>
      <c r="C76" s="233"/>
      <c r="D76" s="233"/>
      <c r="E76" s="376" t="s">
        <v>771</v>
      </c>
      <c r="F76" s="376"/>
    </row>
    <row r="77" spans="1:20" x14ac:dyDescent="0.25">
      <c r="C77" s="377" t="s">
        <v>133</v>
      </c>
      <c r="D77" s="377"/>
      <c r="E77" s="377" t="s">
        <v>134</v>
      </c>
      <c r="F77" s="377"/>
      <c r="G77" s="235"/>
    </row>
    <row r="78" spans="1:20" x14ac:dyDescent="0.25">
      <c r="B78" s="213" t="s">
        <v>677</v>
      </c>
      <c r="E78" s="213"/>
    </row>
    <row r="79" spans="1:20" x14ac:dyDescent="0.25">
      <c r="E79" s="213"/>
    </row>
  </sheetData>
  <mergeCells count="41">
    <mergeCell ref="S7:S9"/>
    <mergeCell ref="T7:T9"/>
    <mergeCell ref="E8:E9"/>
    <mergeCell ref="F8:I8"/>
    <mergeCell ref="J8:J9"/>
    <mergeCell ref="K8:N8"/>
    <mergeCell ref="B5:R5"/>
    <mergeCell ref="A7:A9"/>
    <mergeCell ref="B7:B9"/>
    <mergeCell ref="C7:C9"/>
    <mergeCell ref="D7:D9"/>
    <mergeCell ref="E7:I7"/>
    <mergeCell ref="J7:N7"/>
    <mergeCell ref="O7:O9"/>
    <mergeCell ref="P7:P9"/>
    <mergeCell ref="Q7:Q9"/>
    <mergeCell ref="R7:R9"/>
    <mergeCell ref="B1:R1"/>
    <mergeCell ref="B2:R2"/>
    <mergeCell ref="A3:B3"/>
    <mergeCell ref="C3:R3"/>
    <mergeCell ref="A4:B4"/>
    <mergeCell ref="C4:R4"/>
    <mergeCell ref="E73:F73"/>
    <mergeCell ref="A14:B14"/>
    <mergeCell ref="A21:B21"/>
    <mergeCell ref="A32:B32"/>
    <mergeCell ref="A49:B49"/>
    <mergeCell ref="A52:B52"/>
    <mergeCell ref="A54:B54"/>
    <mergeCell ref="A31:B31"/>
    <mergeCell ref="A67:B67"/>
    <mergeCell ref="A68:B68"/>
    <mergeCell ref="B69:B70"/>
    <mergeCell ref="C69:Q70"/>
    <mergeCell ref="C71:Q72"/>
    <mergeCell ref="C74:D74"/>
    <mergeCell ref="E74:F74"/>
    <mergeCell ref="E76:F76"/>
    <mergeCell ref="C77:D77"/>
    <mergeCell ref="E77:F77"/>
  </mergeCells>
  <pageMargins left="0.7" right="0.7" top="0.75" bottom="0.75" header="0.3" footer="0.3"/>
  <pageSetup paperSize="9" scale="42" fitToHeight="0"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pageSetUpPr fitToPage="1"/>
  </sheetPr>
  <dimension ref="A1:V79"/>
  <sheetViews>
    <sheetView view="pageBreakPreview" topLeftCell="A10" zoomScale="60" zoomScaleNormal="70" workbookViewId="0">
      <selection activeCell="Q66" sqref="Q66"/>
    </sheetView>
  </sheetViews>
  <sheetFormatPr defaultRowHeight="15" x14ac:dyDescent="0.25"/>
  <cols>
    <col min="1" max="1" width="6.7109375" style="213" customWidth="1"/>
    <col min="2" max="2" width="34" style="213" customWidth="1"/>
    <col min="3" max="3" width="9.140625" style="213"/>
    <col min="4" max="4" width="10.5703125" style="213" customWidth="1"/>
    <col min="5" max="5" width="14.5703125" style="214" customWidth="1"/>
    <col min="6" max="9" width="14.5703125" style="213" customWidth="1"/>
    <col min="10" max="10" width="14.5703125" style="214" customWidth="1"/>
    <col min="11" max="14" width="14.5703125" style="213" customWidth="1"/>
    <col min="15" max="15" width="13.28515625" style="213" customWidth="1"/>
    <col min="16" max="16" width="12.5703125" style="213" customWidth="1"/>
    <col min="17" max="17" width="16.7109375" style="214" customWidth="1"/>
    <col min="18" max="18" width="17.5703125" style="213" customWidth="1"/>
    <col min="19" max="19" width="19.85546875" style="213" customWidth="1"/>
    <col min="20" max="20" width="18.7109375" style="213" customWidth="1"/>
    <col min="21" max="16384" width="9.140625" style="213"/>
  </cols>
  <sheetData>
    <row r="1" spans="1:21" s="212" customFormat="1" ht="24" customHeight="1" x14ac:dyDescent="0.25">
      <c r="B1" s="400" t="s">
        <v>12</v>
      </c>
      <c r="C1" s="400"/>
      <c r="D1" s="400"/>
      <c r="E1" s="400"/>
      <c r="F1" s="400"/>
      <c r="G1" s="400"/>
      <c r="H1" s="400"/>
      <c r="I1" s="400"/>
      <c r="J1" s="400"/>
      <c r="K1" s="400"/>
      <c r="L1" s="400"/>
      <c r="M1" s="400"/>
      <c r="N1" s="400"/>
      <c r="O1" s="400"/>
      <c r="P1" s="400"/>
      <c r="Q1" s="400"/>
      <c r="R1" s="400"/>
    </row>
    <row r="2" spans="1:21" s="212" customFormat="1" ht="24" customHeight="1" x14ac:dyDescent="0.25">
      <c r="B2" s="395" t="s">
        <v>135</v>
      </c>
      <c r="C2" s="395"/>
      <c r="D2" s="395"/>
      <c r="E2" s="395"/>
      <c r="F2" s="395"/>
      <c r="G2" s="395"/>
      <c r="H2" s="395"/>
      <c r="I2" s="395"/>
      <c r="J2" s="395"/>
      <c r="K2" s="395"/>
      <c r="L2" s="395"/>
      <c r="M2" s="395"/>
      <c r="N2" s="395"/>
      <c r="O2" s="395"/>
      <c r="P2" s="395"/>
      <c r="Q2" s="395"/>
      <c r="R2" s="395"/>
    </row>
    <row r="3" spans="1:21" s="212" customFormat="1" ht="18" customHeight="1" x14ac:dyDescent="0.25">
      <c r="A3" s="401" t="s">
        <v>11</v>
      </c>
      <c r="B3" s="401"/>
      <c r="C3" s="402">
        <v>111</v>
      </c>
      <c r="D3" s="402"/>
      <c r="E3" s="402"/>
      <c r="F3" s="402"/>
      <c r="G3" s="402"/>
      <c r="H3" s="402"/>
      <c r="I3" s="402"/>
      <c r="J3" s="402"/>
      <c r="K3" s="402"/>
      <c r="L3" s="402"/>
      <c r="M3" s="402"/>
      <c r="N3" s="402"/>
      <c r="O3" s="402"/>
      <c r="P3" s="402"/>
      <c r="Q3" s="402"/>
      <c r="R3" s="402"/>
    </row>
    <row r="4" spans="1:21" s="212" customFormat="1" ht="24" customHeight="1" x14ac:dyDescent="0.25">
      <c r="A4" s="401" t="s">
        <v>10</v>
      </c>
      <c r="B4" s="401"/>
      <c r="C4" s="403" t="s">
        <v>129</v>
      </c>
      <c r="D4" s="403"/>
      <c r="E4" s="403"/>
      <c r="F4" s="403"/>
      <c r="G4" s="403"/>
      <c r="H4" s="403"/>
      <c r="I4" s="403"/>
      <c r="J4" s="403"/>
      <c r="K4" s="403"/>
      <c r="L4" s="403"/>
      <c r="M4" s="403"/>
      <c r="N4" s="403"/>
      <c r="O4" s="403"/>
      <c r="P4" s="403"/>
      <c r="Q4" s="403"/>
      <c r="R4" s="403"/>
    </row>
    <row r="5" spans="1:21" s="212" customFormat="1" ht="16.5" customHeight="1" x14ac:dyDescent="0.25">
      <c r="B5" s="395" t="s">
        <v>9</v>
      </c>
      <c r="C5" s="395"/>
      <c r="D5" s="395"/>
      <c r="E5" s="395"/>
      <c r="F5" s="395"/>
      <c r="G5" s="395"/>
      <c r="H5" s="395"/>
      <c r="I5" s="395"/>
      <c r="J5" s="395"/>
      <c r="K5" s="395"/>
      <c r="L5" s="395"/>
      <c r="M5" s="395"/>
      <c r="N5" s="395"/>
      <c r="O5" s="395"/>
      <c r="P5" s="395"/>
      <c r="Q5" s="395"/>
      <c r="R5" s="395"/>
    </row>
    <row r="7" spans="1:21" ht="46.5" customHeight="1" x14ac:dyDescent="0.25">
      <c r="A7" s="396" t="s">
        <v>0</v>
      </c>
      <c r="B7" s="396" t="s">
        <v>6</v>
      </c>
      <c r="C7" s="396" t="s">
        <v>120</v>
      </c>
      <c r="D7" s="396" t="s">
        <v>121</v>
      </c>
      <c r="E7" s="392" t="s">
        <v>143</v>
      </c>
      <c r="F7" s="393"/>
      <c r="G7" s="393"/>
      <c r="H7" s="393"/>
      <c r="I7" s="394"/>
      <c r="J7" s="392" t="s">
        <v>144</v>
      </c>
      <c r="K7" s="393"/>
      <c r="L7" s="393"/>
      <c r="M7" s="393"/>
      <c r="N7" s="394"/>
      <c r="O7" s="396" t="s">
        <v>86</v>
      </c>
      <c r="P7" s="396" t="s">
        <v>87</v>
      </c>
      <c r="Q7" s="390" t="s">
        <v>163</v>
      </c>
      <c r="R7" s="388" t="s">
        <v>130</v>
      </c>
      <c r="S7" s="388" t="s">
        <v>131</v>
      </c>
      <c r="T7" s="389" t="s">
        <v>146</v>
      </c>
      <c r="U7" s="215"/>
    </row>
    <row r="8" spans="1:21" ht="15" customHeight="1" x14ac:dyDescent="0.25">
      <c r="A8" s="397"/>
      <c r="B8" s="397"/>
      <c r="C8" s="397"/>
      <c r="D8" s="397"/>
      <c r="E8" s="390" t="s">
        <v>2</v>
      </c>
      <c r="F8" s="392" t="s">
        <v>1</v>
      </c>
      <c r="G8" s="393"/>
      <c r="H8" s="393"/>
      <c r="I8" s="394"/>
      <c r="J8" s="390" t="s">
        <v>2</v>
      </c>
      <c r="K8" s="392" t="s">
        <v>1</v>
      </c>
      <c r="L8" s="393"/>
      <c r="M8" s="393"/>
      <c r="N8" s="394"/>
      <c r="O8" s="397"/>
      <c r="P8" s="397"/>
      <c r="Q8" s="399"/>
      <c r="R8" s="388"/>
      <c r="S8" s="388"/>
      <c r="T8" s="389"/>
      <c r="U8" s="215"/>
    </row>
    <row r="9" spans="1:21" ht="45" customHeight="1" x14ac:dyDescent="0.25">
      <c r="A9" s="398"/>
      <c r="B9" s="398"/>
      <c r="C9" s="398"/>
      <c r="D9" s="398"/>
      <c r="E9" s="391"/>
      <c r="F9" s="256" t="s">
        <v>3</v>
      </c>
      <c r="G9" s="256" t="s">
        <v>147</v>
      </c>
      <c r="H9" s="256" t="s">
        <v>4</v>
      </c>
      <c r="I9" s="256" t="s">
        <v>5</v>
      </c>
      <c r="J9" s="391"/>
      <c r="K9" s="256" t="s">
        <v>3</v>
      </c>
      <c r="L9" s="256" t="s">
        <v>147</v>
      </c>
      <c r="M9" s="256" t="s">
        <v>4</v>
      </c>
      <c r="N9" s="256" t="s">
        <v>5</v>
      </c>
      <c r="O9" s="398"/>
      <c r="P9" s="398"/>
      <c r="Q9" s="391"/>
      <c r="R9" s="388"/>
      <c r="S9" s="388"/>
      <c r="T9" s="389"/>
      <c r="U9" s="215"/>
    </row>
    <row r="10" spans="1:21" x14ac:dyDescent="0.25">
      <c r="A10" s="217">
        <v>1</v>
      </c>
      <c r="B10" s="217">
        <f>A10+1</f>
        <v>2</v>
      </c>
      <c r="C10" s="217">
        <f t="shared" ref="C10:T10" si="0">B10+1</f>
        <v>3</v>
      </c>
      <c r="D10" s="217">
        <f t="shared" si="0"/>
        <v>4</v>
      </c>
      <c r="E10" s="218">
        <v>5</v>
      </c>
      <c r="F10" s="217">
        <f t="shared" si="0"/>
        <v>6</v>
      </c>
      <c r="G10" s="217">
        <v>7</v>
      </c>
      <c r="H10" s="217">
        <v>8</v>
      </c>
      <c r="I10" s="217">
        <f t="shared" si="0"/>
        <v>9</v>
      </c>
      <c r="J10" s="218">
        <f t="shared" si="0"/>
        <v>10</v>
      </c>
      <c r="K10" s="217">
        <f t="shared" si="0"/>
        <v>11</v>
      </c>
      <c r="L10" s="217">
        <v>12</v>
      </c>
      <c r="M10" s="217">
        <v>13</v>
      </c>
      <c r="N10" s="217">
        <f t="shared" si="0"/>
        <v>14</v>
      </c>
      <c r="O10" s="217">
        <f>N10+1</f>
        <v>15</v>
      </c>
      <c r="P10" s="217">
        <f t="shared" si="0"/>
        <v>16</v>
      </c>
      <c r="Q10" s="218">
        <f t="shared" si="0"/>
        <v>17</v>
      </c>
      <c r="R10" s="217">
        <f t="shared" si="0"/>
        <v>18</v>
      </c>
      <c r="S10" s="217">
        <f t="shared" si="0"/>
        <v>19</v>
      </c>
      <c r="T10" s="217">
        <f t="shared" si="0"/>
        <v>20</v>
      </c>
    </row>
    <row r="11" spans="1:21" x14ac:dyDescent="0.25">
      <c r="A11" s="217">
        <v>1</v>
      </c>
      <c r="B11" s="223" t="s">
        <v>627</v>
      </c>
      <c r="C11" s="219">
        <v>1</v>
      </c>
      <c r="D11" s="220">
        <v>1</v>
      </c>
      <c r="E11" s="221">
        <f>SUM(F11:I11)</f>
        <v>60040</v>
      </c>
      <c r="F11" s="219">
        <v>27040</v>
      </c>
      <c r="G11" s="219"/>
      <c r="H11" s="219">
        <v>15000</v>
      </c>
      <c r="I11" s="219">
        <v>18000</v>
      </c>
      <c r="J11" s="221">
        <f>SUM(K11:N11)</f>
        <v>700</v>
      </c>
      <c r="K11" s="219"/>
      <c r="L11" s="219"/>
      <c r="M11" s="219"/>
      <c r="N11" s="219">
        <v>700</v>
      </c>
      <c r="O11" s="219"/>
      <c r="P11" s="219">
        <v>2.2000000000000002</v>
      </c>
      <c r="Q11" s="221">
        <f>ROUND((D11*(E11+J11)*(1+O11/100)*P11*12)/100,0)*100</f>
        <v>1603500</v>
      </c>
      <c r="R11" s="219">
        <f>Q11/C11/12</f>
        <v>133625</v>
      </c>
      <c r="S11" s="219">
        <f>Q11/D11/12</f>
        <v>133625</v>
      </c>
      <c r="T11" s="217"/>
    </row>
    <row r="12" spans="1:21" ht="30" x14ac:dyDescent="0.25">
      <c r="A12" s="217">
        <v>2</v>
      </c>
      <c r="B12" s="224" t="s">
        <v>628</v>
      </c>
      <c r="C12" s="219">
        <v>1</v>
      </c>
      <c r="D12" s="220">
        <v>1</v>
      </c>
      <c r="E12" s="221">
        <f>SUM(F12:I12)</f>
        <v>36830</v>
      </c>
      <c r="F12" s="219">
        <v>20280</v>
      </c>
      <c r="G12" s="219"/>
      <c r="H12" s="219">
        <v>7000</v>
      </c>
      <c r="I12" s="219">
        <v>9550</v>
      </c>
      <c r="J12" s="221">
        <f>SUM(K12:N12)</f>
        <v>500</v>
      </c>
      <c r="K12" s="219"/>
      <c r="L12" s="219"/>
      <c r="M12" s="219"/>
      <c r="N12" s="219">
        <v>500</v>
      </c>
      <c r="O12" s="219"/>
      <c r="P12" s="219">
        <v>2.2000000000000002</v>
      </c>
      <c r="Q12" s="221">
        <f>(ROUND((D12*(E12+J12)*(1+O12/100)*P12*12)/100,0)*100)</f>
        <v>985500</v>
      </c>
      <c r="R12" s="219">
        <f>Q12/C12/12</f>
        <v>82125</v>
      </c>
      <c r="S12" s="219">
        <f>Q12/D12/12</f>
        <v>82125</v>
      </c>
      <c r="T12" s="217"/>
    </row>
    <row r="13" spans="1:21" x14ac:dyDescent="0.25">
      <c r="A13" s="217">
        <v>3</v>
      </c>
      <c r="B13" s="223" t="s">
        <v>629</v>
      </c>
      <c r="C13" s="219">
        <v>1</v>
      </c>
      <c r="D13" s="220">
        <v>1</v>
      </c>
      <c r="E13" s="221">
        <f>SUM(F13:I13)</f>
        <v>31280</v>
      </c>
      <c r="F13" s="219">
        <v>20280</v>
      </c>
      <c r="G13" s="219"/>
      <c r="H13" s="219">
        <v>5000</v>
      </c>
      <c r="I13" s="219">
        <v>6000</v>
      </c>
      <c r="J13" s="221">
        <f>SUM(K13:N13)</f>
        <v>300</v>
      </c>
      <c r="K13" s="219"/>
      <c r="L13" s="219"/>
      <c r="M13" s="219"/>
      <c r="N13" s="219">
        <v>300</v>
      </c>
      <c r="O13" s="219"/>
      <c r="P13" s="219">
        <v>2.2000000000000002</v>
      </c>
      <c r="Q13" s="221">
        <f>ROUND((D13*(E13+J13)*(1+O13/100)*P13*12)/100,0)*100</f>
        <v>833700</v>
      </c>
      <c r="R13" s="219">
        <f>Q13/C13/12</f>
        <v>69475</v>
      </c>
      <c r="S13" s="219">
        <f>Q13/D13/12</f>
        <v>69475</v>
      </c>
      <c r="T13" s="217"/>
    </row>
    <row r="14" spans="1:21" s="214" customFormat="1" ht="34.5" customHeight="1" x14ac:dyDescent="0.2">
      <c r="A14" s="380" t="s">
        <v>123</v>
      </c>
      <c r="B14" s="381"/>
      <c r="C14" s="221">
        <f>SUM(C11:C13)</f>
        <v>3</v>
      </c>
      <c r="D14" s="222">
        <f>SUM(D11:D13)</f>
        <v>3</v>
      </c>
      <c r="E14" s="221" t="s">
        <v>8</v>
      </c>
      <c r="F14" s="221" t="s">
        <v>8</v>
      </c>
      <c r="G14" s="221" t="s">
        <v>8</v>
      </c>
      <c r="H14" s="221" t="s">
        <v>8</v>
      </c>
      <c r="I14" s="221" t="s">
        <v>8</v>
      </c>
      <c r="J14" s="221" t="s">
        <v>8</v>
      </c>
      <c r="K14" s="221" t="s">
        <v>8</v>
      </c>
      <c r="L14" s="221" t="s">
        <v>8</v>
      </c>
      <c r="M14" s="221" t="s">
        <v>8</v>
      </c>
      <c r="N14" s="221" t="s">
        <v>8</v>
      </c>
      <c r="O14" s="221" t="s">
        <v>8</v>
      </c>
      <c r="P14" s="221" t="s">
        <v>8</v>
      </c>
      <c r="Q14" s="221">
        <f>SUM(Q11:Q13)</f>
        <v>3422700</v>
      </c>
      <c r="R14" s="221" t="s">
        <v>8</v>
      </c>
      <c r="S14" s="221" t="s">
        <v>8</v>
      </c>
      <c r="T14" s="218" t="s">
        <v>8</v>
      </c>
    </row>
    <row r="15" spans="1:21" x14ac:dyDescent="0.25">
      <c r="A15" s="217">
        <v>1</v>
      </c>
      <c r="B15" s="224" t="s">
        <v>630</v>
      </c>
      <c r="C15" s="219">
        <v>1</v>
      </c>
      <c r="D15" s="220">
        <v>1</v>
      </c>
      <c r="E15" s="221">
        <f t="shared" ref="E15:E20" si="1">SUM(F15:I15)</f>
        <v>15908</v>
      </c>
      <c r="F15" s="219">
        <v>9408</v>
      </c>
      <c r="G15" s="219"/>
      <c r="H15" s="219">
        <v>1500</v>
      </c>
      <c r="I15" s="219">
        <v>5000</v>
      </c>
      <c r="J15" s="221">
        <f t="shared" ref="J15:J20" si="2">SUM(K15:N15)</f>
        <v>500</v>
      </c>
      <c r="K15" s="219"/>
      <c r="L15" s="219"/>
      <c r="M15" s="219"/>
      <c r="N15" s="219">
        <v>500</v>
      </c>
      <c r="O15" s="219"/>
      <c r="P15" s="219">
        <v>2.2000000000000002</v>
      </c>
      <c r="Q15" s="221">
        <f t="shared" ref="Q15:Q20" si="3">ROUND((D15*(E15+J15)*(1+O15/100)*P15*12)/100,0)*100</f>
        <v>433200</v>
      </c>
      <c r="R15" s="219">
        <f t="shared" ref="R15:R20" si="4">Q15/C15/12</f>
        <v>36100</v>
      </c>
      <c r="S15" s="219">
        <f t="shared" ref="S15:S20" si="5">Q15/D15/12</f>
        <v>36100</v>
      </c>
      <c r="T15" s="217"/>
    </row>
    <row r="16" spans="1:21" x14ac:dyDescent="0.25">
      <c r="A16" s="217">
        <v>2</v>
      </c>
      <c r="B16" s="224" t="s">
        <v>631</v>
      </c>
      <c r="C16" s="219">
        <v>1</v>
      </c>
      <c r="D16" s="220">
        <v>1</v>
      </c>
      <c r="E16" s="221">
        <f t="shared" si="1"/>
        <v>15908</v>
      </c>
      <c r="F16" s="219">
        <v>9408</v>
      </c>
      <c r="G16" s="219"/>
      <c r="H16" s="219">
        <v>1500</v>
      </c>
      <c r="I16" s="219">
        <v>5000</v>
      </c>
      <c r="J16" s="221">
        <f t="shared" si="2"/>
        <v>500</v>
      </c>
      <c r="K16" s="219"/>
      <c r="L16" s="219"/>
      <c r="M16" s="219"/>
      <c r="N16" s="219">
        <v>500</v>
      </c>
      <c r="O16" s="219"/>
      <c r="P16" s="219">
        <v>2.2000000000000002</v>
      </c>
      <c r="Q16" s="221">
        <f t="shared" si="3"/>
        <v>433200</v>
      </c>
      <c r="R16" s="219">
        <f t="shared" si="4"/>
        <v>36100</v>
      </c>
      <c r="S16" s="219">
        <f t="shared" si="5"/>
        <v>36100</v>
      </c>
      <c r="T16" s="217"/>
    </row>
    <row r="17" spans="1:22" x14ac:dyDescent="0.25">
      <c r="A17" s="217">
        <v>3</v>
      </c>
      <c r="B17" s="224" t="s">
        <v>632</v>
      </c>
      <c r="C17" s="219">
        <v>1</v>
      </c>
      <c r="D17" s="220">
        <v>1</v>
      </c>
      <c r="E17" s="221">
        <f t="shared" si="1"/>
        <v>15908</v>
      </c>
      <c r="F17" s="219">
        <v>9408</v>
      </c>
      <c r="G17" s="219"/>
      <c r="H17" s="219">
        <v>1500</v>
      </c>
      <c r="I17" s="219">
        <v>5000</v>
      </c>
      <c r="J17" s="221">
        <f t="shared" si="2"/>
        <v>500</v>
      </c>
      <c r="K17" s="219"/>
      <c r="L17" s="219"/>
      <c r="M17" s="219"/>
      <c r="N17" s="219">
        <v>500</v>
      </c>
      <c r="O17" s="219"/>
      <c r="P17" s="219">
        <v>2.2000000000000002</v>
      </c>
      <c r="Q17" s="221">
        <f t="shared" si="3"/>
        <v>433200</v>
      </c>
      <c r="R17" s="219">
        <f t="shared" si="4"/>
        <v>36100</v>
      </c>
      <c r="S17" s="219">
        <f t="shared" si="5"/>
        <v>36100</v>
      </c>
      <c r="T17" s="217"/>
    </row>
    <row r="18" spans="1:22" x14ac:dyDescent="0.25">
      <c r="A18" s="217">
        <v>4</v>
      </c>
      <c r="B18" s="224" t="s">
        <v>633</v>
      </c>
      <c r="C18" s="219">
        <v>0.5</v>
      </c>
      <c r="D18" s="220">
        <v>0.5</v>
      </c>
      <c r="E18" s="221">
        <f t="shared" si="1"/>
        <v>9408</v>
      </c>
      <c r="F18" s="219">
        <v>9408</v>
      </c>
      <c r="G18" s="219"/>
      <c r="H18" s="219"/>
      <c r="I18" s="219"/>
      <c r="J18" s="221">
        <f t="shared" si="2"/>
        <v>0</v>
      </c>
      <c r="K18" s="219"/>
      <c r="L18" s="219"/>
      <c r="M18" s="219"/>
      <c r="N18" s="219"/>
      <c r="O18" s="219"/>
      <c r="P18" s="219">
        <v>2.2000000000000002</v>
      </c>
      <c r="Q18" s="221">
        <f t="shared" si="3"/>
        <v>124200</v>
      </c>
      <c r="R18" s="219">
        <f t="shared" si="4"/>
        <v>20700</v>
      </c>
      <c r="S18" s="219">
        <f t="shared" si="5"/>
        <v>20700</v>
      </c>
      <c r="T18" s="217"/>
    </row>
    <row r="19" spans="1:22" ht="45" x14ac:dyDescent="0.25">
      <c r="A19" s="217">
        <v>5</v>
      </c>
      <c r="B19" s="224" t="s">
        <v>634</v>
      </c>
      <c r="C19" s="219">
        <v>1</v>
      </c>
      <c r="D19" s="220">
        <v>1</v>
      </c>
      <c r="E19" s="221">
        <f t="shared" si="1"/>
        <v>16308</v>
      </c>
      <c r="F19" s="219">
        <v>9408</v>
      </c>
      <c r="G19" s="219"/>
      <c r="H19" s="219">
        <v>1200</v>
      </c>
      <c r="I19" s="219">
        <v>5700</v>
      </c>
      <c r="J19" s="221">
        <f t="shared" si="2"/>
        <v>500</v>
      </c>
      <c r="K19" s="219"/>
      <c r="L19" s="219"/>
      <c r="M19" s="219"/>
      <c r="N19" s="219">
        <v>500</v>
      </c>
      <c r="O19" s="219"/>
      <c r="P19" s="219">
        <v>2.2000000000000002</v>
      </c>
      <c r="Q19" s="221">
        <f t="shared" si="3"/>
        <v>443700</v>
      </c>
      <c r="R19" s="219">
        <f t="shared" si="4"/>
        <v>36975</v>
      </c>
      <c r="S19" s="219">
        <f t="shared" si="5"/>
        <v>36975</v>
      </c>
      <c r="T19" s="217"/>
    </row>
    <row r="20" spans="1:22" x14ac:dyDescent="0.25">
      <c r="A20" s="217">
        <v>6</v>
      </c>
      <c r="B20" s="224" t="s">
        <v>635</v>
      </c>
      <c r="C20" s="219">
        <v>1</v>
      </c>
      <c r="D20" s="220">
        <v>1</v>
      </c>
      <c r="E20" s="221">
        <f t="shared" si="1"/>
        <v>18408</v>
      </c>
      <c r="F20" s="219">
        <v>9408</v>
      </c>
      <c r="G20" s="219"/>
      <c r="H20" s="219">
        <v>3000</v>
      </c>
      <c r="I20" s="219">
        <v>6000</v>
      </c>
      <c r="J20" s="221">
        <f t="shared" si="2"/>
        <v>1000</v>
      </c>
      <c r="K20" s="219"/>
      <c r="L20" s="219"/>
      <c r="M20" s="219"/>
      <c r="N20" s="219">
        <v>1000</v>
      </c>
      <c r="O20" s="219"/>
      <c r="P20" s="219">
        <v>2.2000000000000002</v>
      </c>
      <c r="Q20" s="221">
        <f t="shared" si="3"/>
        <v>512400</v>
      </c>
      <c r="R20" s="219">
        <f t="shared" si="4"/>
        <v>42700</v>
      </c>
      <c r="S20" s="219">
        <f t="shared" si="5"/>
        <v>42700</v>
      </c>
      <c r="T20" s="217"/>
    </row>
    <row r="21" spans="1:22" s="214" customFormat="1" ht="34.5" customHeight="1" x14ac:dyDescent="0.2">
      <c r="A21" s="380" t="s">
        <v>124</v>
      </c>
      <c r="B21" s="381"/>
      <c r="C21" s="221">
        <f>SUM(C15:C20)</f>
        <v>5.5</v>
      </c>
      <c r="D21" s="222">
        <f>SUM(D15:D20)</f>
        <v>5.5</v>
      </c>
      <c r="E21" s="221" t="s">
        <v>8</v>
      </c>
      <c r="F21" s="221" t="s">
        <v>8</v>
      </c>
      <c r="G21" s="221" t="s">
        <v>8</v>
      </c>
      <c r="H21" s="221" t="s">
        <v>8</v>
      </c>
      <c r="I21" s="221" t="s">
        <v>8</v>
      </c>
      <c r="J21" s="221" t="s">
        <v>8</v>
      </c>
      <c r="K21" s="221" t="s">
        <v>8</v>
      </c>
      <c r="L21" s="221" t="s">
        <v>8</v>
      </c>
      <c r="M21" s="221" t="s">
        <v>8</v>
      </c>
      <c r="N21" s="221" t="s">
        <v>8</v>
      </c>
      <c r="O21" s="221" t="s">
        <v>8</v>
      </c>
      <c r="P21" s="221" t="s">
        <v>8</v>
      </c>
      <c r="Q21" s="221">
        <f>SUM(Q15:Q20)</f>
        <v>2379900</v>
      </c>
      <c r="R21" s="221" t="s">
        <v>8</v>
      </c>
      <c r="S21" s="221" t="s">
        <v>8</v>
      </c>
      <c r="T21" s="218" t="s">
        <v>8</v>
      </c>
    </row>
    <row r="22" spans="1:22" s="261" customFormat="1" x14ac:dyDescent="0.25">
      <c r="A22" s="217">
        <v>1</v>
      </c>
      <c r="B22" s="223" t="s">
        <v>636</v>
      </c>
      <c r="C22" s="219">
        <v>17.82</v>
      </c>
      <c r="D22" s="219">
        <v>11.6</v>
      </c>
      <c r="E22" s="221">
        <f t="shared" ref="E22:E30" si="6">SUM(F22:I22)</f>
        <v>19451</v>
      </c>
      <c r="F22" s="219">
        <v>8176</v>
      </c>
      <c r="G22" s="219"/>
      <c r="H22" s="219">
        <v>5450</v>
      </c>
      <c r="I22" s="219">
        <v>5825</v>
      </c>
      <c r="J22" s="221">
        <f t="shared" ref="J22:J30" si="7">SUM(K22:N22)</f>
        <v>699.68</v>
      </c>
      <c r="K22" s="219"/>
      <c r="L22" s="219"/>
      <c r="M22" s="219"/>
      <c r="N22" s="219">
        <v>699.68</v>
      </c>
      <c r="O22" s="219"/>
      <c r="P22" s="219">
        <v>2.2000000000000002</v>
      </c>
      <c r="Q22" s="221">
        <f t="shared" ref="Q22:Q30" si="8">ROUND((D22*(E22+J22)*(1+O22/100)*P22*12)/100,0)*100</f>
        <v>6170900</v>
      </c>
      <c r="R22" s="219">
        <f t="shared" ref="R22:R30" si="9">Q22/C22/12</f>
        <v>28857.557052001499</v>
      </c>
      <c r="S22" s="219">
        <f t="shared" ref="S22:S30" si="10">Q22/D22/12</f>
        <v>44331.178160919546</v>
      </c>
      <c r="T22" s="217"/>
      <c r="U22" s="213"/>
      <c r="V22" s="213"/>
    </row>
    <row r="23" spans="1:22" s="261" customFormat="1" x14ac:dyDescent="0.25">
      <c r="A23" s="217">
        <v>2</v>
      </c>
      <c r="B23" s="223" t="s">
        <v>636</v>
      </c>
      <c r="C23" s="219">
        <v>3.4</v>
      </c>
      <c r="D23" s="220">
        <v>3.4</v>
      </c>
      <c r="E23" s="221">
        <f t="shared" si="6"/>
        <v>19746</v>
      </c>
      <c r="F23" s="219">
        <v>8176</v>
      </c>
      <c r="G23" s="219"/>
      <c r="H23" s="219">
        <v>5370</v>
      </c>
      <c r="I23" s="219">
        <v>6200</v>
      </c>
      <c r="J23" s="221">
        <f t="shared" si="7"/>
        <v>660.18</v>
      </c>
      <c r="K23" s="219"/>
      <c r="L23" s="219"/>
      <c r="M23" s="219"/>
      <c r="N23" s="219">
        <v>660.18</v>
      </c>
      <c r="O23" s="219"/>
      <c r="P23" s="219">
        <v>2.2000000000000002</v>
      </c>
      <c r="Q23" s="221">
        <f>ROUND((D23*(E23+J23)*(1+O23/100)*P23*12)/100,0)*100</f>
        <v>1831700</v>
      </c>
      <c r="R23" s="219">
        <f t="shared" si="9"/>
        <v>44894.607843137259</v>
      </c>
      <c r="S23" s="219">
        <f t="shared" si="10"/>
        <v>44894.607843137259</v>
      </c>
      <c r="T23" s="217"/>
      <c r="U23" s="213"/>
      <c r="V23" s="213"/>
    </row>
    <row r="24" spans="1:22" ht="30" x14ac:dyDescent="0.25">
      <c r="A24" s="217">
        <v>3</v>
      </c>
      <c r="B24" s="224" t="s">
        <v>637</v>
      </c>
      <c r="C24" s="219">
        <v>1</v>
      </c>
      <c r="D24" s="220">
        <v>1</v>
      </c>
      <c r="E24" s="221">
        <f t="shared" si="6"/>
        <v>16176</v>
      </c>
      <c r="F24" s="219">
        <v>8176</v>
      </c>
      <c r="G24" s="219"/>
      <c r="H24" s="219">
        <v>4500</v>
      </c>
      <c r="I24" s="219">
        <v>3500</v>
      </c>
      <c r="J24" s="221">
        <f t="shared" si="7"/>
        <v>120</v>
      </c>
      <c r="K24" s="219"/>
      <c r="L24" s="219"/>
      <c r="M24" s="219"/>
      <c r="N24" s="219">
        <v>120</v>
      </c>
      <c r="O24" s="219"/>
      <c r="P24" s="219">
        <v>2.2000000000000002</v>
      </c>
      <c r="Q24" s="221">
        <f>(ROUND((D24*(E24+J24)*(1+O24/100)*P24*12)/100,0)*100)</f>
        <v>430200</v>
      </c>
      <c r="R24" s="219">
        <f t="shared" si="9"/>
        <v>35850</v>
      </c>
      <c r="S24" s="219">
        <f t="shared" si="10"/>
        <v>35850</v>
      </c>
      <c r="T24" s="217"/>
    </row>
    <row r="25" spans="1:22" x14ac:dyDescent="0.25">
      <c r="A25" s="217">
        <v>4</v>
      </c>
      <c r="B25" s="225" t="s">
        <v>638</v>
      </c>
      <c r="C25" s="219">
        <v>1.8</v>
      </c>
      <c r="D25" s="219">
        <v>1.8</v>
      </c>
      <c r="E25" s="221">
        <f t="shared" si="6"/>
        <v>16136</v>
      </c>
      <c r="F25" s="219">
        <v>7516</v>
      </c>
      <c r="G25" s="219"/>
      <c r="H25" s="219">
        <v>4270</v>
      </c>
      <c r="I25" s="219">
        <v>4350</v>
      </c>
      <c r="J25" s="221">
        <f t="shared" si="7"/>
        <v>120</v>
      </c>
      <c r="K25" s="219"/>
      <c r="L25" s="219"/>
      <c r="M25" s="219"/>
      <c r="N25" s="219">
        <v>120</v>
      </c>
      <c r="O25" s="219"/>
      <c r="P25" s="219">
        <v>2.2000000000000002</v>
      </c>
      <c r="Q25" s="221">
        <f t="shared" si="8"/>
        <v>772500</v>
      </c>
      <c r="R25" s="219">
        <f t="shared" si="9"/>
        <v>35763.888888888883</v>
      </c>
      <c r="S25" s="219">
        <f t="shared" si="10"/>
        <v>35763.888888888883</v>
      </c>
      <c r="T25" s="217"/>
    </row>
    <row r="26" spans="1:22" x14ac:dyDescent="0.25">
      <c r="A26" s="217">
        <v>5</v>
      </c>
      <c r="B26" s="225" t="s">
        <v>639</v>
      </c>
      <c r="C26" s="219">
        <v>18.7</v>
      </c>
      <c r="D26" s="219">
        <v>12.6</v>
      </c>
      <c r="E26" s="221">
        <f t="shared" si="6"/>
        <v>21066</v>
      </c>
      <c r="F26" s="219">
        <v>7516</v>
      </c>
      <c r="G26" s="219"/>
      <c r="H26" s="219">
        <v>6050</v>
      </c>
      <c r="I26" s="219">
        <v>7500</v>
      </c>
      <c r="J26" s="221">
        <f t="shared" si="7"/>
        <v>300</v>
      </c>
      <c r="K26" s="219"/>
      <c r="L26" s="219"/>
      <c r="M26" s="219"/>
      <c r="N26" s="219">
        <v>300</v>
      </c>
      <c r="O26" s="219"/>
      <c r="P26" s="219">
        <v>2.2000000000000002</v>
      </c>
      <c r="Q26" s="221">
        <f t="shared" si="8"/>
        <v>7107200</v>
      </c>
      <c r="R26" s="219">
        <f t="shared" si="9"/>
        <v>31672.014260249558</v>
      </c>
      <c r="S26" s="219">
        <f t="shared" si="10"/>
        <v>47005.291005291008</v>
      </c>
      <c r="T26" s="217"/>
    </row>
    <row r="27" spans="1:22" x14ac:dyDescent="0.25">
      <c r="A27" s="217">
        <v>6</v>
      </c>
      <c r="B27" s="225" t="s">
        <v>640</v>
      </c>
      <c r="C27" s="219">
        <v>2</v>
      </c>
      <c r="D27" s="220">
        <v>2</v>
      </c>
      <c r="E27" s="221">
        <f t="shared" si="6"/>
        <v>16316</v>
      </c>
      <c r="F27" s="219">
        <v>7516</v>
      </c>
      <c r="G27" s="219"/>
      <c r="H27" s="219">
        <v>4000</v>
      </c>
      <c r="I27" s="219">
        <v>4800</v>
      </c>
      <c r="J27" s="221">
        <f t="shared" si="7"/>
        <v>0</v>
      </c>
      <c r="K27" s="219"/>
      <c r="L27" s="219"/>
      <c r="M27" s="219"/>
      <c r="N27" s="219"/>
      <c r="O27" s="219"/>
      <c r="P27" s="219">
        <v>2.2000000000000002</v>
      </c>
      <c r="Q27" s="221">
        <f t="shared" si="8"/>
        <v>861500</v>
      </c>
      <c r="R27" s="219">
        <f t="shared" si="9"/>
        <v>35895.833333333336</v>
      </c>
      <c r="S27" s="219">
        <f t="shared" si="10"/>
        <v>35895.833333333336</v>
      </c>
      <c r="T27" s="217"/>
    </row>
    <row r="28" spans="1:22" x14ac:dyDescent="0.25">
      <c r="A28" s="217">
        <v>7</v>
      </c>
      <c r="B28" s="225" t="s">
        <v>641</v>
      </c>
      <c r="C28" s="219">
        <v>1</v>
      </c>
      <c r="D28" s="220">
        <v>1</v>
      </c>
      <c r="E28" s="221">
        <f t="shared" si="6"/>
        <v>15716</v>
      </c>
      <c r="F28" s="219">
        <v>7516</v>
      </c>
      <c r="G28" s="219"/>
      <c r="H28" s="219">
        <v>5200</v>
      </c>
      <c r="I28" s="219">
        <v>3000</v>
      </c>
      <c r="J28" s="221">
        <f t="shared" si="7"/>
        <v>550</v>
      </c>
      <c r="K28" s="219"/>
      <c r="L28" s="219"/>
      <c r="M28" s="219"/>
      <c r="N28" s="219">
        <v>550</v>
      </c>
      <c r="O28" s="219"/>
      <c r="P28" s="219">
        <v>2.2000000000000002</v>
      </c>
      <c r="Q28" s="221">
        <f t="shared" si="8"/>
        <v>429400</v>
      </c>
      <c r="R28" s="219">
        <f t="shared" si="9"/>
        <v>35783.333333333336</v>
      </c>
      <c r="S28" s="219">
        <f t="shared" si="10"/>
        <v>35783.333333333336</v>
      </c>
      <c r="T28" s="217"/>
    </row>
    <row r="29" spans="1:22" x14ac:dyDescent="0.25">
      <c r="A29" s="217">
        <v>8</v>
      </c>
      <c r="B29" s="225" t="s">
        <v>642</v>
      </c>
      <c r="C29" s="219">
        <v>0.5</v>
      </c>
      <c r="D29" s="220">
        <v>0.3</v>
      </c>
      <c r="E29" s="221">
        <f t="shared" si="6"/>
        <v>7060</v>
      </c>
      <c r="F29" s="219">
        <v>7060</v>
      </c>
      <c r="G29" s="219"/>
      <c r="H29" s="219"/>
      <c r="I29" s="219"/>
      <c r="J29" s="221">
        <f t="shared" si="7"/>
        <v>0</v>
      </c>
      <c r="K29" s="219"/>
      <c r="L29" s="219"/>
      <c r="M29" s="219"/>
      <c r="N29" s="219"/>
      <c r="O29" s="219"/>
      <c r="P29" s="219">
        <v>2.2000000000000002</v>
      </c>
      <c r="Q29" s="221">
        <f t="shared" si="8"/>
        <v>55900</v>
      </c>
      <c r="R29" s="219">
        <f t="shared" si="9"/>
        <v>9316.6666666666661</v>
      </c>
      <c r="S29" s="219">
        <f t="shared" si="10"/>
        <v>15527.777777777779</v>
      </c>
      <c r="T29" s="217"/>
    </row>
    <row r="30" spans="1:22" x14ac:dyDescent="0.25">
      <c r="A30" s="217">
        <v>9</v>
      </c>
      <c r="B30" s="225" t="s">
        <v>643</v>
      </c>
      <c r="C30" s="219">
        <v>1</v>
      </c>
      <c r="D30" s="220">
        <v>1</v>
      </c>
      <c r="E30" s="221">
        <f t="shared" si="6"/>
        <v>15060</v>
      </c>
      <c r="F30" s="219">
        <v>7060</v>
      </c>
      <c r="G30" s="219"/>
      <c r="H30" s="219">
        <v>3500</v>
      </c>
      <c r="I30" s="219">
        <v>4500</v>
      </c>
      <c r="J30" s="221">
        <f t="shared" si="7"/>
        <v>1180</v>
      </c>
      <c r="K30" s="219"/>
      <c r="L30" s="219"/>
      <c r="M30" s="219"/>
      <c r="N30" s="219">
        <v>1180</v>
      </c>
      <c r="O30" s="219"/>
      <c r="P30" s="219">
        <v>2.2000000000000002</v>
      </c>
      <c r="Q30" s="221">
        <f t="shared" si="8"/>
        <v>428700</v>
      </c>
      <c r="R30" s="219">
        <f t="shared" si="9"/>
        <v>35725</v>
      </c>
      <c r="S30" s="219">
        <f t="shared" si="10"/>
        <v>35725</v>
      </c>
      <c r="T30" s="217"/>
    </row>
    <row r="31" spans="1:22" ht="33.75" customHeight="1" x14ac:dyDescent="0.25">
      <c r="A31" s="380" t="s">
        <v>125</v>
      </c>
      <c r="B31" s="381"/>
      <c r="C31" s="221">
        <f>SUM(C22:C30)</f>
        <v>47.22</v>
      </c>
      <c r="D31" s="222">
        <f>SUM(D22:D30)</f>
        <v>34.699999999999996</v>
      </c>
      <c r="E31" s="221" t="s">
        <v>8</v>
      </c>
      <c r="F31" s="221" t="s">
        <v>8</v>
      </c>
      <c r="G31" s="221" t="s">
        <v>8</v>
      </c>
      <c r="H31" s="221" t="s">
        <v>8</v>
      </c>
      <c r="I31" s="221" t="s">
        <v>8</v>
      </c>
      <c r="J31" s="221" t="s">
        <v>8</v>
      </c>
      <c r="K31" s="221" t="s">
        <v>8</v>
      </c>
      <c r="L31" s="221" t="s">
        <v>8</v>
      </c>
      <c r="M31" s="221" t="s">
        <v>8</v>
      </c>
      <c r="N31" s="221" t="s">
        <v>8</v>
      </c>
      <c r="O31" s="221" t="s">
        <v>8</v>
      </c>
      <c r="P31" s="221" t="s">
        <v>8</v>
      </c>
      <c r="Q31" s="221">
        <f>SUM(Q22:Q30)</f>
        <v>18088000</v>
      </c>
      <c r="R31" s="221" t="s">
        <v>8</v>
      </c>
      <c r="S31" s="221" t="s">
        <v>8</v>
      </c>
      <c r="T31" s="218" t="s">
        <v>8</v>
      </c>
    </row>
    <row r="32" spans="1:22" s="214" customFormat="1" ht="47.25" customHeight="1" x14ac:dyDescent="0.2">
      <c r="A32" s="380" t="s">
        <v>164</v>
      </c>
      <c r="B32" s="381"/>
      <c r="C32" s="221">
        <f>C22+C23+C26</f>
        <v>39.92</v>
      </c>
      <c r="D32" s="221">
        <f>D22+D23+D26</f>
        <v>27.6</v>
      </c>
      <c r="E32" s="221">
        <f>E22+E23+E26</f>
        <v>60263</v>
      </c>
      <c r="F32" s="221">
        <f>F22+F23+F26</f>
        <v>23868</v>
      </c>
      <c r="G32" s="221"/>
      <c r="H32" s="221">
        <f>H22+H23+H26</f>
        <v>16870</v>
      </c>
      <c r="I32" s="221">
        <f>I22+I23+I26</f>
        <v>19525</v>
      </c>
      <c r="J32" s="221">
        <f>J22+J23+J26</f>
        <v>1659.86</v>
      </c>
      <c r="K32" s="221"/>
      <c r="L32" s="221"/>
      <c r="M32" s="221"/>
      <c r="N32" s="221">
        <f>N22+N23+N26</f>
        <v>1659.86</v>
      </c>
      <c r="O32" s="221"/>
      <c r="P32" s="221">
        <v>2.2000000000000002</v>
      </c>
      <c r="Q32" s="221">
        <f>Q22+Q23+Q26</f>
        <v>15109800</v>
      </c>
      <c r="R32" s="221">
        <f t="shared" ref="R32:R48" si="11">Q32/C32/12</f>
        <v>31541.833667334668</v>
      </c>
      <c r="S32" s="221">
        <f t="shared" ref="S32:S48" si="12">Q32/D32/12</f>
        <v>45621.3768115942</v>
      </c>
      <c r="T32" s="218" t="s">
        <v>8</v>
      </c>
    </row>
    <row r="33" spans="1:20" s="214" customFormat="1" ht="42.75" customHeight="1" x14ac:dyDescent="0.2">
      <c r="A33" s="217">
        <v>1</v>
      </c>
      <c r="B33" s="223" t="s">
        <v>644</v>
      </c>
      <c r="C33" s="219">
        <v>1</v>
      </c>
      <c r="D33" s="220">
        <v>1</v>
      </c>
      <c r="E33" s="221">
        <f>SUM(F33:I33)</f>
        <v>16771</v>
      </c>
      <c r="F33" s="219">
        <v>8771</v>
      </c>
      <c r="G33" s="219"/>
      <c r="H33" s="219">
        <v>5000</v>
      </c>
      <c r="I33" s="219">
        <v>3000</v>
      </c>
      <c r="J33" s="221">
        <f>SUM(K33:N33)</f>
        <v>100</v>
      </c>
      <c r="K33" s="219"/>
      <c r="L33" s="219"/>
      <c r="M33" s="219"/>
      <c r="N33" s="219">
        <v>100</v>
      </c>
      <c r="O33" s="219"/>
      <c r="P33" s="219">
        <v>2.2000000000000002</v>
      </c>
      <c r="Q33" s="221">
        <f>(ROUND((D33*(E33+J33)*(1+O33/100)*P33*12)/100,0)*100)</f>
        <v>445400</v>
      </c>
      <c r="R33" s="219">
        <f t="shared" si="11"/>
        <v>37116.666666666664</v>
      </c>
      <c r="S33" s="219">
        <f t="shared" si="12"/>
        <v>37116.666666666664</v>
      </c>
      <c r="T33" s="217"/>
    </row>
    <row r="34" spans="1:20" x14ac:dyDescent="0.25">
      <c r="A34" s="217">
        <v>2</v>
      </c>
      <c r="B34" s="223" t="s">
        <v>645</v>
      </c>
      <c r="C34" s="219">
        <v>1</v>
      </c>
      <c r="D34" s="220">
        <v>1</v>
      </c>
      <c r="E34" s="221">
        <f>SUM(F34:I34)</f>
        <v>14716</v>
      </c>
      <c r="F34" s="219">
        <v>8716</v>
      </c>
      <c r="G34" s="219"/>
      <c r="H34" s="219">
        <v>2500</v>
      </c>
      <c r="I34" s="219">
        <v>3500</v>
      </c>
      <c r="J34" s="221">
        <f>SUM(K34:N34)</f>
        <v>1550</v>
      </c>
      <c r="K34" s="219"/>
      <c r="L34" s="219"/>
      <c r="M34" s="219"/>
      <c r="N34" s="219">
        <v>1550</v>
      </c>
      <c r="O34" s="219"/>
      <c r="P34" s="219">
        <v>2.2000000000000002</v>
      </c>
      <c r="Q34" s="221">
        <f t="shared" ref="Q34:Q48" si="13">ROUND((D34*(E34+J34)*(1+O34/100)*P34*12)/100,0)*100</f>
        <v>429400</v>
      </c>
      <c r="R34" s="219">
        <f t="shared" si="11"/>
        <v>35783.333333333336</v>
      </c>
      <c r="S34" s="219">
        <f t="shared" si="12"/>
        <v>35783.333333333336</v>
      </c>
      <c r="T34" s="217"/>
    </row>
    <row r="35" spans="1:20" x14ac:dyDescent="0.25">
      <c r="A35" s="217">
        <v>3</v>
      </c>
      <c r="B35" s="223" t="s">
        <v>646</v>
      </c>
      <c r="C35" s="219">
        <v>2</v>
      </c>
      <c r="D35" s="220">
        <v>2</v>
      </c>
      <c r="E35" s="221">
        <f t="shared" ref="E35:E47" si="14">SUM(F35:I35)</f>
        <v>15021</v>
      </c>
      <c r="F35" s="219">
        <v>7521</v>
      </c>
      <c r="G35" s="219"/>
      <c r="H35" s="219">
        <v>3000</v>
      </c>
      <c r="I35" s="219">
        <v>4500</v>
      </c>
      <c r="J35" s="221">
        <f t="shared" ref="J35:J44" si="15">SUM(K35:N35)</f>
        <v>1300</v>
      </c>
      <c r="K35" s="219"/>
      <c r="L35" s="219"/>
      <c r="M35" s="219"/>
      <c r="N35" s="219">
        <v>1300</v>
      </c>
      <c r="O35" s="219"/>
      <c r="P35" s="219">
        <v>2.2000000000000002</v>
      </c>
      <c r="Q35" s="221">
        <f t="shared" si="13"/>
        <v>861700</v>
      </c>
      <c r="R35" s="219">
        <f t="shared" si="11"/>
        <v>35904.166666666664</v>
      </c>
      <c r="S35" s="219">
        <f t="shared" si="12"/>
        <v>35904.166666666664</v>
      </c>
      <c r="T35" s="217"/>
    </row>
    <row r="36" spans="1:20" x14ac:dyDescent="0.25">
      <c r="A36" s="217">
        <v>4</v>
      </c>
      <c r="B36" s="223" t="s">
        <v>647</v>
      </c>
      <c r="C36" s="219">
        <v>1</v>
      </c>
      <c r="D36" s="220">
        <v>1</v>
      </c>
      <c r="E36" s="221">
        <f t="shared" si="14"/>
        <v>15180</v>
      </c>
      <c r="F36" s="219">
        <v>7180</v>
      </c>
      <c r="G36" s="219"/>
      <c r="H36" s="219">
        <v>3500</v>
      </c>
      <c r="I36" s="219">
        <v>4500</v>
      </c>
      <c r="J36" s="221">
        <f t="shared" si="15"/>
        <v>1100</v>
      </c>
      <c r="K36" s="219"/>
      <c r="L36" s="219"/>
      <c r="M36" s="219"/>
      <c r="N36" s="219">
        <v>1100</v>
      </c>
      <c r="O36" s="219"/>
      <c r="P36" s="219">
        <v>2.2000000000000002</v>
      </c>
      <c r="Q36" s="221">
        <f t="shared" si="13"/>
        <v>429800</v>
      </c>
      <c r="R36" s="219">
        <f t="shared" si="11"/>
        <v>35816.666666666664</v>
      </c>
      <c r="S36" s="219">
        <f t="shared" si="12"/>
        <v>35816.666666666664</v>
      </c>
      <c r="T36" s="217"/>
    </row>
    <row r="37" spans="1:20" x14ac:dyDescent="0.25">
      <c r="A37" s="217">
        <v>5</v>
      </c>
      <c r="B37" s="223" t="s">
        <v>648</v>
      </c>
      <c r="C37" s="219">
        <v>0.5</v>
      </c>
      <c r="D37" s="220">
        <v>0.5</v>
      </c>
      <c r="E37" s="221">
        <f t="shared" si="14"/>
        <v>7814</v>
      </c>
      <c r="F37" s="219">
        <v>6614</v>
      </c>
      <c r="G37" s="219"/>
      <c r="H37" s="219">
        <v>1200</v>
      </c>
      <c r="I37" s="219"/>
      <c r="J37" s="221">
        <f t="shared" si="15"/>
        <v>0</v>
      </c>
      <c r="K37" s="219"/>
      <c r="L37" s="219"/>
      <c r="M37" s="219"/>
      <c r="N37" s="219"/>
      <c r="O37" s="219"/>
      <c r="P37" s="219">
        <v>2.2000000000000002</v>
      </c>
      <c r="Q37" s="221">
        <f t="shared" si="13"/>
        <v>103100</v>
      </c>
      <c r="R37" s="219">
        <f t="shared" si="11"/>
        <v>17183.333333333332</v>
      </c>
      <c r="S37" s="219">
        <f t="shared" si="12"/>
        <v>17183.333333333332</v>
      </c>
      <c r="T37" s="217"/>
    </row>
    <row r="38" spans="1:20" x14ac:dyDescent="0.25">
      <c r="A38" s="217">
        <v>6</v>
      </c>
      <c r="B38" s="223" t="s">
        <v>649</v>
      </c>
      <c r="C38" s="219">
        <v>1</v>
      </c>
      <c r="D38" s="220">
        <v>1</v>
      </c>
      <c r="E38" s="221">
        <f t="shared" si="14"/>
        <v>14880</v>
      </c>
      <c r="F38" s="219">
        <v>4880</v>
      </c>
      <c r="G38" s="219"/>
      <c r="H38" s="219">
        <v>6000</v>
      </c>
      <c r="I38" s="219">
        <v>4000</v>
      </c>
      <c r="J38" s="221">
        <f t="shared" si="15"/>
        <v>1700</v>
      </c>
      <c r="K38" s="219"/>
      <c r="L38" s="219"/>
      <c r="M38" s="219"/>
      <c r="N38" s="219">
        <v>1700</v>
      </c>
      <c r="O38" s="219"/>
      <c r="P38" s="219">
        <v>2.2000000000000002</v>
      </c>
      <c r="Q38" s="221">
        <f t="shared" si="13"/>
        <v>437700</v>
      </c>
      <c r="R38" s="219">
        <f t="shared" si="11"/>
        <v>36475</v>
      </c>
      <c r="S38" s="219">
        <f t="shared" si="12"/>
        <v>36475</v>
      </c>
      <c r="T38" s="217"/>
    </row>
    <row r="39" spans="1:20" x14ac:dyDescent="0.25">
      <c r="A39" s="217">
        <v>7</v>
      </c>
      <c r="B39" s="223" t="s">
        <v>650</v>
      </c>
      <c r="C39" s="219">
        <v>1</v>
      </c>
      <c r="D39" s="220">
        <v>1</v>
      </c>
      <c r="E39" s="221">
        <f t="shared" si="14"/>
        <v>14595</v>
      </c>
      <c r="F39" s="219">
        <v>7180</v>
      </c>
      <c r="G39" s="219"/>
      <c r="H39" s="219">
        <v>3750</v>
      </c>
      <c r="I39" s="219">
        <v>3665</v>
      </c>
      <c r="J39" s="221">
        <f t="shared" si="15"/>
        <v>2000</v>
      </c>
      <c r="K39" s="219"/>
      <c r="L39" s="219"/>
      <c r="M39" s="219"/>
      <c r="N39" s="219">
        <v>2000</v>
      </c>
      <c r="O39" s="219"/>
      <c r="P39" s="219">
        <v>2.2000000000000002</v>
      </c>
      <c r="Q39" s="221">
        <f t="shared" si="13"/>
        <v>438100</v>
      </c>
      <c r="R39" s="219">
        <f t="shared" si="11"/>
        <v>36508.333333333336</v>
      </c>
      <c r="S39" s="219">
        <f t="shared" si="12"/>
        <v>36508.333333333336</v>
      </c>
      <c r="T39" s="217"/>
    </row>
    <row r="40" spans="1:20" x14ac:dyDescent="0.25">
      <c r="A40" s="217">
        <v>8</v>
      </c>
      <c r="B40" s="223" t="s">
        <v>651</v>
      </c>
      <c r="C40" s="219">
        <v>0.22</v>
      </c>
      <c r="D40" s="219">
        <v>0.22</v>
      </c>
      <c r="E40" s="221">
        <f t="shared" si="14"/>
        <v>5422</v>
      </c>
      <c r="F40" s="219">
        <v>5422</v>
      </c>
      <c r="G40" s="219"/>
      <c r="H40" s="219"/>
      <c r="I40" s="219"/>
      <c r="J40" s="221">
        <f t="shared" si="15"/>
        <v>0</v>
      </c>
      <c r="K40" s="219"/>
      <c r="L40" s="219"/>
      <c r="M40" s="219"/>
      <c r="N40" s="219"/>
      <c r="O40" s="219"/>
      <c r="P40" s="219">
        <v>2.2000000000000002</v>
      </c>
      <c r="Q40" s="221">
        <f t="shared" si="13"/>
        <v>31500</v>
      </c>
      <c r="R40" s="219">
        <f t="shared" si="11"/>
        <v>11931.818181818182</v>
      </c>
      <c r="S40" s="219">
        <f t="shared" si="12"/>
        <v>11931.818181818182</v>
      </c>
      <c r="T40" s="217"/>
    </row>
    <row r="41" spans="1:20" x14ac:dyDescent="0.25">
      <c r="A41" s="217">
        <v>9</v>
      </c>
      <c r="B41" s="223" t="s">
        <v>652</v>
      </c>
      <c r="C41" s="219">
        <v>3</v>
      </c>
      <c r="D41" s="220">
        <v>3</v>
      </c>
      <c r="E41" s="221">
        <f t="shared" si="14"/>
        <v>16072</v>
      </c>
      <c r="F41" s="219">
        <v>3972</v>
      </c>
      <c r="G41" s="219"/>
      <c r="H41" s="219">
        <v>5000</v>
      </c>
      <c r="I41" s="219">
        <v>7100</v>
      </c>
      <c r="J41" s="221">
        <f t="shared" si="15"/>
        <v>170</v>
      </c>
      <c r="K41" s="219"/>
      <c r="L41" s="219"/>
      <c r="M41" s="219"/>
      <c r="N41" s="219">
        <v>170</v>
      </c>
      <c r="O41" s="219"/>
      <c r="P41" s="219">
        <v>2.2000000000000002</v>
      </c>
      <c r="Q41" s="221">
        <f t="shared" si="13"/>
        <v>1286400</v>
      </c>
      <c r="R41" s="219">
        <f t="shared" si="11"/>
        <v>35733.333333333336</v>
      </c>
      <c r="S41" s="219">
        <f t="shared" si="12"/>
        <v>35733.333333333336</v>
      </c>
      <c r="T41" s="217"/>
    </row>
    <row r="42" spans="1:20" ht="45" x14ac:dyDescent="0.25">
      <c r="A42" s="217">
        <v>10</v>
      </c>
      <c r="B42" s="224" t="s">
        <v>653</v>
      </c>
      <c r="C42" s="219">
        <v>1</v>
      </c>
      <c r="D42" s="220">
        <v>1</v>
      </c>
      <c r="E42" s="221">
        <f t="shared" si="14"/>
        <v>14172</v>
      </c>
      <c r="F42" s="219">
        <v>3972</v>
      </c>
      <c r="G42" s="219"/>
      <c r="H42" s="219">
        <v>5000</v>
      </c>
      <c r="I42" s="219">
        <v>5200</v>
      </c>
      <c r="J42" s="221">
        <f t="shared" si="15"/>
        <v>1995</v>
      </c>
      <c r="K42" s="219"/>
      <c r="L42" s="219"/>
      <c r="M42" s="219"/>
      <c r="N42" s="219">
        <v>1995</v>
      </c>
      <c r="O42" s="219"/>
      <c r="P42" s="219">
        <v>2.2000000000000002</v>
      </c>
      <c r="Q42" s="221">
        <f t="shared" si="13"/>
        <v>426800</v>
      </c>
      <c r="R42" s="219">
        <f t="shared" si="11"/>
        <v>35566.666666666664</v>
      </c>
      <c r="S42" s="219">
        <f t="shared" si="12"/>
        <v>35566.666666666664</v>
      </c>
      <c r="T42" s="217"/>
    </row>
    <row r="43" spans="1:20" ht="15.75" customHeight="1" x14ac:dyDescent="0.25">
      <c r="A43" s="217">
        <v>11</v>
      </c>
      <c r="B43" s="223" t="s">
        <v>654</v>
      </c>
      <c r="C43" s="219">
        <v>0.76</v>
      </c>
      <c r="D43" s="219">
        <v>0.76</v>
      </c>
      <c r="E43" s="221">
        <f t="shared" si="14"/>
        <v>10622</v>
      </c>
      <c r="F43" s="219">
        <v>3972</v>
      </c>
      <c r="G43" s="219"/>
      <c r="H43" s="219">
        <v>4150</v>
      </c>
      <c r="I43" s="219">
        <v>2500</v>
      </c>
      <c r="J43" s="221">
        <f t="shared" si="15"/>
        <v>0</v>
      </c>
      <c r="K43" s="219"/>
      <c r="L43" s="219"/>
      <c r="M43" s="219"/>
      <c r="N43" s="219"/>
      <c r="O43" s="219"/>
      <c r="P43" s="219">
        <v>2.2000000000000002</v>
      </c>
      <c r="Q43" s="221">
        <f t="shared" si="13"/>
        <v>213100</v>
      </c>
      <c r="R43" s="219">
        <f t="shared" si="11"/>
        <v>23366.228070175439</v>
      </c>
      <c r="S43" s="219">
        <f t="shared" si="12"/>
        <v>23366.228070175439</v>
      </c>
      <c r="T43" s="217"/>
    </row>
    <row r="44" spans="1:20" x14ac:dyDescent="0.25">
      <c r="A44" s="217">
        <v>12</v>
      </c>
      <c r="B44" s="225" t="s">
        <v>655</v>
      </c>
      <c r="C44" s="219">
        <v>1</v>
      </c>
      <c r="D44" s="220">
        <v>1</v>
      </c>
      <c r="E44" s="221">
        <f t="shared" si="14"/>
        <v>15672</v>
      </c>
      <c r="F44" s="219">
        <v>3972</v>
      </c>
      <c r="G44" s="219"/>
      <c r="H44" s="219">
        <v>6200</v>
      </c>
      <c r="I44" s="219">
        <v>5500</v>
      </c>
      <c r="J44" s="221">
        <f t="shared" si="15"/>
        <v>550</v>
      </c>
      <c r="K44" s="219"/>
      <c r="L44" s="219"/>
      <c r="M44" s="219"/>
      <c r="N44" s="219">
        <v>550</v>
      </c>
      <c r="O44" s="219"/>
      <c r="P44" s="219">
        <v>2.2000000000000002</v>
      </c>
      <c r="Q44" s="221">
        <f t="shared" si="13"/>
        <v>428300</v>
      </c>
      <c r="R44" s="219">
        <f t="shared" si="11"/>
        <v>35691.666666666664</v>
      </c>
      <c r="S44" s="219">
        <f t="shared" si="12"/>
        <v>35691.666666666664</v>
      </c>
      <c r="T44" s="217"/>
    </row>
    <row r="45" spans="1:20" x14ac:dyDescent="0.25">
      <c r="A45" s="217">
        <v>13</v>
      </c>
      <c r="B45" s="225" t="s">
        <v>656</v>
      </c>
      <c r="C45" s="219">
        <v>1</v>
      </c>
      <c r="D45" s="220">
        <v>1</v>
      </c>
      <c r="E45" s="221">
        <f t="shared" si="14"/>
        <v>16023</v>
      </c>
      <c r="F45" s="219">
        <v>6023</v>
      </c>
      <c r="G45" s="219"/>
      <c r="H45" s="219">
        <v>6000</v>
      </c>
      <c r="I45" s="219">
        <v>4000</v>
      </c>
      <c r="J45" s="221">
        <f>SUM(K45:N45)</f>
        <v>1000</v>
      </c>
      <c r="K45" s="219"/>
      <c r="L45" s="219"/>
      <c r="M45" s="219"/>
      <c r="N45" s="219">
        <v>1000</v>
      </c>
      <c r="O45" s="219"/>
      <c r="P45" s="219">
        <v>2.2000000000000002</v>
      </c>
      <c r="Q45" s="221">
        <f t="shared" si="13"/>
        <v>449400</v>
      </c>
      <c r="R45" s="219">
        <f t="shared" si="11"/>
        <v>37450</v>
      </c>
      <c r="S45" s="219">
        <f t="shared" si="12"/>
        <v>37450</v>
      </c>
      <c r="T45" s="217"/>
    </row>
    <row r="46" spans="1:20" x14ac:dyDescent="0.25">
      <c r="A46" s="217">
        <v>14</v>
      </c>
      <c r="B46" s="225" t="s">
        <v>657</v>
      </c>
      <c r="C46" s="219">
        <v>0.3</v>
      </c>
      <c r="D46" s="220">
        <v>0.3</v>
      </c>
      <c r="E46" s="221">
        <f t="shared" si="14"/>
        <v>4972</v>
      </c>
      <c r="F46" s="219">
        <v>3972</v>
      </c>
      <c r="G46" s="219"/>
      <c r="H46" s="219">
        <v>1000</v>
      </c>
      <c r="I46" s="219"/>
      <c r="J46" s="221">
        <f>SUM(K46:N46)</f>
        <v>0</v>
      </c>
      <c r="K46" s="219"/>
      <c r="L46" s="219"/>
      <c r="M46" s="219"/>
      <c r="N46" s="219"/>
      <c r="O46" s="219"/>
      <c r="P46" s="219">
        <v>2.2000000000000002</v>
      </c>
      <c r="Q46" s="221">
        <f t="shared" si="13"/>
        <v>39400</v>
      </c>
      <c r="R46" s="219">
        <f t="shared" si="11"/>
        <v>10944.444444444445</v>
      </c>
      <c r="S46" s="219">
        <f t="shared" si="12"/>
        <v>10944.444444444445</v>
      </c>
      <c r="T46" s="217"/>
    </row>
    <row r="47" spans="1:20" x14ac:dyDescent="0.25">
      <c r="A47" s="217">
        <v>15</v>
      </c>
      <c r="B47" s="225" t="s">
        <v>658</v>
      </c>
      <c r="C47" s="219">
        <v>0.5</v>
      </c>
      <c r="D47" s="220">
        <v>0.5</v>
      </c>
      <c r="E47" s="221">
        <f t="shared" si="14"/>
        <v>7432</v>
      </c>
      <c r="F47" s="219">
        <v>5422</v>
      </c>
      <c r="G47" s="219"/>
      <c r="H47" s="219">
        <v>1050</v>
      </c>
      <c r="I47" s="219">
        <v>960</v>
      </c>
      <c r="J47" s="221">
        <f>SUM(K47:N47)</f>
        <v>275</v>
      </c>
      <c r="K47" s="219"/>
      <c r="L47" s="219"/>
      <c r="M47" s="219"/>
      <c r="N47" s="219">
        <v>275</v>
      </c>
      <c r="O47" s="219"/>
      <c r="P47" s="219">
        <v>2.2000000000000002</v>
      </c>
      <c r="Q47" s="221">
        <f t="shared" si="13"/>
        <v>101700</v>
      </c>
      <c r="R47" s="219">
        <f t="shared" si="11"/>
        <v>16950</v>
      </c>
      <c r="S47" s="219">
        <f t="shared" si="12"/>
        <v>16950</v>
      </c>
      <c r="T47" s="217"/>
    </row>
    <row r="48" spans="1:20" x14ac:dyDescent="0.25">
      <c r="A48" s="217">
        <v>16</v>
      </c>
      <c r="B48" s="225" t="s">
        <v>659</v>
      </c>
      <c r="C48" s="219">
        <v>1</v>
      </c>
      <c r="D48" s="220">
        <v>1</v>
      </c>
      <c r="E48" s="221">
        <f>SUM(F48:I48)</f>
        <v>15980</v>
      </c>
      <c r="F48" s="219">
        <v>7180</v>
      </c>
      <c r="G48" s="219"/>
      <c r="H48" s="219">
        <v>5000</v>
      </c>
      <c r="I48" s="219">
        <v>3800</v>
      </c>
      <c r="J48" s="221">
        <f>SUM(K48:N48)</f>
        <v>450</v>
      </c>
      <c r="K48" s="219"/>
      <c r="L48" s="219"/>
      <c r="M48" s="219"/>
      <c r="N48" s="219">
        <v>450</v>
      </c>
      <c r="O48" s="219"/>
      <c r="P48" s="219">
        <v>2.2000000000000002</v>
      </c>
      <c r="Q48" s="221">
        <f t="shared" si="13"/>
        <v>433800</v>
      </c>
      <c r="R48" s="219">
        <f t="shared" si="11"/>
        <v>36150</v>
      </c>
      <c r="S48" s="219">
        <f t="shared" si="12"/>
        <v>36150</v>
      </c>
      <c r="T48" s="217"/>
    </row>
    <row r="49" spans="1:20" ht="28.5" customHeight="1" x14ac:dyDescent="0.25">
      <c r="A49" s="380" t="s">
        <v>126</v>
      </c>
      <c r="B49" s="381"/>
      <c r="C49" s="221">
        <f>SUM(C33:C48)</f>
        <v>16.28</v>
      </c>
      <c r="D49" s="221">
        <f>SUM(D33:D48)</f>
        <v>16.28</v>
      </c>
      <c r="E49" s="221" t="s">
        <v>8</v>
      </c>
      <c r="F49" s="221" t="s">
        <v>8</v>
      </c>
      <c r="G49" s="221" t="s">
        <v>8</v>
      </c>
      <c r="H49" s="221" t="s">
        <v>8</v>
      </c>
      <c r="I49" s="221" t="s">
        <v>8</v>
      </c>
      <c r="J49" s="221" t="s">
        <v>8</v>
      </c>
      <c r="K49" s="221" t="s">
        <v>8</v>
      </c>
      <c r="L49" s="221" t="s">
        <v>8</v>
      </c>
      <c r="M49" s="221" t="s">
        <v>8</v>
      </c>
      <c r="N49" s="221" t="s">
        <v>8</v>
      </c>
      <c r="O49" s="221" t="s">
        <v>8</v>
      </c>
      <c r="P49" s="221" t="s">
        <v>8</v>
      </c>
      <c r="Q49" s="221">
        <f>SUM(Q33:Q48)</f>
        <v>6555600</v>
      </c>
      <c r="R49" s="221" t="s">
        <v>8</v>
      </c>
      <c r="S49" s="221" t="s">
        <v>8</v>
      </c>
      <c r="T49" s="218" t="s">
        <v>8</v>
      </c>
    </row>
    <row r="50" spans="1:20" s="214" customFormat="1" ht="34.5" customHeight="1" x14ac:dyDescent="0.2">
      <c r="A50" s="256">
        <v>1</v>
      </c>
      <c r="B50" s="226" t="s">
        <v>660</v>
      </c>
      <c r="C50" s="219">
        <v>0.5</v>
      </c>
      <c r="D50" s="220">
        <v>0.5</v>
      </c>
      <c r="E50" s="221">
        <f>SUM(F50:I50)</f>
        <v>8099</v>
      </c>
      <c r="F50" s="219">
        <v>5249</v>
      </c>
      <c r="G50" s="219"/>
      <c r="H50" s="219">
        <v>1300</v>
      </c>
      <c r="I50" s="219">
        <v>1550</v>
      </c>
      <c r="J50" s="221">
        <f>SUM(K50:N50)</f>
        <v>0</v>
      </c>
      <c r="K50" s="219"/>
      <c r="L50" s="219"/>
      <c r="M50" s="219"/>
      <c r="N50" s="219"/>
      <c r="O50" s="219"/>
      <c r="P50" s="219">
        <v>2.2000000000000002</v>
      </c>
      <c r="Q50" s="221">
        <f>ROUND((D50*(E50+J50)*(1+O50/100)*P50*12)/100,0)*100</f>
        <v>106900</v>
      </c>
      <c r="R50" s="219">
        <f>Q50/C50/12</f>
        <v>17816.666666666668</v>
      </c>
      <c r="S50" s="219">
        <f>Q50/D50/12</f>
        <v>17816.666666666668</v>
      </c>
      <c r="T50" s="218"/>
    </row>
    <row r="51" spans="1:20" s="214" customFormat="1" x14ac:dyDescent="0.2">
      <c r="A51" s="217">
        <v>2</v>
      </c>
      <c r="B51" s="223" t="s">
        <v>661</v>
      </c>
      <c r="C51" s="219">
        <v>1.5</v>
      </c>
      <c r="D51" s="220">
        <v>1.5</v>
      </c>
      <c r="E51" s="221">
        <f>SUM(F51:I51)</f>
        <v>15418</v>
      </c>
      <c r="F51" s="219">
        <v>5218</v>
      </c>
      <c r="G51" s="219"/>
      <c r="H51" s="219">
        <v>5000</v>
      </c>
      <c r="I51" s="219">
        <v>5200</v>
      </c>
      <c r="J51" s="221">
        <f>SUM(K51:N51)</f>
        <v>1500</v>
      </c>
      <c r="K51" s="219"/>
      <c r="L51" s="219"/>
      <c r="M51" s="219"/>
      <c r="N51" s="219">
        <v>1500</v>
      </c>
      <c r="O51" s="219"/>
      <c r="P51" s="219">
        <v>2.2000000000000002</v>
      </c>
      <c r="Q51" s="221">
        <f>ROUND((D51*(E51+J51)*(1+O51/100)*P51*12)/100,0)*100</f>
        <v>670000</v>
      </c>
      <c r="R51" s="219">
        <f>Q51/C51/12</f>
        <v>37222.222222222226</v>
      </c>
      <c r="S51" s="219">
        <f>Q51/D51/12</f>
        <v>37222.222222222226</v>
      </c>
      <c r="T51" s="217"/>
    </row>
    <row r="52" spans="1:20" ht="36" customHeight="1" x14ac:dyDescent="0.25">
      <c r="A52" s="380" t="s">
        <v>662</v>
      </c>
      <c r="B52" s="381"/>
      <c r="C52" s="221">
        <f>SUM(C50:C51)</f>
        <v>2</v>
      </c>
      <c r="D52" s="221">
        <f>SUM(D50:D51)</f>
        <v>2</v>
      </c>
      <c r="E52" s="221" t="s">
        <v>8</v>
      </c>
      <c r="F52" s="221" t="s">
        <v>8</v>
      </c>
      <c r="G52" s="221" t="s">
        <v>8</v>
      </c>
      <c r="H52" s="221" t="s">
        <v>8</v>
      </c>
      <c r="I52" s="221" t="s">
        <v>8</v>
      </c>
      <c r="J52" s="221" t="s">
        <v>8</v>
      </c>
      <c r="K52" s="221" t="s">
        <v>8</v>
      </c>
      <c r="L52" s="221" t="s">
        <v>8</v>
      </c>
      <c r="M52" s="221" t="s">
        <v>8</v>
      </c>
      <c r="N52" s="221" t="s">
        <v>8</v>
      </c>
      <c r="O52" s="221" t="s">
        <v>8</v>
      </c>
      <c r="P52" s="221" t="s">
        <v>8</v>
      </c>
      <c r="Q52" s="221">
        <f>SUM(Q50:Q51)</f>
        <v>776900</v>
      </c>
      <c r="R52" s="221" t="s">
        <v>8</v>
      </c>
      <c r="S52" s="221" t="s">
        <v>8</v>
      </c>
      <c r="T52" s="218" t="s">
        <v>8</v>
      </c>
    </row>
    <row r="53" spans="1:20" s="214" customFormat="1" ht="22.5" customHeight="1" x14ac:dyDescent="0.2">
      <c r="A53" s="217" t="s">
        <v>122</v>
      </c>
      <c r="B53" s="223" t="s">
        <v>122</v>
      </c>
      <c r="C53" s="219"/>
      <c r="D53" s="220"/>
      <c r="E53" s="221">
        <f>SUM(F53:I53)</f>
        <v>0</v>
      </c>
      <c r="F53" s="219"/>
      <c r="G53" s="219"/>
      <c r="H53" s="219"/>
      <c r="I53" s="219"/>
      <c r="J53" s="221">
        <f>SUM(K53:N53)</f>
        <v>0</v>
      </c>
      <c r="K53" s="219"/>
      <c r="L53" s="219"/>
      <c r="M53" s="219"/>
      <c r="N53" s="219"/>
      <c r="O53" s="219"/>
      <c r="P53" s="219"/>
      <c r="Q53" s="221">
        <f>ROUND((D53*(E53+J53)*(1+O53/100)*P53*12)/100,0)*100</f>
        <v>0</v>
      </c>
      <c r="R53" s="219" t="e">
        <f>Q53/C53/12</f>
        <v>#DIV/0!</v>
      </c>
      <c r="S53" s="219" t="e">
        <f>Q53/D53/12</f>
        <v>#DIV/0!</v>
      </c>
      <c r="T53" s="217"/>
    </row>
    <row r="54" spans="1:20" ht="28.5" customHeight="1" x14ac:dyDescent="0.25">
      <c r="A54" s="380" t="s">
        <v>127</v>
      </c>
      <c r="B54" s="381"/>
      <c r="C54" s="221">
        <f>SUM(C53:C53)</f>
        <v>0</v>
      </c>
      <c r="D54" s="222">
        <f>SUM(D53:D53)</f>
        <v>0</v>
      </c>
      <c r="E54" s="221" t="s">
        <v>8</v>
      </c>
      <c r="F54" s="221" t="s">
        <v>8</v>
      </c>
      <c r="G54" s="221" t="s">
        <v>8</v>
      </c>
      <c r="H54" s="221" t="s">
        <v>8</v>
      </c>
      <c r="I54" s="221" t="s">
        <v>8</v>
      </c>
      <c r="J54" s="221" t="s">
        <v>8</v>
      </c>
      <c r="K54" s="221" t="s">
        <v>8</v>
      </c>
      <c r="L54" s="221" t="s">
        <v>8</v>
      </c>
      <c r="M54" s="221" t="s">
        <v>8</v>
      </c>
      <c r="N54" s="221" t="s">
        <v>8</v>
      </c>
      <c r="O54" s="221" t="s">
        <v>8</v>
      </c>
      <c r="P54" s="221" t="s">
        <v>8</v>
      </c>
      <c r="Q54" s="221">
        <f>SUM(Q53:Q53)</f>
        <v>0</v>
      </c>
      <c r="R54" s="221" t="s">
        <v>8</v>
      </c>
      <c r="S54" s="221" t="s">
        <v>8</v>
      </c>
      <c r="T54" s="218" t="s">
        <v>8</v>
      </c>
    </row>
    <row r="55" spans="1:20" s="214" customFormat="1" ht="19.5" customHeight="1" x14ac:dyDescent="0.2">
      <c r="A55" s="217">
        <v>1</v>
      </c>
      <c r="B55" s="223" t="s">
        <v>663</v>
      </c>
      <c r="C55" s="219">
        <v>1</v>
      </c>
      <c r="D55" s="220">
        <v>0.7</v>
      </c>
      <c r="E55" s="221">
        <f>SUM(F55:I55)</f>
        <v>11483</v>
      </c>
      <c r="F55" s="219">
        <v>4433</v>
      </c>
      <c r="G55" s="219"/>
      <c r="H55" s="219">
        <v>4200</v>
      </c>
      <c r="I55" s="219">
        <v>2850</v>
      </c>
      <c r="J55" s="221">
        <f>SUM(K55:N55)</f>
        <v>0</v>
      </c>
      <c r="K55" s="221"/>
      <c r="L55" s="221"/>
      <c r="M55" s="221"/>
      <c r="N55" s="219"/>
      <c r="O55" s="219"/>
      <c r="P55" s="219">
        <v>2.2000000000000002</v>
      </c>
      <c r="Q55" s="221">
        <f t="shared" ref="Q55:Q66" si="16">ROUND((D55*(E55+J55)*(1+O55/100)*P55*12)/100,0)*100</f>
        <v>212200</v>
      </c>
      <c r="R55" s="219">
        <f t="shared" ref="R55:R66" si="17">Q55/C55/12</f>
        <v>17683.333333333332</v>
      </c>
      <c r="S55" s="219">
        <f t="shared" ref="S55:S66" si="18">Q55/D55/12</f>
        <v>25261.904761904763</v>
      </c>
      <c r="T55" s="218"/>
    </row>
    <row r="56" spans="1:20" s="214" customFormat="1" ht="29.25" customHeight="1" x14ac:dyDescent="0.2">
      <c r="A56" s="217">
        <v>2</v>
      </c>
      <c r="B56" s="224" t="s">
        <v>664</v>
      </c>
      <c r="C56" s="219">
        <v>0.5</v>
      </c>
      <c r="D56" s="220">
        <v>0.2</v>
      </c>
      <c r="E56" s="221">
        <f>SUM(F56:I56)</f>
        <v>4433</v>
      </c>
      <c r="F56" s="219">
        <v>4433</v>
      </c>
      <c r="G56" s="219"/>
      <c r="H56" s="219"/>
      <c r="I56" s="219"/>
      <c r="J56" s="221">
        <f>SUM(K56:N56)</f>
        <v>0</v>
      </c>
      <c r="K56" s="219"/>
      <c r="L56" s="219"/>
      <c r="M56" s="219"/>
      <c r="N56" s="219"/>
      <c r="O56" s="219"/>
      <c r="P56" s="219">
        <v>2.2000000000000002</v>
      </c>
      <c r="Q56" s="221">
        <f t="shared" si="16"/>
        <v>23400</v>
      </c>
      <c r="R56" s="219">
        <f t="shared" si="17"/>
        <v>3900</v>
      </c>
      <c r="S56" s="219">
        <f t="shared" si="18"/>
        <v>9750</v>
      </c>
      <c r="T56" s="217"/>
    </row>
    <row r="57" spans="1:20" x14ac:dyDescent="0.25">
      <c r="A57" s="217">
        <v>3</v>
      </c>
      <c r="B57" s="223" t="s">
        <v>678</v>
      </c>
      <c r="C57" s="219">
        <v>0.5</v>
      </c>
      <c r="D57" s="220">
        <v>0.1</v>
      </c>
      <c r="E57" s="221">
        <f>SUM(F57:I57)</f>
        <v>4433</v>
      </c>
      <c r="F57" s="219">
        <v>4433</v>
      </c>
      <c r="G57" s="219"/>
      <c r="H57" s="219"/>
      <c r="I57" s="219"/>
      <c r="J57" s="221">
        <f>SUM(K57:N57)</f>
        <v>0</v>
      </c>
      <c r="K57" s="219"/>
      <c r="L57" s="219"/>
      <c r="M57" s="219"/>
      <c r="N57" s="219"/>
      <c r="O57" s="219"/>
      <c r="P57" s="219">
        <v>2.2000000000000002</v>
      </c>
      <c r="Q57" s="221">
        <f>ROUND((D57*(E57+J57)*(1+O57/100)*P57*12)/100,0)*100</f>
        <v>11700</v>
      </c>
      <c r="R57" s="219">
        <f>Q57/C57/12</f>
        <v>1950</v>
      </c>
      <c r="S57" s="219">
        <f>Q57/D57/12</f>
        <v>9750</v>
      </c>
      <c r="T57" s="217"/>
    </row>
    <row r="58" spans="1:20" ht="30" x14ac:dyDescent="0.25">
      <c r="A58" s="217">
        <v>4</v>
      </c>
      <c r="B58" s="224" t="s">
        <v>665</v>
      </c>
      <c r="C58" s="219">
        <v>1</v>
      </c>
      <c r="D58" s="219">
        <v>0.2</v>
      </c>
      <c r="E58" s="221">
        <f t="shared" ref="E58:E64" si="19">SUM(F58:I58)</f>
        <v>4433</v>
      </c>
      <c r="F58" s="219">
        <v>4433</v>
      </c>
      <c r="G58" s="219"/>
      <c r="H58" s="219"/>
      <c r="I58" s="219"/>
      <c r="J58" s="221">
        <f t="shared" ref="J58:J64" si="20">SUM(K58:N58)</f>
        <v>0</v>
      </c>
      <c r="K58" s="219"/>
      <c r="L58" s="219"/>
      <c r="M58" s="219"/>
      <c r="N58" s="219"/>
      <c r="O58" s="219"/>
      <c r="P58" s="219">
        <v>2.2000000000000002</v>
      </c>
      <c r="Q58" s="221">
        <f t="shared" si="16"/>
        <v>23400</v>
      </c>
      <c r="R58" s="219">
        <f t="shared" si="17"/>
        <v>1950</v>
      </c>
      <c r="S58" s="219">
        <f>Q58/D58/12</f>
        <v>9750</v>
      </c>
      <c r="T58" s="217"/>
    </row>
    <row r="59" spans="1:20" x14ac:dyDescent="0.25">
      <c r="A59" s="217">
        <v>5</v>
      </c>
      <c r="B59" s="223" t="s">
        <v>666</v>
      </c>
      <c r="C59" s="219">
        <v>2</v>
      </c>
      <c r="D59" s="220">
        <v>1.2</v>
      </c>
      <c r="E59" s="221">
        <f t="shared" si="19"/>
        <v>16033</v>
      </c>
      <c r="F59" s="219">
        <v>4433</v>
      </c>
      <c r="G59" s="219"/>
      <c r="H59" s="219">
        <v>6200</v>
      </c>
      <c r="I59" s="219">
        <v>5400</v>
      </c>
      <c r="J59" s="221">
        <f t="shared" si="20"/>
        <v>300</v>
      </c>
      <c r="K59" s="219"/>
      <c r="L59" s="219"/>
      <c r="M59" s="219"/>
      <c r="N59" s="219">
        <v>300</v>
      </c>
      <c r="O59" s="219"/>
      <c r="P59" s="219">
        <v>2.2000000000000002</v>
      </c>
      <c r="Q59" s="221">
        <f t="shared" si="16"/>
        <v>517400</v>
      </c>
      <c r="R59" s="219">
        <f t="shared" si="17"/>
        <v>21558.333333333332</v>
      </c>
      <c r="S59" s="219">
        <f t="shared" si="18"/>
        <v>35930.555555555555</v>
      </c>
      <c r="T59" s="217"/>
    </row>
    <row r="60" spans="1:20" x14ac:dyDescent="0.25">
      <c r="A60" s="217">
        <v>6</v>
      </c>
      <c r="B60" s="223" t="s">
        <v>667</v>
      </c>
      <c r="C60" s="219">
        <v>1</v>
      </c>
      <c r="D60" s="220">
        <v>1</v>
      </c>
      <c r="E60" s="221">
        <f>SUM(F60:I60)</f>
        <v>15659</v>
      </c>
      <c r="F60" s="219">
        <v>3879</v>
      </c>
      <c r="G60" s="219"/>
      <c r="H60" s="219">
        <v>8680</v>
      </c>
      <c r="I60" s="219">
        <v>3100</v>
      </c>
      <c r="J60" s="221">
        <f t="shared" si="20"/>
        <v>550</v>
      </c>
      <c r="K60" s="219"/>
      <c r="L60" s="219"/>
      <c r="M60" s="219"/>
      <c r="N60" s="219">
        <v>550</v>
      </c>
      <c r="O60" s="219"/>
      <c r="P60" s="219">
        <v>2.2000000000000002</v>
      </c>
      <c r="Q60" s="221">
        <f>ROUND((D60*(E60+J60)*(1+O60/100)*P60*12)/100,0)*100</f>
        <v>427900</v>
      </c>
      <c r="R60" s="219">
        <f t="shared" si="17"/>
        <v>35658.333333333336</v>
      </c>
      <c r="S60" s="219">
        <f t="shared" si="18"/>
        <v>35658.333333333336</v>
      </c>
      <c r="T60" s="217"/>
    </row>
    <row r="61" spans="1:20" x14ac:dyDescent="0.25">
      <c r="A61" s="217">
        <v>7</v>
      </c>
      <c r="B61" s="223" t="s">
        <v>668</v>
      </c>
      <c r="C61" s="219">
        <v>0.5</v>
      </c>
      <c r="D61" s="220">
        <v>0.5</v>
      </c>
      <c r="E61" s="221">
        <f t="shared" si="19"/>
        <v>8119</v>
      </c>
      <c r="F61" s="219">
        <v>3879</v>
      </c>
      <c r="G61" s="219"/>
      <c r="H61" s="219">
        <v>2600</v>
      </c>
      <c r="I61" s="219">
        <v>1640</v>
      </c>
      <c r="J61" s="221">
        <f t="shared" si="20"/>
        <v>0</v>
      </c>
      <c r="K61" s="219"/>
      <c r="L61" s="219"/>
      <c r="M61" s="219"/>
      <c r="N61" s="219"/>
      <c r="O61" s="219"/>
      <c r="P61" s="219">
        <v>2.2000000000000002</v>
      </c>
      <c r="Q61" s="221">
        <f t="shared" si="16"/>
        <v>107200</v>
      </c>
      <c r="R61" s="219">
        <f t="shared" si="17"/>
        <v>17866.666666666668</v>
      </c>
      <c r="S61" s="219">
        <f t="shared" si="18"/>
        <v>17866.666666666668</v>
      </c>
      <c r="T61" s="217"/>
    </row>
    <row r="62" spans="1:20" x14ac:dyDescent="0.25">
      <c r="A62" s="217">
        <v>8</v>
      </c>
      <c r="B62" s="225" t="s">
        <v>669</v>
      </c>
      <c r="C62" s="219">
        <v>3</v>
      </c>
      <c r="D62" s="220">
        <v>2</v>
      </c>
      <c r="E62" s="221">
        <f t="shared" si="19"/>
        <v>15579</v>
      </c>
      <c r="F62" s="219">
        <v>3879</v>
      </c>
      <c r="G62" s="219"/>
      <c r="H62" s="219">
        <v>6200</v>
      </c>
      <c r="I62" s="219">
        <v>5500</v>
      </c>
      <c r="J62" s="221">
        <f t="shared" si="20"/>
        <v>750</v>
      </c>
      <c r="K62" s="219"/>
      <c r="L62" s="219"/>
      <c r="M62" s="219"/>
      <c r="N62" s="219">
        <v>750</v>
      </c>
      <c r="O62" s="219"/>
      <c r="P62" s="219">
        <v>2.2000000000000002</v>
      </c>
      <c r="Q62" s="221">
        <f t="shared" si="16"/>
        <v>862200</v>
      </c>
      <c r="R62" s="219">
        <f t="shared" si="17"/>
        <v>23950</v>
      </c>
      <c r="S62" s="219">
        <f t="shared" si="18"/>
        <v>35925</v>
      </c>
      <c r="T62" s="217"/>
    </row>
    <row r="63" spans="1:20" x14ac:dyDescent="0.25">
      <c r="A63" s="217">
        <v>9</v>
      </c>
      <c r="B63" s="225" t="s">
        <v>670</v>
      </c>
      <c r="C63" s="219">
        <v>1</v>
      </c>
      <c r="D63" s="220">
        <v>1</v>
      </c>
      <c r="E63" s="221">
        <f t="shared" si="19"/>
        <v>15879</v>
      </c>
      <c r="F63" s="219">
        <v>3879</v>
      </c>
      <c r="G63" s="219"/>
      <c r="H63" s="219">
        <v>7800</v>
      </c>
      <c r="I63" s="219">
        <v>4200</v>
      </c>
      <c r="J63" s="221">
        <f t="shared" si="20"/>
        <v>340</v>
      </c>
      <c r="K63" s="219"/>
      <c r="L63" s="219"/>
      <c r="M63" s="219"/>
      <c r="N63" s="219">
        <v>340</v>
      </c>
      <c r="O63" s="219"/>
      <c r="P63" s="219">
        <v>2.2000000000000002</v>
      </c>
      <c r="Q63" s="221">
        <f t="shared" si="16"/>
        <v>428200</v>
      </c>
      <c r="R63" s="219">
        <f t="shared" si="17"/>
        <v>35683.333333333336</v>
      </c>
      <c r="S63" s="219">
        <f t="shared" si="18"/>
        <v>35683.333333333336</v>
      </c>
      <c r="T63" s="217"/>
    </row>
    <row r="64" spans="1:20" x14ac:dyDescent="0.25">
      <c r="A64" s="217">
        <v>10</v>
      </c>
      <c r="B64" s="225" t="s">
        <v>671</v>
      </c>
      <c r="C64" s="219">
        <v>2.5</v>
      </c>
      <c r="D64" s="220">
        <v>2</v>
      </c>
      <c r="E64" s="221">
        <f t="shared" si="19"/>
        <v>15426</v>
      </c>
      <c r="F64" s="219">
        <v>3879</v>
      </c>
      <c r="G64" s="219"/>
      <c r="H64" s="219">
        <v>7790</v>
      </c>
      <c r="I64" s="219">
        <v>3757</v>
      </c>
      <c r="J64" s="221">
        <f t="shared" si="20"/>
        <v>820</v>
      </c>
      <c r="K64" s="219"/>
      <c r="L64" s="219"/>
      <c r="M64" s="219"/>
      <c r="N64" s="219">
        <v>820</v>
      </c>
      <c r="O64" s="219"/>
      <c r="P64" s="219">
        <v>2.2000000000000002</v>
      </c>
      <c r="Q64" s="221">
        <f t="shared" si="16"/>
        <v>857800</v>
      </c>
      <c r="R64" s="219">
        <f t="shared" si="17"/>
        <v>28593.333333333332</v>
      </c>
      <c r="S64" s="219">
        <f t="shared" si="18"/>
        <v>35741.666666666664</v>
      </c>
      <c r="T64" s="217"/>
    </row>
    <row r="65" spans="1:20" x14ac:dyDescent="0.25">
      <c r="A65" s="217">
        <v>11</v>
      </c>
      <c r="B65" s="225" t="s">
        <v>672</v>
      </c>
      <c r="C65" s="219">
        <v>6.5</v>
      </c>
      <c r="D65" s="220">
        <v>3.7</v>
      </c>
      <c r="E65" s="221">
        <f>SUM(F65:I65)</f>
        <v>15179</v>
      </c>
      <c r="F65" s="219">
        <v>3879</v>
      </c>
      <c r="G65" s="219"/>
      <c r="H65" s="219">
        <v>7300</v>
      </c>
      <c r="I65" s="219">
        <v>4000</v>
      </c>
      <c r="J65" s="221">
        <f>SUM(K65:N65)</f>
        <v>1100</v>
      </c>
      <c r="K65" s="219"/>
      <c r="L65" s="219"/>
      <c r="M65" s="219"/>
      <c r="N65" s="219">
        <v>1100</v>
      </c>
      <c r="O65" s="219"/>
      <c r="P65" s="219">
        <v>2.2000000000000002</v>
      </c>
      <c r="Q65" s="221">
        <f>ROUND((D65*(E65+J65)*(1+O65/100)*P65*12)/100,0)*100</f>
        <v>1590100</v>
      </c>
      <c r="R65" s="219">
        <f t="shared" si="17"/>
        <v>20385.897435897434</v>
      </c>
      <c r="S65" s="219">
        <f t="shared" si="18"/>
        <v>35813.063063063062</v>
      </c>
      <c r="T65" s="217"/>
    </row>
    <row r="66" spans="1:20" x14ac:dyDescent="0.25">
      <c r="A66" s="217">
        <v>12</v>
      </c>
      <c r="B66" s="225" t="s">
        <v>673</v>
      </c>
      <c r="C66" s="219">
        <v>1.7</v>
      </c>
      <c r="D66" s="220">
        <v>0.7</v>
      </c>
      <c r="E66" s="221">
        <f>SUM(F66:I66)</f>
        <v>11479</v>
      </c>
      <c r="F66" s="219">
        <v>3879</v>
      </c>
      <c r="G66" s="219"/>
      <c r="H66" s="219">
        <v>4100</v>
      </c>
      <c r="I66" s="219">
        <v>3500</v>
      </c>
      <c r="J66" s="221">
        <f>SUM(K66:N66)</f>
        <v>0</v>
      </c>
      <c r="K66" s="219"/>
      <c r="L66" s="219"/>
      <c r="M66" s="219"/>
      <c r="N66" s="219"/>
      <c r="O66" s="219"/>
      <c r="P66" s="219">
        <v>2.2000000000000002</v>
      </c>
      <c r="Q66" s="221">
        <f t="shared" si="16"/>
        <v>212100</v>
      </c>
      <c r="R66" s="219">
        <f t="shared" si="17"/>
        <v>10397.058823529413</v>
      </c>
      <c r="S66" s="219">
        <f t="shared" si="18"/>
        <v>25250</v>
      </c>
      <c r="T66" s="217"/>
    </row>
    <row r="67" spans="1:20" s="214" customFormat="1" ht="34.5" customHeight="1" x14ac:dyDescent="0.2">
      <c r="A67" s="380" t="s">
        <v>128</v>
      </c>
      <c r="B67" s="381"/>
      <c r="C67" s="221">
        <f>SUM(C55:C66)</f>
        <v>21.2</v>
      </c>
      <c r="D67" s="221">
        <f>SUM(D55:D66)</f>
        <v>13.3</v>
      </c>
      <c r="E67" s="221" t="s">
        <v>8</v>
      </c>
      <c r="F67" s="221" t="s">
        <v>8</v>
      </c>
      <c r="G67" s="221" t="s">
        <v>8</v>
      </c>
      <c r="H67" s="221" t="s">
        <v>8</v>
      </c>
      <c r="I67" s="221" t="s">
        <v>8</v>
      </c>
      <c r="J67" s="221" t="s">
        <v>8</v>
      </c>
      <c r="K67" s="221" t="s">
        <v>8</v>
      </c>
      <c r="L67" s="221" t="s">
        <v>8</v>
      </c>
      <c r="M67" s="221" t="s">
        <v>8</v>
      </c>
      <c r="N67" s="221" t="s">
        <v>8</v>
      </c>
      <c r="O67" s="221" t="s">
        <v>8</v>
      </c>
      <c r="P67" s="221" t="s">
        <v>8</v>
      </c>
      <c r="Q67" s="221">
        <f>SUM(Q55:Q66)</f>
        <v>5273600</v>
      </c>
      <c r="R67" s="221" t="s">
        <v>8</v>
      </c>
      <c r="S67" s="221" t="s">
        <v>8</v>
      </c>
      <c r="T67" s="218" t="s">
        <v>8</v>
      </c>
    </row>
    <row r="68" spans="1:20" s="214" customFormat="1" ht="20.25" customHeight="1" x14ac:dyDescent="0.2">
      <c r="A68" s="382" t="s">
        <v>145</v>
      </c>
      <c r="B68" s="383"/>
      <c r="C68" s="221">
        <f>C14+C21+C31+C49+C52+C54+C67</f>
        <v>95.2</v>
      </c>
      <c r="D68" s="222">
        <f>D14+D21+D31+D49+D52+D54+D67</f>
        <v>74.78</v>
      </c>
      <c r="E68" s="221" t="s">
        <v>8</v>
      </c>
      <c r="F68" s="221" t="s">
        <v>8</v>
      </c>
      <c r="G68" s="221" t="s">
        <v>8</v>
      </c>
      <c r="H68" s="221" t="s">
        <v>8</v>
      </c>
      <c r="I68" s="221" t="s">
        <v>8</v>
      </c>
      <c r="J68" s="221" t="s">
        <v>8</v>
      </c>
      <c r="K68" s="221" t="s">
        <v>8</v>
      </c>
      <c r="L68" s="221" t="s">
        <v>8</v>
      </c>
      <c r="M68" s="221" t="s">
        <v>8</v>
      </c>
      <c r="N68" s="221" t="s">
        <v>8</v>
      </c>
      <c r="O68" s="221" t="s">
        <v>8</v>
      </c>
      <c r="P68" s="221" t="s">
        <v>8</v>
      </c>
      <c r="Q68" s="221">
        <f>Q14+Q21+Q31+Q49+Q52+Q54+Q67</f>
        <v>36496700</v>
      </c>
      <c r="R68" s="221" t="s">
        <v>8</v>
      </c>
      <c r="S68" s="227" t="s">
        <v>8</v>
      </c>
      <c r="T68" s="218" t="s">
        <v>8</v>
      </c>
    </row>
    <row r="69" spans="1:20" ht="129" customHeight="1" x14ac:dyDescent="0.25">
      <c r="B69" s="384" t="s">
        <v>674</v>
      </c>
      <c r="C69" s="386" t="s">
        <v>675</v>
      </c>
      <c r="D69" s="386"/>
      <c r="E69" s="386"/>
      <c r="F69" s="386"/>
      <c r="G69" s="386"/>
      <c r="H69" s="386"/>
      <c r="I69" s="386"/>
      <c r="J69" s="386"/>
      <c r="K69" s="386"/>
      <c r="L69" s="386"/>
      <c r="M69" s="386"/>
      <c r="N69" s="386"/>
      <c r="O69" s="386"/>
      <c r="P69" s="386"/>
      <c r="Q69" s="387"/>
      <c r="R69" s="228" t="s">
        <v>679</v>
      </c>
      <c r="S69" s="229" t="s">
        <v>131</v>
      </c>
    </row>
    <row r="70" spans="1:20" ht="32.450000000000003" customHeight="1" x14ac:dyDescent="0.25">
      <c r="B70" s="385"/>
      <c r="C70" s="378"/>
      <c r="D70" s="378"/>
      <c r="E70" s="378"/>
      <c r="F70" s="378"/>
      <c r="G70" s="378"/>
      <c r="H70" s="378"/>
      <c r="I70" s="378"/>
      <c r="J70" s="378"/>
      <c r="K70" s="378"/>
      <c r="L70" s="378"/>
      <c r="M70" s="378"/>
      <c r="N70" s="378"/>
      <c r="O70" s="378"/>
      <c r="P70" s="378"/>
      <c r="Q70" s="379"/>
      <c r="R70" s="236">
        <v>450000</v>
      </c>
      <c r="S70" s="230">
        <f>(Q32+R70)/D32/12-0.07</f>
        <v>46980.00246376812</v>
      </c>
      <c r="T70" s="231"/>
    </row>
    <row r="71" spans="1:20" ht="15.75" customHeight="1" x14ac:dyDescent="0.25">
      <c r="B71" s="255"/>
      <c r="C71" s="378"/>
      <c r="D71" s="378"/>
      <c r="E71" s="378"/>
      <c r="F71" s="378"/>
      <c r="G71" s="378"/>
      <c r="H71" s="378"/>
      <c r="I71" s="378"/>
      <c r="J71" s="378"/>
      <c r="K71" s="378"/>
      <c r="L71" s="378"/>
      <c r="M71" s="378"/>
      <c r="N71" s="378"/>
      <c r="O71" s="378"/>
      <c r="P71" s="378"/>
      <c r="Q71" s="378"/>
      <c r="R71" s="228" t="s">
        <v>680</v>
      </c>
      <c r="S71" s="229" t="s">
        <v>131</v>
      </c>
      <c r="T71" s="231"/>
    </row>
    <row r="72" spans="1:20" ht="62.25" customHeight="1" x14ac:dyDescent="0.25">
      <c r="B72" s="255"/>
      <c r="C72" s="378"/>
      <c r="D72" s="378"/>
      <c r="E72" s="378"/>
      <c r="F72" s="378"/>
      <c r="G72" s="378"/>
      <c r="H72" s="378"/>
      <c r="I72" s="378"/>
      <c r="J72" s="378"/>
      <c r="K72" s="378"/>
      <c r="L72" s="378"/>
      <c r="M72" s="378"/>
      <c r="N72" s="378"/>
      <c r="O72" s="378"/>
      <c r="P72" s="378"/>
      <c r="Q72" s="378"/>
      <c r="R72" s="236"/>
      <c r="S72" s="230">
        <f>(Q32+R70+R72)/D32/12-0.07</f>
        <v>46980.00246376812</v>
      </c>
      <c r="T72" s="231"/>
    </row>
    <row r="73" spans="1:20" ht="36" customHeight="1" x14ac:dyDescent="0.25">
      <c r="B73" s="213" t="s">
        <v>132</v>
      </c>
      <c r="C73" s="233"/>
      <c r="D73" s="233"/>
      <c r="E73" s="376" t="s">
        <v>681</v>
      </c>
      <c r="F73" s="376"/>
      <c r="G73" s="22"/>
      <c r="K73" s="234"/>
    </row>
    <row r="74" spans="1:20" x14ac:dyDescent="0.25">
      <c r="C74" s="377" t="s">
        <v>133</v>
      </c>
      <c r="D74" s="377"/>
      <c r="E74" s="377" t="s">
        <v>134</v>
      </c>
      <c r="F74" s="377"/>
      <c r="G74" s="235"/>
    </row>
    <row r="75" spans="1:20" ht="6" customHeight="1" x14ac:dyDescent="0.25">
      <c r="E75" s="213"/>
    </row>
    <row r="76" spans="1:20" x14ac:dyDescent="0.25">
      <c r="B76" s="213" t="s">
        <v>287</v>
      </c>
      <c r="C76" s="233"/>
      <c r="D76" s="233"/>
      <c r="E76" s="376" t="s">
        <v>771</v>
      </c>
      <c r="F76" s="376"/>
    </row>
    <row r="77" spans="1:20" x14ac:dyDescent="0.25">
      <c r="C77" s="377" t="s">
        <v>133</v>
      </c>
      <c r="D77" s="377"/>
      <c r="E77" s="377" t="s">
        <v>134</v>
      </c>
      <c r="F77" s="377"/>
      <c r="G77" s="235"/>
    </row>
    <row r="78" spans="1:20" x14ac:dyDescent="0.25">
      <c r="B78" s="213" t="s">
        <v>677</v>
      </c>
      <c r="E78" s="213"/>
    </row>
    <row r="79" spans="1:20" x14ac:dyDescent="0.25">
      <c r="E79" s="213"/>
    </row>
  </sheetData>
  <mergeCells count="41">
    <mergeCell ref="B1:R1"/>
    <mergeCell ref="B2:R2"/>
    <mergeCell ref="A3:B3"/>
    <mergeCell ref="C3:R3"/>
    <mergeCell ref="A4:B4"/>
    <mergeCell ref="C4:R4"/>
    <mergeCell ref="B5:R5"/>
    <mergeCell ref="A7:A9"/>
    <mergeCell ref="B7:B9"/>
    <mergeCell ref="C7:C9"/>
    <mergeCell ref="D7:D9"/>
    <mergeCell ref="E7:I7"/>
    <mergeCell ref="J7:N7"/>
    <mergeCell ref="O7:O9"/>
    <mergeCell ref="P7:P9"/>
    <mergeCell ref="Q7:Q9"/>
    <mergeCell ref="R7:R9"/>
    <mergeCell ref="S7:S9"/>
    <mergeCell ref="T7:T9"/>
    <mergeCell ref="E8:E9"/>
    <mergeCell ref="F8:I8"/>
    <mergeCell ref="J8:J9"/>
    <mergeCell ref="K8:N8"/>
    <mergeCell ref="A14:B14"/>
    <mergeCell ref="A21:B21"/>
    <mergeCell ref="A31:B31"/>
    <mergeCell ref="A32:B32"/>
    <mergeCell ref="A49:B49"/>
    <mergeCell ref="A52:B52"/>
    <mergeCell ref="A54:B54"/>
    <mergeCell ref="A67:B67"/>
    <mergeCell ref="A68:B68"/>
    <mergeCell ref="B69:B70"/>
    <mergeCell ref="E76:F76"/>
    <mergeCell ref="C77:D77"/>
    <mergeCell ref="E77:F77"/>
    <mergeCell ref="C69:Q70"/>
    <mergeCell ref="C71:Q72"/>
    <mergeCell ref="E73:F73"/>
    <mergeCell ref="C74:D74"/>
    <mergeCell ref="E74:F74"/>
  </mergeCells>
  <pageMargins left="0.7" right="0.7" top="0.75" bottom="0.75" header="0.3" footer="0.3"/>
  <pageSetup paperSize="9" scale="41" fitToHeight="0"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pageSetUpPr fitToPage="1"/>
  </sheetPr>
  <dimension ref="A1:DX269"/>
  <sheetViews>
    <sheetView view="pageBreakPreview" zoomScaleNormal="100" zoomScaleSheetLayoutView="100" workbookViewId="0">
      <selection activeCell="BS256" sqref="BS256"/>
    </sheetView>
  </sheetViews>
  <sheetFormatPr defaultColWidth="0.85546875" defaultRowHeight="12" customHeight="1" x14ac:dyDescent="0.25"/>
  <cols>
    <col min="1" max="22" width="0.85546875" style="55"/>
    <col min="23" max="23" width="2" style="55" customWidth="1"/>
    <col min="24" max="24" width="0.85546875" style="55" customWidth="1"/>
    <col min="25" max="40" width="0.85546875" style="55"/>
    <col min="41" max="41" width="6.140625" style="55" customWidth="1"/>
    <col min="42" max="16384" width="0.85546875" style="55"/>
  </cols>
  <sheetData>
    <row r="1" spans="1:105" ht="8.4499999999999993" customHeight="1" x14ac:dyDescent="0.25"/>
    <row r="2" spans="1:105" ht="25.9" customHeight="1" x14ac:dyDescent="0.25">
      <c r="A2" s="434" t="s">
        <v>565</v>
      </c>
      <c r="B2" s="434"/>
      <c r="C2" s="434"/>
      <c r="D2" s="434"/>
      <c r="E2" s="434"/>
      <c r="F2" s="434"/>
      <c r="G2" s="434"/>
      <c r="H2" s="434"/>
      <c r="I2" s="434"/>
      <c r="J2" s="434"/>
      <c r="K2" s="434"/>
      <c r="L2" s="434"/>
      <c r="M2" s="434"/>
      <c r="N2" s="434"/>
      <c r="O2" s="434"/>
      <c r="P2" s="434"/>
      <c r="Q2" s="434"/>
      <c r="R2" s="434"/>
      <c r="S2" s="434"/>
      <c r="T2" s="434"/>
      <c r="U2" s="434"/>
      <c r="V2" s="434"/>
      <c r="W2" s="434"/>
      <c r="X2" s="434"/>
      <c r="Y2" s="434"/>
      <c r="Z2" s="434"/>
      <c r="AA2" s="434"/>
      <c r="AB2" s="434"/>
      <c r="AC2" s="434"/>
      <c r="AD2" s="434"/>
      <c r="AE2" s="434"/>
      <c r="AF2" s="434"/>
      <c r="AG2" s="434"/>
      <c r="AH2" s="434"/>
      <c r="AI2" s="434"/>
      <c r="AJ2" s="434"/>
      <c r="AK2" s="434"/>
      <c r="AL2" s="434"/>
      <c r="AM2" s="434"/>
      <c r="AN2" s="434"/>
      <c r="AO2" s="434"/>
      <c r="AP2" s="434"/>
      <c r="AQ2" s="434"/>
      <c r="AR2" s="434"/>
      <c r="AS2" s="434"/>
      <c r="AT2" s="434"/>
      <c r="AU2" s="434"/>
      <c r="AV2" s="434"/>
      <c r="AW2" s="434"/>
      <c r="AX2" s="434"/>
      <c r="AY2" s="434"/>
      <c r="AZ2" s="434"/>
      <c r="BA2" s="434"/>
      <c r="BB2" s="434"/>
      <c r="BC2" s="434"/>
      <c r="BD2" s="434"/>
      <c r="BE2" s="434"/>
      <c r="BF2" s="434"/>
      <c r="BG2" s="434"/>
      <c r="BH2" s="434"/>
      <c r="BI2" s="434"/>
      <c r="BJ2" s="434"/>
      <c r="BK2" s="434"/>
      <c r="BL2" s="434"/>
      <c r="BM2" s="434"/>
      <c r="BN2" s="434"/>
      <c r="BO2" s="434"/>
      <c r="BP2" s="434"/>
      <c r="BQ2" s="434"/>
      <c r="BR2" s="434"/>
      <c r="BS2" s="434"/>
      <c r="BT2" s="434"/>
      <c r="BU2" s="434"/>
      <c r="BV2" s="434"/>
      <c r="BW2" s="434"/>
      <c r="BX2" s="434"/>
      <c r="BY2" s="434"/>
      <c r="BZ2" s="434"/>
      <c r="CA2" s="434"/>
      <c r="CB2" s="434"/>
      <c r="CC2" s="434"/>
      <c r="CD2" s="434"/>
      <c r="CE2" s="434"/>
      <c r="CF2" s="434"/>
      <c r="CG2" s="434"/>
      <c r="CH2" s="434"/>
      <c r="CI2" s="434"/>
      <c r="CJ2" s="434"/>
      <c r="CK2" s="434"/>
      <c r="CL2" s="434"/>
      <c r="CM2" s="434"/>
      <c r="CN2" s="434"/>
      <c r="CO2" s="434"/>
      <c r="CP2" s="434"/>
      <c r="CQ2" s="434"/>
      <c r="CR2" s="434"/>
      <c r="CS2" s="434"/>
      <c r="CT2" s="434"/>
      <c r="CU2" s="434"/>
      <c r="CV2" s="434"/>
      <c r="CW2" s="434"/>
      <c r="CX2" s="434"/>
      <c r="CY2" s="434"/>
      <c r="CZ2" s="434"/>
      <c r="DA2" s="434"/>
    </row>
    <row r="3" spans="1:105" ht="10.15" customHeight="1" x14ac:dyDescent="0.25"/>
    <row r="4" spans="1:105" s="56" customFormat="1" ht="14.25" x14ac:dyDescent="0.2">
      <c r="A4" s="536" t="s">
        <v>13</v>
      </c>
      <c r="B4" s="536"/>
      <c r="C4" s="536"/>
      <c r="D4" s="536"/>
      <c r="E4" s="536"/>
      <c r="F4" s="536"/>
      <c r="G4" s="536"/>
      <c r="H4" s="536"/>
      <c r="I4" s="536"/>
      <c r="J4" s="536"/>
      <c r="K4" s="536"/>
      <c r="L4" s="536"/>
      <c r="M4" s="536"/>
      <c r="N4" s="536"/>
      <c r="O4" s="536"/>
      <c r="P4" s="536"/>
      <c r="Q4" s="536"/>
      <c r="R4" s="536"/>
      <c r="S4" s="536"/>
      <c r="T4" s="536"/>
      <c r="U4" s="536"/>
      <c r="V4" s="536"/>
      <c r="W4" s="536"/>
      <c r="X4" s="536"/>
      <c r="Y4" s="536"/>
      <c r="Z4" s="536"/>
      <c r="AA4" s="536"/>
      <c r="AB4" s="536"/>
      <c r="AC4" s="536"/>
      <c r="AD4" s="536"/>
      <c r="AE4" s="536"/>
      <c r="AF4" s="536"/>
      <c r="AG4" s="536"/>
      <c r="AH4" s="536"/>
      <c r="AI4" s="536"/>
      <c r="AJ4" s="536"/>
      <c r="AK4" s="536"/>
      <c r="AL4" s="536"/>
      <c r="AM4" s="536"/>
      <c r="AN4" s="536"/>
      <c r="AO4" s="536"/>
      <c r="AP4" s="536"/>
      <c r="AQ4" s="536"/>
      <c r="AR4" s="536"/>
      <c r="AS4" s="536"/>
      <c r="AT4" s="536"/>
      <c r="AU4" s="536"/>
      <c r="AV4" s="536"/>
      <c r="AW4" s="536"/>
      <c r="AX4" s="536"/>
      <c r="AY4" s="536"/>
      <c r="AZ4" s="536"/>
      <c r="BA4" s="536"/>
      <c r="BB4" s="536"/>
      <c r="BC4" s="536"/>
      <c r="BD4" s="536"/>
      <c r="BE4" s="536"/>
      <c r="BF4" s="536"/>
      <c r="BG4" s="536"/>
      <c r="BH4" s="536"/>
      <c r="BI4" s="536"/>
      <c r="BJ4" s="536"/>
      <c r="BK4" s="536"/>
      <c r="BL4" s="536"/>
      <c r="BM4" s="536"/>
      <c r="BN4" s="536"/>
      <c r="BO4" s="536"/>
      <c r="BP4" s="536"/>
      <c r="BQ4" s="536"/>
      <c r="BR4" s="536"/>
      <c r="BS4" s="536"/>
      <c r="BT4" s="536"/>
      <c r="BU4" s="536"/>
      <c r="BV4" s="536"/>
      <c r="BW4" s="536"/>
      <c r="BX4" s="536"/>
      <c r="BY4" s="536"/>
      <c r="BZ4" s="536"/>
      <c r="CA4" s="536"/>
      <c r="CB4" s="536"/>
      <c r="CC4" s="536"/>
      <c r="CD4" s="536"/>
      <c r="CE4" s="536"/>
      <c r="CF4" s="536"/>
      <c r="CG4" s="536"/>
      <c r="CH4" s="536"/>
      <c r="CI4" s="536"/>
      <c r="CJ4" s="536"/>
      <c r="CK4" s="536"/>
      <c r="CL4" s="536"/>
      <c r="CM4" s="536"/>
      <c r="CN4" s="536"/>
      <c r="CO4" s="536"/>
      <c r="CP4" s="536"/>
      <c r="CQ4" s="536"/>
      <c r="CR4" s="536"/>
      <c r="CS4" s="536"/>
      <c r="CT4" s="536"/>
      <c r="CU4" s="536"/>
      <c r="CV4" s="536"/>
      <c r="CW4" s="536"/>
      <c r="CX4" s="536"/>
      <c r="CY4" s="536"/>
      <c r="CZ4" s="536"/>
      <c r="DA4" s="536"/>
    </row>
    <row r="5" spans="1:105" ht="10.5" customHeight="1" x14ac:dyDescent="0.25"/>
    <row r="6" spans="1:105" s="57" customFormat="1" ht="45" customHeight="1" x14ac:dyDescent="0.2">
      <c r="A6" s="431" t="s">
        <v>0</v>
      </c>
      <c r="B6" s="432"/>
      <c r="C6" s="432"/>
      <c r="D6" s="432"/>
      <c r="E6" s="432"/>
      <c r="F6" s="433"/>
      <c r="G6" s="431" t="s">
        <v>19</v>
      </c>
      <c r="H6" s="432"/>
      <c r="I6" s="432"/>
      <c r="J6" s="432"/>
      <c r="K6" s="432"/>
      <c r="L6" s="432"/>
      <c r="M6" s="432"/>
      <c r="N6" s="432"/>
      <c r="O6" s="432"/>
      <c r="P6" s="432"/>
      <c r="Q6" s="432"/>
      <c r="R6" s="432"/>
      <c r="S6" s="432"/>
      <c r="T6" s="432"/>
      <c r="U6" s="432"/>
      <c r="V6" s="432"/>
      <c r="W6" s="432"/>
      <c r="X6" s="432"/>
      <c r="Y6" s="432"/>
      <c r="Z6" s="432"/>
      <c r="AA6" s="432"/>
      <c r="AB6" s="432"/>
      <c r="AC6" s="432"/>
      <c r="AD6" s="433"/>
      <c r="AE6" s="431" t="s">
        <v>15</v>
      </c>
      <c r="AF6" s="432"/>
      <c r="AG6" s="432"/>
      <c r="AH6" s="432"/>
      <c r="AI6" s="432"/>
      <c r="AJ6" s="432"/>
      <c r="AK6" s="432"/>
      <c r="AL6" s="432"/>
      <c r="AM6" s="432"/>
      <c r="AN6" s="432"/>
      <c r="AO6" s="432"/>
      <c r="AP6" s="432"/>
      <c r="AQ6" s="432"/>
      <c r="AR6" s="432"/>
      <c r="AS6" s="432"/>
      <c r="AT6" s="432"/>
      <c r="AU6" s="432"/>
      <c r="AV6" s="432"/>
      <c r="AW6" s="432"/>
      <c r="AX6" s="432"/>
      <c r="AY6" s="432"/>
      <c r="AZ6" s="432"/>
      <c r="BA6" s="432"/>
      <c r="BB6" s="432"/>
      <c r="BC6" s="433"/>
      <c r="BD6" s="431" t="s">
        <v>82</v>
      </c>
      <c r="BE6" s="432"/>
      <c r="BF6" s="432"/>
      <c r="BG6" s="432"/>
      <c r="BH6" s="432"/>
      <c r="BI6" s="432"/>
      <c r="BJ6" s="432"/>
      <c r="BK6" s="432"/>
      <c r="BL6" s="432"/>
      <c r="BM6" s="432"/>
      <c r="BN6" s="432"/>
      <c r="BO6" s="432"/>
      <c r="BP6" s="432"/>
      <c r="BQ6" s="432"/>
      <c r="BR6" s="432"/>
      <c r="BS6" s="433"/>
      <c r="BT6" s="431" t="s">
        <v>16</v>
      </c>
      <c r="BU6" s="432"/>
      <c r="BV6" s="432"/>
      <c r="BW6" s="432"/>
      <c r="BX6" s="432"/>
      <c r="BY6" s="432"/>
      <c r="BZ6" s="432"/>
      <c r="CA6" s="432"/>
      <c r="CB6" s="432"/>
      <c r="CC6" s="432"/>
      <c r="CD6" s="432"/>
      <c r="CE6" s="432"/>
      <c r="CF6" s="432"/>
      <c r="CG6" s="432"/>
      <c r="CH6" s="432"/>
      <c r="CI6" s="433"/>
      <c r="CJ6" s="431" t="s">
        <v>17</v>
      </c>
      <c r="CK6" s="432"/>
      <c r="CL6" s="432"/>
      <c r="CM6" s="432"/>
      <c r="CN6" s="432"/>
      <c r="CO6" s="432"/>
      <c r="CP6" s="432"/>
      <c r="CQ6" s="432"/>
      <c r="CR6" s="432"/>
      <c r="CS6" s="432"/>
      <c r="CT6" s="432"/>
      <c r="CU6" s="432"/>
      <c r="CV6" s="432"/>
      <c r="CW6" s="432"/>
      <c r="CX6" s="432"/>
      <c r="CY6" s="432"/>
      <c r="CZ6" s="432"/>
      <c r="DA6" s="433"/>
    </row>
    <row r="7" spans="1:105" s="58" customFormat="1" ht="12.75" x14ac:dyDescent="0.2">
      <c r="A7" s="429">
        <v>1</v>
      </c>
      <c r="B7" s="429"/>
      <c r="C7" s="429"/>
      <c r="D7" s="429"/>
      <c r="E7" s="429"/>
      <c r="F7" s="429"/>
      <c r="G7" s="429">
        <v>2</v>
      </c>
      <c r="H7" s="429"/>
      <c r="I7" s="429"/>
      <c r="J7" s="429"/>
      <c r="K7" s="429"/>
      <c r="L7" s="429"/>
      <c r="M7" s="429"/>
      <c r="N7" s="429"/>
      <c r="O7" s="429"/>
      <c r="P7" s="429"/>
      <c r="Q7" s="429"/>
      <c r="R7" s="429"/>
      <c r="S7" s="429"/>
      <c r="T7" s="429"/>
      <c r="U7" s="429"/>
      <c r="V7" s="429"/>
      <c r="W7" s="429"/>
      <c r="X7" s="429"/>
      <c r="Y7" s="429"/>
      <c r="Z7" s="429"/>
      <c r="AA7" s="429"/>
      <c r="AB7" s="429"/>
      <c r="AC7" s="429"/>
      <c r="AD7" s="429"/>
      <c r="AE7" s="429">
        <v>3</v>
      </c>
      <c r="AF7" s="429"/>
      <c r="AG7" s="429"/>
      <c r="AH7" s="429"/>
      <c r="AI7" s="429"/>
      <c r="AJ7" s="429"/>
      <c r="AK7" s="429"/>
      <c r="AL7" s="429"/>
      <c r="AM7" s="429"/>
      <c r="AN7" s="429"/>
      <c r="AO7" s="429"/>
      <c r="AP7" s="429"/>
      <c r="AQ7" s="429"/>
      <c r="AR7" s="429"/>
      <c r="AS7" s="429"/>
      <c r="AT7" s="429"/>
      <c r="AU7" s="429"/>
      <c r="AV7" s="429"/>
      <c r="AW7" s="429"/>
      <c r="AX7" s="429"/>
      <c r="AY7" s="429"/>
      <c r="AZ7" s="429"/>
      <c r="BA7" s="429"/>
      <c r="BB7" s="429"/>
      <c r="BC7" s="429"/>
      <c r="BD7" s="429">
        <v>4</v>
      </c>
      <c r="BE7" s="429"/>
      <c r="BF7" s="429"/>
      <c r="BG7" s="429"/>
      <c r="BH7" s="429"/>
      <c r="BI7" s="429"/>
      <c r="BJ7" s="429"/>
      <c r="BK7" s="429"/>
      <c r="BL7" s="429"/>
      <c r="BM7" s="429"/>
      <c r="BN7" s="429"/>
      <c r="BO7" s="429"/>
      <c r="BP7" s="429"/>
      <c r="BQ7" s="429"/>
      <c r="BR7" s="429"/>
      <c r="BS7" s="429"/>
      <c r="BT7" s="429">
        <v>5</v>
      </c>
      <c r="BU7" s="429"/>
      <c r="BV7" s="429"/>
      <c r="BW7" s="429"/>
      <c r="BX7" s="429"/>
      <c r="BY7" s="429"/>
      <c r="BZ7" s="429"/>
      <c r="CA7" s="429"/>
      <c r="CB7" s="429"/>
      <c r="CC7" s="429"/>
      <c r="CD7" s="429"/>
      <c r="CE7" s="429"/>
      <c r="CF7" s="429"/>
      <c r="CG7" s="429"/>
      <c r="CH7" s="429"/>
      <c r="CI7" s="429"/>
      <c r="CJ7" s="429">
        <v>6</v>
      </c>
      <c r="CK7" s="429"/>
      <c r="CL7" s="429"/>
      <c r="CM7" s="429"/>
      <c r="CN7" s="429"/>
      <c r="CO7" s="429"/>
      <c r="CP7" s="429"/>
      <c r="CQ7" s="429"/>
      <c r="CR7" s="429"/>
      <c r="CS7" s="429"/>
      <c r="CT7" s="429"/>
      <c r="CU7" s="429"/>
      <c r="CV7" s="429"/>
      <c r="CW7" s="429"/>
      <c r="CX7" s="429"/>
      <c r="CY7" s="429"/>
      <c r="CZ7" s="429"/>
      <c r="DA7" s="429"/>
    </row>
    <row r="8" spans="1:105" s="59" customFormat="1" ht="15" customHeight="1" x14ac:dyDescent="0.2">
      <c r="A8" s="424" t="s">
        <v>26</v>
      </c>
      <c r="B8" s="424"/>
      <c r="C8" s="424"/>
      <c r="D8" s="424"/>
      <c r="E8" s="424"/>
      <c r="F8" s="424"/>
      <c r="G8" s="412"/>
      <c r="H8" s="412"/>
      <c r="I8" s="412"/>
      <c r="J8" s="412"/>
      <c r="K8" s="412"/>
      <c r="L8" s="412"/>
      <c r="M8" s="412"/>
      <c r="N8" s="412"/>
      <c r="O8" s="412"/>
      <c r="P8" s="412"/>
      <c r="Q8" s="412"/>
      <c r="R8" s="412"/>
      <c r="S8" s="412"/>
      <c r="T8" s="412"/>
      <c r="U8" s="412"/>
      <c r="V8" s="412"/>
      <c r="W8" s="412"/>
      <c r="X8" s="412"/>
      <c r="Y8" s="412"/>
      <c r="Z8" s="412"/>
      <c r="AA8" s="412"/>
      <c r="AB8" s="412"/>
      <c r="AC8" s="412"/>
      <c r="AD8" s="412"/>
      <c r="AE8" s="413"/>
      <c r="AF8" s="413"/>
      <c r="AG8" s="413"/>
      <c r="AH8" s="413"/>
      <c r="AI8" s="413"/>
      <c r="AJ8" s="413"/>
      <c r="AK8" s="413"/>
      <c r="AL8" s="413"/>
      <c r="AM8" s="413"/>
      <c r="AN8" s="413"/>
      <c r="AO8" s="413"/>
      <c r="AP8" s="413"/>
      <c r="AQ8" s="413"/>
      <c r="AR8" s="413"/>
      <c r="AS8" s="413"/>
      <c r="AT8" s="413"/>
      <c r="AU8" s="413"/>
      <c r="AV8" s="413"/>
      <c r="AW8" s="413"/>
      <c r="AX8" s="413"/>
      <c r="AY8" s="413"/>
      <c r="AZ8" s="413"/>
      <c r="BA8" s="413"/>
      <c r="BB8" s="413"/>
      <c r="BC8" s="413"/>
      <c r="BD8" s="413"/>
      <c r="BE8" s="413"/>
      <c r="BF8" s="413"/>
      <c r="BG8" s="413"/>
      <c r="BH8" s="413"/>
      <c r="BI8" s="413"/>
      <c r="BJ8" s="413"/>
      <c r="BK8" s="413"/>
      <c r="BL8" s="413"/>
      <c r="BM8" s="413"/>
      <c r="BN8" s="413"/>
      <c r="BO8" s="413"/>
      <c r="BP8" s="413"/>
      <c r="BQ8" s="413"/>
      <c r="BR8" s="413"/>
      <c r="BS8" s="413"/>
      <c r="BT8" s="413"/>
      <c r="BU8" s="413"/>
      <c r="BV8" s="413"/>
      <c r="BW8" s="413"/>
      <c r="BX8" s="413"/>
      <c r="BY8" s="413"/>
      <c r="BZ8" s="413"/>
      <c r="CA8" s="413"/>
      <c r="CB8" s="413"/>
      <c r="CC8" s="413"/>
      <c r="CD8" s="413"/>
      <c r="CE8" s="413"/>
      <c r="CF8" s="413"/>
      <c r="CG8" s="413"/>
      <c r="CH8" s="413"/>
      <c r="CI8" s="413"/>
      <c r="CJ8" s="414"/>
      <c r="CK8" s="414"/>
      <c r="CL8" s="414"/>
      <c r="CM8" s="414"/>
      <c r="CN8" s="414"/>
      <c r="CO8" s="414"/>
      <c r="CP8" s="414"/>
      <c r="CQ8" s="414"/>
      <c r="CR8" s="414"/>
      <c r="CS8" s="414"/>
      <c r="CT8" s="414"/>
      <c r="CU8" s="414"/>
      <c r="CV8" s="414"/>
      <c r="CW8" s="414"/>
      <c r="CX8" s="414"/>
      <c r="CY8" s="414"/>
      <c r="CZ8" s="414"/>
      <c r="DA8" s="414"/>
    </row>
    <row r="9" spans="1:105" s="59" customFormat="1" ht="15" customHeight="1" x14ac:dyDescent="0.2">
      <c r="A9" s="424" t="s">
        <v>30</v>
      </c>
      <c r="B9" s="424"/>
      <c r="C9" s="424"/>
      <c r="D9" s="424"/>
      <c r="E9" s="424"/>
      <c r="F9" s="424"/>
      <c r="G9" s="412"/>
      <c r="H9" s="412"/>
      <c r="I9" s="412"/>
      <c r="J9" s="412"/>
      <c r="K9" s="412"/>
      <c r="L9" s="412"/>
      <c r="M9" s="412"/>
      <c r="N9" s="412"/>
      <c r="O9" s="412"/>
      <c r="P9" s="412"/>
      <c r="Q9" s="412"/>
      <c r="R9" s="412"/>
      <c r="S9" s="412"/>
      <c r="T9" s="412"/>
      <c r="U9" s="412"/>
      <c r="V9" s="412"/>
      <c r="W9" s="412"/>
      <c r="X9" s="412"/>
      <c r="Y9" s="412"/>
      <c r="Z9" s="412"/>
      <c r="AA9" s="412"/>
      <c r="AB9" s="412"/>
      <c r="AC9" s="412"/>
      <c r="AD9" s="412"/>
      <c r="AE9" s="413"/>
      <c r="AF9" s="413"/>
      <c r="AG9" s="413"/>
      <c r="AH9" s="413"/>
      <c r="AI9" s="413"/>
      <c r="AJ9" s="413"/>
      <c r="AK9" s="413"/>
      <c r="AL9" s="413"/>
      <c r="AM9" s="413"/>
      <c r="AN9" s="413"/>
      <c r="AO9" s="413"/>
      <c r="AP9" s="413"/>
      <c r="AQ9" s="413"/>
      <c r="AR9" s="413"/>
      <c r="AS9" s="413"/>
      <c r="AT9" s="413"/>
      <c r="AU9" s="413"/>
      <c r="AV9" s="413"/>
      <c r="AW9" s="413"/>
      <c r="AX9" s="413"/>
      <c r="AY9" s="413"/>
      <c r="AZ9" s="413"/>
      <c r="BA9" s="413"/>
      <c r="BB9" s="413"/>
      <c r="BC9" s="413"/>
      <c r="BD9" s="413"/>
      <c r="BE9" s="413"/>
      <c r="BF9" s="413"/>
      <c r="BG9" s="413"/>
      <c r="BH9" s="413"/>
      <c r="BI9" s="413"/>
      <c r="BJ9" s="413"/>
      <c r="BK9" s="413"/>
      <c r="BL9" s="413"/>
      <c r="BM9" s="413"/>
      <c r="BN9" s="413"/>
      <c r="BO9" s="413"/>
      <c r="BP9" s="413"/>
      <c r="BQ9" s="413"/>
      <c r="BR9" s="413"/>
      <c r="BS9" s="413"/>
      <c r="BT9" s="413"/>
      <c r="BU9" s="413"/>
      <c r="BV9" s="413"/>
      <c r="BW9" s="413"/>
      <c r="BX9" s="413"/>
      <c r="BY9" s="413"/>
      <c r="BZ9" s="413"/>
      <c r="CA9" s="413"/>
      <c r="CB9" s="413"/>
      <c r="CC9" s="413"/>
      <c r="CD9" s="413"/>
      <c r="CE9" s="413"/>
      <c r="CF9" s="413"/>
      <c r="CG9" s="413"/>
      <c r="CH9" s="413"/>
      <c r="CI9" s="413"/>
      <c r="CJ9" s="414"/>
      <c r="CK9" s="414"/>
      <c r="CL9" s="414"/>
      <c r="CM9" s="414"/>
      <c r="CN9" s="414"/>
      <c r="CO9" s="414"/>
      <c r="CP9" s="414"/>
      <c r="CQ9" s="414"/>
      <c r="CR9" s="414"/>
      <c r="CS9" s="414"/>
      <c r="CT9" s="414"/>
      <c r="CU9" s="414"/>
      <c r="CV9" s="414"/>
      <c r="CW9" s="414"/>
      <c r="CX9" s="414"/>
      <c r="CY9" s="414"/>
      <c r="CZ9" s="414"/>
      <c r="DA9" s="414"/>
    </row>
    <row r="10" spans="1:105" s="59" customFormat="1" ht="15" customHeight="1" x14ac:dyDescent="0.2">
      <c r="A10" s="424"/>
      <c r="B10" s="424"/>
      <c r="C10" s="424"/>
      <c r="D10" s="424"/>
      <c r="E10" s="424"/>
      <c r="F10" s="424"/>
      <c r="G10" s="425" t="s">
        <v>7</v>
      </c>
      <c r="H10" s="425"/>
      <c r="I10" s="425"/>
      <c r="J10" s="425"/>
      <c r="K10" s="425"/>
      <c r="L10" s="425"/>
      <c r="M10" s="425"/>
      <c r="N10" s="425"/>
      <c r="O10" s="425"/>
      <c r="P10" s="425"/>
      <c r="Q10" s="425"/>
      <c r="R10" s="425"/>
      <c r="S10" s="425"/>
      <c r="T10" s="425"/>
      <c r="U10" s="425"/>
      <c r="V10" s="425"/>
      <c r="W10" s="425"/>
      <c r="X10" s="425"/>
      <c r="Y10" s="425"/>
      <c r="Z10" s="425"/>
      <c r="AA10" s="425"/>
      <c r="AB10" s="425"/>
      <c r="AC10" s="425"/>
      <c r="AD10" s="426"/>
      <c r="AE10" s="413" t="s">
        <v>8</v>
      </c>
      <c r="AF10" s="413"/>
      <c r="AG10" s="413"/>
      <c r="AH10" s="413"/>
      <c r="AI10" s="413"/>
      <c r="AJ10" s="413"/>
      <c r="AK10" s="413"/>
      <c r="AL10" s="413"/>
      <c r="AM10" s="413"/>
      <c r="AN10" s="413"/>
      <c r="AO10" s="413"/>
      <c r="AP10" s="413"/>
      <c r="AQ10" s="413"/>
      <c r="AR10" s="413"/>
      <c r="AS10" s="413"/>
      <c r="AT10" s="413"/>
      <c r="AU10" s="413"/>
      <c r="AV10" s="413"/>
      <c r="AW10" s="413"/>
      <c r="AX10" s="413"/>
      <c r="AY10" s="413"/>
      <c r="AZ10" s="413"/>
      <c r="BA10" s="413"/>
      <c r="BB10" s="413"/>
      <c r="BC10" s="413"/>
      <c r="BD10" s="413" t="s">
        <v>8</v>
      </c>
      <c r="BE10" s="413"/>
      <c r="BF10" s="413"/>
      <c r="BG10" s="413"/>
      <c r="BH10" s="413"/>
      <c r="BI10" s="413"/>
      <c r="BJ10" s="413"/>
      <c r="BK10" s="413"/>
      <c r="BL10" s="413"/>
      <c r="BM10" s="413"/>
      <c r="BN10" s="413"/>
      <c r="BO10" s="413"/>
      <c r="BP10" s="413"/>
      <c r="BQ10" s="413"/>
      <c r="BR10" s="413"/>
      <c r="BS10" s="413"/>
      <c r="BT10" s="413" t="s">
        <v>8</v>
      </c>
      <c r="BU10" s="413"/>
      <c r="BV10" s="413"/>
      <c r="BW10" s="413"/>
      <c r="BX10" s="413"/>
      <c r="BY10" s="413"/>
      <c r="BZ10" s="413"/>
      <c r="CA10" s="413"/>
      <c r="CB10" s="413"/>
      <c r="CC10" s="413"/>
      <c r="CD10" s="413"/>
      <c r="CE10" s="413"/>
      <c r="CF10" s="413"/>
      <c r="CG10" s="413"/>
      <c r="CH10" s="413"/>
      <c r="CI10" s="413"/>
      <c r="CJ10" s="414"/>
      <c r="CK10" s="414"/>
      <c r="CL10" s="414"/>
      <c r="CM10" s="414"/>
      <c r="CN10" s="414"/>
      <c r="CO10" s="414"/>
      <c r="CP10" s="414"/>
      <c r="CQ10" s="414"/>
      <c r="CR10" s="414"/>
      <c r="CS10" s="414"/>
      <c r="CT10" s="414"/>
      <c r="CU10" s="414"/>
      <c r="CV10" s="414"/>
      <c r="CW10" s="414"/>
      <c r="CX10" s="414"/>
      <c r="CY10" s="414"/>
      <c r="CZ10" s="414"/>
      <c r="DA10" s="414"/>
    </row>
    <row r="12" spans="1:105" s="56" customFormat="1" ht="14.25" x14ac:dyDescent="0.2">
      <c r="A12" s="536" t="s">
        <v>18</v>
      </c>
      <c r="B12" s="536"/>
      <c r="C12" s="536"/>
      <c r="D12" s="536"/>
      <c r="E12" s="536"/>
      <c r="F12" s="536"/>
      <c r="G12" s="536"/>
      <c r="H12" s="536"/>
      <c r="I12" s="536"/>
      <c r="J12" s="536"/>
      <c r="K12" s="536"/>
      <c r="L12" s="536"/>
      <c r="M12" s="536"/>
      <c r="N12" s="536"/>
      <c r="O12" s="536"/>
      <c r="P12" s="536"/>
      <c r="Q12" s="536"/>
      <c r="R12" s="536"/>
      <c r="S12" s="536"/>
      <c r="T12" s="536"/>
      <c r="U12" s="536"/>
      <c r="V12" s="536"/>
      <c r="W12" s="536"/>
      <c r="X12" s="536"/>
      <c r="Y12" s="536"/>
      <c r="Z12" s="536"/>
      <c r="AA12" s="536"/>
      <c r="AB12" s="536"/>
      <c r="AC12" s="536"/>
      <c r="AD12" s="536"/>
      <c r="AE12" s="536"/>
      <c r="AF12" s="536"/>
      <c r="AG12" s="536"/>
      <c r="AH12" s="536"/>
      <c r="AI12" s="536"/>
      <c r="AJ12" s="536"/>
      <c r="AK12" s="536"/>
      <c r="AL12" s="536"/>
      <c r="AM12" s="536"/>
      <c r="AN12" s="536"/>
      <c r="AO12" s="536"/>
      <c r="AP12" s="536"/>
      <c r="AQ12" s="536"/>
      <c r="AR12" s="536"/>
      <c r="AS12" s="536"/>
      <c r="AT12" s="536"/>
      <c r="AU12" s="536"/>
      <c r="AV12" s="536"/>
      <c r="AW12" s="536"/>
      <c r="AX12" s="536"/>
      <c r="AY12" s="536"/>
      <c r="AZ12" s="536"/>
      <c r="BA12" s="536"/>
      <c r="BB12" s="536"/>
      <c r="BC12" s="536"/>
      <c r="BD12" s="536"/>
      <c r="BE12" s="536"/>
      <c r="BF12" s="536"/>
      <c r="BG12" s="536"/>
      <c r="BH12" s="536"/>
      <c r="BI12" s="536"/>
      <c r="BJ12" s="536"/>
      <c r="BK12" s="536"/>
      <c r="BL12" s="536"/>
      <c r="BM12" s="536"/>
      <c r="BN12" s="536"/>
      <c r="BO12" s="536"/>
      <c r="BP12" s="536"/>
      <c r="BQ12" s="536"/>
      <c r="BR12" s="536"/>
      <c r="BS12" s="536"/>
      <c r="BT12" s="536"/>
      <c r="BU12" s="536"/>
      <c r="BV12" s="536"/>
      <c r="BW12" s="536"/>
      <c r="BX12" s="536"/>
      <c r="BY12" s="536"/>
      <c r="BZ12" s="536"/>
      <c r="CA12" s="536"/>
      <c r="CB12" s="536"/>
      <c r="CC12" s="536"/>
      <c r="CD12" s="536"/>
      <c r="CE12" s="536"/>
      <c r="CF12" s="536"/>
      <c r="CG12" s="536"/>
      <c r="CH12" s="536"/>
      <c r="CI12" s="536"/>
      <c r="CJ12" s="536"/>
      <c r="CK12" s="536"/>
      <c r="CL12" s="536"/>
      <c r="CM12" s="536"/>
      <c r="CN12" s="536"/>
      <c r="CO12" s="536"/>
      <c r="CP12" s="536"/>
      <c r="CQ12" s="536"/>
      <c r="CR12" s="536"/>
      <c r="CS12" s="536"/>
      <c r="CT12" s="536"/>
      <c r="CU12" s="536"/>
      <c r="CV12" s="536"/>
      <c r="CW12" s="536"/>
      <c r="CX12" s="536"/>
      <c r="CY12" s="536"/>
      <c r="CZ12" s="536"/>
      <c r="DA12" s="536"/>
    </row>
    <row r="13" spans="1:105" ht="10.5" customHeight="1" x14ac:dyDescent="0.25"/>
    <row r="14" spans="1:105" s="57" customFormat="1" ht="55.5" customHeight="1" x14ac:dyDescent="0.2">
      <c r="A14" s="431" t="s">
        <v>0</v>
      </c>
      <c r="B14" s="432"/>
      <c r="C14" s="432"/>
      <c r="D14" s="432"/>
      <c r="E14" s="432"/>
      <c r="F14" s="433"/>
      <c r="G14" s="431" t="s">
        <v>19</v>
      </c>
      <c r="H14" s="432"/>
      <c r="I14" s="432"/>
      <c r="J14" s="432"/>
      <c r="K14" s="432"/>
      <c r="L14" s="432"/>
      <c r="M14" s="432"/>
      <c r="N14" s="432"/>
      <c r="O14" s="432"/>
      <c r="P14" s="432"/>
      <c r="Q14" s="432"/>
      <c r="R14" s="432"/>
      <c r="S14" s="432"/>
      <c r="T14" s="432"/>
      <c r="U14" s="432"/>
      <c r="V14" s="432"/>
      <c r="W14" s="432"/>
      <c r="X14" s="432"/>
      <c r="Y14" s="432"/>
      <c r="Z14" s="432"/>
      <c r="AA14" s="432"/>
      <c r="AB14" s="432"/>
      <c r="AC14" s="432"/>
      <c r="AD14" s="433"/>
      <c r="AE14" s="431" t="s">
        <v>20</v>
      </c>
      <c r="AF14" s="432"/>
      <c r="AG14" s="432"/>
      <c r="AH14" s="432"/>
      <c r="AI14" s="432"/>
      <c r="AJ14" s="432"/>
      <c r="AK14" s="432"/>
      <c r="AL14" s="432"/>
      <c r="AM14" s="432"/>
      <c r="AN14" s="432"/>
      <c r="AO14" s="432"/>
      <c r="AP14" s="432"/>
      <c r="AQ14" s="432"/>
      <c r="AR14" s="432"/>
      <c r="AS14" s="432"/>
      <c r="AT14" s="432"/>
      <c r="AU14" s="432"/>
      <c r="AV14" s="432"/>
      <c r="AW14" s="432"/>
      <c r="AX14" s="432"/>
      <c r="AY14" s="433"/>
      <c r="AZ14" s="431" t="s">
        <v>21</v>
      </c>
      <c r="BA14" s="432"/>
      <c r="BB14" s="432"/>
      <c r="BC14" s="432"/>
      <c r="BD14" s="432"/>
      <c r="BE14" s="432"/>
      <c r="BF14" s="432"/>
      <c r="BG14" s="432"/>
      <c r="BH14" s="432"/>
      <c r="BI14" s="432"/>
      <c r="BJ14" s="432"/>
      <c r="BK14" s="432"/>
      <c r="BL14" s="432"/>
      <c r="BM14" s="432"/>
      <c r="BN14" s="432"/>
      <c r="BO14" s="432"/>
      <c r="BP14" s="432"/>
      <c r="BQ14" s="433"/>
      <c r="BR14" s="431" t="s">
        <v>22</v>
      </c>
      <c r="BS14" s="432"/>
      <c r="BT14" s="432"/>
      <c r="BU14" s="432"/>
      <c r="BV14" s="432"/>
      <c r="BW14" s="432"/>
      <c r="BX14" s="432"/>
      <c r="BY14" s="432"/>
      <c r="BZ14" s="432"/>
      <c r="CA14" s="432"/>
      <c r="CB14" s="432"/>
      <c r="CC14" s="432"/>
      <c r="CD14" s="432"/>
      <c r="CE14" s="432"/>
      <c r="CF14" s="432"/>
      <c r="CG14" s="432"/>
      <c r="CH14" s="432"/>
      <c r="CI14" s="433"/>
      <c r="CJ14" s="431" t="s">
        <v>17</v>
      </c>
      <c r="CK14" s="432"/>
      <c r="CL14" s="432"/>
      <c r="CM14" s="432"/>
      <c r="CN14" s="432"/>
      <c r="CO14" s="432"/>
      <c r="CP14" s="432"/>
      <c r="CQ14" s="432"/>
      <c r="CR14" s="432"/>
      <c r="CS14" s="432"/>
      <c r="CT14" s="432"/>
      <c r="CU14" s="432"/>
      <c r="CV14" s="432"/>
      <c r="CW14" s="432"/>
      <c r="CX14" s="432"/>
      <c r="CY14" s="432"/>
      <c r="CZ14" s="432"/>
      <c r="DA14" s="433"/>
    </row>
    <row r="15" spans="1:105" s="58" customFormat="1" ht="12.75" x14ac:dyDescent="0.2">
      <c r="A15" s="429">
        <v>1</v>
      </c>
      <c r="B15" s="429"/>
      <c r="C15" s="429"/>
      <c r="D15" s="429"/>
      <c r="E15" s="429"/>
      <c r="F15" s="429"/>
      <c r="G15" s="429">
        <v>2</v>
      </c>
      <c r="H15" s="429"/>
      <c r="I15" s="429"/>
      <c r="J15" s="429"/>
      <c r="K15" s="429"/>
      <c r="L15" s="429"/>
      <c r="M15" s="429"/>
      <c r="N15" s="429"/>
      <c r="O15" s="429"/>
      <c r="P15" s="429"/>
      <c r="Q15" s="429"/>
      <c r="R15" s="429"/>
      <c r="S15" s="429"/>
      <c r="T15" s="429"/>
      <c r="U15" s="429"/>
      <c r="V15" s="429"/>
      <c r="W15" s="429"/>
      <c r="X15" s="429"/>
      <c r="Y15" s="429"/>
      <c r="Z15" s="429"/>
      <c r="AA15" s="429"/>
      <c r="AB15" s="429"/>
      <c r="AC15" s="429"/>
      <c r="AD15" s="429"/>
      <c r="AE15" s="429">
        <v>3</v>
      </c>
      <c r="AF15" s="429"/>
      <c r="AG15" s="429"/>
      <c r="AH15" s="429"/>
      <c r="AI15" s="429"/>
      <c r="AJ15" s="429"/>
      <c r="AK15" s="429"/>
      <c r="AL15" s="429"/>
      <c r="AM15" s="429"/>
      <c r="AN15" s="429"/>
      <c r="AO15" s="429"/>
      <c r="AP15" s="429"/>
      <c r="AQ15" s="429"/>
      <c r="AR15" s="429"/>
      <c r="AS15" s="429"/>
      <c r="AT15" s="429"/>
      <c r="AU15" s="429"/>
      <c r="AV15" s="429"/>
      <c r="AW15" s="429"/>
      <c r="AX15" s="429"/>
      <c r="AY15" s="429"/>
      <c r="AZ15" s="429">
        <v>4</v>
      </c>
      <c r="BA15" s="429"/>
      <c r="BB15" s="429"/>
      <c r="BC15" s="429"/>
      <c r="BD15" s="429"/>
      <c r="BE15" s="429"/>
      <c r="BF15" s="429"/>
      <c r="BG15" s="429"/>
      <c r="BH15" s="429"/>
      <c r="BI15" s="429"/>
      <c r="BJ15" s="429"/>
      <c r="BK15" s="429"/>
      <c r="BL15" s="429"/>
      <c r="BM15" s="429"/>
      <c r="BN15" s="429"/>
      <c r="BO15" s="429"/>
      <c r="BP15" s="429"/>
      <c r="BQ15" s="429"/>
      <c r="BR15" s="429">
        <v>5</v>
      </c>
      <c r="BS15" s="429"/>
      <c r="BT15" s="429"/>
      <c r="BU15" s="429"/>
      <c r="BV15" s="429"/>
      <c r="BW15" s="429"/>
      <c r="BX15" s="429"/>
      <c r="BY15" s="429"/>
      <c r="BZ15" s="429"/>
      <c r="CA15" s="429"/>
      <c r="CB15" s="429"/>
      <c r="CC15" s="429"/>
      <c r="CD15" s="429"/>
      <c r="CE15" s="429"/>
      <c r="CF15" s="429"/>
      <c r="CG15" s="429"/>
      <c r="CH15" s="429"/>
      <c r="CI15" s="429"/>
      <c r="CJ15" s="429">
        <v>6</v>
      </c>
      <c r="CK15" s="429"/>
      <c r="CL15" s="429"/>
      <c r="CM15" s="429"/>
      <c r="CN15" s="429"/>
      <c r="CO15" s="429"/>
      <c r="CP15" s="429"/>
      <c r="CQ15" s="429"/>
      <c r="CR15" s="429"/>
      <c r="CS15" s="429"/>
      <c r="CT15" s="429"/>
      <c r="CU15" s="429"/>
      <c r="CV15" s="429"/>
      <c r="CW15" s="429"/>
      <c r="CX15" s="429"/>
      <c r="CY15" s="429"/>
      <c r="CZ15" s="429"/>
      <c r="DA15" s="429"/>
    </row>
    <row r="16" spans="1:105" s="59" customFormat="1" ht="17.25" customHeight="1" x14ac:dyDescent="0.2">
      <c r="A16" s="424" t="s">
        <v>26</v>
      </c>
      <c r="B16" s="424"/>
      <c r="C16" s="424"/>
      <c r="D16" s="424"/>
      <c r="E16" s="424"/>
      <c r="F16" s="424"/>
      <c r="G16" s="412"/>
      <c r="H16" s="412"/>
      <c r="I16" s="412"/>
      <c r="J16" s="412"/>
      <c r="K16" s="412"/>
      <c r="L16" s="412"/>
      <c r="M16" s="412"/>
      <c r="N16" s="412"/>
      <c r="O16" s="412"/>
      <c r="P16" s="412"/>
      <c r="Q16" s="412"/>
      <c r="R16" s="412"/>
      <c r="S16" s="412"/>
      <c r="T16" s="412"/>
      <c r="U16" s="412"/>
      <c r="V16" s="412"/>
      <c r="W16" s="412"/>
      <c r="X16" s="412"/>
      <c r="Y16" s="412"/>
      <c r="Z16" s="412"/>
      <c r="AA16" s="412"/>
      <c r="AB16" s="412"/>
      <c r="AC16" s="412"/>
      <c r="AD16" s="412"/>
      <c r="AE16" s="423"/>
      <c r="AF16" s="423"/>
      <c r="AG16" s="423"/>
      <c r="AH16" s="423"/>
      <c r="AI16" s="423"/>
      <c r="AJ16" s="423"/>
      <c r="AK16" s="423"/>
      <c r="AL16" s="423"/>
      <c r="AM16" s="423"/>
      <c r="AN16" s="423"/>
      <c r="AO16" s="423"/>
      <c r="AP16" s="423"/>
      <c r="AQ16" s="423"/>
      <c r="AR16" s="423"/>
      <c r="AS16" s="423"/>
      <c r="AT16" s="423"/>
      <c r="AU16" s="423"/>
      <c r="AV16" s="423"/>
      <c r="AW16" s="423"/>
      <c r="AX16" s="423"/>
      <c r="AY16" s="423"/>
      <c r="AZ16" s="413"/>
      <c r="BA16" s="413"/>
      <c r="BB16" s="413"/>
      <c r="BC16" s="413"/>
      <c r="BD16" s="413"/>
      <c r="BE16" s="413"/>
      <c r="BF16" s="413"/>
      <c r="BG16" s="413"/>
      <c r="BH16" s="413"/>
      <c r="BI16" s="413"/>
      <c r="BJ16" s="413"/>
      <c r="BK16" s="413"/>
      <c r="BL16" s="413"/>
      <c r="BM16" s="413"/>
      <c r="BN16" s="413"/>
      <c r="BO16" s="413"/>
      <c r="BP16" s="413"/>
      <c r="BQ16" s="413"/>
      <c r="BR16" s="414"/>
      <c r="BS16" s="414"/>
      <c r="BT16" s="414"/>
      <c r="BU16" s="414"/>
      <c r="BV16" s="414"/>
      <c r="BW16" s="414"/>
      <c r="BX16" s="414"/>
      <c r="BY16" s="414"/>
      <c r="BZ16" s="414"/>
      <c r="CA16" s="414"/>
      <c r="CB16" s="414"/>
      <c r="CC16" s="414"/>
      <c r="CD16" s="414"/>
      <c r="CE16" s="414"/>
      <c r="CF16" s="414"/>
      <c r="CG16" s="414"/>
      <c r="CH16" s="414"/>
      <c r="CI16" s="414"/>
      <c r="CJ16" s="414"/>
      <c r="CK16" s="414"/>
      <c r="CL16" s="414"/>
      <c r="CM16" s="414"/>
      <c r="CN16" s="414"/>
      <c r="CO16" s="414"/>
      <c r="CP16" s="414"/>
      <c r="CQ16" s="414"/>
      <c r="CR16" s="414"/>
      <c r="CS16" s="414"/>
      <c r="CT16" s="414"/>
      <c r="CU16" s="414"/>
      <c r="CV16" s="414"/>
      <c r="CW16" s="414"/>
      <c r="CX16" s="414"/>
      <c r="CY16" s="414"/>
      <c r="CZ16" s="414"/>
      <c r="DA16" s="414"/>
    </row>
    <row r="17" spans="1:105" s="59" customFormat="1" ht="15" customHeight="1" x14ac:dyDescent="0.2">
      <c r="A17" s="424" t="s">
        <v>30</v>
      </c>
      <c r="B17" s="424"/>
      <c r="C17" s="424"/>
      <c r="D17" s="424"/>
      <c r="E17" s="424"/>
      <c r="F17" s="424"/>
      <c r="G17" s="412"/>
      <c r="H17" s="412"/>
      <c r="I17" s="412"/>
      <c r="J17" s="412"/>
      <c r="K17" s="412"/>
      <c r="L17" s="412"/>
      <c r="M17" s="412"/>
      <c r="N17" s="412"/>
      <c r="O17" s="412"/>
      <c r="P17" s="412"/>
      <c r="Q17" s="412"/>
      <c r="R17" s="412"/>
      <c r="S17" s="412"/>
      <c r="T17" s="412"/>
      <c r="U17" s="412"/>
      <c r="V17" s="412"/>
      <c r="W17" s="412"/>
      <c r="X17" s="412"/>
      <c r="Y17" s="412"/>
      <c r="Z17" s="412"/>
      <c r="AA17" s="412"/>
      <c r="AB17" s="412"/>
      <c r="AC17" s="412"/>
      <c r="AD17" s="412"/>
      <c r="AE17" s="413"/>
      <c r="AF17" s="413"/>
      <c r="AG17" s="413"/>
      <c r="AH17" s="413"/>
      <c r="AI17" s="413"/>
      <c r="AJ17" s="413"/>
      <c r="AK17" s="413"/>
      <c r="AL17" s="413"/>
      <c r="AM17" s="413"/>
      <c r="AN17" s="413"/>
      <c r="AO17" s="413"/>
      <c r="AP17" s="413"/>
      <c r="AQ17" s="413"/>
      <c r="AR17" s="413"/>
      <c r="AS17" s="413"/>
      <c r="AT17" s="413"/>
      <c r="AU17" s="413"/>
      <c r="AV17" s="413"/>
      <c r="AW17" s="413"/>
      <c r="AX17" s="413"/>
      <c r="AY17" s="413"/>
      <c r="AZ17" s="413"/>
      <c r="BA17" s="413"/>
      <c r="BB17" s="413"/>
      <c r="BC17" s="413"/>
      <c r="BD17" s="413"/>
      <c r="BE17" s="413"/>
      <c r="BF17" s="413"/>
      <c r="BG17" s="413"/>
      <c r="BH17" s="413"/>
      <c r="BI17" s="413"/>
      <c r="BJ17" s="413"/>
      <c r="BK17" s="413"/>
      <c r="BL17" s="413"/>
      <c r="BM17" s="413"/>
      <c r="BN17" s="413"/>
      <c r="BO17" s="413"/>
      <c r="BP17" s="413"/>
      <c r="BQ17" s="413"/>
      <c r="BR17" s="414"/>
      <c r="BS17" s="414"/>
      <c r="BT17" s="414"/>
      <c r="BU17" s="414"/>
      <c r="BV17" s="414"/>
      <c r="BW17" s="414"/>
      <c r="BX17" s="414"/>
      <c r="BY17" s="414"/>
      <c r="BZ17" s="414"/>
      <c r="CA17" s="414"/>
      <c r="CB17" s="414"/>
      <c r="CC17" s="414"/>
      <c r="CD17" s="414"/>
      <c r="CE17" s="414"/>
      <c r="CF17" s="414"/>
      <c r="CG17" s="414"/>
      <c r="CH17" s="414"/>
      <c r="CI17" s="414"/>
      <c r="CJ17" s="414"/>
      <c r="CK17" s="414"/>
      <c r="CL17" s="414"/>
      <c r="CM17" s="414"/>
      <c r="CN17" s="414"/>
      <c r="CO17" s="414"/>
      <c r="CP17" s="414"/>
      <c r="CQ17" s="414"/>
      <c r="CR17" s="414"/>
      <c r="CS17" s="414"/>
      <c r="CT17" s="414"/>
      <c r="CU17" s="414"/>
      <c r="CV17" s="414"/>
      <c r="CW17" s="414"/>
      <c r="CX17" s="414"/>
      <c r="CY17" s="414"/>
      <c r="CZ17" s="414"/>
      <c r="DA17" s="414"/>
    </row>
    <row r="18" spans="1:105" s="59" customFormat="1" ht="15" customHeight="1" x14ac:dyDescent="0.2">
      <c r="A18" s="424"/>
      <c r="B18" s="424"/>
      <c r="C18" s="424"/>
      <c r="D18" s="424"/>
      <c r="E18" s="424"/>
      <c r="F18" s="424"/>
      <c r="G18" s="425" t="s">
        <v>7</v>
      </c>
      <c r="H18" s="425"/>
      <c r="I18" s="425"/>
      <c r="J18" s="425"/>
      <c r="K18" s="425"/>
      <c r="L18" s="425"/>
      <c r="M18" s="425"/>
      <c r="N18" s="425"/>
      <c r="O18" s="425"/>
      <c r="P18" s="425"/>
      <c r="Q18" s="425"/>
      <c r="R18" s="425"/>
      <c r="S18" s="425"/>
      <c r="T18" s="425"/>
      <c r="U18" s="425"/>
      <c r="V18" s="425"/>
      <c r="W18" s="425"/>
      <c r="X18" s="425"/>
      <c r="Y18" s="425"/>
      <c r="Z18" s="425"/>
      <c r="AA18" s="425"/>
      <c r="AB18" s="425"/>
      <c r="AC18" s="425"/>
      <c r="AD18" s="426"/>
      <c r="AE18" s="413" t="s">
        <v>8</v>
      </c>
      <c r="AF18" s="413"/>
      <c r="AG18" s="413"/>
      <c r="AH18" s="413"/>
      <c r="AI18" s="413"/>
      <c r="AJ18" s="413"/>
      <c r="AK18" s="413"/>
      <c r="AL18" s="413"/>
      <c r="AM18" s="413"/>
      <c r="AN18" s="413"/>
      <c r="AO18" s="413"/>
      <c r="AP18" s="413"/>
      <c r="AQ18" s="413"/>
      <c r="AR18" s="413"/>
      <c r="AS18" s="413"/>
      <c r="AT18" s="413"/>
      <c r="AU18" s="413"/>
      <c r="AV18" s="413"/>
      <c r="AW18" s="413"/>
      <c r="AX18" s="413"/>
      <c r="AY18" s="413"/>
      <c r="AZ18" s="413" t="s">
        <v>8</v>
      </c>
      <c r="BA18" s="413"/>
      <c r="BB18" s="413"/>
      <c r="BC18" s="413"/>
      <c r="BD18" s="413"/>
      <c r="BE18" s="413"/>
      <c r="BF18" s="413"/>
      <c r="BG18" s="413"/>
      <c r="BH18" s="413"/>
      <c r="BI18" s="413"/>
      <c r="BJ18" s="413"/>
      <c r="BK18" s="413"/>
      <c r="BL18" s="413"/>
      <c r="BM18" s="413"/>
      <c r="BN18" s="413"/>
      <c r="BO18" s="413"/>
      <c r="BP18" s="413"/>
      <c r="BQ18" s="413"/>
      <c r="BR18" s="414" t="s">
        <v>8</v>
      </c>
      <c r="BS18" s="414"/>
      <c r="BT18" s="414"/>
      <c r="BU18" s="414"/>
      <c r="BV18" s="414"/>
      <c r="BW18" s="414"/>
      <c r="BX18" s="414"/>
      <c r="BY18" s="414"/>
      <c r="BZ18" s="414"/>
      <c r="CA18" s="414"/>
      <c r="CB18" s="414"/>
      <c r="CC18" s="414"/>
      <c r="CD18" s="414"/>
      <c r="CE18" s="414"/>
      <c r="CF18" s="414"/>
      <c r="CG18" s="414"/>
      <c r="CH18" s="414"/>
      <c r="CI18" s="414"/>
      <c r="CJ18" s="427"/>
      <c r="CK18" s="427"/>
      <c r="CL18" s="427"/>
      <c r="CM18" s="427"/>
      <c r="CN18" s="427"/>
      <c r="CO18" s="427"/>
      <c r="CP18" s="427"/>
      <c r="CQ18" s="427"/>
      <c r="CR18" s="427"/>
      <c r="CS18" s="427"/>
      <c r="CT18" s="427"/>
      <c r="CU18" s="427"/>
      <c r="CV18" s="427"/>
      <c r="CW18" s="427"/>
      <c r="CX18" s="427"/>
      <c r="CY18" s="427"/>
      <c r="CZ18" s="427"/>
      <c r="DA18" s="427"/>
    </row>
    <row r="20" spans="1:105" s="56" customFormat="1" ht="41.25" customHeight="1" x14ac:dyDescent="0.2">
      <c r="A20" s="430" t="s">
        <v>23</v>
      </c>
      <c r="B20" s="430"/>
      <c r="C20" s="430"/>
      <c r="D20" s="430"/>
      <c r="E20" s="430"/>
      <c r="F20" s="430"/>
      <c r="G20" s="430"/>
      <c r="H20" s="430"/>
      <c r="I20" s="430"/>
      <c r="J20" s="430"/>
      <c r="K20" s="430"/>
      <c r="L20" s="430"/>
      <c r="M20" s="430"/>
      <c r="N20" s="430"/>
      <c r="O20" s="430"/>
      <c r="P20" s="430"/>
      <c r="Q20" s="430"/>
      <c r="R20" s="430"/>
      <c r="S20" s="430"/>
      <c r="T20" s="430"/>
      <c r="U20" s="430"/>
      <c r="V20" s="430"/>
      <c r="W20" s="430"/>
      <c r="X20" s="430"/>
      <c r="Y20" s="430"/>
      <c r="Z20" s="430"/>
      <c r="AA20" s="430"/>
      <c r="AB20" s="430"/>
      <c r="AC20" s="430"/>
      <c r="AD20" s="430"/>
      <c r="AE20" s="430"/>
      <c r="AF20" s="430"/>
      <c r="AG20" s="430"/>
      <c r="AH20" s="430"/>
      <c r="AI20" s="430"/>
      <c r="AJ20" s="430"/>
      <c r="AK20" s="430"/>
      <c r="AL20" s="430"/>
      <c r="AM20" s="430"/>
      <c r="AN20" s="430"/>
      <c r="AO20" s="430"/>
      <c r="AP20" s="430"/>
      <c r="AQ20" s="430"/>
      <c r="AR20" s="430"/>
      <c r="AS20" s="430"/>
      <c r="AT20" s="430"/>
      <c r="AU20" s="430"/>
      <c r="AV20" s="430"/>
      <c r="AW20" s="430"/>
      <c r="AX20" s="430"/>
      <c r="AY20" s="430"/>
      <c r="AZ20" s="430"/>
      <c r="BA20" s="430"/>
      <c r="BB20" s="430"/>
      <c r="BC20" s="430"/>
      <c r="BD20" s="430"/>
      <c r="BE20" s="430"/>
      <c r="BF20" s="430"/>
      <c r="BG20" s="430"/>
      <c r="BH20" s="430"/>
      <c r="BI20" s="430"/>
      <c r="BJ20" s="430"/>
      <c r="BK20" s="430"/>
      <c r="BL20" s="430"/>
      <c r="BM20" s="430"/>
      <c r="BN20" s="430"/>
      <c r="BO20" s="430"/>
      <c r="BP20" s="430"/>
      <c r="BQ20" s="430"/>
      <c r="BR20" s="430"/>
      <c r="BS20" s="430"/>
      <c r="BT20" s="430"/>
      <c r="BU20" s="430"/>
      <c r="BV20" s="430"/>
      <c r="BW20" s="430"/>
      <c r="BX20" s="430"/>
      <c r="BY20" s="430"/>
      <c r="BZ20" s="430"/>
      <c r="CA20" s="430"/>
      <c r="CB20" s="430"/>
      <c r="CC20" s="430"/>
      <c r="CD20" s="430"/>
      <c r="CE20" s="430"/>
      <c r="CF20" s="430"/>
      <c r="CG20" s="430"/>
      <c r="CH20" s="430"/>
      <c r="CI20" s="430"/>
      <c r="CJ20" s="430"/>
      <c r="CK20" s="430"/>
      <c r="CL20" s="430"/>
      <c r="CM20" s="430"/>
      <c r="CN20" s="430"/>
      <c r="CO20" s="430"/>
      <c r="CP20" s="430"/>
      <c r="CQ20" s="430"/>
      <c r="CR20" s="430"/>
      <c r="CS20" s="430"/>
      <c r="CT20" s="430"/>
      <c r="CU20" s="430"/>
      <c r="CV20" s="430"/>
      <c r="CW20" s="430"/>
      <c r="CX20" s="430"/>
      <c r="CY20" s="430"/>
      <c r="CZ20" s="430"/>
      <c r="DA20" s="430"/>
    </row>
    <row r="21" spans="1:105" ht="10.5" customHeight="1" x14ac:dyDescent="0.25"/>
    <row r="22" spans="1:105" ht="55.5" customHeight="1" x14ac:dyDescent="0.25">
      <c r="A22" s="466" t="s">
        <v>0</v>
      </c>
      <c r="B22" s="467"/>
      <c r="C22" s="467"/>
      <c r="D22" s="467"/>
      <c r="E22" s="467"/>
      <c r="F22" s="468"/>
      <c r="G22" s="466" t="s">
        <v>78</v>
      </c>
      <c r="H22" s="467"/>
      <c r="I22" s="467"/>
      <c r="J22" s="467"/>
      <c r="K22" s="467"/>
      <c r="L22" s="467"/>
      <c r="M22" s="467"/>
      <c r="N22" s="467"/>
      <c r="O22" s="467"/>
      <c r="P22" s="467"/>
      <c r="Q22" s="467"/>
      <c r="R22" s="467"/>
      <c r="S22" s="467"/>
      <c r="T22" s="467"/>
      <c r="U22" s="467"/>
      <c r="V22" s="467"/>
      <c r="W22" s="467"/>
      <c r="X22" s="467"/>
      <c r="Y22" s="467"/>
      <c r="Z22" s="467"/>
      <c r="AA22" s="467"/>
      <c r="AB22" s="467"/>
      <c r="AC22" s="467"/>
      <c r="AD22" s="467"/>
      <c r="AE22" s="467"/>
      <c r="AF22" s="467"/>
      <c r="AG22" s="467"/>
      <c r="AH22" s="467"/>
      <c r="AI22" s="467"/>
      <c r="AJ22" s="467"/>
      <c r="AK22" s="467"/>
      <c r="AL22" s="467"/>
      <c r="AM22" s="467"/>
      <c r="AN22" s="467"/>
      <c r="AO22" s="467"/>
      <c r="AP22" s="467"/>
      <c r="AQ22" s="467"/>
      <c r="AR22" s="467"/>
      <c r="AS22" s="467"/>
      <c r="AT22" s="467"/>
      <c r="AU22" s="467"/>
      <c r="AV22" s="467"/>
      <c r="AW22" s="467"/>
      <c r="AX22" s="467"/>
      <c r="AY22" s="467"/>
      <c r="AZ22" s="467"/>
      <c r="BA22" s="467"/>
      <c r="BB22" s="467"/>
      <c r="BC22" s="467"/>
      <c r="BD22" s="467"/>
      <c r="BE22" s="467"/>
      <c r="BF22" s="467"/>
      <c r="BG22" s="467"/>
      <c r="BH22" s="467"/>
      <c r="BI22" s="467"/>
      <c r="BJ22" s="467"/>
      <c r="BK22" s="467"/>
      <c r="BL22" s="467"/>
      <c r="BM22" s="467"/>
      <c r="BN22" s="467"/>
      <c r="BO22" s="467"/>
      <c r="BP22" s="467"/>
      <c r="BQ22" s="467"/>
      <c r="BR22" s="467"/>
      <c r="BS22" s="467"/>
      <c r="BT22" s="467"/>
      <c r="BU22" s="467"/>
      <c r="BV22" s="468"/>
      <c r="BW22" s="466" t="s">
        <v>25</v>
      </c>
      <c r="BX22" s="467"/>
      <c r="BY22" s="467"/>
      <c r="BZ22" s="467"/>
      <c r="CA22" s="467"/>
      <c r="CB22" s="467"/>
      <c r="CC22" s="467"/>
      <c r="CD22" s="467"/>
      <c r="CE22" s="467"/>
      <c r="CF22" s="467"/>
      <c r="CG22" s="467"/>
      <c r="CH22" s="467"/>
      <c r="CI22" s="467"/>
      <c r="CJ22" s="467"/>
      <c r="CK22" s="467"/>
      <c r="CL22" s="468"/>
      <c r="CM22" s="466" t="s">
        <v>24</v>
      </c>
      <c r="CN22" s="467"/>
      <c r="CO22" s="467"/>
      <c r="CP22" s="467"/>
      <c r="CQ22" s="467"/>
      <c r="CR22" s="467"/>
      <c r="CS22" s="467"/>
      <c r="CT22" s="467"/>
      <c r="CU22" s="467"/>
      <c r="CV22" s="467"/>
      <c r="CW22" s="467"/>
      <c r="CX22" s="467"/>
      <c r="CY22" s="467"/>
      <c r="CZ22" s="467"/>
      <c r="DA22" s="468"/>
    </row>
    <row r="23" spans="1:105" s="60" customFormat="1" ht="12.75" x14ac:dyDescent="0.2">
      <c r="A23" s="472">
        <v>1</v>
      </c>
      <c r="B23" s="472"/>
      <c r="C23" s="472"/>
      <c r="D23" s="472"/>
      <c r="E23" s="472"/>
      <c r="F23" s="472"/>
      <c r="G23" s="472">
        <v>2</v>
      </c>
      <c r="H23" s="472"/>
      <c r="I23" s="472"/>
      <c r="J23" s="472"/>
      <c r="K23" s="472"/>
      <c r="L23" s="472"/>
      <c r="M23" s="472"/>
      <c r="N23" s="472"/>
      <c r="O23" s="472"/>
      <c r="P23" s="472"/>
      <c r="Q23" s="472"/>
      <c r="R23" s="472"/>
      <c r="S23" s="472"/>
      <c r="T23" s="472"/>
      <c r="U23" s="472"/>
      <c r="V23" s="472"/>
      <c r="W23" s="472"/>
      <c r="X23" s="472"/>
      <c r="Y23" s="472"/>
      <c r="Z23" s="472"/>
      <c r="AA23" s="472"/>
      <c r="AB23" s="472"/>
      <c r="AC23" s="472"/>
      <c r="AD23" s="472"/>
      <c r="AE23" s="472"/>
      <c r="AF23" s="472"/>
      <c r="AG23" s="472"/>
      <c r="AH23" s="472"/>
      <c r="AI23" s="472"/>
      <c r="AJ23" s="472"/>
      <c r="AK23" s="472"/>
      <c r="AL23" s="472"/>
      <c r="AM23" s="472"/>
      <c r="AN23" s="472"/>
      <c r="AO23" s="472"/>
      <c r="AP23" s="472"/>
      <c r="AQ23" s="472"/>
      <c r="AR23" s="472"/>
      <c r="AS23" s="472"/>
      <c r="AT23" s="472"/>
      <c r="AU23" s="472"/>
      <c r="AV23" s="472"/>
      <c r="AW23" s="472"/>
      <c r="AX23" s="472"/>
      <c r="AY23" s="472"/>
      <c r="AZ23" s="472"/>
      <c r="BA23" s="472"/>
      <c r="BB23" s="472"/>
      <c r="BC23" s="472"/>
      <c r="BD23" s="472"/>
      <c r="BE23" s="472"/>
      <c r="BF23" s="472"/>
      <c r="BG23" s="472"/>
      <c r="BH23" s="472"/>
      <c r="BI23" s="472"/>
      <c r="BJ23" s="472"/>
      <c r="BK23" s="472"/>
      <c r="BL23" s="472"/>
      <c r="BM23" s="472"/>
      <c r="BN23" s="472"/>
      <c r="BO23" s="472"/>
      <c r="BP23" s="472"/>
      <c r="BQ23" s="472"/>
      <c r="BR23" s="472"/>
      <c r="BS23" s="472"/>
      <c r="BT23" s="472"/>
      <c r="BU23" s="472"/>
      <c r="BV23" s="472"/>
      <c r="BW23" s="472">
        <v>3</v>
      </c>
      <c r="BX23" s="472"/>
      <c r="BY23" s="472"/>
      <c r="BZ23" s="472"/>
      <c r="CA23" s="472"/>
      <c r="CB23" s="472"/>
      <c r="CC23" s="472"/>
      <c r="CD23" s="472"/>
      <c r="CE23" s="472"/>
      <c r="CF23" s="472"/>
      <c r="CG23" s="472"/>
      <c r="CH23" s="472"/>
      <c r="CI23" s="472"/>
      <c r="CJ23" s="472"/>
      <c r="CK23" s="472"/>
      <c r="CL23" s="472"/>
      <c r="CM23" s="472">
        <v>4</v>
      </c>
      <c r="CN23" s="472"/>
      <c r="CO23" s="472"/>
      <c r="CP23" s="472"/>
      <c r="CQ23" s="472"/>
      <c r="CR23" s="472"/>
      <c r="CS23" s="472"/>
      <c r="CT23" s="472"/>
      <c r="CU23" s="472"/>
      <c r="CV23" s="472"/>
      <c r="CW23" s="472"/>
      <c r="CX23" s="472"/>
      <c r="CY23" s="472"/>
      <c r="CZ23" s="472"/>
      <c r="DA23" s="472"/>
    </row>
    <row r="24" spans="1:105" ht="15" customHeight="1" x14ac:dyDescent="0.25">
      <c r="A24" s="411" t="s">
        <v>26</v>
      </c>
      <c r="B24" s="411"/>
      <c r="C24" s="411"/>
      <c r="D24" s="411"/>
      <c r="E24" s="411"/>
      <c r="F24" s="411"/>
      <c r="G24" s="8"/>
      <c r="H24" s="553" t="s">
        <v>37</v>
      </c>
      <c r="I24" s="553"/>
      <c r="J24" s="553"/>
      <c r="K24" s="553"/>
      <c r="L24" s="553"/>
      <c r="M24" s="553"/>
      <c r="N24" s="553"/>
      <c r="O24" s="553"/>
      <c r="P24" s="553"/>
      <c r="Q24" s="553"/>
      <c r="R24" s="553"/>
      <c r="S24" s="553"/>
      <c r="T24" s="553"/>
      <c r="U24" s="553"/>
      <c r="V24" s="553"/>
      <c r="W24" s="553"/>
      <c r="X24" s="553"/>
      <c r="Y24" s="553"/>
      <c r="Z24" s="553"/>
      <c r="AA24" s="553"/>
      <c r="AB24" s="553"/>
      <c r="AC24" s="553"/>
      <c r="AD24" s="553"/>
      <c r="AE24" s="553"/>
      <c r="AF24" s="553"/>
      <c r="AG24" s="553"/>
      <c r="AH24" s="553"/>
      <c r="AI24" s="553"/>
      <c r="AJ24" s="553"/>
      <c r="AK24" s="553"/>
      <c r="AL24" s="553"/>
      <c r="AM24" s="553"/>
      <c r="AN24" s="553"/>
      <c r="AO24" s="553"/>
      <c r="AP24" s="553"/>
      <c r="AQ24" s="553"/>
      <c r="AR24" s="553"/>
      <c r="AS24" s="553"/>
      <c r="AT24" s="553"/>
      <c r="AU24" s="553"/>
      <c r="AV24" s="553"/>
      <c r="AW24" s="553"/>
      <c r="AX24" s="553"/>
      <c r="AY24" s="553"/>
      <c r="AZ24" s="553"/>
      <c r="BA24" s="553"/>
      <c r="BB24" s="553"/>
      <c r="BC24" s="553"/>
      <c r="BD24" s="553"/>
      <c r="BE24" s="553"/>
      <c r="BF24" s="553"/>
      <c r="BG24" s="553"/>
      <c r="BH24" s="553"/>
      <c r="BI24" s="553"/>
      <c r="BJ24" s="553"/>
      <c r="BK24" s="553"/>
      <c r="BL24" s="553"/>
      <c r="BM24" s="553"/>
      <c r="BN24" s="553"/>
      <c r="BO24" s="553"/>
      <c r="BP24" s="553"/>
      <c r="BQ24" s="553"/>
      <c r="BR24" s="553"/>
      <c r="BS24" s="553"/>
      <c r="BT24" s="553"/>
      <c r="BU24" s="553"/>
      <c r="BV24" s="554"/>
      <c r="BW24" s="551" t="s">
        <v>8</v>
      </c>
      <c r="BX24" s="551"/>
      <c r="BY24" s="551"/>
      <c r="BZ24" s="551"/>
      <c r="CA24" s="551"/>
      <c r="CB24" s="551"/>
      <c r="CC24" s="551"/>
      <c r="CD24" s="551"/>
      <c r="CE24" s="551"/>
      <c r="CF24" s="551"/>
      <c r="CG24" s="551"/>
      <c r="CH24" s="551"/>
      <c r="CI24" s="551"/>
      <c r="CJ24" s="551"/>
      <c r="CK24" s="551"/>
      <c r="CL24" s="551"/>
      <c r="CM24" s="551">
        <f>CM25</f>
        <v>7820108</v>
      </c>
      <c r="CN24" s="551"/>
      <c r="CO24" s="551"/>
      <c r="CP24" s="551"/>
      <c r="CQ24" s="551"/>
      <c r="CR24" s="551"/>
      <c r="CS24" s="551"/>
      <c r="CT24" s="551"/>
      <c r="CU24" s="551"/>
      <c r="CV24" s="551"/>
      <c r="CW24" s="551"/>
      <c r="CX24" s="551"/>
      <c r="CY24" s="551"/>
      <c r="CZ24" s="551"/>
      <c r="DA24" s="551"/>
    </row>
    <row r="25" spans="1:105" s="60" customFormat="1" ht="12.75" customHeight="1" x14ac:dyDescent="0.2">
      <c r="A25" s="579" t="s">
        <v>27</v>
      </c>
      <c r="B25" s="580"/>
      <c r="C25" s="580"/>
      <c r="D25" s="580"/>
      <c r="E25" s="580"/>
      <c r="F25" s="581"/>
      <c r="G25" s="10"/>
      <c r="H25" s="575" t="s">
        <v>1</v>
      </c>
      <c r="I25" s="575"/>
      <c r="J25" s="575"/>
      <c r="K25" s="575"/>
      <c r="L25" s="575"/>
      <c r="M25" s="575"/>
      <c r="N25" s="575"/>
      <c r="O25" s="575"/>
      <c r="P25" s="575"/>
      <c r="Q25" s="575"/>
      <c r="R25" s="575"/>
      <c r="S25" s="575"/>
      <c r="T25" s="575"/>
      <c r="U25" s="575"/>
      <c r="V25" s="575"/>
      <c r="W25" s="575"/>
      <c r="X25" s="575"/>
      <c r="Y25" s="575"/>
      <c r="Z25" s="575"/>
      <c r="AA25" s="575"/>
      <c r="AB25" s="575"/>
      <c r="AC25" s="575"/>
      <c r="AD25" s="575"/>
      <c r="AE25" s="575"/>
      <c r="AF25" s="575"/>
      <c r="AG25" s="575"/>
      <c r="AH25" s="575"/>
      <c r="AI25" s="575"/>
      <c r="AJ25" s="575"/>
      <c r="AK25" s="575"/>
      <c r="AL25" s="575"/>
      <c r="AM25" s="575"/>
      <c r="AN25" s="575"/>
      <c r="AO25" s="575"/>
      <c r="AP25" s="575"/>
      <c r="AQ25" s="575"/>
      <c r="AR25" s="575"/>
      <c r="AS25" s="575"/>
      <c r="AT25" s="575"/>
      <c r="AU25" s="575"/>
      <c r="AV25" s="575"/>
      <c r="AW25" s="575"/>
      <c r="AX25" s="575"/>
      <c r="AY25" s="575"/>
      <c r="AZ25" s="575"/>
      <c r="BA25" s="575"/>
      <c r="BB25" s="575"/>
      <c r="BC25" s="575"/>
      <c r="BD25" s="575"/>
      <c r="BE25" s="575"/>
      <c r="BF25" s="575"/>
      <c r="BG25" s="575"/>
      <c r="BH25" s="575"/>
      <c r="BI25" s="575"/>
      <c r="BJ25" s="575"/>
      <c r="BK25" s="575"/>
      <c r="BL25" s="575"/>
      <c r="BM25" s="575"/>
      <c r="BN25" s="575"/>
      <c r="BO25" s="575"/>
      <c r="BP25" s="575"/>
      <c r="BQ25" s="575"/>
      <c r="BR25" s="575"/>
      <c r="BS25" s="575"/>
      <c r="BT25" s="575"/>
      <c r="BU25" s="575"/>
      <c r="BV25" s="576"/>
      <c r="BW25" s="414">
        <v>35306000</v>
      </c>
      <c r="BX25" s="414"/>
      <c r="BY25" s="414"/>
      <c r="BZ25" s="414"/>
      <c r="CA25" s="414"/>
      <c r="CB25" s="414"/>
      <c r="CC25" s="414"/>
      <c r="CD25" s="414"/>
      <c r="CE25" s="414"/>
      <c r="CF25" s="414"/>
      <c r="CG25" s="414"/>
      <c r="CH25" s="414"/>
      <c r="CI25" s="414"/>
      <c r="CJ25" s="414"/>
      <c r="CK25" s="414"/>
      <c r="CL25" s="414"/>
      <c r="CM25" s="414">
        <f>BW25*0.22+52788</f>
        <v>7820108</v>
      </c>
      <c r="CN25" s="414"/>
      <c r="CO25" s="414"/>
      <c r="CP25" s="414"/>
      <c r="CQ25" s="414"/>
      <c r="CR25" s="414"/>
      <c r="CS25" s="414"/>
      <c r="CT25" s="414"/>
      <c r="CU25" s="414"/>
      <c r="CV25" s="414"/>
      <c r="CW25" s="414"/>
      <c r="CX25" s="414"/>
      <c r="CY25" s="414"/>
      <c r="CZ25" s="414"/>
      <c r="DA25" s="414"/>
    </row>
    <row r="26" spans="1:105" s="60" customFormat="1" ht="12.75" customHeight="1" x14ac:dyDescent="0.2">
      <c r="A26" s="582"/>
      <c r="B26" s="583"/>
      <c r="C26" s="583"/>
      <c r="D26" s="583"/>
      <c r="E26" s="583"/>
      <c r="F26" s="584"/>
      <c r="G26" s="9"/>
      <c r="H26" s="577" t="s">
        <v>38</v>
      </c>
      <c r="I26" s="577"/>
      <c r="J26" s="577"/>
      <c r="K26" s="577"/>
      <c r="L26" s="577"/>
      <c r="M26" s="577"/>
      <c r="N26" s="577"/>
      <c r="O26" s="577"/>
      <c r="P26" s="577"/>
      <c r="Q26" s="577"/>
      <c r="R26" s="577"/>
      <c r="S26" s="577"/>
      <c r="T26" s="577"/>
      <c r="U26" s="577"/>
      <c r="V26" s="577"/>
      <c r="W26" s="577"/>
      <c r="X26" s="577"/>
      <c r="Y26" s="577"/>
      <c r="Z26" s="577"/>
      <c r="AA26" s="577"/>
      <c r="AB26" s="577"/>
      <c r="AC26" s="577"/>
      <c r="AD26" s="577"/>
      <c r="AE26" s="577"/>
      <c r="AF26" s="577"/>
      <c r="AG26" s="577"/>
      <c r="AH26" s="577"/>
      <c r="AI26" s="577"/>
      <c r="AJ26" s="577"/>
      <c r="AK26" s="577"/>
      <c r="AL26" s="577"/>
      <c r="AM26" s="577"/>
      <c r="AN26" s="577"/>
      <c r="AO26" s="577"/>
      <c r="AP26" s="577"/>
      <c r="AQ26" s="577"/>
      <c r="AR26" s="577"/>
      <c r="AS26" s="577"/>
      <c r="AT26" s="577"/>
      <c r="AU26" s="577"/>
      <c r="AV26" s="577"/>
      <c r="AW26" s="577"/>
      <c r="AX26" s="577"/>
      <c r="AY26" s="577"/>
      <c r="AZ26" s="577"/>
      <c r="BA26" s="577"/>
      <c r="BB26" s="577"/>
      <c r="BC26" s="577"/>
      <c r="BD26" s="577"/>
      <c r="BE26" s="577"/>
      <c r="BF26" s="577"/>
      <c r="BG26" s="577"/>
      <c r="BH26" s="577"/>
      <c r="BI26" s="577"/>
      <c r="BJ26" s="577"/>
      <c r="BK26" s="577"/>
      <c r="BL26" s="577"/>
      <c r="BM26" s="577"/>
      <c r="BN26" s="577"/>
      <c r="BO26" s="577"/>
      <c r="BP26" s="577"/>
      <c r="BQ26" s="577"/>
      <c r="BR26" s="577"/>
      <c r="BS26" s="577"/>
      <c r="BT26" s="577"/>
      <c r="BU26" s="577"/>
      <c r="BV26" s="578"/>
      <c r="BW26" s="414"/>
      <c r="BX26" s="414"/>
      <c r="BY26" s="414"/>
      <c r="BZ26" s="414"/>
      <c r="CA26" s="414"/>
      <c r="CB26" s="414"/>
      <c r="CC26" s="414"/>
      <c r="CD26" s="414"/>
      <c r="CE26" s="414"/>
      <c r="CF26" s="414"/>
      <c r="CG26" s="414"/>
      <c r="CH26" s="414"/>
      <c r="CI26" s="414"/>
      <c r="CJ26" s="414"/>
      <c r="CK26" s="414"/>
      <c r="CL26" s="414"/>
      <c r="CM26" s="414"/>
      <c r="CN26" s="414"/>
      <c r="CO26" s="414"/>
      <c r="CP26" s="414"/>
      <c r="CQ26" s="414"/>
      <c r="CR26" s="414"/>
      <c r="CS26" s="414"/>
      <c r="CT26" s="414"/>
      <c r="CU26" s="414"/>
      <c r="CV26" s="414"/>
      <c r="CW26" s="414"/>
      <c r="CX26" s="414"/>
      <c r="CY26" s="414"/>
      <c r="CZ26" s="414"/>
      <c r="DA26" s="414"/>
    </row>
    <row r="27" spans="1:105" s="60" customFormat="1" ht="13.5" customHeight="1" x14ac:dyDescent="0.2">
      <c r="A27" s="411" t="s">
        <v>28</v>
      </c>
      <c r="B27" s="411"/>
      <c r="C27" s="411"/>
      <c r="D27" s="411"/>
      <c r="E27" s="411"/>
      <c r="F27" s="411"/>
      <c r="G27" s="8"/>
      <c r="H27" s="585" t="s">
        <v>39</v>
      </c>
      <c r="I27" s="585"/>
      <c r="J27" s="585"/>
      <c r="K27" s="585"/>
      <c r="L27" s="585"/>
      <c r="M27" s="585"/>
      <c r="N27" s="585"/>
      <c r="O27" s="585"/>
      <c r="P27" s="585"/>
      <c r="Q27" s="585"/>
      <c r="R27" s="585"/>
      <c r="S27" s="585"/>
      <c r="T27" s="585"/>
      <c r="U27" s="585"/>
      <c r="V27" s="585"/>
      <c r="W27" s="585"/>
      <c r="X27" s="585"/>
      <c r="Y27" s="585"/>
      <c r="Z27" s="585"/>
      <c r="AA27" s="585"/>
      <c r="AB27" s="585"/>
      <c r="AC27" s="585"/>
      <c r="AD27" s="585"/>
      <c r="AE27" s="585"/>
      <c r="AF27" s="585"/>
      <c r="AG27" s="585"/>
      <c r="AH27" s="585"/>
      <c r="AI27" s="585"/>
      <c r="AJ27" s="585"/>
      <c r="AK27" s="585"/>
      <c r="AL27" s="585"/>
      <c r="AM27" s="585"/>
      <c r="AN27" s="585"/>
      <c r="AO27" s="585"/>
      <c r="AP27" s="585"/>
      <c r="AQ27" s="585"/>
      <c r="AR27" s="585"/>
      <c r="AS27" s="585"/>
      <c r="AT27" s="585"/>
      <c r="AU27" s="585"/>
      <c r="AV27" s="585"/>
      <c r="AW27" s="585"/>
      <c r="AX27" s="585"/>
      <c r="AY27" s="585"/>
      <c r="AZ27" s="585"/>
      <c r="BA27" s="585"/>
      <c r="BB27" s="585"/>
      <c r="BC27" s="585"/>
      <c r="BD27" s="585"/>
      <c r="BE27" s="585"/>
      <c r="BF27" s="585"/>
      <c r="BG27" s="585"/>
      <c r="BH27" s="585"/>
      <c r="BI27" s="585"/>
      <c r="BJ27" s="585"/>
      <c r="BK27" s="585"/>
      <c r="BL27" s="585"/>
      <c r="BM27" s="585"/>
      <c r="BN27" s="585"/>
      <c r="BO27" s="585"/>
      <c r="BP27" s="585"/>
      <c r="BQ27" s="585"/>
      <c r="BR27" s="585"/>
      <c r="BS27" s="585"/>
      <c r="BT27" s="585"/>
      <c r="BU27" s="585"/>
      <c r="BV27" s="586"/>
      <c r="BW27" s="551"/>
      <c r="BX27" s="551"/>
      <c r="BY27" s="551"/>
      <c r="BZ27" s="551"/>
      <c r="CA27" s="551"/>
      <c r="CB27" s="551"/>
      <c r="CC27" s="551"/>
      <c r="CD27" s="551"/>
      <c r="CE27" s="551"/>
      <c r="CF27" s="551"/>
      <c r="CG27" s="551"/>
      <c r="CH27" s="551"/>
      <c r="CI27" s="551"/>
      <c r="CJ27" s="551"/>
      <c r="CK27" s="551"/>
      <c r="CL27" s="551"/>
      <c r="CM27" s="551"/>
      <c r="CN27" s="551"/>
      <c r="CO27" s="551"/>
      <c r="CP27" s="551"/>
      <c r="CQ27" s="551"/>
      <c r="CR27" s="551"/>
      <c r="CS27" s="551"/>
      <c r="CT27" s="551"/>
      <c r="CU27" s="551"/>
      <c r="CV27" s="551"/>
      <c r="CW27" s="551"/>
      <c r="CX27" s="551"/>
      <c r="CY27" s="551"/>
      <c r="CZ27" s="551"/>
      <c r="DA27" s="551"/>
    </row>
    <row r="28" spans="1:105" s="60" customFormat="1" ht="26.25" customHeight="1" x14ac:dyDescent="0.2">
      <c r="A28" s="411" t="s">
        <v>29</v>
      </c>
      <c r="B28" s="411"/>
      <c r="C28" s="411"/>
      <c r="D28" s="411"/>
      <c r="E28" s="411"/>
      <c r="F28" s="411"/>
      <c r="G28" s="8"/>
      <c r="H28" s="585" t="s">
        <v>40</v>
      </c>
      <c r="I28" s="585"/>
      <c r="J28" s="585"/>
      <c r="K28" s="585"/>
      <c r="L28" s="585"/>
      <c r="M28" s="585"/>
      <c r="N28" s="585"/>
      <c r="O28" s="585"/>
      <c r="P28" s="585"/>
      <c r="Q28" s="585"/>
      <c r="R28" s="585"/>
      <c r="S28" s="585"/>
      <c r="T28" s="585"/>
      <c r="U28" s="585"/>
      <c r="V28" s="585"/>
      <c r="W28" s="585"/>
      <c r="X28" s="585"/>
      <c r="Y28" s="585"/>
      <c r="Z28" s="585"/>
      <c r="AA28" s="585"/>
      <c r="AB28" s="585"/>
      <c r="AC28" s="585"/>
      <c r="AD28" s="585"/>
      <c r="AE28" s="585"/>
      <c r="AF28" s="585"/>
      <c r="AG28" s="585"/>
      <c r="AH28" s="585"/>
      <c r="AI28" s="585"/>
      <c r="AJ28" s="585"/>
      <c r="AK28" s="585"/>
      <c r="AL28" s="585"/>
      <c r="AM28" s="585"/>
      <c r="AN28" s="585"/>
      <c r="AO28" s="585"/>
      <c r="AP28" s="585"/>
      <c r="AQ28" s="585"/>
      <c r="AR28" s="585"/>
      <c r="AS28" s="585"/>
      <c r="AT28" s="585"/>
      <c r="AU28" s="585"/>
      <c r="AV28" s="585"/>
      <c r="AW28" s="585"/>
      <c r="AX28" s="585"/>
      <c r="AY28" s="585"/>
      <c r="AZ28" s="585"/>
      <c r="BA28" s="585"/>
      <c r="BB28" s="585"/>
      <c r="BC28" s="585"/>
      <c r="BD28" s="585"/>
      <c r="BE28" s="585"/>
      <c r="BF28" s="585"/>
      <c r="BG28" s="585"/>
      <c r="BH28" s="585"/>
      <c r="BI28" s="585"/>
      <c r="BJ28" s="585"/>
      <c r="BK28" s="585"/>
      <c r="BL28" s="585"/>
      <c r="BM28" s="585"/>
      <c r="BN28" s="585"/>
      <c r="BO28" s="585"/>
      <c r="BP28" s="585"/>
      <c r="BQ28" s="585"/>
      <c r="BR28" s="585"/>
      <c r="BS28" s="585"/>
      <c r="BT28" s="585"/>
      <c r="BU28" s="585"/>
      <c r="BV28" s="586"/>
      <c r="BW28" s="551"/>
      <c r="BX28" s="551"/>
      <c r="BY28" s="551"/>
      <c r="BZ28" s="551"/>
      <c r="CA28" s="551"/>
      <c r="CB28" s="551"/>
      <c r="CC28" s="551"/>
      <c r="CD28" s="551"/>
      <c r="CE28" s="551"/>
      <c r="CF28" s="551"/>
      <c r="CG28" s="551"/>
      <c r="CH28" s="551"/>
      <c r="CI28" s="551"/>
      <c r="CJ28" s="551"/>
      <c r="CK28" s="551"/>
      <c r="CL28" s="551"/>
      <c r="CM28" s="551"/>
      <c r="CN28" s="551"/>
      <c r="CO28" s="551"/>
      <c r="CP28" s="551"/>
      <c r="CQ28" s="551"/>
      <c r="CR28" s="551"/>
      <c r="CS28" s="551"/>
      <c r="CT28" s="551"/>
      <c r="CU28" s="551"/>
      <c r="CV28" s="551"/>
      <c r="CW28" s="551"/>
      <c r="CX28" s="551"/>
      <c r="CY28" s="551"/>
      <c r="CZ28" s="551"/>
      <c r="DA28" s="551"/>
    </row>
    <row r="29" spans="1:105" s="60" customFormat="1" ht="26.25" customHeight="1" x14ac:dyDescent="0.2">
      <c r="A29" s="411" t="s">
        <v>30</v>
      </c>
      <c r="B29" s="411"/>
      <c r="C29" s="411"/>
      <c r="D29" s="411"/>
      <c r="E29" s="411"/>
      <c r="F29" s="411"/>
      <c r="G29" s="8"/>
      <c r="H29" s="553" t="s">
        <v>41</v>
      </c>
      <c r="I29" s="553"/>
      <c r="J29" s="553"/>
      <c r="K29" s="553"/>
      <c r="L29" s="553"/>
      <c r="M29" s="553"/>
      <c r="N29" s="553"/>
      <c r="O29" s="553"/>
      <c r="P29" s="553"/>
      <c r="Q29" s="553"/>
      <c r="R29" s="553"/>
      <c r="S29" s="553"/>
      <c r="T29" s="553"/>
      <c r="U29" s="553"/>
      <c r="V29" s="553"/>
      <c r="W29" s="553"/>
      <c r="X29" s="553"/>
      <c r="Y29" s="553"/>
      <c r="Z29" s="553"/>
      <c r="AA29" s="553"/>
      <c r="AB29" s="553"/>
      <c r="AC29" s="553"/>
      <c r="AD29" s="553"/>
      <c r="AE29" s="553"/>
      <c r="AF29" s="553"/>
      <c r="AG29" s="553"/>
      <c r="AH29" s="553"/>
      <c r="AI29" s="553"/>
      <c r="AJ29" s="553"/>
      <c r="AK29" s="553"/>
      <c r="AL29" s="553"/>
      <c r="AM29" s="553"/>
      <c r="AN29" s="553"/>
      <c r="AO29" s="553"/>
      <c r="AP29" s="553"/>
      <c r="AQ29" s="553"/>
      <c r="AR29" s="553"/>
      <c r="AS29" s="553"/>
      <c r="AT29" s="553"/>
      <c r="AU29" s="553"/>
      <c r="AV29" s="553"/>
      <c r="AW29" s="553"/>
      <c r="AX29" s="553"/>
      <c r="AY29" s="553"/>
      <c r="AZ29" s="553"/>
      <c r="BA29" s="553"/>
      <c r="BB29" s="553"/>
      <c r="BC29" s="553"/>
      <c r="BD29" s="553"/>
      <c r="BE29" s="553"/>
      <c r="BF29" s="553"/>
      <c r="BG29" s="553"/>
      <c r="BH29" s="553"/>
      <c r="BI29" s="553"/>
      <c r="BJ29" s="553"/>
      <c r="BK29" s="553"/>
      <c r="BL29" s="553"/>
      <c r="BM29" s="553"/>
      <c r="BN29" s="553"/>
      <c r="BO29" s="553"/>
      <c r="BP29" s="553"/>
      <c r="BQ29" s="553"/>
      <c r="BR29" s="553"/>
      <c r="BS29" s="553"/>
      <c r="BT29" s="553"/>
      <c r="BU29" s="553"/>
      <c r="BV29" s="554"/>
      <c r="BW29" s="551" t="s">
        <v>8</v>
      </c>
      <c r="BX29" s="551"/>
      <c r="BY29" s="551"/>
      <c r="BZ29" s="551"/>
      <c r="CA29" s="551"/>
      <c r="CB29" s="551"/>
      <c r="CC29" s="551"/>
      <c r="CD29" s="551"/>
      <c r="CE29" s="551"/>
      <c r="CF29" s="551"/>
      <c r="CG29" s="551"/>
      <c r="CH29" s="551"/>
      <c r="CI29" s="551"/>
      <c r="CJ29" s="551"/>
      <c r="CK29" s="551"/>
      <c r="CL29" s="551"/>
      <c r="CM29" s="551">
        <f>CM30+CM32</f>
        <v>1094486</v>
      </c>
      <c r="CN29" s="551"/>
      <c r="CO29" s="551"/>
      <c r="CP29" s="551"/>
      <c r="CQ29" s="551"/>
      <c r="CR29" s="551"/>
      <c r="CS29" s="551"/>
      <c r="CT29" s="551"/>
      <c r="CU29" s="551"/>
      <c r="CV29" s="551"/>
      <c r="CW29" s="551"/>
      <c r="CX29" s="551"/>
      <c r="CY29" s="551"/>
      <c r="CZ29" s="551"/>
      <c r="DA29" s="551"/>
    </row>
    <row r="30" spans="1:105" s="60" customFormat="1" ht="12.75" customHeight="1" x14ac:dyDescent="0.2">
      <c r="A30" s="579" t="s">
        <v>31</v>
      </c>
      <c r="B30" s="580"/>
      <c r="C30" s="580"/>
      <c r="D30" s="580"/>
      <c r="E30" s="580"/>
      <c r="F30" s="581"/>
      <c r="G30" s="10"/>
      <c r="H30" s="575" t="s">
        <v>1</v>
      </c>
      <c r="I30" s="575"/>
      <c r="J30" s="575"/>
      <c r="K30" s="575"/>
      <c r="L30" s="575"/>
      <c r="M30" s="575"/>
      <c r="N30" s="575"/>
      <c r="O30" s="575"/>
      <c r="P30" s="575"/>
      <c r="Q30" s="575"/>
      <c r="R30" s="575"/>
      <c r="S30" s="575"/>
      <c r="T30" s="575"/>
      <c r="U30" s="575"/>
      <c r="V30" s="575"/>
      <c r="W30" s="575"/>
      <c r="X30" s="575"/>
      <c r="Y30" s="575"/>
      <c r="Z30" s="575"/>
      <c r="AA30" s="575"/>
      <c r="AB30" s="575"/>
      <c r="AC30" s="575"/>
      <c r="AD30" s="575"/>
      <c r="AE30" s="575"/>
      <c r="AF30" s="575"/>
      <c r="AG30" s="575"/>
      <c r="AH30" s="575"/>
      <c r="AI30" s="575"/>
      <c r="AJ30" s="575"/>
      <c r="AK30" s="575"/>
      <c r="AL30" s="575"/>
      <c r="AM30" s="575"/>
      <c r="AN30" s="575"/>
      <c r="AO30" s="575"/>
      <c r="AP30" s="575"/>
      <c r="AQ30" s="575"/>
      <c r="AR30" s="575"/>
      <c r="AS30" s="575"/>
      <c r="AT30" s="575"/>
      <c r="AU30" s="575"/>
      <c r="AV30" s="575"/>
      <c r="AW30" s="575"/>
      <c r="AX30" s="575"/>
      <c r="AY30" s="575"/>
      <c r="AZ30" s="575"/>
      <c r="BA30" s="575"/>
      <c r="BB30" s="575"/>
      <c r="BC30" s="575"/>
      <c r="BD30" s="575"/>
      <c r="BE30" s="575"/>
      <c r="BF30" s="575"/>
      <c r="BG30" s="575"/>
      <c r="BH30" s="575"/>
      <c r="BI30" s="575"/>
      <c r="BJ30" s="575"/>
      <c r="BK30" s="575"/>
      <c r="BL30" s="575"/>
      <c r="BM30" s="575"/>
      <c r="BN30" s="575"/>
      <c r="BO30" s="575"/>
      <c r="BP30" s="575"/>
      <c r="BQ30" s="575"/>
      <c r="BR30" s="575"/>
      <c r="BS30" s="575"/>
      <c r="BT30" s="575"/>
      <c r="BU30" s="575"/>
      <c r="BV30" s="576"/>
      <c r="BW30" s="414">
        <v>35306000</v>
      </c>
      <c r="BX30" s="414"/>
      <c r="BY30" s="414"/>
      <c r="BZ30" s="414"/>
      <c r="CA30" s="414"/>
      <c r="CB30" s="414"/>
      <c r="CC30" s="414"/>
      <c r="CD30" s="414"/>
      <c r="CE30" s="414"/>
      <c r="CF30" s="414"/>
      <c r="CG30" s="414"/>
      <c r="CH30" s="414"/>
      <c r="CI30" s="414"/>
      <c r="CJ30" s="414"/>
      <c r="CK30" s="414"/>
      <c r="CL30" s="414"/>
      <c r="CM30" s="414">
        <f>BW30*0.029</f>
        <v>1023874</v>
      </c>
      <c r="CN30" s="414"/>
      <c r="CO30" s="414"/>
      <c r="CP30" s="414"/>
      <c r="CQ30" s="414"/>
      <c r="CR30" s="414"/>
      <c r="CS30" s="414"/>
      <c r="CT30" s="414"/>
      <c r="CU30" s="414"/>
      <c r="CV30" s="414"/>
      <c r="CW30" s="414"/>
      <c r="CX30" s="414"/>
      <c r="CY30" s="414"/>
      <c r="CZ30" s="414"/>
      <c r="DA30" s="414"/>
    </row>
    <row r="31" spans="1:105" s="60" customFormat="1" ht="25.5" customHeight="1" x14ac:dyDescent="0.2">
      <c r="A31" s="582"/>
      <c r="B31" s="583"/>
      <c r="C31" s="583"/>
      <c r="D31" s="583"/>
      <c r="E31" s="583"/>
      <c r="F31" s="584"/>
      <c r="G31" s="9"/>
      <c r="H31" s="577" t="s">
        <v>42</v>
      </c>
      <c r="I31" s="577"/>
      <c r="J31" s="577"/>
      <c r="K31" s="577"/>
      <c r="L31" s="577"/>
      <c r="M31" s="577"/>
      <c r="N31" s="577"/>
      <c r="O31" s="577"/>
      <c r="P31" s="577"/>
      <c r="Q31" s="577"/>
      <c r="R31" s="577"/>
      <c r="S31" s="577"/>
      <c r="T31" s="577"/>
      <c r="U31" s="577"/>
      <c r="V31" s="577"/>
      <c r="W31" s="577"/>
      <c r="X31" s="577"/>
      <c r="Y31" s="577"/>
      <c r="Z31" s="577"/>
      <c r="AA31" s="577"/>
      <c r="AB31" s="577"/>
      <c r="AC31" s="577"/>
      <c r="AD31" s="577"/>
      <c r="AE31" s="577"/>
      <c r="AF31" s="577"/>
      <c r="AG31" s="577"/>
      <c r="AH31" s="577"/>
      <c r="AI31" s="577"/>
      <c r="AJ31" s="577"/>
      <c r="AK31" s="577"/>
      <c r="AL31" s="577"/>
      <c r="AM31" s="577"/>
      <c r="AN31" s="577"/>
      <c r="AO31" s="577"/>
      <c r="AP31" s="577"/>
      <c r="AQ31" s="577"/>
      <c r="AR31" s="577"/>
      <c r="AS31" s="577"/>
      <c r="AT31" s="577"/>
      <c r="AU31" s="577"/>
      <c r="AV31" s="577"/>
      <c r="AW31" s="577"/>
      <c r="AX31" s="577"/>
      <c r="AY31" s="577"/>
      <c r="AZ31" s="577"/>
      <c r="BA31" s="577"/>
      <c r="BB31" s="577"/>
      <c r="BC31" s="577"/>
      <c r="BD31" s="577"/>
      <c r="BE31" s="577"/>
      <c r="BF31" s="577"/>
      <c r="BG31" s="577"/>
      <c r="BH31" s="577"/>
      <c r="BI31" s="577"/>
      <c r="BJ31" s="577"/>
      <c r="BK31" s="577"/>
      <c r="BL31" s="577"/>
      <c r="BM31" s="577"/>
      <c r="BN31" s="577"/>
      <c r="BO31" s="577"/>
      <c r="BP31" s="577"/>
      <c r="BQ31" s="577"/>
      <c r="BR31" s="577"/>
      <c r="BS31" s="577"/>
      <c r="BT31" s="577"/>
      <c r="BU31" s="577"/>
      <c r="BV31" s="578"/>
      <c r="BW31" s="414"/>
      <c r="BX31" s="414"/>
      <c r="BY31" s="414"/>
      <c r="BZ31" s="414"/>
      <c r="CA31" s="414"/>
      <c r="CB31" s="414"/>
      <c r="CC31" s="414"/>
      <c r="CD31" s="414"/>
      <c r="CE31" s="414"/>
      <c r="CF31" s="414"/>
      <c r="CG31" s="414"/>
      <c r="CH31" s="414"/>
      <c r="CI31" s="414"/>
      <c r="CJ31" s="414"/>
      <c r="CK31" s="414"/>
      <c r="CL31" s="414"/>
      <c r="CM31" s="414"/>
      <c r="CN31" s="414"/>
      <c r="CO31" s="414"/>
      <c r="CP31" s="414"/>
      <c r="CQ31" s="414"/>
      <c r="CR31" s="414"/>
      <c r="CS31" s="414"/>
      <c r="CT31" s="414"/>
      <c r="CU31" s="414"/>
      <c r="CV31" s="414"/>
      <c r="CW31" s="414"/>
      <c r="CX31" s="414"/>
      <c r="CY31" s="414"/>
      <c r="CZ31" s="414"/>
      <c r="DA31" s="414"/>
    </row>
    <row r="32" spans="1:105" s="60" customFormat="1" ht="26.25" customHeight="1" x14ac:dyDescent="0.2">
      <c r="A32" s="411" t="s">
        <v>32</v>
      </c>
      <c r="B32" s="411"/>
      <c r="C32" s="411"/>
      <c r="D32" s="411"/>
      <c r="E32" s="411"/>
      <c r="F32" s="411"/>
      <c r="G32" s="8"/>
      <c r="H32" s="585" t="s">
        <v>43</v>
      </c>
      <c r="I32" s="585"/>
      <c r="J32" s="585"/>
      <c r="K32" s="585"/>
      <c r="L32" s="585"/>
      <c r="M32" s="585"/>
      <c r="N32" s="585"/>
      <c r="O32" s="585"/>
      <c r="P32" s="585"/>
      <c r="Q32" s="585"/>
      <c r="R32" s="585"/>
      <c r="S32" s="585"/>
      <c r="T32" s="585"/>
      <c r="U32" s="585"/>
      <c r="V32" s="585"/>
      <c r="W32" s="585"/>
      <c r="X32" s="585"/>
      <c r="Y32" s="585"/>
      <c r="Z32" s="585"/>
      <c r="AA32" s="585"/>
      <c r="AB32" s="585"/>
      <c r="AC32" s="585"/>
      <c r="AD32" s="585"/>
      <c r="AE32" s="585"/>
      <c r="AF32" s="585"/>
      <c r="AG32" s="585"/>
      <c r="AH32" s="585"/>
      <c r="AI32" s="585"/>
      <c r="AJ32" s="585"/>
      <c r="AK32" s="585"/>
      <c r="AL32" s="585"/>
      <c r="AM32" s="585"/>
      <c r="AN32" s="585"/>
      <c r="AO32" s="585"/>
      <c r="AP32" s="585"/>
      <c r="AQ32" s="585"/>
      <c r="AR32" s="585"/>
      <c r="AS32" s="585"/>
      <c r="AT32" s="585"/>
      <c r="AU32" s="585"/>
      <c r="AV32" s="585"/>
      <c r="AW32" s="585"/>
      <c r="AX32" s="585"/>
      <c r="AY32" s="585"/>
      <c r="AZ32" s="585"/>
      <c r="BA32" s="585"/>
      <c r="BB32" s="585"/>
      <c r="BC32" s="585"/>
      <c r="BD32" s="585"/>
      <c r="BE32" s="585"/>
      <c r="BF32" s="585"/>
      <c r="BG32" s="585"/>
      <c r="BH32" s="585"/>
      <c r="BI32" s="585"/>
      <c r="BJ32" s="585"/>
      <c r="BK32" s="585"/>
      <c r="BL32" s="585"/>
      <c r="BM32" s="585"/>
      <c r="BN32" s="585"/>
      <c r="BO32" s="585"/>
      <c r="BP32" s="585"/>
      <c r="BQ32" s="585"/>
      <c r="BR32" s="585"/>
      <c r="BS32" s="585"/>
      <c r="BT32" s="585"/>
      <c r="BU32" s="585"/>
      <c r="BV32" s="586"/>
      <c r="BW32" s="414">
        <v>35306000</v>
      </c>
      <c r="BX32" s="414"/>
      <c r="BY32" s="414"/>
      <c r="BZ32" s="414"/>
      <c r="CA32" s="414"/>
      <c r="CB32" s="414"/>
      <c r="CC32" s="414"/>
      <c r="CD32" s="414"/>
      <c r="CE32" s="414"/>
      <c r="CF32" s="414"/>
      <c r="CG32" s="414"/>
      <c r="CH32" s="414"/>
      <c r="CI32" s="414"/>
      <c r="CJ32" s="414"/>
      <c r="CK32" s="414"/>
      <c r="CL32" s="414"/>
      <c r="CM32" s="414">
        <f>BW32*0.002</f>
        <v>70612</v>
      </c>
      <c r="CN32" s="414"/>
      <c r="CO32" s="414"/>
      <c r="CP32" s="414"/>
      <c r="CQ32" s="414"/>
      <c r="CR32" s="414"/>
      <c r="CS32" s="414"/>
      <c r="CT32" s="414"/>
      <c r="CU32" s="414"/>
      <c r="CV32" s="414"/>
      <c r="CW32" s="414"/>
      <c r="CX32" s="414"/>
      <c r="CY32" s="414"/>
      <c r="CZ32" s="414"/>
      <c r="DA32" s="414"/>
    </row>
    <row r="33" spans="1:105" s="60" customFormat="1" ht="27" customHeight="1" x14ac:dyDescent="0.2">
      <c r="A33" s="411" t="s">
        <v>33</v>
      </c>
      <c r="B33" s="411"/>
      <c r="C33" s="411"/>
      <c r="D33" s="411"/>
      <c r="E33" s="411"/>
      <c r="F33" s="411"/>
      <c r="G33" s="8"/>
      <c r="H33" s="585" t="s">
        <v>44</v>
      </c>
      <c r="I33" s="585"/>
      <c r="J33" s="585"/>
      <c r="K33" s="585"/>
      <c r="L33" s="585"/>
      <c r="M33" s="585"/>
      <c r="N33" s="585"/>
      <c r="O33" s="585"/>
      <c r="P33" s="585"/>
      <c r="Q33" s="585"/>
      <c r="R33" s="585"/>
      <c r="S33" s="585"/>
      <c r="T33" s="585"/>
      <c r="U33" s="585"/>
      <c r="V33" s="585"/>
      <c r="W33" s="585"/>
      <c r="X33" s="585"/>
      <c r="Y33" s="585"/>
      <c r="Z33" s="585"/>
      <c r="AA33" s="585"/>
      <c r="AB33" s="585"/>
      <c r="AC33" s="585"/>
      <c r="AD33" s="585"/>
      <c r="AE33" s="585"/>
      <c r="AF33" s="585"/>
      <c r="AG33" s="585"/>
      <c r="AH33" s="585"/>
      <c r="AI33" s="585"/>
      <c r="AJ33" s="585"/>
      <c r="AK33" s="585"/>
      <c r="AL33" s="585"/>
      <c r="AM33" s="585"/>
      <c r="AN33" s="585"/>
      <c r="AO33" s="585"/>
      <c r="AP33" s="585"/>
      <c r="AQ33" s="585"/>
      <c r="AR33" s="585"/>
      <c r="AS33" s="585"/>
      <c r="AT33" s="585"/>
      <c r="AU33" s="585"/>
      <c r="AV33" s="585"/>
      <c r="AW33" s="585"/>
      <c r="AX33" s="585"/>
      <c r="AY33" s="585"/>
      <c r="AZ33" s="585"/>
      <c r="BA33" s="585"/>
      <c r="BB33" s="585"/>
      <c r="BC33" s="585"/>
      <c r="BD33" s="585"/>
      <c r="BE33" s="585"/>
      <c r="BF33" s="585"/>
      <c r="BG33" s="585"/>
      <c r="BH33" s="585"/>
      <c r="BI33" s="585"/>
      <c r="BJ33" s="585"/>
      <c r="BK33" s="585"/>
      <c r="BL33" s="585"/>
      <c r="BM33" s="585"/>
      <c r="BN33" s="585"/>
      <c r="BO33" s="585"/>
      <c r="BP33" s="585"/>
      <c r="BQ33" s="585"/>
      <c r="BR33" s="585"/>
      <c r="BS33" s="585"/>
      <c r="BT33" s="585"/>
      <c r="BU33" s="585"/>
      <c r="BV33" s="586"/>
      <c r="BW33" s="414"/>
      <c r="BX33" s="414"/>
      <c r="BY33" s="414"/>
      <c r="BZ33" s="414"/>
      <c r="CA33" s="414"/>
      <c r="CB33" s="414"/>
      <c r="CC33" s="414"/>
      <c r="CD33" s="414"/>
      <c r="CE33" s="414"/>
      <c r="CF33" s="414"/>
      <c r="CG33" s="414"/>
      <c r="CH33" s="414"/>
      <c r="CI33" s="414"/>
      <c r="CJ33" s="414"/>
      <c r="CK33" s="414"/>
      <c r="CL33" s="414"/>
      <c r="CM33" s="414"/>
      <c r="CN33" s="414"/>
      <c r="CO33" s="414"/>
      <c r="CP33" s="414"/>
      <c r="CQ33" s="414"/>
      <c r="CR33" s="414"/>
      <c r="CS33" s="414"/>
      <c r="CT33" s="414"/>
      <c r="CU33" s="414"/>
      <c r="CV33" s="414"/>
      <c r="CW33" s="414"/>
      <c r="CX33" s="414"/>
      <c r="CY33" s="414"/>
      <c r="CZ33" s="414"/>
      <c r="DA33" s="414"/>
    </row>
    <row r="34" spans="1:105" s="60" customFormat="1" ht="27" customHeight="1" x14ac:dyDescent="0.2">
      <c r="A34" s="411" t="s">
        <v>34</v>
      </c>
      <c r="B34" s="411"/>
      <c r="C34" s="411"/>
      <c r="D34" s="411"/>
      <c r="E34" s="411"/>
      <c r="F34" s="411"/>
      <c r="G34" s="8"/>
      <c r="H34" s="585" t="s">
        <v>45</v>
      </c>
      <c r="I34" s="585"/>
      <c r="J34" s="585"/>
      <c r="K34" s="585"/>
      <c r="L34" s="585"/>
      <c r="M34" s="585"/>
      <c r="N34" s="585"/>
      <c r="O34" s="585"/>
      <c r="P34" s="585"/>
      <c r="Q34" s="585"/>
      <c r="R34" s="585"/>
      <c r="S34" s="585"/>
      <c r="T34" s="585"/>
      <c r="U34" s="585"/>
      <c r="V34" s="585"/>
      <c r="W34" s="585"/>
      <c r="X34" s="585"/>
      <c r="Y34" s="585"/>
      <c r="Z34" s="585"/>
      <c r="AA34" s="585"/>
      <c r="AB34" s="585"/>
      <c r="AC34" s="585"/>
      <c r="AD34" s="585"/>
      <c r="AE34" s="585"/>
      <c r="AF34" s="585"/>
      <c r="AG34" s="585"/>
      <c r="AH34" s="585"/>
      <c r="AI34" s="585"/>
      <c r="AJ34" s="585"/>
      <c r="AK34" s="585"/>
      <c r="AL34" s="585"/>
      <c r="AM34" s="585"/>
      <c r="AN34" s="585"/>
      <c r="AO34" s="585"/>
      <c r="AP34" s="585"/>
      <c r="AQ34" s="585"/>
      <c r="AR34" s="585"/>
      <c r="AS34" s="585"/>
      <c r="AT34" s="585"/>
      <c r="AU34" s="585"/>
      <c r="AV34" s="585"/>
      <c r="AW34" s="585"/>
      <c r="AX34" s="585"/>
      <c r="AY34" s="585"/>
      <c r="AZ34" s="585"/>
      <c r="BA34" s="585"/>
      <c r="BB34" s="585"/>
      <c r="BC34" s="585"/>
      <c r="BD34" s="585"/>
      <c r="BE34" s="585"/>
      <c r="BF34" s="585"/>
      <c r="BG34" s="585"/>
      <c r="BH34" s="585"/>
      <c r="BI34" s="585"/>
      <c r="BJ34" s="585"/>
      <c r="BK34" s="585"/>
      <c r="BL34" s="585"/>
      <c r="BM34" s="585"/>
      <c r="BN34" s="585"/>
      <c r="BO34" s="585"/>
      <c r="BP34" s="585"/>
      <c r="BQ34" s="585"/>
      <c r="BR34" s="585"/>
      <c r="BS34" s="585"/>
      <c r="BT34" s="585"/>
      <c r="BU34" s="585"/>
      <c r="BV34" s="586"/>
      <c r="BW34" s="414"/>
      <c r="BX34" s="414"/>
      <c r="BY34" s="414"/>
      <c r="BZ34" s="414"/>
      <c r="CA34" s="414"/>
      <c r="CB34" s="414"/>
      <c r="CC34" s="414"/>
      <c r="CD34" s="414"/>
      <c r="CE34" s="414"/>
      <c r="CF34" s="414"/>
      <c r="CG34" s="414"/>
      <c r="CH34" s="414"/>
      <c r="CI34" s="414"/>
      <c r="CJ34" s="414"/>
      <c r="CK34" s="414"/>
      <c r="CL34" s="414"/>
      <c r="CM34" s="414"/>
      <c r="CN34" s="414"/>
      <c r="CO34" s="414"/>
      <c r="CP34" s="414"/>
      <c r="CQ34" s="414"/>
      <c r="CR34" s="414"/>
      <c r="CS34" s="414"/>
      <c r="CT34" s="414"/>
      <c r="CU34" s="414"/>
      <c r="CV34" s="414"/>
      <c r="CW34" s="414"/>
      <c r="CX34" s="414"/>
      <c r="CY34" s="414"/>
      <c r="CZ34" s="414"/>
      <c r="DA34" s="414"/>
    </row>
    <row r="35" spans="1:105" s="60" customFormat="1" ht="27" customHeight="1" x14ac:dyDescent="0.2">
      <c r="A35" s="411" t="s">
        <v>35</v>
      </c>
      <c r="B35" s="411"/>
      <c r="C35" s="411"/>
      <c r="D35" s="411"/>
      <c r="E35" s="411"/>
      <c r="F35" s="411"/>
      <c r="G35" s="8"/>
      <c r="H35" s="585" t="s">
        <v>45</v>
      </c>
      <c r="I35" s="585"/>
      <c r="J35" s="585"/>
      <c r="K35" s="585"/>
      <c r="L35" s="585"/>
      <c r="M35" s="585"/>
      <c r="N35" s="585"/>
      <c r="O35" s="585"/>
      <c r="P35" s="585"/>
      <c r="Q35" s="585"/>
      <c r="R35" s="585"/>
      <c r="S35" s="585"/>
      <c r="T35" s="585"/>
      <c r="U35" s="585"/>
      <c r="V35" s="585"/>
      <c r="W35" s="585"/>
      <c r="X35" s="585"/>
      <c r="Y35" s="585"/>
      <c r="Z35" s="585"/>
      <c r="AA35" s="585"/>
      <c r="AB35" s="585"/>
      <c r="AC35" s="585"/>
      <c r="AD35" s="585"/>
      <c r="AE35" s="585"/>
      <c r="AF35" s="585"/>
      <c r="AG35" s="585"/>
      <c r="AH35" s="585"/>
      <c r="AI35" s="585"/>
      <c r="AJ35" s="585"/>
      <c r="AK35" s="585"/>
      <c r="AL35" s="585"/>
      <c r="AM35" s="585"/>
      <c r="AN35" s="585"/>
      <c r="AO35" s="585"/>
      <c r="AP35" s="585"/>
      <c r="AQ35" s="585"/>
      <c r="AR35" s="585"/>
      <c r="AS35" s="585"/>
      <c r="AT35" s="585"/>
      <c r="AU35" s="585"/>
      <c r="AV35" s="585"/>
      <c r="AW35" s="585"/>
      <c r="AX35" s="585"/>
      <c r="AY35" s="585"/>
      <c r="AZ35" s="585"/>
      <c r="BA35" s="585"/>
      <c r="BB35" s="585"/>
      <c r="BC35" s="585"/>
      <c r="BD35" s="585"/>
      <c r="BE35" s="585"/>
      <c r="BF35" s="585"/>
      <c r="BG35" s="585"/>
      <c r="BH35" s="585"/>
      <c r="BI35" s="585"/>
      <c r="BJ35" s="585"/>
      <c r="BK35" s="585"/>
      <c r="BL35" s="585"/>
      <c r="BM35" s="585"/>
      <c r="BN35" s="585"/>
      <c r="BO35" s="585"/>
      <c r="BP35" s="585"/>
      <c r="BQ35" s="585"/>
      <c r="BR35" s="585"/>
      <c r="BS35" s="585"/>
      <c r="BT35" s="585"/>
      <c r="BU35" s="585"/>
      <c r="BV35" s="586"/>
      <c r="BW35" s="414"/>
      <c r="BX35" s="414"/>
      <c r="BY35" s="414"/>
      <c r="BZ35" s="414"/>
      <c r="CA35" s="414"/>
      <c r="CB35" s="414"/>
      <c r="CC35" s="414"/>
      <c r="CD35" s="414"/>
      <c r="CE35" s="414"/>
      <c r="CF35" s="414"/>
      <c r="CG35" s="414"/>
      <c r="CH35" s="414"/>
      <c r="CI35" s="414"/>
      <c r="CJ35" s="414"/>
      <c r="CK35" s="414"/>
      <c r="CL35" s="414"/>
      <c r="CM35" s="414"/>
      <c r="CN35" s="414"/>
      <c r="CO35" s="414"/>
      <c r="CP35" s="414"/>
      <c r="CQ35" s="414"/>
      <c r="CR35" s="414"/>
      <c r="CS35" s="414"/>
      <c r="CT35" s="414"/>
      <c r="CU35" s="414"/>
      <c r="CV35" s="414"/>
      <c r="CW35" s="414"/>
      <c r="CX35" s="414"/>
      <c r="CY35" s="414"/>
      <c r="CZ35" s="414"/>
      <c r="DA35" s="414"/>
    </row>
    <row r="36" spans="1:105" s="60" customFormat="1" ht="26.25" customHeight="1" x14ac:dyDescent="0.2">
      <c r="A36" s="411" t="s">
        <v>36</v>
      </c>
      <c r="B36" s="411"/>
      <c r="C36" s="411"/>
      <c r="D36" s="411"/>
      <c r="E36" s="411"/>
      <c r="F36" s="411"/>
      <c r="G36" s="8"/>
      <c r="H36" s="553" t="s">
        <v>46</v>
      </c>
      <c r="I36" s="553"/>
      <c r="J36" s="553"/>
      <c r="K36" s="553"/>
      <c r="L36" s="553"/>
      <c r="M36" s="553"/>
      <c r="N36" s="553"/>
      <c r="O36" s="553"/>
      <c r="P36" s="553"/>
      <c r="Q36" s="553"/>
      <c r="R36" s="553"/>
      <c r="S36" s="553"/>
      <c r="T36" s="553"/>
      <c r="U36" s="553"/>
      <c r="V36" s="553"/>
      <c r="W36" s="553"/>
      <c r="X36" s="553"/>
      <c r="Y36" s="553"/>
      <c r="Z36" s="553"/>
      <c r="AA36" s="553"/>
      <c r="AB36" s="553"/>
      <c r="AC36" s="553"/>
      <c r="AD36" s="553"/>
      <c r="AE36" s="553"/>
      <c r="AF36" s="553"/>
      <c r="AG36" s="553"/>
      <c r="AH36" s="553"/>
      <c r="AI36" s="553"/>
      <c r="AJ36" s="553"/>
      <c r="AK36" s="553"/>
      <c r="AL36" s="553"/>
      <c r="AM36" s="553"/>
      <c r="AN36" s="553"/>
      <c r="AO36" s="553"/>
      <c r="AP36" s="553"/>
      <c r="AQ36" s="553"/>
      <c r="AR36" s="553"/>
      <c r="AS36" s="553"/>
      <c r="AT36" s="553"/>
      <c r="AU36" s="553"/>
      <c r="AV36" s="553"/>
      <c r="AW36" s="553"/>
      <c r="AX36" s="553"/>
      <c r="AY36" s="553"/>
      <c r="AZ36" s="553"/>
      <c r="BA36" s="553"/>
      <c r="BB36" s="553"/>
      <c r="BC36" s="553"/>
      <c r="BD36" s="553"/>
      <c r="BE36" s="553"/>
      <c r="BF36" s="553"/>
      <c r="BG36" s="553"/>
      <c r="BH36" s="553"/>
      <c r="BI36" s="553"/>
      <c r="BJ36" s="553"/>
      <c r="BK36" s="553"/>
      <c r="BL36" s="553"/>
      <c r="BM36" s="553"/>
      <c r="BN36" s="553"/>
      <c r="BO36" s="553"/>
      <c r="BP36" s="553"/>
      <c r="BQ36" s="553"/>
      <c r="BR36" s="553"/>
      <c r="BS36" s="553"/>
      <c r="BT36" s="553"/>
      <c r="BU36" s="553"/>
      <c r="BV36" s="554"/>
      <c r="BW36" s="414">
        <v>35306000</v>
      </c>
      <c r="BX36" s="414"/>
      <c r="BY36" s="414"/>
      <c r="BZ36" s="414"/>
      <c r="CA36" s="414"/>
      <c r="CB36" s="414"/>
      <c r="CC36" s="414"/>
      <c r="CD36" s="414"/>
      <c r="CE36" s="414"/>
      <c r="CF36" s="414"/>
      <c r="CG36" s="414"/>
      <c r="CH36" s="414"/>
      <c r="CI36" s="414"/>
      <c r="CJ36" s="414"/>
      <c r="CK36" s="414"/>
      <c r="CL36" s="414"/>
      <c r="CM36" s="415">
        <f>BW36*0.051</f>
        <v>1800606</v>
      </c>
      <c r="CN36" s="416"/>
      <c r="CO36" s="416"/>
      <c r="CP36" s="416"/>
      <c r="CQ36" s="416"/>
      <c r="CR36" s="416"/>
      <c r="CS36" s="416"/>
      <c r="CT36" s="416"/>
      <c r="CU36" s="416"/>
      <c r="CV36" s="416"/>
      <c r="CW36" s="416"/>
      <c r="CX36" s="416"/>
      <c r="CY36" s="416"/>
      <c r="CZ36" s="416"/>
      <c r="DA36" s="417"/>
    </row>
    <row r="37" spans="1:105" s="60" customFormat="1" ht="13.5" customHeight="1" x14ac:dyDescent="0.2">
      <c r="A37" s="411"/>
      <c r="B37" s="411"/>
      <c r="C37" s="411"/>
      <c r="D37" s="411"/>
      <c r="E37" s="411"/>
      <c r="F37" s="411"/>
      <c r="G37" s="590" t="s">
        <v>7</v>
      </c>
      <c r="H37" s="591"/>
      <c r="I37" s="591"/>
      <c r="J37" s="591"/>
      <c r="K37" s="591"/>
      <c r="L37" s="591"/>
      <c r="M37" s="591"/>
      <c r="N37" s="591"/>
      <c r="O37" s="591"/>
      <c r="P37" s="591"/>
      <c r="Q37" s="591"/>
      <c r="R37" s="591"/>
      <c r="S37" s="591"/>
      <c r="T37" s="591"/>
      <c r="U37" s="591"/>
      <c r="V37" s="591"/>
      <c r="W37" s="591"/>
      <c r="X37" s="591"/>
      <c r="Y37" s="591"/>
      <c r="Z37" s="591"/>
      <c r="AA37" s="591"/>
      <c r="AB37" s="591"/>
      <c r="AC37" s="591"/>
      <c r="AD37" s="591"/>
      <c r="AE37" s="591"/>
      <c r="AF37" s="591"/>
      <c r="AG37" s="591"/>
      <c r="AH37" s="591"/>
      <c r="AI37" s="591"/>
      <c r="AJ37" s="591"/>
      <c r="AK37" s="591"/>
      <c r="AL37" s="591"/>
      <c r="AM37" s="591"/>
      <c r="AN37" s="591"/>
      <c r="AO37" s="591"/>
      <c r="AP37" s="591"/>
      <c r="AQ37" s="591"/>
      <c r="AR37" s="591"/>
      <c r="AS37" s="591"/>
      <c r="AT37" s="591"/>
      <c r="AU37" s="591"/>
      <c r="AV37" s="591"/>
      <c r="AW37" s="591"/>
      <c r="AX37" s="591"/>
      <c r="AY37" s="591"/>
      <c r="AZ37" s="591"/>
      <c r="BA37" s="591"/>
      <c r="BB37" s="591"/>
      <c r="BC37" s="591"/>
      <c r="BD37" s="591"/>
      <c r="BE37" s="591"/>
      <c r="BF37" s="591"/>
      <c r="BG37" s="591"/>
      <c r="BH37" s="591"/>
      <c r="BI37" s="591"/>
      <c r="BJ37" s="591"/>
      <c r="BK37" s="591"/>
      <c r="BL37" s="591"/>
      <c r="BM37" s="591"/>
      <c r="BN37" s="591"/>
      <c r="BO37" s="591"/>
      <c r="BP37" s="591"/>
      <c r="BQ37" s="591"/>
      <c r="BR37" s="591"/>
      <c r="BS37" s="591"/>
      <c r="BT37" s="591"/>
      <c r="BU37" s="591"/>
      <c r="BV37" s="592"/>
      <c r="BW37" s="551" t="s">
        <v>8</v>
      </c>
      <c r="BX37" s="551"/>
      <c r="BY37" s="551"/>
      <c r="BZ37" s="551"/>
      <c r="CA37" s="551"/>
      <c r="CB37" s="551"/>
      <c r="CC37" s="551"/>
      <c r="CD37" s="551"/>
      <c r="CE37" s="551"/>
      <c r="CF37" s="551"/>
      <c r="CG37" s="551"/>
      <c r="CH37" s="551"/>
      <c r="CI37" s="551"/>
      <c r="CJ37" s="551"/>
      <c r="CK37" s="551"/>
      <c r="CL37" s="551"/>
      <c r="CM37" s="589">
        <f>CM24+CM29+CM36</f>
        <v>10715200</v>
      </c>
      <c r="CN37" s="589"/>
      <c r="CO37" s="589"/>
      <c r="CP37" s="589"/>
      <c r="CQ37" s="589"/>
      <c r="CR37" s="589"/>
      <c r="CS37" s="589"/>
      <c r="CT37" s="589"/>
      <c r="CU37" s="589"/>
      <c r="CV37" s="589"/>
      <c r="CW37" s="589"/>
      <c r="CX37" s="589"/>
      <c r="CY37" s="589"/>
      <c r="CZ37" s="589"/>
      <c r="DA37" s="589"/>
    </row>
    <row r="38" spans="1:105" ht="3" customHeight="1" x14ac:dyDescent="0.25"/>
    <row r="39" spans="1:105" s="61" customFormat="1" ht="48" customHeight="1" x14ac:dyDescent="0.2">
      <c r="A39" s="587" t="s">
        <v>84</v>
      </c>
      <c r="B39" s="588"/>
      <c r="C39" s="588"/>
      <c r="D39" s="588"/>
      <c r="E39" s="588"/>
      <c r="F39" s="588"/>
      <c r="G39" s="588"/>
      <c r="H39" s="588"/>
      <c r="I39" s="588"/>
      <c r="J39" s="588"/>
      <c r="K39" s="588"/>
      <c r="L39" s="588"/>
      <c r="M39" s="588"/>
      <c r="N39" s="588"/>
      <c r="O39" s="588"/>
      <c r="P39" s="588"/>
      <c r="Q39" s="588"/>
      <c r="R39" s="588"/>
      <c r="S39" s="588"/>
      <c r="T39" s="588"/>
      <c r="U39" s="588"/>
      <c r="V39" s="588"/>
      <c r="W39" s="588"/>
      <c r="X39" s="588"/>
      <c r="Y39" s="588"/>
      <c r="Z39" s="588"/>
      <c r="AA39" s="588"/>
      <c r="AB39" s="588"/>
      <c r="AC39" s="588"/>
      <c r="AD39" s="588"/>
      <c r="AE39" s="588"/>
      <c r="AF39" s="588"/>
      <c r="AG39" s="588"/>
      <c r="AH39" s="588"/>
      <c r="AI39" s="588"/>
      <c r="AJ39" s="588"/>
      <c r="AK39" s="588"/>
      <c r="AL39" s="588"/>
      <c r="AM39" s="588"/>
      <c r="AN39" s="588"/>
      <c r="AO39" s="588"/>
      <c r="AP39" s="588"/>
      <c r="AQ39" s="588"/>
      <c r="AR39" s="588"/>
      <c r="AS39" s="588"/>
      <c r="AT39" s="588"/>
      <c r="AU39" s="588"/>
      <c r="AV39" s="588"/>
      <c r="AW39" s="588"/>
      <c r="AX39" s="588"/>
      <c r="AY39" s="588"/>
      <c r="AZ39" s="588"/>
      <c r="BA39" s="588"/>
      <c r="BB39" s="588"/>
      <c r="BC39" s="588"/>
      <c r="BD39" s="588"/>
      <c r="BE39" s="588"/>
      <c r="BF39" s="588"/>
      <c r="BG39" s="588"/>
      <c r="BH39" s="588"/>
      <c r="BI39" s="588"/>
      <c r="BJ39" s="588"/>
      <c r="BK39" s="588"/>
      <c r="BL39" s="588"/>
      <c r="BM39" s="588"/>
      <c r="BN39" s="588"/>
      <c r="BO39" s="588"/>
      <c r="BP39" s="588"/>
      <c r="BQ39" s="588"/>
      <c r="BR39" s="588"/>
      <c r="BS39" s="588"/>
      <c r="BT39" s="588"/>
      <c r="BU39" s="588"/>
      <c r="BV39" s="588"/>
      <c r="BW39" s="588"/>
      <c r="BX39" s="588"/>
      <c r="BY39" s="588"/>
      <c r="BZ39" s="588"/>
      <c r="CA39" s="588"/>
      <c r="CB39" s="588"/>
      <c r="CC39" s="588"/>
      <c r="CD39" s="588"/>
      <c r="CE39" s="588"/>
      <c r="CF39" s="588"/>
      <c r="CG39" s="588"/>
      <c r="CH39" s="588"/>
      <c r="CI39" s="588"/>
      <c r="CJ39" s="588"/>
      <c r="CK39" s="588"/>
      <c r="CL39" s="588"/>
      <c r="CM39" s="588"/>
      <c r="CN39" s="588"/>
      <c r="CO39" s="588"/>
      <c r="CP39" s="588"/>
      <c r="CQ39" s="588"/>
      <c r="CR39" s="588"/>
      <c r="CS39" s="588"/>
      <c r="CT39" s="588"/>
      <c r="CU39" s="588"/>
      <c r="CV39" s="588"/>
      <c r="CW39" s="588"/>
      <c r="CX39" s="588"/>
      <c r="CY39" s="588"/>
      <c r="CZ39" s="588"/>
      <c r="DA39" s="588"/>
    </row>
    <row r="41" spans="1:105" s="56" customFormat="1" ht="42" customHeight="1" x14ac:dyDescent="0.2">
      <c r="A41" s="430" t="s">
        <v>161</v>
      </c>
      <c r="B41" s="430"/>
      <c r="C41" s="430"/>
      <c r="D41" s="430"/>
      <c r="E41" s="430"/>
      <c r="F41" s="430"/>
      <c r="G41" s="430"/>
      <c r="H41" s="430"/>
      <c r="I41" s="430"/>
      <c r="J41" s="430"/>
      <c r="K41" s="430"/>
      <c r="L41" s="430"/>
      <c r="M41" s="430"/>
      <c r="N41" s="430"/>
      <c r="O41" s="430"/>
      <c r="P41" s="430"/>
      <c r="Q41" s="430"/>
      <c r="R41" s="430"/>
      <c r="S41" s="430"/>
      <c r="T41" s="430"/>
      <c r="U41" s="430"/>
      <c r="V41" s="430"/>
      <c r="W41" s="430"/>
      <c r="X41" s="430"/>
      <c r="Y41" s="430"/>
      <c r="Z41" s="430"/>
      <c r="AA41" s="430"/>
      <c r="AB41" s="430"/>
      <c r="AC41" s="430"/>
      <c r="AD41" s="430"/>
      <c r="AE41" s="430"/>
      <c r="AF41" s="430"/>
      <c r="AG41" s="430"/>
      <c r="AH41" s="430"/>
      <c r="AI41" s="430"/>
      <c r="AJ41" s="430"/>
      <c r="AK41" s="430"/>
      <c r="AL41" s="430"/>
      <c r="AM41" s="430"/>
      <c r="AN41" s="430"/>
      <c r="AO41" s="430"/>
      <c r="AP41" s="430"/>
      <c r="AQ41" s="430"/>
      <c r="AR41" s="430"/>
      <c r="AS41" s="430"/>
      <c r="AT41" s="430"/>
      <c r="AU41" s="430"/>
      <c r="AV41" s="430"/>
      <c r="AW41" s="430"/>
      <c r="AX41" s="430"/>
      <c r="AY41" s="430"/>
      <c r="AZ41" s="430"/>
      <c r="BA41" s="430"/>
      <c r="BB41" s="430"/>
      <c r="BC41" s="430"/>
      <c r="BD41" s="430"/>
      <c r="BE41" s="430"/>
      <c r="BF41" s="430"/>
      <c r="BG41" s="430"/>
      <c r="BH41" s="430"/>
      <c r="BI41" s="430"/>
      <c r="BJ41" s="430"/>
      <c r="BK41" s="430"/>
      <c r="BL41" s="430"/>
      <c r="BM41" s="430"/>
      <c r="BN41" s="430"/>
      <c r="BO41" s="430"/>
      <c r="BP41" s="430"/>
      <c r="BQ41" s="430"/>
      <c r="BR41" s="430"/>
      <c r="BS41" s="430"/>
      <c r="BT41" s="430"/>
      <c r="BU41" s="430"/>
      <c r="BV41" s="430"/>
      <c r="BW41" s="430"/>
      <c r="BX41" s="430"/>
      <c r="BY41" s="430"/>
      <c r="BZ41" s="430"/>
      <c r="CA41" s="430"/>
      <c r="CB41" s="430"/>
      <c r="CC41" s="430"/>
      <c r="CD41" s="430"/>
      <c r="CE41" s="430"/>
      <c r="CF41" s="430"/>
      <c r="CG41" s="430"/>
      <c r="CH41" s="430"/>
      <c r="CI41" s="430"/>
      <c r="CJ41" s="430"/>
      <c r="CK41" s="430"/>
      <c r="CL41" s="430"/>
      <c r="CM41" s="430"/>
      <c r="CN41" s="430"/>
      <c r="CO41" s="430"/>
      <c r="CP41" s="430"/>
      <c r="CQ41" s="430"/>
      <c r="CR41" s="430"/>
      <c r="CS41" s="430"/>
      <c r="CT41" s="430"/>
      <c r="CU41" s="430"/>
      <c r="CV41" s="430"/>
      <c r="CW41" s="430"/>
      <c r="CX41" s="430"/>
      <c r="CY41" s="430"/>
      <c r="CZ41" s="430"/>
      <c r="DA41" s="430"/>
    </row>
    <row r="42" spans="1:105" ht="10.5" customHeight="1" x14ac:dyDescent="0.25"/>
    <row r="43" spans="1:105" s="57" customFormat="1" ht="45" customHeight="1" x14ac:dyDescent="0.2">
      <c r="A43" s="431" t="s">
        <v>0</v>
      </c>
      <c r="B43" s="432"/>
      <c r="C43" s="432"/>
      <c r="D43" s="432"/>
      <c r="E43" s="432"/>
      <c r="F43" s="433"/>
      <c r="G43" s="431" t="s">
        <v>19</v>
      </c>
      <c r="H43" s="432"/>
      <c r="I43" s="432"/>
      <c r="J43" s="432"/>
      <c r="K43" s="432"/>
      <c r="L43" s="432"/>
      <c r="M43" s="432"/>
      <c r="N43" s="432"/>
      <c r="O43" s="432"/>
      <c r="P43" s="432"/>
      <c r="Q43" s="432"/>
      <c r="R43" s="432"/>
      <c r="S43" s="432"/>
      <c r="T43" s="432"/>
      <c r="U43" s="432"/>
      <c r="V43" s="432"/>
      <c r="W43" s="432"/>
      <c r="X43" s="432"/>
      <c r="Y43" s="432"/>
      <c r="Z43" s="432"/>
      <c r="AA43" s="432"/>
      <c r="AB43" s="432"/>
      <c r="AC43" s="432"/>
      <c r="AD43" s="433"/>
      <c r="AE43" s="431" t="s">
        <v>160</v>
      </c>
      <c r="AF43" s="432"/>
      <c r="AG43" s="432"/>
      <c r="AH43" s="432"/>
      <c r="AI43" s="432"/>
      <c r="AJ43" s="432"/>
      <c r="AK43" s="432"/>
      <c r="AL43" s="432"/>
      <c r="AM43" s="432"/>
      <c r="AN43" s="432"/>
      <c r="AO43" s="432"/>
      <c r="AP43" s="432"/>
      <c r="AQ43" s="432"/>
      <c r="AR43" s="432"/>
      <c r="AS43" s="432"/>
      <c r="AT43" s="432"/>
      <c r="AU43" s="432"/>
      <c r="AV43" s="432"/>
      <c r="AW43" s="432"/>
      <c r="AX43" s="432"/>
      <c r="AY43" s="432"/>
      <c r="AZ43" s="432"/>
      <c r="BA43" s="432"/>
      <c r="BB43" s="432"/>
      <c r="BC43" s="433"/>
      <c r="BD43" s="436" t="s">
        <v>82</v>
      </c>
      <c r="BE43" s="437"/>
      <c r="BF43" s="437"/>
      <c r="BG43" s="437"/>
      <c r="BH43" s="437"/>
      <c r="BI43" s="437"/>
      <c r="BJ43" s="437"/>
      <c r="BK43" s="437"/>
      <c r="BL43" s="437"/>
      <c r="BM43" s="437"/>
      <c r="BN43" s="437"/>
      <c r="BO43" s="437"/>
      <c r="BP43" s="437"/>
      <c r="BQ43" s="437"/>
      <c r="BR43" s="437"/>
      <c r="BS43" s="437"/>
      <c r="BT43" s="437"/>
      <c r="BU43" s="437"/>
      <c r="BV43" s="437"/>
      <c r="BW43" s="437"/>
      <c r="BX43" s="437"/>
      <c r="BY43" s="437"/>
      <c r="BZ43" s="437"/>
      <c r="CA43" s="437"/>
      <c r="CB43" s="437"/>
      <c r="CC43" s="437"/>
      <c r="CD43" s="437"/>
      <c r="CE43" s="437"/>
      <c r="CF43" s="437"/>
      <c r="CG43" s="437"/>
      <c r="CH43" s="437"/>
      <c r="CI43" s="438"/>
      <c r="CJ43" s="431" t="s">
        <v>48</v>
      </c>
      <c r="CK43" s="432"/>
      <c r="CL43" s="432"/>
      <c r="CM43" s="432"/>
      <c r="CN43" s="432"/>
      <c r="CO43" s="432"/>
      <c r="CP43" s="432"/>
      <c r="CQ43" s="432"/>
      <c r="CR43" s="432"/>
      <c r="CS43" s="432"/>
      <c r="CT43" s="432"/>
      <c r="CU43" s="432"/>
      <c r="CV43" s="432"/>
      <c r="CW43" s="432"/>
      <c r="CX43" s="432"/>
      <c r="CY43" s="432"/>
      <c r="CZ43" s="432"/>
      <c r="DA43" s="433"/>
    </row>
    <row r="44" spans="1:105" s="58" customFormat="1" ht="12.75" x14ac:dyDescent="0.2">
      <c r="A44" s="429">
        <v>1</v>
      </c>
      <c r="B44" s="429"/>
      <c r="C44" s="429"/>
      <c r="D44" s="429"/>
      <c r="E44" s="429"/>
      <c r="F44" s="429"/>
      <c r="G44" s="429">
        <v>2</v>
      </c>
      <c r="H44" s="429"/>
      <c r="I44" s="429"/>
      <c r="J44" s="429"/>
      <c r="K44" s="429"/>
      <c r="L44" s="429"/>
      <c r="M44" s="429"/>
      <c r="N44" s="429"/>
      <c r="O44" s="429"/>
      <c r="P44" s="429"/>
      <c r="Q44" s="429"/>
      <c r="R44" s="429"/>
      <c r="S44" s="429"/>
      <c r="T44" s="429"/>
      <c r="U44" s="429"/>
      <c r="V44" s="429"/>
      <c r="W44" s="429"/>
      <c r="X44" s="429"/>
      <c r="Y44" s="429"/>
      <c r="Z44" s="429"/>
      <c r="AA44" s="429"/>
      <c r="AB44" s="429"/>
      <c r="AC44" s="429"/>
      <c r="AD44" s="429"/>
      <c r="AE44" s="429">
        <v>3</v>
      </c>
      <c r="AF44" s="429"/>
      <c r="AG44" s="429"/>
      <c r="AH44" s="429"/>
      <c r="AI44" s="429"/>
      <c r="AJ44" s="429"/>
      <c r="AK44" s="429"/>
      <c r="AL44" s="429"/>
      <c r="AM44" s="429"/>
      <c r="AN44" s="429"/>
      <c r="AO44" s="429"/>
      <c r="AP44" s="429"/>
      <c r="AQ44" s="429"/>
      <c r="AR44" s="429"/>
      <c r="AS44" s="429"/>
      <c r="AT44" s="429"/>
      <c r="AU44" s="429"/>
      <c r="AV44" s="429"/>
      <c r="AW44" s="429"/>
      <c r="AX44" s="429"/>
      <c r="AY44" s="429"/>
      <c r="AZ44" s="429"/>
      <c r="BA44" s="429"/>
      <c r="BB44" s="429"/>
      <c r="BC44" s="429"/>
      <c r="BD44" s="439">
        <v>4</v>
      </c>
      <c r="BE44" s="440"/>
      <c r="BF44" s="440"/>
      <c r="BG44" s="440"/>
      <c r="BH44" s="440"/>
      <c r="BI44" s="440"/>
      <c r="BJ44" s="440"/>
      <c r="BK44" s="440"/>
      <c r="BL44" s="440"/>
      <c r="BM44" s="440"/>
      <c r="BN44" s="440"/>
      <c r="BO44" s="440"/>
      <c r="BP44" s="440"/>
      <c r="BQ44" s="440"/>
      <c r="BR44" s="440"/>
      <c r="BS44" s="440"/>
      <c r="BT44" s="440"/>
      <c r="BU44" s="440"/>
      <c r="BV44" s="440"/>
      <c r="BW44" s="440"/>
      <c r="BX44" s="440"/>
      <c r="BY44" s="440"/>
      <c r="BZ44" s="440"/>
      <c r="CA44" s="440"/>
      <c r="CB44" s="440"/>
      <c r="CC44" s="440"/>
      <c r="CD44" s="440"/>
      <c r="CE44" s="440"/>
      <c r="CF44" s="440"/>
      <c r="CG44" s="440"/>
      <c r="CH44" s="440"/>
      <c r="CI44" s="441"/>
      <c r="CJ44" s="429">
        <v>5</v>
      </c>
      <c r="CK44" s="429"/>
      <c r="CL44" s="429"/>
      <c r="CM44" s="429"/>
      <c r="CN44" s="429"/>
      <c r="CO44" s="429"/>
      <c r="CP44" s="429"/>
      <c r="CQ44" s="429"/>
      <c r="CR44" s="429"/>
      <c r="CS44" s="429"/>
      <c r="CT44" s="429"/>
      <c r="CU44" s="429"/>
      <c r="CV44" s="429"/>
      <c r="CW44" s="429"/>
      <c r="CX44" s="429"/>
      <c r="CY44" s="429"/>
      <c r="CZ44" s="429"/>
      <c r="DA44" s="429"/>
    </row>
    <row r="45" spans="1:105" s="59" customFormat="1" ht="15" customHeight="1" x14ac:dyDescent="0.2">
      <c r="A45" s="424" t="s">
        <v>26</v>
      </c>
      <c r="B45" s="424"/>
      <c r="C45" s="424"/>
      <c r="D45" s="424"/>
      <c r="E45" s="424"/>
      <c r="F45" s="424"/>
      <c r="G45" s="412"/>
      <c r="H45" s="412"/>
      <c r="I45" s="412"/>
      <c r="J45" s="412"/>
      <c r="K45" s="412"/>
      <c r="L45" s="412"/>
      <c r="M45" s="412"/>
      <c r="N45" s="412"/>
      <c r="O45" s="412"/>
      <c r="P45" s="412"/>
      <c r="Q45" s="412"/>
      <c r="R45" s="412"/>
      <c r="S45" s="412"/>
      <c r="T45" s="412"/>
      <c r="U45" s="412"/>
      <c r="V45" s="412"/>
      <c r="W45" s="412"/>
      <c r="X45" s="412"/>
      <c r="Y45" s="412"/>
      <c r="Z45" s="412"/>
      <c r="AA45" s="412"/>
      <c r="AB45" s="412"/>
      <c r="AC45" s="412"/>
      <c r="AD45" s="412"/>
      <c r="AE45" s="413"/>
      <c r="AF45" s="413"/>
      <c r="AG45" s="413"/>
      <c r="AH45" s="413"/>
      <c r="AI45" s="413"/>
      <c r="AJ45" s="413"/>
      <c r="AK45" s="413"/>
      <c r="AL45" s="413"/>
      <c r="AM45" s="413"/>
      <c r="AN45" s="413"/>
      <c r="AO45" s="413"/>
      <c r="AP45" s="413"/>
      <c r="AQ45" s="413"/>
      <c r="AR45" s="413"/>
      <c r="AS45" s="413"/>
      <c r="AT45" s="413"/>
      <c r="AU45" s="413"/>
      <c r="AV45" s="413"/>
      <c r="AW45" s="413"/>
      <c r="AX45" s="413"/>
      <c r="AY45" s="413"/>
      <c r="AZ45" s="413"/>
      <c r="BA45" s="413"/>
      <c r="BB45" s="413"/>
      <c r="BC45" s="413"/>
      <c r="BD45" s="475"/>
      <c r="BE45" s="476"/>
      <c r="BF45" s="476"/>
      <c r="BG45" s="476"/>
      <c r="BH45" s="476"/>
      <c r="BI45" s="476"/>
      <c r="BJ45" s="476"/>
      <c r="BK45" s="476"/>
      <c r="BL45" s="476"/>
      <c r="BM45" s="476"/>
      <c r="BN45" s="476"/>
      <c r="BO45" s="476"/>
      <c r="BP45" s="476"/>
      <c r="BQ45" s="476"/>
      <c r="BR45" s="476"/>
      <c r="BS45" s="476"/>
      <c r="BT45" s="476"/>
      <c r="BU45" s="476"/>
      <c r="BV45" s="476"/>
      <c r="BW45" s="476"/>
      <c r="BX45" s="476"/>
      <c r="BY45" s="476"/>
      <c r="BZ45" s="476"/>
      <c r="CA45" s="476"/>
      <c r="CB45" s="476"/>
      <c r="CC45" s="476"/>
      <c r="CD45" s="476"/>
      <c r="CE45" s="476"/>
      <c r="CF45" s="476"/>
      <c r="CG45" s="476"/>
      <c r="CH45" s="476"/>
      <c r="CI45" s="477"/>
      <c r="CJ45" s="414"/>
      <c r="CK45" s="414"/>
      <c r="CL45" s="414"/>
      <c r="CM45" s="414"/>
      <c r="CN45" s="414"/>
      <c r="CO45" s="414"/>
      <c r="CP45" s="414"/>
      <c r="CQ45" s="414"/>
      <c r="CR45" s="414"/>
      <c r="CS45" s="414"/>
      <c r="CT45" s="414"/>
      <c r="CU45" s="414"/>
      <c r="CV45" s="414"/>
      <c r="CW45" s="414"/>
      <c r="CX45" s="414"/>
      <c r="CY45" s="414"/>
      <c r="CZ45" s="414"/>
      <c r="DA45" s="414"/>
    </row>
    <row r="46" spans="1:105" s="59" customFormat="1" ht="15" customHeight="1" x14ac:dyDescent="0.2">
      <c r="A46" s="424" t="s">
        <v>30</v>
      </c>
      <c r="B46" s="424"/>
      <c r="C46" s="424"/>
      <c r="D46" s="424"/>
      <c r="E46" s="424"/>
      <c r="F46" s="424"/>
      <c r="G46" s="412"/>
      <c r="H46" s="412"/>
      <c r="I46" s="412"/>
      <c r="J46" s="412"/>
      <c r="K46" s="412"/>
      <c r="L46" s="412"/>
      <c r="M46" s="412"/>
      <c r="N46" s="412"/>
      <c r="O46" s="412"/>
      <c r="P46" s="412"/>
      <c r="Q46" s="412"/>
      <c r="R46" s="412"/>
      <c r="S46" s="412"/>
      <c r="T46" s="412"/>
      <c r="U46" s="412"/>
      <c r="V46" s="412"/>
      <c r="W46" s="412"/>
      <c r="X46" s="412"/>
      <c r="Y46" s="412"/>
      <c r="Z46" s="412"/>
      <c r="AA46" s="412"/>
      <c r="AB46" s="412"/>
      <c r="AC46" s="412"/>
      <c r="AD46" s="412"/>
      <c r="AE46" s="413"/>
      <c r="AF46" s="413"/>
      <c r="AG46" s="413"/>
      <c r="AH46" s="413"/>
      <c r="AI46" s="413"/>
      <c r="AJ46" s="413"/>
      <c r="AK46" s="413"/>
      <c r="AL46" s="413"/>
      <c r="AM46" s="413"/>
      <c r="AN46" s="413"/>
      <c r="AO46" s="413"/>
      <c r="AP46" s="413"/>
      <c r="AQ46" s="413"/>
      <c r="AR46" s="413"/>
      <c r="AS46" s="413"/>
      <c r="AT46" s="413"/>
      <c r="AU46" s="413"/>
      <c r="AV46" s="413"/>
      <c r="AW46" s="413"/>
      <c r="AX46" s="413"/>
      <c r="AY46" s="413"/>
      <c r="AZ46" s="413"/>
      <c r="BA46" s="413"/>
      <c r="BB46" s="413"/>
      <c r="BC46" s="413"/>
      <c r="BD46" s="475"/>
      <c r="BE46" s="476"/>
      <c r="BF46" s="476"/>
      <c r="BG46" s="476"/>
      <c r="BH46" s="476"/>
      <c r="BI46" s="476"/>
      <c r="BJ46" s="476"/>
      <c r="BK46" s="476"/>
      <c r="BL46" s="476"/>
      <c r="BM46" s="476"/>
      <c r="BN46" s="476"/>
      <c r="BO46" s="476"/>
      <c r="BP46" s="476"/>
      <c r="BQ46" s="476"/>
      <c r="BR46" s="476"/>
      <c r="BS46" s="476"/>
      <c r="BT46" s="476"/>
      <c r="BU46" s="476"/>
      <c r="BV46" s="476"/>
      <c r="BW46" s="476"/>
      <c r="BX46" s="476"/>
      <c r="BY46" s="476"/>
      <c r="BZ46" s="476"/>
      <c r="CA46" s="476"/>
      <c r="CB46" s="476"/>
      <c r="CC46" s="476"/>
      <c r="CD46" s="476"/>
      <c r="CE46" s="476"/>
      <c r="CF46" s="476"/>
      <c r="CG46" s="476"/>
      <c r="CH46" s="476"/>
      <c r="CI46" s="477"/>
      <c r="CJ46" s="414"/>
      <c r="CK46" s="414"/>
      <c r="CL46" s="414"/>
      <c r="CM46" s="414"/>
      <c r="CN46" s="414"/>
      <c r="CO46" s="414"/>
      <c r="CP46" s="414"/>
      <c r="CQ46" s="414"/>
      <c r="CR46" s="414"/>
      <c r="CS46" s="414"/>
      <c r="CT46" s="414"/>
      <c r="CU46" s="414"/>
      <c r="CV46" s="414"/>
      <c r="CW46" s="414"/>
      <c r="CX46" s="414"/>
      <c r="CY46" s="414"/>
      <c r="CZ46" s="414"/>
      <c r="DA46" s="414"/>
    </row>
    <row r="47" spans="1:105" s="59" customFormat="1" ht="15" customHeight="1" x14ac:dyDescent="0.2">
      <c r="A47" s="424"/>
      <c r="B47" s="424"/>
      <c r="C47" s="424"/>
      <c r="D47" s="424"/>
      <c r="E47" s="424"/>
      <c r="F47" s="424"/>
      <c r="G47" s="425" t="s">
        <v>7</v>
      </c>
      <c r="H47" s="425"/>
      <c r="I47" s="425"/>
      <c r="J47" s="425"/>
      <c r="K47" s="425"/>
      <c r="L47" s="425"/>
      <c r="M47" s="425"/>
      <c r="N47" s="425"/>
      <c r="O47" s="425"/>
      <c r="P47" s="425"/>
      <c r="Q47" s="425"/>
      <c r="R47" s="425"/>
      <c r="S47" s="425"/>
      <c r="T47" s="425"/>
      <c r="U47" s="425"/>
      <c r="V47" s="425"/>
      <c r="W47" s="425"/>
      <c r="X47" s="425"/>
      <c r="Y47" s="425"/>
      <c r="Z47" s="425"/>
      <c r="AA47" s="425"/>
      <c r="AB47" s="425"/>
      <c r="AC47" s="425"/>
      <c r="AD47" s="426"/>
      <c r="AE47" s="413" t="s">
        <v>8</v>
      </c>
      <c r="AF47" s="413"/>
      <c r="AG47" s="413"/>
      <c r="AH47" s="413"/>
      <c r="AI47" s="413"/>
      <c r="AJ47" s="413"/>
      <c r="AK47" s="413"/>
      <c r="AL47" s="413"/>
      <c r="AM47" s="413"/>
      <c r="AN47" s="413"/>
      <c r="AO47" s="413"/>
      <c r="AP47" s="413"/>
      <c r="AQ47" s="413"/>
      <c r="AR47" s="413"/>
      <c r="AS47" s="413"/>
      <c r="AT47" s="413"/>
      <c r="AU47" s="413"/>
      <c r="AV47" s="413"/>
      <c r="AW47" s="413"/>
      <c r="AX47" s="413"/>
      <c r="AY47" s="413"/>
      <c r="AZ47" s="413"/>
      <c r="BA47" s="413"/>
      <c r="BB47" s="413"/>
      <c r="BC47" s="413"/>
      <c r="BD47" s="475" t="s">
        <v>8</v>
      </c>
      <c r="BE47" s="476"/>
      <c r="BF47" s="476"/>
      <c r="BG47" s="476"/>
      <c r="BH47" s="476"/>
      <c r="BI47" s="476"/>
      <c r="BJ47" s="476"/>
      <c r="BK47" s="476"/>
      <c r="BL47" s="476"/>
      <c r="BM47" s="476"/>
      <c r="BN47" s="476"/>
      <c r="BO47" s="476"/>
      <c r="BP47" s="476"/>
      <c r="BQ47" s="476"/>
      <c r="BR47" s="476"/>
      <c r="BS47" s="476"/>
      <c r="BT47" s="476"/>
      <c r="BU47" s="476"/>
      <c r="BV47" s="476"/>
      <c r="BW47" s="476"/>
      <c r="BX47" s="476"/>
      <c r="BY47" s="476"/>
      <c r="BZ47" s="476"/>
      <c r="CA47" s="476"/>
      <c r="CB47" s="476"/>
      <c r="CC47" s="476"/>
      <c r="CD47" s="476"/>
      <c r="CE47" s="476"/>
      <c r="CF47" s="476"/>
      <c r="CG47" s="476"/>
      <c r="CH47" s="476"/>
      <c r="CI47" s="477"/>
      <c r="CJ47" s="414"/>
      <c r="CK47" s="414"/>
      <c r="CL47" s="414"/>
      <c r="CM47" s="414"/>
      <c r="CN47" s="414"/>
      <c r="CO47" s="414"/>
      <c r="CP47" s="414"/>
      <c r="CQ47" s="414"/>
      <c r="CR47" s="414"/>
      <c r="CS47" s="414"/>
      <c r="CT47" s="414"/>
      <c r="CU47" s="414"/>
      <c r="CV47" s="414"/>
      <c r="CW47" s="414"/>
      <c r="CX47" s="414"/>
      <c r="CY47" s="414"/>
      <c r="CZ47" s="414"/>
      <c r="DA47" s="414"/>
    </row>
    <row r="48" spans="1:105" s="205" customFormat="1" ht="14.25" x14ac:dyDescent="0.2">
      <c r="A48" s="445" t="s">
        <v>47</v>
      </c>
      <c r="B48" s="445"/>
      <c r="C48" s="445"/>
      <c r="D48" s="445"/>
      <c r="E48" s="445"/>
      <c r="F48" s="445"/>
      <c r="G48" s="445"/>
      <c r="H48" s="445"/>
      <c r="I48" s="445"/>
      <c r="J48" s="445"/>
      <c r="K48" s="445"/>
      <c r="L48" s="445"/>
      <c r="M48" s="445"/>
      <c r="N48" s="445"/>
      <c r="O48" s="445"/>
      <c r="P48" s="445"/>
      <c r="Q48" s="445"/>
      <c r="R48" s="445"/>
      <c r="S48" s="445"/>
      <c r="T48" s="445"/>
      <c r="U48" s="445"/>
      <c r="V48" s="445"/>
      <c r="W48" s="445"/>
      <c r="X48" s="445"/>
      <c r="Y48" s="445"/>
      <c r="Z48" s="445"/>
      <c r="AA48" s="445"/>
      <c r="AB48" s="445"/>
      <c r="AC48" s="445"/>
      <c r="AD48" s="445"/>
      <c r="AE48" s="445"/>
      <c r="AF48" s="445"/>
      <c r="AG48" s="445"/>
      <c r="AH48" s="445"/>
      <c r="AI48" s="445"/>
      <c r="AJ48" s="445"/>
      <c r="AK48" s="445"/>
      <c r="AL48" s="445"/>
      <c r="AM48" s="445"/>
      <c r="AN48" s="445"/>
      <c r="AO48" s="445"/>
      <c r="AP48" s="445"/>
      <c r="AQ48" s="445"/>
      <c r="AR48" s="445"/>
      <c r="AS48" s="445"/>
      <c r="AT48" s="445"/>
      <c r="AU48" s="445"/>
      <c r="AV48" s="445"/>
      <c r="AW48" s="445"/>
      <c r="AX48" s="445"/>
      <c r="AY48" s="445"/>
      <c r="AZ48" s="445"/>
      <c r="BA48" s="445"/>
      <c r="BB48" s="445"/>
      <c r="BC48" s="445"/>
      <c r="BD48" s="445"/>
      <c r="BE48" s="445"/>
      <c r="BF48" s="445"/>
      <c r="BG48" s="445"/>
      <c r="BH48" s="445"/>
      <c r="BI48" s="445"/>
      <c r="BJ48" s="445"/>
      <c r="BK48" s="445"/>
      <c r="BL48" s="445"/>
      <c r="BM48" s="445"/>
      <c r="BN48" s="445"/>
      <c r="BO48" s="445"/>
      <c r="BP48" s="445"/>
      <c r="BQ48" s="445"/>
      <c r="BR48" s="445"/>
      <c r="BS48" s="445"/>
      <c r="BT48" s="445"/>
      <c r="BU48" s="445"/>
      <c r="BV48" s="445"/>
      <c r="BW48" s="445"/>
      <c r="BX48" s="445"/>
      <c r="BY48" s="445"/>
      <c r="BZ48" s="445"/>
      <c r="CA48" s="445"/>
      <c r="CB48" s="445"/>
      <c r="CC48" s="445"/>
      <c r="CD48" s="445"/>
      <c r="CE48" s="445"/>
      <c r="CF48" s="445"/>
      <c r="CG48" s="445"/>
      <c r="CH48" s="445"/>
      <c r="CI48" s="445"/>
      <c r="CJ48" s="445"/>
      <c r="CK48" s="445"/>
      <c r="CL48" s="445"/>
      <c r="CM48" s="445"/>
      <c r="CN48" s="445"/>
      <c r="CO48" s="445"/>
      <c r="CP48" s="445"/>
      <c r="CQ48" s="445"/>
      <c r="CR48" s="445"/>
      <c r="CS48" s="445"/>
      <c r="CT48" s="445"/>
      <c r="CU48" s="445"/>
      <c r="CV48" s="445"/>
      <c r="CW48" s="445"/>
      <c r="CX48" s="445"/>
      <c r="CY48" s="445"/>
      <c r="CZ48" s="445"/>
      <c r="DA48" s="445"/>
    </row>
    <row r="49" spans="1:105" s="90" customFormat="1" ht="6" customHeight="1" x14ac:dyDescent="0.25"/>
    <row r="50" spans="1:105" s="205" customFormat="1" ht="15" x14ac:dyDescent="0.25">
      <c r="A50" s="205" t="s">
        <v>355</v>
      </c>
      <c r="X50" s="91"/>
      <c r="Y50" s="91"/>
      <c r="Z50" s="91"/>
      <c r="AA50" s="91"/>
      <c r="AB50" s="91"/>
      <c r="AC50" s="91"/>
      <c r="AD50" s="91"/>
      <c r="AE50" s="91"/>
      <c r="AF50" s="91"/>
      <c r="AG50" s="91"/>
      <c r="AH50" s="91"/>
      <c r="AI50" s="91"/>
      <c r="AJ50" s="91"/>
      <c r="AK50" s="91"/>
      <c r="AL50" s="91"/>
      <c r="AM50" s="91"/>
      <c r="AN50" s="91"/>
      <c r="AO50" s="563"/>
      <c r="AP50" s="563"/>
      <c r="AQ50" s="563"/>
      <c r="AR50" s="563"/>
      <c r="AS50" s="563"/>
      <c r="AT50" s="563"/>
      <c r="AU50" s="563"/>
      <c r="AV50" s="563"/>
      <c r="AW50" s="563"/>
      <c r="AX50" s="563"/>
      <c r="AY50" s="563"/>
      <c r="AZ50" s="563"/>
      <c r="BA50" s="563"/>
      <c r="BB50" s="563"/>
      <c r="BC50" s="563"/>
      <c r="BD50" s="563"/>
      <c r="BE50" s="563"/>
      <c r="BF50" s="563"/>
      <c r="BG50" s="563"/>
      <c r="BH50" s="563"/>
      <c r="BI50" s="563"/>
      <c r="BJ50" s="563"/>
      <c r="BK50" s="563"/>
      <c r="BL50" s="563"/>
      <c r="BM50" s="563"/>
      <c r="BN50" s="563"/>
      <c r="BO50" s="563"/>
      <c r="BP50" s="563"/>
      <c r="BQ50" s="563"/>
      <c r="BR50" s="563"/>
      <c r="BS50" s="563"/>
      <c r="BT50" s="563"/>
      <c r="BU50" s="563"/>
      <c r="BV50" s="563"/>
      <c r="BW50" s="563"/>
      <c r="BX50" s="563"/>
      <c r="BY50" s="563"/>
      <c r="BZ50" s="563"/>
      <c r="CA50" s="563"/>
      <c r="CB50" s="563"/>
      <c r="CC50" s="563"/>
      <c r="CD50" s="563"/>
      <c r="CE50" s="563"/>
      <c r="CF50" s="563"/>
      <c r="CG50" s="563"/>
      <c r="CH50" s="563"/>
      <c r="CI50" s="563"/>
      <c r="CJ50" s="563"/>
      <c r="CK50" s="563"/>
      <c r="CL50" s="563"/>
      <c r="CM50" s="563"/>
      <c r="CN50" s="563"/>
      <c r="CO50" s="563"/>
      <c r="CP50" s="563"/>
      <c r="CQ50" s="563"/>
      <c r="CR50" s="563"/>
      <c r="CS50" s="563"/>
      <c r="CT50" s="563"/>
      <c r="CU50" s="563"/>
      <c r="CV50" s="563"/>
      <c r="CW50" s="563"/>
      <c r="CX50" s="563"/>
      <c r="CY50" s="563"/>
      <c r="CZ50" s="563"/>
      <c r="DA50" s="563"/>
    </row>
    <row r="51" spans="1:105" s="205" customFormat="1" ht="6" customHeight="1" x14ac:dyDescent="0.2">
      <c r="X51" s="92"/>
      <c r="Y51" s="92"/>
      <c r="Z51" s="92"/>
      <c r="AA51" s="92"/>
      <c r="AB51" s="92"/>
      <c r="AC51" s="92"/>
      <c r="AD51" s="92"/>
      <c r="AE51" s="92"/>
      <c r="AF51" s="92"/>
      <c r="AG51" s="92"/>
      <c r="AH51" s="92"/>
      <c r="AI51" s="92"/>
      <c r="AJ51" s="92"/>
      <c r="AK51" s="92"/>
      <c r="AL51" s="92"/>
      <c r="AM51" s="92"/>
      <c r="AN51" s="92"/>
      <c r="AO51" s="92"/>
      <c r="AP51" s="92"/>
      <c r="AQ51" s="92"/>
      <c r="AR51" s="92"/>
      <c r="AS51" s="92"/>
      <c r="AT51" s="92"/>
      <c r="AU51" s="92"/>
      <c r="AV51" s="92"/>
      <c r="AW51" s="92"/>
      <c r="AX51" s="92"/>
      <c r="AY51" s="92"/>
      <c r="AZ51" s="92"/>
      <c r="BA51" s="92"/>
      <c r="BB51" s="92"/>
      <c r="BC51" s="92"/>
      <c r="BD51" s="92"/>
      <c r="BE51" s="92"/>
      <c r="BF51" s="92"/>
      <c r="BG51" s="92"/>
      <c r="BH51" s="92"/>
      <c r="BI51" s="92"/>
      <c r="BJ51" s="92"/>
      <c r="BK51" s="92"/>
      <c r="BL51" s="92"/>
      <c r="BM51" s="92"/>
      <c r="BN51" s="92"/>
      <c r="BO51" s="92"/>
      <c r="BP51" s="92"/>
      <c r="BQ51" s="92"/>
      <c r="BR51" s="92"/>
      <c r="BS51" s="92"/>
      <c r="BT51" s="92"/>
      <c r="BU51" s="92"/>
      <c r="BV51" s="92"/>
      <c r="BW51" s="92"/>
      <c r="BX51" s="92"/>
      <c r="BY51" s="92"/>
      <c r="BZ51" s="92"/>
      <c r="CA51" s="92"/>
      <c r="CB51" s="92"/>
      <c r="CC51" s="92"/>
      <c r="CD51" s="92"/>
      <c r="CE51" s="92"/>
      <c r="CF51" s="92"/>
      <c r="CG51" s="92"/>
      <c r="CH51" s="92"/>
      <c r="CI51" s="92"/>
      <c r="CJ51" s="92"/>
      <c r="CK51" s="92"/>
      <c r="CL51" s="92"/>
      <c r="CM51" s="92"/>
      <c r="CN51" s="92"/>
      <c r="CO51" s="92"/>
      <c r="CP51" s="92"/>
      <c r="CQ51" s="92"/>
      <c r="CR51" s="92"/>
      <c r="CS51" s="92"/>
      <c r="CT51" s="92"/>
      <c r="CU51" s="92"/>
      <c r="CV51" s="92"/>
      <c r="CW51" s="92"/>
      <c r="CX51" s="92"/>
      <c r="CY51" s="92"/>
      <c r="CZ51" s="92"/>
      <c r="DA51" s="92"/>
    </row>
    <row r="52" spans="1:105" s="205" customFormat="1" ht="14.25" x14ac:dyDescent="0.2">
      <c r="A52" s="93" t="s">
        <v>10</v>
      </c>
      <c r="B52" s="93"/>
      <c r="C52" s="93"/>
      <c r="D52" s="93"/>
      <c r="E52" s="93"/>
      <c r="F52" s="93"/>
      <c r="G52" s="93"/>
      <c r="H52" s="93"/>
      <c r="I52" s="93"/>
      <c r="J52" s="93"/>
      <c r="K52" s="93"/>
      <c r="L52" s="93"/>
      <c r="M52" s="93"/>
      <c r="N52" s="93"/>
      <c r="O52" s="93"/>
      <c r="P52" s="93"/>
      <c r="Q52" s="93"/>
      <c r="R52" s="93"/>
      <c r="S52" s="93"/>
      <c r="T52" s="93"/>
      <c r="U52" s="93"/>
      <c r="V52" s="93"/>
      <c r="W52" s="93"/>
      <c r="X52" s="93"/>
      <c r="Y52" s="93"/>
      <c r="Z52" s="93"/>
      <c r="AA52" s="93"/>
      <c r="AB52" s="93"/>
      <c r="AC52" s="93"/>
      <c r="AD52" s="93"/>
      <c r="AE52" s="93"/>
      <c r="AF52" s="93"/>
      <c r="AG52" s="93"/>
      <c r="AH52" s="93"/>
      <c r="AI52" s="93"/>
      <c r="AJ52" s="93"/>
      <c r="AK52" s="93"/>
      <c r="AL52" s="93"/>
      <c r="AM52" s="93"/>
      <c r="AN52" s="93"/>
      <c r="AO52" s="93"/>
      <c r="AP52" s="569" t="s">
        <v>96</v>
      </c>
      <c r="AQ52" s="569"/>
      <c r="AR52" s="569"/>
      <c r="AS52" s="569"/>
      <c r="AT52" s="569"/>
      <c r="AU52" s="569"/>
      <c r="AV52" s="569"/>
      <c r="AW52" s="569"/>
      <c r="AX52" s="569"/>
      <c r="AY52" s="569"/>
      <c r="AZ52" s="569"/>
      <c r="BA52" s="569"/>
      <c r="BB52" s="569"/>
      <c r="BC52" s="569"/>
      <c r="BD52" s="569"/>
      <c r="BE52" s="569"/>
      <c r="BF52" s="569"/>
      <c r="BG52" s="569"/>
      <c r="BH52" s="569"/>
      <c r="BI52" s="569"/>
      <c r="BJ52" s="569"/>
      <c r="BK52" s="569"/>
      <c r="BL52" s="569"/>
      <c r="BM52" s="569"/>
      <c r="BN52" s="569"/>
      <c r="BO52" s="569"/>
      <c r="BP52" s="569"/>
      <c r="BQ52" s="569"/>
      <c r="BR52" s="569"/>
      <c r="BS52" s="569"/>
      <c r="BT52" s="569"/>
      <c r="BU52" s="569"/>
      <c r="BV52" s="569"/>
      <c r="BW52" s="569"/>
      <c r="BX52" s="569"/>
      <c r="BY52" s="569"/>
      <c r="BZ52" s="569"/>
      <c r="CA52" s="569"/>
      <c r="CB52" s="569"/>
      <c r="CC52" s="569"/>
      <c r="CD52" s="569"/>
      <c r="CE52" s="569"/>
      <c r="CF52" s="569"/>
      <c r="CG52" s="569"/>
      <c r="CH52" s="569"/>
      <c r="CI52" s="569"/>
      <c r="CJ52" s="569"/>
      <c r="CK52" s="569"/>
      <c r="CL52" s="569"/>
      <c r="CM52" s="569"/>
      <c r="CN52" s="569"/>
      <c r="CO52" s="569"/>
      <c r="CP52" s="569"/>
      <c r="CQ52" s="569"/>
      <c r="CR52" s="569"/>
      <c r="CS52" s="569"/>
      <c r="CT52" s="569"/>
      <c r="CU52" s="569"/>
      <c r="CV52" s="569"/>
      <c r="CW52" s="569"/>
      <c r="CX52" s="569"/>
      <c r="CY52" s="569"/>
      <c r="CZ52" s="569"/>
      <c r="DA52" s="569"/>
    </row>
    <row r="53" spans="1:105" s="90" customFormat="1" ht="10.5" customHeight="1" x14ac:dyDescent="0.25"/>
    <row r="54" spans="1:105" s="95" customFormat="1" ht="45" customHeight="1" x14ac:dyDescent="0.2">
      <c r="A54" s="571" t="s">
        <v>0</v>
      </c>
      <c r="B54" s="572"/>
      <c r="C54" s="572"/>
      <c r="D54" s="572"/>
      <c r="E54" s="572"/>
      <c r="F54" s="572"/>
      <c r="G54" s="573"/>
      <c r="H54" s="388" t="s">
        <v>50</v>
      </c>
      <c r="I54" s="388"/>
      <c r="J54" s="388"/>
      <c r="K54" s="388"/>
      <c r="L54" s="388"/>
      <c r="M54" s="388"/>
      <c r="N54" s="388"/>
      <c r="O54" s="388"/>
      <c r="P54" s="388"/>
      <c r="Q54" s="388"/>
      <c r="R54" s="388"/>
      <c r="S54" s="388"/>
      <c r="T54" s="388"/>
      <c r="U54" s="388"/>
      <c r="V54" s="388"/>
      <c r="W54" s="388"/>
      <c r="X54" s="388"/>
      <c r="Y54" s="388"/>
      <c r="Z54" s="388"/>
      <c r="AA54" s="388"/>
      <c r="AB54" s="388"/>
      <c r="AC54" s="388"/>
      <c r="AD54" s="388"/>
      <c r="AE54" s="388"/>
      <c r="AF54" s="388"/>
      <c r="AG54" s="388"/>
      <c r="AH54" s="564" t="s">
        <v>356</v>
      </c>
      <c r="AI54" s="564"/>
      <c r="AJ54" s="564"/>
      <c r="AK54" s="564"/>
      <c r="AL54" s="564"/>
      <c r="AM54" s="564"/>
      <c r="AN54" s="564"/>
      <c r="AO54" s="207" t="s">
        <v>357</v>
      </c>
      <c r="AP54" s="565" t="s">
        <v>358</v>
      </c>
      <c r="AQ54" s="565"/>
      <c r="AR54" s="565"/>
      <c r="AS54" s="565"/>
      <c r="AT54" s="565"/>
      <c r="AU54" s="565"/>
      <c r="AV54" s="565"/>
      <c r="AW54" s="565"/>
      <c r="AX54" s="565"/>
      <c r="AY54" s="565"/>
      <c r="AZ54" s="565"/>
      <c r="BA54" s="565"/>
      <c r="BB54" s="565"/>
      <c r="BC54" s="566"/>
      <c r="BD54" s="571" t="s">
        <v>51</v>
      </c>
      <c r="BE54" s="572"/>
      <c r="BF54" s="572"/>
      <c r="BG54" s="572"/>
      <c r="BH54" s="572"/>
      <c r="BI54" s="572"/>
      <c r="BJ54" s="572"/>
      <c r="BK54" s="572"/>
      <c r="BL54" s="572"/>
      <c r="BM54" s="572"/>
      <c r="BN54" s="572"/>
      <c r="BO54" s="572"/>
      <c r="BP54" s="572"/>
      <c r="BQ54" s="572"/>
      <c r="BR54" s="572"/>
      <c r="BS54" s="573"/>
      <c r="BT54" s="571" t="s">
        <v>52</v>
      </c>
      <c r="BU54" s="572"/>
      <c r="BV54" s="572"/>
      <c r="BW54" s="572"/>
      <c r="BX54" s="572"/>
      <c r="BY54" s="572"/>
      <c r="BZ54" s="572"/>
      <c r="CA54" s="572"/>
      <c r="CB54" s="572"/>
      <c r="CC54" s="572"/>
      <c r="CD54" s="572"/>
      <c r="CE54" s="572"/>
      <c r="CF54" s="572"/>
      <c r="CG54" s="572"/>
      <c r="CH54" s="572"/>
      <c r="CI54" s="573"/>
      <c r="CJ54" s="571" t="s">
        <v>359</v>
      </c>
      <c r="CK54" s="572"/>
      <c r="CL54" s="572"/>
      <c r="CM54" s="572"/>
      <c r="CN54" s="572"/>
      <c r="CO54" s="572"/>
      <c r="CP54" s="572"/>
      <c r="CQ54" s="572"/>
      <c r="CR54" s="572"/>
      <c r="CS54" s="572"/>
      <c r="CT54" s="572"/>
      <c r="CU54" s="572"/>
      <c r="CV54" s="572"/>
      <c r="CW54" s="572"/>
      <c r="CX54" s="572"/>
      <c r="CY54" s="572"/>
      <c r="CZ54" s="572"/>
      <c r="DA54" s="573"/>
    </row>
    <row r="55" spans="1:105" s="97" customFormat="1" ht="12.75" x14ac:dyDescent="0.2">
      <c r="A55" s="570">
        <v>1</v>
      </c>
      <c r="B55" s="570"/>
      <c r="C55" s="570"/>
      <c r="D55" s="570"/>
      <c r="E55" s="570"/>
      <c r="F55" s="570"/>
      <c r="G55" s="570"/>
      <c r="H55" s="388">
        <v>2</v>
      </c>
      <c r="I55" s="388"/>
      <c r="J55" s="388"/>
      <c r="K55" s="388"/>
      <c r="L55" s="388"/>
      <c r="M55" s="388"/>
      <c r="N55" s="388"/>
      <c r="O55" s="388"/>
      <c r="P55" s="388"/>
      <c r="Q55" s="388"/>
      <c r="R55" s="388"/>
      <c r="S55" s="388"/>
      <c r="T55" s="388"/>
      <c r="U55" s="388"/>
      <c r="V55" s="388"/>
      <c r="W55" s="388"/>
      <c r="X55" s="388"/>
      <c r="Y55" s="388"/>
      <c r="Z55" s="388"/>
      <c r="AA55" s="388"/>
      <c r="AB55" s="388"/>
      <c r="AC55" s="388"/>
      <c r="AD55" s="388"/>
      <c r="AE55" s="388"/>
      <c r="AF55" s="388"/>
      <c r="AG55" s="388"/>
      <c r="AH55" s="388">
        <v>3</v>
      </c>
      <c r="AI55" s="388"/>
      <c r="AJ55" s="388"/>
      <c r="AK55" s="388"/>
      <c r="AL55" s="388"/>
      <c r="AM55" s="388"/>
      <c r="AN55" s="388"/>
      <c r="AO55" s="206">
        <v>4</v>
      </c>
      <c r="AP55" s="567">
        <v>5</v>
      </c>
      <c r="AQ55" s="567"/>
      <c r="AR55" s="567"/>
      <c r="AS55" s="567"/>
      <c r="AT55" s="567"/>
      <c r="AU55" s="567"/>
      <c r="AV55" s="567"/>
      <c r="AW55" s="567"/>
      <c r="AX55" s="567"/>
      <c r="AY55" s="567"/>
      <c r="AZ55" s="567"/>
      <c r="BA55" s="567"/>
      <c r="BB55" s="567"/>
      <c r="BC55" s="568"/>
      <c r="BD55" s="570">
        <v>6</v>
      </c>
      <c r="BE55" s="570"/>
      <c r="BF55" s="570"/>
      <c r="BG55" s="570"/>
      <c r="BH55" s="570"/>
      <c r="BI55" s="570"/>
      <c r="BJ55" s="570"/>
      <c r="BK55" s="570"/>
      <c r="BL55" s="570"/>
      <c r="BM55" s="570"/>
      <c r="BN55" s="570"/>
      <c r="BO55" s="570"/>
      <c r="BP55" s="570"/>
      <c r="BQ55" s="570"/>
      <c r="BR55" s="570"/>
      <c r="BS55" s="570"/>
      <c r="BT55" s="570">
        <v>7</v>
      </c>
      <c r="BU55" s="570"/>
      <c r="BV55" s="570"/>
      <c r="BW55" s="570"/>
      <c r="BX55" s="570"/>
      <c r="BY55" s="570"/>
      <c r="BZ55" s="570"/>
      <c r="CA55" s="570"/>
      <c r="CB55" s="570"/>
      <c r="CC55" s="570"/>
      <c r="CD55" s="570"/>
      <c r="CE55" s="570"/>
      <c r="CF55" s="570"/>
      <c r="CG55" s="570"/>
      <c r="CH55" s="570"/>
      <c r="CI55" s="570"/>
      <c r="CJ55" s="570">
        <v>8</v>
      </c>
      <c r="CK55" s="570"/>
      <c r="CL55" s="570"/>
      <c r="CM55" s="570"/>
      <c r="CN55" s="570"/>
      <c r="CO55" s="570"/>
      <c r="CP55" s="570"/>
      <c r="CQ55" s="570"/>
      <c r="CR55" s="570"/>
      <c r="CS55" s="570"/>
      <c r="CT55" s="570"/>
      <c r="CU55" s="570"/>
      <c r="CV55" s="570"/>
      <c r="CW55" s="570"/>
      <c r="CX55" s="570"/>
      <c r="CY55" s="570"/>
      <c r="CZ55" s="570"/>
      <c r="DA55" s="570"/>
    </row>
    <row r="56" spans="1:105" s="97" customFormat="1" ht="12.75" x14ac:dyDescent="0.2">
      <c r="A56" s="562" t="s">
        <v>26</v>
      </c>
      <c r="B56" s="562"/>
      <c r="C56" s="562"/>
      <c r="D56" s="562"/>
      <c r="E56" s="562"/>
      <c r="F56" s="562"/>
      <c r="G56" s="562"/>
      <c r="H56" s="388"/>
      <c r="I56" s="388"/>
      <c r="J56" s="388"/>
      <c r="K56" s="388"/>
      <c r="L56" s="388"/>
      <c r="M56" s="388"/>
      <c r="N56" s="388"/>
      <c r="O56" s="388"/>
      <c r="P56" s="388"/>
      <c r="Q56" s="388"/>
      <c r="R56" s="388"/>
      <c r="S56" s="388"/>
      <c r="T56" s="388"/>
      <c r="U56" s="388"/>
      <c r="V56" s="388"/>
      <c r="W56" s="388"/>
      <c r="X56" s="388"/>
      <c r="Y56" s="388"/>
      <c r="Z56" s="388"/>
      <c r="AA56" s="388"/>
      <c r="AB56" s="388"/>
      <c r="AC56" s="388"/>
      <c r="AD56" s="388"/>
      <c r="AE56" s="388"/>
      <c r="AF56" s="388"/>
      <c r="AG56" s="388"/>
      <c r="AH56" s="388"/>
      <c r="AI56" s="388"/>
      <c r="AJ56" s="388"/>
      <c r="AK56" s="388"/>
      <c r="AL56" s="388"/>
      <c r="AM56" s="388"/>
      <c r="AN56" s="388"/>
      <c r="AO56" s="206"/>
      <c r="AP56" s="565"/>
      <c r="AQ56" s="565"/>
      <c r="AR56" s="565"/>
      <c r="AS56" s="565"/>
      <c r="AT56" s="565"/>
      <c r="AU56" s="565"/>
      <c r="AV56" s="565"/>
      <c r="AW56" s="565"/>
      <c r="AX56" s="565"/>
      <c r="AY56" s="565"/>
      <c r="AZ56" s="565"/>
      <c r="BA56" s="565"/>
      <c r="BB56" s="565"/>
      <c r="BC56" s="566"/>
      <c r="BD56" s="487"/>
      <c r="BE56" s="488"/>
      <c r="BF56" s="488"/>
      <c r="BG56" s="488"/>
      <c r="BH56" s="488"/>
      <c r="BI56" s="488"/>
      <c r="BJ56" s="488"/>
      <c r="BK56" s="488"/>
      <c r="BL56" s="488"/>
      <c r="BM56" s="488"/>
      <c r="BN56" s="488"/>
      <c r="BO56" s="488"/>
      <c r="BP56" s="488"/>
      <c r="BQ56" s="488"/>
      <c r="BR56" s="488"/>
      <c r="BS56" s="488"/>
      <c r="BT56" s="561"/>
      <c r="BU56" s="561"/>
      <c r="BV56" s="561"/>
      <c r="BW56" s="561"/>
      <c r="BX56" s="561"/>
      <c r="BY56" s="561"/>
      <c r="BZ56" s="561"/>
      <c r="CA56" s="561"/>
      <c r="CB56" s="561"/>
      <c r="CC56" s="561"/>
      <c r="CD56" s="561"/>
      <c r="CE56" s="561"/>
      <c r="CF56" s="561"/>
      <c r="CG56" s="561"/>
      <c r="CH56" s="561"/>
      <c r="CI56" s="561"/>
      <c r="CJ56" s="487"/>
      <c r="CK56" s="488"/>
      <c r="CL56" s="488"/>
      <c r="CM56" s="488"/>
      <c r="CN56" s="488"/>
      <c r="CO56" s="488"/>
      <c r="CP56" s="488"/>
      <c r="CQ56" s="488"/>
      <c r="CR56" s="488"/>
      <c r="CS56" s="488"/>
      <c r="CT56" s="488"/>
      <c r="CU56" s="488"/>
      <c r="CV56" s="488"/>
      <c r="CW56" s="488"/>
      <c r="CX56" s="488"/>
      <c r="CY56" s="488"/>
      <c r="CZ56" s="488"/>
      <c r="DA56" s="489"/>
    </row>
    <row r="57" spans="1:105" s="97" customFormat="1" ht="12.75" x14ac:dyDescent="0.2">
      <c r="A57" s="562" t="s">
        <v>30</v>
      </c>
      <c r="B57" s="562"/>
      <c r="C57" s="562"/>
      <c r="D57" s="562"/>
      <c r="E57" s="562"/>
      <c r="F57" s="562"/>
      <c r="G57" s="562"/>
      <c r="H57" s="388"/>
      <c r="I57" s="388"/>
      <c r="J57" s="388"/>
      <c r="K57" s="388"/>
      <c r="L57" s="388"/>
      <c r="M57" s="388"/>
      <c r="N57" s="388"/>
      <c r="O57" s="388"/>
      <c r="P57" s="388"/>
      <c r="Q57" s="388"/>
      <c r="R57" s="388"/>
      <c r="S57" s="388"/>
      <c r="T57" s="388"/>
      <c r="U57" s="388"/>
      <c r="V57" s="388"/>
      <c r="W57" s="388"/>
      <c r="X57" s="388"/>
      <c r="Y57" s="388"/>
      <c r="Z57" s="388"/>
      <c r="AA57" s="388"/>
      <c r="AB57" s="388"/>
      <c r="AC57" s="388"/>
      <c r="AD57" s="388"/>
      <c r="AE57" s="388"/>
      <c r="AF57" s="388"/>
      <c r="AG57" s="388"/>
      <c r="AH57" s="388"/>
      <c r="AI57" s="388"/>
      <c r="AJ57" s="388"/>
      <c r="AK57" s="388"/>
      <c r="AL57" s="388"/>
      <c r="AM57" s="388"/>
      <c r="AN57" s="388"/>
      <c r="AO57" s="206"/>
      <c r="AP57" s="565"/>
      <c r="AQ57" s="565"/>
      <c r="AR57" s="565"/>
      <c r="AS57" s="565"/>
      <c r="AT57" s="565"/>
      <c r="AU57" s="565"/>
      <c r="AV57" s="565"/>
      <c r="AW57" s="565"/>
      <c r="AX57" s="565"/>
      <c r="AY57" s="565"/>
      <c r="AZ57" s="565"/>
      <c r="BA57" s="565"/>
      <c r="BB57" s="565"/>
      <c r="BC57" s="566"/>
      <c r="BD57" s="561"/>
      <c r="BE57" s="561"/>
      <c r="BF57" s="561"/>
      <c r="BG57" s="561"/>
      <c r="BH57" s="561"/>
      <c r="BI57" s="561"/>
      <c r="BJ57" s="561"/>
      <c r="BK57" s="561"/>
      <c r="BL57" s="561"/>
      <c r="BM57" s="561"/>
      <c r="BN57" s="561"/>
      <c r="BO57" s="561"/>
      <c r="BP57" s="561"/>
      <c r="BQ57" s="561"/>
      <c r="BR57" s="561"/>
      <c r="BS57" s="561"/>
      <c r="BT57" s="561"/>
      <c r="BU57" s="561"/>
      <c r="BV57" s="561"/>
      <c r="BW57" s="561"/>
      <c r="BX57" s="561"/>
      <c r="BY57" s="561"/>
      <c r="BZ57" s="561"/>
      <c r="CA57" s="561"/>
      <c r="CB57" s="561"/>
      <c r="CC57" s="561"/>
      <c r="CD57" s="561"/>
      <c r="CE57" s="561"/>
      <c r="CF57" s="561"/>
      <c r="CG57" s="561"/>
      <c r="CH57" s="561"/>
      <c r="CI57" s="561"/>
      <c r="CJ57" s="574"/>
      <c r="CK57" s="574"/>
      <c r="CL57" s="574"/>
      <c r="CM57" s="574"/>
      <c r="CN57" s="574"/>
      <c r="CO57" s="574"/>
      <c r="CP57" s="574"/>
      <c r="CQ57" s="574"/>
      <c r="CR57" s="574"/>
      <c r="CS57" s="574"/>
      <c r="CT57" s="574"/>
      <c r="CU57" s="574"/>
      <c r="CV57" s="574"/>
      <c r="CW57" s="574"/>
      <c r="CX57" s="574"/>
      <c r="CY57" s="574"/>
      <c r="CZ57" s="574"/>
      <c r="DA57" s="574"/>
    </row>
    <row r="58" spans="1:105" s="97" customFormat="1" ht="12.75" x14ac:dyDescent="0.2">
      <c r="A58" s="562" t="s">
        <v>36</v>
      </c>
      <c r="B58" s="562"/>
      <c r="C58" s="562"/>
      <c r="D58" s="562"/>
      <c r="E58" s="562"/>
      <c r="F58" s="562"/>
      <c r="G58" s="562"/>
      <c r="H58" s="388"/>
      <c r="I58" s="388"/>
      <c r="J58" s="388"/>
      <c r="K58" s="388"/>
      <c r="L58" s="388"/>
      <c r="M58" s="388"/>
      <c r="N58" s="388"/>
      <c r="O58" s="388"/>
      <c r="P58" s="388"/>
      <c r="Q58" s="388"/>
      <c r="R58" s="388"/>
      <c r="S58" s="388"/>
      <c r="T58" s="388"/>
      <c r="U58" s="388"/>
      <c r="V58" s="388"/>
      <c r="W58" s="388"/>
      <c r="X58" s="388"/>
      <c r="Y58" s="388"/>
      <c r="Z58" s="388"/>
      <c r="AA58" s="388"/>
      <c r="AB58" s="388"/>
      <c r="AC58" s="388"/>
      <c r="AD58" s="388"/>
      <c r="AE58" s="388"/>
      <c r="AF58" s="388"/>
      <c r="AG58" s="388"/>
      <c r="AH58" s="388"/>
      <c r="AI58" s="388"/>
      <c r="AJ58" s="388"/>
      <c r="AK58" s="388"/>
      <c r="AL58" s="388"/>
      <c r="AM58" s="388"/>
      <c r="AN58" s="388"/>
      <c r="AO58" s="206"/>
      <c r="AP58" s="565"/>
      <c r="AQ58" s="565"/>
      <c r="AR58" s="565"/>
      <c r="AS58" s="565"/>
      <c r="AT58" s="565"/>
      <c r="AU58" s="565"/>
      <c r="AV58" s="565"/>
      <c r="AW58" s="565"/>
      <c r="AX58" s="565"/>
      <c r="AY58" s="565"/>
      <c r="AZ58" s="565"/>
      <c r="BA58" s="565"/>
      <c r="BB58" s="565"/>
      <c r="BC58" s="566"/>
      <c r="BD58" s="561"/>
      <c r="BE58" s="561"/>
      <c r="BF58" s="561"/>
      <c r="BG58" s="561"/>
      <c r="BH58" s="561"/>
      <c r="BI58" s="561"/>
      <c r="BJ58" s="561"/>
      <c r="BK58" s="561"/>
      <c r="BL58" s="561"/>
      <c r="BM58" s="561"/>
      <c r="BN58" s="561"/>
      <c r="BO58" s="561"/>
      <c r="BP58" s="561"/>
      <c r="BQ58" s="561"/>
      <c r="BR58" s="561"/>
      <c r="BS58" s="561"/>
      <c r="BT58" s="561"/>
      <c r="BU58" s="561"/>
      <c r="BV58" s="561"/>
      <c r="BW58" s="561"/>
      <c r="BX58" s="561"/>
      <c r="BY58" s="561"/>
      <c r="BZ58" s="561"/>
      <c r="CA58" s="561"/>
      <c r="CB58" s="561"/>
      <c r="CC58" s="561"/>
      <c r="CD58" s="561"/>
      <c r="CE58" s="561"/>
      <c r="CF58" s="561"/>
      <c r="CG58" s="561"/>
      <c r="CH58" s="561"/>
      <c r="CI58" s="561"/>
      <c r="CJ58" s="574"/>
      <c r="CK58" s="574"/>
      <c r="CL58" s="574"/>
      <c r="CM58" s="574"/>
      <c r="CN58" s="574"/>
      <c r="CO58" s="574"/>
      <c r="CP58" s="574"/>
      <c r="CQ58" s="574"/>
      <c r="CR58" s="574"/>
      <c r="CS58" s="574"/>
      <c r="CT58" s="574"/>
      <c r="CU58" s="574"/>
      <c r="CV58" s="574"/>
      <c r="CW58" s="574"/>
      <c r="CX58" s="574"/>
      <c r="CY58" s="574"/>
      <c r="CZ58" s="574"/>
      <c r="DA58" s="574"/>
    </row>
    <row r="59" spans="1:105" s="97" customFormat="1" ht="12.75" x14ac:dyDescent="0.2">
      <c r="A59" s="562" t="s">
        <v>99</v>
      </c>
      <c r="B59" s="562"/>
      <c r="C59" s="562"/>
      <c r="D59" s="562"/>
      <c r="E59" s="562"/>
      <c r="F59" s="562"/>
      <c r="G59" s="562"/>
      <c r="H59" s="388"/>
      <c r="I59" s="388"/>
      <c r="J59" s="388"/>
      <c r="K59" s="388"/>
      <c r="L59" s="388"/>
      <c r="M59" s="388"/>
      <c r="N59" s="388"/>
      <c r="O59" s="388"/>
      <c r="P59" s="388"/>
      <c r="Q59" s="388"/>
      <c r="R59" s="388"/>
      <c r="S59" s="388"/>
      <c r="T59" s="388"/>
      <c r="U59" s="388"/>
      <c r="V59" s="388"/>
      <c r="W59" s="388"/>
      <c r="X59" s="388"/>
      <c r="Y59" s="388"/>
      <c r="Z59" s="388"/>
      <c r="AA59" s="388"/>
      <c r="AB59" s="388"/>
      <c r="AC59" s="388"/>
      <c r="AD59" s="388"/>
      <c r="AE59" s="388"/>
      <c r="AF59" s="388"/>
      <c r="AG59" s="388"/>
      <c r="AH59" s="388"/>
      <c r="AI59" s="388"/>
      <c r="AJ59" s="388"/>
      <c r="AK59" s="388"/>
      <c r="AL59" s="388"/>
      <c r="AM59" s="388"/>
      <c r="AN59" s="388"/>
      <c r="AO59" s="206"/>
      <c r="AP59" s="565"/>
      <c r="AQ59" s="565"/>
      <c r="AR59" s="565"/>
      <c r="AS59" s="565"/>
      <c r="AT59" s="565"/>
      <c r="AU59" s="565"/>
      <c r="AV59" s="565"/>
      <c r="AW59" s="565"/>
      <c r="AX59" s="565"/>
      <c r="AY59" s="565"/>
      <c r="AZ59" s="565"/>
      <c r="BA59" s="565"/>
      <c r="BB59" s="565"/>
      <c r="BC59" s="566"/>
      <c r="BD59" s="561"/>
      <c r="BE59" s="561"/>
      <c r="BF59" s="561"/>
      <c r="BG59" s="561"/>
      <c r="BH59" s="561"/>
      <c r="BI59" s="561"/>
      <c r="BJ59" s="561"/>
      <c r="BK59" s="561"/>
      <c r="BL59" s="561"/>
      <c r="BM59" s="561"/>
      <c r="BN59" s="561"/>
      <c r="BO59" s="561"/>
      <c r="BP59" s="561"/>
      <c r="BQ59" s="561"/>
      <c r="BR59" s="561"/>
      <c r="BS59" s="561"/>
      <c r="BT59" s="561"/>
      <c r="BU59" s="561"/>
      <c r="BV59" s="561"/>
      <c r="BW59" s="561"/>
      <c r="BX59" s="561"/>
      <c r="BY59" s="561"/>
      <c r="BZ59" s="561"/>
      <c r="CA59" s="561"/>
      <c r="CB59" s="561"/>
      <c r="CC59" s="561"/>
      <c r="CD59" s="561"/>
      <c r="CE59" s="561"/>
      <c r="CF59" s="561"/>
      <c r="CG59" s="561"/>
      <c r="CH59" s="561"/>
      <c r="CI59" s="561"/>
      <c r="CJ59" s="574"/>
      <c r="CK59" s="574"/>
      <c r="CL59" s="574"/>
      <c r="CM59" s="574"/>
      <c r="CN59" s="574"/>
      <c r="CO59" s="574"/>
      <c r="CP59" s="574"/>
      <c r="CQ59" s="574"/>
      <c r="CR59" s="574"/>
      <c r="CS59" s="574"/>
      <c r="CT59" s="574"/>
      <c r="CU59" s="574"/>
      <c r="CV59" s="574"/>
      <c r="CW59" s="574"/>
      <c r="CX59" s="574"/>
      <c r="CY59" s="574"/>
      <c r="CZ59" s="574"/>
      <c r="DA59" s="574"/>
    </row>
    <row r="60" spans="1:105" s="99" customFormat="1" ht="15" customHeight="1" x14ac:dyDescent="0.2">
      <c r="A60" s="562"/>
      <c r="B60" s="562"/>
      <c r="C60" s="562"/>
      <c r="D60" s="562"/>
      <c r="E60" s="562"/>
      <c r="F60" s="562"/>
      <c r="G60" s="562"/>
      <c r="H60" s="594" t="s">
        <v>7</v>
      </c>
      <c r="I60" s="594"/>
      <c r="J60" s="594"/>
      <c r="K60" s="594"/>
      <c r="L60" s="594"/>
      <c r="M60" s="594"/>
      <c r="N60" s="594"/>
      <c r="O60" s="594"/>
      <c r="P60" s="594"/>
      <c r="Q60" s="594"/>
      <c r="R60" s="594"/>
      <c r="S60" s="594"/>
      <c r="T60" s="594"/>
      <c r="U60" s="594"/>
      <c r="V60" s="594"/>
      <c r="W60" s="594"/>
      <c r="X60" s="594"/>
      <c r="Y60" s="594"/>
      <c r="Z60" s="594"/>
      <c r="AA60" s="594"/>
      <c r="AB60" s="594"/>
      <c r="AC60" s="594"/>
      <c r="AD60" s="594"/>
      <c r="AE60" s="594"/>
      <c r="AF60" s="594"/>
      <c r="AG60" s="594"/>
      <c r="AH60" s="594"/>
      <c r="AI60" s="594"/>
      <c r="AJ60" s="594"/>
      <c r="AK60" s="594"/>
      <c r="AL60" s="594"/>
      <c r="AM60" s="594"/>
      <c r="AN60" s="594"/>
      <c r="AO60" s="594"/>
      <c r="AP60" s="594"/>
      <c r="AQ60" s="594"/>
      <c r="AR60" s="594"/>
      <c r="AS60" s="594"/>
      <c r="AT60" s="594"/>
      <c r="AU60" s="594"/>
      <c r="AV60" s="594"/>
      <c r="AW60" s="594"/>
      <c r="AX60" s="594"/>
      <c r="AY60" s="594"/>
      <c r="AZ60" s="594"/>
      <c r="BA60" s="594"/>
      <c r="BB60" s="594"/>
      <c r="BC60" s="595"/>
      <c r="BD60" s="561" t="s">
        <v>8</v>
      </c>
      <c r="BE60" s="561"/>
      <c r="BF60" s="561"/>
      <c r="BG60" s="561"/>
      <c r="BH60" s="561"/>
      <c r="BI60" s="561"/>
      <c r="BJ60" s="561"/>
      <c r="BK60" s="561"/>
      <c r="BL60" s="561"/>
      <c r="BM60" s="561"/>
      <c r="BN60" s="561"/>
      <c r="BO60" s="561"/>
      <c r="BP60" s="561"/>
      <c r="BQ60" s="561"/>
      <c r="BR60" s="561"/>
      <c r="BS60" s="561"/>
      <c r="BT60" s="561" t="s">
        <v>8</v>
      </c>
      <c r="BU60" s="561"/>
      <c r="BV60" s="561"/>
      <c r="BW60" s="561"/>
      <c r="BX60" s="561"/>
      <c r="BY60" s="561"/>
      <c r="BZ60" s="561"/>
      <c r="CA60" s="561"/>
      <c r="CB60" s="561"/>
      <c r="CC60" s="561"/>
      <c r="CD60" s="561"/>
      <c r="CE60" s="561"/>
      <c r="CF60" s="561"/>
      <c r="CG60" s="561"/>
      <c r="CH60" s="561"/>
      <c r="CI60" s="561"/>
      <c r="CJ60" s="596"/>
      <c r="CK60" s="597"/>
      <c r="CL60" s="597"/>
      <c r="CM60" s="597"/>
      <c r="CN60" s="597"/>
      <c r="CO60" s="597"/>
      <c r="CP60" s="597"/>
      <c r="CQ60" s="597"/>
      <c r="CR60" s="597"/>
      <c r="CS60" s="597"/>
      <c r="CT60" s="597"/>
      <c r="CU60" s="597"/>
      <c r="CV60" s="597"/>
      <c r="CW60" s="597"/>
      <c r="CX60" s="597"/>
      <c r="CY60" s="597"/>
      <c r="CZ60" s="597"/>
      <c r="DA60" s="598"/>
    </row>
    <row r="61" spans="1:105" s="60" customFormat="1" ht="12" customHeight="1" x14ac:dyDescent="0.2"/>
    <row r="62" spans="1:105" s="56" customFormat="1" ht="14.25" x14ac:dyDescent="0.2">
      <c r="A62" s="536" t="s">
        <v>53</v>
      </c>
      <c r="B62" s="536"/>
      <c r="C62" s="536"/>
      <c r="D62" s="536"/>
      <c r="E62" s="536"/>
      <c r="F62" s="536"/>
      <c r="G62" s="536"/>
      <c r="H62" s="536"/>
      <c r="I62" s="536"/>
      <c r="J62" s="536"/>
      <c r="K62" s="536"/>
      <c r="L62" s="536"/>
      <c r="M62" s="536"/>
      <c r="N62" s="536"/>
      <c r="O62" s="536"/>
      <c r="P62" s="536"/>
      <c r="Q62" s="536"/>
      <c r="R62" s="536"/>
      <c r="S62" s="536"/>
      <c r="T62" s="536"/>
      <c r="U62" s="536"/>
      <c r="V62" s="536"/>
      <c r="W62" s="536"/>
      <c r="X62" s="536"/>
      <c r="Y62" s="536"/>
      <c r="Z62" s="536"/>
      <c r="AA62" s="536"/>
      <c r="AB62" s="536"/>
      <c r="AC62" s="536"/>
      <c r="AD62" s="536"/>
      <c r="AE62" s="536"/>
      <c r="AF62" s="536"/>
      <c r="AG62" s="536"/>
      <c r="AH62" s="536"/>
      <c r="AI62" s="536"/>
      <c r="AJ62" s="536"/>
      <c r="AK62" s="536"/>
      <c r="AL62" s="536"/>
      <c r="AM62" s="536"/>
      <c r="AN62" s="536"/>
      <c r="AO62" s="536"/>
      <c r="AP62" s="536"/>
      <c r="AQ62" s="536"/>
      <c r="AR62" s="536"/>
      <c r="AS62" s="536"/>
      <c r="AT62" s="536"/>
      <c r="AU62" s="536"/>
      <c r="AV62" s="536"/>
      <c r="AW62" s="536"/>
      <c r="AX62" s="536"/>
      <c r="AY62" s="536"/>
      <c r="AZ62" s="536"/>
      <c r="BA62" s="536"/>
      <c r="BB62" s="536"/>
      <c r="BC62" s="536"/>
      <c r="BD62" s="536"/>
      <c r="BE62" s="536"/>
      <c r="BF62" s="536"/>
      <c r="BG62" s="536"/>
      <c r="BH62" s="536"/>
      <c r="BI62" s="536"/>
      <c r="BJ62" s="536"/>
      <c r="BK62" s="536"/>
      <c r="BL62" s="536"/>
      <c r="BM62" s="536"/>
      <c r="BN62" s="536"/>
      <c r="BO62" s="536"/>
      <c r="BP62" s="536"/>
      <c r="BQ62" s="536"/>
      <c r="BR62" s="536"/>
      <c r="BS62" s="536"/>
      <c r="BT62" s="536"/>
      <c r="BU62" s="536"/>
      <c r="BV62" s="536"/>
      <c r="BW62" s="536"/>
      <c r="BX62" s="536"/>
      <c r="BY62" s="536"/>
      <c r="BZ62" s="536"/>
      <c r="CA62" s="536"/>
      <c r="CB62" s="536"/>
      <c r="CC62" s="536"/>
      <c r="CD62" s="536"/>
      <c r="CE62" s="536"/>
      <c r="CF62" s="536"/>
      <c r="CG62" s="536"/>
      <c r="CH62" s="536"/>
      <c r="CI62" s="536"/>
      <c r="CJ62" s="536"/>
      <c r="CK62" s="536"/>
      <c r="CL62" s="536"/>
      <c r="CM62" s="536"/>
      <c r="CN62" s="536"/>
      <c r="CO62" s="536"/>
      <c r="CP62" s="536"/>
      <c r="CQ62" s="536"/>
      <c r="CR62" s="536"/>
      <c r="CS62" s="536"/>
      <c r="CT62" s="536"/>
      <c r="CU62" s="536"/>
      <c r="CV62" s="536"/>
      <c r="CW62" s="536"/>
      <c r="CX62" s="536"/>
      <c r="CY62" s="536"/>
      <c r="CZ62" s="536"/>
      <c r="DA62" s="536"/>
    </row>
    <row r="63" spans="1:105" ht="6" customHeight="1" x14ac:dyDescent="0.25"/>
    <row r="64" spans="1:105" s="56" customFormat="1" ht="15" x14ac:dyDescent="0.25">
      <c r="A64" s="56" t="s">
        <v>11</v>
      </c>
      <c r="X64" s="593" t="s">
        <v>251</v>
      </c>
      <c r="Y64" s="593"/>
      <c r="Z64" s="593"/>
      <c r="AA64" s="593"/>
      <c r="AB64" s="593"/>
      <c r="AC64" s="593"/>
      <c r="AD64" s="593"/>
      <c r="AE64" s="593"/>
      <c r="AF64" s="593"/>
      <c r="AG64" s="593"/>
      <c r="AH64" s="593"/>
      <c r="AI64" s="593"/>
      <c r="AJ64" s="593"/>
      <c r="AK64" s="593"/>
      <c r="AL64" s="593"/>
      <c r="AM64" s="593"/>
      <c r="AN64" s="593"/>
      <c r="AO64" s="593"/>
      <c r="AP64" s="593"/>
      <c r="AQ64" s="593"/>
      <c r="AR64" s="593"/>
      <c r="AS64" s="593"/>
      <c r="AT64" s="593"/>
      <c r="AU64" s="593"/>
      <c r="AV64" s="593"/>
      <c r="AW64" s="593"/>
      <c r="AX64" s="593"/>
      <c r="AY64" s="593"/>
      <c r="AZ64" s="593"/>
      <c r="BA64" s="593"/>
      <c r="BB64" s="593"/>
      <c r="BC64" s="593"/>
      <c r="BD64" s="593"/>
      <c r="BE64" s="593"/>
      <c r="BF64" s="593"/>
      <c r="BG64" s="593"/>
      <c r="BH64" s="593"/>
      <c r="BI64" s="593"/>
      <c r="BJ64" s="593"/>
      <c r="BK64" s="593"/>
      <c r="BL64" s="593"/>
      <c r="BM64" s="593"/>
      <c r="BN64" s="593"/>
      <c r="BO64" s="593"/>
      <c r="BP64" s="593"/>
      <c r="BQ64" s="593"/>
      <c r="BR64" s="593"/>
      <c r="BS64" s="593"/>
      <c r="BT64" s="593"/>
      <c r="BU64" s="593"/>
      <c r="BV64" s="593"/>
      <c r="BW64" s="593"/>
      <c r="BX64" s="593"/>
      <c r="BY64" s="593"/>
      <c r="BZ64" s="593"/>
      <c r="CA64" s="593"/>
      <c r="CB64" s="593"/>
      <c r="CC64" s="593"/>
      <c r="CD64" s="593"/>
      <c r="CE64" s="593"/>
      <c r="CF64" s="593"/>
      <c r="CG64" s="593"/>
      <c r="CH64" s="593"/>
      <c r="CI64" s="593"/>
      <c r="CJ64" s="593"/>
      <c r="CK64" s="593"/>
      <c r="CL64" s="593"/>
      <c r="CM64" s="593"/>
      <c r="CN64" s="593"/>
      <c r="CO64" s="593"/>
      <c r="CP64" s="593"/>
      <c r="CQ64" s="593"/>
      <c r="CR64" s="593"/>
      <c r="CS64" s="593"/>
      <c r="CT64" s="593"/>
      <c r="CU64" s="593"/>
      <c r="CV64" s="593"/>
      <c r="CW64" s="593"/>
      <c r="CX64" s="593"/>
      <c r="CY64" s="593"/>
      <c r="CZ64" s="593"/>
      <c r="DA64" s="593"/>
    </row>
    <row r="65" spans="1:105" s="56" customFormat="1" ht="6" customHeight="1" x14ac:dyDescent="0.2">
      <c r="X65" s="62"/>
      <c r="Y65" s="62"/>
      <c r="Z65" s="62"/>
      <c r="AA65" s="62"/>
      <c r="AB65" s="62"/>
      <c r="AC65" s="62"/>
      <c r="AD65" s="62"/>
      <c r="AE65" s="62"/>
      <c r="AF65" s="62"/>
      <c r="AG65" s="62"/>
      <c r="AH65" s="62"/>
      <c r="AI65" s="62"/>
      <c r="AJ65" s="62"/>
      <c r="AK65" s="62"/>
      <c r="AL65" s="62"/>
      <c r="AM65" s="62"/>
      <c r="AN65" s="62"/>
      <c r="AO65" s="62"/>
      <c r="AP65" s="62"/>
      <c r="AQ65" s="62"/>
      <c r="AR65" s="62"/>
      <c r="AS65" s="62"/>
      <c r="AT65" s="62"/>
      <c r="AU65" s="62"/>
      <c r="AV65" s="62"/>
      <c r="AW65" s="62"/>
      <c r="AX65" s="62"/>
      <c r="AY65" s="62"/>
      <c r="AZ65" s="62"/>
      <c r="BA65" s="62"/>
      <c r="BB65" s="62"/>
      <c r="BC65" s="62"/>
      <c r="BD65" s="62"/>
      <c r="BE65" s="62"/>
      <c r="BF65" s="62"/>
      <c r="BG65" s="62"/>
      <c r="BH65" s="62"/>
      <c r="BI65" s="62"/>
      <c r="BJ65" s="62"/>
      <c r="BK65" s="62"/>
      <c r="BL65" s="62"/>
      <c r="BM65" s="62"/>
      <c r="BN65" s="62"/>
      <c r="BO65" s="62"/>
      <c r="BP65" s="62"/>
      <c r="BQ65" s="62"/>
      <c r="BR65" s="62"/>
      <c r="BS65" s="62"/>
      <c r="BT65" s="62"/>
      <c r="BU65" s="62"/>
      <c r="BV65" s="62"/>
      <c r="BW65" s="62"/>
      <c r="BX65" s="62"/>
      <c r="BY65" s="62"/>
      <c r="BZ65" s="62"/>
      <c r="CA65" s="62"/>
      <c r="CB65" s="62"/>
      <c r="CC65" s="62"/>
      <c r="CD65" s="62"/>
      <c r="CE65" s="62"/>
      <c r="CF65" s="62"/>
      <c r="CG65" s="62"/>
      <c r="CH65" s="62"/>
      <c r="CI65" s="62"/>
      <c r="CJ65" s="62"/>
      <c r="CK65" s="62"/>
      <c r="CL65" s="62"/>
      <c r="CM65" s="62"/>
      <c r="CN65" s="62"/>
      <c r="CO65" s="62"/>
      <c r="CP65" s="62"/>
      <c r="CQ65" s="62"/>
      <c r="CR65" s="62"/>
      <c r="CS65" s="62"/>
      <c r="CT65" s="62"/>
      <c r="CU65" s="62"/>
      <c r="CV65" s="62"/>
      <c r="CW65" s="62"/>
      <c r="CX65" s="62"/>
      <c r="CY65" s="62"/>
      <c r="CZ65" s="62"/>
      <c r="DA65" s="62"/>
    </row>
    <row r="66" spans="1:105" s="56" customFormat="1" ht="14.25" x14ac:dyDescent="0.2">
      <c r="A66" s="545" t="s">
        <v>10</v>
      </c>
      <c r="B66" s="545"/>
      <c r="C66" s="545"/>
      <c r="D66" s="545"/>
      <c r="E66" s="545"/>
      <c r="F66" s="545"/>
      <c r="G66" s="545"/>
      <c r="H66" s="545"/>
      <c r="I66" s="545"/>
      <c r="J66" s="545"/>
      <c r="K66" s="545"/>
      <c r="L66" s="545"/>
      <c r="M66" s="545"/>
      <c r="N66" s="545"/>
      <c r="O66" s="545"/>
      <c r="P66" s="545"/>
      <c r="Q66" s="545"/>
      <c r="R66" s="545"/>
      <c r="S66" s="545"/>
      <c r="T66" s="545"/>
      <c r="U66" s="545"/>
      <c r="V66" s="545"/>
      <c r="W66" s="545"/>
      <c r="X66" s="545"/>
      <c r="Y66" s="545"/>
      <c r="Z66" s="545"/>
      <c r="AA66" s="545"/>
      <c r="AB66" s="545"/>
      <c r="AC66" s="545"/>
      <c r="AD66" s="545"/>
      <c r="AE66" s="545"/>
      <c r="AF66" s="545"/>
      <c r="AG66" s="545"/>
      <c r="AH66" s="545"/>
      <c r="AI66" s="545"/>
      <c r="AJ66" s="545"/>
      <c r="AK66" s="545"/>
      <c r="AL66" s="545"/>
      <c r="AM66" s="545"/>
      <c r="AN66" s="545"/>
      <c r="AO66" s="545"/>
      <c r="AP66" s="543" t="s">
        <v>96</v>
      </c>
      <c r="AQ66" s="543"/>
      <c r="AR66" s="543"/>
      <c r="AS66" s="543"/>
      <c r="AT66" s="543"/>
      <c r="AU66" s="543"/>
      <c r="AV66" s="543"/>
      <c r="AW66" s="543"/>
      <c r="AX66" s="543"/>
      <c r="AY66" s="543"/>
      <c r="AZ66" s="543"/>
      <c r="BA66" s="543"/>
      <c r="BB66" s="543"/>
      <c r="BC66" s="543"/>
      <c r="BD66" s="543"/>
      <c r="BE66" s="543"/>
      <c r="BF66" s="543"/>
      <c r="BG66" s="543"/>
      <c r="BH66" s="543"/>
      <c r="BI66" s="543"/>
      <c r="BJ66" s="543"/>
      <c r="BK66" s="543"/>
      <c r="BL66" s="543"/>
      <c r="BM66" s="543"/>
      <c r="BN66" s="543"/>
      <c r="BO66" s="543"/>
      <c r="BP66" s="543"/>
      <c r="BQ66" s="543"/>
      <c r="BR66" s="543"/>
      <c r="BS66" s="543"/>
      <c r="BT66" s="543"/>
      <c r="BU66" s="543"/>
      <c r="BV66" s="543"/>
      <c r="BW66" s="543"/>
      <c r="BX66" s="543"/>
      <c r="BY66" s="543"/>
      <c r="BZ66" s="543"/>
      <c r="CA66" s="543"/>
      <c r="CB66" s="543"/>
      <c r="CC66" s="543"/>
      <c r="CD66" s="543"/>
      <c r="CE66" s="543"/>
      <c r="CF66" s="543"/>
      <c r="CG66" s="543"/>
      <c r="CH66" s="543"/>
      <c r="CI66" s="543"/>
      <c r="CJ66" s="543"/>
      <c r="CK66" s="543"/>
      <c r="CL66" s="543"/>
      <c r="CM66" s="543"/>
      <c r="CN66" s="543"/>
      <c r="CO66" s="543"/>
      <c r="CP66" s="543"/>
      <c r="CQ66" s="543"/>
      <c r="CR66" s="543"/>
      <c r="CS66" s="543"/>
      <c r="CT66" s="543"/>
      <c r="CU66" s="543"/>
      <c r="CV66" s="543"/>
      <c r="CW66" s="543"/>
      <c r="CX66" s="543"/>
      <c r="CY66" s="543"/>
      <c r="CZ66" s="543"/>
      <c r="DA66" s="543"/>
    </row>
    <row r="67" spans="1:105" ht="10.5" customHeight="1" x14ac:dyDescent="0.25"/>
    <row r="68" spans="1:105" s="57" customFormat="1" ht="55.5" customHeight="1" x14ac:dyDescent="0.2">
      <c r="A68" s="466" t="s">
        <v>0</v>
      </c>
      <c r="B68" s="467"/>
      <c r="C68" s="467"/>
      <c r="D68" s="467"/>
      <c r="E68" s="467"/>
      <c r="F68" s="467"/>
      <c r="G68" s="468"/>
      <c r="H68" s="466" t="s">
        <v>14</v>
      </c>
      <c r="I68" s="467"/>
      <c r="J68" s="467"/>
      <c r="K68" s="467"/>
      <c r="L68" s="467"/>
      <c r="M68" s="467"/>
      <c r="N68" s="467"/>
      <c r="O68" s="467"/>
      <c r="P68" s="467"/>
      <c r="Q68" s="467"/>
      <c r="R68" s="467"/>
      <c r="S68" s="467"/>
      <c r="T68" s="467"/>
      <c r="U68" s="467"/>
      <c r="V68" s="467"/>
      <c r="W68" s="467"/>
      <c r="X68" s="467"/>
      <c r="Y68" s="467"/>
      <c r="Z68" s="467"/>
      <c r="AA68" s="467"/>
      <c r="AB68" s="467"/>
      <c r="AC68" s="467"/>
      <c r="AD68" s="467"/>
      <c r="AE68" s="467"/>
      <c r="AF68" s="467"/>
      <c r="AG68" s="467"/>
      <c r="AH68" s="467"/>
      <c r="AI68" s="467"/>
      <c r="AJ68" s="467"/>
      <c r="AK68" s="467"/>
      <c r="AL68" s="467"/>
      <c r="AM68" s="467"/>
      <c r="AN68" s="467"/>
      <c r="AO68" s="467"/>
      <c r="AP68" s="467"/>
      <c r="AQ68" s="467"/>
      <c r="AR68" s="467"/>
      <c r="AS68" s="467"/>
      <c r="AT68" s="467"/>
      <c r="AU68" s="467"/>
      <c r="AV68" s="467"/>
      <c r="AW68" s="467"/>
      <c r="AX68" s="467"/>
      <c r="AY68" s="467"/>
      <c r="AZ68" s="467"/>
      <c r="BA68" s="467"/>
      <c r="BB68" s="467"/>
      <c r="BC68" s="468"/>
      <c r="BD68" s="466" t="s">
        <v>54</v>
      </c>
      <c r="BE68" s="467"/>
      <c r="BF68" s="467"/>
      <c r="BG68" s="467"/>
      <c r="BH68" s="467"/>
      <c r="BI68" s="467"/>
      <c r="BJ68" s="467"/>
      <c r="BK68" s="467"/>
      <c r="BL68" s="467"/>
      <c r="BM68" s="467"/>
      <c r="BN68" s="467"/>
      <c r="BO68" s="467"/>
      <c r="BP68" s="467"/>
      <c r="BQ68" s="467"/>
      <c r="BR68" s="467"/>
      <c r="BS68" s="468"/>
      <c r="BT68" s="466" t="s">
        <v>682</v>
      </c>
      <c r="BU68" s="467"/>
      <c r="BV68" s="467"/>
      <c r="BW68" s="467"/>
      <c r="BX68" s="467"/>
      <c r="BY68" s="467"/>
      <c r="BZ68" s="467"/>
      <c r="CA68" s="467"/>
      <c r="CB68" s="467"/>
      <c r="CC68" s="467"/>
      <c r="CD68" s="468"/>
      <c r="CE68" s="466" t="s">
        <v>83</v>
      </c>
      <c r="CF68" s="467"/>
      <c r="CG68" s="467"/>
      <c r="CH68" s="467"/>
      <c r="CI68" s="467"/>
      <c r="CJ68" s="467"/>
      <c r="CK68" s="467"/>
      <c r="CL68" s="467"/>
      <c r="CM68" s="467"/>
      <c r="CN68" s="467"/>
      <c r="CO68" s="467"/>
      <c r="CP68" s="467"/>
      <c r="CQ68" s="467"/>
      <c r="CR68" s="467"/>
      <c r="CS68" s="467"/>
      <c r="CT68" s="467"/>
      <c r="CU68" s="467"/>
      <c r="CV68" s="467"/>
      <c r="CW68" s="467"/>
      <c r="CX68" s="467"/>
      <c r="CY68" s="467"/>
      <c r="CZ68" s="467"/>
      <c r="DA68" s="468"/>
    </row>
    <row r="69" spans="1:105" s="58" customFormat="1" ht="12.75" x14ac:dyDescent="0.2">
      <c r="A69" s="472">
        <v>1</v>
      </c>
      <c r="B69" s="472"/>
      <c r="C69" s="472"/>
      <c r="D69" s="472"/>
      <c r="E69" s="472"/>
      <c r="F69" s="472"/>
      <c r="G69" s="472"/>
      <c r="H69" s="472">
        <v>2</v>
      </c>
      <c r="I69" s="472"/>
      <c r="J69" s="472"/>
      <c r="K69" s="472"/>
      <c r="L69" s="472"/>
      <c r="M69" s="472"/>
      <c r="N69" s="472"/>
      <c r="O69" s="472"/>
      <c r="P69" s="472"/>
      <c r="Q69" s="472"/>
      <c r="R69" s="472"/>
      <c r="S69" s="472"/>
      <c r="T69" s="472"/>
      <c r="U69" s="472"/>
      <c r="V69" s="472"/>
      <c r="W69" s="472"/>
      <c r="X69" s="472"/>
      <c r="Y69" s="472"/>
      <c r="Z69" s="472"/>
      <c r="AA69" s="472"/>
      <c r="AB69" s="472"/>
      <c r="AC69" s="472"/>
      <c r="AD69" s="472"/>
      <c r="AE69" s="472"/>
      <c r="AF69" s="472"/>
      <c r="AG69" s="472"/>
      <c r="AH69" s="472"/>
      <c r="AI69" s="472"/>
      <c r="AJ69" s="472"/>
      <c r="AK69" s="472"/>
      <c r="AL69" s="472"/>
      <c r="AM69" s="472"/>
      <c r="AN69" s="472"/>
      <c r="AO69" s="472"/>
      <c r="AP69" s="472"/>
      <c r="AQ69" s="472"/>
      <c r="AR69" s="472"/>
      <c r="AS69" s="472"/>
      <c r="AT69" s="472"/>
      <c r="AU69" s="472"/>
      <c r="AV69" s="472"/>
      <c r="AW69" s="472"/>
      <c r="AX69" s="472"/>
      <c r="AY69" s="472"/>
      <c r="AZ69" s="472"/>
      <c r="BA69" s="472"/>
      <c r="BB69" s="472"/>
      <c r="BC69" s="472"/>
      <c r="BD69" s="472">
        <v>3</v>
      </c>
      <c r="BE69" s="472"/>
      <c r="BF69" s="472"/>
      <c r="BG69" s="472"/>
      <c r="BH69" s="472"/>
      <c r="BI69" s="472"/>
      <c r="BJ69" s="472"/>
      <c r="BK69" s="472"/>
      <c r="BL69" s="472"/>
      <c r="BM69" s="472"/>
      <c r="BN69" s="472"/>
      <c r="BO69" s="472"/>
      <c r="BP69" s="472"/>
      <c r="BQ69" s="472"/>
      <c r="BR69" s="472"/>
      <c r="BS69" s="472"/>
      <c r="BT69" s="472">
        <v>4</v>
      </c>
      <c r="BU69" s="472"/>
      <c r="BV69" s="472"/>
      <c r="BW69" s="472"/>
      <c r="BX69" s="472"/>
      <c r="BY69" s="472"/>
      <c r="BZ69" s="472"/>
      <c r="CA69" s="472"/>
      <c r="CB69" s="472"/>
      <c r="CC69" s="472"/>
      <c r="CD69" s="472"/>
      <c r="CE69" s="472">
        <v>5</v>
      </c>
      <c r="CF69" s="472"/>
      <c r="CG69" s="472"/>
      <c r="CH69" s="472"/>
      <c r="CI69" s="472"/>
      <c r="CJ69" s="472"/>
      <c r="CK69" s="472"/>
      <c r="CL69" s="472"/>
      <c r="CM69" s="472"/>
      <c r="CN69" s="472"/>
      <c r="CO69" s="472"/>
      <c r="CP69" s="472"/>
      <c r="CQ69" s="472"/>
      <c r="CR69" s="472"/>
      <c r="CS69" s="472"/>
      <c r="CT69" s="472"/>
      <c r="CU69" s="472"/>
      <c r="CV69" s="472"/>
      <c r="CW69" s="472"/>
      <c r="CX69" s="472"/>
      <c r="CY69" s="472"/>
      <c r="CZ69" s="472"/>
      <c r="DA69" s="472"/>
    </row>
    <row r="70" spans="1:105" s="59" customFormat="1" ht="15" customHeight="1" x14ac:dyDescent="0.2">
      <c r="A70" s="450" t="s">
        <v>26</v>
      </c>
      <c r="B70" s="450"/>
      <c r="C70" s="450"/>
      <c r="D70" s="450"/>
      <c r="E70" s="450"/>
      <c r="F70" s="450"/>
      <c r="G70" s="450"/>
      <c r="H70" s="435" t="s">
        <v>105</v>
      </c>
      <c r="I70" s="435"/>
      <c r="J70" s="435"/>
      <c r="K70" s="435"/>
      <c r="L70" s="435"/>
      <c r="M70" s="435"/>
      <c r="N70" s="435"/>
      <c r="O70" s="435"/>
      <c r="P70" s="435"/>
      <c r="Q70" s="435"/>
      <c r="R70" s="435"/>
      <c r="S70" s="435"/>
      <c r="T70" s="435"/>
      <c r="U70" s="435"/>
      <c r="V70" s="435"/>
      <c r="W70" s="435"/>
      <c r="X70" s="435"/>
      <c r="Y70" s="435"/>
      <c r="Z70" s="435"/>
      <c r="AA70" s="435"/>
      <c r="AB70" s="435"/>
      <c r="AC70" s="435"/>
      <c r="AD70" s="435"/>
      <c r="AE70" s="435"/>
      <c r="AF70" s="435"/>
      <c r="AG70" s="435"/>
      <c r="AH70" s="435"/>
      <c r="AI70" s="435"/>
      <c r="AJ70" s="435"/>
      <c r="AK70" s="435"/>
      <c r="AL70" s="435"/>
      <c r="AM70" s="435"/>
      <c r="AN70" s="435"/>
      <c r="AO70" s="435"/>
      <c r="AP70" s="435"/>
      <c r="AQ70" s="435"/>
      <c r="AR70" s="435"/>
      <c r="AS70" s="435"/>
      <c r="AT70" s="435"/>
      <c r="AU70" s="435"/>
      <c r="AV70" s="435"/>
      <c r="AW70" s="435"/>
      <c r="AX70" s="435"/>
      <c r="AY70" s="435"/>
      <c r="AZ70" s="435"/>
      <c r="BA70" s="435"/>
      <c r="BB70" s="435"/>
      <c r="BC70" s="435"/>
      <c r="BD70" s="404"/>
      <c r="BE70" s="404"/>
      <c r="BF70" s="404"/>
      <c r="BG70" s="404"/>
      <c r="BH70" s="404"/>
      <c r="BI70" s="404"/>
      <c r="BJ70" s="404"/>
      <c r="BK70" s="404"/>
      <c r="BL70" s="404"/>
      <c r="BM70" s="404"/>
      <c r="BN70" s="404"/>
      <c r="BO70" s="404"/>
      <c r="BP70" s="404"/>
      <c r="BQ70" s="404"/>
      <c r="BR70" s="404"/>
      <c r="BS70" s="404"/>
      <c r="BT70" s="404"/>
      <c r="BU70" s="404"/>
      <c r="BV70" s="404"/>
      <c r="BW70" s="404"/>
      <c r="BX70" s="404"/>
      <c r="BY70" s="404"/>
      <c r="BZ70" s="404"/>
      <c r="CA70" s="404"/>
      <c r="CB70" s="404"/>
      <c r="CC70" s="404"/>
      <c r="CD70" s="404"/>
      <c r="CE70" s="589">
        <f>SUM(CE71:DB74)</f>
        <v>7400</v>
      </c>
      <c r="CF70" s="589"/>
      <c r="CG70" s="589"/>
      <c r="CH70" s="589"/>
      <c r="CI70" s="589"/>
      <c r="CJ70" s="589"/>
      <c r="CK70" s="589"/>
      <c r="CL70" s="589"/>
      <c r="CM70" s="589"/>
      <c r="CN70" s="589"/>
      <c r="CO70" s="589"/>
      <c r="CP70" s="589"/>
      <c r="CQ70" s="589"/>
      <c r="CR70" s="589"/>
      <c r="CS70" s="589"/>
      <c r="CT70" s="589"/>
      <c r="CU70" s="589"/>
      <c r="CV70" s="589"/>
      <c r="CW70" s="589"/>
      <c r="CX70" s="589"/>
      <c r="CY70" s="589"/>
      <c r="CZ70" s="589"/>
      <c r="DA70" s="589"/>
    </row>
    <row r="71" spans="1:105" s="59" customFormat="1" ht="15" customHeight="1" x14ac:dyDescent="0.2">
      <c r="A71" s="411" t="s">
        <v>683</v>
      </c>
      <c r="B71" s="411"/>
      <c r="C71" s="411"/>
      <c r="D71" s="411"/>
      <c r="E71" s="411"/>
      <c r="F71" s="411"/>
      <c r="G71" s="411"/>
      <c r="H71" s="552" t="s">
        <v>684</v>
      </c>
      <c r="I71" s="553"/>
      <c r="J71" s="553"/>
      <c r="K71" s="553"/>
      <c r="L71" s="553"/>
      <c r="M71" s="553"/>
      <c r="N71" s="553"/>
      <c r="O71" s="553"/>
      <c r="P71" s="553"/>
      <c r="Q71" s="553"/>
      <c r="R71" s="553"/>
      <c r="S71" s="553"/>
      <c r="T71" s="553"/>
      <c r="U71" s="553"/>
      <c r="V71" s="553"/>
      <c r="W71" s="553"/>
      <c r="X71" s="553"/>
      <c r="Y71" s="553"/>
      <c r="Z71" s="553"/>
      <c r="AA71" s="553"/>
      <c r="AB71" s="553"/>
      <c r="AC71" s="553"/>
      <c r="AD71" s="553"/>
      <c r="AE71" s="553"/>
      <c r="AF71" s="553"/>
      <c r="AG71" s="553"/>
      <c r="AH71" s="553"/>
      <c r="AI71" s="553"/>
      <c r="AJ71" s="553"/>
      <c r="AK71" s="553"/>
      <c r="AL71" s="553"/>
      <c r="AM71" s="553"/>
      <c r="AN71" s="553"/>
      <c r="AO71" s="553"/>
      <c r="AP71" s="553"/>
      <c r="AQ71" s="553"/>
      <c r="AR71" s="553"/>
      <c r="AS71" s="553"/>
      <c r="AT71" s="553"/>
      <c r="AU71" s="553"/>
      <c r="AV71" s="553"/>
      <c r="AW71" s="553"/>
      <c r="AX71" s="553"/>
      <c r="AY71" s="553"/>
      <c r="AZ71" s="553"/>
      <c r="BA71" s="553"/>
      <c r="BB71" s="553"/>
      <c r="BC71" s="554"/>
      <c r="BD71" s="484">
        <v>75</v>
      </c>
      <c r="BE71" s="485"/>
      <c r="BF71" s="485"/>
      <c r="BG71" s="485"/>
      <c r="BH71" s="485"/>
      <c r="BI71" s="485"/>
      <c r="BJ71" s="485"/>
      <c r="BK71" s="485"/>
      <c r="BL71" s="485"/>
      <c r="BM71" s="485"/>
      <c r="BN71" s="485"/>
      <c r="BO71" s="485"/>
      <c r="BP71" s="485"/>
      <c r="BQ71" s="485"/>
      <c r="BR71" s="485"/>
      <c r="BS71" s="486"/>
      <c r="BT71" s="561">
        <v>10</v>
      </c>
      <c r="BU71" s="561"/>
      <c r="BV71" s="561"/>
      <c r="BW71" s="561"/>
      <c r="BX71" s="561"/>
      <c r="BY71" s="561"/>
      <c r="BZ71" s="561"/>
      <c r="CA71" s="561"/>
      <c r="CB71" s="561"/>
      <c r="CC71" s="561"/>
      <c r="CD71" s="561"/>
      <c r="CE71" s="415">
        <v>750</v>
      </c>
      <c r="CF71" s="416"/>
      <c r="CG71" s="416"/>
      <c r="CH71" s="416"/>
      <c r="CI71" s="416"/>
      <c r="CJ71" s="416"/>
      <c r="CK71" s="416"/>
      <c r="CL71" s="416"/>
      <c r="CM71" s="416"/>
      <c r="CN71" s="416"/>
      <c r="CO71" s="416"/>
      <c r="CP71" s="416"/>
      <c r="CQ71" s="416"/>
      <c r="CR71" s="416"/>
      <c r="CS71" s="416"/>
      <c r="CT71" s="416"/>
      <c r="CU71" s="416"/>
      <c r="CV71" s="416"/>
      <c r="CW71" s="416"/>
      <c r="CX71" s="416"/>
      <c r="CY71" s="416"/>
      <c r="CZ71" s="416"/>
      <c r="DA71" s="417"/>
    </row>
    <row r="72" spans="1:105" s="59" customFormat="1" ht="15" customHeight="1" x14ac:dyDescent="0.2">
      <c r="A72" s="411" t="s">
        <v>685</v>
      </c>
      <c r="B72" s="411"/>
      <c r="C72" s="411"/>
      <c r="D72" s="411"/>
      <c r="E72" s="411"/>
      <c r="F72" s="411"/>
      <c r="G72" s="411"/>
      <c r="H72" s="552" t="s">
        <v>686</v>
      </c>
      <c r="I72" s="553"/>
      <c r="J72" s="553"/>
      <c r="K72" s="553"/>
      <c r="L72" s="553"/>
      <c r="M72" s="553"/>
      <c r="N72" s="553"/>
      <c r="O72" s="553"/>
      <c r="P72" s="553"/>
      <c r="Q72" s="553"/>
      <c r="R72" s="553"/>
      <c r="S72" s="553"/>
      <c r="T72" s="553"/>
      <c r="U72" s="553"/>
      <c r="V72" s="553"/>
      <c r="W72" s="553"/>
      <c r="X72" s="553"/>
      <c r="Y72" s="553"/>
      <c r="Z72" s="553"/>
      <c r="AA72" s="553"/>
      <c r="AB72" s="553"/>
      <c r="AC72" s="553"/>
      <c r="AD72" s="553"/>
      <c r="AE72" s="553"/>
      <c r="AF72" s="553"/>
      <c r="AG72" s="553"/>
      <c r="AH72" s="553"/>
      <c r="AI72" s="553"/>
      <c r="AJ72" s="553"/>
      <c r="AK72" s="553"/>
      <c r="AL72" s="553"/>
      <c r="AM72" s="553"/>
      <c r="AN72" s="553"/>
      <c r="AO72" s="553"/>
      <c r="AP72" s="553"/>
      <c r="AQ72" s="553"/>
      <c r="AR72" s="553"/>
      <c r="AS72" s="553"/>
      <c r="AT72" s="553"/>
      <c r="AU72" s="553"/>
      <c r="AV72" s="553"/>
      <c r="AW72" s="553"/>
      <c r="AX72" s="553"/>
      <c r="AY72" s="553"/>
      <c r="AZ72" s="553"/>
      <c r="BA72" s="553"/>
      <c r="BB72" s="553"/>
      <c r="BC72" s="554"/>
      <c r="BD72" s="484">
        <v>69</v>
      </c>
      <c r="BE72" s="485"/>
      <c r="BF72" s="485"/>
      <c r="BG72" s="485"/>
      <c r="BH72" s="485"/>
      <c r="BI72" s="485"/>
      <c r="BJ72" s="485"/>
      <c r="BK72" s="485"/>
      <c r="BL72" s="485"/>
      <c r="BM72" s="485"/>
      <c r="BN72" s="485"/>
      <c r="BO72" s="485"/>
      <c r="BP72" s="485"/>
      <c r="BQ72" s="485"/>
      <c r="BR72" s="485"/>
      <c r="BS72" s="486"/>
      <c r="BT72" s="561">
        <v>10</v>
      </c>
      <c r="BU72" s="561"/>
      <c r="BV72" s="561"/>
      <c r="BW72" s="561"/>
      <c r="BX72" s="561"/>
      <c r="BY72" s="561"/>
      <c r="BZ72" s="561"/>
      <c r="CA72" s="561"/>
      <c r="CB72" s="561"/>
      <c r="CC72" s="561"/>
      <c r="CD72" s="561"/>
      <c r="CE72" s="415">
        <v>690</v>
      </c>
      <c r="CF72" s="416"/>
      <c r="CG72" s="416"/>
      <c r="CH72" s="416"/>
      <c r="CI72" s="416"/>
      <c r="CJ72" s="416"/>
      <c r="CK72" s="416"/>
      <c r="CL72" s="416"/>
      <c r="CM72" s="416"/>
      <c r="CN72" s="416"/>
      <c r="CO72" s="416"/>
      <c r="CP72" s="416"/>
      <c r="CQ72" s="416"/>
      <c r="CR72" s="416"/>
      <c r="CS72" s="416"/>
      <c r="CT72" s="416"/>
      <c r="CU72" s="416"/>
      <c r="CV72" s="416"/>
      <c r="CW72" s="416"/>
      <c r="CX72" s="416"/>
      <c r="CY72" s="416"/>
      <c r="CZ72" s="416"/>
      <c r="DA72" s="417"/>
    </row>
    <row r="73" spans="1:105" s="59" customFormat="1" ht="15" customHeight="1" x14ac:dyDescent="0.2">
      <c r="A73" s="411" t="s">
        <v>687</v>
      </c>
      <c r="B73" s="411"/>
      <c r="C73" s="411"/>
      <c r="D73" s="411"/>
      <c r="E73" s="411"/>
      <c r="F73" s="411"/>
      <c r="G73" s="411"/>
      <c r="H73" s="552" t="s">
        <v>688</v>
      </c>
      <c r="I73" s="553"/>
      <c r="J73" s="553"/>
      <c r="K73" s="553"/>
      <c r="L73" s="553"/>
      <c r="M73" s="553"/>
      <c r="N73" s="553"/>
      <c r="O73" s="553"/>
      <c r="P73" s="553"/>
      <c r="Q73" s="553"/>
      <c r="R73" s="553"/>
      <c r="S73" s="553"/>
      <c r="T73" s="553"/>
      <c r="U73" s="553"/>
      <c r="V73" s="553"/>
      <c r="W73" s="553"/>
      <c r="X73" s="553"/>
      <c r="Y73" s="553"/>
      <c r="Z73" s="553"/>
      <c r="AA73" s="553"/>
      <c r="AB73" s="553"/>
      <c r="AC73" s="553"/>
      <c r="AD73" s="553"/>
      <c r="AE73" s="553"/>
      <c r="AF73" s="553"/>
      <c r="AG73" s="553"/>
      <c r="AH73" s="553"/>
      <c r="AI73" s="553"/>
      <c r="AJ73" s="553"/>
      <c r="AK73" s="553"/>
      <c r="AL73" s="553"/>
      <c r="AM73" s="553"/>
      <c r="AN73" s="553"/>
      <c r="AO73" s="553"/>
      <c r="AP73" s="553"/>
      <c r="AQ73" s="553"/>
      <c r="AR73" s="553"/>
      <c r="AS73" s="553"/>
      <c r="AT73" s="553"/>
      <c r="AU73" s="553"/>
      <c r="AV73" s="553"/>
      <c r="AW73" s="553"/>
      <c r="AX73" s="553"/>
      <c r="AY73" s="553"/>
      <c r="AZ73" s="553"/>
      <c r="BA73" s="553"/>
      <c r="BB73" s="553"/>
      <c r="BC73" s="554"/>
      <c r="BD73" s="484">
        <v>89</v>
      </c>
      <c r="BE73" s="485"/>
      <c r="BF73" s="485"/>
      <c r="BG73" s="485"/>
      <c r="BH73" s="485"/>
      <c r="BI73" s="485"/>
      <c r="BJ73" s="485"/>
      <c r="BK73" s="485"/>
      <c r="BL73" s="485"/>
      <c r="BM73" s="485"/>
      <c r="BN73" s="485"/>
      <c r="BO73" s="485"/>
      <c r="BP73" s="485"/>
      <c r="BQ73" s="485"/>
      <c r="BR73" s="485"/>
      <c r="BS73" s="486"/>
      <c r="BT73" s="561">
        <v>25</v>
      </c>
      <c r="BU73" s="561"/>
      <c r="BV73" s="561"/>
      <c r="BW73" s="561"/>
      <c r="BX73" s="561"/>
      <c r="BY73" s="561"/>
      <c r="BZ73" s="561"/>
      <c r="CA73" s="561"/>
      <c r="CB73" s="561"/>
      <c r="CC73" s="561"/>
      <c r="CD73" s="561"/>
      <c r="CE73" s="415">
        <v>2225</v>
      </c>
      <c r="CF73" s="416"/>
      <c r="CG73" s="416"/>
      <c r="CH73" s="416"/>
      <c r="CI73" s="416"/>
      <c r="CJ73" s="416"/>
      <c r="CK73" s="416"/>
      <c r="CL73" s="416"/>
      <c r="CM73" s="416"/>
      <c r="CN73" s="416"/>
      <c r="CO73" s="416"/>
      <c r="CP73" s="416"/>
      <c r="CQ73" s="416"/>
      <c r="CR73" s="416"/>
      <c r="CS73" s="416"/>
      <c r="CT73" s="416"/>
      <c r="CU73" s="416"/>
      <c r="CV73" s="416"/>
      <c r="CW73" s="416"/>
      <c r="CX73" s="416"/>
      <c r="CY73" s="416"/>
      <c r="CZ73" s="416"/>
      <c r="DA73" s="417"/>
    </row>
    <row r="74" spans="1:105" s="59" customFormat="1" ht="15" customHeight="1" x14ac:dyDescent="0.2">
      <c r="A74" s="411" t="s">
        <v>689</v>
      </c>
      <c r="B74" s="411"/>
      <c r="C74" s="411"/>
      <c r="D74" s="411"/>
      <c r="E74" s="411"/>
      <c r="F74" s="411"/>
      <c r="G74" s="411"/>
      <c r="H74" s="418" t="s">
        <v>690</v>
      </c>
      <c r="I74" s="418"/>
      <c r="J74" s="418"/>
      <c r="K74" s="418"/>
      <c r="L74" s="418"/>
      <c r="M74" s="418"/>
      <c r="N74" s="418"/>
      <c r="O74" s="418"/>
      <c r="P74" s="418"/>
      <c r="Q74" s="418"/>
      <c r="R74" s="418"/>
      <c r="S74" s="418"/>
      <c r="T74" s="418"/>
      <c r="U74" s="418"/>
      <c r="V74" s="418"/>
      <c r="W74" s="418"/>
      <c r="X74" s="418"/>
      <c r="Y74" s="418"/>
      <c r="Z74" s="418"/>
      <c r="AA74" s="418"/>
      <c r="AB74" s="418"/>
      <c r="AC74" s="418"/>
      <c r="AD74" s="418"/>
      <c r="AE74" s="418"/>
      <c r="AF74" s="418"/>
      <c r="AG74" s="418"/>
      <c r="AH74" s="418"/>
      <c r="AI74" s="418"/>
      <c r="AJ74" s="418"/>
      <c r="AK74" s="418"/>
      <c r="AL74" s="418"/>
      <c r="AM74" s="418"/>
      <c r="AN74" s="418"/>
      <c r="AO74" s="418"/>
      <c r="AP74" s="418"/>
      <c r="AQ74" s="418"/>
      <c r="AR74" s="418"/>
      <c r="AS74" s="418"/>
      <c r="AT74" s="418"/>
      <c r="AU74" s="418"/>
      <c r="AV74" s="418"/>
      <c r="AW74" s="418"/>
      <c r="AX74" s="418"/>
      <c r="AY74" s="418"/>
      <c r="AZ74" s="418"/>
      <c r="BA74" s="418"/>
      <c r="BB74" s="418"/>
      <c r="BC74" s="418"/>
      <c r="BD74" s="561">
        <v>151</v>
      </c>
      <c r="BE74" s="561"/>
      <c r="BF74" s="561"/>
      <c r="BG74" s="561"/>
      <c r="BH74" s="561"/>
      <c r="BI74" s="561"/>
      <c r="BJ74" s="561"/>
      <c r="BK74" s="561"/>
      <c r="BL74" s="561"/>
      <c r="BM74" s="561"/>
      <c r="BN74" s="561"/>
      <c r="BO74" s="561"/>
      <c r="BP74" s="561"/>
      <c r="BQ74" s="561"/>
      <c r="BR74" s="561"/>
      <c r="BS74" s="561"/>
      <c r="BT74" s="561">
        <v>25</v>
      </c>
      <c r="BU74" s="561"/>
      <c r="BV74" s="561"/>
      <c r="BW74" s="561"/>
      <c r="BX74" s="561"/>
      <c r="BY74" s="561"/>
      <c r="BZ74" s="561"/>
      <c r="CA74" s="561"/>
      <c r="CB74" s="561"/>
      <c r="CC74" s="561"/>
      <c r="CD74" s="561"/>
      <c r="CE74" s="414">
        <f>3775-40</f>
        <v>3735</v>
      </c>
      <c r="CF74" s="414"/>
      <c r="CG74" s="414"/>
      <c r="CH74" s="414"/>
      <c r="CI74" s="414"/>
      <c r="CJ74" s="414"/>
      <c r="CK74" s="414"/>
      <c r="CL74" s="414"/>
      <c r="CM74" s="414"/>
      <c r="CN74" s="414"/>
      <c r="CO74" s="414"/>
      <c r="CP74" s="414"/>
      <c r="CQ74" s="414"/>
      <c r="CR74" s="414"/>
      <c r="CS74" s="414"/>
      <c r="CT74" s="414"/>
      <c r="CU74" s="414"/>
      <c r="CV74" s="414"/>
      <c r="CW74" s="414"/>
      <c r="CX74" s="414"/>
      <c r="CY74" s="414"/>
      <c r="CZ74" s="414"/>
      <c r="DA74" s="414"/>
    </row>
    <row r="75" spans="1:105" s="59" customFormat="1" ht="15" customHeight="1" x14ac:dyDescent="0.2">
      <c r="A75" s="450" t="s">
        <v>30</v>
      </c>
      <c r="B75" s="450"/>
      <c r="C75" s="450"/>
      <c r="D75" s="450"/>
      <c r="E75" s="450"/>
      <c r="F75" s="450"/>
      <c r="G75" s="450"/>
      <c r="H75" s="435" t="s">
        <v>106</v>
      </c>
      <c r="I75" s="435"/>
      <c r="J75" s="435"/>
      <c r="K75" s="435"/>
      <c r="L75" s="435"/>
      <c r="M75" s="435"/>
      <c r="N75" s="435"/>
      <c r="O75" s="435"/>
      <c r="P75" s="435"/>
      <c r="Q75" s="435"/>
      <c r="R75" s="435"/>
      <c r="S75" s="435"/>
      <c r="T75" s="435"/>
      <c r="U75" s="435"/>
      <c r="V75" s="435"/>
      <c r="W75" s="435"/>
      <c r="X75" s="435"/>
      <c r="Y75" s="435"/>
      <c r="Z75" s="435"/>
      <c r="AA75" s="435"/>
      <c r="AB75" s="435"/>
      <c r="AC75" s="435"/>
      <c r="AD75" s="435"/>
      <c r="AE75" s="435"/>
      <c r="AF75" s="435"/>
      <c r="AG75" s="435"/>
      <c r="AH75" s="435"/>
      <c r="AI75" s="435"/>
      <c r="AJ75" s="435"/>
      <c r="AK75" s="435"/>
      <c r="AL75" s="435"/>
      <c r="AM75" s="435"/>
      <c r="AN75" s="435"/>
      <c r="AO75" s="435"/>
      <c r="AP75" s="435"/>
      <c r="AQ75" s="435"/>
      <c r="AR75" s="435"/>
      <c r="AS75" s="435"/>
      <c r="AT75" s="435"/>
      <c r="AU75" s="435"/>
      <c r="AV75" s="435"/>
      <c r="AW75" s="435"/>
      <c r="AX75" s="435"/>
      <c r="AY75" s="435"/>
      <c r="AZ75" s="435"/>
      <c r="BA75" s="435"/>
      <c r="BB75" s="435"/>
      <c r="BC75" s="435"/>
      <c r="BD75" s="404"/>
      <c r="BE75" s="404"/>
      <c r="BF75" s="404"/>
      <c r="BG75" s="404"/>
      <c r="BH75" s="404"/>
      <c r="BI75" s="404"/>
      <c r="BJ75" s="404"/>
      <c r="BK75" s="404"/>
      <c r="BL75" s="404"/>
      <c r="BM75" s="404"/>
      <c r="BN75" s="404"/>
      <c r="BO75" s="404"/>
      <c r="BP75" s="404"/>
      <c r="BQ75" s="404"/>
      <c r="BR75" s="404"/>
      <c r="BS75" s="404"/>
      <c r="BT75" s="404"/>
      <c r="BU75" s="404"/>
      <c r="BV75" s="404"/>
      <c r="BW75" s="404"/>
      <c r="BX75" s="404"/>
      <c r="BY75" s="404"/>
      <c r="BZ75" s="404"/>
      <c r="CA75" s="404"/>
      <c r="CB75" s="404"/>
      <c r="CC75" s="404"/>
      <c r="CD75" s="404"/>
      <c r="CE75" s="405">
        <f>SUM(CE76:DA77)</f>
        <v>131000</v>
      </c>
      <c r="CF75" s="406"/>
      <c r="CG75" s="406"/>
      <c r="CH75" s="406"/>
      <c r="CI75" s="406"/>
      <c r="CJ75" s="406"/>
      <c r="CK75" s="406"/>
      <c r="CL75" s="406"/>
      <c r="CM75" s="406"/>
      <c r="CN75" s="406"/>
      <c r="CO75" s="406"/>
      <c r="CP75" s="406"/>
      <c r="CQ75" s="406"/>
      <c r="CR75" s="406"/>
      <c r="CS75" s="406"/>
      <c r="CT75" s="406"/>
      <c r="CU75" s="406"/>
      <c r="CV75" s="406"/>
      <c r="CW75" s="406"/>
      <c r="CX75" s="406"/>
      <c r="CY75" s="406"/>
      <c r="CZ75" s="406"/>
      <c r="DA75" s="407"/>
    </row>
    <row r="76" spans="1:105" s="59" customFormat="1" ht="15" customHeight="1" x14ac:dyDescent="0.2">
      <c r="A76" s="490" t="s">
        <v>31</v>
      </c>
      <c r="B76" s="491"/>
      <c r="C76" s="491"/>
      <c r="D76" s="491"/>
      <c r="E76" s="491"/>
      <c r="F76" s="491"/>
      <c r="G76" s="492"/>
      <c r="H76" s="418" t="s">
        <v>691</v>
      </c>
      <c r="I76" s="418"/>
      <c r="J76" s="418"/>
      <c r="K76" s="418"/>
      <c r="L76" s="418"/>
      <c r="M76" s="418"/>
      <c r="N76" s="418"/>
      <c r="O76" s="418"/>
      <c r="P76" s="418"/>
      <c r="Q76" s="418"/>
      <c r="R76" s="418"/>
      <c r="S76" s="418"/>
      <c r="T76" s="418"/>
      <c r="U76" s="418"/>
      <c r="V76" s="418"/>
      <c r="W76" s="418"/>
      <c r="X76" s="418"/>
      <c r="Y76" s="418"/>
      <c r="Z76" s="418"/>
      <c r="AA76" s="418"/>
      <c r="AB76" s="418"/>
      <c r="AC76" s="418"/>
      <c r="AD76" s="418"/>
      <c r="AE76" s="418"/>
      <c r="AF76" s="418"/>
      <c r="AG76" s="418"/>
      <c r="AH76" s="418"/>
      <c r="AI76" s="418"/>
      <c r="AJ76" s="418"/>
      <c r="AK76" s="418"/>
      <c r="AL76" s="418"/>
      <c r="AM76" s="418"/>
      <c r="AN76" s="418"/>
      <c r="AO76" s="418"/>
      <c r="AP76" s="418"/>
      <c r="AQ76" s="418"/>
      <c r="AR76" s="418"/>
      <c r="AS76" s="418"/>
      <c r="AT76" s="418"/>
      <c r="AU76" s="418"/>
      <c r="AV76" s="418"/>
      <c r="AW76" s="418"/>
      <c r="AX76" s="418"/>
      <c r="AY76" s="418"/>
      <c r="AZ76" s="418"/>
      <c r="BA76" s="418"/>
      <c r="BB76" s="418"/>
      <c r="BC76" s="418"/>
      <c r="BD76" s="555">
        <v>8731260.2599999998</v>
      </c>
      <c r="BE76" s="556"/>
      <c r="BF76" s="556"/>
      <c r="BG76" s="556"/>
      <c r="BH76" s="556"/>
      <c r="BI76" s="556"/>
      <c r="BJ76" s="556"/>
      <c r="BK76" s="556"/>
      <c r="BL76" s="556"/>
      <c r="BM76" s="556"/>
      <c r="BN76" s="556"/>
      <c r="BO76" s="556"/>
      <c r="BP76" s="556"/>
      <c r="BQ76" s="556"/>
      <c r="BR76" s="556"/>
      <c r="BS76" s="557"/>
      <c r="BT76" s="548">
        <v>1.4999999999999999E-2</v>
      </c>
      <c r="BU76" s="548"/>
      <c r="BV76" s="548"/>
      <c r="BW76" s="548"/>
      <c r="BX76" s="548"/>
      <c r="BY76" s="548"/>
      <c r="BZ76" s="548"/>
      <c r="CA76" s="548"/>
      <c r="CB76" s="548"/>
      <c r="CC76" s="548"/>
      <c r="CD76" s="548"/>
      <c r="CE76" s="551">
        <f>130969+31</f>
        <v>131000</v>
      </c>
      <c r="CF76" s="551"/>
      <c r="CG76" s="551"/>
      <c r="CH76" s="551"/>
      <c r="CI76" s="551"/>
      <c r="CJ76" s="551"/>
      <c r="CK76" s="551"/>
      <c r="CL76" s="551"/>
      <c r="CM76" s="551"/>
      <c r="CN76" s="551"/>
      <c r="CO76" s="551"/>
      <c r="CP76" s="551"/>
      <c r="CQ76" s="551"/>
      <c r="CR76" s="551"/>
      <c r="CS76" s="551"/>
      <c r="CT76" s="551"/>
      <c r="CU76" s="551"/>
      <c r="CV76" s="551"/>
      <c r="CW76" s="551"/>
      <c r="CX76" s="551"/>
      <c r="CY76" s="551"/>
      <c r="CZ76" s="551"/>
      <c r="DA76" s="551"/>
    </row>
    <row r="77" spans="1:105" s="59" customFormat="1" ht="15" customHeight="1" x14ac:dyDescent="0.2">
      <c r="A77" s="490" t="s">
        <v>32</v>
      </c>
      <c r="B77" s="491"/>
      <c r="C77" s="491"/>
      <c r="D77" s="491"/>
      <c r="E77" s="491"/>
      <c r="F77" s="491"/>
      <c r="G77" s="492"/>
      <c r="H77" s="552"/>
      <c r="I77" s="553"/>
      <c r="J77" s="553"/>
      <c r="K77" s="553"/>
      <c r="L77" s="553"/>
      <c r="M77" s="553"/>
      <c r="N77" s="553"/>
      <c r="O77" s="553"/>
      <c r="P77" s="553"/>
      <c r="Q77" s="553"/>
      <c r="R77" s="553"/>
      <c r="S77" s="553"/>
      <c r="T77" s="553"/>
      <c r="U77" s="553"/>
      <c r="V77" s="553"/>
      <c r="W77" s="553"/>
      <c r="X77" s="553"/>
      <c r="Y77" s="553"/>
      <c r="Z77" s="553"/>
      <c r="AA77" s="553"/>
      <c r="AB77" s="553"/>
      <c r="AC77" s="553"/>
      <c r="AD77" s="553"/>
      <c r="AE77" s="553"/>
      <c r="AF77" s="553"/>
      <c r="AG77" s="553"/>
      <c r="AH77" s="553"/>
      <c r="AI77" s="553"/>
      <c r="AJ77" s="553"/>
      <c r="AK77" s="553"/>
      <c r="AL77" s="553"/>
      <c r="AM77" s="553"/>
      <c r="AN77" s="553"/>
      <c r="AO77" s="553"/>
      <c r="AP77" s="553"/>
      <c r="AQ77" s="553"/>
      <c r="AR77" s="553"/>
      <c r="AS77" s="553"/>
      <c r="AT77" s="553"/>
      <c r="AU77" s="553"/>
      <c r="AV77" s="553"/>
      <c r="AW77" s="553"/>
      <c r="AX77" s="553"/>
      <c r="AY77" s="553"/>
      <c r="AZ77" s="553"/>
      <c r="BA77" s="553"/>
      <c r="BB77" s="553"/>
      <c r="BC77" s="554"/>
      <c r="BD77" s="555"/>
      <c r="BE77" s="556"/>
      <c r="BF77" s="556"/>
      <c r="BG77" s="556"/>
      <c r="BH77" s="556"/>
      <c r="BI77" s="556"/>
      <c r="BJ77" s="556"/>
      <c r="BK77" s="556"/>
      <c r="BL77" s="556"/>
      <c r="BM77" s="556"/>
      <c r="BN77" s="556"/>
      <c r="BO77" s="556"/>
      <c r="BP77" s="556"/>
      <c r="BQ77" s="556"/>
      <c r="BR77" s="556"/>
      <c r="BS77" s="557"/>
      <c r="BT77" s="558"/>
      <c r="BU77" s="559"/>
      <c r="BV77" s="559"/>
      <c r="BW77" s="559"/>
      <c r="BX77" s="559"/>
      <c r="BY77" s="559"/>
      <c r="BZ77" s="559"/>
      <c r="CA77" s="559"/>
      <c r="CB77" s="559"/>
      <c r="CC77" s="559"/>
      <c r="CD77" s="560"/>
      <c r="CE77" s="419">
        <f>BD77*BT77</f>
        <v>0</v>
      </c>
      <c r="CF77" s="420"/>
      <c r="CG77" s="420"/>
      <c r="CH77" s="420"/>
      <c r="CI77" s="420"/>
      <c r="CJ77" s="420"/>
      <c r="CK77" s="420"/>
      <c r="CL77" s="420"/>
      <c r="CM77" s="420"/>
      <c r="CN77" s="420"/>
      <c r="CO77" s="420"/>
      <c r="CP77" s="420"/>
      <c r="CQ77" s="420"/>
      <c r="CR77" s="420"/>
      <c r="CS77" s="420"/>
      <c r="CT77" s="420"/>
      <c r="CU77" s="420"/>
      <c r="CV77" s="420"/>
      <c r="CW77" s="420"/>
      <c r="CX77" s="420"/>
      <c r="CY77" s="420"/>
      <c r="CZ77" s="420"/>
      <c r="DA77" s="421"/>
    </row>
    <row r="78" spans="1:105" s="59" customFormat="1" ht="15" customHeight="1" x14ac:dyDescent="0.2">
      <c r="A78" s="530" t="s">
        <v>36</v>
      </c>
      <c r="B78" s="531"/>
      <c r="C78" s="531"/>
      <c r="D78" s="531"/>
      <c r="E78" s="531"/>
      <c r="F78" s="531"/>
      <c r="G78" s="532"/>
      <c r="H78" s="435" t="s">
        <v>107</v>
      </c>
      <c r="I78" s="435"/>
      <c r="J78" s="435"/>
      <c r="K78" s="435"/>
      <c r="L78" s="435"/>
      <c r="M78" s="435"/>
      <c r="N78" s="435"/>
      <c r="O78" s="435"/>
      <c r="P78" s="435"/>
      <c r="Q78" s="435"/>
      <c r="R78" s="435"/>
      <c r="S78" s="435"/>
      <c r="T78" s="435"/>
      <c r="U78" s="435"/>
      <c r="V78" s="435"/>
      <c r="W78" s="435"/>
      <c r="X78" s="435"/>
      <c r="Y78" s="435"/>
      <c r="Z78" s="435"/>
      <c r="AA78" s="435"/>
      <c r="AB78" s="435"/>
      <c r="AC78" s="435"/>
      <c r="AD78" s="435"/>
      <c r="AE78" s="435"/>
      <c r="AF78" s="435"/>
      <c r="AG78" s="435"/>
      <c r="AH78" s="435"/>
      <c r="AI78" s="435"/>
      <c r="AJ78" s="435"/>
      <c r="AK78" s="435"/>
      <c r="AL78" s="435"/>
      <c r="AM78" s="435"/>
      <c r="AN78" s="435"/>
      <c r="AO78" s="435"/>
      <c r="AP78" s="435"/>
      <c r="AQ78" s="435"/>
      <c r="AR78" s="435"/>
      <c r="AS78" s="435"/>
      <c r="AT78" s="435"/>
      <c r="AU78" s="435"/>
      <c r="AV78" s="435"/>
      <c r="AW78" s="435"/>
      <c r="AX78" s="435"/>
      <c r="AY78" s="435"/>
      <c r="AZ78" s="435"/>
      <c r="BA78" s="435"/>
      <c r="BB78" s="435"/>
      <c r="BC78" s="435"/>
      <c r="BD78" s="404"/>
      <c r="BE78" s="404"/>
      <c r="BF78" s="404"/>
      <c r="BG78" s="404"/>
      <c r="BH78" s="404"/>
      <c r="BI78" s="404"/>
      <c r="BJ78" s="404"/>
      <c r="BK78" s="404"/>
      <c r="BL78" s="404"/>
      <c r="BM78" s="404"/>
      <c r="BN78" s="404"/>
      <c r="BO78" s="404"/>
      <c r="BP78" s="404"/>
      <c r="BQ78" s="404"/>
      <c r="BR78" s="404"/>
      <c r="BS78" s="404"/>
      <c r="BT78" s="550"/>
      <c r="BU78" s="404"/>
      <c r="BV78" s="404"/>
      <c r="BW78" s="404"/>
      <c r="BX78" s="404"/>
      <c r="BY78" s="404"/>
      <c r="BZ78" s="404"/>
      <c r="CA78" s="404"/>
      <c r="CB78" s="404"/>
      <c r="CC78" s="404"/>
      <c r="CD78" s="404"/>
      <c r="CE78" s="405">
        <f>SUM(CE79:DA81)</f>
        <v>2092799.9959999998</v>
      </c>
      <c r="CF78" s="406"/>
      <c r="CG78" s="406"/>
      <c r="CH78" s="406"/>
      <c r="CI78" s="406"/>
      <c r="CJ78" s="406"/>
      <c r="CK78" s="406"/>
      <c r="CL78" s="406"/>
      <c r="CM78" s="406"/>
      <c r="CN78" s="406"/>
      <c r="CO78" s="406"/>
      <c r="CP78" s="406"/>
      <c r="CQ78" s="406"/>
      <c r="CR78" s="406"/>
      <c r="CS78" s="406"/>
      <c r="CT78" s="406"/>
      <c r="CU78" s="406"/>
      <c r="CV78" s="406"/>
      <c r="CW78" s="406"/>
      <c r="CX78" s="406"/>
      <c r="CY78" s="406"/>
      <c r="CZ78" s="406"/>
      <c r="DA78" s="407"/>
    </row>
    <row r="79" spans="1:105" s="59" customFormat="1" ht="15" customHeight="1" x14ac:dyDescent="0.2">
      <c r="A79" s="490" t="s">
        <v>136</v>
      </c>
      <c r="B79" s="491"/>
      <c r="C79" s="491"/>
      <c r="D79" s="491"/>
      <c r="E79" s="491"/>
      <c r="F79" s="491"/>
      <c r="G79" s="492"/>
      <c r="H79" s="418" t="s">
        <v>692</v>
      </c>
      <c r="I79" s="418"/>
      <c r="J79" s="418"/>
      <c r="K79" s="418"/>
      <c r="L79" s="418"/>
      <c r="M79" s="418"/>
      <c r="N79" s="418"/>
      <c r="O79" s="418"/>
      <c r="P79" s="418"/>
      <c r="Q79" s="418"/>
      <c r="R79" s="418"/>
      <c r="S79" s="418"/>
      <c r="T79" s="418"/>
      <c r="U79" s="418"/>
      <c r="V79" s="418"/>
      <c r="W79" s="418"/>
      <c r="X79" s="418"/>
      <c r="Y79" s="418"/>
      <c r="Z79" s="418"/>
      <c r="AA79" s="418"/>
      <c r="AB79" s="418"/>
      <c r="AC79" s="418"/>
      <c r="AD79" s="418"/>
      <c r="AE79" s="418"/>
      <c r="AF79" s="418"/>
      <c r="AG79" s="418"/>
      <c r="AH79" s="418"/>
      <c r="AI79" s="418"/>
      <c r="AJ79" s="418"/>
      <c r="AK79" s="418"/>
      <c r="AL79" s="418"/>
      <c r="AM79" s="418"/>
      <c r="AN79" s="418"/>
      <c r="AO79" s="418"/>
      <c r="AP79" s="418"/>
      <c r="AQ79" s="418"/>
      <c r="AR79" s="418"/>
      <c r="AS79" s="418"/>
      <c r="AT79" s="418"/>
      <c r="AU79" s="418"/>
      <c r="AV79" s="418"/>
      <c r="AW79" s="418"/>
      <c r="AX79" s="418"/>
      <c r="AY79" s="418"/>
      <c r="AZ79" s="418"/>
      <c r="BA79" s="418"/>
      <c r="BB79" s="418"/>
      <c r="BC79" s="418"/>
      <c r="BD79" s="547">
        <v>38250199</v>
      </c>
      <c r="BE79" s="547"/>
      <c r="BF79" s="547"/>
      <c r="BG79" s="547"/>
      <c r="BH79" s="547"/>
      <c r="BI79" s="547"/>
      <c r="BJ79" s="547"/>
      <c r="BK79" s="547"/>
      <c r="BL79" s="547"/>
      <c r="BM79" s="547"/>
      <c r="BN79" s="547"/>
      <c r="BO79" s="547"/>
      <c r="BP79" s="547"/>
      <c r="BQ79" s="547"/>
      <c r="BR79" s="547"/>
      <c r="BS79" s="547"/>
      <c r="BT79" s="548">
        <v>2.1999999999999999E-2</v>
      </c>
      <c r="BU79" s="548"/>
      <c r="BV79" s="548"/>
      <c r="BW79" s="548"/>
      <c r="BX79" s="548"/>
      <c r="BY79" s="548"/>
      <c r="BZ79" s="548"/>
      <c r="CA79" s="548"/>
      <c r="CB79" s="548"/>
      <c r="CC79" s="548"/>
      <c r="CD79" s="548"/>
      <c r="CE79" s="419">
        <f>BD79*BT79-2581.6</f>
        <v>838922.77799999993</v>
      </c>
      <c r="CF79" s="420"/>
      <c r="CG79" s="420"/>
      <c r="CH79" s="420"/>
      <c r="CI79" s="420"/>
      <c r="CJ79" s="420"/>
      <c r="CK79" s="420"/>
      <c r="CL79" s="420"/>
      <c r="CM79" s="420"/>
      <c r="CN79" s="420"/>
      <c r="CO79" s="420"/>
      <c r="CP79" s="420"/>
      <c r="CQ79" s="420"/>
      <c r="CR79" s="420"/>
      <c r="CS79" s="420"/>
      <c r="CT79" s="420"/>
      <c r="CU79" s="420"/>
      <c r="CV79" s="420"/>
      <c r="CW79" s="420"/>
      <c r="CX79" s="420"/>
      <c r="CY79" s="420"/>
      <c r="CZ79" s="420"/>
      <c r="DA79" s="421"/>
    </row>
    <row r="80" spans="1:105" s="59" customFormat="1" ht="15" customHeight="1" x14ac:dyDescent="0.2">
      <c r="A80" s="490" t="s">
        <v>137</v>
      </c>
      <c r="B80" s="491"/>
      <c r="C80" s="491"/>
      <c r="D80" s="491"/>
      <c r="E80" s="491"/>
      <c r="F80" s="491"/>
      <c r="G80" s="492"/>
      <c r="H80" s="418" t="s">
        <v>693</v>
      </c>
      <c r="I80" s="418"/>
      <c r="J80" s="418"/>
      <c r="K80" s="418"/>
      <c r="L80" s="418"/>
      <c r="M80" s="418"/>
      <c r="N80" s="418"/>
      <c r="O80" s="418"/>
      <c r="P80" s="418"/>
      <c r="Q80" s="418"/>
      <c r="R80" s="418"/>
      <c r="S80" s="418"/>
      <c r="T80" s="418"/>
      <c r="U80" s="418"/>
      <c r="V80" s="418"/>
      <c r="W80" s="418"/>
      <c r="X80" s="418"/>
      <c r="Y80" s="418"/>
      <c r="Z80" s="418"/>
      <c r="AA80" s="418"/>
      <c r="AB80" s="418"/>
      <c r="AC80" s="418"/>
      <c r="AD80" s="418"/>
      <c r="AE80" s="418"/>
      <c r="AF80" s="418"/>
      <c r="AG80" s="418"/>
      <c r="AH80" s="418"/>
      <c r="AI80" s="418"/>
      <c r="AJ80" s="418"/>
      <c r="AK80" s="418"/>
      <c r="AL80" s="418"/>
      <c r="AM80" s="418"/>
      <c r="AN80" s="418"/>
      <c r="AO80" s="418"/>
      <c r="AP80" s="418"/>
      <c r="AQ80" s="418"/>
      <c r="AR80" s="418"/>
      <c r="AS80" s="418"/>
      <c r="AT80" s="418"/>
      <c r="AU80" s="418"/>
      <c r="AV80" s="418"/>
      <c r="AW80" s="418"/>
      <c r="AX80" s="418"/>
      <c r="AY80" s="418"/>
      <c r="AZ80" s="418"/>
      <c r="BA80" s="418"/>
      <c r="BB80" s="418"/>
      <c r="BC80" s="418"/>
      <c r="BD80" s="547">
        <v>22512387</v>
      </c>
      <c r="BE80" s="547"/>
      <c r="BF80" s="547"/>
      <c r="BG80" s="547"/>
      <c r="BH80" s="547"/>
      <c r="BI80" s="547"/>
      <c r="BJ80" s="547"/>
      <c r="BK80" s="547"/>
      <c r="BL80" s="547"/>
      <c r="BM80" s="547"/>
      <c r="BN80" s="547"/>
      <c r="BO80" s="547"/>
      <c r="BP80" s="547"/>
      <c r="BQ80" s="547"/>
      <c r="BR80" s="547"/>
      <c r="BS80" s="547"/>
      <c r="BT80" s="548">
        <v>2.1999999999999999E-2</v>
      </c>
      <c r="BU80" s="548"/>
      <c r="BV80" s="548"/>
      <c r="BW80" s="548"/>
      <c r="BX80" s="548"/>
      <c r="BY80" s="548"/>
      <c r="BZ80" s="548"/>
      <c r="CA80" s="548"/>
      <c r="CB80" s="548"/>
      <c r="CC80" s="548"/>
      <c r="CD80" s="548"/>
      <c r="CE80" s="419">
        <f>BD80*BT80</f>
        <v>495272.51399999997</v>
      </c>
      <c r="CF80" s="420"/>
      <c r="CG80" s="420"/>
      <c r="CH80" s="420"/>
      <c r="CI80" s="420"/>
      <c r="CJ80" s="420"/>
      <c r="CK80" s="420"/>
      <c r="CL80" s="420"/>
      <c r="CM80" s="420"/>
      <c r="CN80" s="420"/>
      <c r="CO80" s="420"/>
      <c r="CP80" s="420"/>
      <c r="CQ80" s="420"/>
      <c r="CR80" s="420"/>
      <c r="CS80" s="420"/>
      <c r="CT80" s="420"/>
      <c r="CU80" s="420"/>
      <c r="CV80" s="420"/>
      <c r="CW80" s="420"/>
      <c r="CX80" s="420"/>
      <c r="CY80" s="420"/>
      <c r="CZ80" s="420"/>
      <c r="DA80" s="421"/>
    </row>
    <row r="81" spans="1:105" s="59" customFormat="1" ht="15" customHeight="1" x14ac:dyDescent="0.2">
      <c r="A81" s="490" t="s">
        <v>138</v>
      </c>
      <c r="B81" s="491"/>
      <c r="C81" s="491"/>
      <c r="D81" s="491"/>
      <c r="E81" s="491"/>
      <c r="F81" s="491"/>
      <c r="G81" s="492"/>
      <c r="H81" s="418" t="s">
        <v>694</v>
      </c>
      <c r="I81" s="418"/>
      <c r="J81" s="418"/>
      <c r="K81" s="418"/>
      <c r="L81" s="418"/>
      <c r="M81" s="418"/>
      <c r="N81" s="418"/>
      <c r="O81" s="418"/>
      <c r="P81" s="418"/>
      <c r="Q81" s="418"/>
      <c r="R81" s="418"/>
      <c r="S81" s="418"/>
      <c r="T81" s="418"/>
      <c r="U81" s="418"/>
      <c r="V81" s="418"/>
      <c r="W81" s="418"/>
      <c r="X81" s="418"/>
      <c r="Y81" s="418"/>
      <c r="Z81" s="418"/>
      <c r="AA81" s="418"/>
      <c r="AB81" s="418"/>
      <c r="AC81" s="418"/>
      <c r="AD81" s="418"/>
      <c r="AE81" s="418"/>
      <c r="AF81" s="418"/>
      <c r="AG81" s="418"/>
      <c r="AH81" s="418"/>
      <c r="AI81" s="418"/>
      <c r="AJ81" s="418"/>
      <c r="AK81" s="418"/>
      <c r="AL81" s="418"/>
      <c r="AM81" s="418"/>
      <c r="AN81" s="418"/>
      <c r="AO81" s="418"/>
      <c r="AP81" s="418"/>
      <c r="AQ81" s="418"/>
      <c r="AR81" s="418"/>
      <c r="AS81" s="418"/>
      <c r="AT81" s="418"/>
      <c r="AU81" s="418"/>
      <c r="AV81" s="418"/>
      <c r="AW81" s="418"/>
      <c r="AX81" s="418"/>
      <c r="AY81" s="418"/>
      <c r="AZ81" s="418"/>
      <c r="BA81" s="418"/>
      <c r="BB81" s="418"/>
      <c r="BC81" s="418"/>
      <c r="BD81" s="547">
        <v>34482032</v>
      </c>
      <c r="BE81" s="547"/>
      <c r="BF81" s="547"/>
      <c r="BG81" s="547"/>
      <c r="BH81" s="547"/>
      <c r="BI81" s="547"/>
      <c r="BJ81" s="547"/>
      <c r="BK81" s="547"/>
      <c r="BL81" s="547"/>
      <c r="BM81" s="547"/>
      <c r="BN81" s="547"/>
      <c r="BO81" s="547"/>
      <c r="BP81" s="547"/>
      <c r="BQ81" s="547"/>
      <c r="BR81" s="547"/>
      <c r="BS81" s="547"/>
      <c r="BT81" s="548">
        <v>2.1999999999999999E-2</v>
      </c>
      <c r="BU81" s="548"/>
      <c r="BV81" s="548"/>
      <c r="BW81" s="548"/>
      <c r="BX81" s="548"/>
      <c r="BY81" s="548"/>
      <c r="BZ81" s="548"/>
      <c r="CA81" s="548"/>
      <c r="CB81" s="548"/>
      <c r="CC81" s="548"/>
      <c r="CD81" s="548"/>
      <c r="CE81" s="419">
        <f>BD81*BT81</f>
        <v>758604.70399999991</v>
      </c>
      <c r="CF81" s="420"/>
      <c r="CG81" s="420"/>
      <c r="CH81" s="420"/>
      <c r="CI81" s="420"/>
      <c r="CJ81" s="420"/>
      <c r="CK81" s="420"/>
      <c r="CL81" s="420"/>
      <c r="CM81" s="420"/>
      <c r="CN81" s="420"/>
      <c r="CO81" s="420"/>
      <c r="CP81" s="420"/>
      <c r="CQ81" s="420"/>
      <c r="CR81" s="420"/>
      <c r="CS81" s="420"/>
      <c r="CT81" s="420"/>
      <c r="CU81" s="420"/>
      <c r="CV81" s="420"/>
      <c r="CW81" s="420"/>
      <c r="CX81" s="420"/>
      <c r="CY81" s="420"/>
      <c r="CZ81" s="420"/>
      <c r="DA81" s="421"/>
    </row>
    <row r="82" spans="1:105" s="59" customFormat="1" ht="15" customHeight="1" x14ac:dyDescent="0.2">
      <c r="A82" s="490" t="s">
        <v>139</v>
      </c>
      <c r="B82" s="491"/>
      <c r="C82" s="491"/>
      <c r="D82" s="491"/>
      <c r="E82" s="491"/>
      <c r="F82" s="491"/>
      <c r="G82" s="492"/>
      <c r="H82" s="418"/>
      <c r="I82" s="418"/>
      <c r="J82" s="418"/>
      <c r="K82" s="418"/>
      <c r="L82" s="418"/>
      <c r="M82" s="418"/>
      <c r="N82" s="418"/>
      <c r="O82" s="418"/>
      <c r="P82" s="418"/>
      <c r="Q82" s="418"/>
      <c r="R82" s="418"/>
      <c r="S82" s="418"/>
      <c r="T82" s="418"/>
      <c r="U82" s="418"/>
      <c r="V82" s="418"/>
      <c r="W82" s="418"/>
      <c r="X82" s="418"/>
      <c r="Y82" s="418"/>
      <c r="Z82" s="418"/>
      <c r="AA82" s="418"/>
      <c r="AB82" s="418"/>
      <c r="AC82" s="418"/>
      <c r="AD82" s="418"/>
      <c r="AE82" s="418"/>
      <c r="AF82" s="418"/>
      <c r="AG82" s="418"/>
      <c r="AH82" s="418"/>
      <c r="AI82" s="418"/>
      <c r="AJ82" s="418"/>
      <c r="AK82" s="418"/>
      <c r="AL82" s="418"/>
      <c r="AM82" s="418"/>
      <c r="AN82" s="418"/>
      <c r="AO82" s="418"/>
      <c r="AP82" s="418"/>
      <c r="AQ82" s="418"/>
      <c r="AR82" s="418"/>
      <c r="AS82" s="418"/>
      <c r="AT82" s="418"/>
      <c r="AU82" s="418"/>
      <c r="AV82" s="418"/>
      <c r="AW82" s="418"/>
      <c r="AX82" s="418"/>
      <c r="AY82" s="418"/>
      <c r="AZ82" s="418"/>
      <c r="BA82" s="418"/>
      <c r="BB82" s="418"/>
      <c r="BC82" s="418"/>
      <c r="BD82" s="547"/>
      <c r="BE82" s="547"/>
      <c r="BF82" s="547"/>
      <c r="BG82" s="547"/>
      <c r="BH82" s="547"/>
      <c r="BI82" s="547"/>
      <c r="BJ82" s="547"/>
      <c r="BK82" s="547"/>
      <c r="BL82" s="547"/>
      <c r="BM82" s="547"/>
      <c r="BN82" s="547"/>
      <c r="BO82" s="547"/>
      <c r="BP82" s="547"/>
      <c r="BQ82" s="547"/>
      <c r="BR82" s="547"/>
      <c r="BS82" s="547"/>
      <c r="BT82" s="548"/>
      <c r="BU82" s="548"/>
      <c r="BV82" s="548"/>
      <c r="BW82" s="548"/>
      <c r="BX82" s="548"/>
      <c r="BY82" s="548"/>
      <c r="BZ82" s="548"/>
      <c r="CA82" s="548"/>
      <c r="CB82" s="548"/>
      <c r="CC82" s="548"/>
      <c r="CD82" s="548"/>
      <c r="CE82" s="419">
        <f>BD82*BT82</f>
        <v>0</v>
      </c>
      <c r="CF82" s="420"/>
      <c r="CG82" s="420"/>
      <c r="CH82" s="420"/>
      <c r="CI82" s="420"/>
      <c r="CJ82" s="420"/>
      <c r="CK82" s="420"/>
      <c r="CL82" s="420"/>
      <c r="CM82" s="420"/>
      <c r="CN82" s="420"/>
      <c r="CO82" s="420"/>
      <c r="CP82" s="420"/>
      <c r="CQ82" s="420"/>
      <c r="CR82" s="420"/>
      <c r="CS82" s="420"/>
      <c r="CT82" s="420"/>
      <c r="CU82" s="420"/>
      <c r="CV82" s="420"/>
      <c r="CW82" s="420"/>
      <c r="CX82" s="420"/>
      <c r="CY82" s="420"/>
      <c r="CZ82" s="420"/>
      <c r="DA82" s="421"/>
    </row>
    <row r="83" spans="1:105" s="59" customFormat="1" ht="15" customHeight="1" x14ac:dyDescent="0.2">
      <c r="A83" s="450" t="s">
        <v>99</v>
      </c>
      <c r="B83" s="450"/>
      <c r="C83" s="450"/>
      <c r="D83" s="450"/>
      <c r="E83" s="450"/>
      <c r="F83" s="450"/>
      <c r="G83" s="450"/>
      <c r="H83" s="435" t="s">
        <v>162</v>
      </c>
      <c r="I83" s="435"/>
      <c r="J83" s="435"/>
      <c r="K83" s="435"/>
      <c r="L83" s="435"/>
      <c r="M83" s="435"/>
      <c r="N83" s="435"/>
      <c r="O83" s="435"/>
      <c r="P83" s="435"/>
      <c r="Q83" s="435"/>
      <c r="R83" s="435"/>
      <c r="S83" s="435"/>
      <c r="T83" s="435"/>
      <c r="U83" s="435"/>
      <c r="V83" s="435"/>
      <c r="W83" s="435"/>
      <c r="X83" s="435"/>
      <c r="Y83" s="435"/>
      <c r="Z83" s="435"/>
      <c r="AA83" s="435"/>
      <c r="AB83" s="435"/>
      <c r="AC83" s="435"/>
      <c r="AD83" s="435"/>
      <c r="AE83" s="435"/>
      <c r="AF83" s="435"/>
      <c r="AG83" s="435"/>
      <c r="AH83" s="435"/>
      <c r="AI83" s="435"/>
      <c r="AJ83" s="435"/>
      <c r="AK83" s="435"/>
      <c r="AL83" s="435"/>
      <c r="AM83" s="435"/>
      <c r="AN83" s="435"/>
      <c r="AO83" s="435"/>
      <c r="AP83" s="435"/>
      <c r="AQ83" s="435"/>
      <c r="AR83" s="435"/>
      <c r="AS83" s="435"/>
      <c r="AT83" s="435"/>
      <c r="AU83" s="435"/>
      <c r="AV83" s="435"/>
      <c r="AW83" s="435"/>
      <c r="AX83" s="435"/>
      <c r="AY83" s="435"/>
      <c r="AZ83" s="435"/>
      <c r="BA83" s="435"/>
      <c r="BB83" s="435"/>
      <c r="BC83" s="435"/>
      <c r="BD83" s="549"/>
      <c r="BE83" s="549"/>
      <c r="BF83" s="549"/>
      <c r="BG83" s="549"/>
      <c r="BH83" s="549"/>
      <c r="BI83" s="549"/>
      <c r="BJ83" s="549"/>
      <c r="BK83" s="549"/>
      <c r="BL83" s="549"/>
      <c r="BM83" s="549"/>
      <c r="BN83" s="549"/>
      <c r="BO83" s="549"/>
      <c r="BP83" s="549"/>
      <c r="BQ83" s="549"/>
      <c r="BR83" s="549"/>
      <c r="BS83" s="549"/>
      <c r="BT83" s="546"/>
      <c r="BU83" s="546"/>
      <c r="BV83" s="546"/>
      <c r="BW83" s="546"/>
      <c r="BX83" s="546"/>
      <c r="BY83" s="546"/>
      <c r="BZ83" s="546"/>
      <c r="CA83" s="546"/>
      <c r="CB83" s="546"/>
      <c r="CC83" s="546"/>
      <c r="CD83" s="546"/>
      <c r="CE83" s="405">
        <f>SUM(CE84:DA84)</f>
        <v>0</v>
      </c>
      <c r="CF83" s="406"/>
      <c r="CG83" s="406"/>
      <c r="CH83" s="406"/>
      <c r="CI83" s="406"/>
      <c r="CJ83" s="406"/>
      <c r="CK83" s="406"/>
      <c r="CL83" s="406"/>
      <c r="CM83" s="406"/>
      <c r="CN83" s="406"/>
      <c r="CO83" s="406"/>
      <c r="CP83" s="406"/>
      <c r="CQ83" s="406"/>
      <c r="CR83" s="406"/>
      <c r="CS83" s="406"/>
      <c r="CT83" s="406"/>
      <c r="CU83" s="406"/>
      <c r="CV83" s="406"/>
      <c r="CW83" s="406"/>
      <c r="CX83" s="406"/>
      <c r="CY83" s="406"/>
      <c r="CZ83" s="406"/>
      <c r="DA83" s="407"/>
    </row>
    <row r="84" spans="1:105" s="59" customFormat="1" ht="15" customHeight="1" x14ac:dyDescent="0.2">
      <c r="A84" s="411" t="s">
        <v>148</v>
      </c>
      <c r="B84" s="411"/>
      <c r="C84" s="411"/>
      <c r="D84" s="411"/>
      <c r="E84" s="411"/>
      <c r="F84" s="411"/>
      <c r="G84" s="411"/>
      <c r="H84" s="418"/>
      <c r="I84" s="418"/>
      <c r="J84" s="418"/>
      <c r="K84" s="418"/>
      <c r="L84" s="418"/>
      <c r="M84" s="418"/>
      <c r="N84" s="418"/>
      <c r="O84" s="418"/>
      <c r="P84" s="418"/>
      <c r="Q84" s="418"/>
      <c r="R84" s="418"/>
      <c r="S84" s="418"/>
      <c r="T84" s="418"/>
      <c r="U84" s="418"/>
      <c r="V84" s="418"/>
      <c r="W84" s="418"/>
      <c r="X84" s="418"/>
      <c r="Y84" s="418"/>
      <c r="Z84" s="418"/>
      <c r="AA84" s="418"/>
      <c r="AB84" s="418"/>
      <c r="AC84" s="418"/>
      <c r="AD84" s="418"/>
      <c r="AE84" s="418"/>
      <c r="AF84" s="418"/>
      <c r="AG84" s="418"/>
      <c r="AH84" s="418"/>
      <c r="AI84" s="418"/>
      <c r="AJ84" s="418"/>
      <c r="AK84" s="418"/>
      <c r="AL84" s="418"/>
      <c r="AM84" s="418"/>
      <c r="AN84" s="418"/>
      <c r="AO84" s="418"/>
      <c r="AP84" s="418"/>
      <c r="AQ84" s="418"/>
      <c r="AR84" s="418"/>
      <c r="AS84" s="418"/>
      <c r="AT84" s="418"/>
      <c r="AU84" s="418"/>
      <c r="AV84" s="418"/>
      <c r="AW84" s="418"/>
      <c r="AX84" s="418"/>
      <c r="AY84" s="418"/>
      <c r="AZ84" s="418"/>
      <c r="BA84" s="418"/>
      <c r="BB84" s="418"/>
      <c r="BC84" s="418"/>
      <c r="BD84" s="547"/>
      <c r="BE84" s="547"/>
      <c r="BF84" s="547"/>
      <c r="BG84" s="547"/>
      <c r="BH84" s="547"/>
      <c r="BI84" s="547"/>
      <c r="BJ84" s="547"/>
      <c r="BK84" s="547"/>
      <c r="BL84" s="547"/>
      <c r="BM84" s="547"/>
      <c r="BN84" s="547"/>
      <c r="BO84" s="547"/>
      <c r="BP84" s="547"/>
      <c r="BQ84" s="547"/>
      <c r="BR84" s="547"/>
      <c r="BS84" s="547"/>
      <c r="BT84" s="548"/>
      <c r="BU84" s="548"/>
      <c r="BV84" s="548"/>
      <c r="BW84" s="548"/>
      <c r="BX84" s="548"/>
      <c r="BY84" s="548"/>
      <c r="BZ84" s="548"/>
      <c r="CA84" s="548"/>
      <c r="CB84" s="548"/>
      <c r="CC84" s="548"/>
      <c r="CD84" s="548"/>
      <c r="CE84" s="419">
        <f>BD84*BT84</f>
        <v>0</v>
      </c>
      <c r="CF84" s="420"/>
      <c r="CG84" s="420"/>
      <c r="CH84" s="420"/>
      <c r="CI84" s="420"/>
      <c r="CJ84" s="420"/>
      <c r="CK84" s="420"/>
      <c r="CL84" s="420"/>
      <c r="CM84" s="420"/>
      <c r="CN84" s="420"/>
      <c r="CO84" s="420"/>
      <c r="CP84" s="420"/>
      <c r="CQ84" s="420"/>
      <c r="CR84" s="420"/>
      <c r="CS84" s="420"/>
      <c r="CT84" s="420"/>
      <c r="CU84" s="420"/>
      <c r="CV84" s="420"/>
      <c r="CW84" s="420"/>
      <c r="CX84" s="420"/>
      <c r="CY84" s="420"/>
      <c r="CZ84" s="420"/>
      <c r="DA84" s="421"/>
    </row>
    <row r="85" spans="1:105" s="59" customFormat="1" ht="15" customHeight="1" x14ac:dyDescent="0.2">
      <c r="A85" s="411"/>
      <c r="B85" s="411"/>
      <c r="C85" s="411"/>
      <c r="D85" s="411"/>
      <c r="E85" s="411"/>
      <c r="F85" s="411"/>
      <c r="G85" s="411"/>
      <c r="H85" s="473" t="s">
        <v>7</v>
      </c>
      <c r="I85" s="473"/>
      <c r="J85" s="473"/>
      <c r="K85" s="473"/>
      <c r="L85" s="473"/>
      <c r="M85" s="473"/>
      <c r="N85" s="473"/>
      <c r="O85" s="473"/>
      <c r="P85" s="473"/>
      <c r="Q85" s="473"/>
      <c r="R85" s="473"/>
      <c r="S85" s="473"/>
      <c r="T85" s="473"/>
      <c r="U85" s="473"/>
      <c r="V85" s="473"/>
      <c r="W85" s="473"/>
      <c r="X85" s="473"/>
      <c r="Y85" s="473"/>
      <c r="Z85" s="473"/>
      <c r="AA85" s="473"/>
      <c r="AB85" s="473"/>
      <c r="AC85" s="473"/>
      <c r="AD85" s="473"/>
      <c r="AE85" s="473"/>
      <c r="AF85" s="473"/>
      <c r="AG85" s="473"/>
      <c r="AH85" s="473"/>
      <c r="AI85" s="473"/>
      <c r="AJ85" s="473"/>
      <c r="AK85" s="473"/>
      <c r="AL85" s="473"/>
      <c r="AM85" s="473"/>
      <c r="AN85" s="473"/>
      <c r="AO85" s="473"/>
      <c r="AP85" s="473"/>
      <c r="AQ85" s="473"/>
      <c r="AR85" s="473"/>
      <c r="AS85" s="473"/>
      <c r="AT85" s="473"/>
      <c r="AU85" s="473"/>
      <c r="AV85" s="473"/>
      <c r="AW85" s="473"/>
      <c r="AX85" s="473"/>
      <c r="AY85" s="473"/>
      <c r="AZ85" s="473"/>
      <c r="BA85" s="473"/>
      <c r="BB85" s="473"/>
      <c r="BC85" s="474"/>
      <c r="BD85" s="404"/>
      <c r="BE85" s="404"/>
      <c r="BF85" s="404"/>
      <c r="BG85" s="404"/>
      <c r="BH85" s="404"/>
      <c r="BI85" s="404"/>
      <c r="BJ85" s="404"/>
      <c r="BK85" s="404"/>
      <c r="BL85" s="404"/>
      <c r="BM85" s="404"/>
      <c r="BN85" s="404"/>
      <c r="BO85" s="404"/>
      <c r="BP85" s="404"/>
      <c r="BQ85" s="404"/>
      <c r="BR85" s="404"/>
      <c r="BS85" s="404"/>
      <c r="BT85" s="404" t="s">
        <v>8</v>
      </c>
      <c r="BU85" s="404"/>
      <c r="BV85" s="404"/>
      <c r="BW85" s="404"/>
      <c r="BX85" s="404"/>
      <c r="BY85" s="404"/>
      <c r="BZ85" s="404"/>
      <c r="CA85" s="404"/>
      <c r="CB85" s="404"/>
      <c r="CC85" s="404"/>
      <c r="CD85" s="404"/>
      <c r="CE85" s="405">
        <f>CE70+CE75+CE78+CE83</f>
        <v>2231199.9959999998</v>
      </c>
      <c r="CF85" s="406"/>
      <c r="CG85" s="406"/>
      <c r="CH85" s="406"/>
      <c r="CI85" s="406"/>
      <c r="CJ85" s="406"/>
      <c r="CK85" s="406"/>
      <c r="CL85" s="406"/>
      <c r="CM85" s="406"/>
      <c r="CN85" s="406"/>
      <c r="CO85" s="406"/>
      <c r="CP85" s="406"/>
      <c r="CQ85" s="406"/>
      <c r="CR85" s="406"/>
      <c r="CS85" s="406"/>
      <c r="CT85" s="406"/>
      <c r="CU85" s="406"/>
      <c r="CV85" s="406"/>
      <c r="CW85" s="406"/>
      <c r="CX85" s="406"/>
      <c r="CY85" s="406"/>
      <c r="CZ85" s="406"/>
      <c r="DA85" s="407"/>
    </row>
    <row r="86" spans="1:105" s="59" customFormat="1" ht="15" customHeight="1" x14ac:dyDescent="0.25">
      <c r="A86" s="55"/>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c r="BA86" s="55"/>
      <c r="BB86" s="55"/>
      <c r="BC86" s="55"/>
      <c r="BD86" s="55"/>
      <c r="BE86" s="55"/>
      <c r="BF86" s="55"/>
      <c r="BG86" s="55"/>
      <c r="BH86" s="55"/>
      <c r="BI86" s="55"/>
      <c r="BJ86" s="55"/>
      <c r="BK86" s="55"/>
      <c r="BL86" s="55"/>
      <c r="BM86" s="55"/>
      <c r="BN86" s="55"/>
      <c r="BO86" s="55"/>
      <c r="BP86" s="55"/>
      <c r="BQ86" s="55"/>
      <c r="BR86" s="55"/>
      <c r="BS86" s="55"/>
      <c r="BT86" s="55"/>
      <c r="BU86" s="55"/>
      <c r="BV86" s="55"/>
      <c r="BW86" s="55"/>
      <c r="BX86" s="55"/>
      <c r="BY86" s="55"/>
      <c r="BZ86" s="55"/>
      <c r="CA86" s="55"/>
      <c r="CB86" s="55"/>
      <c r="CC86" s="55"/>
      <c r="CD86" s="55"/>
      <c r="CE86" s="55"/>
      <c r="CF86" s="55"/>
      <c r="CG86" s="55"/>
      <c r="CH86" s="55"/>
      <c r="CI86" s="55"/>
      <c r="CJ86" s="55"/>
      <c r="CK86" s="55"/>
      <c r="CL86" s="55"/>
      <c r="CM86" s="55"/>
      <c r="CN86" s="55"/>
      <c r="CO86" s="55"/>
      <c r="CP86" s="55"/>
      <c r="CQ86" s="55"/>
      <c r="CR86" s="55"/>
      <c r="CS86" s="55"/>
      <c r="CT86" s="55"/>
      <c r="CU86" s="55"/>
      <c r="CV86" s="55"/>
      <c r="CW86" s="55"/>
      <c r="CX86" s="55"/>
      <c r="CY86" s="55"/>
      <c r="CZ86" s="55"/>
      <c r="DA86" s="55"/>
    </row>
    <row r="87" spans="1:105" s="59" customFormat="1" ht="15" customHeight="1" x14ac:dyDescent="0.2">
      <c r="A87" s="536" t="s">
        <v>55</v>
      </c>
      <c r="B87" s="536"/>
      <c r="C87" s="536"/>
      <c r="D87" s="536"/>
      <c r="E87" s="536"/>
      <c r="F87" s="536"/>
      <c r="G87" s="536"/>
      <c r="H87" s="536"/>
      <c r="I87" s="536"/>
      <c r="J87" s="536"/>
      <c r="K87" s="536"/>
      <c r="L87" s="536"/>
      <c r="M87" s="536"/>
      <c r="N87" s="536"/>
      <c r="O87" s="536"/>
      <c r="P87" s="536"/>
      <c r="Q87" s="536"/>
      <c r="R87" s="536"/>
      <c r="S87" s="536"/>
      <c r="T87" s="536"/>
      <c r="U87" s="536"/>
      <c r="V87" s="536"/>
      <c r="W87" s="536"/>
      <c r="X87" s="536"/>
      <c r="Y87" s="536"/>
      <c r="Z87" s="536"/>
      <c r="AA87" s="536"/>
      <c r="AB87" s="536"/>
      <c r="AC87" s="536"/>
      <c r="AD87" s="536"/>
      <c r="AE87" s="536"/>
      <c r="AF87" s="536"/>
      <c r="AG87" s="536"/>
      <c r="AH87" s="536"/>
      <c r="AI87" s="536"/>
      <c r="AJ87" s="536"/>
      <c r="AK87" s="536"/>
      <c r="AL87" s="536"/>
      <c r="AM87" s="536"/>
      <c r="AN87" s="536"/>
      <c r="AO87" s="536"/>
      <c r="AP87" s="536"/>
      <c r="AQ87" s="536"/>
      <c r="AR87" s="536"/>
      <c r="AS87" s="536"/>
      <c r="AT87" s="536"/>
      <c r="AU87" s="536"/>
      <c r="AV87" s="536"/>
      <c r="AW87" s="536"/>
      <c r="AX87" s="536"/>
      <c r="AY87" s="536"/>
      <c r="AZ87" s="536"/>
      <c r="BA87" s="536"/>
      <c r="BB87" s="536"/>
      <c r="BC87" s="536"/>
      <c r="BD87" s="536"/>
      <c r="BE87" s="536"/>
      <c r="BF87" s="536"/>
      <c r="BG87" s="536"/>
      <c r="BH87" s="536"/>
      <c r="BI87" s="536"/>
      <c r="BJ87" s="536"/>
      <c r="BK87" s="536"/>
      <c r="BL87" s="536"/>
      <c r="BM87" s="536"/>
      <c r="BN87" s="536"/>
      <c r="BO87" s="536"/>
      <c r="BP87" s="536"/>
      <c r="BQ87" s="536"/>
      <c r="BR87" s="536"/>
      <c r="BS87" s="536"/>
      <c r="BT87" s="536"/>
      <c r="BU87" s="536"/>
      <c r="BV87" s="536"/>
      <c r="BW87" s="536"/>
      <c r="BX87" s="536"/>
      <c r="BY87" s="536"/>
      <c r="BZ87" s="536"/>
      <c r="CA87" s="536"/>
      <c r="CB87" s="536"/>
      <c r="CC87" s="536"/>
      <c r="CD87" s="536"/>
      <c r="CE87" s="536"/>
      <c r="CF87" s="536"/>
      <c r="CG87" s="536"/>
      <c r="CH87" s="536"/>
      <c r="CI87" s="536"/>
      <c r="CJ87" s="536"/>
      <c r="CK87" s="536"/>
      <c r="CL87" s="536"/>
      <c r="CM87" s="536"/>
      <c r="CN87" s="536"/>
      <c r="CO87" s="536"/>
      <c r="CP87" s="536"/>
      <c r="CQ87" s="536"/>
      <c r="CR87" s="536"/>
      <c r="CS87" s="536"/>
      <c r="CT87" s="536"/>
      <c r="CU87" s="536"/>
      <c r="CV87" s="536"/>
      <c r="CW87" s="536"/>
      <c r="CX87" s="536"/>
      <c r="CY87" s="536"/>
      <c r="CZ87" s="536"/>
      <c r="DA87" s="536"/>
    </row>
    <row r="88" spans="1:105" s="59" customFormat="1" ht="10.5" customHeight="1" x14ac:dyDescent="0.25">
      <c r="A88" s="55"/>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c r="BA88" s="55"/>
      <c r="BB88" s="55"/>
      <c r="BC88" s="55"/>
      <c r="BD88" s="55"/>
      <c r="BE88" s="55"/>
      <c r="BF88" s="55"/>
      <c r="BG88" s="55"/>
      <c r="BH88" s="55"/>
      <c r="BI88" s="55"/>
      <c r="BJ88" s="55"/>
      <c r="BK88" s="55"/>
      <c r="BL88" s="55"/>
      <c r="BM88" s="55"/>
      <c r="BN88" s="55"/>
      <c r="BO88" s="55"/>
      <c r="BP88" s="55"/>
      <c r="BQ88" s="55"/>
      <c r="BR88" s="55"/>
      <c r="BS88" s="55"/>
      <c r="BT88" s="55"/>
      <c r="BU88" s="55"/>
      <c r="BV88" s="55"/>
      <c r="BW88" s="55"/>
      <c r="BX88" s="55"/>
      <c r="BY88" s="55"/>
      <c r="BZ88" s="55"/>
      <c r="CA88" s="55"/>
      <c r="CB88" s="55"/>
      <c r="CC88" s="55"/>
      <c r="CD88" s="55"/>
      <c r="CE88" s="55"/>
      <c r="CF88" s="55"/>
      <c r="CG88" s="55"/>
      <c r="CH88" s="55"/>
      <c r="CI88" s="55"/>
      <c r="CJ88" s="55"/>
      <c r="CK88" s="55"/>
      <c r="CL88" s="55"/>
      <c r="CM88" s="55"/>
      <c r="CN88" s="55"/>
      <c r="CO88" s="55"/>
      <c r="CP88" s="55"/>
      <c r="CQ88" s="55"/>
      <c r="CR88" s="55"/>
      <c r="CS88" s="55"/>
      <c r="CT88" s="55"/>
      <c r="CU88" s="55"/>
      <c r="CV88" s="55"/>
      <c r="CW88" s="55"/>
      <c r="CX88" s="55"/>
      <c r="CY88" s="55"/>
      <c r="CZ88" s="55"/>
      <c r="DA88" s="55"/>
    </row>
    <row r="89" spans="1:105" s="59" customFormat="1" ht="15" customHeight="1" x14ac:dyDescent="0.2">
      <c r="A89" s="56" t="s">
        <v>11</v>
      </c>
      <c r="B89" s="56"/>
      <c r="C89" s="56"/>
      <c r="D89" s="56"/>
      <c r="E89" s="56"/>
      <c r="F89" s="56"/>
      <c r="G89" s="56"/>
      <c r="H89" s="56"/>
      <c r="I89" s="56"/>
      <c r="J89" s="56"/>
      <c r="K89" s="56"/>
      <c r="L89" s="56"/>
      <c r="M89" s="56"/>
      <c r="N89" s="56"/>
      <c r="O89" s="56"/>
      <c r="P89" s="56"/>
      <c r="Q89" s="56"/>
      <c r="R89" s="56"/>
      <c r="S89" s="56"/>
      <c r="T89" s="56"/>
      <c r="U89" s="56"/>
      <c r="V89" s="56"/>
      <c r="W89" s="56"/>
      <c r="X89" s="544"/>
      <c r="Y89" s="544"/>
      <c r="Z89" s="544"/>
      <c r="AA89" s="544"/>
      <c r="AB89" s="544"/>
      <c r="AC89" s="544"/>
      <c r="AD89" s="544"/>
      <c r="AE89" s="544"/>
      <c r="AF89" s="544"/>
      <c r="AG89" s="544"/>
      <c r="AH89" s="544"/>
      <c r="AI89" s="544"/>
      <c r="AJ89" s="544"/>
      <c r="AK89" s="544"/>
      <c r="AL89" s="544"/>
      <c r="AM89" s="544"/>
      <c r="AN89" s="544"/>
      <c r="AO89" s="544"/>
      <c r="AP89" s="544"/>
      <c r="AQ89" s="544"/>
      <c r="AR89" s="544"/>
      <c r="AS89" s="544"/>
      <c r="AT89" s="544"/>
      <c r="AU89" s="544"/>
      <c r="AV89" s="544"/>
      <c r="AW89" s="544"/>
      <c r="AX89" s="544"/>
      <c r="AY89" s="544"/>
      <c r="AZ89" s="544"/>
      <c r="BA89" s="544"/>
      <c r="BB89" s="544"/>
      <c r="BC89" s="544"/>
      <c r="BD89" s="544"/>
      <c r="BE89" s="544"/>
      <c r="BF89" s="544"/>
      <c r="BG89" s="544"/>
      <c r="BH89" s="544"/>
      <c r="BI89" s="544"/>
      <c r="BJ89" s="544"/>
      <c r="BK89" s="544"/>
      <c r="BL89" s="544"/>
      <c r="BM89" s="544"/>
      <c r="BN89" s="544"/>
      <c r="BO89" s="544"/>
      <c r="BP89" s="544"/>
      <c r="BQ89" s="544"/>
      <c r="BR89" s="544"/>
      <c r="BS89" s="544"/>
      <c r="BT89" s="544"/>
      <c r="BU89" s="544"/>
      <c r="BV89" s="544"/>
      <c r="BW89" s="544"/>
      <c r="BX89" s="544"/>
      <c r="BY89" s="544"/>
      <c r="BZ89" s="544"/>
      <c r="CA89" s="544"/>
      <c r="CB89" s="544"/>
      <c r="CC89" s="544"/>
      <c r="CD89" s="544"/>
      <c r="CE89" s="544"/>
      <c r="CF89" s="544"/>
      <c r="CG89" s="544"/>
      <c r="CH89" s="544"/>
      <c r="CI89" s="544"/>
      <c r="CJ89" s="544"/>
      <c r="CK89" s="544"/>
      <c r="CL89" s="544"/>
      <c r="CM89" s="544"/>
      <c r="CN89" s="544"/>
      <c r="CO89" s="544"/>
      <c r="CP89" s="544"/>
      <c r="CQ89" s="544"/>
      <c r="CR89" s="544"/>
      <c r="CS89" s="544"/>
      <c r="CT89" s="544"/>
      <c r="CU89" s="544"/>
      <c r="CV89" s="544"/>
      <c r="CW89" s="544"/>
      <c r="CX89" s="544"/>
      <c r="CY89" s="544"/>
      <c r="CZ89" s="544"/>
      <c r="DA89" s="544"/>
    </row>
    <row r="90" spans="1:105" s="63" customFormat="1" ht="6.75" customHeight="1" x14ac:dyDescent="0.2">
      <c r="A90" s="56"/>
      <c r="B90" s="56"/>
      <c r="C90" s="56"/>
      <c r="D90" s="56"/>
      <c r="E90" s="56"/>
      <c r="F90" s="56"/>
      <c r="G90" s="56"/>
      <c r="H90" s="56"/>
      <c r="I90" s="56"/>
      <c r="J90" s="56"/>
      <c r="K90" s="56"/>
      <c r="L90" s="56"/>
      <c r="M90" s="56"/>
      <c r="N90" s="56"/>
      <c r="O90" s="56"/>
      <c r="P90" s="56"/>
      <c r="Q90" s="56"/>
      <c r="R90" s="56"/>
      <c r="S90" s="56"/>
      <c r="T90" s="56"/>
      <c r="U90" s="56"/>
      <c r="V90" s="56"/>
      <c r="W90" s="56"/>
      <c r="X90" s="62"/>
      <c r="Y90" s="62"/>
      <c r="Z90" s="62"/>
      <c r="AA90" s="62"/>
      <c r="AB90" s="62"/>
      <c r="AC90" s="62"/>
      <c r="AD90" s="62"/>
      <c r="AE90" s="62"/>
      <c r="AF90" s="62"/>
      <c r="AG90" s="62"/>
      <c r="AH90" s="62"/>
      <c r="AI90" s="62"/>
      <c r="AJ90" s="62"/>
      <c r="AK90" s="62"/>
      <c r="AL90" s="62"/>
      <c r="AM90" s="62"/>
      <c r="AN90" s="62"/>
      <c r="AO90" s="62"/>
      <c r="AP90" s="62"/>
      <c r="AQ90" s="62"/>
      <c r="AR90" s="62"/>
      <c r="AS90" s="62"/>
      <c r="AT90" s="62"/>
      <c r="AU90" s="62"/>
      <c r="AV90" s="62"/>
      <c r="AW90" s="62"/>
      <c r="AX90" s="62"/>
      <c r="AY90" s="62"/>
      <c r="AZ90" s="62"/>
      <c r="BA90" s="62"/>
      <c r="BB90" s="62"/>
      <c r="BC90" s="62"/>
      <c r="BD90" s="62"/>
      <c r="BE90" s="62"/>
      <c r="BF90" s="62"/>
      <c r="BG90" s="62"/>
      <c r="BH90" s="62"/>
      <c r="BI90" s="62"/>
      <c r="BJ90" s="62"/>
      <c r="BK90" s="62"/>
      <c r="BL90" s="62"/>
      <c r="BM90" s="62"/>
      <c r="BN90" s="62"/>
      <c r="BO90" s="62"/>
      <c r="BP90" s="62"/>
      <c r="BQ90" s="62"/>
      <c r="BR90" s="62"/>
      <c r="BS90" s="62"/>
      <c r="BT90" s="62"/>
      <c r="BU90" s="62"/>
      <c r="BV90" s="62"/>
      <c r="BW90" s="62"/>
      <c r="BX90" s="62"/>
      <c r="BY90" s="62"/>
      <c r="BZ90" s="62"/>
      <c r="CA90" s="62"/>
      <c r="CB90" s="62"/>
      <c r="CC90" s="62"/>
      <c r="CD90" s="62"/>
      <c r="CE90" s="62"/>
      <c r="CF90" s="62"/>
      <c r="CG90" s="62"/>
      <c r="CH90" s="62"/>
      <c r="CI90" s="62"/>
      <c r="CJ90" s="62"/>
      <c r="CK90" s="62"/>
      <c r="CL90" s="62"/>
      <c r="CM90" s="62"/>
      <c r="CN90" s="62"/>
      <c r="CO90" s="62"/>
      <c r="CP90" s="62"/>
      <c r="CQ90" s="62"/>
      <c r="CR90" s="62"/>
      <c r="CS90" s="62"/>
      <c r="CT90" s="62"/>
      <c r="CU90" s="62"/>
      <c r="CV90" s="62"/>
      <c r="CW90" s="62"/>
      <c r="CX90" s="62"/>
      <c r="CY90" s="62"/>
      <c r="CZ90" s="62"/>
      <c r="DA90" s="62"/>
    </row>
    <row r="91" spans="1:105" s="59" customFormat="1" ht="15" customHeight="1" x14ac:dyDescent="0.2">
      <c r="A91" s="545" t="s">
        <v>10</v>
      </c>
      <c r="B91" s="545"/>
      <c r="C91" s="545"/>
      <c r="D91" s="545"/>
      <c r="E91" s="545"/>
      <c r="F91" s="545"/>
      <c r="G91" s="545"/>
      <c r="H91" s="545"/>
      <c r="I91" s="545"/>
      <c r="J91" s="545"/>
      <c r="K91" s="545"/>
      <c r="L91" s="545"/>
      <c r="M91" s="545"/>
      <c r="N91" s="545"/>
      <c r="O91" s="545"/>
      <c r="P91" s="545"/>
      <c r="Q91" s="545"/>
      <c r="R91" s="545"/>
      <c r="S91" s="545"/>
      <c r="T91" s="545"/>
      <c r="U91" s="545"/>
      <c r="V91" s="545"/>
      <c r="W91" s="545"/>
      <c r="X91" s="545"/>
      <c r="Y91" s="545"/>
      <c r="Z91" s="545"/>
      <c r="AA91" s="545"/>
      <c r="AB91" s="545"/>
      <c r="AC91" s="545"/>
      <c r="AD91" s="545"/>
      <c r="AE91" s="545"/>
      <c r="AF91" s="545"/>
      <c r="AG91" s="545"/>
      <c r="AH91" s="545"/>
      <c r="AI91" s="545"/>
      <c r="AJ91" s="545"/>
      <c r="AK91" s="545"/>
      <c r="AL91" s="545"/>
      <c r="AM91" s="545"/>
      <c r="AN91" s="545"/>
      <c r="AO91" s="545"/>
      <c r="AP91" s="543" t="s">
        <v>96</v>
      </c>
      <c r="AQ91" s="543"/>
      <c r="AR91" s="543"/>
      <c r="AS91" s="543"/>
      <c r="AT91" s="543"/>
      <c r="AU91" s="543"/>
      <c r="AV91" s="543"/>
      <c r="AW91" s="543"/>
      <c r="AX91" s="543"/>
      <c r="AY91" s="543"/>
      <c r="AZ91" s="543"/>
      <c r="BA91" s="543"/>
      <c r="BB91" s="543"/>
      <c r="BC91" s="543"/>
      <c r="BD91" s="543"/>
      <c r="BE91" s="543"/>
      <c r="BF91" s="543"/>
      <c r="BG91" s="543"/>
      <c r="BH91" s="543"/>
      <c r="BI91" s="543"/>
      <c r="BJ91" s="543"/>
      <c r="BK91" s="543"/>
      <c r="BL91" s="543"/>
      <c r="BM91" s="543"/>
      <c r="BN91" s="543"/>
      <c r="BO91" s="543"/>
      <c r="BP91" s="543"/>
      <c r="BQ91" s="543"/>
      <c r="BR91" s="543"/>
      <c r="BS91" s="543"/>
      <c r="BT91" s="543"/>
      <c r="BU91" s="543"/>
      <c r="BV91" s="543"/>
      <c r="BW91" s="543"/>
      <c r="BX91" s="543"/>
      <c r="BY91" s="543"/>
      <c r="BZ91" s="543"/>
      <c r="CA91" s="543"/>
      <c r="CB91" s="543"/>
      <c r="CC91" s="543"/>
      <c r="CD91" s="543"/>
      <c r="CE91" s="543"/>
      <c r="CF91" s="543"/>
      <c r="CG91" s="543"/>
      <c r="CH91" s="543"/>
      <c r="CI91" s="543"/>
      <c r="CJ91" s="543"/>
      <c r="CK91" s="543"/>
      <c r="CL91" s="543"/>
      <c r="CM91" s="543"/>
      <c r="CN91" s="543"/>
      <c r="CO91" s="543"/>
      <c r="CP91" s="543"/>
      <c r="CQ91" s="543"/>
      <c r="CR91" s="543"/>
      <c r="CS91" s="543"/>
      <c r="CT91" s="543"/>
      <c r="CU91" s="543"/>
      <c r="CV91" s="543"/>
      <c r="CW91" s="543"/>
      <c r="CX91" s="543"/>
      <c r="CY91" s="543"/>
      <c r="CZ91" s="543"/>
      <c r="DA91" s="543"/>
    </row>
    <row r="92" spans="1:105" s="59" customFormat="1" ht="9" customHeight="1" x14ac:dyDescent="0.25">
      <c r="A92" s="55"/>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c r="BA92" s="55"/>
      <c r="BB92" s="55"/>
      <c r="BC92" s="55"/>
      <c r="BD92" s="55"/>
      <c r="BE92" s="55"/>
      <c r="BF92" s="55"/>
      <c r="BG92" s="55"/>
      <c r="BH92" s="55"/>
      <c r="BI92" s="55"/>
      <c r="BJ92" s="55"/>
      <c r="BK92" s="55"/>
      <c r="BL92" s="55"/>
      <c r="BM92" s="55"/>
      <c r="BN92" s="55"/>
      <c r="BO92" s="55"/>
      <c r="BP92" s="55"/>
      <c r="BQ92" s="55"/>
      <c r="BR92" s="55"/>
      <c r="BS92" s="55"/>
      <c r="BT92" s="55"/>
      <c r="BU92" s="55"/>
      <c r="BV92" s="55"/>
      <c r="BW92" s="55"/>
      <c r="BX92" s="55"/>
      <c r="BY92" s="55"/>
      <c r="BZ92" s="55"/>
      <c r="CA92" s="55"/>
      <c r="CB92" s="55"/>
      <c r="CC92" s="55"/>
      <c r="CD92" s="55"/>
      <c r="CE92" s="55"/>
      <c r="CF92" s="55"/>
      <c r="CG92" s="55"/>
      <c r="CH92" s="55"/>
      <c r="CI92" s="55"/>
      <c r="CJ92" s="55"/>
      <c r="CK92" s="55"/>
      <c r="CL92" s="55"/>
      <c r="CM92" s="55"/>
      <c r="CN92" s="55"/>
      <c r="CO92" s="55"/>
      <c r="CP92" s="55"/>
      <c r="CQ92" s="55"/>
      <c r="CR92" s="55"/>
      <c r="CS92" s="55"/>
      <c r="CT92" s="55"/>
      <c r="CU92" s="55"/>
      <c r="CV92" s="55"/>
      <c r="CW92" s="55"/>
      <c r="CX92" s="55"/>
      <c r="CY92" s="55"/>
      <c r="CZ92" s="55"/>
      <c r="DA92" s="55"/>
    </row>
    <row r="93" spans="1:105" s="59" customFormat="1" ht="15" customHeight="1" x14ac:dyDescent="0.2">
      <c r="A93" s="431" t="s">
        <v>0</v>
      </c>
      <c r="B93" s="432"/>
      <c r="C93" s="432"/>
      <c r="D93" s="432"/>
      <c r="E93" s="432"/>
      <c r="F93" s="432"/>
      <c r="G93" s="433"/>
      <c r="H93" s="431" t="s">
        <v>50</v>
      </c>
      <c r="I93" s="432"/>
      <c r="J93" s="432"/>
      <c r="K93" s="432"/>
      <c r="L93" s="432"/>
      <c r="M93" s="432"/>
      <c r="N93" s="432"/>
      <c r="O93" s="432"/>
      <c r="P93" s="432"/>
      <c r="Q93" s="432"/>
      <c r="R93" s="432"/>
      <c r="S93" s="432"/>
      <c r="T93" s="432"/>
      <c r="U93" s="432"/>
      <c r="V93" s="432"/>
      <c r="W93" s="432"/>
      <c r="X93" s="432"/>
      <c r="Y93" s="432"/>
      <c r="Z93" s="432"/>
      <c r="AA93" s="432"/>
      <c r="AB93" s="432"/>
      <c r="AC93" s="432"/>
      <c r="AD93" s="432"/>
      <c r="AE93" s="432"/>
      <c r="AF93" s="432"/>
      <c r="AG93" s="432"/>
      <c r="AH93" s="432"/>
      <c r="AI93" s="432"/>
      <c r="AJ93" s="432"/>
      <c r="AK93" s="432"/>
      <c r="AL93" s="432"/>
      <c r="AM93" s="432"/>
      <c r="AN93" s="432"/>
      <c r="AO93" s="432"/>
      <c r="AP93" s="432"/>
      <c r="AQ93" s="432"/>
      <c r="AR93" s="432"/>
      <c r="AS93" s="432"/>
      <c r="AT93" s="432"/>
      <c r="AU93" s="432"/>
      <c r="AV93" s="432"/>
      <c r="AW93" s="432"/>
      <c r="AX93" s="432"/>
      <c r="AY93" s="432"/>
      <c r="AZ93" s="432"/>
      <c r="BA93" s="432"/>
      <c r="BB93" s="432"/>
      <c r="BC93" s="433"/>
      <c r="BD93" s="431" t="s">
        <v>51</v>
      </c>
      <c r="BE93" s="432"/>
      <c r="BF93" s="432"/>
      <c r="BG93" s="432"/>
      <c r="BH93" s="432"/>
      <c r="BI93" s="432"/>
      <c r="BJ93" s="432"/>
      <c r="BK93" s="432"/>
      <c r="BL93" s="432"/>
      <c r="BM93" s="432"/>
      <c r="BN93" s="432"/>
      <c r="BO93" s="432"/>
      <c r="BP93" s="432"/>
      <c r="BQ93" s="432"/>
      <c r="BR93" s="432"/>
      <c r="BS93" s="433"/>
      <c r="BT93" s="431" t="s">
        <v>52</v>
      </c>
      <c r="BU93" s="432"/>
      <c r="BV93" s="432"/>
      <c r="BW93" s="432"/>
      <c r="BX93" s="432"/>
      <c r="BY93" s="432"/>
      <c r="BZ93" s="432"/>
      <c r="CA93" s="432"/>
      <c r="CB93" s="432"/>
      <c r="CC93" s="432"/>
      <c r="CD93" s="432"/>
      <c r="CE93" s="432"/>
      <c r="CF93" s="432"/>
      <c r="CG93" s="432"/>
      <c r="CH93" s="432"/>
      <c r="CI93" s="433"/>
      <c r="CJ93" s="431" t="s">
        <v>49</v>
      </c>
      <c r="CK93" s="432"/>
      <c r="CL93" s="432"/>
      <c r="CM93" s="432"/>
      <c r="CN93" s="432"/>
      <c r="CO93" s="432"/>
      <c r="CP93" s="432"/>
      <c r="CQ93" s="432"/>
      <c r="CR93" s="432"/>
      <c r="CS93" s="432"/>
      <c r="CT93" s="432"/>
      <c r="CU93" s="432"/>
      <c r="CV93" s="432"/>
      <c r="CW93" s="432"/>
      <c r="CX93" s="432"/>
      <c r="CY93" s="432"/>
      <c r="CZ93" s="432"/>
      <c r="DA93" s="433"/>
    </row>
    <row r="94" spans="1:105" s="59" customFormat="1" ht="15" customHeight="1" x14ac:dyDescent="0.2">
      <c r="A94" s="429">
        <v>1</v>
      </c>
      <c r="B94" s="429"/>
      <c r="C94" s="429"/>
      <c r="D94" s="429"/>
      <c r="E94" s="429"/>
      <c r="F94" s="429"/>
      <c r="G94" s="429"/>
      <c r="H94" s="429">
        <v>2</v>
      </c>
      <c r="I94" s="429"/>
      <c r="J94" s="429"/>
      <c r="K94" s="429"/>
      <c r="L94" s="429"/>
      <c r="M94" s="429"/>
      <c r="N94" s="429"/>
      <c r="O94" s="429"/>
      <c r="P94" s="429"/>
      <c r="Q94" s="429"/>
      <c r="R94" s="429"/>
      <c r="S94" s="429"/>
      <c r="T94" s="429"/>
      <c r="U94" s="429"/>
      <c r="V94" s="429"/>
      <c r="W94" s="429"/>
      <c r="X94" s="429"/>
      <c r="Y94" s="429"/>
      <c r="Z94" s="429"/>
      <c r="AA94" s="429"/>
      <c r="AB94" s="429"/>
      <c r="AC94" s="429"/>
      <c r="AD94" s="429"/>
      <c r="AE94" s="429"/>
      <c r="AF94" s="429"/>
      <c r="AG94" s="429"/>
      <c r="AH94" s="429"/>
      <c r="AI94" s="429"/>
      <c r="AJ94" s="429"/>
      <c r="AK94" s="429"/>
      <c r="AL94" s="429"/>
      <c r="AM94" s="429"/>
      <c r="AN94" s="429"/>
      <c r="AO94" s="429"/>
      <c r="AP94" s="429"/>
      <c r="AQ94" s="429"/>
      <c r="AR94" s="429"/>
      <c r="AS94" s="429"/>
      <c r="AT94" s="429"/>
      <c r="AU94" s="429"/>
      <c r="AV94" s="429"/>
      <c r="AW94" s="429"/>
      <c r="AX94" s="429"/>
      <c r="AY94" s="429"/>
      <c r="AZ94" s="429"/>
      <c r="BA94" s="429"/>
      <c r="BB94" s="429"/>
      <c r="BC94" s="429"/>
      <c r="BD94" s="429">
        <v>3</v>
      </c>
      <c r="BE94" s="429"/>
      <c r="BF94" s="429"/>
      <c r="BG94" s="429"/>
      <c r="BH94" s="429"/>
      <c r="BI94" s="429"/>
      <c r="BJ94" s="429"/>
      <c r="BK94" s="429"/>
      <c r="BL94" s="429"/>
      <c r="BM94" s="429"/>
      <c r="BN94" s="429"/>
      <c r="BO94" s="429"/>
      <c r="BP94" s="429"/>
      <c r="BQ94" s="429"/>
      <c r="BR94" s="429"/>
      <c r="BS94" s="429"/>
      <c r="BT94" s="429">
        <v>4</v>
      </c>
      <c r="BU94" s="429"/>
      <c r="BV94" s="429"/>
      <c r="BW94" s="429"/>
      <c r="BX94" s="429"/>
      <c r="BY94" s="429"/>
      <c r="BZ94" s="429"/>
      <c r="CA94" s="429"/>
      <c r="CB94" s="429"/>
      <c r="CC94" s="429"/>
      <c r="CD94" s="429"/>
      <c r="CE94" s="429"/>
      <c r="CF94" s="429"/>
      <c r="CG94" s="429"/>
      <c r="CH94" s="429"/>
      <c r="CI94" s="429"/>
      <c r="CJ94" s="429">
        <v>5</v>
      </c>
      <c r="CK94" s="429"/>
      <c r="CL94" s="429"/>
      <c r="CM94" s="429"/>
      <c r="CN94" s="429"/>
      <c r="CO94" s="429"/>
      <c r="CP94" s="429"/>
      <c r="CQ94" s="429"/>
      <c r="CR94" s="429"/>
      <c r="CS94" s="429"/>
      <c r="CT94" s="429"/>
      <c r="CU94" s="429"/>
      <c r="CV94" s="429"/>
      <c r="CW94" s="429"/>
      <c r="CX94" s="429"/>
      <c r="CY94" s="429"/>
      <c r="CZ94" s="429"/>
      <c r="DA94" s="429"/>
    </row>
    <row r="95" spans="1:105" s="59" customFormat="1" ht="15" customHeight="1" x14ac:dyDescent="0.2">
      <c r="A95" s="424" t="s">
        <v>26</v>
      </c>
      <c r="B95" s="424"/>
      <c r="C95" s="424"/>
      <c r="D95" s="424"/>
      <c r="E95" s="424"/>
      <c r="F95" s="424"/>
      <c r="G95" s="424"/>
      <c r="H95" s="412"/>
      <c r="I95" s="412"/>
      <c r="J95" s="412"/>
      <c r="K95" s="412"/>
      <c r="L95" s="412"/>
      <c r="M95" s="412"/>
      <c r="N95" s="412"/>
      <c r="O95" s="412"/>
      <c r="P95" s="412"/>
      <c r="Q95" s="412"/>
      <c r="R95" s="412"/>
      <c r="S95" s="412"/>
      <c r="T95" s="412"/>
      <c r="U95" s="412"/>
      <c r="V95" s="412"/>
      <c r="W95" s="412"/>
      <c r="X95" s="412"/>
      <c r="Y95" s="412"/>
      <c r="Z95" s="412"/>
      <c r="AA95" s="412"/>
      <c r="AB95" s="412"/>
      <c r="AC95" s="412"/>
      <c r="AD95" s="412"/>
      <c r="AE95" s="412"/>
      <c r="AF95" s="412"/>
      <c r="AG95" s="412"/>
      <c r="AH95" s="412"/>
      <c r="AI95" s="412"/>
      <c r="AJ95" s="412"/>
      <c r="AK95" s="412"/>
      <c r="AL95" s="412"/>
      <c r="AM95" s="412"/>
      <c r="AN95" s="412"/>
      <c r="AO95" s="412"/>
      <c r="AP95" s="412"/>
      <c r="AQ95" s="412"/>
      <c r="AR95" s="412"/>
      <c r="AS95" s="412"/>
      <c r="AT95" s="412"/>
      <c r="AU95" s="412"/>
      <c r="AV95" s="412"/>
      <c r="AW95" s="412"/>
      <c r="AX95" s="412"/>
      <c r="AY95" s="412"/>
      <c r="AZ95" s="412"/>
      <c r="BA95" s="412"/>
      <c r="BB95" s="412"/>
      <c r="BC95" s="412"/>
      <c r="BD95" s="413"/>
      <c r="BE95" s="413"/>
      <c r="BF95" s="413"/>
      <c r="BG95" s="413"/>
      <c r="BH95" s="413"/>
      <c r="BI95" s="413"/>
      <c r="BJ95" s="413"/>
      <c r="BK95" s="413"/>
      <c r="BL95" s="413"/>
      <c r="BM95" s="413"/>
      <c r="BN95" s="413"/>
      <c r="BO95" s="413"/>
      <c r="BP95" s="413"/>
      <c r="BQ95" s="413"/>
      <c r="BR95" s="413"/>
      <c r="BS95" s="413"/>
      <c r="BT95" s="413"/>
      <c r="BU95" s="413"/>
      <c r="BV95" s="413"/>
      <c r="BW95" s="413"/>
      <c r="BX95" s="413"/>
      <c r="BY95" s="413"/>
      <c r="BZ95" s="413"/>
      <c r="CA95" s="413"/>
      <c r="CB95" s="413"/>
      <c r="CC95" s="413"/>
      <c r="CD95" s="413"/>
      <c r="CE95" s="413"/>
      <c r="CF95" s="413"/>
      <c r="CG95" s="413"/>
      <c r="CH95" s="413"/>
      <c r="CI95" s="413"/>
      <c r="CJ95" s="414"/>
      <c r="CK95" s="414"/>
      <c r="CL95" s="414"/>
      <c r="CM95" s="414"/>
      <c r="CN95" s="414"/>
      <c r="CO95" s="414"/>
      <c r="CP95" s="414"/>
      <c r="CQ95" s="414"/>
      <c r="CR95" s="414"/>
      <c r="CS95" s="414"/>
      <c r="CT95" s="414"/>
      <c r="CU95" s="414"/>
      <c r="CV95" s="414"/>
      <c r="CW95" s="414"/>
      <c r="CX95" s="414"/>
      <c r="CY95" s="414"/>
      <c r="CZ95" s="414"/>
      <c r="DA95" s="414"/>
    </row>
    <row r="96" spans="1:105" s="59" customFormat="1" ht="15" customHeight="1" x14ac:dyDescent="0.2">
      <c r="A96" s="424" t="s">
        <v>30</v>
      </c>
      <c r="B96" s="424"/>
      <c r="C96" s="424"/>
      <c r="D96" s="424"/>
      <c r="E96" s="424"/>
      <c r="F96" s="424"/>
      <c r="G96" s="424"/>
      <c r="H96" s="412"/>
      <c r="I96" s="412"/>
      <c r="J96" s="412"/>
      <c r="K96" s="412"/>
      <c r="L96" s="412"/>
      <c r="M96" s="412"/>
      <c r="N96" s="412"/>
      <c r="O96" s="412"/>
      <c r="P96" s="412"/>
      <c r="Q96" s="412"/>
      <c r="R96" s="412"/>
      <c r="S96" s="412"/>
      <c r="T96" s="412"/>
      <c r="U96" s="412"/>
      <c r="V96" s="412"/>
      <c r="W96" s="412"/>
      <c r="X96" s="412"/>
      <c r="Y96" s="412"/>
      <c r="Z96" s="412"/>
      <c r="AA96" s="412"/>
      <c r="AB96" s="412"/>
      <c r="AC96" s="412"/>
      <c r="AD96" s="412"/>
      <c r="AE96" s="412"/>
      <c r="AF96" s="412"/>
      <c r="AG96" s="412"/>
      <c r="AH96" s="412"/>
      <c r="AI96" s="412"/>
      <c r="AJ96" s="412"/>
      <c r="AK96" s="412"/>
      <c r="AL96" s="412"/>
      <c r="AM96" s="412"/>
      <c r="AN96" s="412"/>
      <c r="AO96" s="412"/>
      <c r="AP96" s="412"/>
      <c r="AQ96" s="412"/>
      <c r="AR96" s="412"/>
      <c r="AS96" s="412"/>
      <c r="AT96" s="412"/>
      <c r="AU96" s="412"/>
      <c r="AV96" s="412"/>
      <c r="AW96" s="412"/>
      <c r="AX96" s="412"/>
      <c r="AY96" s="412"/>
      <c r="AZ96" s="412"/>
      <c r="BA96" s="412"/>
      <c r="BB96" s="412"/>
      <c r="BC96" s="412"/>
      <c r="BD96" s="413"/>
      <c r="BE96" s="413"/>
      <c r="BF96" s="413"/>
      <c r="BG96" s="413"/>
      <c r="BH96" s="413"/>
      <c r="BI96" s="413"/>
      <c r="BJ96" s="413"/>
      <c r="BK96" s="413"/>
      <c r="BL96" s="413"/>
      <c r="BM96" s="413"/>
      <c r="BN96" s="413"/>
      <c r="BO96" s="413"/>
      <c r="BP96" s="413"/>
      <c r="BQ96" s="413"/>
      <c r="BR96" s="413"/>
      <c r="BS96" s="413"/>
      <c r="BT96" s="413"/>
      <c r="BU96" s="413"/>
      <c r="BV96" s="413"/>
      <c r="BW96" s="413"/>
      <c r="BX96" s="413"/>
      <c r="BY96" s="413"/>
      <c r="BZ96" s="413"/>
      <c r="CA96" s="413"/>
      <c r="CB96" s="413"/>
      <c r="CC96" s="413"/>
      <c r="CD96" s="413"/>
      <c r="CE96" s="413"/>
      <c r="CF96" s="413"/>
      <c r="CG96" s="413"/>
      <c r="CH96" s="413"/>
      <c r="CI96" s="413"/>
      <c r="CJ96" s="414"/>
      <c r="CK96" s="414"/>
      <c r="CL96" s="414"/>
      <c r="CM96" s="414"/>
      <c r="CN96" s="414"/>
      <c r="CO96" s="414"/>
      <c r="CP96" s="414"/>
      <c r="CQ96" s="414"/>
      <c r="CR96" s="414"/>
      <c r="CS96" s="414"/>
      <c r="CT96" s="414"/>
      <c r="CU96" s="414"/>
      <c r="CV96" s="414"/>
      <c r="CW96" s="414"/>
      <c r="CX96" s="414"/>
      <c r="CY96" s="414"/>
      <c r="CZ96" s="414"/>
      <c r="DA96" s="414"/>
    </row>
    <row r="97" spans="1:105" ht="12" customHeight="1" x14ac:dyDescent="0.25">
      <c r="A97" s="424"/>
      <c r="B97" s="424"/>
      <c r="C97" s="424"/>
      <c r="D97" s="424"/>
      <c r="E97" s="424"/>
      <c r="F97" s="424"/>
      <c r="G97" s="424"/>
      <c r="H97" s="425" t="s">
        <v>7</v>
      </c>
      <c r="I97" s="425"/>
      <c r="J97" s="425"/>
      <c r="K97" s="425"/>
      <c r="L97" s="425"/>
      <c r="M97" s="425"/>
      <c r="N97" s="425"/>
      <c r="O97" s="425"/>
      <c r="P97" s="425"/>
      <c r="Q97" s="425"/>
      <c r="R97" s="425"/>
      <c r="S97" s="425"/>
      <c r="T97" s="425"/>
      <c r="U97" s="425"/>
      <c r="V97" s="425"/>
      <c r="W97" s="425"/>
      <c r="X97" s="425"/>
      <c r="Y97" s="425"/>
      <c r="Z97" s="425"/>
      <c r="AA97" s="425"/>
      <c r="AB97" s="425"/>
      <c r="AC97" s="425"/>
      <c r="AD97" s="425"/>
      <c r="AE97" s="425"/>
      <c r="AF97" s="425"/>
      <c r="AG97" s="425"/>
      <c r="AH97" s="425"/>
      <c r="AI97" s="425"/>
      <c r="AJ97" s="425"/>
      <c r="AK97" s="425"/>
      <c r="AL97" s="425"/>
      <c r="AM97" s="425"/>
      <c r="AN97" s="425"/>
      <c r="AO97" s="425"/>
      <c r="AP97" s="425"/>
      <c r="AQ97" s="425"/>
      <c r="AR97" s="425"/>
      <c r="AS97" s="425"/>
      <c r="AT97" s="425"/>
      <c r="AU97" s="425"/>
      <c r="AV97" s="425"/>
      <c r="AW97" s="425"/>
      <c r="AX97" s="425"/>
      <c r="AY97" s="425"/>
      <c r="AZ97" s="425"/>
      <c r="BA97" s="425"/>
      <c r="BB97" s="425"/>
      <c r="BC97" s="426"/>
      <c r="BD97" s="413" t="s">
        <v>8</v>
      </c>
      <c r="BE97" s="413"/>
      <c r="BF97" s="413"/>
      <c r="BG97" s="413"/>
      <c r="BH97" s="413"/>
      <c r="BI97" s="413"/>
      <c r="BJ97" s="413"/>
      <c r="BK97" s="413"/>
      <c r="BL97" s="413"/>
      <c r="BM97" s="413"/>
      <c r="BN97" s="413"/>
      <c r="BO97" s="413"/>
      <c r="BP97" s="413"/>
      <c r="BQ97" s="413"/>
      <c r="BR97" s="413"/>
      <c r="BS97" s="413"/>
      <c r="BT97" s="413" t="s">
        <v>8</v>
      </c>
      <c r="BU97" s="413"/>
      <c r="BV97" s="413"/>
      <c r="BW97" s="413"/>
      <c r="BX97" s="413"/>
      <c r="BY97" s="413"/>
      <c r="BZ97" s="413"/>
      <c r="CA97" s="413"/>
      <c r="CB97" s="413"/>
      <c r="CC97" s="413"/>
      <c r="CD97" s="413"/>
      <c r="CE97" s="413"/>
      <c r="CF97" s="413"/>
      <c r="CG97" s="413"/>
      <c r="CH97" s="413"/>
      <c r="CI97" s="413"/>
      <c r="CJ97" s="414"/>
      <c r="CK97" s="414"/>
      <c r="CL97" s="414"/>
      <c r="CM97" s="414"/>
      <c r="CN97" s="414"/>
      <c r="CO97" s="414"/>
      <c r="CP97" s="414"/>
      <c r="CQ97" s="414"/>
      <c r="CR97" s="414"/>
      <c r="CS97" s="414"/>
      <c r="CT97" s="414"/>
      <c r="CU97" s="414"/>
      <c r="CV97" s="414"/>
      <c r="CW97" s="414"/>
      <c r="CX97" s="414"/>
      <c r="CY97" s="414"/>
      <c r="CZ97" s="414"/>
      <c r="DA97" s="414"/>
    </row>
    <row r="98" spans="1:105" s="56" customFormat="1" ht="9.75" customHeight="1" x14ac:dyDescent="0.25">
      <c r="A98" s="55"/>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c r="BA98" s="55"/>
      <c r="BB98" s="55"/>
      <c r="BC98" s="55"/>
      <c r="BD98" s="55"/>
      <c r="BE98" s="55"/>
      <c r="BF98" s="55"/>
      <c r="BG98" s="55"/>
      <c r="BH98" s="55"/>
      <c r="BI98" s="55"/>
      <c r="BJ98" s="55"/>
      <c r="BK98" s="55"/>
      <c r="BL98" s="55"/>
      <c r="BM98" s="55"/>
      <c r="BN98" s="55"/>
      <c r="BO98" s="55"/>
      <c r="BP98" s="55"/>
      <c r="BQ98" s="55"/>
      <c r="BR98" s="55"/>
      <c r="BS98" s="55"/>
      <c r="BT98" s="55"/>
      <c r="BU98" s="55"/>
      <c r="BV98" s="55"/>
      <c r="BW98" s="55"/>
      <c r="BX98" s="55"/>
      <c r="BY98" s="55"/>
      <c r="BZ98" s="55"/>
      <c r="CA98" s="55"/>
      <c r="CB98" s="55"/>
      <c r="CC98" s="55"/>
      <c r="CD98" s="55"/>
      <c r="CE98" s="55"/>
      <c r="CF98" s="55"/>
      <c r="CG98" s="55"/>
      <c r="CH98" s="55"/>
      <c r="CI98" s="55"/>
      <c r="CJ98" s="55"/>
      <c r="CK98" s="55"/>
      <c r="CL98" s="55"/>
      <c r="CM98" s="55"/>
      <c r="CN98" s="55"/>
      <c r="CO98" s="55"/>
      <c r="CP98" s="55"/>
      <c r="CQ98" s="55"/>
      <c r="CR98" s="55"/>
      <c r="CS98" s="55"/>
      <c r="CT98" s="55"/>
      <c r="CU98" s="55"/>
      <c r="CV98" s="55"/>
      <c r="CW98" s="55"/>
      <c r="CX98" s="55"/>
      <c r="CY98" s="55"/>
      <c r="CZ98" s="55"/>
      <c r="DA98" s="55"/>
    </row>
    <row r="99" spans="1:105" ht="15" customHeight="1" x14ac:dyDescent="0.25">
      <c r="A99" s="430" t="s">
        <v>56</v>
      </c>
      <c r="B99" s="430"/>
      <c r="C99" s="430"/>
      <c r="D99" s="430"/>
      <c r="E99" s="430"/>
      <c r="F99" s="430"/>
      <c r="G99" s="430"/>
      <c r="H99" s="430"/>
      <c r="I99" s="430"/>
      <c r="J99" s="430"/>
      <c r="K99" s="430"/>
      <c r="L99" s="430"/>
      <c r="M99" s="430"/>
      <c r="N99" s="430"/>
      <c r="O99" s="430"/>
      <c r="P99" s="430"/>
      <c r="Q99" s="430"/>
      <c r="R99" s="430"/>
      <c r="S99" s="430"/>
      <c r="T99" s="430"/>
      <c r="U99" s="430"/>
      <c r="V99" s="430"/>
      <c r="W99" s="430"/>
      <c r="X99" s="430"/>
      <c r="Y99" s="430"/>
      <c r="Z99" s="430"/>
      <c r="AA99" s="430"/>
      <c r="AB99" s="430"/>
      <c r="AC99" s="430"/>
      <c r="AD99" s="430"/>
      <c r="AE99" s="430"/>
      <c r="AF99" s="430"/>
      <c r="AG99" s="430"/>
      <c r="AH99" s="430"/>
      <c r="AI99" s="430"/>
      <c r="AJ99" s="430"/>
      <c r="AK99" s="430"/>
      <c r="AL99" s="430"/>
      <c r="AM99" s="430"/>
      <c r="AN99" s="430"/>
      <c r="AO99" s="430"/>
      <c r="AP99" s="430"/>
      <c r="AQ99" s="430"/>
      <c r="AR99" s="430"/>
      <c r="AS99" s="430"/>
      <c r="AT99" s="430"/>
      <c r="AU99" s="430"/>
      <c r="AV99" s="430"/>
      <c r="AW99" s="430"/>
      <c r="AX99" s="430"/>
      <c r="AY99" s="430"/>
      <c r="AZ99" s="430"/>
      <c r="BA99" s="430"/>
      <c r="BB99" s="430"/>
      <c r="BC99" s="430"/>
      <c r="BD99" s="430"/>
      <c r="BE99" s="430"/>
      <c r="BF99" s="430"/>
      <c r="BG99" s="430"/>
      <c r="BH99" s="430"/>
      <c r="BI99" s="430"/>
      <c r="BJ99" s="430"/>
      <c r="BK99" s="430"/>
      <c r="BL99" s="430"/>
      <c r="BM99" s="430"/>
      <c r="BN99" s="430"/>
      <c r="BO99" s="430"/>
      <c r="BP99" s="430"/>
      <c r="BQ99" s="430"/>
      <c r="BR99" s="430"/>
      <c r="BS99" s="430"/>
      <c r="BT99" s="430"/>
      <c r="BU99" s="430"/>
      <c r="BV99" s="430"/>
      <c r="BW99" s="430"/>
      <c r="BX99" s="430"/>
      <c r="BY99" s="430"/>
      <c r="BZ99" s="430"/>
      <c r="CA99" s="430"/>
      <c r="CB99" s="430"/>
      <c r="CC99" s="430"/>
      <c r="CD99" s="430"/>
      <c r="CE99" s="430"/>
      <c r="CF99" s="430"/>
      <c r="CG99" s="430"/>
      <c r="CH99" s="430"/>
      <c r="CI99" s="430"/>
      <c r="CJ99" s="430"/>
      <c r="CK99" s="430"/>
      <c r="CL99" s="430"/>
      <c r="CM99" s="430"/>
      <c r="CN99" s="430"/>
      <c r="CO99" s="430"/>
      <c r="CP99" s="430"/>
      <c r="CQ99" s="430"/>
      <c r="CR99" s="430"/>
      <c r="CS99" s="430"/>
      <c r="CT99" s="430"/>
      <c r="CU99" s="430"/>
      <c r="CV99" s="430"/>
      <c r="CW99" s="430"/>
      <c r="CX99" s="430"/>
      <c r="CY99" s="430"/>
      <c r="CZ99" s="430"/>
      <c r="DA99" s="430"/>
    </row>
    <row r="100" spans="1:105" s="56" customFormat="1" ht="6.75" customHeight="1" x14ac:dyDescent="0.25">
      <c r="A100" s="55"/>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c r="BA100" s="55"/>
      <c r="BB100" s="55"/>
      <c r="BC100" s="55"/>
      <c r="BD100" s="55"/>
      <c r="BE100" s="55"/>
      <c r="BF100" s="55"/>
      <c r="BG100" s="55"/>
      <c r="BH100" s="55"/>
      <c r="BI100" s="55"/>
      <c r="BJ100" s="55"/>
      <c r="BK100" s="55"/>
      <c r="BL100" s="55"/>
      <c r="BM100" s="55"/>
      <c r="BN100" s="55"/>
      <c r="BO100" s="55"/>
      <c r="BP100" s="55"/>
      <c r="BQ100" s="55"/>
      <c r="BR100" s="55"/>
      <c r="BS100" s="55"/>
      <c r="BT100" s="55"/>
      <c r="BU100" s="55"/>
      <c r="BV100" s="55"/>
      <c r="BW100" s="55"/>
      <c r="BX100" s="55"/>
      <c r="BY100" s="55"/>
      <c r="BZ100" s="55"/>
      <c r="CA100" s="55"/>
      <c r="CB100" s="55"/>
      <c r="CC100" s="55"/>
      <c r="CD100" s="55"/>
      <c r="CE100" s="55"/>
      <c r="CF100" s="55"/>
      <c r="CG100" s="55"/>
      <c r="CH100" s="55"/>
      <c r="CI100" s="55"/>
      <c r="CJ100" s="55"/>
      <c r="CK100" s="55"/>
      <c r="CL100" s="55"/>
      <c r="CM100" s="55"/>
      <c r="CN100" s="55"/>
      <c r="CO100" s="55"/>
      <c r="CP100" s="55"/>
      <c r="CQ100" s="55"/>
      <c r="CR100" s="55"/>
      <c r="CS100" s="55"/>
      <c r="CT100" s="55"/>
      <c r="CU100" s="55"/>
      <c r="CV100" s="55"/>
      <c r="CW100" s="55"/>
      <c r="CX100" s="55"/>
      <c r="CY100" s="55"/>
      <c r="CZ100" s="55"/>
      <c r="DA100" s="55"/>
    </row>
    <row r="101" spans="1:105" s="56" customFormat="1" ht="12" customHeight="1" x14ac:dyDescent="0.25">
      <c r="A101" s="56" t="s">
        <v>11</v>
      </c>
      <c r="X101" s="593"/>
      <c r="Y101" s="593"/>
      <c r="Z101" s="593"/>
      <c r="AA101" s="593"/>
      <c r="AB101" s="593"/>
      <c r="AC101" s="593"/>
      <c r="AD101" s="593"/>
      <c r="AE101" s="593"/>
      <c r="AF101" s="593"/>
      <c r="AG101" s="593"/>
      <c r="AH101" s="593"/>
      <c r="AI101" s="593"/>
      <c r="AJ101" s="593"/>
      <c r="AK101" s="593"/>
      <c r="AL101" s="593"/>
      <c r="AM101" s="593"/>
      <c r="AN101" s="593"/>
      <c r="AO101" s="593"/>
      <c r="AP101" s="593"/>
      <c r="AQ101" s="593"/>
      <c r="AR101" s="593"/>
      <c r="AS101" s="593"/>
      <c r="AT101" s="593"/>
      <c r="AU101" s="593"/>
      <c r="AV101" s="593"/>
      <c r="AW101" s="593"/>
      <c r="AX101" s="593"/>
      <c r="AY101" s="593"/>
      <c r="AZ101" s="593"/>
      <c r="BA101" s="593"/>
      <c r="BB101" s="593"/>
      <c r="BC101" s="593"/>
      <c r="BD101" s="593"/>
      <c r="BE101" s="593"/>
      <c r="BF101" s="593"/>
      <c r="BG101" s="593"/>
      <c r="BH101" s="593"/>
      <c r="BI101" s="593"/>
      <c r="BJ101" s="593"/>
      <c r="BK101" s="593"/>
      <c r="BL101" s="593"/>
      <c r="BM101" s="593"/>
      <c r="BN101" s="593"/>
      <c r="BO101" s="593"/>
      <c r="BP101" s="593"/>
      <c r="BQ101" s="593"/>
      <c r="BR101" s="593"/>
      <c r="BS101" s="593"/>
      <c r="BT101" s="593"/>
      <c r="BU101" s="593"/>
      <c r="BV101" s="593"/>
      <c r="BW101" s="593"/>
      <c r="BX101" s="593"/>
      <c r="BY101" s="593"/>
      <c r="BZ101" s="593"/>
      <c r="CA101" s="593"/>
      <c r="CB101" s="593"/>
      <c r="CC101" s="593"/>
      <c r="CD101" s="593"/>
      <c r="CE101" s="593"/>
      <c r="CF101" s="593"/>
      <c r="CG101" s="593"/>
      <c r="CH101" s="593"/>
      <c r="CI101" s="593"/>
      <c r="CJ101" s="593"/>
      <c r="CK101" s="593"/>
      <c r="CL101" s="593"/>
      <c r="CM101" s="593"/>
      <c r="CN101" s="593"/>
      <c r="CO101" s="593"/>
      <c r="CP101" s="593"/>
      <c r="CQ101" s="593"/>
      <c r="CR101" s="593"/>
      <c r="CS101" s="593"/>
      <c r="CT101" s="593"/>
      <c r="CU101" s="593"/>
      <c r="CV101" s="593"/>
      <c r="CW101" s="593"/>
      <c r="CX101" s="593"/>
      <c r="CY101" s="593"/>
      <c r="CZ101" s="593"/>
      <c r="DA101" s="593"/>
    </row>
    <row r="102" spans="1:105" s="56" customFormat="1" ht="6.75" customHeight="1" x14ac:dyDescent="0.2">
      <c r="X102" s="62"/>
      <c r="Y102" s="62"/>
      <c r="Z102" s="62"/>
      <c r="AA102" s="62"/>
      <c r="AB102" s="62"/>
      <c r="AC102" s="62"/>
      <c r="AD102" s="62"/>
      <c r="AE102" s="62"/>
      <c r="AF102" s="62"/>
      <c r="AG102" s="62"/>
      <c r="AH102" s="62"/>
      <c r="AI102" s="62"/>
      <c r="AJ102" s="62"/>
      <c r="AK102" s="62"/>
      <c r="AL102" s="62"/>
      <c r="AM102" s="62"/>
      <c r="AN102" s="62"/>
      <c r="AO102" s="62"/>
      <c r="AP102" s="62"/>
      <c r="AQ102" s="62"/>
      <c r="AR102" s="62"/>
      <c r="AS102" s="62"/>
      <c r="AT102" s="62"/>
      <c r="AU102" s="62"/>
      <c r="AV102" s="62"/>
      <c r="AW102" s="62"/>
      <c r="AX102" s="62"/>
      <c r="AY102" s="62"/>
      <c r="AZ102" s="62"/>
      <c r="BA102" s="62"/>
      <c r="BB102" s="62"/>
      <c r="BC102" s="62"/>
      <c r="BD102" s="62"/>
      <c r="BE102" s="62"/>
      <c r="BF102" s="62"/>
      <c r="BG102" s="62"/>
      <c r="BH102" s="62"/>
      <c r="BI102" s="62"/>
      <c r="BJ102" s="62"/>
      <c r="BK102" s="62"/>
      <c r="BL102" s="62"/>
      <c r="BM102" s="62"/>
      <c r="BN102" s="62"/>
      <c r="BO102" s="62"/>
      <c r="BP102" s="62"/>
      <c r="BQ102" s="62"/>
      <c r="BR102" s="62"/>
      <c r="BS102" s="62"/>
      <c r="BT102" s="62"/>
      <c r="BU102" s="62"/>
      <c r="BV102" s="62"/>
      <c r="BW102" s="62"/>
      <c r="BX102" s="62"/>
      <c r="BY102" s="62"/>
      <c r="BZ102" s="62"/>
      <c r="CA102" s="62"/>
      <c r="CB102" s="62"/>
      <c r="CC102" s="62"/>
      <c r="CD102" s="62"/>
      <c r="CE102" s="62"/>
      <c r="CF102" s="62"/>
      <c r="CG102" s="62"/>
      <c r="CH102" s="62"/>
      <c r="CI102" s="62"/>
      <c r="CJ102" s="62"/>
      <c r="CK102" s="62"/>
      <c r="CL102" s="62"/>
      <c r="CM102" s="62"/>
      <c r="CN102" s="62"/>
      <c r="CO102" s="62"/>
      <c r="CP102" s="62"/>
      <c r="CQ102" s="62"/>
      <c r="CR102" s="62"/>
      <c r="CS102" s="62"/>
      <c r="CT102" s="62"/>
      <c r="CU102" s="62"/>
      <c r="CV102" s="62"/>
      <c r="CW102" s="62"/>
      <c r="CX102" s="62"/>
      <c r="CY102" s="62"/>
      <c r="CZ102" s="62"/>
      <c r="DA102" s="62"/>
    </row>
    <row r="103" spans="1:105" ht="14.25" customHeight="1" x14ac:dyDescent="0.25">
      <c r="A103" s="545" t="s">
        <v>10</v>
      </c>
      <c r="B103" s="545"/>
      <c r="C103" s="545"/>
      <c r="D103" s="545"/>
      <c r="E103" s="545"/>
      <c r="F103" s="545"/>
      <c r="G103" s="545"/>
      <c r="H103" s="545"/>
      <c r="I103" s="545"/>
      <c r="J103" s="545"/>
      <c r="K103" s="545"/>
      <c r="L103" s="545"/>
      <c r="M103" s="545"/>
      <c r="N103" s="545"/>
      <c r="O103" s="545"/>
      <c r="P103" s="545"/>
      <c r="Q103" s="545"/>
      <c r="R103" s="545"/>
      <c r="S103" s="545"/>
      <c r="T103" s="545"/>
      <c r="U103" s="545"/>
      <c r="V103" s="545"/>
      <c r="W103" s="545"/>
      <c r="X103" s="545"/>
      <c r="Y103" s="545"/>
      <c r="Z103" s="545"/>
      <c r="AA103" s="545"/>
      <c r="AB103" s="545"/>
      <c r="AC103" s="545"/>
      <c r="AD103" s="545"/>
      <c r="AE103" s="545"/>
      <c r="AF103" s="545"/>
      <c r="AG103" s="545"/>
      <c r="AH103" s="545"/>
      <c r="AI103" s="545"/>
      <c r="AJ103" s="545"/>
      <c r="AK103" s="545"/>
      <c r="AL103" s="545"/>
      <c r="AM103" s="545"/>
      <c r="AN103" s="545"/>
      <c r="AO103" s="545"/>
      <c r="AP103" s="543" t="s">
        <v>96</v>
      </c>
      <c r="AQ103" s="543"/>
      <c r="AR103" s="543"/>
      <c r="AS103" s="543"/>
      <c r="AT103" s="543"/>
      <c r="AU103" s="543"/>
      <c r="AV103" s="543"/>
      <c r="AW103" s="543"/>
      <c r="AX103" s="543"/>
      <c r="AY103" s="543"/>
      <c r="AZ103" s="543"/>
      <c r="BA103" s="543"/>
      <c r="BB103" s="543"/>
      <c r="BC103" s="543"/>
      <c r="BD103" s="543"/>
      <c r="BE103" s="543"/>
      <c r="BF103" s="543"/>
      <c r="BG103" s="543"/>
      <c r="BH103" s="543"/>
      <c r="BI103" s="543"/>
      <c r="BJ103" s="543"/>
      <c r="BK103" s="543"/>
      <c r="BL103" s="543"/>
      <c r="BM103" s="543"/>
      <c r="BN103" s="543"/>
      <c r="BO103" s="543"/>
      <c r="BP103" s="543"/>
      <c r="BQ103" s="543"/>
      <c r="BR103" s="543"/>
      <c r="BS103" s="543"/>
      <c r="BT103" s="543"/>
      <c r="BU103" s="543"/>
      <c r="BV103" s="543"/>
      <c r="BW103" s="543"/>
      <c r="BX103" s="543"/>
      <c r="BY103" s="543"/>
      <c r="BZ103" s="543"/>
      <c r="CA103" s="543"/>
      <c r="CB103" s="543"/>
      <c r="CC103" s="543"/>
      <c r="CD103" s="543"/>
      <c r="CE103" s="543"/>
      <c r="CF103" s="543"/>
      <c r="CG103" s="543"/>
      <c r="CH103" s="543"/>
      <c r="CI103" s="543"/>
      <c r="CJ103" s="543"/>
      <c r="CK103" s="543"/>
      <c r="CL103" s="543"/>
      <c r="CM103" s="543"/>
      <c r="CN103" s="543"/>
      <c r="CO103" s="543"/>
      <c r="CP103" s="543"/>
      <c r="CQ103" s="543"/>
      <c r="CR103" s="543"/>
      <c r="CS103" s="543"/>
      <c r="CT103" s="543"/>
      <c r="CU103" s="543"/>
      <c r="CV103" s="543"/>
      <c r="CW103" s="543"/>
      <c r="CX103" s="543"/>
      <c r="CY103" s="543"/>
      <c r="CZ103" s="543"/>
      <c r="DA103" s="543"/>
    </row>
    <row r="104" spans="1:105" s="57" customFormat="1" ht="9" customHeight="1" x14ac:dyDescent="0.25">
      <c r="A104" s="55"/>
      <c r="B104" s="55"/>
      <c r="C104" s="55"/>
      <c r="D104" s="55"/>
      <c r="E104" s="55"/>
      <c r="F104" s="55"/>
      <c r="G104" s="55"/>
      <c r="H104" s="55"/>
      <c r="I104" s="55"/>
      <c r="J104" s="55"/>
      <c r="K104" s="55"/>
      <c r="L104" s="55"/>
      <c r="M104" s="55"/>
      <c r="N104" s="55"/>
      <c r="O104" s="55"/>
      <c r="P104" s="55"/>
      <c r="Q104" s="55"/>
      <c r="R104" s="55"/>
      <c r="S104" s="55"/>
      <c r="T104" s="55"/>
      <c r="U104" s="55"/>
      <c r="V104" s="55"/>
      <c r="W104" s="55"/>
      <c r="X104" s="55"/>
      <c r="Y104" s="55"/>
      <c r="Z104" s="55"/>
      <c r="AA104" s="55"/>
      <c r="AB104" s="55"/>
      <c r="AC104" s="55"/>
      <c r="AD104" s="55"/>
      <c r="AE104" s="55"/>
      <c r="AF104" s="55"/>
      <c r="AG104" s="55"/>
      <c r="AH104" s="55"/>
      <c r="AI104" s="55"/>
      <c r="AJ104" s="55"/>
      <c r="AK104" s="55"/>
      <c r="AL104" s="55"/>
      <c r="AM104" s="55"/>
      <c r="AN104" s="55"/>
      <c r="AO104" s="55"/>
      <c r="AP104" s="55"/>
      <c r="AQ104" s="55"/>
      <c r="AR104" s="55"/>
      <c r="AS104" s="55"/>
      <c r="AT104" s="55"/>
      <c r="AU104" s="55"/>
      <c r="AV104" s="55"/>
      <c r="AW104" s="55"/>
      <c r="AX104" s="55"/>
      <c r="AY104" s="55"/>
      <c r="AZ104" s="55"/>
      <c r="BA104" s="55"/>
      <c r="BB104" s="55"/>
      <c r="BC104" s="55"/>
      <c r="BD104" s="55"/>
      <c r="BE104" s="55"/>
      <c r="BF104" s="55"/>
      <c r="BG104" s="55"/>
      <c r="BH104" s="55"/>
      <c r="BI104" s="55"/>
      <c r="BJ104" s="55"/>
      <c r="BK104" s="55"/>
      <c r="BL104" s="55"/>
      <c r="BM104" s="55"/>
      <c r="BN104" s="55"/>
      <c r="BO104" s="55"/>
      <c r="BP104" s="55"/>
      <c r="BQ104" s="55"/>
      <c r="BR104" s="55"/>
      <c r="BS104" s="55"/>
      <c r="BT104" s="55"/>
      <c r="BU104" s="55"/>
      <c r="BV104" s="55"/>
      <c r="BW104" s="55"/>
      <c r="BX104" s="55"/>
      <c r="BY104" s="55"/>
      <c r="BZ104" s="55"/>
      <c r="CA104" s="55"/>
      <c r="CB104" s="55"/>
      <c r="CC104" s="55"/>
      <c r="CD104" s="55"/>
      <c r="CE104" s="55"/>
      <c r="CF104" s="55"/>
      <c r="CG104" s="55"/>
      <c r="CH104" s="55"/>
      <c r="CI104" s="55"/>
      <c r="CJ104" s="55"/>
      <c r="CK104" s="55"/>
      <c r="CL104" s="55"/>
      <c r="CM104" s="55"/>
      <c r="CN104" s="55"/>
      <c r="CO104" s="55"/>
      <c r="CP104" s="55"/>
      <c r="CQ104" s="55"/>
      <c r="CR104" s="55"/>
      <c r="CS104" s="55"/>
      <c r="CT104" s="55"/>
      <c r="CU104" s="55"/>
      <c r="CV104" s="55"/>
      <c r="CW104" s="55"/>
      <c r="CX104" s="55"/>
      <c r="CY104" s="55"/>
      <c r="CZ104" s="55"/>
      <c r="DA104" s="55"/>
    </row>
    <row r="105" spans="1:105" s="58" customFormat="1" ht="12.75" x14ac:dyDescent="0.2">
      <c r="A105" s="431" t="s">
        <v>0</v>
      </c>
      <c r="B105" s="432"/>
      <c r="C105" s="432"/>
      <c r="D105" s="432"/>
      <c r="E105" s="432"/>
      <c r="F105" s="432"/>
      <c r="G105" s="433"/>
      <c r="H105" s="431" t="s">
        <v>50</v>
      </c>
      <c r="I105" s="432"/>
      <c r="J105" s="432"/>
      <c r="K105" s="432"/>
      <c r="L105" s="432"/>
      <c r="M105" s="432"/>
      <c r="N105" s="432"/>
      <c r="O105" s="432"/>
      <c r="P105" s="432"/>
      <c r="Q105" s="432"/>
      <c r="R105" s="432"/>
      <c r="S105" s="432"/>
      <c r="T105" s="432"/>
      <c r="U105" s="432"/>
      <c r="V105" s="432"/>
      <c r="W105" s="432"/>
      <c r="X105" s="432"/>
      <c r="Y105" s="432"/>
      <c r="Z105" s="432"/>
      <c r="AA105" s="432"/>
      <c r="AB105" s="432"/>
      <c r="AC105" s="432"/>
      <c r="AD105" s="432"/>
      <c r="AE105" s="432"/>
      <c r="AF105" s="432"/>
      <c r="AG105" s="432"/>
      <c r="AH105" s="432"/>
      <c r="AI105" s="432"/>
      <c r="AJ105" s="432"/>
      <c r="AK105" s="432"/>
      <c r="AL105" s="432"/>
      <c r="AM105" s="432"/>
      <c r="AN105" s="432"/>
      <c r="AO105" s="432"/>
      <c r="AP105" s="432"/>
      <c r="AQ105" s="432"/>
      <c r="AR105" s="432"/>
      <c r="AS105" s="432"/>
      <c r="AT105" s="432"/>
      <c r="AU105" s="432"/>
      <c r="AV105" s="432"/>
      <c r="AW105" s="432"/>
      <c r="AX105" s="432"/>
      <c r="AY105" s="432"/>
      <c r="AZ105" s="432"/>
      <c r="BA105" s="432"/>
      <c r="BB105" s="432"/>
      <c r="BC105" s="433"/>
      <c r="BD105" s="431" t="s">
        <v>51</v>
      </c>
      <c r="BE105" s="432"/>
      <c r="BF105" s="432"/>
      <c r="BG105" s="432"/>
      <c r="BH105" s="432"/>
      <c r="BI105" s="432"/>
      <c r="BJ105" s="432"/>
      <c r="BK105" s="432"/>
      <c r="BL105" s="432"/>
      <c r="BM105" s="432"/>
      <c r="BN105" s="432"/>
      <c r="BO105" s="432"/>
      <c r="BP105" s="432"/>
      <c r="BQ105" s="432"/>
      <c r="BR105" s="432"/>
      <c r="BS105" s="433"/>
      <c r="BT105" s="431" t="s">
        <v>52</v>
      </c>
      <c r="BU105" s="432"/>
      <c r="BV105" s="432"/>
      <c r="BW105" s="432"/>
      <c r="BX105" s="432"/>
      <c r="BY105" s="432"/>
      <c r="BZ105" s="432"/>
      <c r="CA105" s="432"/>
      <c r="CB105" s="432"/>
      <c r="CC105" s="432"/>
      <c r="CD105" s="432"/>
      <c r="CE105" s="432"/>
      <c r="CF105" s="432"/>
      <c r="CG105" s="432"/>
      <c r="CH105" s="432"/>
      <c r="CI105" s="433"/>
      <c r="CJ105" s="431" t="s">
        <v>49</v>
      </c>
      <c r="CK105" s="432"/>
      <c r="CL105" s="432"/>
      <c r="CM105" s="432"/>
      <c r="CN105" s="432"/>
      <c r="CO105" s="432"/>
      <c r="CP105" s="432"/>
      <c r="CQ105" s="432"/>
      <c r="CR105" s="432"/>
      <c r="CS105" s="432"/>
      <c r="CT105" s="432"/>
      <c r="CU105" s="432"/>
      <c r="CV105" s="432"/>
      <c r="CW105" s="432"/>
      <c r="CX105" s="432"/>
      <c r="CY105" s="432"/>
      <c r="CZ105" s="432"/>
      <c r="DA105" s="433"/>
    </row>
    <row r="106" spans="1:105" s="59" customFormat="1" ht="15" customHeight="1" x14ac:dyDescent="0.2">
      <c r="A106" s="429">
        <v>1</v>
      </c>
      <c r="B106" s="429"/>
      <c r="C106" s="429"/>
      <c r="D106" s="429"/>
      <c r="E106" s="429"/>
      <c r="F106" s="429"/>
      <c r="G106" s="429"/>
      <c r="H106" s="429">
        <v>2</v>
      </c>
      <c r="I106" s="429"/>
      <c r="J106" s="429"/>
      <c r="K106" s="429"/>
      <c r="L106" s="429"/>
      <c r="M106" s="429"/>
      <c r="N106" s="429"/>
      <c r="O106" s="429"/>
      <c r="P106" s="429"/>
      <c r="Q106" s="429"/>
      <c r="R106" s="429"/>
      <c r="S106" s="429"/>
      <c r="T106" s="429"/>
      <c r="U106" s="429"/>
      <c r="V106" s="429"/>
      <c r="W106" s="429"/>
      <c r="X106" s="429"/>
      <c r="Y106" s="429"/>
      <c r="Z106" s="429"/>
      <c r="AA106" s="429"/>
      <c r="AB106" s="429"/>
      <c r="AC106" s="429"/>
      <c r="AD106" s="429"/>
      <c r="AE106" s="429"/>
      <c r="AF106" s="429"/>
      <c r="AG106" s="429"/>
      <c r="AH106" s="429"/>
      <c r="AI106" s="429"/>
      <c r="AJ106" s="429"/>
      <c r="AK106" s="429"/>
      <c r="AL106" s="429"/>
      <c r="AM106" s="429"/>
      <c r="AN106" s="429"/>
      <c r="AO106" s="429"/>
      <c r="AP106" s="429"/>
      <c r="AQ106" s="429"/>
      <c r="AR106" s="429"/>
      <c r="AS106" s="429"/>
      <c r="AT106" s="429"/>
      <c r="AU106" s="429"/>
      <c r="AV106" s="429"/>
      <c r="AW106" s="429"/>
      <c r="AX106" s="429"/>
      <c r="AY106" s="429"/>
      <c r="AZ106" s="429"/>
      <c r="BA106" s="429"/>
      <c r="BB106" s="429"/>
      <c r="BC106" s="429"/>
      <c r="BD106" s="429">
        <v>3</v>
      </c>
      <c r="BE106" s="429"/>
      <c r="BF106" s="429"/>
      <c r="BG106" s="429"/>
      <c r="BH106" s="429"/>
      <c r="BI106" s="429"/>
      <c r="BJ106" s="429"/>
      <c r="BK106" s="429"/>
      <c r="BL106" s="429"/>
      <c r="BM106" s="429"/>
      <c r="BN106" s="429"/>
      <c r="BO106" s="429"/>
      <c r="BP106" s="429"/>
      <c r="BQ106" s="429"/>
      <c r="BR106" s="429"/>
      <c r="BS106" s="429"/>
      <c r="BT106" s="429">
        <v>4</v>
      </c>
      <c r="BU106" s="429"/>
      <c r="BV106" s="429"/>
      <c r="BW106" s="429"/>
      <c r="BX106" s="429"/>
      <c r="BY106" s="429"/>
      <c r="BZ106" s="429"/>
      <c r="CA106" s="429"/>
      <c r="CB106" s="429"/>
      <c r="CC106" s="429"/>
      <c r="CD106" s="429"/>
      <c r="CE106" s="429"/>
      <c r="CF106" s="429"/>
      <c r="CG106" s="429"/>
      <c r="CH106" s="429"/>
      <c r="CI106" s="429"/>
      <c r="CJ106" s="429">
        <v>5</v>
      </c>
      <c r="CK106" s="429"/>
      <c r="CL106" s="429"/>
      <c r="CM106" s="429"/>
      <c r="CN106" s="429"/>
      <c r="CO106" s="429"/>
      <c r="CP106" s="429"/>
      <c r="CQ106" s="429"/>
      <c r="CR106" s="429"/>
      <c r="CS106" s="429"/>
      <c r="CT106" s="429"/>
      <c r="CU106" s="429"/>
      <c r="CV106" s="429"/>
      <c r="CW106" s="429"/>
      <c r="CX106" s="429"/>
      <c r="CY106" s="429"/>
      <c r="CZ106" s="429"/>
      <c r="DA106" s="429"/>
    </row>
    <row r="107" spans="1:105" s="59" customFormat="1" ht="15" customHeight="1" x14ac:dyDescent="0.2">
      <c r="A107" s="424" t="s">
        <v>26</v>
      </c>
      <c r="B107" s="424"/>
      <c r="C107" s="424"/>
      <c r="D107" s="424"/>
      <c r="E107" s="424"/>
      <c r="F107" s="424"/>
      <c r="G107" s="424"/>
      <c r="H107" s="412"/>
      <c r="I107" s="412"/>
      <c r="J107" s="412"/>
      <c r="K107" s="412"/>
      <c r="L107" s="412"/>
      <c r="M107" s="412"/>
      <c r="N107" s="412"/>
      <c r="O107" s="412"/>
      <c r="P107" s="412"/>
      <c r="Q107" s="412"/>
      <c r="R107" s="412"/>
      <c r="S107" s="412"/>
      <c r="T107" s="412"/>
      <c r="U107" s="412"/>
      <c r="V107" s="412"/>
      <c r="W107" s="412"/>
      <c r="X107" s="412"/>
      <c r="Y107" s="412"/>
      <c r="Z107" s="412"/>
      <c r="AA107" s="412"/>
      <c r="AB107" s="412"/>
      <c r="AC107" s="412"/>
      <c r="AD107" s="412"/>
      <c r="AE107" s="412"/>
      <c r="AF107" s="412"/>
      <c r="AG107" s="412"/>
      <c r="AH107" s="412"/>
      <c r="AI107" s="412"/>
      <c r="AJ107" s="412"/>
      <c r="AK107" s="412"/>
      <c r="AL107" s="412"/>
      <c r="AM107" s="412"/>
      <c r="AN107" s="412"/>
      <c r="AO107" s="412"/>
      <c r="AP107" s="412"/>
      <c r="AQ107" s="412"/>
      <c r="AR107" s="412"/>
      <c r="AS107" s="412"/>
      <c r="AT107" s="412"/>
      <c r="AU107" s="412"/>
      <c r="AV107" s="412"/>
      <c r="AW107" s="412"/>
      <c r="AX107" s="412"/>
      <c r="AY107" s="412"/>
      <c r="AZ107" s="412"/>
      <c r="BA107" s="412"/>
      <c r="BB107" s="412"/>
      <c r="BC107" s="412"/>
      <c r="BD107" s="413"/>
      <c r="BE107" s="413"/>
      <c r="BF107" s="413"/>
      <c r="BG107" s="413"/>
      <c r="BH107" s="413"/>
      <c r="BI107" s="413"/>
      <c r="BJ107" s="413"/>
      <c r="BK107" s="413"/>
      <c r="BL107" s="413"/>
      <c r="BM107" s="413"/>
      <c r="BN107" s="413"/>
      <c r="BO107" s="413"/>
      <c r="BP107" s="413"/>
      <c r="BQ107" s="413"/>
      <c r="BR107" s="413"/>
      <c r="BS107" s="413"/>
      <c r="BT107" s="413"/>
      <c r="BU107" s="413"/>
      <c r="BV107" s="413"/>
      <c r="BW107" s="413"/>
      <c r="BX107" s="413"/>
      <c r="BY107" s="413"/>
      <c r="BZ107" s="413"/>
      <c r="CA107" s="413"/>
      <c r="CB107" s="413"/>
      <c r="CC107" s="413"/>
      <c r="CD107" s="413"/>
      <c r="CE107" s="413"/>
      <c r="CF107" s="413"/>
      <c r="CG107" s="413"/>
      <c r="CH107" s="413"/>
      <c r="CI107" s="413"/>
      <c r="CJ107" s="414"/>
      <c r="CK107" s="414"/>
      <c r="CL107" s="414"/>
      <c r="CM107" s="414"/>
      <c r="CN107" s="414"/>
      <c r="CO107" s="414"/>
      <c r="CP107" s="414"/>
      <c r="CQ107" s="414"/>
      <c r="CR107" s="414"/>
      <c r="CS107" s="414"/>
      <c r="CT107" s="414"/>
      <c r="CU107" s="414"/>
      <c r="CV107" s="414"/>
      <c r="CW107" s="414"/>
      <c r="CX107" s="414"/>
      <c r="CY107" s="414"/>
      <c r="CZ107" s="414"/>
      <c r="DA107" s="414"/>
    </row>
    <row r="108" spans="1:105" s="59" customFormat="1" ht="15" customHeight="1" x14ac:dyDescent="0.2">
      <c r="A108" s="424" t="s">
        <v>30</v>
      </c>
      <c r="B108" s="424"/>
      <c r="C108" s="424"/>
      <c r="D108" s="424"/>
      <c r="E108" s="424"/>
      <c r="F108" s="424"/>
      <c r="G108" s="424"/>
      <c r="H108" s="412"/>
      <c r="I108" s="412"/>
      <c r="J108" s="412"/>
      <c r="K108" s="412"/>
      <c r="L108" s="412"/>
      <c r="M108" s="412"/>
      <c r="N108" s="412"/>
      <c r="O108" s="412"/>
      <c r="P108" s="412"/>
      <c r="Q108" s="412"/>
      <c r="R108" s="412"/>
      <c r="S108" s="412"/>
      <c r="T108" s="412"/>
      <c r="U108" s="412"/>
      <c r="V108" s="412"/>
      <c r="W108" s="412"/>
      <c r="X108" s="412"/>
      <c r="Y108" s="412"/>
      <c r="Z108" s="412"/>
      <c r="AA108" s="412"/>
      <c r="AB108" s="412"/>
      <c r="AC108" s="412"/>
      <c r="AD108" s="412"/>
      <c r="AE108" s="412"/>
      <c r="AF108" s="412"/>
      <c r="AG108" s="412"/>
      <c r="AH108" s="412"/>
      <c r="AI108" s="412"/>
      <c r="AJ108" s="412"/>
      <c r="AK108" s="412"/>
      <c r="AL108" s="412"/>
      <c r="AM108" s="412"/>
      <c r="AN108" s="412"/>
      <c r="AO108" s="412"/>
      <c r="AP108" s="412"/>
      <c r="AQ108" s="412"/>
      <c r="AR108" s="412"/>
      <c r="AS108" s="412"/>
      <c r="AT108" s="412"/>
      <c r="AU108" s="412"/>
      <c r="AV108" s="412"/>
      <c r="AW108" s="412"/>
      <c r="AX108" s="412"/>
      <c r="AY108" s="412"/>
      <c r="AZ108" s="412"/>
      <c r="BA108" s="412"/>
      <c r="BB108" s="412"/>
      <c r="BC108" s="412"/>
      <c r="BD108" s="413"/>
      <c r="BE108" s="413"/>
      <c r="BF108" s="413"/>
      <c r="BG108" s="413"/>
      <c r="BH108" s="413"/>
      <c r="BI108" s="413"/>
      <c r="BJ108" s="413"/>
      <c r="BK108" s="413"/>
      <c r="BL108" s="413"/>
      <c r="BM108" s="413"/>
      <c r="BN108" s="413"/>
      <c r="BO108" s="413"/>
      <c r="BP108" s="413"/>
      <c r="BQ108" s="413"/>
      <c r="BR108" s="413"/>
      <c r="BS108" s="413"/>
      <c r="BT108" s="413"/>
      <c r="BU108" s="413"/>
      <c r="BV108" s="413"/>
      <c r="BW108" s="413"/>
      <c r="BX108" s="413"/>
      <c r="BY108" s="413"/>
      <c r="BZ108" s="413"/>
      <c r="CA108" s="413"/>
      <c r="CB108" s="413"/>
      <c r="CC108" s="413"/>
      <c r="CD108" s="413"/>
      <c r="CE108" s="413"/>
      <c r="CF108" s="413"/>
      <c r="CG108" s="413"/>
      <c r="CH108" s="413"/>
      <c r="CI108" s="413"/>
      <c r="CJ108" s="414"/>
      <c r="CK108" s="414"/>
      <c r="CL108" s="414"/>
      <c r="CM108" s="414"/>
      <c r="CN108" s="414"/>
      <c r="CO108" s="414"/>
      <c r="CP108" s="414"/>
      <c r="CQ108" s="414"/>
      <c r="CR108" s="414"/>
      <c r="CS108" s="414"/>
      <c r="CT108" s="414"/>
      <c r="CU108" s="414"/>
      <c r="CV108" s="414"/>
      <c r="CW108" s="414"/>
      <c r="CX108" s="414"/>
      <c r="CY108" s="414"/>
      <c r="CZ108" s="414"/>
      <c r="DA108" s="414"/>
    </row>
    <row r="109" spans="1:105" ht="12" customHeight="1" x14ac:dyDescent="0.25">
      <c r="A109" s="424" t="s">
        <v>36</v>
      </c>
      <c r="B109" s="424"/>
      <c r="C109" s="424"/>
      <c r="D109" s="424"/>
      <c r="E109" s="424"/>
      <c r="F109" s="424"/>
      <c r="G109" s="424"/>
      <c r="H109" s="412"/>
      <c r="I109" s="412"/>
      <c r="J109" s="412"/>
      <c r="K109" s="412"/>
      <c r="L109" s="412"/>
      <c r="M109" s="412"/>
      <c r="N109" s="412"/>
      <c r="O109" s="412"/>
      <c r="P109" s="412"/>
      <c r="Q109" s="412"/>
      <c r="R109" s="412"/>
      <c r="S109" s="412"/>
      <c r="T109" s="412"/>
      <c r="U109" s="412"/>
      <c r="V109" s="412"/>
      <c r="W109" s="412"/>
      <c r="X109" s="412"/>
      <c r="Y109" s="412"/>
      <c r="Z109" s="412"/>
      <c r="AA109" s="412"/>
      <c r="AB109" s="412"/>
      <c r="AC109" s="412"/>
      <c r="AD109" s="412"/>
      <c r="AE109" s="412"/>
      <c r="AF109" s="412"/>
      <c r="AG109" s="412"/>
      <c r="AH109" s="412"/>
      <c r="AI109" s="412"/>
      <c r="AJ109" s="412"/>
      <c r="AK109" s="412"/>
      <c r="AL109" s="412"/>
      <c r="AM109" s="412"/>
      <c r="AN109" s="412"/>
      <c r="AO109" s="412"/>
      <c r="AP109" s="412"/>
      <c r="AQ109" s="412"/>
      <c r="AR109" s="412"/>
      <c r="AS109" s="412"/>
      <c r="AT109" s="412"/>
      <c r="AU109" s="412"/>
      <c r="AV109" s="412"/>
      <c r="AW109" s="412"/>
      <c r="AX109" s="412"/>
      <c r="AY109" s="412"/>
      <c r="AZ109" s="412"/>
      <c r="BA109" s="412"/>
      <c r="BB109" s="412"/>
      <c r="BC109" s="412"/>
      <c r="BD109" s="413"/>
      <c r="BE109" s="413"/>
      <c r="BF109" s="413"/>
      <c r="BG109" s="413"/>
      <c r="BH109" s="413"/>
      <c r="BI109" s="413"/>
      <c r="BJ109" s="413"/>
      <c r="BK109" s="413"/>
      <c r="BL109" s="413"/>
      <c r="BM109" s="413"/>
      <c r="BN109" s="413"/>
      <c r="BO109" s="413"/>
      <c r="BP109" s="413"/>
      <c r="BQ109" s="413"/>
      <c r="BR109" s="413"/>
      <c r="BS109" s="413"/>
      <c r="BT109" s="413"/>
      <c r="BU109" s="413"/>
      <c r="BV109" s="413"/>
      <c r="BW109" s="413"/>
      <c r="BX109" s="413"/>
      <c r="BY109" s="413"/>
      <c r="BZ109" s="413"/>
      <c r="CA109" s="413"/>
      <c r="CB109" s="413"/>
      <c r="CC109" s="413"/>
      <c r="CD109" s="413"/>
      <c r="CE109" s="413"/>
      <c r="CF109" s="413"/>
      <c r="CG109" s="413"/>
      <c r="CH109" s="413"/>
      <c r="CI109" s="413"/>
      <c r="CJ109" s="414"/>
      <c r="CK109" s="414"/>
      <c r="CL109" s="414"/>
      <c r="CM109" s="414"/>
      <c r="CN109" s="414"/>
      <c r="CO109" s="414"/>
      <c r="CP109" s="414"/>
      <c r="CQ109" s="414"/>
      <c r="CR109" s="414"/>
      <c r="CS109" s="414"/>
      <c r="CT109" s="414"/>
      <c r="CU109" s="414"/>
      <c r="CV109" s="414"/>
      <c r="CW109" s="414"/>
      <c r="CX109" s="414"/>
      <c r="CY109" s="414"/>
      <c r="CZ109" s="414"/>
      <c r="DA109" s="414"/>
    </row>
    <row r="110" spans="1:105" s="56" customFormat="1" ht="27" customHeight="1" x14ac:dyDescent="0.2">
      <c r="A110" s="424" t="s">
        <v>99</v>
      </c>
      <c r="B110" s="424"/>
      <c r="C110" s="424"/>
      <c r="D110" s="424"/>
      <c r="E110" s="424"/>
      <c r="F110" s="424"/>
      <c r="G110" s="424"/>
      <c r="H110" s="412"/>
      <c r="I110" s="412"/>
      <c r="J110" s="412"/>
      <c r="K110" s="412"/>
      <c r="L110" s="412"/>
      <c r="M110" s="412"/>
      <c r="N110" s="412"/>
      <c r="O110" s="412"/>
      <c r="P110" s="412"/>
      <c r="Q110" s="412"/>
      <c r="R110" s="412"/>
      <c r="S110" s="412"/>
      <c r="T110" s="412"/>
      <c r="U110" s="412"/>
      <c r="V110" s="412"/>
      <c r="W110" s="412"/>
      <c r="X110" s="412"/>
      <c r="Y110" s="412"/>
      <c r="Z110" s="412"/>
      <c r="AA110" s="412"/>
      <c r="AB110" s="412"/>
      <c r="AC110" s="412"/>
      <c r="AD110" s="412"/>
      <c r="AE110" s="412"/>
      <c r="AF110" s="412"/>
      <c r="AG110" s="412"/>
      <c r="AH110" s="412"/>
      <c r="AI110" s="412"/>
      <c r="AJ110" s="412"/>
      <c r="AK110" s="412"/>
      <c r="AL110" s="412"/>
      <c r="AM110" s="412"/>
      <c r="AN110" s="412"/>
      <c r="AO110" s="412"/>
      <c r="AP110" s="412"/>
      <c r="AQ110" s="412"/>
      <c r="AR110" s="412"/>
      <c r="AS110" s="412"/>
      <c r="AT110" s="412"/>
      <c r="AU110" s="412"/>
      <c r="AV110" s="412"/>
      <c r="AW110" s="412"/>
      <c r="AX110" s="412"/>
      <c r="AY110" s="412"/>
      <c r="AZ110" s="412"/>
      <c r="BA110" s="412"/>
      <c r="BB110" s="412"/>
      <c r="BC110" s="412"/>
      <c r="BD110" s="413"/>
      <c r="BE110" s="413"/>
      <c r="BF110" s="413"/>
      <c r="BG110" s="413"/>
      <c r="BH110" s="413"/>
      <c r="BI110" s="413"/>
      <c r="BJ110" s="413"/>
      <c r="BK110" s="413"/>
      <c r="BL110" s="413"/>
      <c r="BM110" s="413"/>
      <c r="BN110" s="413"/>
      <c r="BO110" s="413"/>
      <c r="BP110" s="413"/>
      <c r="BQ110" s="413"/>
      <c r="BR110" s="413"/>
      <c r="BS110" s="413"/>
      <c r="BT110" s="413"/>
      <c r="BU110" s="413"/>
      <c r="BV110" s="413"/>
      <c r="BW110" s="413"/>
      <c r="BX110" s="413"/>
      <c r="BY110" s="413"/>
      <c r="BZ110" s="413"/>
      <c r="CA110" s="413"/>
      <c r="CB110" s="413"/>
      <c r="CC110" s="413"/>
      <c r="CD110" s="413"/>
      <c r="CE110" s="413"/>
      <c r="CF110" s="413"/>
      <c r="CG110" s="413"/>
      <c r="CH110" s="413"/>
      <c r="CI110" s="413"/>
      <c r="CJ110" s="414"/>
      <c r="CK110" s="414"/>
      <c r="CL110" s="414"/>
      <c r="CM110" s="414"/>
      <c r="CN110" s="414"/>
      <c r="CO110" s="414"/>
      <c r="CP110" s="414"/>
      <c r="CQ110" s="414"/>
      <c r="CR110" s="414"/>
      <c r="CS110" s="414"/>
      <c r="CT110" s="414"/>
      <c r="CU110" s="414"/>
      <c r="CV110" s="414"/>
      <c r="CW110" s="414"/>
      <c r="CX110" s="414"/>
      <c r="CY110" s="414"/>
      <c r="CZ110" s="414"/>
      <c r="DA110" s="414"/>
    </row>
    <row r="111" spans="1:105" ht="12.75" customHeight="1" x14ac:dyDescent="0.25">
      <c r="A111" s="424"/>
      <c r="B111" s="424"/>
      <c r="C111" s="424"/>
      <c r="D111" s="424"/>
      <c r="E111" s="424"/>
      <c r="F111" s="424"/>
      <c r="G111" s="424"/>
      <c r="H111" s="425" t="s">
        <v>7</v>
      </c>
      <c r="I111" s="425"/>
      <c r="J111" s="425"/>
      <c r="K111" s="425"/>
      <c r="L111" s="425"/>
      <c r="M111" s="425"/>
      <c r="N111" s="425"/>
      <c r="O111" s="425"/>
      <c r="P111" s="425"/>
      <c r="Q111" s="425"/>
      <c r="R111" s="425"/>
      <c r="S111" s="425"/>
      <c r="T111" s="425"/>
      <c r="U111" s="425"/>
      <c r="V111" s="425"/>
      <c r="W111" s="425"/>
      <c r="X111" s="425"/>
      <c r="Y111" s="425"/>
      <c r="Z111" s="425"/>
      <c r="AA111" s="425"/>
      <c r="AB111" s="425"/>
      <c r="AC111" s="425"/>
      <c r="AD111" s="425"/>
      <c r="AE111" s="425"/>
      <c r="AF111" s="425"/>
      <c r="AG111" s="425"/>
      <c r="AH111" s="425"/>
      <c r="AI111" s="425"/>
      <c r="AJ111" s="425"/>
      <c r="AK111" s="425"/>
      <c r="AL111" s="425"/>
      <c r="AM111" s="425"/>
      <c r="AN111" s="425"/>
      <c r="AO111" s="425"/>
      <c r="AP111" s="425"/>
      <c r="AQ111" s="425"/>
      <c r="AR111" s="425"/>
      <c r="AS111" s="425"/>
      <c r="AT111" s="425"/>
      <c r="AU111" s="425"/>
      <c r="AV111" s="425"/>
      <c r="AW111" s="425"/>
      <c r="AX111" s="425"/>
      <c r="AY111" s="425"/>
      <c r="AZ111" s="425"/>
      <c r="BA111" s="425"/>
      <c r="BB111" s="425"/>
      <c r="BC111" s="426"/>
      <c r="BD111" s="413" t="s">
        <v>8</v>
      </c>
      <c r="BE111" s="413"/>
      <c r="BF111" s="413"/>
      <c r="BG111" s="413"/>
      <c r="BH111" s="413"/>
      <c r="BI111" s="413"/>
      <c r="BJ111" s="413"/>
      <c r="BK111" s="413"/>
      <c r="BL111" s="413"/>
      <c r="BM111" s="413"/>
      <c r="BN111" s="413"/>
      <c r="BO111" s="413"/>
      <c r="BP111" s="413"/>
      <c r="BQ111" s="413"/>
      <c r="BR111" s="413"/>
      <c r="BS111" s="413"/>
      <c r="BT111" s="413" t="s">
        <v>8</v>
      </c>
      <c r="BU111" s="413"/>
      <c r="BV111" s="413"/>
      <c r="BW111" s="413"/>
      <c r="BX111" s="413"/>
      <c r="BY111" s="413"/>
      <c r="BZ111" s="413"/>
      <c r="CA111" s="413"/>
      <c r="CB111" s="413"/>
      <c r="CC111" s="413"/>
      <c r="CD111" s="413"/>
      <c r="CE111" s="413"/>
      <c r="CF111" s="413"/>
      <c r="CG111" s="413"/>
      <c r="CH111" s="413"/>
      <c r="CI111" s="413"/>
      <c r="CJ111" s="427"/>
      <c r="CK111" s="427"/>
      <c r="CL111" s="427"/>
      <c r="CM111" s="427"/>
      <c r="CN111" s="427"/>
      <c r="CO111" s="427"/>
      <c r="CP111" s="427"/>
      <c r="CQ111" s="427"/>
      <c r="CR111" s="427"/>
      <c r="CS111" s="427"/>
      <c r="CT111" s="427"/>
      <c r="CU111" s="427"/>
      <c r="CV111" s="427"/>
      <c r="CW111" s="427"/>
      <c r="CX111" s="427"/>
      <c r="CY111" s="427"/>
      <c r="CZ111" s="427"/>
      <c r="DA111" s="427"/>
    </row>
    <row r="112" spans="1:105" s="56" customFormat="1" ht="15" x14ac:dyDescent="0.25">
      <c r="A112" s="55"/>
      <c r="B112" s="55"/>
      <c r="C112" s="55"/>
      <c r="D112" s="55"/>
      <c r="E112" s="55"/>
      <c r="F112" s="55"/>
      <c r="G112" s="55"/>
      <c r="H112" s="55"/>
      <c r="I112" s="55"/>
      <c r="J112" s="55"/>
      <c r="K112" s="55"/>
      <c r="L112" s="55"/>
      <c r="M112" s="55"/>
      <c r="N112" s="55"/>
      <c r="O112" s="55"/>
      <c r="P112" s="55"/>
      <c r="Q112" s="55"/>
      <c r="R112" s="55"/>
      <c r="S112" s="55"/>
      <c r="T112" s="55"/>
      <c r="U112" s="55"/>
      <c r="V112" s="55"/>
      <c r="W112" s="55"/>
      <c r="X112" s="55"/>
      <c r="Y112" s="55"/>
      <c r="Z112" s="55"/>
      <c r="AA112" s="55"/>
      <c r="AB112" s="55"/>
      <c r="AC112" s="55"/>
      <c r="AD112" s="55"/>
      <c r="AE112" s="55"/>
      <c r="AF112" s="55"/>
      <c r="AG112" s="55"/>
      <c r="AH112" s="55"/>
      <c r="AI112" s="55"/>
      <c r="AJ112" s="55"/>
      <c r="AK112" s="55"/>
      <c r="AL112" s="55"/>
      <c r="AM112" s="55"/>
      <c r="AN112" s="55"/>
      <c r="AO112" s="55"/>
      <c r="AP112" s="55"/>
      <c r="AQ112" s="55"/>
      <c r="AR112" s="55"/>
      <c r="AS112" s="55"/>
      <c r="AT112" s="55"/>
      <c r="AU112" s="55"/>
      <c r="AV112" s="55"/>
      <c r="AW112" s="55"/>
      <c r="AX112" s="55"/>
      <c r="AY112" s="55"/>
      <c r="AZ112" s="55"/>
      <c r="BA112" s="55"/>
      <c r="BB112" s="55"/>
      <c r="BC112" s="55"/>
      <c r="BD112" s="55"/>
      <c r="BE112" s="55"/>
      <c r="BF112" s="55"/>
      <c r="BG112" s="55"/>
      <c r="BH112" s="55"/>
      <c r="BI112" s="55"/>
      <c r="BJ112" s="55"/>
      <c r="BK112" s="55"/>
      <c r="BL112" s="55"/>
      <c r="BM112" s="55"/>
      <c r="BN112" s="55"/>
      <c r="BO112" s="55"/>
      <c r="BP112" s="55"/>
      <c r="BQ112" s="55"/>
      <c r="BR112" s="55"/>
      <c r="BS112" s="55"/>
      <c r="BT112" s="55"/>
      <c r="BU112" s="55"/>
      <c r="BV112" s="55"/>
      <c r="BW112" s="55"/>
      <c r="BX112" s="55"/>
      <c r="BY112" s="55"/>
      <c r="BZ112" s="55"/>
      <c r="CA112" s="55"/>
      <c r="CB112" s="55"/>
      <c r="CC112" s="55"/>
      <c r="CD112" s="55"/>
      <c r="CE112" s="55"/>
      <c r="CF112" s="55"/>
      <c r="CG112" s="55"/>
      <c r="CH112" s="55"/>
      <c r="CI112" s="55"/>
      <c r="CJ112" s="55"/>
      <c r="CK112" s="55"/>
      <c r="CL112" s="55"/>
      <c r="CM112" s="55"/>
      <c r="CN112" s="55"/>
      <c r="CO112" s="55"/>
      <c r="CP112" s="55"/>
      <c r="CQ112" s="55"/>
      <c r="CR112" s="55"/>
      <c r="CS112" s="55"/>
      <c r="CT112" s="55"/>
      <c r="CU112" s="55"/>
      <c r="CV112" s="55"/>
      <c r="CW112" s="55"/>
      <c r="CX112" s="55"/>
      <c r="CY112" s="55"/>
      <c r="CZ112" s="55"/>
      <c r="DA112" s="55"/>
    </row>
    <row r="113" spans="1:105" s="56" customFormat="1" ht="13.5" customHeight="1" x14ac:dyDescent="0.2">
      <c r="A113" s="536" t="s">
        <v>57</v>
      </c>
      <c r="B113" s="536"/>
      <c r="C113" s="536"/>
      <c r="D113" s="536"/>
      <c r="E113" s="536"/>
      <c r="F113" s="536"/>
      <c r="G113" s="536"/>
      <c r="H113" s="536"/>
      <c r="I113" s="536"/>
      <c r="J113" s="536"/>
      <c r="K113" s="536"/>
      <c r="L113" s="536"/>
      <c r="M113" s="536"/>
      <c r="N113" s="536"/>
      <c r="O113" s="536"/>
      <c r="P113" s="536"/>
      <c r="Q113" s="536"/>
      <c r="R113" s="536"/>
      <c r="S113" s="536"/>
      <c r="T113" s="536"/>
      <c r="U113" s="536"/>
      <c r="V113" s="536"/>
      <c r="W113" s="536"/>
      <c r="X113" s="536"/>
      <c r="Y113" s="536"/>
      <c r="Z113" s="536"/>
      <c r="AA113" s="536"/>
      <c r="AB113" s="536"/>
      <c r="AC113" s="536"/>
      <c r="AD113" s="536"/>
      <c r="AE113" s="536"/>
      <c r="AF113" s="536"/>
      <c r="AG113" s="536"/>
      <c r="AH113" s="536"/>
      <c r="AI113" s="536"/>
      <c r="AJ113" s="536"/>
      <c r="AK113" s="536"/>
      <c r="AL113" s="536"/>
      <c r="AM113" s="536"/>
      <c r="AN113" s="536"/>
      <c r="AO113" s="536"/>
      <c r="AP113" s="536"/>
      <c r="AQ113" s="536"/>
      <c r="AR113" s="536"/>
      <c r="AS113" s="536"/>
      <c r="AT113" s="536"/>
      <c r="AU113" s="536"/>
      <c r="AV113" s="536"/>
      <c r="AW113" s="536"/>
      <c r="AX113" s="536"/>
      <c r="AY113" s="536"/>
      <c r="AZ113" s="536"/>
      <c r="BA113" s="536"/>
      <c r="BB113" s="536"/>
      <c r="BC113" s="536"/>
      <c r="BD113" s="536"/>
      <c r="BE113" s="536"/>
      <c r="BF113" s="536"/>
      <c r="BG113" s="536"/>
      <c r="BH113" s="536"/>
      <c r="BI113" s="536"/>
      <c r="BJ113" s="536"/>
      <c r="BK113" s="536"/>
      <c r="BL113" s="536"/>
      <c r="BM113" s="536"/>
      <c r="BN113" s="536"/>
      <c r="BO113" s="536"/>
      <c r="BP113" s="536"/>
      <c r="BQ113" s="536"/>
      <c r="BR113" s="536"/>
      <c r="BS113" s="536"/>
      <c r="BT113" s="536"/>
      <c r="BU113" s="536"/>
      <c r="BV113" s="536"/>
      <c r="BW113" s="536"/>
      <c r="BX113" s="536"/>
      <c r="BY113" s="536"/>
      <c r="BZ113" s="536"/>
      <c r="CA113" s="536"/>
      <c r="CB113" s="536"/>
      <c r="CC113" s="536"/>
      <c r="CD113" s="536"/>
      <c r="CE113" s="536"/>
      <c r="CF113" s="536"/>
      <c r="CG113" s="536"/>
      <c r="CH113" s="536"/>
      <c r="CI113" s="536"/>
      <c r="CJ113" s="536"/>
      <c r="CK113" s="536"/>
      <c r="CL113" s="536"/>
      <c r="CM113" s="536"/>
      <c r="CN113" s="536"/>
      <c r="CO113" s="536"/>
      <c r="CP113" s="536"/>
      <c r="CQ113" s="536"/>
      <c r="CR113" s="536"/>
      <c r="CS113" s="536"/>
      <c r="CT113" s="536"/>
      <c r="CU113" s="536"/>
      <c r="CV113" s="536"/>
      <c r="CW113" s="536"/>
      <c r="CX113" s="536"/>
      <c r="CY113" s="536"/>
      <c r="CZ113" s="536"/>
      <c r="DA113" s="536"/>
    </row>
    <row r="114" spans="1:105" s="56" customFormat="1" ht="7.5" customHeight="1" x14ac:dyDescent="0.25">
      <c r="A114" s="55"/>
      <c r="B114" s="55"/>
      <c r="C114" s="55"/>
      <c r="D114" s="55"/>
      <c r="E114" s="55"/>
      <c r="F114" s="55"/>
      <c r="G114" s="55"/>
      <c r="H114" s="55"/>
      <c r="I114" s="55"/>
      <c r="J114" s="55"/>
      <c r="K114" s="55"/>
      <c r="L114" s="55"/>
      <c r="M114" s="55"/>
      <c r="N114" s="55"/>
      <c r="O114" s="55"/>
      <c r="P114" s="55"/>
      <c r="Q114" s="55"/>
      <c r="R114" s="55"/>
      <c r="S114" s="55"/>
      <c r="T114" s="55"/>
      <c r="U114" s="55"/>
      <c r="V114" s="55"/>
      <c r="W114" s="55"/>
      <c r="X114" s="55"/>
      <c r="Y114" s="55"/>
      <c r="Z114" s="55"/>
      <c r="AA114" s="55"/>
      <c r="AB114" s="55"/>
      <c r="AC114" s="55"/>
      <c r="AD114" s="55"/>
      <c r="AE114" s="55"/>
      <c r="AF114" s="55"/>
      <c r="AG114" s="55"/>
      <c r="AH114" s="55"/>
      <c r="AI114" s="55"/>
      <c r="AJ114" s="55"/>
      <c r="AK114" s="55"/>
      <c r="AL114" s="55"/>
      <c r="AM114" s="55"/>
      <c r="AN114" s="55"/>
      <c r="AO114" s="55"/>
      <c r="AP114" s="55"/>
      <c r="AQ114" s="55"/>
      <c r="AR114" s="55"/>
      <c r="AS114" s="55"/>
      <c r="AT114" s="55"/>
      <c r="AU114" s="55"/>
      <c r="AV114" s="55"/>
      <c r="AW114" s="55"/>
      <c r="AX114" s="55"/>
      <c r="AY114" s="55"/>
      <c r="AZ114" s="55"/>
      <c r="BA114" s="55"/>
      <c r="BB114" s="55"/>
      <c r="BC114" s="55"/>
      <c r="BD114" s="55"/>
      <c r="BE114" s="55"/>
      <c r="BF114" s="55"/>
      <c r="BG114" s="55"/>
      <c r="BH114" s="55"/>
      <c r="BI114" s="55"/>
      <c r="BJ114" s="55"/>
      <c r="BK114" s="55"/>
      <c r="BL114" s="55"/>
      <c r="BM114" s="55"/>
      <c r="BN114" s="55"/>
      <c r="BO114" s="55"/>
      <c r="BP114" s="55"/>
      <c r="BQ114" s="55"/>
      <c r="BR114" s="55"/>
      <c r="BS114" s="55"/>
      <c r="BT114" s="55"/>
      <c r="BU114" s="55"/>
      <c r="BV114" s="55"/>
      <c r="BW114" s="55"/>
      <c r="BX114" s="55"/>
      <c r="BY114" s="55"/>
      <c r="BZ114" s="55"/>
      <c r="CA114" s="55"/>
      <c r="CB114" s="55"/>
      <c r="CC114" s="55"/>
      <c r="CD114" s="55"/>
      <c r="CE114" s="55"/>
      <c r="CF114" s="55"/>
      <c r="CG114" s="55"/>
      <c r="CH114" s="55"/>
      <c r="CI114" s="55"/>
      <c r="CJ114" s="55"/>
      <c r="CK114" s="55"/>
      <c r="CL114" s="55"/>
      <c r="CM114" s="55"/>
      <c r="CN114" s="55"/>
      <c r="CO114" s="55"/>
      <c r="CP114" s="55"/>
      <c r="CQ114" s="55"/>
      <c r="CR114" s="55"/>
      <c r="CS114" s="55"/>
      <c r="CT114" s="55"/>
      <c r="CU114" s="55"/>
      <c r="CV114" s="55"/>
      <c r="CW114" s="55"/>
      <c r="CX114" s="55"/>
      <c r="CY114" s="55"/>
      <c r="CZ114" s="55"/>
      <c r="DA114" s="55"/>
    </row>
    <row r="115" spans="1:105" ht="12.75" customHeight="1" x14ac:dyDescent="0.25">
      <c r="A115" s="56" t="s">
        <v>11</v>
      </c>
      <c r="B115" s="56"/>
      <c r="C115" s="56"/>
      <c r="D115" s="56"/>
      <c r="E115" s="56"/>
      <c r="F115" s="56"/>
      <c r="G115" s="56"/>
      <c r="H115" s="56"/>
      <c r="I115" s="56"/>
      <c r="J115" s="56"/>
      <c r="K115" s="56"/>
      <c r="L115" s="56"/>
      <c r="M115" s="56"/>
      <c r="N115" s="56"/>
      <c r="O115" s="56"/>
      <c r="P115" s="56"/>
      <c r="Q115" s="56"/>
      <c r="R115" s="56"/>
      <c r="S115" s="56"/>
      <c r="T115" s="56"/>
      <c r="U115" s="56"/>
      <c r="V115" s="56"/>
      <c r="W115" s="56"/>
      <c r="X115" s="593" t="s">
        <v>277</v>
      </c>
      <c r="Y115" s="593"/>
      <c r="Z115" s="593"/>
      <c r="AA115" s="593"/>
      <c r="AB115" s="593"/>
      <c r="AC115" s="593"/>
      <c r="AD115" s="593"/>
      <c r="AE115" s="593"/>
      <c r="AF115" s="593"/>
      <c r="AG115" s="593"/>
      <c r="AH115" s="593"/>
      <c r="AI115" s="593"/>
      <c r="AJ115" s="593"/>
      <c r="AK115" s="593"/>
      <c r="AL115" s="593"/>
      <c r="AM115" s="593"/>
      <c r="AN115" s="593"/>
      <c r="AO115" s="593"/>
      <c r="AP115" s="593"/>
      <c r="AQ115" s="593"/>
      <c r="AR115" s="593"/>
      <c r="AS115" s="593"/>
      <c r="AT115" s="593"/>
      <c r="AU115" s="593"/>
      <c r="AV115" s="593"/>
      <c r="AW115" s="593"/>
      <c r="AX115" s="593"/>
      <c r="AY115" s="593"/>
      <c r="AZ115" s="593"/>
      <c r="BA115" s="593"/>
      <c r="BB115" s="593"/>
      <c r="BC115" s="593"/>
      <c r="BD115" s="593"/>
      <c r="BE115" s="593"/>
      <c r="BF115" s="593"/>
      <c r="BG115" s="593"/>
      <c r="BH115" s="593"/>
      <c r="BI115" s="593"/>
      <c r="BJ115" s="593"/>
      <c r="BK115" s="593"/>
      <c r="BL115" s="593"/>
      <c r="BM115" s="593"/>
      <c r="BN115" s="593"/>
      <c r="BO115" s="593"/>
      <c r="BP115" s="593"/>
      <c r="BQ115" s="593"/>
      <c r="BR115" s="593"/>
      <c r="BS115" s="593"/>
      <c r="BT115" s="593"/>
      <c r="BU115" s="593"/>
      <c r="BV115" s="593"/>
      <c r="BW115" s="593"/>
      <c r="BX115" s="593"/>
      <c r="BY115" s="593"/>
      <c r="BZ115" s="593"/>
      <c r="CA115" s="593"/>
      <c r="CB115" s="593"/>
      <c r="CC115" s="593"/>
      <c r="CD115" s="593"/>
      <c r="CE115" s="593"/>
      <c r="CF115" s="593"/>
      <c r="CG115" s="593"/>
      <c r="CH115" s="593"/>
      <c r="CI115" s="593"/>
      <c r="CJ115" s="593"/>
      <c r="CK115" s="593"/>
      <c r="CL115" s="593"/>
      <c r="CM115" s="593"/>
      <c r="CN115" s="593"/>
      <c r="CO115" s="593"/>
      <c r="CP115" s="593"/>
      <c r="CQ115" s="593"/>
      <c r="CR115" s="593"/>
      <c r="CS115" s="593"/>
      <c r="CT115" s="593"/>
      <c r="CU115" s="593"/>
      <c r="CV115" s="593"/>
      <c r="CW115" s="593"/>
      <c r="CX115" s="593"/>
      <c r="CY115" s="593"/>
      <c r="CZ115" s="593"/>
      <c r="DA115" s="593"/>
    </row>
    <row r="116" spans="1:105" s="57" customFormat="1" ht="9.75" customHeight="1" x14ac:dyDescent="0.2">
      <c r="A116" s="56"/>
      <c r="B116" s="56"/>
      <c r="C116" s="56"/>
      <c r="D116" s="56"/>
      <c r="E116" s="56"/>
      <c r="F116" s="56"/>
      <c r="G116" s="56"/>
      <c r="H116" s="56"/>
      <c r="I116" s="56"/>
      <c r="J116" s="56"/>
      <c r="K116" s="56"/>
      <c r="L116" s="56"/>
      <c r="M116" s="56"/>
      <c r="N116" s="56"/>
      <c r="O116" s="56"/>
      <c r="P116" s="56"/>
      <c r="Q116" s="56"/>
      <c r="R116" s="56"/>
      <c r="S116" s="56"/>
      <c r="T116" s="56"/>
      <c r="U116" s="56"/>
      <c r="V116" s="56"/>
      <c r="W116" s="56"/>
      <c r="X116" s="62"/>
      <c r="Y116" s="62"/>
      <c r="Z116" s="62"/>
      <c r="AA116" s="62"/>
      <c r="AB116" s="62"/>
      <c r="AC116" s="62"/>
      <c r="AD116" s="62"/>
      <c r="AE116" s="62"/>
      <c r="AF116" s="62"/>
      <c r="AG116" s="62"/>
      <c r="AH116" s="62"/>
      <c r="AI116" s="62"/>
      <c r="AJ116" s="62"/>
      <c r="AK116" s="62"/>
      <c r="AL116" s="62"/>
      <c r="AM116" s="62"/>
      <c r="AN116" s="62"/>
      <c r="AO116" s="62"/>
      <c r="AP116" s="62"/>
      <c r="AQ116" s="62"/>
      <c r="AR116" s="62"/>
      <c r="AS116" s="62"/>
      <c r="AT116" s="62"/>
      <c r="AU116" s="62"/>
      <c r="AV116" s="62"/>
      <c r="AW116" s="62"/>
      <c r="AX116" s="62"/>
      <c r="AY116" s="62"/>
      <c r="AZ116" s="62"/>
      <c r="BA116" s="62"/>
      <c r="BB116" s="62"/>
      <c r="BC116" s="62"/>
      <c r="BD116" s="62"/>
      <c r="BE116" s="62"/>
      <c r="BF116" s="62"/>
      <c r="BG116" s="62"/>
      <c r="BH116" s="62"/>
      <c r="BI116" s="62"/>
      <c r="BJ116" s="62"/>
      <c r="BK116" s="62"/>
      <c r="BL116" s="62"/>
      <c r="BM116" s="62"/>
      <c r="BN116" s="62"/>
      <c r="BO116" s="62"/>
      <c r="BP116" s="62"/>
      <c r="BQ116" s="62"/>
      <c r="BR116" s="62"/>
      <c r="BS116" s="62"/>
      <c r="BT116" s="62"/>
      <c r="BU116" s="62"/>
      <c r="BV116" s="62"/>
      <c r="BW116" s="62"/>
      <c r="BX116" s="62"/>
      <c r="BY116" s="62"/>
      <c r="BZ116" s="62"/>
      <c r="CA116" s="62"/>
      <c r="CB116" s="62"/>
      <c r="CC116" s="62"/>
      <c r="CD116" s="62"/>
      <c r="CE116" s="62"/>
      <c r="CF116" s="62"/>
      <c r="CG116" s="62"/>
      <c r="CH116" s="62"/>
      <c r="CI116" s="62"/>
      <c r="CJ116" s="62"/>
      <c r="CK116" s="62"/>
      <c r="CL116" s="62"/>
      <c r="CM116" s="62"/>
      <c r="CN116" s="62"/>
      <c r="CO116" s="62"/>
      <c r="CP116" s="62"/>
      <c r="CQ116" s="62"/>
      <c r="CR116" s="62"/>
      <c r="CS116" s="62"/>
      <c r="CT116" s="62"/>
      <c r="CU116" s="62"/>
      <c r="CV116" s="62"/>
      <c r="CW116" s="62"/>
      <c r="CX116" s="62"/>
      <c r="CY116" s="62"/>
      <c r="CZ116" s="62"/>
      <c r="DA116" s="62"/>
    </row>
    <row r="117" spans="1:105" s="58" customFormat="1" ht="14.25" x14ac:dyDescent="0.2">
      <c r="A117" s="545" t="s">
        <v>10</v>
      </c>
      <c r="B117" s="545"/>
      <c r="C117" s="545"/>
      <c r="D117" s="545"/>
      <c r="E117" s="545"/>
      <c r="F117" s="545"/>
      <c r="G117" s="545"/>
      <c r="H117" s="545"/>
      <c r="I117" s="545"/>
      <c r="J117" s="545"/>
      <c r="K117" s="545"/>
      <c r="L117" s="545"/>
      <c r="M117" s="545"/>
      <c r="N117" s="545"/>
      <c r="O117" s="545"/>
      <c r="P117" s="545"/>
      <c r="Q117" s="545"/>
      <c r="R117" s="545"/>
      <c r="S117" s="545"/>
      <c r="T117" s="545"/>
      <c r="U117" s="545"/>
      <c r="V117" s="545"/>
      <c r="W117" s="545"/>
      <c r="X117" s="545"/>
      <c r="Y117" s="545"/>
      <c r="Z117" s="545"/>
      <c r="AA117" s="545"/>
      <c r="AB117" s="545"/>
      <c r="AC117" s="545"/>
      <c r="AD117" s="545"/>
      <c r="AE117" s="545"/>
      <c r="AF117" s="545"/>
      <c r="AG117" s="545"/>
      <c r="AH117" s="545"/>
      <c r="AI117" s="545"/>
      <c r="AJ117" s="545"/>
      <c r="AK117" s="545"/>
      <c r="AL117" s="545"/>
      <c r="AM117" s="545"/>
      <c r="AN117" s="545"/>
      <c r="AO117" s="545"/>
      <c r="AP117" s="543" t="s">
        <v>96</v>
      </c>
      <c r="AQ117" s="543"/>
      <c r="AR117" s="543"/>
      <c r="AS117" s="543"/>
      <c r="AT117" s="543"/>
      <c r="AU117" s="543"/>
      <c r="AV117" s="543"/>
      <c r="AW117" s="543"/>
      <c r="AX117" s="543"/>
      <c r="AY117" s="543"/>
      <c r="AZ117" s="543"/>
      <c r="BA117" s="543"/>
      <c r="BB117" s="543"/>
      <c r="BC117" s="543"/>
      <c r="BD117" s="543"/>
      <c r="BE117" s="543"/>
      <c r="BF117" s="543"/>
      <c r="BG117" s="543"/>
      <c r="BH117" s="543"/>
      <c r="BI117" s="543"/>
      <c r="BJ117" s="543"/>
      <c r="BK117" s="543"/>
      <c r="BL117" s="543"/>
      <c r="BM117" s="543"/>
      <c r="BN117" s="543"/>
      <c r="BO117" s="543"/>
      <c r="BP117" s="543"/>
      <c r="BQ117" s="543"/>
      <c r="BR117" s="543"/>
      <c r="BS117" s="543"/>
      <c r="BT117" s="543"/>
      <c r="BU117" s="543"/>
      <c r="BV117" s="543"/>
      <c r="BW117" s="543"/>
      <c r="BX117" s="543"/>
      <c r="BY117" s="543"/>
      <c r="BZ117" s="543"/>
      <c r="CA117" s="543"/>
      <c r="CB117" s="543"/>
      <c r="CC117" s="543"/>
      <c r="CD117" s="543"/>
      <c r="CE117" s="543"/>
      <c r="CF117" s="543"/>
      <c r="CG117" s="543"/>
      <c r="CH117" s="543"/>
      <c r="CI117" s="543"/>
      <c r="CJ117" s="543"/>
      <c r="CK117" s="543"/>
      <c r="CL117" s="543"/>
      <c r="CM117" s="543"/>
      <c r="CN117" s="543"/>
      <c r="CO117" s="543"/>
      <c r="CP117" s="543"/>
      <c r="CQ117" s="543"/>
      <c r="CR117" s="543"/>
      <c r="CS117" s="543"/>
      <c r="CT117" s="543"/>
      <c r="CU117" s="543"/>
      <c r="CV117" s="543"/>
      <c r="CW117" s="543"/>
      <c r="CX117" s="543"/>
      <c r="CY117" s="543"/>
      <c r="CZ117" s="543"/>
      <c r="DA117" s="543"/>
    </row>
    <row r="118" spans="1:105" s="59" customFormat="1" ht="5.25" customHeight="1" x14ac:dyDescent="0.25">
      <c r="A118" s="55"/>
      <c r="B118" s="55"/>
      <c r="C118" s="55"/>
      <c r="D118" s="55"/>
      <c r="E118" s="55"/>
      <c r="F118" s="55"/>
      <c r="G118" s="55"/>
      <c r="H118" s="55"/>
      <c r="I118" s="55"/>
      <c r="J118" s="55"/>
      <c r="K118" s="55"/>
      <c r="L118" s="55"/>
      <c r="M118" s="55"/>
      <c r="N118" s="55"/>
      <c r="O118" s="55"/>
      <c r="P118" s="55"/>
      <c r="Q118" s="55"/>
      <c r="R118" s="55"/>
      <c r="S118" s="55"/>
      <c r="T118" s="55"/>
      <c r="U118" s="55"/>
      <c r="V118" s="55"/>
      <c r="W118" s="55"/>
      <c r="X118" s="55"/>
      <c r="Y118" s="55"/>
      <c r="Z118" s="55"/>
      <c r="AA118" s="55"/>
      <c r="AB118" s="55"/>
      <c r="AC118" s="55"/>
      <c r="AD118" s="55"/>
      <c r="AE118" s="55"/>
      <c r="AF118" s="55"/>
      <c r="AG118" s="55"/>
      <c r="AH118" s="55"/>
      <c r="AI118" s="55"/>
      <c r="AJ118" s="55"/>
      <c r="AK118" s="55"/>
      <c r="AL118" s="55"/>
      <c r="AM118" s="55"/>
      <c r="AN118" s="55"/>
      <c r="AO118" s="55"/>
      <c r="AP118" s="55"/>
      <c r="AQ118" s="55"/>
      <c r="AR118" s="55"/>
      <c r="AS118" s="55"/>
      <c r="AT118" s="55"/>
      <c r="AU118" s="55"/>
      <c r="AV118" s="55"/>
      <c r="AW118" s="55"/>
      <c r="AX118" s="55"/>
      <c r="AY118" s="55"/>
      <c r="AZ118" s="55"/>
      <c r="BA118" s="55"/>
      <c r="BB118" s="55"/>
      <c r="BC118" s="55"/>
      <c r="BD118" s="55"/>
      <c r="BE118" s="55"/>
      <c r="BF118" s="55"/>
      <c r="BG118" s="55"/>
      <c r="BH118" s="55"/>
      <c r="BI118" s="55"/>
      <c r="BJ118" s="55"/>
      <c r="BK118" s="55"/>
      <c r="BL118" s="55"/>
      <c r="BM118" s="55"/>
      <c r="BN118" s="55"/>
      <c r="BO118" s="55"/>
      <c r="BP118" s="55"/>
      <c r="BQ118" s="55"/>
      <c r="BR118" s="55"/>
      <c r="BS118" s="55"/>
      <c r="BT118" s="55"/>
      <c r="BU118" s="55"/>
      <c r="BV118" s="55"/>
      <c r="BW118" s="55"/>
      <c r="BX118" s="55"/>
      <c r="BY118" s="55"/>
      <c r="BZ118" s="55"/>
      <c r="CA118" s="55"/>
      <c r="CB118" s="55"/>
      <c r="CC118" s="55"/>
      <c r="CD118" s="55"/>
      <c r="CE118" s="55"/>
      <c r="CF118" s="55"/>
      <c r="CG118" s="55"/>
      <c r="CH118" s="55"/>
      <c r="CI118" s="55"/>
      <c r="CJ118" s="55"/>
      <c r="CK118" s="55"/>
      <c r="CL118" s="55"/>
      <c r="CM118" s="55"/>
      <c r="CN118" s="55"/>
      <c r="CO118" s="55"/>
      <c r="CP118" s="55"/>
      <c r="CQ118" s="55"/>
      <c r="CR118" s="55"/>
      <c r="CS118" s="55"/>
      <c r="CT118" s="55"/>
      <c r="CU118" s="55"/>
      <c r="CV118" s="55"/>
      <c r="CW118" s="55"/>
      <c r="CX118" s="55"/>
      <c r="CY118" s="55"/>
      <c r="CZ118" s="55"/>
      <c r="DA118" s="55"/>
    </row>
    <row r="119" spans="1:105" s="59" customFormat="1" ht="15" customHeight="1" x14ac:dyDescent="0.2">
      <c r="A119" s="536" t="s">
        <v>58</v>
      </c>
      <c r="B119" s="536"/>
      <c r="C119" s="536"/>
      <c r="D119" s="536"/>
      <c r="E119" s="536"/>
      <c r="F119" s="536"/>
      <c r="G119" s="536"/>
      <c r="H119" s="536"/>
      <c r="I119" s="536"/>
      <c r="J119" s="536"/>
      <c r="K119" s="536"/>
      <c r="L119" s="536"/>
      <c r="M119" s="536"/>
      <c r="N119" s="536"/>
      <c r="O119" s="536"/>
      <c r="P119" s="536"/>
      <c r="Q119" s="536"/>
      <c r="R119" s="536"/>
      <c r="S119" s="536"/>
      <c r="T119" s="536"/>
      <c r="U119" s="536"/>
      <c r="V119" s="536"/>
      <c r="W119" s="536"/>
      <c r="X119" s="536"/>
      <c r="Y119" s="536"/>
      <c r="Z119" s="536"/>
      <c r="AA119" s="536"/>
      <c r="AB119" s="536"/>
      <c r="AC119" s="536"/>
      <c r="AD119" s="536"/>
      <c r="AE119" s="536"/>
      <c r="AF119" s="536"/>
      <c r="AG119" s="536"/>
      <c r="AH119" s="536"/>
      <c r="AI119" s="536"/>
      <c r="AJ119" s="536"/>
      <c r="AK119" s="536"/>
      <c r="AL119" s="536"/>
      <c r="AM119" s="536"/>
      <c r="AN119" s="536"/>
      <c r="AO119" s="536"/>
      <c r="AP119" s="536"/>
      <c r="AQ119" s="536"/>
      <c r="AR119" s="536"/>
      <c r="AS119" s="536"/>
      <c r="AT119" s="536"/>
      <c r="AU119" s="536"/>
      <c r="AV119" s="536"/>
      <c r="AW119" s="536"/>
      <c r="AX119" s="536"/>
      <c r="AY119" s="536"/>
      <c r="AZ119" s="536"/>
      <c r="BA119" s="536"/>
      <c r="BB119" s="536"/>
      <c r="BC119" s="536"/>
      <c r="BD119" s="536"/>
      <c r="BE119" s="536"/>
      <c r="BF119" s="536"/>
      <c r="BG119" s="536"/>
      <c r="BH119" s="536"/>
      <c r="BI119" s="536"/>
      <c r="BJ119" s="536"/>
      <c r="BK119" s="536"/>
      <c r="BL119" s="536"/>
      <c r="BM119" s="536"/>
      <c r="BN119" s="536"/>
      <c r="BO119" s="536"/>
      <c r="BP119" s="536"/>
      <c r="BQ119" s="536"/>
      <c r="BR119" s="536"/>
      <c r="BS119" s="536"/>
      <c r="BT119" s="536"/>
      <c r="BU119" s="536"/>
      <c r="BV119" s="536"/>
      <c r="BW119" s="536"/>
      <c r="BX119" s="536"/>
      <c r="BY119" s="536"/>
      <c r="BZ119" s="536"/>
      <c r="CA119" s="536"/>
      <c r="CB119" s="536"/>
      <c r="CC119" s="536"/>
      <c r="CD119" s="536"/>
      <c r="CE119" s="536"/>
      <c r="CF119" s="536"/>
      <c r="CG119" s="536"/>
      <c r="CH119" s="536"/>
      <c r="CI119" s="536"/>
      <c r="CJ119" s="536"/>
      <c r="CK119" s="536"/>
      <c r="CL119" s="536"/>
      <c r="CM119" s="536"/>
      <c r="CN119" s="536"/>
      <c r="CO119" s="536"/>
      <c r="CP119" s="536"/>
      <c r="CQ119" s="536"/>
      <c r="CR119" s="536"/>
      <c r="CS119" s="536"/>
      <c r="CT119" s="536"/>
      <c r="CU119" s="536"/>
      <c r="CV119" s="536"/>
      <c r="CW119" s="536"/>
      <c r="CX119" s="536"/>
      <c r="CY119" s="536"/>
      <c r="CZ119" s="536"/>
      <c r="DA119" s="536"/>
    </row>
    <row r="120" spans="1:105" s="59" customFormat="1" ht="15" customHeight="1" x14ac:dyDescent="0.25">
      <c r="A120" s="55"/>
      <c r="B120" s="55"/>
      <c r="C120" s="55"/>
      <c r="D120" s="55"/>
      <c r="E120" s="55"/>
      <c r="F120" s="55"/>
      <c r="G120" s="55"/>
      <c r="H120" s="55"/>
      <c r="I120" s="55"/>
      <c r="J120" s="55"/>
      <c r="K120" s="55"/>
      <c r="L120" s="55"/>
      <c r="M120" s="55"/>
      <c r="N120" s="55"/>
      <c r="O120" s="55"/>
      <c r="P120" s="55"/>
      <c r="Q120" s="55"/>
      <c r="R120" s="55"/>
      <c r="S120" s="55"/>
      <c r="T120" s="55"/>
      <c r="U120" s="55"/>
      <c r="V120" s="55"/>
      <c r="W120" s="55"/>
      <c r="X120" s="55"/>
      <c r="Y120" s="55"/>
      <c r="Z120" s="55"/>
      <c r="AA120" s="55"/>
      <c r="AB120" s="55"/>
      <c r="AC120" s="55"/>
      <c r="AD120" s="55"/>
      <c r="AE120" s="55"/>
      <c r="AF120" s="55"/>
      <c r="AG120" s="55"/>
      <c r="AH120" s="55"/>
      <c r="AI120" s="55"/>
      <c r="AJ120" s="55"/>
      <c r="AK120" s="55"/>
      <c r="AL120" s="55"/>
      <c r="AM120" s="55"/>
      <c r="AN120" s="55"/>
      <c r="AO120" s="55"/>
      <c r="AP120" s="55"/>
      <c r="AQ120" s="55"/>
      <c r="AR120" s="55"/>
      <c r="AS120" s="55"/>
      <c r="AT120" s="55"/>
      <c r="AU120" s="55"/>
      <c r="AV120" s="55"/>
      <c r="AW120" s="55"/>
      <c r="AX120" s="55"/>
      <c r="AY120" s="55"/>
      <c r="AZ120" s="55"/>
      <c r="BA120" s="55"/>
      <c r="BB120" s="55"/>
      <c r="BC120" s="55"/>
      <c r="BD120" s="55"/>
      <c r="BE120" s="55"/>
      <c r="BF120" s="55"/>
      <c r="BG120" s="55"/>
      <c r="BH120" s="55"/>
      <c r="BI120" s="55"/>
      <c r="BJ120" s="55"/>
      <c r="BK120" s="55"/>
      <c r="BL120" s="55"/>
      <c r="BM120" s="55"/>
      <c r="BN120" s="55"/>
      <c r="BO120" s="55"/>
      <c r="BP120" s="55"/>
      <c r="BQ120" s="55"/>
      <c r="BR120" s="55"/>
      <c r="BS120" s="55"/>
      <c r="BT120" s="55"/>
      <c r="BU120" s="55"/>
      <c r="BV120" s="55"/>
      <c r="BW120" s="55"/>
      <c r="BX120" s="55"/>
      <c r="BY120" s="55"/>
      <c r="BZ120" s="55"/>
      <c r="CA120" s="55"/>
      <c r="CB120" s="55"/>
      <c r="CC120" s="55"/>
      <c r="CD120" s="55"/>
      <c r="CE120" s="55"/>
      <c r="CF120" s="55"/>
      <c r="CG120" s="55"/>
      <c r="CH120" s="55"/>
      <c r="CI120" s="55"/>
      <c r="CJ120" s="55"/>
      <c r="CK120" s="55"/>
      <c r="CL120" s="55"/>
      <c r="CM120" s="55"/>
      <c r="CN120" s="55"/>
      <c r="CO120" s="55"/>
      <c r="CP120" s="55"/>
      <c r="CQ120" s="55"/>
      <c r="CR120" s="55"/>
      <c r="CS120" s="55"/>
      <c r="CT120" s="55"/>
      <c r="CU120" s="55"/>
      <c r="CV120" s="55"/>
      <c r="CW120" s="55"/>
      <c r="CX120" s="55"/>
      <c r="CY120" s="55"/>
      <c r="CZ120" s="55"/>
      <c r="DA120" s="55"/>
    </row>
    <row r="121" spans="1:105" s="59" customFormat="1" ht="15" customHeight="1" x14ac:dyDescent="0.2">
      <c r="A121" s="436" t="s">
        <v>0</v>
      </c>
      <c r="B121" s="437"/>
      <c r="C121" s="437"/>
      <c r="D121" s="437"/>
      <c r="E121" s="437"/>
      <c r="F121" s="437"/>
      <c r="G121" s="438"/>
      <c r="H121" s="436" t="s">
        <v>14</v>
      </c>
      <c r="I121" s="437"/>
      <c r="J121" s="437"/>
      <c r="K121" s="437"/>
      <c r="L121" s="437"/>
      <c r="M121" s="437"/>
      <c r="N121" s="437"/>
      <c r="O121" s="437"/>
      <c r="P121" s="437"/>
      <c r="Q121" s="437"/>
      <c r="R121" s="437"/>
      <c r="S121" s="437"/>
      <c r="T121" s="437"/>
      <c r="U121" s="437"/>
      <c r="V121" s="437"/>
      <c r="W121" s="437"/>
      <c r="X121" s="437"/>
      <c r="Y121" s="437"/>
      <c r="Z121" s="437"/>
      <c r="AA121" s="437"/>
      <c r="AB121" s="437"/>
      <c r="AC121" s="437"/>
      <c r="AD121" s="437"/>
      <c r="AE121" s="437"/>
      <c r="AF121" s="437"/>
      <c r="AG121" s="437"/>
      <c r="AH121" s="437"/>
      <c r="AI121" s="437"/>
      <c r="AJ121" s="437"/>
      <c r="AK121" s="437"/>
      <c r="AL121" s="437"/>
      <c r="AM121" s="437"/>
      <c r="AN121" s="437"/>
      <c r="AO121" s="438"/>
      <c r="AP121" s="436" t="s">
        <v>60</v>
      </c>
      <c r="AQ121" s="437"/>
      <c r="AR121" s="437"/>
      <c r="AS121" s="437"/>
      <c r="AT121" s="437"/>
      <c r="AU121" s="437"/>
      <c r="AV121" s="437"/>
      <c r="AW121" s="437"/>
      <c r="AX121" s="437"/>
      <c r="AY121" s="437"/>
      <c r="AZ121" s="437"/>
      <c r="BA121" s="437"/>
      <c r="BB121" s="437"/>
      <c r="BC121" s="437"/>
      <c r="BD121" s="437"/>
      <c r="BE121" s="438"/>
      <c r="BF121" s="436" t="s">
        <v>61</v>
      </c>
      <c r="BG121" s="437"/>
      <c r="BH121" s="437"/>
      <c r="BI121" s="437"/>
      <c r="BJ121" s="437"/>
      <c r="BK121" s="437"/>
      <c r="BL121" s="437"/>
      <c r="BM121" s="437"/>
      <c r="BN121" s="437"/>
      <c r="BO121" s="437"/>
      <c r="BP121" s="437"/>
      <c r="BQ121" s="437"/>
      <c r="BR121" s="437"/>
      <c r="BS121" s="437"/>
      <c r="BT121" s="437"/>
      <c r="BU121" s="438"/>
      <c r="BV121" s="436" t="s">
        <v>62</v>
      </c>
      <c r="BW121" s="437"/>
      <c r="BX121" s="437"/>
      <c r="BY121" s="437"/>
      <c r="BZ121" s="437"/>
      <c r="CA121" s="437"/>
      <c r="CB121" s="437"/>
      <c r="CC121" s="437"/>
      <c r="CD121" s="437"/>
      <c r="CE121" s="437"/>
      <c r="CF121" s="437"/>
      <c r="CG121" s="437"/>
      <c r="CH121" s="437"/>
      <c r="CI121" s="437"/>
      <c r="CJ121" s="437"/>
      <c r="CK121" s="438"/>
      <c r="CL121" s="436" t="s">
        <v>17</v>
      </c>
      <c r="CM121" s="437"/>
      <c r="CN121" s="437"/>
      <c r="CO121" s="437"/>
      <c r="CP121" s="437"/>
      <c r="CQ121" s="437"/>
      <c r="CR121" s="437"/>
      <c r="CS121" s="437"/>
      <c r="CT121" s="437"/>
      <c r="CU121" s="437"/>
      <c r="CV121" s="437"/>
      <c r="CW121" s="437"/>
      <c r="CX121" s="437"/>
      <c r="CY121" s="437"/>
      <c r="CZ121" s="437"/>
      <c r="DA121" s="438"/>
    </row>
    <row r="122" spans="1:105" s="59" customFormat="1" ht="15" customHeight="1" x14ac:dyDescent="0.2">
      <c r="A122" s="429">
        <v>1</v>
      </c>
      <c r="B122" s="429"/>
      <c r="C122" s="429"/>
      <c r="D122" s="429"/>
      <c r="E122" s="429"/>
      <c r="F122" s="429"/>
      <c r="G122" s="429"/>
      <c r="H122" s="429">
        <v>2</v>
      </c>
      <c r="I122" s="429"/>
      <c r="J122" s="429"/>
      <c r="K122" s="429"/>
      <c r="L122" s="429"/>
      <c r="M122" s="429"/>
      <c r="N122" s="429"/>
      <c r="O122" s="429"/>
      <c r="P122" s="429"/>
      <c r="Q122" s="429"/>
      <c r="R122" s="429"/>
      <c r="S122" s="429"/>
      <c r="T122" s="429"/>
      <c r="U122" s="429"/>
      <c r="V122" s="429"/>
      <c r="W122" s="429"/>
      <c r="X122" s="429"/>
      <c r="Y122" s="429"/>
      <c r="Z122" s="429"/>
      <c r="AA122" s="429"/>
      <c r="AB122" s="429"/>
      <c r="AC122" s="429"/>
      <c r="AD122" s="429"/>
      <c r="AE122" s="429"/>
      <c r="AF122" s="429"/>
      <c r="AG122" s="429"/>
      <c r="AH122" s="429"/>
      <c r="AI122" s="429"/>
      <c r="AJ122" s="429"/>
      <c r="AK122" s="429"/>
      <c r="AL122" s="429"/>
      <c r="AM122" s="429"/>
      <c r="AN122" s="429"/>
      <c r="AO122" s="429"/>
      <c r="AP122" s="429">
        <v>3</v>
      </c>
      <c r="AQ122" s="429"/>
      <c r="AR122" s="429"/>
      <c r="AS122" s="429"/>
      <c r="AT122" s="429"/>
      <c r="AU122" s="429"/>
      <c r="AV122" s="429"/>
      <c r="AW122" s="429"/>
      <c r="AX122" s="429"/>
      <c r="AY122" s="429"/>
      <c r="AZ122" s="429"/>
      <c r="BA122" s="429"/>
      <c r="BB122" s="429"/>
      <c r="BC122" s="429"/>
      <c r="BD122" s="429"/>
      <c r="BE122" s="429"/>
      <c r="BF122" s="429">
        <v>4</v>
      </c>
      <c r="BG122" s="429"/>
      <c r="BH122" s="429"/>
      <c r="BI122" s="429"/>
      <c r="BJ122" s="429"/>
      <c r="BK122" s="429"/>
      <c r="BL122" s="429"/>
      <c r="BM122" s="429"/>
      <c r="BN122" s="429"/>
      <c r="BO122" s="429"/>
      <c r="BP122" s="429"/>
      <c r="BQ122" s="429"/>
      <c r="BR122" s="429"/>
      <c r="BS122" s="429"/>
      <c r="BT122" s="429"/>
      <c r="BU122" s="429"/>
      <c r="BV122" s="429">
        <v>5</v>
      </c>
      <c r="BW122" s="429"/>
      <c r="BX122" s="429"/>
      <c r="BY122" s="429"/>
      <c r="BZ122" s="429"/>
      <c r="CA122" s="429"/>
      <c r="CB122" s="429"/>
      <c r="CC122" s="429"/>
      <c r="CD122" s="429"/>
      <c r="CE122" s="429"/>
      <c r="CF122" s="429"/>
      <c r="CG122" s="429"/>
      <c r="CH122" s="429"/>
      <c r="CI122" s="429"/>
      <c r="CJ122" s="429"/>
      <c r="CK122" s="429"/>
      <c r="CL122" s="429">
        <v>6</v>
      </c>
      <c r="CM122" s="429"/>
      <c r="CN122" s="429"/>
      <c r="CO122" s="429"/>
      <c r="CP122" s="429"/>
      <c r="CQ122" s="429"/>
      <c r="CR122" s="429"/>
      <c r="CS122" s="429"/>
      <c r="CT122" s="429"/>
      <c r="CU122" s="429"/>
      <c r="CV122" s="429"/>
      <c r="CW122" s="429"/>
      <c r="CX122" s="429"/>
      <c r="CY122" s="429"/>
      <c r="CZ122" s="429"/>
      <c r="DA122" s="429"/>
    </row>
    <row r="123" spans="1:105" ht="12" customHeight="1" x14ac:dyDescent="0.25">
      <c r="A123" s="424" t="s">
        <v>26</v>
      </c>
      <c r="B123" s="424"/>
      <c r="C123" s="424"/>
      <c r="D123" s="424"/>
      <c r="E123" s="424"/>
      <c r="F123" s="424"/>
      <c r="G123" s="424"/>
      <c r="H123" s="412" t="s">
        <v>88</v>
      </c>
      <c r="I123" s="412"/>
      <c r="J123" s="412"/>
      <c r="K123" s="412"/>
      <c r="L123" s="412"/>
      <c r="M123" s="412"/>
      <c r="N123" s="412"/>
      <c r="O123" s="412"/>
      <c r="P123" s="412"/>
      <c r="Q123" s="412"/>
      <c r="R123" s="412"/>
      <c r="S123" s="412"/>
      <c r="T123" s="412"/>
      <c r="U123" s="412"/>
      <c r="V123" s="412"/>
      <c r="W123" s="412"/>
      <c r="X123" s="412"/>
      <c r="Y123" s="412"/>
      <c r="Z123" s="412"/>
      <c r="AA123" s="412"/>
      <c r="AB123" s="412"/>
      <c r="AC123" s="412"/>
      <c r="AD123" s="412"/>
      <c r="AE123" s="412"/>
      <c r="AF123" s="412"/>
      <c r="AG123" s="412"/>
      <c r="AH123" s="412"/>
      <c r="AI123" s="412"/>
      <c r="AJ123" s="412"/>
      <c r="AK123" s="412"/>
      <c r="AL123" s="412"/>
      <c r="AM123" s="412"/>
      <c r="AN123" s="412"/>
      <c r="AO123" s="412"/>
      <c r="AP123" s="413"/>
      <c r="AQ123" s="413"/>
      <c r="AR123" s="413"/>
      <c r="AS123" s="413"/>
      <c r="AT123" s="413"/>
      <c r="AU123" s="413"/>
      <c r="AV123" s="413"/>
      <c r="AW123" s="413"/>
      <c r="AX123" s="413"/>
      <c r="AY123" s="413"/>
      <c r="AZ123" s="413"/>
      <c r="BA123" s="413"/>
      <c r="BB123" s="413"/>
      <c r="BC123" s="413"/>
      <c r="BD123" s="413"/>
      <c r="BE123" s="413"/>
      <c r="BF123" s="413"/>
      <c r="BG123" s="413"/>
      <c r="BH123" s="413"/>
      <c r="BI123" s="413"/>
      <c r="BJ123" s="413"/>
      <c r="BK123" s="413"/>
      <c r="BL123" s="413"/>
      <c r="BM123" s="413"/>
      <c r="BN123" s="413"/>
      <c r="BO123" s="413"/>
      <c r="BP123" s="413"/>
      <c r="BQ123" s="413"/>
      <c r="BR123" s="413"/>
      <c r="BS123" s="413"/>
      <c r="BT123" s="413"/>
      <c r="BU123" s="413"/>
      <c r="BV123" s="414"/>
      <c r="BW123" s="414"/>
      <c r="BX123" s="414"/>
      <c r="BY123" s="414"/>
      <c r="BZ123" s="414"/>
      <c r="CA123" s="414"/>
      <c r="CB123" s="414"/>
      <c r="CC123" s="414"/>
      <c r="CD123" s="414"/>
      <c r="CE123" s="414"/>
      <c r="CF123" s="414"/>
      <c r="CG123" s="414"/>
      <c r="CH123" s="414"/>
      <c r="CI123" s="414"/>
      <c r="CJ123" s="414"/>
      <c r="CK123" s="414"/>
      <c r="CL123" s="414"/>
      <c r="CM123" s="414"/>
      <c r="CN123" s="414"/>
      <c r="CO123" s="414"/>
      <c r="CP123" s="414"/>
      <c r="CQ123" s="414"/>
      <c r="CR123" s="414"/>
      <c r="CS123" s="414"/>
      <c r="CT123" s="414"/>
      <c r="CU123" s="414"/>
      <c r="CV123" s="414"/>
      <c r="CW123" s="414"/>
      <c r="CX123" s="414"/>
      <c r="CY123" s="414"/>
      <c r="CZ123" s="414"/>
      <c r="DA123" s="414"/>
    </row>
    <row r="124" spans="1:105" s="56" customFormat="1" ht="14.25" x14ac:dyDescent="0.2">
      <c r="A124" s="424" t="s">
        <v>30</v>
      </c>
      <c r="B124" s="424"/>
      <c r="C124" s="424"/>
      <c r="D124" s="424"/>
      <c r="E124" s="424"/>
      <c r="F124" s="424"/>
      <c r="G124" s="424"/>
      <c r="H124" s="412" t="s">
        <v>89</v>
      </c>
      <c r="I124" s="412"/>
      <c r="J124" s="412"/>
      <c r="K124" s="412"/>
      <c r="L124" s="412"/>
      <c r="M124" s="412"/>
      <c r="N124" s="412"/>
      <c r="O124" s="412"/>
      <c r="P124" s="412"/>
      <c r="Q124" s="412"/>
      <c r="R124" s="412"/>
      <c r="S124" s="412"/>
      <c r="T124" s="412"/>
      <c r="U124" s="412"/>
      <c r="V124" s="412"/>
      <c r="W124" s="412"/>
      <c r="X124" s="412"/>
      <c r="Y124" s="412"/>
      <c r="Z124" s="412"/>
      <c r="AA124" s="412"/>
      <c r="AB124" s="412"/>
      <c r="AC124" s="412"/>
      <c r="AD124" s="412"/>
      <c r="AE124" s="412"/>
      <c r="AF124" s="412"/>
      <c r="AG124" s="412"/>
      <c r="AH124" s="412"/>
      <c r="AI124" s="412"/>
      <c r="AJ124" s="412"/>
      <c r="AK124" s="412"/>
      <c r="AL124" s="412"/>
      <c r="AM124" s="412"/>
      <c r="AN124" s="412"/>
      <c r="AO124" s="412"/>
      <c r="AP124" s="413"/>
      <c r="AQ124" s="413"/>
      <c r="AR124" s="413"/>
      <c r="AS124" s="413"/>
      <c r="AT124" s="413"/>
      <c r="AU124" s="413"/>
      <c r="AV124" s="413"/>
      <c r="AW124" s="413"/>
      <c r="AX124" s="413"/>
      <c r="AY124" s="413"/>
      <c r="AZ124" s="413"/>
      <c r="BA124" s="413"/>
      <c r="BB124" s="413"/>
      <c r="BC124" s="413"/>
      <c r="BD124" s="413"/>
      <c r="BE124" s="413"/>
      <c r="BF124" s="413"/>
      <c r="BG124" s="413"/>
      <c r="BH124" s="413"/>
      <c r="BI124" s="413"/>
      <c r="BJ124" s="413"/>
      <c r="BK124" s="413"/>
      <c r="BL124" s="413"/>
      <c r="BM124" s="413"/>
      <c r="BN124" s="413"/>
      <c r="BO124" s="413"/>
      <c r="BP124" s="413"/>
      <c r="BQ124" s="413"/>
      <c r="BR124" s="413"/>
      <c r="BS124" s="413"/>
      <c r="BT124" s="413"/>
      <c r="BU124" s="413"/>
      <c r="BV124" s="414"/>
      <c r="BW124" s="414"/>
      <c r="BX124" s="414"/>
      <c r="BY124" s="414"/>
      <c r="BZ124" s="414"/>
      <c r="CA124" s="414"/>
      <c r="CB124" s="414"/>
      <c r="CC124" s="414"/>
      <c r="CD124" s="414"/>
      <c r="CE124" s="414"/>
      <c r="CF124" s="414"/>
      <c r="CG124" s="414"/>
      <c r="CH124" s="414"/>
      <c r="CI124" s="414"/>
      <c r="CJ124" s="414"/>
      <c r="CK124" s="414"/>
      <c r="CL124" s="414"/>
      <c r="CM124" s="414"/>
      <c r="CN124" s="414"/>
      <c r="CO124" s="414"/>
      <c r="CP124" s="414"/>
      <c r="CQ124" s="414"/>
      <c r="CR124" s="414"/>
      <c r="CS124" s="414"/>
      <c r="CT124" s="414"/>
      <c r="CU124" s="414"/>
      <c r="CV124" s="414"/>
      <c r="CW124" s="414"/>
      <c r="CX124" s="414"/>
      <c r="CY124" s="414"/>
      <c r="CZ124" s="414"/>
      <c r="DA124" s="414"/>
    </row>
    <row r="125" spans="1:105" ht="15" customHeight="1" x14ac:dyDescent="0.25">
      <c r="A125" s="424" t="s">
        <v>36</v>
      </c>
      <c r="B125" s="424"/>
      <c r="C125" s="424"/>
      <c r="D125" s="424"/>
      <c r="E125" s="424"/>
      <c r="F125" s="424"/>
      <c r="G125" s="424"/>
      <c r="H125" s="412" t="s">
        <v>90</v>
      </c>
      <c r="I125" s="412"/>
      <c r="J125" s="412"/>
      <c r="K125" s="412"/>
      <c r="L125" s="412"/>
      <c r="M125" s="412"/>
      <c r="N125" s="412"/>
      <c r="O125" s="412"/>
      <c r="P125" s="412"/>
      <c r="Q125" s="412"/>
      <c r="R125" s="412"/>
      <c r="S125" s="412"/>
      <c r="T125" s="412"/>
      <c r="U125" s="412"/>
      <c r="V125" s="412"/>
      <c r="W125" s="412"/>
      <c r="X125" s="412"/>
      <c r="Y125" s="412"/>
      <c r="Z125" s="412"/>
      <c r="AA125" s="412"/>
      <c r="AB125" s="412"/>
      <c r="AC125" s="412"/>
      <c r="AD125" s="412"/>
      <c r="AE125" s="412"/>
      <c r="AF125" s="412"/>
      <c r="AG125" s="412"/>
      <c r="AH125" s="412"/>
      <c r="AI125" s="412"/>
      <c r="AJ125" s="412"/>
      <c r="AK125" s="412"/>
      <c r="AL125" s="412"/>
      <c r="AM125" s="412"/>
      <c r="AN125" s="412"/>
      <c r="AO125" s="412"/>
      <c r="AP125" s="413"/>
      <c r="AQ125" s="413"/>
      <c r="AR125" s="413"/>
      <c r="AS125" s="413"/>
      <c r="AT125" s="413"/>
      <c r="AU125" s="413"/>
      <c r="AV125" s="413"/>
      <c r="AW125" s="413"/>
      <c r="AX125" s="413"/>
      <c r="AY125" s="413"/>
      <c r="AZ125" s="413"/>
      <c r="BA125" s="413"/>
      <c r="BB125" s="413"/>
      <c r="BC125" s="413"/>
      <c r="BD125" s="413"/>
      <c r="BE125" s="413"/>
      <c r="BF125" s="413"/>
      <c r="BG125" s="413"/>
      <c r="BH125" s="413"/>
      <c r="BI125" s="413"/>
      <c r="BJ125" s="413"/>
      <c r="BK125" s="413"/>
      <c r="BL125" s="413"/>
      <c r="BM125" s="413"/>
      <c r="BN125" s="413"/>
      <c r="BO125" s="413"/>
      <c r="BP125" s="413"/>
      <c r="BQ125" s="413"/>
      <c r="BR125" s="413"/>
      <c r="BS125" s="413"/>
      <c r="BT125" s="413"/>
      <c r="BU125" s="413"/>
      <c r="BV125" s="414"/>
      <c r="BW125" s="414"/>
      <c r="BX125" s="414"/>
      <c r="BY125" s="414"/>
      <c r="BZ125" s="414"/>
      <c r="CA125" s="414"/>
      <c r="CB125" s="414"/>
      <c r="CC125" s="414"/>
      <c r="CD125" s="414"/>
      <c r="CE125" s="414"/>
      <c r="CF125" s="414"/>
      <c r="CG125" s="414"/>
      <c r="CH125" s="414"/>
      <c r="CI125" s="414"/>
      <c r="CJ125" s="414"/>
      <c r="CK125" s="414"/>
      <c r="CL125" s="414"/>
      <c r="CM125" s="414"/>
      <c r="CN125" s="414"/>
      <c r="CO125" s="414"/>
      <c r="CP125" s="414"/>
      <c r="CQ125" s="414"/>
      <c r="CR125" s="414"/>
      <c r="CS125" s="414"/>
      <c r="CT125" s="414"/>
      <c r="CU125" s="414"/>
      <c r="CV125" s="414"/>
      <c r="CW125" s="414"/>
      <c r="CX125" s="414"/>
      <c r="CY125" s="414"/>
      <c r="CZ125" s="414"/>
      <c r="DA125" s="414"/>
    </row>
    <row r="126" spans="1:105" s="56" customFormat="1" ht="14.25" x14ac:dyDescent="0.2">
      <c r="A126" s="424" t="s">
        <v>99</v>
      </c>
      <c r="B126" s="424"/>
      <c r="C126" s="424"/>
      <c r="D126" s="424"/>
      <c r="E126" s="424"/>
      <c r="F126" s="424"/>
      <c r="G126" s="424"/>
      <c r="H126" s="412" t="s">
        <v>91</v>
      </c>
      <c r="I126" s="412"/>
      <c r="J126" s="412"/>
      <c r="K126" s="412"/>
      <c r="L126" s="412"/>
      <c r="M126" s="412"/>
      <c r="N126" s="412"/>
      <c r="O126" s="412"/>
      <c r="P126" s="412"/>
      <c r="Q126" s="412"/>
      <c r="R126" s="412"/>
      <c r="S126" s="412"/>
      <c r="T126" s="412"/>
      <c r="U126" s="412"/>
      <c r="V126" s="412"/>
      <c r="W126" s="412"/>
      <c r="X126" s="412"/>
      <c r="Y126" s="412"/>
      <c r="Z126" s="412"/>
      <c r="AA126" s="412"/>
      <c r="AB126" s="412"/>
      <c r="AC126" s="412"/>
      <c r="AD126" s="412"/>
      <c r="AE126" s="412"/>
      <c r="AF126" s="412"/>
      <c r="AG126" s="412"/>
      <c r="AH126" s="412"/>
      <c r="AI126" s="412"/>
      <c r="AJ126" s="412"/>
      <c r="AK126" s="412"/>
      <c r="AL126" s="412"/>
      <c r="AM126" s="412"/>
      <c r="AN126" s="412"/>
      <c r="AO126" s="412"/>
      <c r="AP126" s="413"/>
      <c r="AQ126" s="413"/>
      <c r="AR126" s="413"/>
      <c r="AS126" s="413"/>
      <c r="AT126" s="413"/>
      <c r="AU126" s="413"/>
      <c r="AV126" s="413"/>
      <c r="AW126" s="413"/>
      <c r="AX126" s="413"/>
      <c r="AY126" s="413"/>
      <c r="AZ126" s="413"/>
      <c r="BA126" s="413"/>
      <c r="BB126" s="413"/>
      <c r="BC126" s="413"/>
      <c r="BD126" s="413"/>
      <c r="BE126" s="413"/>
      <c r="BF126" s="413"/>
      <c r="BG126" s="413"/>
      <c r="BH126" s="413"/>
      <c r="BI126" s="413"/>
      <c r="BJ126" s="413"/>
      <c r="BK126" s="413"/>
      <c r="BL126" s="413"/>
      <c r="BM126" s="413"/>
      <c r="BN126" s="413"/>
      <c r="BO126" s="413"/>
      <c r="BP126" s="413"/>
      <c r="BQ126" s="413"/>
      <c r="BR126" s="413"/>
      <c r="BS126" s="413"/>
      <c r="BT126" s="413"/>
      <c r="BU126" s="413"/>
      <c r="BV126" s="414"/>
      <c r="BW126" s="414"/>
      <c r="BX126" s="414"/>
      <c r="BY126" s="414"/>
      <c r="BZ126" s="414"/>
      <c r="CA126" s="414"/>
      <c r="CB126" s="414"/>
      <c r="CC126" s="414"/>
      <c r="CD126" s="414"/>
      <c r="CE126" s="414"/>
      <c r="CF126" s="414"/>
      <c r="CG126" s="414"/>
      <c r="CH126" s="414"/>
      <c r="CI126" s="414"/>
      <c r="CJ126" s="414"/>
      <c r="CK126" s="414"/>
      <c r="CL126" s="414"/>
      <c r="CM126" s="414"/>
      <c r="CN126" s="414"/>
      <c r="CO126" s="414"/>
      <c r="CP126" s="414"/>
      <c r="CQ126" s="414"/>
      <c r="CR126" s="414"/>
      <c r="CS126" s="414"/>
      <c r="CT126" s="414"/>
      <c r="CU126" s="414"/>
      <c r="CV126" s="414"/>
      <c r="CW126" s="414"/>
      <c r="CX126" s="414"/>
      <c r="CY126" s="414"/>
      <c r="CZ126" s="414"/>
      <c r="DA126" s="414"/>
    </row>
    <row r="127" spans="1:105" s="56" customFormat="1" ht="13.5" customHeight="1" x14ac:dyDescent="0.2">
      <c r="A127" s="424" t="s">
        <v>100</v>
      </c>
      <c r="B127" s="424"/>
      <c r="C127" s="424"/>
      <c r="D127" s="424"/>
      <c r="E127" s="424"/>
      <c r="F127" s="424"/>
      <c r="G127" s="424"/>
      <c r="H127" s="412" t="s">
        <v>92</v>
      </c>
      <c r="I127" s="412"/>
      <c r="J127" s="412"/>
      <c r="K127" s="412"/>
      <c r="L127" s="412"/>
      <c r="M127" s="412"/>
      <c r="N127" s="412"/>
      <c r="O127" s="412"/>
      <c r="P127" s="412"/>
      <c r="Q127" s="412"/>
      <c r="R127" s="412"/>
      <c r="S127" s="412"/>
      <c r="T127" s="412"/>
      <c r="U127" s="412"/>
      <c r="V127" s="412"/>
      <c r="W127" s="412"/>
      <c r="X127" s="412"/>
      <c r="Y127" s="412"/>
      <c r="Z127" s="412"/>
      <c r="AA127" s="412"/>
      <c r="AB127" s="412"/>
      <c r="AC127" s="412"/>
      <c r="AD127" s="412"/>
      <c r="AE127" s="412"/>
      <c r="AF127" s="412"/>
      <c r="AG127" s="412"/>
      <c r="AH127" s="412"/>
      <c r="AI127" s="412"/>
      <c r="AJ127" s="412"/>
      <c r="AK127" s="412"/>
      <c r="AL127" s="412"/>
      <c r="AM127" s="412"/>
      <c r="AN127" s="412"/>
      <c r="AO127" s="412"/>
      <c r="AP127" s="413"/>
      <c r="AQ127" s="413"/>
      <c r="AR127" s="413"/>
      <c r="AS127" s="413"/>
      <c r="AT127" s="413"/>
      <c r="AU127" s="413"/>
      <c r="AV127" s="413"/>
      <c r="AW127" s="413"/>
      <c r="AX127" s="413"/>
      <c r="AY127" s="413"/>
      <c r="AZ127" s="413"/>
      <c r="BA127" s="413"/>
      <c r="BB127" s="413"/>
      <c r="BC127" s="413"/>
      <c r="BD127" s="413"/>
      <c r="BE127" s="413"/>
      <c r="BF127" s="413"/>
      <c r="BG127" s="413"/>
      <c r="BH127" s="413"/>
      <c r="BI127" s="413"/>
      <c r="BJ127" s="413"/>
      <c r="BK127" s="413"/>
      <c r="BL127" s="413"/>
      <c r="BM127" s="413"/>
      <c r="BN127" s="413"/>
      <c r="BO127" s="413"/>
      <c r="BP127" s="413"/>
      <c r="BQ127" s="413"/>
      <c r="BR127" s="413"/>
      <c r="BS127" s="413"/>
      <c r="BT127" s="413"/>
      <c r="BU127" s="413"/>
      <c r="BV127" s="414"/>
      <c r="BW127" s="414"/>
      <c r="BX127" s="414"/>
      <c r="BY127" s="414"/>
      <c r="BZ127" s="414"/>
      <c r="CA127" s="414"/>
      <c r="CB127" s="414"/>
      <c r="CC127" s="414"/>
      <c r="CD127" s="414"/>
      <c r="CE127" s="414"/>
      <c r="CF127" s="414"/>
      <c r="CG127" s="414"/>
      <c r="CH127" s="414"/>
      <c r="CI127" s="414"/>
      <c r="CJ127" s="414"/>
      <c r="CK127" s="414"/>
      <c r="CL127" s="414"/>
      <c r="CM127" s="414"/>
      <c r="CN127" s="414"/>
      <c r="CO127" s="414"/>
      <c r="CP127" s="414"/>
      <c r="CQ127" s="414"/>
      <c r="CR127" s="414"/>
      <c r="CS127" s="414"/>
      <c r="CT127" s="414"/>
      <c r="CU127" s="414"/>
      <c r="CV127" s="414"/>
      <c r="CW127" s="414"/>
      <c r="CX127" s="414"/>
      <c r="CY127" s="414"/>
      <c r="CZ127" s="414"/>
      <c r="DA127" s="414"/>
    </row>
    <row r="128" spans="1:105" s="56" customFormat="1" ht="14.25" x14ac:dyDescent="0.2">
      <c r="A128" s="424" t="s">
        <v>101</v>
      </c>
      <c r="B128" s="424"/>
      <c r="C128" s="424"/>
      <c r="D128" s="424"/>
      <c r="E128" s="424"/>
      <c r="F128" s="424"/>
      <c r="G128" s="424"/>
      <c r="H128" s="412" t="s">
        <v>93</v>
      </c>
      <c r="I128" s="412"/>
      <c r="J128" s="412"/>
      <c r="K128" s="412"/>
      <c r="L128" s="412"/>
      <c r="M128" s="412"/>
      <c r="N128" s="412"/>
      <c r="O128" s="412"/>
      <c r="P128" s="412"/>
      <c r="Q128" s="412"/>
      <c r="R128" s="412"/>
      <c r="S128" s="412"/>
      <c r="T128" s="412"/>
      <c r="U128" s="412"/>
      <c r="V128" s="412"/>
      <c r="W128" s="412"/>
      <c r="X128" s="412"/>
      <c r="Y128" s="412"/>
      <c r="Z128" s="412"/>
      <c r="AA128" s="412"/>
      <c r="AB128" s="412"/>
      <c r="AC128" s="412"/>
      <c r="AD128" s="412"/>
      <c r="AE128" s="412"/>
      <c r="AF128" s="412"/>
      <c r="AG128" s="412"/>
      <c r="AH128" s="412"/>
      <c r="AI128" s="412"/>
      <c r="AJ128" s="412"/>
      <c r="AK128" s="412"/>
      <c r="AL128" s="412"/>
      <c r="AM128" s="412"/>
      <c r="AN128" s="412"/>
      <c r="AO128" s="412"/>
      <c r="AP128" s="413"/>
      <c r="AQ128" s="413"/>
      <c r="AR128" s="413"/>
      <c r="AS128" s="413"/>
      <c r="AT128" s="413"/>
      <c r="AU128" s="413"/>
      <c r="AV128" s="413"/>
      <c r="AW128" s="413"/>
      <c r="AX128" s="413"/>
      <c r="AY128" s="413"/>
      <c r="AZ128" s="413"/>
      <c r="BA128" s="413"/>
      <c r="BB128" s="413"/>
      <c r="BC128" s="413"/>
      <c r="BD128" s="413"/>
      <c r="BE128" s="413"/>
      <c r="BF128" s="413"/>
      <c r="BG128" s="413"/>
      <c r="BH128" s="413"/>
      <c r="BI128" s="413"/>
      <c r="BJ128" s="413"/>
      <c r="BK128" s="413"/>
      <c r="BL128" s="413"/>
      <c r="BM128" s="413"/>
      <c r="BN128" s="413"/>
      <c r="BO128" s="413"/>
      <c r="BP128" s="413"/>
      <c r="BQ128" s="413"/>
      <c r="BR128" s="413"/>
      <c r="BS128" s="413"/>
      <c r="BT128" s="413"/>
      <c r="BU128" s="413"/>
      <c r="BV128" s="414"/>
      <c r="BW128" s="414"/>
      <c r="BX128" s="414"/>
      <c r="BY128" s="414"/>
      <c r="BZ128" s="414"/>
      <c r="CA128" s="414"/>
      <c r="CB128" s="414"/>
      <c r="CC128" s="414"/>
      <c r="CD128" s="414"/>
      <c r="CE128" s="414"/>
      <c r="CF128" s="414"/>
      <c r="CG128" s="414"/>
      <c r="CH128" s="414"/>
      <c r="CI128" s="414"/>
      <c r="CJ128" s="414"/>
      <c r="CK128" s="414"/>
      <c r="CL128" s="414"/>
      <c r="CM128" s="414"/>
      <c r="CN128" s="414"/>
      <c r="CO128" s="414"/>
      <c r="CP128" s="414"/>
      <c r="CQ128" s="414"/>
      <c r="CR128" s="414"/>
      <c r="CS128" s="414"/>
      <c r="CT128" s="414"/>
      <c r="CU128" s="414"/>
      <c r="CV128" s="414"/>
      <c r="CW128" s="414"/>
      <c r="CX128" s="414"/>
      <c r="CY128" s="414"/>
      <c r="CZ128" s="414"/>
      <c r="DA128" s="414"/>
    </row>
    <row r="129" spans="1:105" ht="15.75" customHeight="1" x14ac:dyDescent="0.25">
      <c r="A129" s="424" t="s">
        <v>102</v>
      </c>
      <c r="B129" s="424"/>
      <c r="C129" s="424"/>
      <c r="D129" s="424"/>
      <c r="E129" s="424"/>
      <c r="F129" s="424"/>
      <c r="G129" s="424"/>
      <c r="H129" s="412" t="s">
        <v>94</v>
      </c>
      <c r="I129" s="412"/>
      <c r="J129" s="412"/>
      <c r="K129" s="412"/>
      <c r="L129" s="412"/>
      <c r="M129" s="412"/>
      <c r="N129" s="412"/>
      <c r="O129" s="412"/>
      <c r="P129" s="412"/>
      <c r="Q129" s="412"/>
      <c r="R129" s="412"/>
      <c r="S129" s="412"/>
      <c r="T129" s="412"/>
      <c r="U129" s="412"/>
      <c r="V129" s="412"/>
      <c r="W129" s="412"/>
      <c r="X129" s="412"/>
      <c r="Y129" s="412"/>
      <c r="Z129" s="412"/>
      <c r="AA129" s="412"/>
      <c r="AB129" s="412"/>
      <c r="AC129" s="412"/>
      <c r="AD129" s="412"/>
      <c r="AE129" s="412"/>
      <c r="AF129" s="412"/>
      <c r="AG129" s="412"/>
      <c r="AH129" s="412"/>
      <c r="AI129" s="412"/>
      <c r="AJ129" s="412"/>
      <c r="AK129" s="412"/>
      <c r="AL129" s="412"/>
      <c r="AM129" s="412"/>
      <c r="AN129" s="412"/>
      <c r="AO129" s="412"/>
      <c r="AP129" s="413"/>
      <c r="AQ129" s="413"/>
      <c r="AR129" s="413"/>
      <c r="AS129" s="413"/>
      <c r="AT129" s="413"/>
      <c r="AU129" s="413"/>
      <c r="AV129" s="413"/>
      <c r="AW129" s="413"/>
      <c r="AX129" s="413"/>
      <c r="AY129" s="413"/>
      <c r="AZ129" s="413"/>
      <c r="BA129" s="413"/>
      <c r="BB129" s="413"/>
      <c r="BC129" s="413"/>
      <c r="BD129" s="413"/>
      <c r="BE129" s="413"/>
      <c r="BF129" s="413"/>
      <c r="BG129" s="413"/>
      <c r="BH129" s="413"/>
      <c r="BI129" s="413"/>
      <c r="BJ129" s="413"/>
      <c r="BK129" s="413"/>
      <c r="BL129" s="413"/>
      <c r="BM129" s="413"/>
      <c r="BN129" s="413"/>
      <c r="BO129" s="413"/>
      <c r="BP129" s="413"/>
      <c r="BQ129" s="413"/>
      <c r="BR129" s="413"/>
      <c r="BS129" s="413"/>
      <c r="BT129" s="413"/>
      <c r="BU129" s="413"/>
      <c r="BV129" s="414"/>
      <c r="BW129" s="414"/>
      <c r="BX129" s="414"/>
      <c r="BY129" s="414"/>
      <c r="BZ129" s="414"/>
      <c r="CA129" s="414"/>
      <c r="CB129" s="414"/>
      <c r="CC129" s="414"/>
      <c r="CD129" s="414"/>
      <c r="CE129" s="414"/>
      <c r="CF129" s="414"/>
      <c r="CG129" s="414"/>
      <c r="CH129" s="414"/>
      <c r="CI129" s="414"/>
      <c r="CJ129" s="414"/>
      <c r="CK129" s="414"/>
      <c r="CL129" s="414"/>
      <c r="CM129" s="414"/>
      <c r="CN129" s="414"/>
      <c r="CO129" s="414"/>
      <c r="CP129" s="414"/>
      <c r="CQ129" s="414"/>
      <c r="CR129" s="414"/>
      <c r="CS129" s="414"/>
      <c r="CT129" s="414"/>
      <c r="CU129" s="414"/>
      <c r="CV129" s="414"/>
      <c r="CW129" s="414"/>
      <c r="CX129" s="414"/>
      <c r="CY129" s="414"/>
      <c r="CZ129" s="414"/>
      <c r="DA129" s="414"/>
    </row>
    <row r="130" spans="1:105" s="56" customFormat="1" ht="14.25" x14ac:dyDescent="0.2">
      <c r="A130" s="424" t="s">
        <v>103</v>
      </c>
      <c r="B130" s="424"/>
      <c r="C130" s="424"/>
      <c r="D130" s="424"/>
      <c r="E130" s="424"/>
      <c r="F130" s="424"/>
      <c r="G130" s="424"/>
      <c r="H130" s="412" t="s">
        <v>309</v>
      </c>
      <c r="I130" s="412"/>
      <c r="J130" s="412"/>
      <c r="K130" s="412"/>
      <c r="L130" s="412"/>
      <c r="M130" s="412"/>
      <c r="N130" s="412"/>
      <c r="O130" s="412"/>
      <c r="P130" s="412"/>
      <c r="Q130" s="412"/>
      <c r="R130" s="412"/>
      <c r="S130" s="412"/>
      <c r="T130" s="412"/>
      <c r="U130" s="412"/>
      <c r="V130" s="412"/>
      <c r="W130" s="412"/>
      <c r="X130" s="412"/>
      <c r="Y130" s="412"/>
      <c r="Z130" s="412"/>
      <c r="AA130" s="412"/>
      <c r="AB130" s="412"/>
      <c r="AC130" s="412"/>
      <c r="AD130" s="412"/>
      <c r="AE130" s="412"/>
      <c r="AF130" s="412"/>
      <c r="AG130" s="412"/>
      <c r="AH130" s="412"/>
      <c r="AI130" s="412"/>
      <c r="AJ130" s="412"/>
      <c r="AK130" s="412"/>
      <c r="AL130" s="412"/>
      <c r="AM130" s="412"/>
      <c r="AN130" s="412"/>
      <c r="AO130" s="412"/>
      <c r="AP130" s="413"/>
      <c r="AQ130" s="413"/>
      <c r="AR130" s="413"/>
      <c r="AS130" s="413"/>
      <c r="AT130" s="413"/>
      <c r="AU130" s="413"/>
      <c r="AV130" s="413"/>
      <c r="AW130" s="413"/>
      <c r="AX130" s="413"/>
      <c r="AY130" s="413"/>
      <c r="AZ130" s="413"/>
      <c r="BA130" s="413"/>
      <c r="BB130" s="413"/>
      <c r="BC130" s="413"/>
      <c r="BD130" s="413"/>
      <c r="BE130" s="413"/>
      <c r="BF130" s="413"/>
      <c r="BG130" s="413"/>
      <c r="BH130" s="413"/>
      <c r="BI130" s="413"/>
      <c r="BJ130" s="413"/>
      <c r="BK130" s="413"/>
      <c r="BL130" s="413"/>
      <c r="BM130" s="413"/>
      <c r="BN130" s="413"/>
      <c r="BO130" s="413"/>
      <c r="BP130" s="413"/>
      <c r="BQ130" s="413"/>
      <c r="BR130" s="413"/>
      <c r="BS130" s="413"/>
      <c r="BT130" s="413"/>
      <c r="BU130" s="413"/>
      <c r="BV130" s="414"/>
      <c r="BW130" s="414"/>
      <c r="BX130" s="414"/>
      <c r="BY130" s="414"/>
      <c r="BZ130" s="414"/>
      <c r="CA130" s="414"/>
      <c r="CB130" s="414"/>
      <c r="CC130" s="414"/>
      <c r="CD130" s="414"/>
      <c r="CE130" s="414"/>
      <c r="CF130" s="414"/>
      <c r="CG130" s="414"/>
      <c r="CH130" s="414"/>
      <c r="CI130" s="414"/>
      <c r="CJ130" s="414"/>
      <c r="CK130" s="414"/>
      <c r="CL130" s="414"/>
      <c r="CM130" s="414"/>
      <c r="CN130" s="414"/>
      <c r="CO130" s="414"/>
      <c r="CP130" s="414"/>
      <c r="CQ130" s="414"/>
      <c r="CR130" s="414"/>
      <c r="CS130" s="414"/>
      <c r="CT130" s="414"/>
      <c r="CU130" s="414"/>
      <c r="CV130" s="414"/>
      <c r="CW130" s="414"/>
      <c r="CX130" s="414"/>
      <c r="CY130" s="414"/>
      <c r="CZ130" s="414"/>
      <c r="DA130" s="414"/>
    </row>
    <row r="131" spans="1:105" ht="12.75" customHeight="1" x14ac:dyDescent="0.25">
      <c r="A131" s="424" t="s">
        <v>104</v>
      </c>
      <c r="B131" s="424"/>
      <c r="C131" s="424"/>
      <c r="D131" s="424"/>
      <c r="E131" s="424"/>
      <c r="F131" s="424"/>
      <c r="G131" s="424"/>
      <c r="H131" s="412" t="s">
        <v>95</v>
      </c>
      <c r="I131" s="412"/>
      <c r="J131" s="412"/>
      <c r="K131" s="412"/>
      <c r="L131" s="412"/>
      <c r="M131" s="412"/>
      <c r="N131" s="412"/>
      <c r="O131" s="412"/>
      <c r="P131" s="412"/>
      <c r="Q131" s="412"/>
      <c r="R131" s="412"/>
      <c r="S131" s="412"/>
      <c r="T131" s="412"/>
      <c r="U131" s="412"/>
      <c r="V131" s="412"/>
      <c r="W131" s="412"/>
      <c r="X131" s="412"/>
      <c r="Y131" s="412"/>
      <c r="Z131" s="412"/>
      <c r="AA131" s="412"/>
      <c r="AB131" s="412"/>
      <c r="AC131" s="412"/>
      <c r="AD131" s="412"/>
      <c r="AE131" s="412"/>
      <c r="AF131" s="412"/>
      <c r="AG131" s="412"/>
      <c r="AH131" s="412"/>
      <c r="AI131" s="412"/>
      <c r="AJ131" s="412"/>
      <c r="AK131" s="412"/>
      <c r="AL131" s="412"/>
      <c r="AM131" s="412"/>
      <c r="AN131" s="412"/>
      <c r="AO131" s="412"/>
      <c r="AP131" s="413"/>
      <c r="AQ131" s="413"/>
      <c r="AR131" s="413"/>
      <c r="AS131" s="413"/>
      <c r="AT131" s="413"/>
      <c r="AU131" s="413"/>
      <c r="AV131" s="413"/>
      <c r="AW131" s="413"/>
      <c r="AX131" s="413"/>
      <c r="AY131" s="413"/>
      <c r="AZ131" s="413"/>
      <c r="BA131" s="413"/>
      <c r="BB131" s="413"/>
      <c r="BC131" s="413"/>
      <c r="BD131" s="413"/>
      <c r="BE131" s="413"/>
      <c r="BF131" s="413"/>
      <c r="BG131" s="413"/>
      <c r="BH131" s="413"/>
      <c r="BI131" s="413"/>
      <c r="BJ131" s="413"/>
      <c r="BK131" s="413"/>
      <c r="BL131" s="413"/>
      <c r="BM131" s="413"/>
      <c r="BN131" s="413"/>
      <c r="BO131" s="413"/>
      <c r="BP131" s="413"/>
      <c r="BQ131" s="413"/>
      <c r="BR131" s="413"/>
      <c r="BS131" s="413"/>
      <c r="BT131" s="413"/>
      <c r="BU131" s="413"/>
      <c r="BV131" s="414"/>
      <c r="BW131" s="414"/>
      <c r="BX131" s="414"/>
      <c r="BY131" s="414"/>
      <c r="BZ131" s="414"/>
      <c r="CA131" s="414"/>
      <c r="CB131" s="414"/>
      <c r="CC131" s="414"/>
      <c r="CD131" s="414"/>
      <c r="CE131" s="414"/>
      <c r="CF131" s="414"/>
      <c r="CG131" s="414"/>
      <c r="CH131" s="414"/>
      <c r="CI131" s="414"/>
      <c r="CJ131" s="414"/>
      <c r="CK131" s="414"/>
      <c r="CL131" s="414"/>
      <c r="CM131" s="414"/>
      <c r="CN131" s="414"/>
      <c r="CO131" s="414"/>
      <c r="CP131" s="414"/>
      <c r="CQ131" s="414"/>
      <c r="CR131" s="414"/>
      <c r="CS131" s="414"/>
      <c r="CT131" s="414"/>
      <c r="CU131" s="414"/>
      <c r="CV131" s="414"/>
      <c r="CW131" s="414"/>
      <c r="CX131" s="414"/>
      <c r="CY131" s="414"/>
      <c r="CZ131" s="414"/>
      <c r="DA131" s="414"/>
    </row>
    <row r="132" spans="1:105" s="57" customFormat="1" ht="11.25" customHeight="1" x14ac:dyDescent="0.2">
      <c r="A132" s="424"/>
      <c r="B132" s="424"/>
      <c r="C132" s="424"/>
      <c r="D132" s="424"/>
      <c r="E132" s="424"/>
      <c r="F132" s="424"/>
      <c r="G132" s="424"/>
      <c r="H132" s="412"/>
      <c r="I132" s="412"/>
      <c r="J132" s="412"/>
      <c r="K132" s="412"/>
      <c r="L132" s="412"/>
      <c r="M132" s="412"/>
      <c r="N132" s="412"/>
      <c r="O132" s="412"/>
      <c r="P132" s="412"/>
      <c r="Q132" s="412"/>
      <c r="R132" s="412"/>
      <c r="S132" s="412"/>
      <c r="T132" s="412"/>
      <c r="U132" s="412"/>
      <c r="V132" s="412"/>
      <c r="W132" s="412"/>
      <c r="X132" s="412"/>
      <c r="Y132" s="412"/>
      <c r="Z132" s="412"/>
      <c r="AA132" s="412"/>
      <c r="AB132" s="412"/>
      <c r="AC132" s="412"/>
      <c r="AD132" s="412"/>
      <c r="AE132" s="412"/>
      <c r="AF132" s="412"/>
      <c r="AG132" s="412"/>
      <c r="AH132" s="412"/>
      <c r="AI132" s="412"/>
      <c r="AJ132" s="412"/>
      <c r="AK132" s="412"/>
      <c r="AL132" s="412"/>
      <c r="AM132" s="412"/>
      <c r="AN132" s="412"/>
      <c r="AO132" s="412"/>
      <c r="AP132" s="413"/>
      <c r="AQ132" s="413"/>
      <c r="AR132" s="413"/>
      <c r="AS132" s="413"/>
      <c r="AT132" s="413"/>
      <c r="AU132" s="413"/>
      <c r="AV132" s="413"/>
      <c r="AW132" s="413"/>
      <c r="AX132" s="413"/>
      <c r="AY132" s="413"/>
      <c r="AZ132" s="413"/>
      <c r="BA132" s="413"/>
      <c r="BB132" s="413"/>
      <c r="BC132" s="413"/>
      <c r="BD132" s="413"/>
      <c r="BE132" s="413"/>
      <c r="BF132" s="413"/>
      <c r="BG132" s="413"/>
      <c r="BH132" s="413"/>
      <c r="BI132" s="413"/>
      <c r="BJ132" s="413"/>
      <c r="BK132" s="413"/>
      <c r="BL132" s="413"/>
      <c r="BM132" s="413"/>
      <c r="BN132" s="413"/>
      <c r="BO132" s="413"/>
      <c r="BP132" s="413"/>
      <c r="BQ132" s="413"/>
      <c r="BR132" s="413"/>
      <c r="BS132" s="413"/>
      <c r="BT132" s="413"/>
      <c r="BU132" s="413"/>
      <c r="BV132" s="414"/>
      <c r="BW132" s="414"/>
      <c r="BX132" s="414"/>
      <c r="BY132" s="414"/>
      <c r="BZ132" s="414"/>
      <c r="CA132" s="414"/>
      <c r="CB132" s="414"/>
      <c r="CC132" s="414"/>
      <c r="CD132" s="414"/>
      <c r="CE132" s="414"/>
      <c r="CF132" s="414"/>
      <c r="CG132" s="414"/>
      <c r="CH132" s="414"/>
      <c r="CI132" s="414"/>
      <c r="CJ132" s="414"/>
      <c r="CK132" s="414"/>
      <c r="CL132" s="414"/>
      <c r="CM132" s="414"/>
      <c r="CN132" s="414"/>
      <c r="CO132" s="414"/>
      <c r="CP132" s="414"/>
      <c r="CQ132" s="414"/>
      <c r="CR132" s="414"/>
      <c r="CS132" s="414"/>
      <c r="CT132" s="414"/>
      <c r="CU132" s="414"/>
      <c r="CV132" s="414"/>
      <c r="CW132" s="414"/>
      <c r="CX132" s="414"/>
      <c r="CY132" s="414"/>
      <c r="CZ132" s="414"/>
      <c r="DA132" s="414"/>
    </row>
    <row r="133" spans="1:105" s="58" customFormat="1" ht="12.75" x14ac:dyDescent="0.2">
      <c r="A133" s="424"/>
      <c r="B133" s="424"/>
      <c r="C133" s="424"/>
      <c r="D133" s="424"/>
      <c r="E133" s="424"/>
      <c r="F133" s="424"/>
      <c r="G133" s="424"/>
      <c r="H133" s="616" t="s">
        <v>59</v>
      </c>
      <c r="I133" s="617"/>
      <c r="J133" s="617"/>
      <c r="K133" s="617"/>
      <c r="L133" s="617"/>
      <c r="M133" s="617"/>
      <c r="N133" s="617"/>
      <c r="O133" s="617"/>
      <c r="P133" s="617"/>
      <c r="Q133" s="617"/>
      <c r="R133" s="617"/>
      <c r="S133" s="617"/>
      <c r="T133" s="617"/>
      <c r="U133" s="617"/>
      <c r="V133" s="617"/>
      <c r="W133" s="617"/>
      <c r="X133" s="617"/>
      <c r="Y133" s="617"/>
      <c r="Z133" s="617"/>
      <c r="AA133" s="617"/>
      <c r="AB133" s="617"/>
      <c r="AC133" s="617"/>
      <c r="AD133" s="617"/>
      <c r="AE133" s="617"/>
      <c r="AF133" s="617"/>
      <c r="AG133" s="617"/>
      <c r="AH133" s="617"/>
      <c r="AI133" s="617"/>
      <c r="AJ133" s="617"/>
      <c r="AK133" s="617"/>
      <c r="AL133" s="617"/>
      <c r="AM133" s="617"/>
      <c r="AN133" s="617"/>
      <c r="AO133" s="618"/>
      <c r="AP133" s="413" t="s">
        <v>8</v>
      </c>
      <c r="AQ133" s="413"/>
      <c r="AR133" s="413"/>
      <c r="AS133" s="413"/>
      <c r="AT133" s="413"/>
      <c r="AU133" s="413"/>
      <c r="AV133" s="413"/>
      <c r="AW133" s="413"/>
      <c r="AX133" s="413"/>
      <c r="AY133" s="413"/>
      <c r="AZ133" s="413"/>
      <c r="BA133" s="413"/>
      <c r="BB133" s="413"/>
      <c r="BC133" s="413"/>
      <c r="BD133" s="413"/>
      <c r="BE133" s="413"/>
      <c r="BF133" s="413" t="s">
        <v>8</v>
      </c>
      <c r="BG133" s="413"/>
      <c r="BH133" s="413"/>
      <c r="BI133" s="413"/>
      <c r="BJ133" s="413"/>
      <c r="BK133" s="413"/>
      <c r="BL133" s="413"/>
      <c r="BM133" s="413"/>
      <c r="BN133" s="413"/>
      <c r="BO133" s="413"/>
      <c r="BP133" s="413"/>
      <c r="BQ133" s="413"/>
      <c r="BR133" s="413"/>
      <c r="BS133" s="413"/>
      <c r="BT133" s="413"/>
      <c r="BU133" s="413"/>
      <c r="BV133" s="413" t="s">
        <v>8</v>
      </c>
      <c r="BW133" s="413"/>
      <c r="BX133" s="413"/>
      <c r="BY133" s="413"/>
      <c r="BZ133" s="413"/>
      <c r="CA133" s="413"/>
      <c r="CB133" s="413"/>
      <c r="CC133" s="413"/>
      <c r="CD133" s="413"/>
      <c r="CE133" s="413"/>
      <c r="CF133" s="413"/>
      <c r="CG133" s="413"/>
      <c r="CH133" s="413"/>
      <c r="CI133" s="413"/>
      <c r="CJ133" s="413"/>
      <c r="CK133" s="413"/>
      <c r="CL133" s="427"/>
      <c r="CM133" s="427"/>
      <c r="CN133" s="427"/>
      <c r="CO133" s="427"/>
      <c r="CP133" s="427"/>
      <c r="CQ133" s="427"/>
      <c r="CR133" s="427"/>
      <c r="CS133" s="427"/>
      <c r="CT133" s="427"/>
      <c r="CU133" s="427"/>
      <c r="CV133" s="427"/>
      <c r="CW133" s="427"/>
      <c r="CX133" s="427"/>
      <c r="CY133" s="427"/>
      <c r="CZ133" s="427"/>
      <c r="DA133" s="427"/>
    </row>
    <row r="134" spans="1:105" s="59" customFormat="1" ht="15" customHeight="1" x14ac:dyDescent="0.25">
      <c r="A134" s="55"/>
      <c r="B134" s="55"/>
      <c r="C134" s="55"/>
      <c r="D134" s="55"/>
      <c r="E134" s="55"/>
      <c r="F134" s="55"/>
      <c r="G134" s="55"/>
      <c r="H134" s="55"/>
      <c r="I134" s="55"/>
      <c r="J134" s="55"/>
      <c r="K134" s="55"/>
      <c r="L134" s="55"/>
      <c r="M134" s="55"/>
      <c r="N134" s="55"/>
      <c r="O134" s="55"/>
      <c r="P134" s="55"/>
      <c r="Q134" s="55"/>
      <c r="R134" s="55"/>
      <c r="S134" s="55"/>
      <c r="T134" s="55"/>
      <c r="U134" s="55"/>
      <c r="V134" s="55"/>
      <c r="W134" s="55"/>
      <c r="X134" s="55"/>
      <c r="Y134" s="55"/>
      <c r="Z134" s="55"/>
      <c r="AA134" s="55"/>
      <c r="AB134" s="55"/>
      <c r="AC134" s="55"/>
      <c r="AD134" s="55"/>
      <c r="AE134" s="55"/>
      <c r="AF134" s="55"/>
      <c r="AG134" s="55"/>
      <c r="AH134" s="55"/>
      <c r="AI134" s="55"/>
      <c r="AJ134" s="55"/>
      <c r="AK134" s="55"/>
      <c r="AL134" s="55"/>
      <c r="AM134" s="55"/>
      <c r="AN134" s="55"/>
      <c r="AO134" s="55"/>
      <c r="AP134" s="55"/>
      <c r="AQ134" s="55"/>
      <c r="AR134" s="55"/>
      <c r="AS134" s="55"/>
      <c r="AT134" s="55"/>
      <c r="AU134" s="55"/>
      <c r="AV134" s="55"/>
      <c r="AW134" s="55"/>
      <c r="AX134" s="55"/>
      <c r="AY134" s="55"/>
      <c r="AZ134" s="55"/>
      <c r="BA134" s="55"/>
      <c r="BB134" s="55"/>
      <c r="BC134" s="55"/>
      <c r="BD134" s="55"/>
      <c r="BE134" s="55"/>
      <c r="BF134" s="55"/>
      <c r="BG134" s="55"/>
      <c r="BH134" s="55"/>
      <c r="BI134" s="55"/>
      <c r="BJ134" s="55"/>
      <c r="BK134" s="55"/>
      <c r="BL134" s="55"/>
      <c r="BM134" s="55"/>
      <c r="BN134" s="55"/>
      <c r="BO134" s="55"/>
      <c r="BP134" s="55"/>
      <c r="BQ134" s="55"/>
      <c r="BR134" s="55"/>
      <c r="BS134" s="55"/>
      <c r="BT134" s="55"/>
      <c r="BU134" s="55"/>
      <c r="BV134" s="55"/>
      <c r="BW134" s="55"/>
      <c r="BX134" s="55"/>
      <c r="BY134" s="55"/>
      <c r="BZ134" s="55"/>
      <c r="CA134" s="55"/>
      <c r="CB134" s="55"/>
      <c r="CC134" s="55"/>
      <c r="CD134" s="55"/>
      <c r="CE134" s="55"/>
      <c r="CF134" s="55"/>
      <c r="CG134" s="55"/>
      <c r="CH134" s="55"/>
      <c r="CI134" s="55"/>
      <c r="CJ134" s="55"/>
      <c r="CK134" s="55"/>
      <c r="CL134" s="55"/>
      <c r="CM134" s="55"/>
      <c r="CN134" s="55"/>
      <c r="CO134" s="55"/>
      <c r="CP134" s="55"/>
      <c r="CQ134" s="55"/>
      <c r="CR134" s="55"/>
      <c r="CS134" s="55"/>
      <c r="CT134" s="55"/>
      <c r="CU134" s="55"/>
      <c r="CV134" s="55"/>
      <c r="CW134" s="55"/>
      <c r="CX134" s="55"/>
      <c r="CY134" s="55"/>
      <c r="CZ134" s="55"/>
      <c r="DA134" s="55"/>
    </row>
    <row r="135" spans="1:105" s="59" customFormat="1" ht="15" customHeight="1" x14ac:dyDescent="0.2">
      <c r="A135" s="536" t="s">
        <v>63</v>
      </c>
      <c r="B135" s="536"/>
      <c r="C135" s="536"/>
      <c r="D135" s="536"/>
      <c r="E135" s="536"/>
      <c r="F135" s="536"/>
      <c r="G135" s="536"/>
      <c r="H135" s="536"/>
      <c r="I135" s="536"/>
      <c r="J135" s="536"/>
      <c r="K135" s="536"/>
      <c r="L135" s="536"/>
      <c r="M135" s="536"/>
      <c r="N135" s="536"/>
      <c r="O135" s="536"/>
      <c r="P135" s="536"/>
      <c r="Q135" s="536"/>
      <c r="R135" s="536"/>
      <c r="S135" s="536"/>
      <c r="T135" s="536"/>
      <c r="U135" s="536"/>
      <c r="V135" s="536"/>
      <c r="W135" s="536"/>
      <c r="X135" s="536"/>
      <c r="Y135" s="536"/>
      <c r="Z135" s="536"/>
      <c r="AA135" s="536"/>
      <c r="AB135" s="536"/>
      <c r="AC135" s="536"/>
      <c r="AD135" s="536"/>
      <c r="AE135" s="536"/>
      <c r="AF135" s="536"/>
      <c r="AG135" s="536"/>
      <c r="AH135" s="536"/>
      <c r="AI135" s="536"/>
      <c r="AJ135" s="536"/>
      <c r="AK135" s="536"/>
      <c r="AL135" s="536"/>
      <c r="AM135" s="536"/>
      <c r="AN135" s="536"/>
      <c r="AO135" s="536"/>
      <c r="AP135" s="536"/>
      <c r="AQ135" s="536"/>
      <c r="AR135" s="536"/>
      <c r="AS135" s="536"/>
      <c r="AT135" s="536"/>
      <c r="AU135" s="536"/>
      <c r="AV135" s="536"/>
      <c r="AW135" s="536"/>
      <c r="AX135" s="536"/>
      <c r="AY135" s="536"/>
      <c r="AZ135" s="536"/>
      <c r="BA135" s="536"/>
      <c r="BB135" s="536"/>
      <c r="BC135" s="536"/>
      <c r="BD135" s="536"/>
      <c r="BE135" s="536"/>
      <c r="BF135" s="536"/>
      <c r="BG135" s="536"/>
      <c r="BH135" s="536"/>
      <c r="BI135" s="536"/>
      <c r="BJ135" s="536"/>
      <c r="BK135" s="536"/>
      <c r="BL135" s="536"/>
      <c r="BM135" s="536"/>
      <c r="BN135" s="536"/>
      <c r="BO135" s="536"/>
      <c r="BP135" s="536"/>
      <c r="BQ135" s="536"/>
      <c r="BR135" s="536"/>
      <c r="BS135" s="536"/>
      <c r="BT135" s="536"/>
      <c r="BU135" s="536"/>
      <c r="BV135" s="536"/>
      <c r="BW135" s="536"/>
      <c r="BX135" s="536"/>
      <c r="BY135" s="536"/>
      <c r="BZ135" s="536"/>
      <c r="CA135" s="536"/>
      <c r="CB135" s="536"/>
      <c r="CC135" s="536"/>
      <c r="CD135" s="536"/>
      <c r="CE135" s="536"/>
      <c r="CF135" s="536"/>
      <c r="CG135" s="536"/>
      <c r="CH135" s="536"/>
      <c r="CI135" s="536"/>
      <c r="CJ135" s="536"/>
      <c r="CK135" s="536"/>
      <c r="CL135" s="536"/>
      <c r="CM135" s="536"/>
      <c r="CN135" s="536"/>
      <c r="CO135" s="536"/>
      <c r="CP135" s="536"/>
      <c r="CQ135" s="536"/>
      <c r="CR135" s="536"/>
      <c r="CS135" s="536"/>
      <c r="CT135" s="536"/>
      <c r="CU135" s="536"/>
      <c r="CV135" s="536"/>
      <c r="CW135" s="536"/>
      <c r="CX135" s="536"/>
      <c r="CY135" s="536"/>
      <c r="CZ135" s="536"/>
      <c r="DA135" s="536"/>
    </row>
    <row r="136" spans="1:105" s="59" customFormat="1" ht="9" customHeight="1" x14ac:dyDescent="0.25">
      <c r="A136" s="55"/>
      <c r="B136" s="55"/>
      <c r="C136" s="55"/>
      <c r="D136" s="55"/>
      <c r="E136" s="55"/>
      <c r="F136" s="55"/>
      <c r="G136" s="55"/>
      <c r="H136" s="55"/>
      <c r="I136" s="55"/>
      <c r="J136" s="55"/>
      <c r="K136" s="55"/>
      <c r="L136" s="55"/>
      <c r="M136" s="55"/>
      <c r="N136" s="55"/>
      <c r="O136" s="55"/>
      <c r="P136" s="55"/>
      <c r="Q136" s="55"/>
      <c r="R136" s="55"/>
      <c r="S136" s="55"/>
      <c r="T136" s="55"/>
      <c r="U136" s="55"/>
      <c r="V136" s="55"/>
      <c r="W136" s="55"/>
      <c r="X136" s="55"/>
      <c r="Y136" s="55"/>
      <c r="Z136" s="55"/>
      <c r="AA136" s="55"/>
      <c r="AB136" s="55"/>
      <c r="AC136" s="55"/>
      <c r="AD136" s="55"/>
      <c r="AE136" s="55"/>
      <c r="AF136" s="55"/>
      <c r="AG136" s="55"/>
      <c r="AH136" s="55"/>
      <c r="AI136" s="55"/>
      <c r="AJ136" s="55"/>
      <c r="AK136" s="55"/>
      <c r="AL136" s="55"/>
      <c r="AM136" s="55"/>
      <c r="AN136" s="55"/>
      <c r="AO136" s="55"/>
      <c r="AP136" s="55"/>
      <c r="AQ136" s="55"/>
      <c r="AR136" s="55"/>
      <c r="AS136" s="55"/>
      <c r="AT136" s="55"/>
      <c r="AU136" s="55"/>
      <c r="AV136" s="55"/>
      <c r="AW136" s="55"/>
      <c r="AX136" s="55"/>
      <c r="AY136" s="55"/>
      <c r="AZ136" s="55"/>
      <c r="BA136" s="55"/>
      <c r="BB136" s="55"/>
      <c r="BC136" s="55"/>
      <c r="BD136" s="55"/>
      <c r="BE136" s="55"/>
      <c r="BF136" s="55"/>
      <c r="BG136" s="55"/>
      <c r="BH136" s="55"/>
      <c r="BI136" s="55"/>
      <c r="BJ136" s="55"/>
      <c r="BK136" s="55"/>
      <c r="BL136" s="55"/>
      <c r="BM136" s="55"/>
      <c r="BN136" s="55"/>
      <c r="BO136" s="55"/>
      <c r="BP136" s="55"/>
      <c r="BQ136" s="55"/>
      <c r="BR136" s="55"/>
      <c r="BS136" s="55"/>
      <c r="BT136" s="55"/>
      <c r="BU136" s="55"/>
      <c r="BV136" s="55"/>
      <c r="BW136" s="55"/>
      <c r="BX136" s="55"/>
      <c r="BY136" s="55"/>
      <c r="BZ136" s="55"/>
      <c r="CA136" s="55"/>
      <c r="CB136" s="55"/>
      <c r="CC136" s="55"/>
      <c r="CD136" s="55"/>
      <c r="CE136" s="55"/>
      <c r="CF136" s="55"/>
      <c r="CG136" s="55"/>
      <c r="CH136" s="55"/>
      <c r="CI136" s="55"/>
      <c r="CJ136" s="55"/>
      <c r="CK136" s="55"/>
      <c r="CL136" s="55"/>
      <c r="CM136" s="55"/>
      <c r="CN136" s="55"/>
      <c r="CO136" s="55"/>
      <c r="CP136" s="55"/>
      <c r="CQ136" s="55"/>
      <c r="CR136" s="55"/>
      <c r="CS136" s="55"/>
      <c r="CT136" s="55"/>
      <c r="CU136" s="55"/>
      <c r="CV136" s="55"/>
      <c r="CW136" s="55"/>
      <c r="CX136" s="55"/>
      <c r="CY136" s="55"/>
      <c r="CZ136" s="55"/>
      <c r="DA136" s="55"/>
    </row>
    <row r="137" spans="1:105" s="59" customFormat="1" ht="23.25" customHeight="1" x14ac:dyDescent="0.2">
      <c r="A137" s="431" t="s">
        <v>0</v>
      </c>
      <c r="B137" s="432"/>
      <c r="C137" s="432"/>
      <c r="D137" s="432"/>
      <c r="E137" s="432"/>
      <c r="F137" s="432"/>
      <c r="G137" s="433"/>
      <c r="H137" s="431" t="s">
        <v>14</v>
      </c>
      <c r="I137" s="432"/>
      <c r="J137" s="432"/>
      <c r="K137" s="432"/>
      <c r="L137" s="432"/>
      <c r="M137" s="432"/>
      <c r="N137" s="432"/>
      <c r="O137" s="432"/>
      <c r="P137" s="432"/>
      <c r="Q137" s="432"/>
      <c r="R137" s="432"/>
      <c r="S137" s="432"/>
      <c r="T137" s="432"/>
      <c r="U137" s="432"/>
      <c r="V137" s="432"/>
      <c r="W137" s="432"/>
      <c r="X137" s="432"/>
      <c r="Y137" s="432"/>
      <c r="Z137" s="432"/>
      <c r="AA137" s="432"/>
      <c r="AB137" s="432"/>
      <c r="AC137" s="432"/>
      <c r="AD137" s="432"/>
      <c r="AE137" s="432"/>
      <c r="AF137" s="432"/>
      <c r="AG137" s="432"/>
      <c r="AH137" s="432"/>
      <c r="AI137" s="432"/>
      <c r="AJ137" s="432"/>
      <c r="AK137" s="432"/>
      <c r="AL137" s="432"/>
      <c r="AM137" s="432"/>
      <c r="AN137" s="432"/>
      <c r="AO137" s="432"/>
      <c r="AP137" s="432"/>
      <c r="AQ137" s="432"/>
      <c r="AR137" s="432"/>
      <c r="AS137" s="432"/>
      <c r="AT137" s="432"/>
      <c r="AU137" s="432"/>
      <c r="AV137" s="432"/>
      <c r="AW137" s="432"/>
      <c r="AX137" s="432"/>
      <c r="AY137" s="432"/>
      <c r="AZ137" s="432"/>
      <c r="BA137" s="432"/>
      <c r="BB137" s="432"/>
      <c r="BC137" s="433"/>
      <c r="BD137" s="431" t="s">
        <v>64</v>
      </c>
      <c r="BE137" s="432"/>
      <c r="BF137" s="432"/>
      <c r="BG137" s="432"/>
      <c r="BH137" s="432"/>
      <c r="BI137" s="432"/>
      <c r="BJ137" s="432"/>
      <c r="BK137" s="432"/>
      <c r="BL137" s="432"/>
      <c r="BM137" s="432"/>
      <c r="BN137" s="432"/>
      <c r="BO137" s="432"/>
      <c r="BP137" s="432"/>
      <c r="BQ137" s="432"/>
      <c r="BR137" s="432"/>
      <c r="BS137" s="433"/>
      <c r="BT137" s="431" t="s">
        <v>65</v>
      </c>
      <c r="BU137" s="432"/>
      <c r="BV137" s="432"/>
      <c r="BW137" s="432"/>
      <c r="BX137" s="432"/>
      <c r="BY137" s="432"/>
      <c r="BZ137" s="432"/>
      <c r="CA137" s="432"/>
      <c r="CB137" s="432"/>
      <c r="CC137" s="432"/>
      <c r="CD137" s="432"/>
      <c r="CE137" s="432"/>
      <c r="CF137" s="432"/>
      <c r="CG137" s="432"/>
      <c r="CH137" s="432"/>
      <c r="CI137" s="433"/>
      <c r="CJ137" s="431" t="s">
        <v>48</v>
      </c>
      <c r="CK137" s="432"/>
      <c r="CL137" s="432"/>
      <c r="CM137" s="432"/>
      <c r="CN137" s="432"/>
      <c r="CO137" s="432"/>
      <c r="CP137" s="432"/>
      <c r="CQ137" s="432"/>
      <c r="CR137" s="432"/>
      <c r="CS137" s="432"/>
      <c r="CT137" s="432"/>
      <c r="CU137" s="432"/>
      <c r="CV137" s="432"/>
      <c r="CW137" s="432"/>
      <c r="CX137" s="432"/>
      <c r="CY137" s="432"/>
      <c r="CZ137" s="432"/>
      <c r="DA137" s="433"/>
    </row>
    <row r="138" spans="1:105" s="59" customFormat="1" ht="15" customHeight="1" x14ac:dyDescent="0.2">
      <c r="A138" s="429">
        <v>1</v>
      </c>
      <c r="B138" s="429"/>
      <c r="C138" s="429"/>
      <c r="D138" s="429"/>
      <c r="E138" s="429"/>
      <c r="F138" s="429"/>
      <c r="G138" s="429"/>
      <c r="H138" s="429">
        <v>2</v>
      </c>
      <c r="I138" s="429"/>
      <c r="J138" s="429"/>
      <c r="K138" s="429"/>
      <c r="L138" s="429"/>
      <c r="M138" s="429"/>
      <c r="N138" s="429"/>
      <c r="O138" s="429"/>
      <c r="P138" s="429"/>
      <c r="Q138" s="429"/>
      <c r="R138" s="429"/>
      <c r="S138" s="429"/>
      <c r="T138" s="429"/>
      <c r="U138" s="429"/>
      <c r="V138" s="429"/>
      <c r="W138" s="429"/>
      <c r="X138" s="429"/>
      <c r="Y138" s="429"/>
      <c r="Z138" s="429"/>
      <c r="AA138" s="429"/>
      <c r="AB138" s="429"/>
      <c r="AC138" s="429"/>
      <c r="AD138" s="429"/>
      <c r="AE138" s="429"/>
      <c r="AF138" s="429"/>
      <c r="AG138" s="429"/>
      <c r="AH138" s="429"/>
      <c r="AI138" s="429"/>
      <c r="AJ138" s="429"/>
      <c r="AK138" s="429"/>
      <c r="AL138" s="429"/>
      <c r="AM138" s="429"/>
      <c r="AN138" s="429"/>
      <c r="AO138" s="429"/>
      <c r="AP138" s="429"/>
      <c r="AQ138" s="429"/>
      <c r="AR138" s="429"/>
      <c r="AS138" s="429"/>
      <c r="AT138" s="429"/>
      <c r="AU138" s="429"/>
      <c r="AV138" s="429"/>
      <c r="AW138" s="429"/>
      <c r="AX138" s="429"/>
      <c r="AY138" s="429"/>
      <c r="AZ138" s="429"/>
      <c r="BA138" s="429"/>
      <c r="BB138" s="429"/>
      <c r="BC138" s="429"/>
      <c r="BD138" s="429">
        <v>3</v>
      </c>
      <c r="BE138" s="429"/>
      <c r="BF138" s="429"/>
      <c r="BG138" s="429"/>
      <c r="BH138" s="429"/>
      <c r="BI138" s="429"/>
      <c r="BJ138" s="429"/>
      <c r="BK138" s="429"/>
      <c r="BL138" s="429"/>
      <c r="BM138" s="429"/>
      <c r="BN138" s="429"/>
      <c r="BO138" s="429"/>
      <c r="BP138" s="429"/>
      <c r="BQ138" s="429"/>
      <c r="BR138" s="429"/>
      <c r="BS138" s="429"/>
      <c r="BT138" s="429">
        <v>4</v>
      </c>
      <c r="BU138" s="429"/>
      <c r="BV138" s="429"/>
      <c r="BW138" s="429"/>
      <c r="BX138" s="429"/>
      <c r="BY138" s="429"/>
      <c r="BZ138" s="429"/>
      <c r="CA138" s="429"/>
      <c r="CB138" s="429"/>
      <c r="CC138" s="429"/>
      <c r="CD138" s="429"/>
      <c r="CE138" s="429"/>
      <c r="CF138" s="429"/>
      <c r="CG138" s="429"/>
      <c r="CH138" s="429"/>
      <c r="CI138" s="429"/>
      <c r="CJ138" s="429">
        <v>5</v>
      </c>
      <c r="CK138" s="429"/>
      <c r="CL138" s="429"/>
      <c r="CM138" s="429"/>
      <c r="CN138" s="429"/>
      <c r="CO138" s="429"/>
      <c r="CP138" s="429"/>
      <c r="CQ138" s="429"/>
      <c r="CR138" s="429"/>
      <c r="CS138" s="429"/>
      <c r="CT138" s="429"/>
      <c r="CU138" s="429"/>
      <c r="CV138" s="429"/>
      <c r="CW138" s="429"/>
      <c r="CX138" s="429"/>
      <c r="CY138" s="429"/>
      <c r="CZ138" s="429"/>
      <c r="DA138" s="429"/>
    </row>
    <row r="139" spans="1:105" s="59" customFormat="1" ht="15" customHeight="1" x14ac:dyDescent="0.2">
      <c r="A139" s="424" t="s">
        <v>26</v>
      </c>
      <c r="B139" s="424"/>
      <c r="C139" s="424"/>
      <c r="D139" s="424"/>
      <c r="E139" s="424"/>
      <c r="F139" s="424"/>
      <c r="G139" s="424"/>
      <c r="H139" s="412"/>
      <c r="I139" s="412"/>
      <c r="J139" s="412"/>
      <c r="K139" s="412"/>
      <c r="L139" s="412"/>
      <c r="M139" s="412"/>
      <c r="N139" s="412"/>
      <c r="O139" s="412"/>
      <c r="P139" s="412"/>
      <c r="Q139" s="412"/>
      <c r="R139" s="412"/>
      <c r="S139" s="412"/>
      <c r="T139" s="412"/>
      <c r="U139" s="412"/>
      <c r="V139" s="412"/>
      <c r="W139" s="412"/>
      <c r="X139" s="412"/>
      <c r="Y139" s="412"/>
      <c r="Z139" s="412"/>
      <c r="AA139" s="412"/>
      <c r="AB139" s="412"/>
      <c r="AC139" s="412"/>
      <c r="AD139" s="412"/>
      <c r="AE139" s="412"/>
      <c r="AF139" s="412"/>
      <c r="AG139" s="412"/>
      <c r="AH139" s="412"/>
      <c r="AI139" s="412"/>
      <c r="AJ139" s="412"/>
      <c r="AK139" s="412"/>
      <c r="AL139" s="412"/>
      <c r="AM139" s="412"/>
      <c r="AN139" s="412"/>
      <c r="AO139" s="412"/>
      <c r="AP139" s="412"/>
      <c r="AQ139" s="412"/>
      <c r="AR139" s="412"/>
      <c r="AS139" s="412"/>
      <c r="AT139" s="412"/>
      <c r="AU139" s="412"/>
      <c r="AV139" s="412"/>
      <c r="AW139" s="412"/>
      <c r="AX139" s="412"/>
      <c r="AY139" s="412"/>
      <c r="AZ139" s="412"/>
      <c r="BA139" s="412"/>
      <c r="BB139" s="412"/>
      <c r="BC139" s="412"/>
      <c r="BD139" s="413"/>
      <c r="BE139" s="413"/>
      <c r="BF139" s="413"/>
      <c r="BG139" s="413"/>
      <c r="BH139" s="413"/>
      <c r="BI139" s="413"/>
      <c r="BJ139" s="413"/>
      <c r="BK139" s="413"/>
      <c r="BL139" s="413"/>
      <c r="BM139" s="413"/>
      <c r="BN139" s="413"/>
      <c r="BO139" s="413"/>
      <c r="BP139" s="413"/>
      <c r="BQ139" s="413"/>
      <c r="BR139" s="413"/>
      <c r="BS139" s="413"/>
      <c r="BT139" s="414"/>
      <c r="BU139" s="414"/>
      <c r="BV139" s="414"/>
      <c r="BW139" s="414"/>
      <c r="BX139" s="414"/>
      <c r="BY139" s="414"/>
      <c r="BZ139" s="414"/>
      <c r="CA139" s="414"/>
      <c r="CB139" s="414"/>
      <c r="CC139" s="414"/>
      <c r="CD139" s="414"/>
      <c r="CE139" s="414"/>
      <c r="CF139" s="414"/>
      <c r="CG139" s="414"/>
      <c r="CH139" s="414"/>
      <c r="CI139" s="414"/>
      <c r="CJ139" s="414"/>
      <c r="CK139" s="414"/>
      <c r="CL139" s="414"/>
      <c r="CM139" s="414"/>
      <c r="CN139" s="414"/>
      <c r="CO139" s="414"/>
      <c r="CP139" s="414"/>
      <c r="CQ139" s="414"/>
      <c r="CR139" s="414"/>
      <c r="CS139" s="414"/>
      <c r="CT139" s="414"/>
      <c r="CU139" s="414"/>
      <c r="CV139" s="414"/>
      <c r="CW139" s="414"/>
      <c r="CX139" s="414"/>
      <c r="CY139" s="414"/>
      <c r="CZ139" s="414"/>
      <c r="DA139" s="414"/>
    </row>
    <row r="140" spans="1:105" s="59" customFormat="1" ht="15" customHeight="1" x14ac:dyDescent="0.2">
      <c r="A140" s="424" t="s">
        <v>30</v>
      </c>
      <c r="B140" s="424"/>
      <c r="C140" s="424"/>
      <c r="D140" s="424"/>
      <c r="E140" s="424"/>
      <c r="F140" s="424"/>
      <c r="G140" s="424"/>
      <c r="H140" s="412"/>
      <c r="I140" s="412"/>
      <c r="J140" s="412"/>
      <c r="K140" s="412"/>
      <c r="L140" s="412"/>
      <c r="M140" s="412"/>
      <c r="N140" s="412"/>
      <c r="O140" s="412"/>
      <c r="P140" s="412"/>
      <c r="Q140" s="412"/>
      <c r="R140" s="412"/>
      <c r="S140" s="412"/>
      <c r="T140" s="412"/>
      <c r="U140" s="412"/>
      <c r="V140" s="412"/>
      <c r="W140" s="412"/>
      <c r="X140" s="412"/>
      <c r="Y140" s="412"/>
      <c r="Z140" s="412"/>
      <c r="AA140" s="412"/>
      <c r="AB140" s="412"/>
      <c r="AC140" s="412"/>
      <c r="AD140" s="412"/>
      <c r="AE140" s="412"/>
      <c r="AF140" s="412"/>
      <c r="AG140" s="412"/>
      <c r="AH140" s="412"/>
      <c r="AI140" s="412"/>
      <c r="AJ140" s="412"/>
      <c r="AK140" s="412"/>
      <c r="AL140" s="412"/>
      <c r="AM140" s="412"/>
      <c r="AN140" s="412"/>
      <c r="AO140" s="412"/>
      <c r="AP140" s="412"/>
      <c r="AQ140" s="412"/>
      <c r="AR140" s="412"/>
      <c r="AS140" s="412"/>
      <c r="AT140" s="412"/>
      <c r="AU140" s="412"/>
      <c r="AV140" s="412"/>
      <c r="AW140" s="412"/>
      <c r="AX140" s="412"/>
      <c r="AY140" s="412"/>
      <c r="AZ140" s="412"/>
      <c r="BA140" s="412"/>
      <c r="BB140" s="412"/>
      <c r="BC140" s="412"/>
      <c r="BD140" s="413"/>
      <c r="BE140" s="413"/>
      <c r="BF140" s="413"/>
      <c r="BG140" s="413"/>
      <c r="BH140" s="413"/>
      <c r="BI140" s="413"/>
      <c r="BJ140" s="413"/>
      <c r="BK140" s="413"/>
      <c r="BL140" s="413"/>
      <c r="BM140" s="413"/>
      <c r="BN140" s="413"/>
      <c r="BO140" s="413"/>
      <c r="BP140" s="413"/>
      <c r="BQ140" s="413"/>
      <c r="BR140" s="413"/>
      <c r="BS140" s="413"/>
      <c r="BT140" s="414"/>
      <c r="BU140" s="414"/>
      <c r="BV140" s="414"/>
      <c r="BW140" s="414"/>
      <c r="BX140" s="414"/>
      <c r="BY140" s="414"/>
      <c r="BZ140" s="414"/>
      <c r="CA140" s="414"/>
      <c r="CB140" s="414"/>
      <c r="CC140" s="414"/>
      <c r="CD140" s="414"/>
      <c r="CE140" s="414"/>
      <c r="CF140" s="414"/>
      <c r="CG140" s="414"/>
      <c r="CH140" s="414"/>
      <c r="CI140" s="414"/>
      <c r="CJ140" s="414"/>
      <c r="CK140" s="414"/>
      <c r="CL140" s="414"/>
      <c r="CM140" s="414"/>
      <c r="CN140" s="414"/>
      <c r="CO140" s="414"/>
      <c r="CP140" s="414"/>
      <c r="CQ140" s="414"/>
      <c r="CR140" s="414"/>
      <c r="CS140" s="414"/>
      <c r="CT140" s="414"/>
      <c r="CU140" s="414"/>
      <c r="CV140" s="414"/>
      <c r="CW140" s="414"/>
      <c r="CX140" s="414"/>
      <c r="CY140" s="414"/>
      <c r="CZ140" s="414"/>
      <c r="DA140" s="414"/>
    </row>
    <row r="141" spans="1:105" s="59" customFormat="1" ht="15" customHeight="1" x14ac:dyDescent="0.2">
      <c r="A141" s="424"/>
      <c r="B141" s="424"/>
      <c r="C141" s="424"/>
      <c r="D141" s="424"/>
      <c r="E141" s="424"/>
      <c r="F141" s="424"/>
      <c r="G141" s="424"/>
      <c r="H141" s="425" t="s">
        <v>7</v>
      </c>
      <c r="I141" s="425"/>
      <c r="J141" s="425"/>
      <c r="K141" s="425"/>
      <c r="L141" s="425"/>
      <c r="M141" s="425"/>
      <c r="N141" s="425"/>
      <c r="O141" s="425"/>
      <c r="P141" s="425"/>
      <c r="Q141" s="425"/>
      <c r="R141" s="425"/>
      <c r="S141" s="425"/>
      <c r="T141" s="425"/>
      <c r="U141" s="425"/>
      <c r="V141" s="425"/>
      <c r="W141" s="425"/>
      <c r="X141" s="425"/>
      <c r="Y141" s="425"/>
      <c r="Z141" s="425"/>
      <c r="AA141" s="425"/>
      <c r="AB141" s="425"/>
      <c r="AC141" s="425"/>
      <c r="AD141" s="425"/>
      <c r="AE141" s="425"/>
      <c r="AF141" s="425"/>
      <c r="AG141" s="425"/>
      <c r="AH141" s="425"/>
      <c r="AI141" s="425"/>
      <c r="AJ141" s="425"/>
      <c r="AK141" s="425"/>
      <c r="AL141" s="425"/>
      <c r="AM141" s="425"/>
      <c r="AN141" s="425"/>
      <c r="AO141" s="425"/>
      <c r="AP141" s="425"/>
      <c r="AQ141" s="425"/>
      <c r="AR141" s="425"/>
      <c r="AS141" s="425"/>
      <c r="AT141" s="425"/>
      <c r="AU141" s="425"/>
      <c r="AV141" s="425"/>
      <c r="AW141" s="425"/>
      <c r="AX141" s="425"/>
      <c r="AY141" s="425"/>
      <c r="AZ141" s="425"/>
      <c r="BA141" s="425"/>
      <c r="BB141" s="425"/>
      <c r="BC141" s="426"/>
      <c r="BD141" s="413"/>
      <c r="BE141" s="413"/>
      <c r="BF141" s="413"/>
      <c r="BG141" s="413"/>
      <c r="BH141" s="413"/>
      <c r="BI141" s="413"/>
      <c r="BJ141" s="413"/>
      <c r="BK141" s="413"/>
      <c r="BL141" s="413"/>
      <c r="BM141" s="413"/>
      <c r="BN141" s="413"/>
      <c r="BO141" s="413"/>
      <c r="BP141" s="413"/>
      <c r="BQ141" s="413"/>
      <c r="BR141" s="413"/>
      <c r="BS141" s="413"/>
      <c r="BT141" s="414"/>
      <c r="BU141" s="414"/>
      <c r="BV141" s="414"/>
      <c r="BW141" s="414"/>
      <c r="BX141" s="414"/>
      <c r="BY141" s="414"/>
      <c r="BZ141" s="414"/>
      <c r="CA141" s="414"/>
      <c r="CB141" s="414"/>
      <c r="CC141" s="414"/>
      <c r="CD141" s="414"/>
      <c r="CE141" s="414"/>
      <c r="CF141" s="414"/>
      <c r="CG141" s="414"/>
      <c r="CH141" s="414"/>
      <c r="CI141" s="414"/>
      <c r="CJ141" s="414"/>
      <c r="CK141" s="414"/>
      <c r="CL141" s="414"/>
      <c r="CM141" s="414"/>
      <c r="CN141" s="414"/>
      <c r="CO141" s="414"/>
      <c r="CP141" s="414"/>
      <c r="CQ141" s="414"/>
      <c r="CR141" s="414"/>
      <c r="CS141" s="414"/>
      <c r="CT141" s="414"/>
      <c r="CU141" s="414"/>
      <c r="CV141" s="414"/>
      <c r="CW141" s="414"/>
      <c r="CX141" s="414"/>
      <c r="CY141" s="414"/>
      <c r="CZ141" s="414"/>
      <c r="DA141" s="414"/>
    </row>
    <row r="142" spans="1:105" s="59" customFormat="1" ht="9" customHeight="1" x14ac:dyDescent="0.25">
      <c r="A142" s="55"/>
      <c r="B142" s="55"/>
      <c r="C142" s="55"/>
      <c r="D142" s="55"/>
      <c r="E142" s="55"/>
      <c r="F142" s="55"/>
      <c r="G142" s="55"/>
      <c r="H142" s="55"/>
      <c r="I142" s="55"/>
      <c r="J142" s="55"/>
      <c r="K142" s="55"/>
      <c r="L142" s="55"/>
      <c r="M142" s="55"/>
      <c r="N142" s="55"/>
      <c r="O142" s="55"/>
      <c r="P142" s="55"/>
      <c r="Q142" s="55"/>
      <c r="R142" s="55"/>
      <c r="S142" s="55"/>
      <c r="T142" s="55"/>
      <c r="U142" s="55"/>
      <c r="V142" s="55"/>
      <c r="W142" s="55"/>
      <c r="X142" s="55"/>
      <c r="Y142" s="55"/>
      <c r="Z142" s="55"/>
      <c r="AA142" s="55"/>
      <c r="AB142" s="55"/>
      <c r="AC142" s="55"/>
      <c r="AD142" s="55"/>
      <c r="AE142" s="55"/>
      <c r="AF142" s="55"/>
      <c r="AG142" s="55"/>
      <c r="AH142" s="55"/>
      <c r="AI142" s="55"/>
      <c r="AJ142" s="55"/>
      <c r="AK142" s="55"/>
      <c r="AL142" s="55"/>
      <c r="AM142" s="55"/>
      <c r="AN142" s="55"/>
      <c r="AO142" s="55"/>
      <c r="AP142" s="55"/>
      <c r="AQ142" s="55"/>
      <c r="AR142" s="55"/>
      <c r="AS142" s="55"/>
      <c r="AT142" s="55"/>
      <c r="AU142" s="55"/>
      <c r="AV142" s="55"/>
      <c r="AW142" s="55"/>
      <c r="AX142" s="55"/>
      <c r="AY142" s="55"/>
      <c r="AZ142" s="55"/>
      <c r="BA142" s="55"/>
      <c r="BB142" s="55"/>
      <c r="BC142" s="55"/>
      <c r="BD142" s="55"/>
      <c r="BE142" s="55"/>
      <c r="BF142" s="55"/>
      <c r="BG142" s="55"/>
      <c r="BH142" s="55"/>
      <c r="BI142" s="55"/>
      <c r="BJ142" s="55"/>
      <c r="BK142" s="55"/>
      <c r="BL142" s="55"/>
      <c r="BM142" s="55"/>
      <c r="BN142" s="55"/>
      <c r="BO142" s="55"/>
      <c r="BP142" s="55"/>
      <c r="BQ142" s="55"/>
      <c r="BR142" s="55"/>
      <c r="BS142" s="55"/>
      <c r="BT142" s="55"/>
      <c r="BU142" s="55"/>
      <c r="BV142" s="55"/>
      <c r="BW142" s="55"/>
      <c r="BX142" s="55"/>
      <c r="BY142" s="55"/>
      <c r="BZ142" s="55"/>
      <c r="CA142" s="55"/>
      <c r="CB142" s="55"/>
      <c r="CC142" s="55"/>
      <c r="CD142" s="55"/>
      <c r="CE142" s="55"/>
      <c r="CF142" s="55"/>
      <c r="CG142" s="55"/>
      <c r="CH142" s="55"/>
      <c r="CI142" s="55"/>
      <c r="CJ142" s="55"/>
      <c r="CK142" s="55"/>
      <c r="CL142" s="55"/>
      <c r="CM142" s="55"/>
      <c r="CN142" s="55"/>
      <c r="CO142" s="55"/>
      <c r="CP142" s="55"/>
      <c r="CQ142" s="55"/>
      <c r="CR142" s="55"/>
      <c r="CS142" s="55"/>
      <c r="CT142" s="55"/>
      <c r="CU142" s="55"/>
      <c r="CV142" s="55"/>
      <c r="CW142" s="55"/>
      <c r="CX142" s="55"/>
      <c r="CY142" s="55"/>
      <c r="CZ142" s="55"/>
      <c r="DA142" s="55"/>
    </row>
    <row r="143" spans="1:105" s="59" customFormat="1" ht="15" customHeight="1" x14ac:dyDescent="0.2">
      <c r="A143" s="536" t="s">
        <v>66</v>
      </c>
      <c r="B143" s="536"/>
      <c r="C143" s="536"/>
      <c r="D143" s="536"/>
      <c r="E143" s="536"/>
      <c r="F143" s="536"/>
      <c r="G143" s="536"/>
      <c r="H143" s="536"/>
      <c r="I143" s="536"/>
      <c r="J143" s="536"/>
      <c r="K143" s="536"/>
      <c r="L143" s="536"/>
      <c r="M143" s="536"/>
      <c r="N143" s="536"/>
      <c r="O143" s="536"/>
      <c r="P143" s="536"/>
      <c r="Q143" s="536"/>
      <c r="R143" s="536"/>
      <c r="S143" s="536"/>
      <c r="T143" s="536"/>
      <c r="U143" s="536"/>
      <c r="V143" s="536"/>
      <c r="W143" s="536"/>
      <c r="X143" s="536"/>
      <c r="Y143" s="536"/>
      <c r="Z143" s="536"/>
      <c r="AA143" s="536"/>
      <c r="AB143" s="536"/>
      <c r="AC143" s="536"/>
      <c r="AD143" s="536"/>
      <c r="AE143" s="536"/>
      <c r="AF143" s="536"/>
      <c r="AG143" s="536"/>
      <c r="AH143" s="536"/>
      <c r="AI143" s="536"/>
      <c r="AJ143" s="536"/>
      <c r="AK143" s="536"/>
      <c r="AL143" s="536"/>
      <c r="AM143" s="536"/>
      <c r="AN143" s="536"/>
      <c r="AO143" s="536"/>
      <c r="AP143" s="536"/>
      <c r="AQ143" s="536"/>
      <c r="AR143" s="536"/>
      <c r="AS143" s="536"/>
      <c r="AT143" s="536"/>
      <c r="AU143" s="536"/>
      <c r="AV143" s="536"/>
      <c r="AW143" s="536"/>
      <c r="AX143" s="536"/>
      <c r="AY143" s="536"/>
      <c r="AZ143" s="536"/>
      <c r="BA143" s="536"/>
      <c r="BB143" s="536"/>
      <c r="BC143" s="536"/>
      <c r="BD143" s="536"/>
      <c r="BE143" s="536"/>
      <c r="BF143" s="536"/>
      <c r="BG143" s="536"/>
      <c r="BH143" s="536"/>
      <c r="BI143" s="536"/>
      <c r="BJ143" s="536"/>
      <c r="BK143" s="536"/>
      <c r="BL143" s="536"/>
      <c r="BM143" s="536"/>
      <c r="BN143" s="536"/>
      <c r="BO143" s="536"/>
      <c r="BP143" s="536"/>
      <c r="BQ143" s="536"/>
      <c r="BR143" s="536"/>
      <c r="BS143" s="536"/>
      <c r="BT143" s="536"/>
      <c r="BU143" s="536"/>
      <c r="BV143" s="536"/>
      <c r="BW143" s="536"/>
      <c r="BX143" s="536"/>
      <c r="BY143" s="536"/>
      <c r="BZ143" s="536"/>
      <c r="CA143" s="536"/>
      <c r="CB143" s="536"/>
      <c r="CC143" s="536"/>
      <c r="CD143" s="536"/>
      <c r="CE143" s="536"/>
      <c r="CF143" s="536"/>
      <c r="CG143" s="536"/>
      <c r="CH143" s="536"/>
      <c r="CI143" s="536"/>
      <c r="CJ143" s="536"/>
      <c r="CK143" s="536"/>
      <c r="CL143" s="536"/>
      <c r="CM143" s="536"/>
      <c r="CN143" s="536"/>
      <c r="CO143" s="536"/>
      <c r="CP143" s="536"/>
      <c r="CQ143" s="536"/>
      <c r="CR143" s="536"/>
      <c r="CS143" s="536"/>
      <c r="CT143" s="536"/>
      <c r="CU143" s="536"/>
      <c r="CV143" s="536"/>
      <c r="CW143" s="536"/>
      <c r="CX143" s="536"/>
      <c r="CY143" s="536"/>
      <c r="CZ143" s="536"/>
      <c r="DA143" s="536"/>
    </row>
    <row r="144" spans="1:105" s="59" customFormat="1" ht="10.5" customHeight="1" x14ac:dyDescent="0.25">
      <c r="A144" s="55"/>
      <c r="B144" s="55"/>
      <c r="C144" s="55"/>
      <c r="D144" s="55"/>
      <c r="E144" s="55"/>
      <c r="F144" s="55"/>
      <c r="G144" s="55"/>
      <c r="H144" s="55"/>
      <c r="I144" s="55"/>
      <c r="J144" s="55"/>
      <c r="K144" s="55"/>
      <c r="L144" s="55"/>
      <c r="M144" s="55"/>
      <c r="N144" s="55"/>
      <c r="O144" s="55"/>
      <c r="P144" s="55"/>
      <c r="Q144" s="55"/>
      <c r="R144" s="55"/>
      <c r="S144" s="55"/>
      <c r="T144" s="55"/>
      <c r="U144" s="55"/>
      <c r="V144" s="55"/>
      <c r="W144" s="55"/>
      <c r="X144" s="55"/>
      <c r="Y144" s="55"/>
      <c r="Z144" s="55"/>
      <c r="AA144" s="55"/>
      <c r="AB144" s="55"/>
      <c r="AC144" s="55"/>
      <c r="AD144" s="55"/>
      <c r="AE144" s="55"/>
      <c r="AF144" s="55"/>
      <c r="AG144" s="55"/>
      <c r="AH144" s="55"/>
      <c r="AI144" s="55"/>
      <c r="AJ144" s="55"/>
      <c r="AK144" s="55"/>
      <c r="AL144" s="55"/>
      <c r="AM144" s="55"/>
      <c r="AN144" s="55"/>
      <c r="AO144" s="55"/>
      <c r="AP144" s="55"/>
      <c r="AQ144" s="55"/>
      <c r="AR144" s="55"/>
      <c r="AS144" s="55"/>
      <c r="AT144" s="55"/>
      <c r="AU144" s="55"/>
      <c r="AV144" s="55"/>
      <c r="AW144" s="55"/>
      <c r="AX144" s="55"/>
      <c r="AY144" s="55"/>
      <c r="AZ144" s="55"/>
      <c r="BA144" s="55"/>
      <c r="BB144" s="55"/>
      <c r="BC144" s="55"/>
      <c r="BD144" s="55"/>
      <c r="BE144" s="55"/>
      <c r="BF144" s="55"/>
      <c r="BG144" s="55"/>
      <c r="BH144" s="55"/>
      <c r="BI144" s="55"/>
      <c r="BJ144" s="55"/>
      <c r="BK144" s="55"/>
      <c r="BL144" s="55"/>
      <c r="BM144" s="55"/>
      <c r="BN144" s="55"/>
      <c r="BO144" s="55"/>
      <c r="BP144" s="55"/>
      <c r="BQ144" s="55"/>
      <c r="BR144" s="55"/>
      <c r="BS144" s="55"/>
      <c r="BT144" s="55"/>
      <c r="BU144" s="55"/>
      <c r="BV144" s="55"/>
      <c r="BW144" s="55"/>
      <c r="BX144" s="55"/>
      <c r="BY144" s="55"/>
      <c r="BZ144" s="55"/>
      <c r="CA144" s="55"/>
      <c r="CB144" s="55"/>
      <c r="CC144" s="55"/>
      <c r="CD144" s="55"/>
      <c r="CE144" s="55"/>
      <c r="CF144" s="55"/>
      <c r="CG144" s="55"/>
      <c r="CH144" s="55"/>
      <c r="CI144" s="55"/>
      <c r="CJ144" s="55"/>
      <c r="CK144" s="55"/>
      <c r="CL144" s="55"/>
      <c r="CM144" s="55"/>
      <c r="CN144" s="55"/>
      <c r="CO144" s="55"/>
      <c r="CP144" s="55"/>
      <c r="CQ144" s="55"/>
      <c r="CR144" s="55"/>
      <c r="CS144" s="55"/>
      <c r="CT144" s="55"/>
      <c r="CU144" s="55"/>
      <c r="CV144" s="55"/>
      <c r="CW144" s="55"/>
      <c r="CX144" s="55"/>
      <c r="CY144" s="55"/>
      <c r="CZ144" s="55"/>
      <c r="DA144" s="55"/>
    </row>
    <row r="145" spans="1:128" ht="42" customHeight="1" x14ac:dyDescent="0.25">
      <c r="A145" s="469" t="s">
        <v>0</v>
      </c>
      <c r="B145" s="470"/>
      <c r="C145" s="470"/>
      <c r="D145" s="470"/>
      <c r="E145" s="470"/>
      <c r="F145" s="470"/>
      <c r="G145" s="471"/>
      <c r="H145" s="469" t="s">
        <v>50</v>
      </c>
      <c r="I145" s="470"/>
      <c r="J145" s="470"/>
      <c r="K145" s="470"/>
      <c r="L145" s="470"/>
      <c r="M145" s="470"/>
      <c r="N145" s="470"/>
      <c r="O145" s="470"/>
      <c r="P145" s="470"/>
      <c r="Q145" s="470"/>
      <c r="R145" s="470"/>
      <c r="S145" s="470"/>
      <c r="T145" s="470"/>
      <c r="U145" s="470"/>
      <c r="V145" s="470"/>
      <c r="W145" s="470"/>
      <c r="X145" s="470"/>
      <c r="Y145" s="470"/>
      <c r="Z145" s="470"/>
      <c r="AA145" s="470"/>
      <c r="AB145" s="470"/>
      <c r="AC145" s="470"/>
      <c r="AD145" s="470"/>
      <c r="AE145" s="470"/>
      <c r="AF145" s="470"/>
      <c r="AG145" s="470"/>
      <c r="AH145" s="470"/>
      <c r="AI145" s="470"/>
      <c r="AJ145" s="470"/>
      <c r="AK145" s="470"/>
      <c r="AL145" s="470"/>
      <c r="AM145" s="470"/>
      <c r="AN145" s="470"/>
      <c r="AO145" s="471"/>
      <c r="AP145" s="469" t="s">
        <v>67</v>
      </c>
      <c r="AQ145" s="470"/>
      <c r="AR145" s="470"/>
      <c r="AS145" s="470"/>
      <c r="AT145" s="470"/>
      <c r="AU145" s="470"/>
      <c r="AV145" s="470"/>
      <c r="AW145" s="470"/>
      <c r="AX145" s="470"/>
      <c r="AY145" s="470"/>
      <c r="AZ145" s="470"/>
      <c r="BA145" s="470"/>
      <c r="BB145" s="470"/>
      <c r="BC145" s="470"/>
      <c r="BD145" s="470"/>
      <c r="BE145" s="471"/>
      <c r="BF145" s="469" t="s">
        <v>68</v>
      </c>
      <c r="BG145" s="470"/>
      <c r="BH145" s="470"/>
      <c r="BI145" s="470"/>
      <c r="BJ145" s="470"/>
      <c r="BK145" s="470"/>
      <c r="BL145" s="470"/>
      <c r="BM145" s="470"/>
      <c r="BN145" s="470"/>
      <c r="BO145" s="470"/>
      <c r="BP145" s="470"/>
      <c r="BQ145" s="470"/>
      <c r="BR145" s="470"/>
      <c r="BS145" s="470"/>
      <c r="BT145" s="470"/>
      <c r="BU145" s="471"/>
      <c r="BV145" s="469" t="s">
        <v>69</v>
      </c>
      <c r="BW145" s="470"/>
      <c r="BX145" s="470"/>
      <c r="BY145" s="470"/>
      <c r="BZ145" s="470"/>
      <c r="CA145" s="470"/>
      <c r="CB145" s="470"/>
      <c r="CC145" s="470"/>
      <c r="CD145" s="470"/>
      <c r="CE145" s="470"/>
      <c r="CF145" s="470"/>
      <c r="CG145" s="470"/>
      <c r="CH145" s="470"/>
      <c r="CI145" s="470"/>
      <c r="CJ145" s="470"/>
      <c r="CK145" s="471"/>
      <c r="CL145" s="469" t="s">
        <v>17</v>
      </c>
      <c r="CM145" s="470"/>
      <c r="CN145" s="470"/>
      <c r="CO145" s="470"/>
      <c r="CP145" s="470"/>
      <c r="CQ145" s="470"/>
      <c r="CR145" s="470"/>
      <c r="CS145" s="470"/>
      <c r="CT145" s="470"/>
      <c r="CU145" s="470"/>
      <c r="CV145" s="470"/>
      <c r="CW145" s="470"/>
      <c r="CX145" s="470"/>
      <c r="CY145" s="470"/>
      <c r="CZ145" s="470"/>
      <c r="DA145" s="471"/>
    </row>
    <row r="146" spans="1:128" s="56" customFormat="1" ht="14.25" x14ac:dyDescent="0.2">
      <c r="A146" s="472">
        <v>1</v>
      </c>
      <c r="B146" s="472"/>
      <c r="C146" s="472"/>
      <c r="D146" s="472"/>
      <c r="E146" s="472"/>
      <c r="F146" s="472"/>
      <c r="G146" s="472"/>
      <c r="H146" s="472">
        <v>2</v>
      </c>
      <c r="I146" s="472"/>
      <c r="J146" s="472"/>
      <c r="K146" s="472"/>
      <c r="L146" s="472"/>
      <c r="M146" s="472"/>
      <c r="N146" s="472"/>
      <c r="O146" s="472"/>
      <c r="P146" s="472"/>
      <c r="Q146" s="472"/>
      <c r="R146" s="472"/>
      <c r="S146" s="472"/>
      <c r="T146" s="472"/>
      <c r="U146" s="472"/>
      <c r="V146" s="472"/>
      <c r="W146" s="472"/>
      <c r="X146" s="472"/>
      <c r="Y146" s="472"/>
      <c r="Z146" s="472"/>
      <c r="AA146" s="472"/>
      <c r="AB146" s="472"/>
      <c r="AC146" s="472"/>
      <c r="AD146" s="472"/>
      <c r="AE146" s="472"/>
      <c r="AF146" s="472"/>
      <c r="AG146" s="472"/>
      <c r="AH146" s="472"/>
      <c r="AI146" s="472"/>
      <c r="AJ146" s="472"/>
      <c r="AK146" s="472"/>
      <c r="AL146" s="472"/>
      <c r="AM146" s="472"/>
      <c r="AN146" s="472"/>
      <c r="AO146" s="472"/>
      <c r="AP146" s="472">
        <v>3</v>
      </c>
      <c r="AQ146" s="472"/>
      <c r="AR146" s="472"/>
      <c r="AS146" s="472"/>
      <c r="AT146" s="472"/>
      <c r="AU146" s="472"/>
      <c r="AV146" s="472"/>
      <c r="AW146" s="472"/>
      <c r="AX146" s="472"/>
      <c r="AY146" s="472"/>
      <c r="AZ146" s="472"/>
      <c r="BA146" s="472"/>
      <c r="BB146" s="472"/>
      <c r="BC146" s="472"/>
      <c r="BD146" s="472"/>
      <c r="BE146" s="472"/>
      <c r="BF146" s="472">
        <v>4</v>
      </c>
      <c r="BG146" s="472"/>
      <c r="BH146" s="472"/>
      <c r="BI146" s="472"/>
      <c r="BJ146" s="472"/>
      <c r="BK146" s="472"/>
      <c r="BL146" s="472"/>
      <c r="BM146" s="472"/>
      <c r="BN146" s="472"/>
      <c r="BO146" s="472"/>
      <c r="BP146" s="472"/>
      <c r="BQ146" s="472"/>
      <c r="BR146" s="472"/>
      <c r="BS146" s="472"/>
      <c r="BT146" s="472"/>
      <c r="BU146" s="472"/>
      <c r="BV146" s="472">
        <v>5</v>
      </c>
      <c r="BW146" s="472"/>
      <c r="BX146" s="472"/>
      <c r="BY146" s="472"/>
      <c r="BZ146" s="472"/>
      <c r="CA146" s="472"/>
      <c r="CB146" s="472"/>
      <c r="CC146" s="472"/>
      <c r="CD146" s="472"/>
      <c r="CE146" s="472"/>
      <c r="CF146" s="472"/>
      <c r="CG146" s="472"/>
      <c r="CH146" s="472"/>
      <c r="CI146" s="472"/>
      <c r="CJ146" s="472"/>
      <c r="CK146" s="472"/>
      <c r="CL146" s="408">
        <v>6</v>
      </c>
      <c r="CM146" s="409"/>
      <c r="CN146" s="409"/>
      <c r="CO146" s="409"/>
      <c r="CP146" s="409"/>
      <c r="CQ146" s="409"/>
      <c r="CR146" s="409"/>
      <c r="CS146" s="409"/>
      <c r="CT146" s="409"/>
      <c r="CU146" s="409"/>
      <c r="CV146" s="409"/>
      <c r="CW146" s="409"/>
      <c r="CX146" s="409"/>
      <c r="CY146" s="409"/>
      <c r="CZ146" s="409"/>
      <c r="DA146" s="410"/>
    </row>
    <row r="147" spans="1:128" ht="12.75" customHeight="1" x14ac:dyDescent="0.25">
      <c r="A147" s="530" t="s">
        <v>26</v>
      </c>
      <c r="B147" s="531"/>
      <c r="C147" s="531"/>
      <c r="D147" s="531"/>
      <c r="E147" s="531"/>
      <c r="F147" s="531"/>
      <c r="G147" s="532"/>
      <c r="H147" s="533" t="s">
        <v>111</v>
      </c>
      <c r="I147" s="534"/>
      <c r="J147" s="534"/>
      <c r="K147" s="534"/>
      <c r="L147" s="534"/>
      <c r="M147" s="534"/>
      <c r="N147" s="534"/>
      <c r="O147" s="534"/>
      <c r="P147" s="534"/>
      <c r="Q147" s="534"/>
      <c r="R147" s="534"/>
      <c r="S147" s="534"/>
      <c r="T147" s="534"/>
      <c r="U147" s="534"/>
      <c r="V147" s="534"/>
      <c r="W147" s="534"/>
      <c r="X147" s="534"/>
      <c r="Y147" s="534"/>
      <c r="Z147" s="534"/>
      <c r="AA147" s="534"/>
      <c r="AB147" s="534"/>
      <c r="AC147" s="534"/>
      <c r="AD147" s="534"/>
      <c r="AE147" s="534"/>
      <c r="AF147" s="534"/>
      <c r="AG147" s="534"/>
      <c r="AH147" s="534"/>
      <c r="AI147" s="534"/>
      <c r="AJ147" s="534"/>
      <c r="AK147" s="534"/>
      <c r="AL147" s="534"/>
      <c r="AM147" s="534"/>
      <c r="AN147" s="534"/>
      <c r="AO147" s="535"/>
      <c r="AP147" s="527">
        <f>SUM(AP149:BE151)</f>
        <v>3513</v>
      </c>
      <c r="AQ147" s="528"/>
      <c r="AR147" s="528"/>
      <c r="AS147" s="528"/>
      <c r="AT147" s="528"/>
      <c r="AU147" s="528"/>
      <c r="AV147" s="528"/>
      <c r="AW147" s="528"/>
      <c r="AX147" s="528"/>
      <c r="AY147" s="528"/>
      <c r="AZ147" s="528"/>
      <c r="BA147" s="528"/>
      <c r="BB147" s="528"/>
      <c r="BC147" s="528"/>
      <c r="BD147" s="528"/>
      <c r="BE147" s="529"/>
      <c r="BF147" s="478" t="s">
        <v>113</v>
      </c>
      <c r="BG147" s="479"/>
      <c r="BH147" s="479"/>
      <c r="BI147" s="479"/>
      <c r="BJ147" s="479"/>
      <c r="BK147" s="479"/>
      <c r="BL147" s="479"/>
      <c r="BM147" s="479"/>
      <c r="BN147" s="479"/>
      <c r="BO147" s="479"/>
      <c r="BP147" s="479"/>
      <c r="BQ147" s="479"/>
      <c r="BR147" s="479"/>
      <c r="BS147" s="479"/>
      <c r="BT147" s="479"/>
      <c r="BU147" s="480"/>
      <c r="BV147" s="478" t="s">
        <v>113</v>
      </c>
      <c r="BW147" s="479"/>
      <c r="BX147" s="479"/>
      <c r="BY147" s="479"/>
      <c r="BZ147" s="479"/>
      <c r="CA147" s="479"/>
      <c r="CB147" s="479"/>
      <c r="CC147" s="479"/>
      <c r="CD147" s="479"/>
      <c r="CE147" s="479"/>
      <c r="CF147" s="479"/>
      <c r="CG147" s="479"/>
      <c r="CH147" s="479"/>
      <c r="CI147" s="479"/>
      <c r="CJ147" s="479"/>
      <c r="CK147" s="480"/>
      <c r="CL147" s="481">
        <f>SUM(CL149:DA151)</f>
        <v>117650.00000000001</v>
      </c>
      <c r="CM147" s="482"/>
      <c r="CN147" s="482"/>
      <c r="CO147" s="482"/>
      <c r="CP147" s="482"/>
      <c r="CQ147" s="482"/>
      <c r="CR147" s="482"/>
      <c r="CS147" s="482"/>
      <c r="CT147" s="482"/>
      <c r="CU147" s="482"/>
      <c r="CV147" s="482"/>
      <c r="CW147" s="482"/>
      <c r="CX147" s="482"/>
      <c r="CY147" s="482"/>
      <c r="CZ147" s="482"/>
      <c r="DA147" s="483"/>
    </row>
    <row r="148" spans="1:128" s="57" customFormat="1" ht="14.25" customHeight="1" x14ac:dyDescent="0.2">
      <c r="A148" s="490"/>
      <c r="B148" s="491"/>
      <c r="C148" s="491"/>
      <c r="D148" s="491"/>
      <c r="E148" s="491"/>
      <c r="F148" s="491"/>
      <c r="G148" s="492"/>
      <c r="H148" s="533" t="s">
        <v>98</v>
      </c>
      <c r="I148" s="534"/>
      <c r="J148" s="534"/>
      <c r="K148" s="534"/>
      <c r="L148" s="534"/>
      <c r="M148" s="534"/>
      <c r="N148" s="534"/>
      <c r="O148" s="534"/>
      <c r="P148" s="534"/>
      <c r="Q148" s="534"/>
      <c r="R148" s="534"/>
      <c r="S148" s="534"/>
      <c r="T148" s="534"/>
      <c r="U148" s="534"/>
      <c r="V148" s="534"/>
      <c r="W148" s="534"/>
      <c r="X148" s="534"/>
      <c r="Y148" s="534"/>
      <c r="Z148" s="534"/>
      <c r="AA148" s="534"/>
      <c r="AB148" s="534"/>
      <c r="AC148" s="534"/>
      <c r="AD148" s="534"/>
      <c r="AE148" s="534"/>
      <c r="AF148" s="534"/>
      <c r="AG148" s="534"/>
      <c r="AH148" s="534"/>
      <c r="AI148" s="534"/>
      <c r="AJ148" s="534"/>
      <c r="AK148" s="534"/>
      <c r="AL148" s="534"/>
      <c r="AM148" s="534"/>
      <c r="AN148" s="534"/>
      <c r="AO148" s="535"/>
      <c r="AP148" s="484"/>
      <c r="AQ148" s="485"/>
      <c r="AR148" s="485"/>
      <c r="AS148" s="485"/>
      <c r="AT148" s="485"/>
      <c r="AU148" s="485"/>
      <c r="AV148" s="485"/>
      <c r="AW148" s="485"/>
      <c r="AX148" s="485"/>
      <c r="AY148" s="485"/>
      <c r="AZ148" s="485"/>
      <c r="BA148" s="485"/>
      <c r="BB148" s="485"/>
      <c r="BC148" s="485"/>
      <c r="BD148" s="485"/>
      <c r="BE148" s="486"/>
      <c r="BF148" s="484"/>
      <c r="BG148" s="485"/>
      <c r="BH148" s="485"/>
      <c r="BI148" s="485"/>
      <c r="BJ148" s="485"/>
      <c r="BK148" s="485"/>
      <c r="BL148" s="485"/>
      <c r="BM148" s="485"/>
      <c r="BN148" s="485"/>
      <c r="BO148" s="485"/>
      <c r="BP148" s="485"/>
      <c r="BQ148" s="485"/>
      <c r="BR148" s="485"/>
      <c r="BS148" s="485"/>
      <c r="BT148" s="485"/>
      <c r="BU148" s="486"/>
      <c r="BV148" s="484"/>
      <c r="BW148" s="485"/>
      <c r="BX148" s="485"/>
      <c r="BY148" s="485"/>
      <c r="BZ148" s="485"/>
      <c r="CA148" s="485"/>
      <c r="CB148" s="485"/>
      <c r="CC148" s="485"/>
      <c r="CD148" s="485"/>
      <c r="CE148" s="485"/>
      <c r="CF148" s="485"/>
      <c r="CG148" s="485"/>
      <c r="CH148" s="485"/>
      <c r="CI148" s="485"/>
      <c r="CJ148" s="485"/>
      <c r="CK148" s="486"/>
      <c r="CL148" s="487"/>
      <c r="CM148" s="488"/>
      <c r="CN148" s="488"/>
      <c r="CO148" s="488"/>
      <c r="CP148" s="488"/>
      <c r="CQ148" s="488"/>
      <c r="CR148" s="488"/>
      <c r="CS148" s="488"/>
      <c r="CT148" s="488"/>
      <c r="CU148" s="488"/>
      <c r="CV148" s="488"/>
      <c r="CW148" s="488"/>
      <c r="CX148" s="488"/>
      <c r="CY148" s="488"/>
      <c r="CZ148" s="488"/>
      <c r="DA148" s="489"/>
    </row>
    <row r="149" spans="1:128" s="58" customFormat="1" ht="12.75" x14ac:dyDescent="0.2">
      <c r="A149" s="490" t="s">
        <v>27</v>
      </c>
      <c r="B149" s="491"/>
      <c r="C149" s="491"/>
      <c r="D149" s="491"/>
      <c r="E149" s="491"/>
      <c r="F149" s="491"/>
      <c r="G149" s="492"/>
      <c r="H149" s="516" t="s">
        <v>695</v>
      </c>
      <c r="I149" s="517"/>
      <c r="J149" s="517"/>
      <c r="K149" s="517"/>
      <c r="L149" s="517"/>
      <c r="M149" s="517"/>
      <c r="N149" s="517"/>
      <c r="O149" s="517"/>
      <c r="P149" s="517"/>
      <c r="Q149" s="517"/>
      <c r="R149" s="517"/>
      <c r="S149" s="517"/>
      <c r="T149" s="517"/>
      <c r="U149" s="517"/>
      <c r="V149" s="517"/>
      <c r="W149" s="517"/>
      <c r="X149" s="517"/>
      <c r="Y149" s="517"/>
      <c r="Z149" s="517"/>
      <c r="AA149" s="517"/>
      <c r="AB149" s="517"/>
      <c r="AC149" s="517"/>
      <c r="AD149" s="517"/>
      <c r="AE149" s="517"/>
      <c r="AF149" s="517"/>
      <c r="AG149" s="517"/>
      <c r="AH149" s="517"/>
      <c r="AI149" s="517"/>
      <c r="AJ149" s="517"/>
      <c r="AK149" s="517"/>
      <c r="AL149" s="517"/>
      <c r="AM149" s="517"/>
      <c r="AN149" s="517"/>
      <c r="AO149" s="518"/>
      <c r="AP149" s="521">
        <v>2063</v>
      </c>
      <c r="AQ149" s="522"/>
      <c r="AR149" s="522"/>
      <c r="AS149" s="522"/>
      <c r="AT149" s="522"/>
      <c r="AU149" s="522"/>
      <c r="AV149" s="522"/>
      <c r="AW149" s="522"/>
      <c r="AX149" s="522"/>
      <c r="AY149" s="522"/>
      <c r="AZ149" s="522"/>
      <c r="BA149" s="522"/>
      <c r="BB149" s="522"/>
      <c r="BC149" s="522"/>
      <c r="BD149" s="522"/>
      <c r="BE149" s="523"/>
      <c r="BF149" s="524">
        <v>33.49</v>
      </c>
      <c r="BG149" s="525"/>
      <c r="BH149" s="525"/>
      <c r="BI149" s="525"/>
      <c r="BJ149" s="525"/>
      <c r="BK149" s="525"/>
      <c r="BL149" s="525"/>
      <c r="BM149" s="525"/>
      <c r="BN149" s="525"/>
      <c r="BO149" s="525"/>
      <c r="BP149" s="525"/>
      <c r="BQ149" s="525"/>
      <c r="BR149" s="525"/>
      <c r="BS149" s="525"/>
      <c r="BT149" s="525"/>
      <c r="BU149" s="526"/>
      <c r="BV149" s="484"/>
      <c r="BW149" s="485"/>
      <c r="BX149" s="485"/>
      <c r="BY149" s="485"/>
      <c r="BZ149" s="485"/>
      <c r="CA149" s="485"/>
      <c r="CB149" s="485"/>
      <c r="CC149" s="485"/>
      <c r="CD149" s="485"/>
      <c r="CE149" s="485"/>
      <c r="CF149" s="485"/>
      <c r="CG149" s="485"/>
      <c r="CH149" s="485"/>
      <c r="CI149" s="485"/>
      <c r="CJ149" s="485"/>
      <c r="CK149" s="486"/>
      <c r="CL149" s="487">
        <f>AP149*BF149-0.37</f>
        <v>69089.500000000015</v>
      </c>
      <c r="CM149" s="488"/>
      <c r="CN149" s="488"/>
      <c r="CO149" s="488"/>
      <c r="CP149" s="488"/>
      <c r="CQ149" s="488"/>
      <c r="CR149" s="488"/>
      <c r="CS149" s="488"/>
      <c r="CT149" s="488"/>
      <c r="CU149" s="488"/>
      <c r="CV149" s="488"/>
      <c r="CW149" s="488"/>
      <c r="CX149" s="488"/>
      <c r="CY149" s="488"/>
      <c r="CZ149" s="488"/>
      <c r="DA149" s="489"/>
    </row>
    <row r="150" spans="1:128" s="59" customFormat="1" ht="15" customHeight="1" x14ac:dyDescent="0.2">
      <c r="A150" s="490" t="s">
        <v>28</v>
      </c>
      <c r="B150" s="491"/>
      <c r="C150" s="491"/>
      <c r="D150" s="491"/>
      <c r="E150" s="491"/>
      <c r="F150" s="491"/>
      <c r="G150" s="492"/>
      <c r="H150" s="516" t="s">
        <v>696</v>
      </c>
      <c r="I150" s="517"/>
      <c r="J150" s="517"/>
      <c r="K150" s="517"/>
      <c r="L150" s="517"/>
      <c r="M150" s="517"/>
      <c r="N150" s="517"/>
      <c r="O150" s="517"/>
      <c r="P150" s="517"/>
      <c r="Q150" s="517"/>
      <c r="R150" s="517"/>
      <c r="S150" s="517"/>
      <c r="T150" s="517"/>
      <c r="U150" s="517"/>
      <c r="V150" s="517"/>
      <c r="W150" s="517"/>
      <c r="X150" s="517"/>
      <c r="Y150" s="517"/>
      <c r="Z150" s="517"/>
      <c r="AA150" s="517"/>
      <c r="AB150" s="517"/>
      <c r="AC150" s="517"/>
      <c r="AD150" s="517"/>
      <c r="AE150" s="517"/>
      <c r="AF150" s="517"/>
      <c r="AG150" s="517"/>
      <c r="AH150" s="517"/>
      <c r="AI150" s="517"/>
      <c r="AJ150" s="517"/>
      <c r="AK150" s="517"/>
      <c r="AL150" s="517"/>
      <c r="AM150" s="517"/>
      <c r="AN150" s="517"/>
      <c r="AO150" s="518"/>
      <c r="AP150" s="521">
        <v>1100</v>
      </c>
      <c r="AQ150" s="522"/>
      <c r="AR150" s="522"/>
      <c r="AS150" s="522"/>
      <c r="AT150" s="522"/>
      <c r="AU150" s="522"/>
      <c r="AV150" s="522"/>
      <c r="AW150" s="522"/>
      <c r="AX150" s="522"/>
      <c r="AY150" s="522"/>
      <c r="AZ150" s="522"/>
      <c r="BA150" s="522"/>
      <c r="BB150" s="522"/>
      <c r="BC150" s="522"/>
      <c r="BD150" s="522"/>
      <c r="BE150" s="523"/>
      <c r="BF150" s="524">
        <v>33.49</v>
      </c>
      <c r="BG150" s="525"/>
      <c r="BH150" s="525"/>
      <c r="BI150" s="525"/>
      <c r="BJ150" s="525"/>
      <c r="BK150" s="525"/>
      <c r="BL150" s="525"/>
      <c r="BM150" s="525"/>
      <c r="BN150" s="525"/>
      <c r="BO150" s="525"/>
      <c r="BP150" s="525"/>
      <c r="BQ150" s="525"/>
      <c r="BR150" s="525"/>
      <c r="BS150" s="525"/>
      <c r="BT150" s="525"/>
      <c r="BU150" s="526"/>
      <c r="BV150" s="484"/>
      <c r="BW150" s="485"/>
      <c r="BX150" s="485"/>
      <c r="BY150" s="485"/>
      <c r="BZ150" s="485"/>
      <c r="CA150" s="485"/>
      <c r="CB150" s="485"/>
      <c r="CC150" s="485"/>
      <c r="CD150" s="485"/>
      <c r="CE150" s="485"/>
      <c r="CF150" s="485"/>
      <c r="CG150" s="485"/>
      <c r="CH150" s="485"/>
      <c r="CI150" s="485"/>
      <c r="CJ150" s="485"/>
      <c r="CK150" s="486"/>
      <c r="CL150" s="487">
        <f>AP150*BF150</f>
        <v>36839</v>
      </c>
      <c r="CM150" s="488"/>
      <c r="CN150" s="488"/>
      <c r="CO150" s="488"/>
      <c r="CP150" s="488"/>
      <c r="CQ150" s="488"/>
      <c r="CR150" s="488"/>
      <c r="CS150" s="488"/>
      <c r="CT150" s="488"/>
      <c r="CU150" s="488"/>
      <c r="CV150" s="488"/>
      <c r="CW150" s="488"/>
      <c r="CX150" s="488"/>
      <c r="CY150" s="488"/>
      <c r="CZ150" s="488"/>
      <c r="DA150" s="489"/>
    </row>
    <row r="151" spans="1:128" s="59" customFormat="1" ht="15" customHeight="1" x14ac:dyDescent="0.2">
      <c r="A151" s="490" t="s">
        <v>29</v>
      </c>
      <c r="B151" s="491"/>
      <c r="C151" s="491"/>
      <c r="D151" s="491"/>
      <c r="E151" s="491"/>
      <c r="F151" s="491"/>
      <c r="G151" s="492"/>
      <c r="H151" s="516" t="s">
        <v>697</v>
      </c>
      <c r="I151" s="517"/>
      <c r="J151" s="517"/>
      <c r="K151" s="517"/>
      <c r="L151" s="517"/>
      <c r="M151" s="517"/>
      <c r="N151" s="517"/>
      <c r="O151" s="517"/>
      <c r="P151" s="517"/>
      <c r="Q151" s="517"/>
      <c r="R151" s="517"/>
      <c r="S151" s="517"/>
      <c r="T151" s="517"/>
      <c r="U151" s="517"/>
      <c r="V151" s="517"/>
      <c r="W151" s="517"/>
      <c r="X151" s="517"/>
      <c r="Y151" s="517"/>
      <c r="Z151" s="517"/>
      <c r="AA151" s="517"/>
      <c r="AB151" s="517"/>
      <c r="AC151" s="517"/>
      <c r="AD151" s="517"/>
      <c r="AE151" s="517"/>
      <c r="AF151" s="517"/>
      <c r="AG151" s="517"/>
      <c r="AH151" s="517"/>
      <c r="AI151" s="517"/>
      <c r="AJ151" s="517"/>
      <c r="AK151" s="517"/>
      <c r="AL151" s="517"/>
      <c r="AM151" s="517"/>
      <c r="AN151" s="517"/>
      <c r="AO151" s="518"/>
      <c r="AP151" s="521">
        <v>350</v>
      </c>
      <c r="AQ151" s="522"/>
      <c r="AR151" s="522"/>
      <c r="AS151" s="522"/>
      <c r="AT151" s="522"/>
      <c r="AU151" s="522"/>
      <c r="AV151" s="522"/>
      <c r="AW151" s="522"/>
      <c r="AX151" s="522"/>
      <c r="AY151" s="522"/>
      <c r="AZ151" s="522"/>
      <c r="BA151" s="522"/>
      <c r="BB151" s="522"/>
      <c r="BC151" s="522"/>
      <c r="BD151" s="522"/>
      <c r="BE151" s="523"/>
      <c r="BF151" s="524">
        <v>33.49</v>
      </c>
      <c r="BG151" s="525"/>
      <c r="BH151" s="525"/>
      <c r="BI151" s="525"/>
      <c r="BJ151" s="525"/>
      <c r="BK151" s="525"/>
      <c r="BL151" s="525"/>
      <c r="BM151" s="525"/>
      <c r="BN151" s="525"/>
      <c r="BO151" s="525"/>
      <c r="BP151" s="525"/>
      <c r="BQ151" s="525"/>
      <c r="BR151" s="525"/>
      <c r="BS151" s="525"/>
      <c r="BT151" s="525"/>
      <c r="BU151" s="526"/>
      <c r="BV151" s="603"/>
      <c r="BW151" s="604"/>
      <c r="BX151" s="604"/>
      <c r="BY151" s="604"/>
      <c r="BZ151" s="604"/>
      <c r="CA151" s="604"/>
      <c r="CB151" s="604"/>
      <c r="CC151" s="604"/>
      <c r="CD151" s="604"/>
      <c r="CE151" s="604"/>
      <c r="CF151" s="604"/>
      <c r="CG151" s="604"/>
      <c r="CH151" s="604"/>
      <c r="CI151" s="604"/>
      <c r="CJ151" s="604"/>
      <c r="CK151" s="605"/>
      <c r="CL151" s="487">
        <f>AP151*BF151</f>
        <v>11721.5</v>
      </c>
      <c r="CM151" s="488"/>
      <c r="CN151" s="488"/>
      <c r="CO151" s="488"/>
      <c r="CP151" s="488"/>
      <c r="CQ151" s="488"/>
      <c r="CR151" s="488"/>
      <c r="CS151" s="488"/>
      <c r="CT151" s="488"/>
      <c r="CU151" s="488"/>
      <c r="CV151" s="488"/>
      <c r="CW151" s="488"/>
      <c r="CX151" s="488"/>
      <c r="CY151" s="488"/>
      <c r="CZ151" s="488"/>
      <c r="DA151" s="489"/>
    </row>
    <row r="152" spans="1:128" s="59" customFormat="1" ht="15" customHeight="1" x14ac:dyDescent="0.2">
      <c r="A152" s="530" t="s">
        <v>30</v>
      </c>
      <c r="B152" s="531"/>
      <c r="C152" s="531"/>
      <c r="D152" s="531"/>
      <c r="E152" s="531"/>
      <c r="F152" s="531"/>
      <c r="G152" s="532"/>
      <c r="H152" s="533" t="s">
        <v>112</v>
      </c>
      <c r="I152" s="534"/>
      <c r="J152" s="534"/>
      <c r="K152" s="534"/>
      <c r="L152" s="534"/>
      <c r="M152" s="534"/>
      <c r="N152" s="534"/>
      <c r="O152" s="534"/>
      <c r="P152" s="534"/>
      <c r="Q152" s="534"/>
      <c r="R152" s="534"/>
      <c r="S152" s="534"/>
      <c r="T152" s="534"/>
      <c r="U152" s="534"/>
      <c r="V152" s="534"/>
      <c r="W152" s="534"/>
      <c r="X152" s="534"/>
      <c r="Y152" s="534"/>
      <c r="Z152" s="534"/>
      <c r="AA152" s="534"/>
      <c r="AB152" s="534"/>
      <c r="AC152" s="534"/>
      <c r="AD152" s="534"/>
      <c r="AE152" s="534"/>
      <c r="AF152" s="534"/>
      <c r="AG152" s="534"/>
      <c r="AH152" s="534"/>
      <c r="AI152" s="534"/>
      <c r="AJ152" s="534"/>
      <c r="AK152" s="534"/>
      <c r="AL152" s="534"/>
      <c r="AM152" s="534"/>
      <c r="AN152" s="534"/>
      <c r="AO152" s="535"/>
      <c r="AP152" s="527">
        <f>SUM(AP154:BD156)</f>
        <v>2959</v>
      </c>
      <c r="AQ152" s="528"/>
      <c r="AR152" s="528"/>
      <c r="AS152" s="528"/>
      <c r="AT152" s="528"/>
      <c r="AU152" s="528"/>
      <c r="AV152" s="528"/>
      <c r="AW152" s="528"/>
      <c r="AX152" s="528"/>
      <c r="AY152" s="528"/>
      <c r="AZ152" s="528"/>
      <c r="BA152" s="528"/>
      <c r="BB152" s="528"/>
      <c r="BC152" s="528"/>
      <c r="BD152" s="528"/>
      <c r="BE152" s="529"/>
      <c r="BF152" s="478" t="s">
        <v>113</v>
      </c>
      <c r="BG152" s="479"/>
      <c r="BH152" s="479"/>
      <c r="BI152" s="479"/>
      <c r="BJ152" s="479"/>
      <c r="BK152" s="479"/>
      <c r="BL152" s="479"/>
      <c r="BM152" s="479"/>
      <c r="BN152" s="479"/>
      <c r="BO152" s="479"/>
      <c r="BP152" s="479"/>
      <c r="BQ152" s="479"/>
      <c r="BR152" s="479"/>
      <c r="BS152" s="479"/>
      <c r="BT152" s="479"/>
      <c r="BU152" s="480"/>
      <c r="BV152" s="478" t="s">
        <v>113</v>
      </c>
      <c r="BW152" s="479"/>
      <c r="BX152" s="479"/>
      <c r="BY152" s="479"/>
      <c r="BZ152" s="479"/>
      <c r="CA152" s="479"/>
      <c r="CB152" s="479"/>
      <c r="CC152" s="479"/>
      <c r="CD152" s="479"/>
      <c r="CE152" s="479"/>
      <c r="CF152" s="479"/>
      <c r="CG152" s="479"/>
      <c r="CH152" s="479"/>
      <c r="CI152" s="479"/>
      <c r="CJ152" s="479"/>
      <c r="CK152" s="480"/>
      <c r="CL152" s="596">
        <f>SUM(CL154:DA156)</f>
        <v>117650</v>
      </c>
      <c r="CM152" s="597"/>
      <c r="CN152" s="597"/>
      <c r="CO152" s="597"/>
      <c r="CP152" s="597"/>
      <c r="CQ152" s="597"/>
      <c r="CR152" s="597"/>
      <c r="CS152" s="597"/>
      <c r="CT152" s="597"/>
      <c r="CU152" s="597"/>
      <c r="CV152" s="597"/>
      <c r="CW152" s="597"/>
      <c r="CX152" s="597"/>
      <c r="CY152" s="597"/>
      <c r="CZ152" s="597"/>
      <c r="DA152" s="598"/>
    </row>
    <row r="153" spans="1:128" ht="10.5" customHeight="1" x14ac:dyDescent="0.25">
      <c r="A153" s="490"/>
      <c r="B153" s="491"/>
      <c r="C153" s="491"/>
      <c r="D153" s="491"/>
      <c r="E153" s="491"/>
      <c r="F153" s="491"/>
      <c r="G153" s="492"/>
      <c r="H153" s="533" t="s">
        <v>98</v>
      </c>
      <c r="I153" s="534"/>
      <c r="J153" s="534"/>
      <c r="K153" s="534"/>
      <c r="L153" s="534"/>
      <c r="M153" s="534"/>
      <c r="N153" s="534"/>
      <c r="O153" s="534"/>
      <c r="P153" s="534"/>
      <c r="Q153" s="534"/>
      <c r="R153" s="534"/>
      <c r="S153" s="534"/>
      <c r="T153" s="534"/>
      <c r="U153" s="534"/>
      <c r="V153" s="534"/>
      <c r="W153" s="534"/>
      <c r="X153" s="534"/>
      <c r="Y153" s="534"/>
      <c r="Z153" s="534"/>
      <c r="AA153" s="534"/>
      <c r="AB153" s="534"/>
      <c r="AC153" s="534"/>
      <c r="AD153" s="534"/>
      <c r="AE153" s="534"/>
      <c r="AF153" s="534"/>
      <c r="AG153" s="534"/>
      <c r="AH153" s="534"/>
      <c r="AI153" s="534"/>
      <c r="AJ153" s="534"/>
      <c r="AK153" s="534"/>
      <c r="AL153" s="534"/>
      <c r="AM153" s="534"/>
      <c r="AN153" s="534"/>
      <c r="AO153" s="535"/>
      <c r="AP153" s="484"/>
      <c r="AQ153" s="485"/>
      <c r="AR153" s="485"/>
      <c r="AS153" s="485"/>
      <c r="AT153" s="485"/>
      <c r="AU153" s="485"/>
      <c r="AV153" s="485"/>
      <c r="AW153" s="485"/>
      <c r="AX153" s="485"/>
      <c r="AY153" s="485"/>
      <c r="AZ153" s="485"/>
      <c r="BA153" s="485"/>
      <c r="BB153" s="485"/>
      <c r="BC153" s="485"/>
      <c r="BD153" s="485"/>
      <c r="BE153" s="486"/>
      <c r="BF153" s="484"/>
      <c r="BG153" s="485"/>
      <c r="BH153" s="485"/>
      <c r="BI153" s="485"/>
      <c r="BJ153" s="485"/>
      <c r="BK153" s="485"/>
      <c r="BL153" s="485"/>
      <c r="BM153" s="485"/>
      <c r="BN153" s="485"/>
      <c r="BO153" s="485"/>
      <c r="BP153" s="485"/>
      <c r="BQ153" s="485"/>
      <c r="BR153" s="485"/>
      <c r="BS153" s="485"/>
      <c r="BT153" s="485"/>
      <c r="BU153" s="486"/>
      <c r="BV153" s="484"/>
      <c r="BW153" s="485"/>
      <c r="BX153" s="485"/>
      <c r="BY153" s="485"/>
      <c r="BZ153" s="485"/>
      <c r="CA153" s="485"/>
      <c r="CB153" s="485"/>
      <c r="CC153" s="485"/>
      <c r="CD153" s="485"/>
      <c r="CE153" s="485"/>
      <c r="CF153" s="485"/>
      <c r="CG153" s="485"/>
      <c r="CH153" s="485"/>
      <c r="CI153" s="485"/>
      <c r="CJ153" s="485"/>
      <c r="CK153" s="486"/>
      <c r="CL153" s="487"/>
      <c r="CM153" s="488"/>
      <c r="CN153" s="488"/>
      <c r="CO153" s="488"/>
      <c r="CP153" s="488"/>
      <c r="CQ153" s="488"/>
      <c r="CR153" s="488"/>
      <c r="CS153" s="488"/>
      <c r="CT153" s="488"/>
      <c r="CU153" s="488"/>
      <c r="CV153" s="488"/>
      <c r="CW153" s="488"/>
      <c r="CX153" s="488"/>
      <c r="CY153" s="488"/>
      <c r="CZ153" s="488"/>
      <c r="DA153" s="489"/>
    </row>
    <row r="154" spans="1:128" s="56" customFormat="1" ht="14.25" x14ac:dyDescent="0.2">
      <c r="A154" s="490" t="s">
        <v>31</v>
      </c>
      <c r="B154" s="491"/>
      <c r="C154" s="491"/>
      <c r="D154" s="491"/>
      <c r="E154" s="491"/>
      <c r="F154" s="491"/>
      <c r="G154" s="492"/>
      <c r="H154" s="516" t="s">
        <v>695</v>
      </c>
      <c r="I154" s="517"/>
      <c r="J154" s="517"/>
      <c r="K154" s="517"/>
      <c r="L154" s="517"/>
      <c r="M154" s="517"/>
      <c r="N154" s="517"/>
      <c r="O154" s="517"/>
      <c r="P154" s="517"/>
      <c r="Q154" s="517"/>
      <c r="R154" s="517"/>
      <c r="S154" s="517"/>
      <c r="T154" s="517"/>
      <c r="U154" s="517"/>
      <c r="V154" s="517"/>
      <c r="W154" s="517"/>
      <c r="X154" s="517"/>
      <c r="Y154" s="517"/>
      <c r="Z154" s="517"/>
      <c r="AA154" s="517"/>
      <c r="AB154" s="517"/>
      <c r="AC154" s="517"/>
      <c r="AD154" s="517"/>
      <c r="AE154" s="517"/>
      <c r="AF154" s="517"/>
      <c r="AG154" s="517"/>
      <c r="AH154" s="517"/>
      <c r="AI154" s="517"/>
      <c r="AJ154" s="517"/>
      <c r="AK154" s="517"/>
      <c r="AL154" s="517"/>
      <c r="AM154" s="517"/>
      <c r="AN154" s="517"/>
      <c r="AO154" s="518"/>
      <c r="AP154" s="521">
        <v>1800</v>
      </c>
      <c r="AQ154" s="522"/>
      <c r="AR154" s="522"/>
      <c r="AS154" s="522"/>
      <c r="AT154" s="522"/>
      <c r="AU154" s="522"/>
      <c r="AV154" s="522"/>
      <c r="AW154" s="522"/>
      <c r="AX154" s="522"/>
      <c r="AY154" s="522"/>
      <c r="AZ154" s="522"/>
      <c r="BA154" s="522"/>
      <c r="BB154" s="522"/>
      <c r="BC154" s="522"/>
      <c r="BD154" s="522"/>
      <c r="BE154" s="523"/>
      <c r="BF154" s="524">
        <v>39.76</v>
      </c>
      <c r="BG154" s="525"/>
      <c r="BH154" s="525"/>
      <c r="BI154" s="525"/>
      <c r="BJ154" s="525"/>
      <c r="BK154" s="525"/>
      <c r="BL154" s="525"/>
      <c r="BM154" s="525"/>
      <c r="BN154" s="525"/>
      <c r="BO154" s="525"/>
      <c r="BP154" s="525"/>
      <c r="BQ154" s="525"/>
      <c r="BR154" s="525"/>
      <c r="BS154" s="525"/>
      <c r="BT154" s="525"/>
      <c r="BU154" s="526"/>
      <c r="BV154" s="484"/>
      <c r="BW154" s="485"/>
      <c r="BX154" s="485"/>
      <c r="BY154" s="485"/>
      <c r="BZ154" s="485"/>
      <c r="CA154" s="485"/>
      <c r="CB154" s="485"/>
      <c r="CC154" s="485"/>
      <c r="CD154" s="485"/>
      <c r="CE154" s="485"/>
      <c r="CF154" s="485"/>
      <c r="CG154" s="485"/>
      <c r="CH154" s="485"/>
      <c r="CI154" s="485"/>
      <c r="CJ154" s="485"/>
      <c r="CK154" s="486"/>
      <c r="CL154" s="487">
        <f>AP154*BF154</f>
        <v>71568</v>
      </c>
      <c r="CM154" s="488"/>
      <c r="CN154" s="488"/>
      <c r="CO154" s="488"/>
      <c r="CP154" s="488"/>
      <c r="CQ154" s="488"/>
      <c r="CR154" s="488"/>
      <c r="CS154" s="488"/>
      <c r="CT154" s="488"/>
      <c r="CU154" s="488"/>
      <c r="CV154" s="488"/>
      <c r="CW154" s="488"/>
      <c r="CX154" s="488"/>
      <c r="CY154" s="488"/>
      <c r="CZ154" s="488"/>
      <c r="DA154" s="489"/>
    </row>
    <row r="155" spans="1:128" ht="19.5" customHeight="1" x14ac:dyDescent="0.25">
      <c r="A155" s="490" t="s">
        <v>32</v>
      </c>
      <c r="B155" s="491"/>
      <c r="C155" s="491"/>
      <c r="D155" s="491"/>
      <c r="E155" s="491"/>
      <c r="F155" s="491"/>
      <c r="G155" s="492"/>
      <c r="H155" s="516" t="s">
        <v>696</v>
      </c>
      <c r="I155" s="517"/>
      <c r="J155" s="517"/>
      <c r="K155" s="517"/>
      <c r="L155" s="517"/>
      <c r="M155" s="517"/>
      <c r="N155" s="517"/>
      <c r="O155" s="517"/>
      <c r="P155" s="517"/>
      <c r="Q155" s="517"/>
      <c r="R155" s="517"/>
      <c r="S155" s="517"/>
      <c r="T155" s="517"/>
      <c r="U155" s="517"/>
      <c r="V155" s="517"/>
      <c r="W155" s="517"/>
      <c r="X155" s="517"/>
      <c r="Y155" s="517"/>
      <c r="Z155" s="517"/>
      <c r="AA155" s="517"/>
      <c r="AB155" s="517"/>
      <c r="AC155" s="517"/>
      <c r="AD155" s="517"/>
      <c r="AE155" s="517"/>
      <c r="AF155" s="517"/>
      <c r="AG155" s="517"/>
      <c r="AH155" s="517"/>
      <c r="AI155" s="517"/>
      <c r="AJ155" s="517"/>
      <c r="AK155" s="517"/>
      <c r="AL155" s="517"/>
      <c r="AM155" s="517"/>
      <c r="AN155" s="517"/>
      <c r="AO155" s="518"/>
      <c r="AP155" s="521">
        <v>950</v>
      </c>
      <c r="AQ155" s="522"/>
      <c r="AR155" s="522"/>
      <c r="AS155" s="522"/>
      <c r="AT155" s="522"/>
      <c r="AU155" s="522"/>
      <c r="AV155" s="522"/>
      <c r="AW155" s="522"/>
      <c r="AX155" s="522"/>
      <c r="AY155" s="522"/>
      <c r="AZ155" s="522"/>
      <c r="BA155" s="522"/>
      <c r="BB155" s="522"/>
      <c r="BC155" s="522"/>
      <c r="BD155" s="522"/>
      <c r="BE155" s="523"/>
      <c r="BF155" s="524">
        <v>39.76</v>
      </c>
      <c r="BG155" s="525"/>
      <c r="BH155" s="525"/>
      <c r="BI155" s="525"/>
      <c r="BJ155" s="525"/>
      <c r="BK155" s="525"/>
      <c r="BL155" s="525"/>
      <c r="BM155" s="525"/>
      <c r="BN155" s="525"/>
      <c r="BO155" s="525"/>
      <c r="BP155" s="525"/>
      <c r="BQ155" s="525"/>
      <c r="BR155" s="525"/>
      <c r="BS155" s="525"/>
      <c r="BT155" s="525"/>
      <c r="BU155" s="526"/>
      <c r="BV155" s="484"/>
      <c r="BW155" s="485"/>
      <c r="BX155" s="485"/>
      <c r="BY155" s="485"/>
      <c r="BZ155" s="485"/>
      <c r="CA155" s="485"/>
      <c r="CB155" s="485"/>
      <c r="CC155" s="485"/>
      <c r="CD155" s="485"/>
      <c r="CE155" s="485"/>
      <c r="CF155" s="485"/>
      <c r="CG155" s="485"/>
      <c r="CH155" s="485"/>
      <c r="CI155" s="485"/>
      <c r="CJ155" s="485"/>
      <c r="CK155" s="486"/>
      <c r="CL155" s="487">
        <f>AP155*BF155</f>
        <v>37772</v>
      </c>
      <c r="CM155" s="488"/>
      <c r="CN155" s="488"/>
      <c r="CO155" s="488"/>
      <c r="CP155" s="488"/>
      <c r="CQ155" s="488"/>
      <c r="CR155" s="488"/>
      <c r="CS155" s="488"/>
      <c r="CT155" s="488"/>
      <c r="CU155" s="488"/>
      <c r="CV155" s="488"/>
      <c r="CW155" s="488"/>
      <c r="CX155" s="488"/>
      <c r="CY155" s="488"/>
      <c r="CZ155" s="488"/>
      <c r="DA155" s="489"/>
    </row>
    <row r="156" spans="1:128" s="57" customFormat="1" ht="15" customHeight="1" x14ac:dyDescent="0.2">
      <c r="A156" s="490" t="s">
        <v>33</v>
      </c>
      <c r="B156" s="491"/>
      <c r="C156" s="491"/>
      <c r="D156" s="491"/>
      <c r="E156" s="491"/>
      <c r="F156" s="491"/>
      <c r="G156" s="492"/>
      <c r="H156" s="516" t="s">
        <v>697</v>
      </c>
      <c r="I156" s="517"/>
      <c r="J156" s="517"/>
      <c r="K156" s="517"/>
      <c r="L156" s="517"/>
      <c r="M156" s="517"/>
      <c r="N156" s="517"/>
      <c r="O156" s="517"/>
      <c r="P156" s="517"/>
      <c r="Q156" s="517"/>
      <c r="R156" s="517"/>
      <c r="S156" s="517"/>
      <c r="T156" s="517"/>
      <c r="U156" s="517"/>
      <c r="V156" s="517"/>
      <c r="W156" s="517"/>
      <c r="X156" s="517"/>
      <c r="Y156" s="517"/>
      <c r="Z156" s="517"/>
      <c r="AA156" s="517"/>
      <c r="AB156" s="517"/>
      <c r="AC156" s="517"/>
      <c r="AD156" s="517"/>
      <c r="AE156" s="517"/>
      <c r="AF156" s="517"/>
      <c r="AG156" s="517"/>
      <c r="AH156" s="517"/>
      <c r="AI156" s="517"/>
      <c r="AJ156" s="517"/>
      <c r="AK156" s="517"/>
      <c r="AL156" s="517"/>
      <c r="AM156" s="517"/>
      <c r="AN156" s="517"/>
      <c r="AO156" s="518"/>
      <c r="AP156" s="521">
        <v>209</v>
      </c>
      <c r="AQ156" s="522"/>
      <c r="AR156" s="522"/>
      <c r="AS156" s="522"/>
      <c r="AT156" s="522"/>
      <c r="AU156" s="522"/>
      <c r="AV156" s="522"/>
      <c r="AW156" s="522"/>
      <c r="AX156" s="522"/>
      <c r="AY156" s="522"/>
      <c r="AZ156" s="522"/>
      <c r="BA156" s="522"/>
      <c r="BB156" s="522"/>
      <c r="BC156" s="522"/>
      <c r="BD156" s="522"/>
      <c r="BE156" s="523"/>
      <c r="BF156" s="524">
        <v>39.76</v>
      </c>
      <c r="BG156" s="525"/>
      <c r="BH156" s="525"/>
      <c r="BI156" s="525"/>
      <c r="BJ156" s="525"/>
      <c r="BK156" s="525"/>
      <c r="BL156" s="525"/>
      <c r="BM156" s="525"/>
      <c r="BN156" s="525"/>
      <c r="BO156" s="525"/>
      <c r="BP156" s="525"/>
      <c r="BQ156" s="525"/>
      <c r="BR156" s="525"/>
      <c r="BS156" s="525"/>
      <c r="BT156" s="525"/>
      <c r="BU156" s="526"/>
      <c r="BV156" s="603"/>
      <c r="BW156" s="604"/>
      <c r="BX156" s="604"/>
      <c r="BY156" s="604"/>
      <c r="BZ156" s="604"/>
      <c r="CA156" s="604"/>
      <c r="CB156" s="604"/>
      <c r="CC156" s="604"/>
      <c r="CD156" s="604"/>
      <c r="CE156" s="604"/>
      <c r="CF156" s="604"/>
      <c r="CG156" s="604"/>
      <c r="CH156" s="604"/>
      <c r="CI156" s="604"/>
      <c r="CJ156" s="604"/>
      <c r="CK156" s="605"/>
      <c r="CL156" s="487">
        <f>AP156*BF156+0.16</f>
        <v>8310</v>
      </c>
      <c r="CM156" s="488"/>
      <c r="CN156" s="488"/>
      <c r="CO156" s="488"/>
      <c r="CP156" s="488"/>
      <c r="CQ156" s="488"/>
      <c r="CR156" s="488"/>
      <c r="CS156" s="488"/>
      <c r="CT156" s="488"/>
      <c r="CU156" s="488"/>
      <c r="CV156" s="488"/>
      <c r="CW156" s="488"/>
      <c r="CX156" s="488"/>
      <c r="CY156" s="488"/>
      <c r="CZ156" s="488"/>
      <c r="DA156" s="489"/>
    </row>
    <row r="157" spans="1:128" s="58" customFormat="1" ht="12.75" x14ac:dyDescent="0.2">
      <c r="A157" s="530" t="s">
        <v>36</v>
      </c>
      <c r="B157" s="531"/>
      <c r="C157" s="531"/>
      <c r="D157" s="531"/>
      <c r="E157" s="531"/>
      <c r="F157" s="531"/>
      <c r="G157" s="532"/>
      <c r="H157" s="533" t="s">
        <v>154</v>
      </c>
      <c r="I157" s="534"/>
      <c r="J157" s="534"/>
      <c r="K157" s="534"/>
      <c r="L157" s="534"/>
      <c r="M157" s="534"/>
      <c r="N157" s="534"/>
      <c r="O157" s="534"/>
      <c r="P157" s="534"/>
      <c r="Q157" s="534"/>
      <c r="R157" s="534"/>
      <c r="S157" s="534"/>
      <c r="T157" s="534"/>
      <c r="U157" s="534"/>
      <c r="V157" s="534"/>
      <c r="W157" s="534"/>
      <c r="X157" s="534"/>
      <c r="Y157" s="534"/>
      <c r="Z157" s="534"/>
      <c r="AA157" s="534"/>
      <c r="AB157" s="534"/>
      <c r="AC157" s="534"/>
      <c r="AD157" s="534"/>
      <c r="AE157" s="534"/>
      <c r="AF157" s="534"/>
      <c r="AG157" s="534"/>
      <c r="AH157" s="534"/>
      <c r="AI157" s="534"/>
      <c r="AJ157" s="534"/>
      <c r="AK157" s="534"/>
      <c r="AL157" s="534"/>
      <c r="AM157" s="534"/>
      <c r="AN157" s="534"/>
      <c r="AO157" s="535"/>
      <c r="AP157" s="527">
        <f>SUM(AP159:BE161)</f>
        <v>79.7</v>
      </c>
      <c r="AQ157" s="528"/>
      <c r="AR157" s="528"/>
      <c r="AS157" s="528"/>
      <c r="AT157" s="528"/>
      <c r="AU157" s="528"/>
      <c r="AV157" s="528"/>
      <c r="AW157" s="528"/>
      <c r="AX157" s="528"/>
      <c r="AY157" s="528"/>
      <c r="AZ157" s="528"/>
      <c r="BA157" s="528"/>
      <c r="BB157" s="528"/>
      <c r="BC157" s="528"/>
      <c r="BD157" s="528"/>
      <c r="BE157" s="529"/>
      <c r="BF157" s="478" t="s">
        <v>113</v>
      </c>
      <c r="BG157" s="479"/>
      <c r="BH157" s="479"/>
      <c r="BI157" s="479"/>
      <c r="BJ157" s="479"/>
      <c r="BK157" s="479"/>
      <c r="BL157" s="479"/>
      <c r="BM157" s="479"/>
      <c r="BN157" s="479"/>
      <c r="BO157" s="479"/>
      <c r="BP157" s="479"/>
      <c r="BQ157" s="479"/>
      <c r="BR157" s="479"/>
      <c r="BS157" s="479"/>
      <c r="BT157" s="479"/>
      <c r="BU157" s="480"/>
      <c r="BV157" s="478" t="s">
        <v>113</v>
      </c>
      <c r="BW157" s="479"/>
      <c r="BX157" s="479"/>
      <c r="BY157" s="479"/>
      <c r="BZ157" s="479"/>
      <c r="CA157" s="479"/>
      <c r="CB157" s="479"/>
      <c r="CC157" s="479"/>
      <c r="CD157" s="479"/>
      <c r="CE157" s="479"/>
      <c r="CF157" s="479"/>
      <c r="CG157" s="479"/>
      <c r="CH157" s="479"/>
      <c r="CI157" s="479"/>
      <c r="CJ157" s="479"/>
      <c r="CK157" s="480"/>
      <c r="CL157" s="481">
        <f>SUM(CL159:DA160)</f>
        <v>42999.994999999995</v>
      </c>
      <c r="CM157" s="482"/>
      <c r="CN157" s="482"/>
      <c r="CO157" s="482"/>
      <c r="CP157" s="482"/>
      <c r="CQ157" s="482"/>
      <c r="CR157" s="482"/>
      <c r="CS157" s="482"/>
      <c r="CT157" s="482"/>
      <c r="CU157" s="482"/>
      <c r="CV157" s="482"/>
      <c r="CW157" s="482"/>
      <c r="CX157" s="482"/>
      <c r="CY157" s="482"/>
      <c r="CZ157" s="482"/>
      <c r="DA157" s="483"/>
    </row>
    <row r="158" spans="1:128" s="59" customFormat="1" ht="15" customHeight="1" x14ac:dyDescent="0.2">
      <c r="A158" s="490"/>
      <c r="B158" s="491"/>
      <c r="C158" s="491"/>
      <c r="D158" s="491"/>
      <c r="E158" s="491"/>
      <c r="F158" s="491"/>
      <c r="G158" s="492"/>
      <c r="H158" s="533" t="s">
        <v>155</v>
      </c>
      <c r="I158" s="534"/>
      <c r="J158" s="534"/>
      <c r="K158" s="534"/>
      <c r="L158" s="534"/>
      <c r="M158" s="534"/>
      <c r="N158" s="534"/>
      <c r="O158" s="534"/>
      <c r="P158" s="534"/>
      <c r="Q158" s="534"/>
      <c r="R158" s="534"/>
      <c r="S158" s="534"/>
      <c r="T158" s="534"/>
      <c r="U158" s="534"/>
      <c r="V158" s="534"/>
      <c r="W158" s="534"/>
      <c r="X158" s="534"/>
      <c r="Y158" s="534"/>
      <c r="Z158" s="534"/>
      <c r="AA158" s="534"/>
      <c r="AB158" s="534"/>
      <c r="AC158" s="534"/>
      <c r="AD158" s="534"/>
      <c r="AE158" s="534"/>
      <c r="AF158" s="534"/>
      <c r="AG158" s="534"/>
      <c r="AH158" s="534"/>
      <c r="AI158" s="534"/>
      <c r="AJ158" s="534"/>
      <c r="AK158" s="534"/>
      <c r="AL158" s="534"/>
      <c r="AM158" s="534"/>
      <c r="AN158" s="534"/>
      <c r="AO158" s="535"/>
      <c r="AP158" s="484"/>
      <c r="AQ158" s="485"/>
      <c r="AR158" s="485"/>
      <c r="AS158" s="485"/>
      <c r="AT158" s="485"/>
      <c r="AU158" s="485"/>
      <c r="AV158" s="485"/>
      <c r="AW158" s="485"/>
      <c r="AX158" s="485"/>
      <c r="AY158" s="485"/>
      <c r="AZ158" s="485"/>
      <c r="BA158" s="485"/>
      <c r="BB158" s="485"/>
      <c r="BC158" s="485"/>
      <c r="BD158" s="485"/>
      <c r="BE158" s="486"/>
      <c r="BF158" s="484"/>
      <c r="BG158" s="485"/>
      <c r="BH158" s="485"/>
      <c r="BI158" s="485"/>
      <c r="BJ158" s="485"/>
      <c r="BK158" s="485"/>
      <c r="BL158" s="485"/>
      <c r="BM158" s="485"/>
      <c r="BN158" s="485"/>
      <c r="BO158" s="485"/>
      <c r="BP158" s="485"/>
      <c r="BQ158" s="485"/>
      <c r="BR158" s="485"/>
      <c r="BS158" s="485"/>
      <c r="BT158" s="485"/>
      <c r="BU158" s="486"/>
      <c r="BV158" s="484"/>
      <c r="BW158" s="485"/>
      <c r="BX158" s="485"/>
      <c r="BY158" s="485"/>
      <c r="BZ158" s="485"/>
      <c r="CA158" s="485"/>
      <c r="CB158" s="485"/>
      <c r="CC158" s="485"/>
      <c r="CD158" s="485"/>
      <c r="CE158" s="485"/>
      <c r="CF158" s="485"/>
      <c r="CG158" s="485"/>
      <c r="CH158" s="485"/>
      <c r="CI158" s="485"/>
      <c r="CJ158" s="485"/>
      <c r="CK158" s="486"/>
      <c r="CL158" s="487"/>
      <c r="CM158" s="488"/>
      <c r="CN158" s="488"/>
      <c r="CO158" s="488"/>
      <c r="CP158" s="488"/>
      <c r="CQ158" s="488"/>
      <c r="CR158" s="488"/>
      <c r="CS158" s="488"/>
      <c r="CT158" s="488"/>
      <c r="CU158" s="488"/>
      <c r="CV158" s="488"/>
      <c r="CW158" s="488"/>
      <c r="CX158" s="488"/>
      <c r="CY158" s="488"/>
      <c r="CZ158" s="488"/>
      <c r="DA158" s="489"/>
    </row>
    <row r="159" spans="1:128" s="59" customFormat="1" ht="15" customHeight="1" x14ac:dyDescent="0.2">
      <c r="A159" s="490"/>
      <c r="B159" s="491"/>
      <c r="C159" s="491"/>
      <c r="D159" s="491"/>
      <c r="E159" s="491"/>
      <c r="F159" s="491"/>
      <c r="G159" s="492"/>
      <c r="H159" s="516" t="s">
        <v>698</v>
      </c>
      <c r="I159" s="517"/>
      <c r="J159" s="517"/>
      <c r="K159" s="517"/>
      <c r="L159" s="517"/>
      <c r="M159" s="517"/>
      <c r="N159" s="517"/>
      <c r="O159" s="517"/>
      <c r="P159" s="517"/>
      <c r="Q159" s="517"/>
      <c r="R159" s="517"/>
      <c r="S159" s="517"/>
      <c r="T159" s="517"/>
      <c r="U159" s="517"/>
      <c r="V159" s="517"/>
      <c r="W159" s="517"/>
      <c r="X159" s="517"/>
      <c r="Y159" s="517"/>
      <c r="Z159" s="517"/>
      <c r="AA159" s="517"/>
      <c r="AB159" s="517"/>
      <c r="AC159" s="517"/>
      <c r="AD159" s="517"/>
      <c r="AE159" s="517"/>
      <c r="AF159" s="517"/>
      <c r="AG159" s="517"/>
      <c r="AH159" s="517"/>
      <c r="AI159" s="517"/>
      <c r="AJ159" s="517"/>
      <c r="AK159" s="517"/>
      <c r="AL159" s="517"/>
      <c r="AM159" s="517"/>
      <c r="AN159" s="517"/>
      <c r="AO159" s="518"/>
      <c r="AP159" s="484">
        <v>79.7</v>
      </c>
      <c r="AQ159" s="485"/>
      <c r="AR159" s="485"/>
      <c r="AS159" s="485"/>
      <c r="AT159" s="485"/>
      <c r="AU159" s="485"/>
      <c r="AV159" s="485"/>
      <c r="AW159" s="485"/>
      <c r="AX159" s="485"/>
      <c r="AY159" s="485"/>
      <c r="AZ159" s="485"/>
      <c r="BA159" s="485"/>
      <c r="BB159" s="485"/>
      <c r="BC159" s="485"/>
      <c r="BD159" s="485"/>
      <c r="BE159" s="486"/>
      <c r="BF159" s="484">
        <v>539.54999999999995</v>
      </c>
      <c r="BG159" s="485"/>
      <c r="BH159" s="485"/>
      <c r="BI159" s="485"/>
      <c r="BJ159" s="485"/>
      <c r="BK159" s="485"/>
      <c r="BL159" s="485"/>
      <c r="BM159" s="485"/>
      <c r="BN159" s="485"/>
      <c r="BO159" s="485"/>
      <c r="BP159" s="485"/>
      <c r="BQ159" s="485"/>
      <c r="BR159" s="485"/>
      <c r="BS159" s="485"/>
      <c r="BT159" s="485"/>
      <c r="BU159" s="486"/>
      <c r="BV159" s="484"/>
      <c r="BW159" s="485"/>
      <c r="BX159" s="485"/>
      <c r="BY159" s="485"/>
      <c r="BZ159" s="485"/>
      <c r="CA159" s="485"/>
      <c r="CB159" s="485"/>
      <c r="CC159" s="485"/>
      <c r="CD159" s="485"/>
      <c r="CE159" s="485"/>
      <c r="CF159" s="485"/>
      <c r="CG159" s="485"/>
      <c r="CH159" s="485"/>
      <c r="CI159" s="485"/>
      <c r="CJ159" s="485"/>
      <c r="CK159" s="486"/>
      <c r="CL159" s="487">
        <f>AP159*BF159-2.14</f>
        <v>42999.994999999995</v>
      </c>
      <c r="CM159" s="488"/>
      <c r="CN159" s="488"/>
      <c r="CO159" s="488"/>
      <c r="CP159" s="488"/>
      <c r="CQ159" s="488"/>
      <c r="CR159" s="488"/>
      <c r="CS159" s="488"/>
      <c r="CT159" s="488"/>
      <c r="CU159" s="488"/>
      <c r="CV159" s="488"/>
      <c r="CW159" s="488"/>
      <c r="CX159" s="488"/>
      <c r="CY159" s="488"/>
      <c r="CZ159" s="488"/>
      <c r="DA159" s="489"/>
    </row>
    <row r="160" spans="1:128" s="59" customFormat="1" ht="13.5" customHeight="1" x14ac:dyDescent="0.2">
      <c r="A160" s="411"/>
      <c r="B160" s="411"/>
      <c r="C160" s="411"/>
      <c r="D160" s="411"/>
      <c r="E160" s="411"/>
      <c r="F160" s="411"/>
      <c r="G160" s="411"/>
      <c r="H160" s="418"/>
      <c r="I160" s="418"/>
      <c r="J160" s="418"/>
      <c r="K160" s="418"/>
      <c r="L160" s="418"/>
      <c r="M160" s="418"/>
      <c r="N160" s="418"/>
      <c r="O160" s="418"/>
      <c r="P160" s="418"/>
      <c r="Q160" s="418"/>
      <c r="R160" s="418"/>
      <c r="S160" s="418"/>
      <c r="T160" s="418"/>
      <c r="U160" s="418"/>
      <c r="V160" s="418"/>
      <c r="W160" s="418"/>
      <c r="X160" s="418"/>
      <c r="Y160" s="418"/>
      <c r="Z160" s="418"/>
      <c r="AA160" s="418"/>
      <c r="AB160" s="418"/>
      <c r="AC160" s="418"/>
      <c r="AD160" s="418"/>
      <c r="AE160" s="418"/>
      <c r="AF160" s="418"/>
      <c r="AG160" s="418"/>
      <c r="AH160" s="418"/>
      <c r="AI160" s="418"/>
      <c r="AJ160" s="418"/>
      <c r="AK160" s="418"/>
      <c r="AL160" s="418"/>
      <c r="AM160" s="418"/>
      <c r="AN160" s="418"/>
      <c r="AO160" s="418"/>
      <c r="AP160" s="404"/>
      <c r="AQ160" s="404"/>
      <c r="AR160" s="404"/>
      <c r="AS160" s="404"/>
      <c r="AT160" s="404"/>
      <c r="AU160" s="404"/>
      <c r="AV160" s="404"/>
      <c r="AW160" s="404"/>
      <c r="AX160" s="404"/>
      <c r="AY160" s="404"/>
      <c r="AZ160" s="404"/>
      <c r="BA160" s="404"/>
      <c r="BB160" s="404"/>
      <c r="BC160" s="404"/>
      <c r="BD160" s="404"/>
      <c r="BE160" s="404"/>
      <c r="BF160" s="404"/>
      <c r="BG160" s="404"/>
      <c r="BH160" s="404"/>
      <c r="BI160" s="404"/>
      <c r="BJ160" s="404"/>
      <c r="BK160" s="404"/>
      <c r="BL160" s="404"/>
      <c r="BM160" s="404"/>
      <c r="BN160" s="404"/>
      <c r="BO160" s="404"/>
      <c r="BP160" s="404"/>
      <c r="BQ160" s="404"/>
      <c r="BR160" s="404"/>
      <c r="BS160" s="404"/>
      <c r="BT160" s="404"/>
      <c r="BU160" s="404"/>
      <c r="BV160" s="404"/>
      <c r="BW160" s="404"/>
      <c r="BX160" s="404"/>
      <c r="BY160" s="404"/>
      <c r="BZ160" s="404"/>
      <c r="CA160" s="404"/>
      <c r="CB160" s="404"/>
      <c r="CC160" s="404"/>
      <c r="CD160" s="404"/>
      <c r="CE160" s="404"/>
      <c r="CF160" s="404"/>
      <c r="CG160" s="404"/>
      <c r="CH160" s="404"/>
      <c r="CI160" s="404"/>
      <c r="CJ160" s="404"/>
      <c r="CK160" s="404"/>
      <c r="CL160" s="419"/>
      <c r="CM160" s="420"/>
      <c r="CN160" s="420"/>
      <c r="CO160" s="420"/>
      <c r="CP160" s="420"/>
      <c r="CQ160" s="420"/>
      <c r="CR160" s="420"/>
      <c r="CS160" s="420"/>
      <c r="CT160" s="420"/>
      <c r="CU160" s="420"/>
      <c r="CV160" s="420"/>
      <c r="CW160" s="420"/>
      <c r="CX160" s="420"/>
      <c r="CY160" s="420"/>
      <c r="CZ160" s="420"/>
      <c r="DA160" s="421"/>
      <c r="DH160" s="64"/>
      <c r="DI160" s="65"/>
      <c r="DJ160" s="65"/>
      <c r="DK160" s="65"/>
      <c r="DL160" s="65"/>
      <c r="DM160" s="65"/>
      <c r="DN160" s="65"/>
      <c r="DO160" s="65"/>
      <c r="DP160" s="65"/>
      <c r="DQ160" s="65"/>
      <c r="DR160" s="65"/>
      <c r="DS160" s="65"/>
      <c r="DT160" s="65"/>
      <c r="DU160" s="65"/>
      <c r="DV160" s="65"/>
      <c r="DW160" s="65"/>
      <c r="DX160" s="65"/>
    </row>
    <row r="161" spans="1:105" s="59" customFormat="1" ht="15" customHeight="1" x14ac:dyDescent="0.2">
      <c r="A161" s="530" t="s">
        <v>99</v>
      </c>
      <c r="B161" s="531"/>
      <c r="C161" s="531"/>
      <c r="D161" s="531"/>
      <c r="E161" s="531"/>
      <c r="F161" s="531"/>
      <c r="G161" s="532"/>
      <c r="H161" s="610" t="s">
        <v>141</v>
      </c>
      <c r="I161" s="611"/>
      <c r="J161" s="611"/>
      <c r="K161" s="611"/>
      <c r="L161" s="611"/>
      <c r="M161" s="611"/>
      <c r="N161" s="611"/>
      <c r="O161" s="611"/>
      <c r="P161" s="611"/>
      <c r="Q161" s="611"/>
      <c r="R161" s="611"/>
      <c r="S161" s="611"/>
      <c r="T161" s="611"/>
      <c r="U161" s="611"/>
      <c r="V161" s="611"/>
      <c r="W161" s="611"/>
      <c r="X161" s="611"/>
      <c r="Y161" s="611"/>
      <c r="Z161" s="611"/>
      <c r="AA161" s="611"/>
      <c r="AB161" s="611"/>
      <c r="AC161" s="611"/>
      <c r="AD161" s="611"/>
      <c r="AE161" s="611"/>
      <c r="AF161" s="611"/>
      <c r="AG161" s="611"/>
      <c r="AH161" s="611"/>
      <c r="AI161" s="611"/>
      <c r="AJ161" s="611"/>
      <c r="AK161" s="611"/>
      <c r="AL161" s="611"/>
      <c r="AM161" s="611"/>
      <c r="AN161" s="611"/>
      <c r="AO161" s="612"/>
      <c r="AP161" s="510">
        <f>SUM(AP163:BE164)</f>
        <v>0</v>
      </c>
      <c r="AQ161" s="511"/>
      <c r="AR161" s="511"/>
      <c r="AS161" s="511"/>
      <c r="AT161" s="511"/>
      <c r="AU161" s="511"/>
      <c r="AV161" s="511"/>
      <c r="AW161" s="511"/>
      <c r="AX161" s="511"/>
      <c r="AY161" s="511"/>
      <c r="AZ161" s="511"/>
      <c r="BA161" s="511"/>
      <c r="BB161" s="511"/>
      <c r="BC161" s="511"/>
      <c r="BD161" s="511"/>
      <c r="BE161" s="512"/>
      <c r="BF161" s="507" t="s">
        <v>113</v>
      </c>
      <c r="BG161" s="508"/>
      <c r="BH161" s="508"/>
      <c r="BI161" s="508"/>
      <c r="BJ161" s="508"/>
      <c r="BK161" s="508"/>
      <c r="BL161" s="508"/>
      <c r="BM161" s="508"/>
      <c r="BN161" s="508"/>
      <c r="BO161" s="508"/>
      <c r="BP161" s="508"/>
      <c r="BQ161" s="508"/>
      <c r="BR161" s="508"/>
      <c r="BS161" s="508"/>
      <c r="BT161" s="508"/>
      <c r="BU161" s="509"/>
      <c r="BV161" s="507" t="s">
        <v>113</v>
      </c>
      <c r="BW161" s="508"/>
      <c r="BX161" s="508"/>
      <c r="BY161" s="508"/>
      <c r="BZ161" s="508"/>
      <c r="CA161" s="508"/>
      <c r="CB161" s="508"/>
      <c r="CC161" s="508"/>
      <c r="CD161" s="508"/>
      <c r="CE161" s="508"/>
      <c r="CF161" s="508"/>
      <c r="CG161" s="508"/>
      <c r="CH161" s="508"/>
      <c r="CI161" s="508"/>
      <c r="CJ161" s="508"/>
      <c r="CK161" s="509"/>
      <c r="CL161" s="405">
        <f>SUM(CL163)</f>
        <v>0</v>
      </c>
      <c r="CM161" s="406"/>
      <c r="CN161" s="406"/>
      <c r="CO161" s="406"/>
      <c r="CP161" s="406"/>
      <c r="CQ161" s="406"/>
      <c r="CR161" s="406"/>
      <c r="CS161" s="406"/>
      <c r="CT161" s="406"/>
      <c r="CU161" s="406"/>
      <c r="CV161" s="406"/>
      <c r="CW161" s="406"/>
      <c r="CX161" s="406"/>
      <c r="CY161" s="406"/>
      <c r="CZ161" s="406"/>
      <c r="DA161" s="407"/>
    </row>
    <row r="162" spans="1:105" s="59" customFormat="1" ht="15" customHeight="1" x14ac:dyDescent="0.2">
      <c r="A162" s="411"/>
      <c r="B162" s="411"/>
      <c r="C162" s="411"/>
      <c r="D162" s="411"/>
      <c r="E162" s="411"/>
      <c r="F162" s="411"/>
      <c r="G162" s="411"/>
      <c r="H162" s="435" t="s">
        <v>155</v>
      </c>
      <c r="I162" s="435"/>
      <c r="J162" s="435"/>
      <c r="K162" s="435"/>
      <c r="L162" s="435"/>
      <c r="M162" s="435"/>
      <c r="N162" s="435"/>
      <c r="O162" s="435"/>
      <c r="P162" s="435"/>
      <c r="Q162" s="435"/>
      <c r="R162" s="435"/>
      <c r="S162" s="435"/>
      <c r="T162" s="435"/>
      <c r="U162" s="435"/>
      <c r="V162" s="435"/>
      <c r="W162" s="435"/>
      <c r="X162" s="435"/>
      <c r="Y162" s="435"/>
      <c r="Z162" s="435"/>
      <c r="AA162" s="435"/>
      <c r="AB162" s="435"/>
      <c r="AC162" s="435"/>
      <c r="AD162" s="435"/>
      <c r="AE162" s="435"/>
      <c r="AF162" s="435"/>
      <c r="AG162" s="435"/>
      <c r="AH162" s="435"/>
      <c r="AI162" s="435"/>
      <c r="AJ162" s="435"/>
      <c r="AK162" s="435"/>
      <c r="AL162" s="435"/>
      <c r="AM162" s="435"/>
      <c r="AN162" s="435"/>
      <c r="AO162" s="435"/>
      <c r="AP162" s="404"/>
      <c r="AQ162" s="404"/>
      <c r="AR162" s="404"/>
      <c r="AS162" s="404"/>
      <c r="AT162" s="404"/>
      <c r="AU162" s="404"/>
      <c r="AV162" s="404"/>
      <c r="AW162" s="404"/>
      <c r="AX162" s="404"/>
      <c r="AY162" s="404"/>
      <c r="AZ162" s="404"/>
      <c r="BA162" s="404"/>
      <c r="BB162" s="404"/>
      <c r="BC162" s="404"/>
      <c r="BD162" s="404"/>
      <c r="BE162" s="404"/>
      <c r="BF162" s="404"/>
      <c r="BG162" s="404"/>
      <c r="BH162" s="404"/>
      <c r="BI162" s="404"/>
      <c r="BJ162" s="404"/>
      <c r="BK162" s="404"/>
      <c r="BL162" s="404"/>
      <c r="BM162" s="404"/>
      <c r="BN162" s="404"/>
      <c r="BO162" s="404"/>
      <c r="BP162" s="404"/>
      <c r="BQ162" s="404"/>
      <c r="BR162" s="404"/>
      <c r="BS162" s="404"/>
      <c r="BT162" s="404"/>
      <c r="BU162" s="404"/>
      <c r="BV162" s="404"/>
      <c r="BW162" s="404"/>
      <c r="BX162" s="404"/>
      <c r="BY162" s="404"/>
      <c r="BZ162" s="404"/>
      <c r="CA162" s="404"/>
      <c r="CB162" s="404"/>
      <c r="CC162" s="404"/>
      <c r="CD162" s="404"/>
      <c r="CE162" s="404"/>
      <c r="CF162" s="404"/>
      <c r="CG162" s="404"/>
      <c r="CH162" s="404"/>
      <c r="CI162" s="404"/>
      <c r="CJ162" s="404"/>
      <c r="CK162" s="404"/>
      <c r="CL162" s="419"/>
      <c r="CM162" s="420"/>
      <c r="CN162" s="420"/>
      <c r="CO162" s="420"/>
      <c r="CP162" s="420"/>
      <c r="CQ162" s="420"/>
      <c r="CR162" s="420"/>
      <c r="CS162" s="420"/>
      <c r="CT162" s="420"/>
      <c r="CU162" s="420"/>
      <c r="CV162" s="420"/>
      <c r="CW162" s="420"/>
      <c r="CX162" s="420"/>
      <c r="CY162" s="420"/>
      <c r="CZ162" s="420"/>
      <c r="DA162" s="421"/>
    </row>
    <row r="163" spans="1:105" s="59" customFormat="1" ht="15" customHeight="1" x14ac:dyDescent="0.2">
      <c r="A163" s="411"/>
      <c r="B163" s="411"/>
      <c r="C163" s="411"/>
      <c r="D163" s="411"/>
      <c r="E163" s="411"/>
      <c r="F163" s="411"/>
      <c r="G163" s="411"/>
      <c r="H163" s="418"/>
      <c r="I163" s="418"/>
      <c r="J163" s="418"/>
      <c r="K163" s="418"/>
      <c r="L163" s="418"/>
      <c r="M163" s="418"/>
      <c r="N163" s="418"/>
      <c r="O163" s="418"/>
      <c r="P163" s="418"/>
      <c r="Q163" s="418"/>
      <c r="R163" s="418"/>
      <c r="S163" s="418"/>
      <c r="T163" s="418"/>
      <c r="U163" s="418"/>
      <c r="V163" s="418"/>
      <c r="W163" s="418"/>
      <c r="X163" s="418"/>
      <c r="Y163" s="418"/>
      <c r="Z163" s="418"/>
      <c r="AA163" s="418"/>
      <c r="AB163" s="418"/>
      <c r="AC163" s="418"/>
      <c r="AD163" s="418"/>
      <c r="AE163" s="418"/>
      <c r="AF163" s="418"/>
      <c r="AG163" s="418"/>
      <c r="AH163" s="418"/>
      <c r="AI163" s="418"/>
      <c r="AJ163" s="418"/>
      <c r="AK163" s="418"/>
      <c r="AL163" s="418"/>
      <c r="AM163" s="418"/>
      <c r="AN163" s="418"/>
      <c r="AO163" s="418"/>
      <c r="AP163" s="404"/>
      <c r="AQ163" s="404"/>
      <c r="AR163" s="404"/>
      <c r="AS163" s="404"/>
      <c r="AT163" s="404"/>
      <c r="AU163" s="404"/>
      <c r="AV163" s="404"/>
      <c r="AW163" s="404"/>
      <c r="AX163" s="404"/>
      <c r="AY163" s="404"/>
      <c r="AZ163" s="404"/>
      <c r="BA163" s="404"/>
      <c r="BB163" s="404"/>
      <c r="BC163" s="404"/>
      <c r="BD163" s="404"/>
      <c r="BE163" s="404"/>
      <c r="BF163" s="404"/>
      <c r="BG163" s="404"/>
      <c r="BH163" s="404"/>
      <c r="BI163" s="404"/>
      <c r="BJ163" s="404"/>
      <c r="BK163" s="404"/>
      <c r="BL163" s="404"/>
      <c r="BM163" s="404"/>
      <c r="BN163" s="404"/>
      <c r="BO163" s="404"/>
      <c r="BP163" s="404"/>
      <c r="BQ163" s="404"/>
      <c r="BR163" s="404"/>
      <c r="BS163" s="404"/>
      <c r="BT163" s="404"/>
      <c r="BU163" s="404"/>
      <c r="BV163" s="404"/>
      <c r="BW163" s="404"/>
      <c r="BX163" s="404"/>
      <c r="BY163" s="404"/>
      <c r="BZ163" s="404"/>
      <c r="CA163" s="404"/>
      <c r="CB163" s="404"/>
      <c r="CC163" s="404"/>
      <c r="CD163" s="404"/>
      <c r="CE163" s="404"/>
      <c r="CF163" s="404"/>
      <c r="CG163" s="404"/>
      <c r="CH163" s="404"/>
      <c r="CI163" s="404"/>
      <c r="CJ163" s="404"/>
      <c r="CK163" s="404"/>
      <c r="CL163" s="419"/>
      <c r="CM163" s="420"/>
      <c r="CN163" s="420"/>
      <c r="CO163" s="420"/>
      <c r="CP163" s="420"/>
      <c r="CQ163" s="420"/>
      <c r="CR163" s="420"/>
      <c r="CS163" s="420"/>
      <c r="CT163" s="420"/>
      <c r="CU163" s="420"/>
      <c r="CV163" s="420"/>
      <c r="CW163" s="420"/>
      <c r="CX163" s="420"/>
      <c r="CY163" s="420"/>
      <c r="CZ163" s="420"/>
      <c r="DA163" s="421"/>
    </row>
    <row r="164" spans="1:105" s="59" customFormat="1" ht="15" customHeight="1" x14ac:dyDescent="0.2">
      <c r="A164" s="411"/>
      <c r="B164" s="411"/>
      <c r="C164" s="411"/>
      <c r="D164" s="411"/>
      <c r="E164" s="411"/>
      <c r="F164" s="411"/>
      <c r="G164" s="411"/>
      <c r="H164" s="609" t="s">
        <v>7</v>
      </c>
      <c r="I164" s="473"/>
      <c r="J164" s="473"/>
      <c r="K164" s="473"/>
      <c r="L164" s="473"/>
      <c r="M164" s="473"/>
      <c r="N164" s="473"/>
      <c r="O164" s="473"/>
      <c r="P164" s="473"/>
      <c r="Q164" s="473"/>
      <c r="R164" s="473"/>
      <c r="S164" s="473"/>
      <c r="T164" s="473"/>
      <c r="U164" s="473"/>
      <c r="V164" s="473"/>
      <c r="W164" s="473"/>
      <c r="X164" s="473"/>
      <c r="Y164" s="473"/>
      <c r="Z164" s="473"/>
      <c r="AA164" s="473"/>
      <c r="AB164" s="473"/>
      <c r="AC164" s="473"/>
      <c r="AD164" s="473"/>
      <c r="AE164" s="473"/>
      <c r="AF164" s="473"/>
      <c r="AG164" s="473"/>
      <c r="AH164" s="473"/>
      <c r="AI164" s="473"/>
      <c r="AJ164" s="473"/>
      <c r="AK164" s="473"/>
      <c r="AL164" s="473"/>
      <c r="AM164" s="473"/>
      <c r="AN164" s="473"/>
      <c r="AO164" s="474"/>
      <c r="AP164" s="404" t="s">
        <v>8</v>
      </c>
      <c r="AQ164" s="404"/>
      <c r="AR164" s="404"/>
      <c r="AS164" s="404"/>
      <c r="AT164" s="404"/>
      <c r="AU164" s="404"/>
      <c r="AV164" s="404"/>
      <c r="AW164" s="404"/>
      <c r="AX164" s="404"/>
      <c r="AY164" s="404"/>
      <c r="AZ164" s="404"/>
      <c r="BA164" s="404"/>
      <c r="BB164" s="404"/>
      <c r="BC164" s="404"/>
      <c r="BD164" s="404"/>
      <c r="BE164" s="404"/>
      <c r="BF164" s="404" t="s">
        <v>8</v>
      </c>
      <c r="BG164" s="404"/>
      <c r="BH164" s="404"/>
      <c r="BI164" s="404"/>
      <c r="BJ164" s="404"/>
      <c r="BK164" s="404"/>
      <c r="BL164" s="404"/>
      <c r="BM164" s="404"/>
      <c r="BN164" s="404"/>
      <c r="BO164" s="404"/>
      <c r="BP164" s="404"/>
      <c r="BQ164" s="404"/>
      <c r="BR164" s="404"/>
      <c r="BS164" s="404"/>
      <c r="BT164" s="404"/>
      <c r="BU164" s="404"/>
      <c r="BV164" s="404" t="s">
        <v>8</v>
      </c>
      <c r="BW164" s="404"/>
      <c r="BX164" s="404"/>
      <c r="BY164" s="404"/>
      <c r="BZ164" s="404"/>
      <c r="CA164" s="404"/>
      <c r="CB164" s="404"/>
      <c r="CC164" s="404"/>
      <c r="CD164" s="404"/>
      <c r="CE164" s="404"/>
      <c r="CF164" s="404"/>
      <c r="CG164" s="404"/>
      <c r="CH164" s="404"/>
      <c r="CI164" s="404"/>
      <c r="CJ164" s="404"/>
      <c r="CK164" s="404"/>
      <c r="CL164" s="405">
        <f>CL147+CL152+CL157</f>
        <v>278299.995</v>
      </c>
      <c r="CM164" s="406"/>
      <c r="CN164" s="406"/>
      <c r="CO164" s="406"/>
      <c r="CP164" s="406"/>
      <c r="CQ164" s="406"/>
      <c r="CR164" s="406"/>
      <c r="CS164" s="406"/>
      <c r="CT164" s="406"/>
      <c r="CU164" s="406"/>
      <c r="CV164" s="406"/>
      <c r="CW164" s="406"/>
      <c r="CX164" s="406"/>
      <c r="CY164" s="406"/>
      <c r="CZ164" s="406"/>
      <c r="DA164" s="407"/>
    </row>
    <row r="165" spans="1:105" s="59" customFormat="1" ht="6.75" customHeight="1" x14ac:dyDescent="0.25">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c r="BM165" s="2"/>
      <c r="BN165" s="2"/>
      <c r="BO165" s="2"/>
      <c r="BP165" s="2"/>
      <c r="BQ165" s="2"/>
      <c r="BR165" s="2"/>
      <c r="BS165" s="2"/>
      <c r="BT165" s="2"/>
      <c r="BU165" s="2"/>
      <c r="BV165" s="2"/>
      <c r="BW165" s="2"/>
      <c r="BX165" s="2"/>
      <c r="BY165" s="2"/>
      <c r="BZ165" s="2"/>
      <c r="CA165" s="2"/>
      <c r="CB165" s="2"/>
      <c r="CC165" s="2"/>
      <c r="CD165" s="2"/>
      <c r="CE165" s="2"/>
      <c r="CF165" s="2"/>
      <c r="CG165" s="2"/>
      <c r="CH165" s="2"/>
      <c r="CI165" s="2"/>
      <c r="CJ165" s="2"/>
      <c r="CK165" s="2"/>
      <c r="CL165" s="2"/>
      <c r="CM165" s="2"/>
      <c r="CN165" s="2"/>
      <c r="CO165" s="2"/>
      <c r="CP165" s="2"/>
      <c r="CQ165" s="2"/>
      <c r="CR165" s="2"/>
      <c r="CS165" s="2"/>
      <c r="CT165" s="2"/>
      <c r="CU165" s="2"/>
      <c r="CV165" s="2"/>
      <c r="CW165" s="2"/>
      <c r="CX165" s="2"/>
      <c r="CY165" s="2"/>
      <c r="CZ165" s="2"/>
      <c r="DA165" s="2"/>
    </row>
    <row r="166" spans="1:105" s="59" customFormat="1" ht="6.75" customHeight="1" x14ac:dyDescent="0.25">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c r="BM166" s="2"/>
      <c r="BN166" s="2"/>
      <c r="BO166" s="2"/>
      <c r="BP166" s="2"/>
      <c r="BQ166" s="2"/>
      <c r="BR166" s="2"/>
      <c r="BS166" s="2"/>
      <c r="BT166" s="2"/>
      <c r="BU166" s="2"/>
      <c r="BV166" s="2"/>
      <c r="BW166" s="2"/>
      <c r="BX166" s="2"/>
      <c r="BY166" s="2"/>
      <c r="BZ166" s="2"/>
      <c r="CA166" s="2"/>
      <c r="CB166" s="2"/>
      <c r="CC166" s="2"/>
      <c r="CD166" s="2"/>
      <c r="CE166" s="2"/>
      <c r="CF166" s="2"/>
      <c r="CG166" s="2"/>
      <c r="CH166" s="2"/>
      <c r="CI166" s="2"/>
      <c r="CJ166" s="2"/>
      <c r="CK166" s="2"/>
      <c r="CL166" s="2"/>
      <c r="CM166" s="2"/>
      <c r="CN166" s="2"/>
      <c r="CO166" s="2"/>
      <c r="CP166" s="2"/>
      <c r="CQ166" s="2"/>
      <c r="CR166" s="2"/>
      <c r="CS166" s="2"/>
      <c r="CT166" s="2"/>
      <c r="CU166" s="2"/>
      <c r="CV166" s="2"/>
      <c r="CW166" s="2"/>
      <c r="CX166" s="2"/>
      <c r="CY166" s="2"/>
      <c r="CZ166" s="2"/>
      <c r="DA166" s="2"/>
    </row>
    <row r="167" spans="1:105" s="59" customFormat="1" ht="15" customHeight="1" x14ac:dyDescent="0.2">
      <c r="A167" s="6" t="s">
        <v>11</v>
      </c>
      <c r="B167" s="6"/>
      <c r="C167" s="6"/>
      <c r="D167" s="6"/>
      <c r="E167" s="6"/>
      <c r="F167" s="6"/>
      <c r="G167" s="6"/>
      <c r="H167" s="6"/>
      <c r="I167" s="6"/>
      <c r="J167" s="6"/>
      <c r="K167" s="6"/>
      <c r="L167" s="6"/>
      <c r="M167" s="6"/>
      <c r="N167" s="6"/>
      <c r="O167" s="6"/>
      <c r="P167" s="6"/>
      <c r="Q167" s="6"/>
      <c r="R167" s="6"/>
      <c r="S167" s="6"/>
      <c r="T167" s="6"/>
      <c r="U167" s="6"/>
      <c r="V167" s="6"/>
      <c r="W167" s="6"/>
      <c r="X167" s="442" t="s">
        <v>455</v>
      </c>
      <c r="Y167" s="442"/>
      <c r="Z167" s="442"/>
      <c r="AA167" s="442"/>
      <c r="AB167" s="442"/>
      <c r="AC167" s="442"/>
      <c r="AD167" s="442"/>
      <c r="AE167" s="442"/>
      <c r="AF167" s="442"/>
      <c r="AG167" s="442"/>
      <c r="AH167" s="442"/>
      <c r="AI167" s="442"/>
      <c r="AJ167" s="442"/>
      <c r="AK167" s="442"/>
      <c r="AL167" s="442"/>
      <c r="AM167" s="442"/>
      <c r="AN167" s="442"/>
      <c r="AO167" s="442"/>
      <c r="AP167" s="442"/>
      <c r="AQ167" s="442"/>
      <c r="AR167" s="442"/>
      <c r="AS167" s="442"/>
      <c r="AT167" s="442"/>
      <c r="AU167" s="442"/>
      <c r="AV167" s="442"/>
      <c r="AW167" s="442"/>
      <c r="AX167" s="442"/>
      <c r="AY167" s="442"/>
      <c r="AZ167" s="442"/>
      <c r="BA167" s="442"/>
      <c r="BB167" s="442"/>
      <c r="BC167" s="442"/>
      <c r="BD167" s="442"/>
      <c r="BE167" s="442"/>
      <c r="BF167" s="442"/>
      <c r="BG167" s="442"/>
      <c r="BH167" s="442"/>
      <c r="BI167" s="442"/>
      <c r="BJ167" s="442"/>
      <c r="BK167" s="442"/>
      <c r="BL167" s="442"/>
      <c r="BM167" s="442"/>
      <c r="BN167" s="442"/>
      <c r="BO167" s="442"/>
      <c r="BP167" s="442"/>
      <c r="BQ167" s="442"/>
      <c r="BR167" s="442"/>
      <c r="BS167" s="442"/>
      <c r="BT167" s="442"/>
      <c r="BU167" s="442"/>
      <c r="BV167" s="442"/>
      <c r="BW167" s="442"/>
      <c r="BX167" s="442"/>
      <c r="BY167" s="442"/>
      <c r="BZ167" s="442"/>
      <c r="CA167" s="442"/>
      <c r="CB167" s="442"/>
      <c r="CC167" s="442"/>
      <c r="CD167" s="442"/>
      <c r="CE167" s="442"/>
      <c r="CF167" s="442"/>
      <c r="CG167" s="442"/>
      <c r="CH167" s="442"/>
      <c r="CI167" s="442"/>
      <c r="CJ167" s="442"/>
      <c r="CK167" s="442"/>
      <c r="CL167" s="442"/>
      <c r="CM167" s="442"/>
      <c r="CN167" s="442"/>
      <c r="CO167" s="442"/>
      <c r="CP167" s="442"/>
      <c r="CQ167" s="442"/>
      <c r="CR167" s="442"/>
      <c r="CS167" s="442"/>
      <c r="CT167" s="442"/>
      <c r="CU167" s="442"/>
      <c r="CV167" s="442"/>
      <c r="CW167" s="442"/>
      <c r="CX167" s="442"/>
      <c r="CY167" s="442"/>
      <c r="CZ167" s="442"/>
      <c r="DA167" s="442"/>
    </row>
    <row r="168" spans="1:105" s="59" customFormat="1" ht="9.75" customHeight="1" x14ac:dyDescent="0.2">
      <c r="A168" s="6"/>
      <c r="B168" s="6"/>
      <c r="C168" s="6"/>
      <c r="D168" s="6"/>
      <c r="E168" s="6"/>
      <c r="F168" s="6"/>
      <c r="G168" s="6"/>
      <c r="H168" s="6"/>
      <c r="I168" s="6"/>
      <c r="J168" s="6"/>
      <c r="K168" s="6"/>
      <c r="L168" s="6"/>
      <c r="M168" s="6"/>
      <c r="N168" s="6"/>
      <c r="O168" s="6"/>
      <c r="P168" s="6"/>
      <c r="Q168" s="6"/>
      <c r="R168" s="6"/>
      <c r="S168" s="6"/>
      <c r="T168" s="6"/>
      <c r="U168" s="6"/>
      <c r="V168" s="6"/>
      <c r="W168" s="6"/>
      <c r="X168" s="11"/>
      <c r="Y168" s="11"/>
      <c r="Z168" s="11"/>
      <c r="AA168" s="11"/>
      <c r="AB168" s="11"/>
      <c r="AC168" s="11"/>
      <c r="AD168" s="11"/>
      <c r="AE168" s="11"/>
      <c r="AF168" s="11"/>
      <c r="AG168" s="11"/>
      <c r="AH168" s="11"/>
      <c r="AI168" s="11"/>
      <c r="AJ168" s="11"/>
      <c r="AK168" s="11"/>
      <c r="AL168" s="11"/>
      <c r="AM168" s="11"/>
      <c r="AN168" s="11"/>
      <c r="AO168" s="11"/>
      <c r="AP168" s="11"/>
      <c r="AQ168" s="11"/>
      <c r="AR168" s="11"/>
      <c r="AS168" s="11"/>
      <c r="AT168" s="11"/>
      <c r="AU168" s="11"/>
      <c r="AV168" s="11"/>
      <c r="AW168" s="11"/>
      <c r="AX168" s="11"/>
      <c r="AY168" s="11"/>
      <c r="AZ168" s="11"/>
      <c r="BA168" s="11"/>
      <c r="BB168" s="11"/>
      <c r="BC168" s="11"/>
      <c r="BD168" s="11"/>
      <c r="BE168" s="11"/>
      <c r="BF168" s="11"/>
      <c r="BG168" s="11"/>
      <c r="BH168" s="11"/>
      <c r="BI168" s="11"/>
      <c r="BJ168" s="11"/>
      <c r="BK168" s="11"/>
      <c r="BL168" s="11"/>
      <c r="BM168" s="11"/>
      <c r="BN168" s="11"/>
      <c r="BO168" s="11"/>
      <c r="BP168" s="11"/>
      <c r="BQ168" s="11"/>
      <c r="BR168" s="11"/>
      <c r="BS168" s="11"/>
      <c r="BT168" s="11"/>
      <c r="BU168" s="11"/>
      <c r="BV168" s="11"/>
      <c r="BW168" s="11"/>
      <c r="BX168" s="11"/>
      <c r="BY168" s="11"/>
      <c r="BZ168" s="11"/>
      <c r="CA168" s="11"/>
      <c r="CB168" s="11"/>
      <c r="CC168" s="11"/>
      <c r="CD168" s="11"/>
      <c r="CE168" s="11"/>
      <c r="CF168" s="11"/>
      <c r="CG168" s="11"/>
      <c r="CH168" s="11"/>
      <c r="CI168" s="11"/>
      <c r="CJ168" s="11"/>
      <c r="CK168" s="11"/>
      <c r="CL168" s="11"/>
      <c r="CM168" s="11"/>
      <c r="CN168" s="11"/>
      <c r="CO168" s="11"/>
      <c r="CP168" s="11"/>
      <c r="CQ168" s="11"/>
      <c r="CR168" s="11"/>
      <c r="CS168" s="11"/>
      <c r="CT168" s="11"/>
      <c r="CU168" s="11"/>
      <c r="CV168" s="11"/>
      <c r="CW168" s="11"/>
      <c r="CX168" s="11"/>
      <c r="CY168" s="11"/>
      <c r="CZ168" s="11"/>
      <c r="DA168" s="11"/>
    </row>
    <row r="169" spans="1:105" s="59" customFormat="1" ht="15" customHeight="1" x14ac:dyDescent="0.2">
      <c r="A169" s="443" t="s">
        <v>10</v>
      </c>
      <c r="B169" s="443"/>
      <c r="C169" s="443"/>
      <c r="D169" s="443"/>
      <c r="E169" s="443"/>
      <c r="F169" s="443"/>
      <c r="G169" s="443"/>
      <c r="H169" s="443"/>
      <c r="I169" s="443"/>
      <c r="J169" s="443"/>
      <c r="K169" s="443"/>
      <c r="L169" s="443"/>
      <c r="M169" s="443"/>
      <c r="N169" s="443"/>
      <c r="O169" s="443"/>
      <c r="P169" s="443"/>
      <c r="Q169" s="443"/>
      <c r="R169" s="443"/>
      <c r="S169" s="443"/>
      <c r="T169" s="443"/>
      <c r="U169" s="443"/>
      <c r="V169" s="443"/>
      <c r="W169" s="443"/>
      <c r="X169" s="443"/>
      <c r="Y169" s="443"/>
      <c r="Z169" s="443"/>
      <c r="AA169" s="443"/>
      <c r="AB169" s="443"/>
      <c r="AC169" s="443"/>
      <c r="AD169" s="443"/>
      <c r="AE169" s="443"/>
      <c r="AF169" s="443"/>
      <c r="AG169" s="443"/>
      <c r="AH169" s="443"/>
      <c r="AI169" s="443"/>
      <c r="AJ169" s="443"/>
      <c r="AK169" s="443"/>
      <c r="AL169" s="443"/>
      <c r="AM169" s="443"/>
      <c r="AN169" s="443"/>
      <c r="AO169" s="443"/>
      <c r="AP169" s="444" t="s">
        <v>96</v>
      </c>
      <c r="AQ169" s="444"/>
      <c r="AR169" s="444"/>
      <c r="AS169" s="444"/>
      <c r="AT169" s="444"/>
      <c r="AU169" s="444"/>
      <c r="AV169" s="444"/>
      <c r="AW169" s="444"/>
      <c r="AX169" s="444"/>
      <c r="AY169" s="444"/>
      <c r="AZ169" s="444"/>
      <c r="BA169" s="444"/>
      <c r="BB169" s="444"/>
      <c r="BC169" s="444"/>
      <c r="BD169" s="444"/>
      <c r="BE169" s="444"/>
      <c r="BF169" s="444"/>
      <c r="BG169" s="444"/>
      <c r="BH169" s="444"/>
      <c r="BI169" s="444"/>
      <c r="BJ169" s="444"/>
      <c r="BK169" s="444"/>
      <c r="BL169" s="444"/>
      <c r="BM169" s="444"/>
      <c r="BN169" s="444"/>
      <c r="BO169" s="444"/>
      <c r="BP169" s="444"/>
      <c r="BQ169" s="444"/>
      <c r="BR169" s="444"/>
      <c r="BS169" s="444"/>
      <c r="BT169" s="444"/>
      <c r="BU169" s="444"/>
      <c r="BV169" s="444"/>
      <c r="BW169" s="444"/>
      <c r="BX169" s="444"/>
      <c r="BY169" s="444"/>
      <c r="BZ169" s="444"/>
      <c r="CA169" s="444"/>
      <c r="CB169" s="444"/>
      <c r="CC169" s="444"/>
      <c r="CD169" s="444"/>
      <c r="CE169" s="444"/>
      <c r="CF169" s="444"/>
      <c r="CG169" s="444"/>
      <c r="CH169" s="444"/>
      <c r="CI169" s="444"/>
      <c r="CJ169" s="444"/>
      <c r="CK169" s="444"/>
      <c r="CL169" s="444"/>
      <c r="CM169" s="444"/>
      <c r="CN169" s="444"/>
      <c r="CO169" s="444"/>
      <c r="CP169" s="444"/>
      <c r="CQ169" s="444"/>
      <c r="CR169" s="444"/>
      <c r="CS169" s="444"/>
      <c r="CT169" s="444"/>
      <c r="CU169" s="444"/>
      <c r="CV169" s="444"/>
      <c r="CW169" s="444"/>
      <c r="CX169" s="444"/>
      <c r="CY169" s="444"/>
      <c r="CZ169" s="444"/>
      <c r="DA169" s="444"/>
    </row>
    <row r="170" spans="1:105" s="59" customFormat="1" ht="15" customHeight="1" x14ac:dyDescent="0.2">
      <c r="A170" s="445" t="s">
        <v>699</v>
      </c>
      <c r="B170" s="445"/>
      <c r="C170" s="445"/>
      <c r="D170" s="445"/>
      <c r="E170" s="445"/>
      <c r="F170" s="445"/>
      <c r="G170" s="445"/>
      <c r="H170" s="445"/>
      <c r="I170" s="445"/>
      <c r="J170" s="445"/>
      <c r="K170" s="445"/>
      <c r="L170" s="445"/>
      <c r="M170" s="445"/>
      <c r="N170" s="445"/>
      <c r="O170" s="445"/>
      <c r="P170" s="445"/>
      <c r="Q170" s="445"/>
      <c r="R170" s="445"/>
      <c r="S170" s="445"/>
      <c r="T170" s="445"/>
      <c r="U170" s="445"/>
      <c r="V170" s="445"/>
      <c r="W170" s="445"/>
      <c r="X170" s="445"/>
      <c r="Y170" s="445"/>
      <c r="Z170" s="445"/>
      <c r="AA170" s="445"/>
      <c r="AB170" s="445"/>
      <c r="AC170" s="445"/>
      <c r="AD170" s="445"/>
      <c r="AE170" s="445"/>
      <c r="AF170" s="445"/>
      <c r="AG170" s="445"/>
      <c r="AH170" s="445"/>
      <c r="AI170" s="445"/>
      <c r="AJ170" s="445"/>
      <c r="AK170" s="445"/>
      <c r="AL170" s="445"/>
      <c r="AM170" s="445"/>
      <c r="AN170" s="445"/>
      <c r="AO170" s="445"/>
      <c r="AP170" s="445"/>
      <c r="AQ170" s="445"/>
      <c r="AR170" s="445"/>
      <c r="AS170" s="445"/>
      <c r="AT170" s="445"/>
      <c r="AU170" s="445"/>
      <c r="AV170" s="445"/>
      <c r="AW170" s="445"/>
      <c r="AX170" s="445"/>
      <c r="AY170" s="445"/>
      <c r="AZ170" s="445"/>
      <c r="BA170" s="445"/>
      <c r="BB170" s="445"/>
      <c r="BC170" s="445"/>
      <c r="BD170" s="445"/>
      <c r="BE170" s="445"/>
      <c r="BF170" s="445"/>
      <c r="BG170" s="445"/>
      <c r="BH170" s="445"/>
      <c r="BI170" s="445"/>
      <c r="BJ170" s="445"/>
      <c r="BK170" s="445"/>
      <c r="BL170" s="445"/>
      <c r="BM170" s="445"/>
      <c r="BN170" s="445"/>
      <c r="BO170" s="445"/>
      <c r="BP170" s="445"/>
      <c r="BQ170" s="445"/>
      <c r="BR170" s="445"/>
      <c r="BS170" s="445"/>
      <c r="BT170" s="445"/>
      <c r="BU170" s="445"/>
      <c r="BV170" s="445"/>
      <c r="BW170" s="445"/>
      <c r="BX170" s="445"/>
      <c r="BY170" s="445"/>
      <c r="BZ170" s="445"/>
      <c r="CA170" s="445"/>
      <c r="CB170" s="445"/>
      <c r="CC170" s="445"/>
      <c r="CD170" s="445"/>
      <c r="CE170" s="445"/>
      <c r="CF170" s="445"/>
      <c r="CG170" s="445"/>
      <c r="CH170" s="445"/>
      <c r="CI170" s="445"/>
      <c r="CJ170" s="445"/>
      <c r="CK170" s="445"/>
      <c r="CL170" s="445"/>
      <c r="CM170" s="445"/>
      <c r="CN170" s="445"/>
      <c r="CO170" s="445"/>
      <c r="CP170" s="445"/>
      <c r="CQ170" s="445"/>
      <c r="CR170" s="445"/>
      <c r="CS170" s="445"/>
      <c r="CT170" s="445"/>
      <c r="CU170" s="445"/>
      <c r="CV170" s="445"/>
      <c r="CW170" s="445"/>
      <c r="CX170" s="445"/>
      <c r="CY170" s="445"/>
      <c r="CZ170" s="445"/>
      <c r="DA170" s="445"/>
    </row>
    <row r="171" spans="1:105" s="59" customFormat="1" ht="1.5" customHeight="1" x14ac:dyDescent="0.25">
      <c r="A171" s="90"/>
      <c r="B171" s="90"/>
      <c r="C171" s="90"/>
      <c r="D171" s="90"/>
      <c r="E171" s="90"/>
      <c r="F171" s="90"/>
      <c r="G171" s="90"/>
      <c r="H171" s="90"/>
      <c r="I171" s="90"/>
      <c r="J171" s="90"/>
      <c r="K171" s="90"/>
      <c r="L171" s="90"/>
      <c r="M171" s="90"/>
      <c r="N171" s="90"/>
      <c r="O171" s="90"/>
      <c r="P171" s="90"/>
      <c r="Q171" s="90"/>
      <c r="R171" s="90"/>
      <c r="S171" s="90"/>
      <c r="T171" s="90"/>
      <c r="U171" s="90"/>
      <c r="V171" s="90"/>
      <c r="W171" s="90"/>
      <c r="X171" s="90"/>
      <c r="Y171" s="90"/>
      <c r="Z171" s="90"/>
      <c r="AA171" s="90"/>
      <c r="AB171" s="90"/>
      <c r="AC171" s="90"/>
      <c r="AD171" s="90"/>
      <c r="AE171" s="90"/>
      <c r="AF171" s="90"/>
      <c r="AG171" s="90"/>
      <c r="AH171" s="90"/>
      <c r="AI171" s="90"/>
      <c r="AJ171" s="90"/>
      <c r="AK171" s="90"/>
      <c r="AL171" s="90"/>
      <c r="AM171" s="90"/>
      <c r="AN171" s="90"/>
      <c r="AO171" s="90"/>
      <c r="AP171" s="90"/>
      <c r="AQ171" s="90"/>
      <c r="AR171" s="90"/>
      <c r="AS171" s="90"/>
      <c r="AT171" s="90"/>
      <c r="AU171" s="90"/>
      <c r="AV171" s="90"/>
      <c r="AW171" s="90"/>
      <c r="AX171" s="90"/>
      <c r="AY171" s="90"/>
      <c r="AZ171" s="90"/>
      <c r="BA171" s="90"/>
      <c r="BB171" s="90"/>
      <c r="BC171" s="90"/>
      <c r="BD171" s="90"/>
      <c r="BE171" s="90"/>
      <c r="BF171" s="90"/>
      <c r="BG171" s="90"/>
      <c r="BH171" s="90"/>
      <c r="BI171" s="90"/>
      <c r="BJ171" s="90"/>
      <c r="BK171" s="90"/>
      <c r="BL171" s="90"/>
      <c r="BM171" s="90"/>
      <c r="BN171" s="90"/>
      <c r="BO171" s="90"/>
      <c r="BP171" s="90"/>
      <c r="BQ171" s="90"/>
      <c r="BR171" s="90"/>
      <c r="BS171" s="90"/>
      <c r="BT171" s="90"/>
      <c r="BU171" s="90"/>
      <c r="BV171" s="90"/>
      <c r="BW171" s="90"/>
      <c r="BX171" s="90"/>
      <c r="BY171" s="90"/>
      <c r="BZ171" s="90"/>
      <c r="CA171" s="90"/>
      <c r="CB171" s="90"/>
      <c r="CC171" s="90"/>
      <c r="CD171" s="90"/>
      <c r="CE171" s="90"/>
      <c r="CF171" s="90"/>
      <c r="CG171" s="90"/>
      <c r="CH171" s="90"/>
      <c r="CI171" s="90"/>
      <c r="CJ171" s="90"/>
      <c r="CK171" s="90"/>
      <c r="CL171" s="90"/>
      <c r="CM171" s="90"/>
      <c r="CN171" s="90"/>
      <c r="CO171" s="90"/>
      <c r="CP171" s="90"/>
      <c r="CQ171" s="90"/>
      <c r="CR171" s="90"/>
      <c r="CS171" s="90"/>
      <c r="CT171" s="90"/>
      <c r="CU171" s="90"/>
      <c r="CV171" s="90"/>
      <c r="CW171" s="90"/>
      <c r="CX171" s="90"/>
      <c r="CY171" s="90"/>
      <c r="CZ171" s="90"/>
      <c r="DA171" s="90"/>
    </row>
    <row r="172" spans="1:105" s="59" customFormat="1" ht="42" customHeight="1" x14ac:dyDescent="0.2">
      <c r="A172" s="447" t="s">
        <v>0</v>
      </c>
      <c r="B172" s="448"/>
      <c r="C172" s="448"/>
      <c r="D172" s="448"/>
      <c r="E172" s="448"/>
      <c r="F172" s="448"/>
      <c r="G172" s="449"/>
      <c r="H172" s="447" t="s">
        <v>50</v>
      </c>
      <c r="I172" s="448"/>
      <c r="J172" s="448"/>
      <c r="K172" s="448"/>
      <c r="L172" s="448"/>
      <c r="M172" s="448"/>
      <c r="N172" s="448"/>
      <c r="O172" s="448"/>
      <c r="P172" s="448"/>
      <c r="Q172" s="448"/>
      <c r="R172" s="448"/>
      <c r="S172" s="448"/>
      <c r="T172" s="448"/>
      <c r="U172" s="448"/>
      <c r="V172" s="448"/>
      <c r="W172" s="448"/>
      <c r="X172" s="448"/>
      <c r="Y172" s="448"/>
      <c r="Z172" s="448"/>
      <c r="AA172" s="448"/>
      <c r="AB172" s="448"/>
      <c r="AC172" s="448"/>
      <c r="AD172" s="448"/>
      <c r="AE172" s="448"/>
      <c r="AF172" s="448"/>
      <c r="AG172" s="448"/>
      <c r="AH172" s="448"/>
      <c r="AI172" s="448"/>
      <c r="AJ172" s="448"/>
      <c r="AK172" s="448"/>
      <c r="AL172" s="448"/>
      <c r="AM172" s="448"/>
      <c r="AN172" s="448"/>
      <c r="AO172" s="449"/>
      <c r="AP172" s="447" t="s">
        <v>67</v>
      </c>
      <c r="AQ172" s="448"/>
      <c r="AR172" s="448"/>
      <c r="AS172" s="448"/>
      <c r="AT172" s="448"/>
      <c r="AU172" s="448"/>
      <c r="AV172" s="448"/>
      <c r="AW172" s="448"/>
      <c r="AX172" s="448"/>
      <c r="AY172" s="448"/>
      <c r="AZ172" s="448"/>
      <c r="BA172" s="448"/>
      <c r="BB172" s="448"/>
      <c r="BC172" s="448"/>
      <c r="BD172" s="448"/>
      <c r="BE172" s="449"/>
      <c r="BF172" s="447" t="s">
        <v>68</v>
      </c>
      <c r="BG172" s="448"/>
      <c r="BH172" s="448"/>
      <c r="BI172" s="448"/>
      <c r="BJ172" s="448"/>
      <c r="BK172" s="448"/>
      <c r="BL172" s="448"/>
      <c r="BM172" s="448"/>
      <c r="BN172" s="448"/>
      <c r="BO172" s="448"/>
      <c r="BP172" s="448"/>
      <c r="BQ172" s="448"/>
      <c r="BR172" s="448"/>
      <c r="BS172" s="448"/>
      <c r="BT172" s="448"/>
      <c r="BU172" s="449"/>
      <c r="BV172" s="447" t="s">
        <v>69</v>
      </c>
      <c r="BW172" s="448"/>
      <c r="BX172" s="448"/>
      <c r="BY172" s="448"/>
      <c r="BZ172" s="448"/>
      <c r="CA172" s="448"/>
      <c r="CB172" s="448"/>
      <c r="CC172" s="448"/>
      <c r="CD172" s="448"/>
      <c r="CE172" s="448"/>
      <c r="CF172" s="448"/>
      <c r="CG172" s="448"/>
      <c r="CH172" s="448"/>
      <c r="CI172" s="448"/>
      <c r="CJ172" s="448"/>
      <c r="CK172" s="449"/>
      <c r="CL172" s="447" t="s">
        <v>17</v>
      </c>
      <c r="CM172" s="448"/>
      <c r="CN172" s="448"/>
      <c r="CO172" s="448"/>
      <c r="CP172" s="448"/>
      <c r="CQ172" s="448"/>
      <c r="CR172" s="448"/>
      <c r="CS172" s="448"/>
      <c r="CT172" s="448"/>
      <c r="CU172" s="448"/>
      <c r="CV172" s="448"/>
      <c r="CW172" s="448"/>
      <c r="CX172" s="448"/>
      <c r="CY172" s="448"/>
      <c r="CZ172" s="448"/>
      <c r="DA172" s="449"/>
    </row>
    <row r="173" spans="1:105" s="59" customFormat="1" ht="12.75" customHeight="1" x14ac:dyDescent="0.2">
      <c r="A173" s="446">
        <v>1</v>
      </c>
      <c r="B173" s="446"/>
      <c r="C173" s="446"/>
      <c r="D173" s="446"/>
      <c r="E173" s="446"/>
      <c r="F173" s="446"/>
      <c r="G173" s="446"/>
      <c r="H173" s="446">
        <v>2</v>
      </c>
      <c r="I173" s="446"/>
      <c r="J173" s="446"/>
      <c r="K173" s="446"/>
      <c r="L173" s="446"/>
      <c r="M173" s="446"/>
      <c r="N173" s="446"/>
      <c r="O173" s="446"/>
      <c r="P173" s="446"/>
      <c r="Q173" s="446"/>
      <c r="R173" s="446"/>
      <c r="S173" s="446"/>
      <c r="T173" s="446"/>
      <c r="U173" s="446"/>
      <c r="V173" s="446"/>
      <c r="W173" s="446"/>
      <c r="X173" s="446"/>
      <c r="Y173" s="446"/>
      <c r="Z173" s="446"/>
      <c r="AA173" s="446"/>
      <c r="AB173" s="446"/>
      <c r="AC173" s="446"/>
      <c r="AD173" s="446"/>
      <c r="AE173" s="446"/>
      <c r="AF173" s="446"/>
      <c r="AG173" s="446"/>
      <c r="AH173" s="446"/>
      <c r="AI173" s="446"/>
      <c r="AJ173" s="446"/>
      <c r="AK173" s="446"/>
      <c r="AL173" s="446"/>
      <c r="AM173" s="446"/>
      <c r="AN173" s="446"/>
      <c r="AO173" s="446"/>
      <c r="AP173" s="446">
        <v>3</v>
      </c>
      <c r="AQ173" s="446"/>
      <c r="AR173" s="446"/>
      <c r="AS173" s="446"/>
      <c r="AT173" s="446"/>
      <c r="AU173" s="446"/>
      <c r="AV173" s="446"/>
      <c r="AW173" s="446"/>
      <c r="AX173" s="446"/>
      <c r="AY173" s="446"/>
      <c r="AZ173" s="446"/>
      <c r="BA173" s="446"/>
      <c r="BB173" s="446"/>
      <c r="BC173" s="446"/>
      <c r="BD173" s="446"/>
      <c r="BE173" s="446"/>
      <c r="BF173" s="446">
        <v>4</v>
      </c>
      <c r="BG173" s="446"/>
      <c r="BH173" s="446"/>
      <c r="BI173" s="446"/>
      <c r="BJ173" s="446"/>
      <c r="BK173" s="446"/>
      <c r="BL173" s="446"/>
      <c r="BM173" s="446"/>
      <c r="BN173" s="446"/>
      <c r="BO173" s="446"/>
      <c r="BP173" s="446"/>
      <c r="BQ173" s="446"/>
      <c r="BR173" s="446"/>
      <c r="BS173" s="446"/>
      <c r="BT173" s="446"/>
      <c r="BU173" s="446"/>
      <c r="BV173" s="446">
        <v>5</v>
      </c>
      <c r="BW173" s="446"/>
      <c r="BX173" s="446"/>
      <c r="BY173" s="446"/>
      <c r="BZ173" s="446"/>
      <c r="CA173" s="446"/>
      <c r="CB173" s="446"/>
      <c r="CC173" s="446"/>
      <c r="CD173" s="446"/>
      <c r="CE173" s="446"/>
      <c r="CF173" s="446"/>
      <c r="CG173" s="446"/>
      <c r="CH173" s="446"/>
      <c r="CI173" s="446"/>
      <c r="CJ173" s="446"/>
      <c r="CK173" s="446"/>
      <c r="CL173" s="446">
        <v>6</v>
      </c>
      <c r="CM173" s="446"/>
      <c r="CN173" s="446"/>
      <c r="CO173" s="446"/>
      <c r="CP173" s="446"/>
      <c r="CQ173" s="446"/>
      <c r="CR173" s="446"/>
      <c r="CS173" s="446"/>
      <c r="CT173" s="446"/>
      <c r="CU173" s="446"/>
      <c r="CV173" s="446"/>
      <c r="CW173" s="446"/>
      <c r="CX173" s="446"/>
      <c r="CY173" s="446"/>
      <c r="CZ173" s="446"/>
      <c r="DA173" s="446"/>
    </row>
    <row r="174" spans="1:105" s="59" customFormat="1" ht="15" customHeight="1" x14ac:dyDescent="0.2">
      <c r="A174" s="450" t="s">
        <v>26</v>
      </c>
      <c r="B174" s="450"/>
      <c r="C174" s="450"/>
      <c r="D174" s="450"/>
      <c r="E174" s="450"/>
      <c r="F174" s="450"/>
      <c r="G174" s="450"/>
      <c r="H174" s="435" t="s">
        <v>109</v>
      </c>
      <c r="I174" s="435"/>
      <c r="J174" s="435"/>
      <c r="K174" s="435"/>
      <c r="L174" s="435"/>
      <c r="M174" s="435"/>
      <c r="N174" s="435"/>
      <c r="O174" s="435"/>
      <c r="P174" s="435"/>
      <c r="Q174" s="435"/>
      <c r="R174" s="435"/>
      <c r="S174" s="435"/>
      <c r="T174" s="435"/>
      <c r="U174" s="435"/>
      <c r="V174" s="435"/>
      <c r="W174" s="435"/>
      <c r="X174" s="435"/>
      <c r="Y174" s="435"/>
      <c r="Z174" s="435"/>
      <c r="AA174" s="435"/>
      <c r="AB174" s="435"/>
      <c r="AC174" s="435"/>
      <c r="AD174" s="435"/>
      <c r="AE174" s="435"/>
      <c r="AF174" s="435"/>
      <c r="AG174" s="435"/>
      <c r="AH174" s="435"/>
      <c r="AI174" s="435"/>
      <c r="AJ174" s="435"/>
      <c r="AK174" s="435"/>
      <c r="AL174" s="435"/>
      <c r="AM174" s="435"/>
      <c r="AN174" s="435"/>
      <c r="AO174" s="435"/>
      <c r="AP174" s="456">
        <f>SUM(AP176:BE178)</f>
        <v>1032</v>
      </c>
      <c r="AQ174" s="452"/>
      <c r="AR174" s="452"/>
      <c r="AS174" s="452"/>
      <c r="AT174" s="452"/>
      <c r="AU174" s="452"/>
      <c r="AV174" s="452"/>
      <c r="AW174" s="452"/>
      <c r="AX174" s="452"/>
      <c r="AY174" s="452"/>
      <c r="AZ174" s="452"/>
      <c r="BA174" s="452"/>
      <c r="BB174" s="452"/>
      <c r="BC174" s="452"/>
      <c r="BD174" s="452"/>
      <c r="BE174" s="452"/>
      <c r="BF174" s="452" t="s">
        <v>113</v>
      </c>
      <c r="BG174" s="452"/>
      <c r="BH174" s="452"/>
      <c r="BI174" s="452"/>
      <c r="BJ174" s="452"/>
      <c r="BK174" s="452"/>
      <c r="BL174" s="452"/>
      <c r="BM174" s="452"/>
      <c r="BN174" s="452"/>
      <c r="BO174" s="452"/>
      <c r="BP174" s="452"/>
      <c r="BQ174" s="452"/>
      <c r="BR174" s="452"/>
      <c r="BS174" s="452"/>
      <c r="BT174" s="452"/>
      <c r="BU174" s="452"/>
      <c r="BV174" s="452" t="s">
        <v>113</v>
      </c>
      <c r="BW174" s="452"/>
      <c r="BX174" s="452"/>
      <c r="BY174" s="452"/>
      <c r="BZ174" s="452"/>
      <c r="CA174" s="452"/>
      <c r="CB174" s="452"/>
      <c r="CC174" s="452"/>
      <c r="CD174" s="452"/>
      <c r="CE174" s="452"/>
      <c r="CF174" s="452"/>
      <c r="CG174" s="452"/>
      <c r="CH174" s="452"/>
      <c r="CI174" s="452"/>
      <c r="CJ174" s="452"/>
      <c r="CK174" s="452"/>
      <c r="CL174" s="453">
        <f>SUM(CL176:DA178)</f>
        <v>3613200</v>
      </c>
      <c r="CM174" s="454"/>
      <c r="CN174" s="454"/>
      <c r="CO174" s="454"/>
      <c r="CP174" s="454"/>
      <c r="CQ174" s="454"/>
      <c r="CR174" s="454"/>
      <c r="CS174" s="454"/>
      <c r="CT174" s="454"/>
      <c r="CU174" s="454"/>
      <c r="CV174" s="454"/>
      <c r="CW174" s="454"/>
      <c r="CX174" s="454"/>
      <c r="CY174" s="454"/>
      <c r="CZ174" s="454"/>
      <c r="DA174" s="455"/>
    </row>
    <row r="175" spans="1:105" s="59" customFormat="1" ht="10.5" customHeight="1" x14ac:dyDescent="0.2">
      <c r="A175" s="450"/>
      <c r="B175" s="450"/>
      <c r="C175" s="450"/>
      <c r="D175" s="450"/>
      <c r="E175" s="450"/>
      <c r="F175" s="450"/>
      <c r="G175" s="450"/>
      <c r="H175" s="435" t="s">
        <v>98</v>
      </c>
      <c r="I175" s="435"/>
      <c r="J175" s="435"/>
      <c r="K175" s="435"/>
      <c r="L175" s="435"/>
      <c r="M175" s="435"/>
      <c r="N175" s="435"/>
      <c r="O175" s="435"/>
      <c r="P175" s="435"/>
      <c r="Q175" s="435"/>
      <c r="R175" s="435"/>
      <c r="S175" s="435"/>
      <c r="T175" s="435"/>
      <c r="U175" s="435"/>
      <c r="V175" s="435"/>
      <c r="W175" s="435"/>
      <c r="X175" s="435"/>
      <c r="Y175" s="435"/>
      <c r="Z175" s="435"/>
      <c r="AA175" s="435"/>
      <c r="AB175" s="435"/>
      <c r="AC175" s="435"/>
      <c r="AD175" s="435"/>
      <c r="AE175" s="435"/>
      <c r="AF175" s="435"/>
      <c r="AG175" s="435"/>
      <c r="AH175" s="435"/>
      <c r="AI175" s="435"/>
      <c r="AJ175" s="435"/>
      <c r="AK175" s="435"/>
      <c r="AL175" s="435"/>
      <c r="AM175" s="435"/>
      <c r="AN175" s="435"/>
      <c r="AO175" s="435"/>
      <c r="AP175" s="404"/>
      <c r="AQ175" s="404"/>
      <c r="AR175" s="404"/>
      <c r="AS175" s="404"/>
      <c r="AT175" s="404"/>
      <c r="AU175" s="404"/>
      <c r="AV175" s="404"/>
      <c r="AW175" s="404"/>
      <c r="AX175" s="404"/>
      <c r="AY175" s="404"/>
      <c r="AZ175" s="404"/>
      <c r="BA175" s="404"/>
      <c r="BB175" s="404"/>
      <c r="BC175" s="404"/>
      <c r="BD175" s="404"/>
      <c r="BE175" s="404"/>
      <c r="BF175" s="404"/>
      <c r="BG175" s="404"/>
      <c r="BH175" s="404"/>
      <c r="BI175" s="404"/>
      <c r="BJ175" s="404"/>
      <c r="BK175" s="404"/>
      <c r="BL175" s="404"/>
      <c r="BM175" s="404"/>
      <c r="BN175" s="404"/>
      <c r="BO175" s="404"/>
      <c r="BP175" s="404"/>
      <c r="BQ175" s="404"/>
      <c r="BR175" s="404"/>
      <c r="BS175" s="404"/>
      <c r="BT175" s="404"/>
      <c r="BU175" s="404"/>
      <c r="BV175" s="404"/>
      <c r="BW175" s="404"/>
      <c r="BX175" s="404"/>
      <c r="BY175" s="404"/>
      <c r="BZ175" s="404"/>
      <c r="CA175" s="404"/>
      <c r="CB175" s="404"/>
      <c r="CC175" s="404"/>
      <c r="CD175" s="404"/>
      <c r="CE175" s="404"/>
      <c r="CF175" s="404"/>
      <c r="CG175" s="404"/>
      <c r="CH175" s="404"/>
      <c r="CI175" s="404"/>
      <c r="CJ175" s="404"/>
      <c r="CK175" s="404"/>
      <c r="CL175" s="419"/>
      <c r="CM175" s="420"/>
      <c r="CN175" s="420"/>
      <c r="CO175" s="420"/>
      <c r="CP175" s="420"/>
      <c r="CQ175" s="420"/>
      <c r="CR175" s="420"/>
      <c r="CS175" s="420"/>
      <c r="CT175" s="420"/>
      <c r="CU175" s="420"/>
      <c r="CV175" s="420"/>
      <c r="CW175" s="420"/>
      <c r="CX175" s="420"/>
      <c r="CY175" s="420"/>
      <c r="CZ175" s="420"/>
      <c r="DA175" s="421"/>
    </row>
    <row r="176" spans="1:105" s="59" customFormat="1" ht="16.5" customHeight="1" x14ac:dyDescent="0.2">
      <c r="A176" s="424" t="s">
        <v>27</v>
      </c>
      <c r="B176" s="424"/>
      <c r="C176" s="424"/>
      <c r="D176" s="424"/>
      <c r="E176" s="424"/>
      <c r="F176" s="424"/>
      <c r="G176" s="424"/>
      <c r="H176" s="412" t="s">
        <v>695</v>
      </c>
      <c r="I176" s="412"/>
      <c r="J176" s="412"/>
      <c r="K176" s="412"/>
      <c r="L176" s="412"/>
      <c r="M176" s="412"/>
      <c r="N176" s="412"/>
      <c r="O176" s="412"/>
      <c r="P176" s="412"/>
      <c r="Q176" s="412"/>
      <c r="R176" s="412"/>
      <c r="S176" s="412"/>
      <c r="T176" s="412"/>
      <c r="U176" s="412"/>
      <c r="V176" s="412"/>
      <c r="W176" s="412"/>
      <c r="X176" s="412"/>
      <c r="Y176" s="412"/>
      <c r="Z176" s="412"/>
      <c r="AA176" s="412"/>
      <c r="AB176" s="412"/>
      <c r="AC176" s="412"/>
      <c r="AD176" s="412"/>
      <c r="AE176" s="412"/>
      <c r="AF176" s="412"/>
      <c r="AG176" s="412"/>
      <c r="AH176" s="412"/>
      <c r="AI176" s="412"/>
      <c r="AJ176" s="412"/>
      <c r="AK176" s="412"/>
      <c r="AL176" s="412"/>
      <c r="AM176" s="412"/>
      <c r="AN176" s="412"/>
      <c r="AO176" s="412"/>
      <c r="AP176" s="463">
        <v>519</v>
      </c>
      <c r="AQ176" s="463"/>
      <c r="AR176" s="463"/>
      <c r="AS176" s="463"/>
      <c r="AT176" s="463"/>
      <c r="AU176" s="463"/>
      <c r="AV176" s="463"/>
      <c r="AW176" s="463"/>
      <c r="AX176" s="463"/>
      <c r="AY176" s="463"/>
      <c r="AZ176" s="463"/>
      <c r="BA176" s="463"/>
      <c r="BB176" s="463"/>
      <c r="BC176" s="463"/>
      <c r="BD176" s="463"/>
      <c r="BE176" s="463"/>
      <c r="BF176" s="413">
        <v>3500.99</v>
      </c>
      <c r="BG176" s="413"/>
      <c r="BH176" s="413"/>
      <c r="BI176" s="413"/>
      <c r="BJ176" s="413"/>
      <c r="BK176" s="413"/>
      <c r="BL176" s="413"/>
      <c r="BM176" s="413"/>
      <c r="BN176" s="413"/>
      <c r="BO176" s="413"/>
      <c r="BP176" s="413"/>
      <c r="BQ176" s="413"/>
      <c r="BR176" s="413"/>
      <c r="BS176" s="413"/>
      <c r="BT176" s="413"/>
      <c r="BU176" s="413"/>
      <c r="BV176" s="506"/>
      <c r="BW176" s="506"/>
      <c r="BX176" s="506"/>
      <c r="BY176" s="506"/>
      <c r="BZ176" s="506"/>
      <c r="CA176" s="506"/>
      <c r="CB176" s="506"/>
      <c r="CC176" s="506"/>
      <c r="CD176" s="506"/>
      <c r="CE176" s="506"/>
      <c r="CF176" s="506"/>
      <c r="CG176" s="506"/>
      <c r="CH176" s="506"/>
      <c r="CI176" s="506"/>
      <c r="CJ176" s="506"/>
      <c r="CK176" s="506"/>
      <c r="CL176" s="415">
        <f>AP176*BF176+178.32</f>
        <v>1817192.13</v>
      </c>
      <c r="CM176" s="416"/>
      <c r="CN176" s="416"/>
      <c r="CO176" s="416"/>
      <c r="CP176" s="416"/>
      <c r="CQ176" s="416"/>
      <c r="CR176" s="416"/>
      <c r="CS176" s="416"/>
      <c r="CT176" s="416"/>
      <c r="CU176" s="416"/>
      <c r="CV176" s="416"/>
      <c r="CW176" s="416"/>
      <c r="CX176" s="416"/>
      <c r="CY176" s="416"/>
      <c r="CZ176" s="416"/>
      <c r="DA176" s="417"/>
    </row>
    <row r="177" spans="1:105" s="59" customFormat="1" ht="17.25" customHeight="1" x14ac:dyDescent="0.2">
      <c r="A177" s="457" t="s">
        <v>28</v>
      </c>
      <c r="B177" s="458"/>
      <c r="C177" s="458"/>
      <c r="D177" s="458"/>
      <c r="E177" s="458"/>
      <c r="F177" s="458"/>
      <c r="G177" s="459"/>
      <c r="H177" s="460" t="s">
        <v>696</v>
      </c>
      <c r="I177" s="461"/>
      <c r="J177" s="461"/>
      <c r="K177" s="461"/>
      <c r="L177" s="461"/>
      <c r="M177" s="461"/>
      <c r="N177" s="461"/>
      <c r="O177" s="461"/>
      <c r="P177" s="461"/>
      <c r="Q177" s="461"/>
      <c r="R177" s="461"/>
      <c r="S177" s="461"/>
      <c r="T177" s="461"/>
      <c r="U177" s="461"/>
      <c r="V177" s="461"/>
      <c r="W177" s="461"/>
      <c r="X177" s="461"/>
      <c r="Y177" s="461"/>
      <c r="Z177" s="461"/>
      <c r="AA177" s="461"/>
      <c r="AB177" s="461"/>
      <c r="AC177" s="461"/>
      <c r="AD177" s="461"/>
      <c r="AE177" s="461"/>
      <c r="AF177" s="461"/>
      <c r="AG177" s="461"/>
      <c r="AH177" s="461"/>
      <c r="AI177" s="461"/>
      <c r="AJ177" s="461"/>
      <c r="AK177" s="461"/>
      <c r="AL177" s="461"/>
      <c r="AM177" s="461"/>
      <c r="AN177" s="461"/>
      <c r="AO177" s="462"/>
      <c r="AP177" s="493">
        <v>450</v>
      </c>
      <c r="AQ177" s="494"/>
      <c r="AR177" s="494"/>
      <c r="AS177" s="494"/>
      <c r="AT177" s="494"/>
      <c r="AU177" s="494"/>
      <c r="AV177" s="494"/>
      <c r="AW177" s="494"/>
      <c r="AX177" s="494"/>
      <c r="AY177" s="494"/>
      <c r="AZ177" s="494"/>
      <c r="BA177" s="494"/>
      <c r="BB177" s="494"/>
      <c r="BC177" s="494"/>
      <c r="BD177" s="494"/>
      <c r="BE177" s="495"/>
      <c r="BF177" s="413">
        <v>3500.99</v>
      </c>
      <c r="BG177" s="413"/>
      <c r="BH177" s="413"/>
      <c r="BI177" s="413"/>
      <c r="BJ177" s="413"/>
      <c r="BK177" s="413"/>
      <c r="BL177" s="413"/>
      <c r="BM177" s="413"/>
      <c r="BN177" s="413"/>
      <c r="BO177" s="413"/>
      <c r="BP177" s="413"/>
      <c r="BQ177" s="413"/>
      <c r="BR177" s="413"/>
      <c r="BS177" s="413"/>
      <c r="BT177" s="413"/>
      <c r="BU177" s="413"/>
      <c r="BV177" s="513"/>
      <c r="BW177" s="514"/>
      <c r="BX177" s="514"/>
      <c r="BY177" s="514"/>
      <c r="BZ177" s="514"/>
      <c r="CA177" s="514"/>
      <c r="CB177" s="514"/>
      <c r="CC177" s="514"/>
      <c r="CD177" s="514"/>
      <c r="CE177" s="514"/>
      <c r="CF177" s="514"/>
      <c r="CG177" s="514"/>
      <c r="CH177" s="514"/>
      <c r="CI177" s="514"/>
      <c r="CJ177" s="514"/>
      <c r="CK177" s="515"/>
      <c r="CL177" s="415">
        <f>AP177*BF177</f>
        <v>1575445.5</v>
      </c>
      <c r="CM177" s="416"/>
      <c r="CN177" s="416"/>
      <c r="CO177" s="416"/>
      <c r="CP177" s="416"/>
      <c r="CQ177" s="416"/>
      <c r="CR177" s="416"/>
      <c r="CS177" s="416"/>
      <c r="CT177" s="416"/>
      <c r="CU177" s="416"/>
      <c r="CV177" s="416"/>
      <c r="CW177" s="416"/>
      <c r="CX177" s="416"/>
      <c r="CY177" s="416"/>
      <c r="CZ177" s="416"/>
      <c r="DA177" s="417"/>
    </row>
    <row r="178" spans="1:105" s="63" customFormat="1" ht="15" customHeight="1" x14ac:dyDescent="0.2">
      <c r="A178" s="424" t="s">
        <v>29</v>
      </c>
      <c r="B178" s="424"/>
      <c r="C178" s="424"/>
      <c r="D178" s="424"/>
      <c r="E178" s="424"/>
      <c r="F178" s="424"/>
      <c r="G178" s="424"/>
      <c r="H178" s="412" t="s">
        <v>697</v>
      </c>
      <c r="I178" s="412"/>
      <c r="J178" s="412"/>
      <c r="K178" s="412"/>
      <c r="L178" s="412"/>
      <c r="M178" s="412"/>
      <c r="N178" s="412"/>
      <c r="O178" s="412"/>
      <c r="P178" s="412"/>
      <c r="Q178" s="412"/>
      <c r="R178" s="412"/>
      <c r="S178" s="412"/>
      <c r="T178" s="412"/>
      <c r="U178" s="412"/>
      <c r="V178" s="412"/>
      <c r="W178" s="412"/>
      <c r="X178" s="412"/>
      <c r="Y178" s="412"/>
      <c r="Z178" s="412"/>
      <c r="AA178" s="412"/>
      <c r="AB178" s="412"/>
      <c r="AC178" s="412"/>
      <c r="AD178" s="412"/>
      <c r="AE178" s="412"/>
      <c r="AF178" s="412"/>
      <c r="AG178" s="412"/>
      <c r="AH178" s="412"/>
      <c r="AI178" s="412"/>
      <c r="AJ178" s="412"/>
      <c r="AK178" s="412"/>
      <c r="AL178" s="412"/>
      <c r="AM178" s="412"/>
      <c r="AN178" s="412"/>
      <c r="AO178" s="412"/>
      <c r="AP178" s="606">
        <v>63</v>
      </c>
      <c r="AQ178" s="607"/>
      <c r="AR178" s="607"/>
      <c r="AS178" s="607"/>
      <c r="AT178" s="607"/>
      <c r="AU178" s="607"/>
      <c r="AV178" s="607"/>
      <c r="AW178" s="607"/>
      <c r="AX178" s="607"/>
      <c r="AY178" s="607"/>
      <c r="AZ178" s="607"/>
      <c r="BA178" s="607"/>
      <c r="BB178" s="607"/>
      <c r="BC178" s="607"/>
      <c r="BD178" s="607"/>
      <c r="BE178" s="608"/>
      <c r="BF178" s="413">
        <v>3500.99</v>
      </c>
      <c r="BG178" s="413"/>
      <c r="BH178" s="413"/>
      <c r="BI178" s="413"/>
      <c r="BJ178" s="413"/>
      <c r="BK178" s="413"/>
      <c r="BL178" s="413"/>
      <c r="BM178" s="413"/>
      <c r="BN178" s="413"/>
      <c r="BO178" s="413"/>
      <c r="BP178" s="413"/>
      <c r="BQ178" s="413"/>
      <c r="BR178" s="413"/>
      <c r="BS178" s="413"/>
      <c r="BT178" s="413"/>
      <c r="BU178" s="413"/>
      <c r="BV178" s="506"/>
      <c r="BW178" s="506"/>
      <c r="BX178" s="506"/>
      <c r="BY178" s="506"/>
      <c r="BZ178" s="506"/>
      <c r="CA178" s="506"/>
      <c r="CB178" s="506"/>
      <c r="CC178" s="506"/>
      <c r="CD178" s="506"/>
      <c r="CE178" s="506"/>
      <c r="CF178" s="506"/>
      <c r="CG178" s="506"/>
      <c r="CH178" s="506"/>
      <c r="CI178" s="506"/>
      <c r="CJ178" s="506"/>
      <c r="CK178" s="506"/>
      <c r="CL178" s="415">
        <f>AP178*BF178</f>
        <v>220562.37</v>
      </c>
      <c r="CM178" s="416"/>
      <c r="CN178" s="416"/>
      <c r="CO178" s="416"/>
      <c r="CP178" s="416"/>
      <c r="CQ178" s="416"/>
      <c r="CR178" s="416"/>
      <c r="CS178" s="416"/>
      <c r="CT178" s="416"/>
      <c r="CU178" s="416"/>
      <c r="CV178" s="416"/>
      <c r="CW178" s="416"/>
      <c r="CX178" s="416"/>
      <c r="CY178" s="416"/>
      <c r="CZ178" s="416"/>
      <c r="DA178" s="417"/>
    </row>
    <row r="179" spans="1:105" s="59" customFormat="1" ht="15" customHeight="1" x14ac:dyDescent="0.2">
      <c r="A179" s="450" t="s">
        <v>30</v>
      </c>
      <c r="B179" s="450"/>
      <c r="C179" s="450"/>
      <c r="D179" s="450"/>
      <c r="E179" s="450"/>
      <c r="F179" s="450"/>
      <c r="G179" s="450"/>
      <c r="H179" s="435" t="s">
        <v>110</v>
      </c>
      <c r="I179" s="435"/>
      <c r="J179" s="435"/>
      <c r="K179" s="435"/>
      <c r="L179" s="435"/>
      <c r="M179" s="435"/>
      <c r="N179" s="435"/>
      <c r="O179" s="435"/>
      <c r="P179" s="435"/>
      <c r="Q179" s="435"/>
      <c r="R179" s="435"/>
      <c r="S179" s="435"/>
      <c r="T179" s="435"/>
      <c r="U179" s="435"/>
      <c r="V179" s="435"/>
      <c r="W179" s="435"/>
      <c r="X179" s="435"/>
      <c r="Y179" s="435"/>
      <c r="Z179" s="435"/>
      <c r="AA179" s="435"/>
      <c r="AB179" s="435"/>
      <c r="AC179" s="435"/>
      <c r="AD179" s="435"/>
      <c r="AE179" s="435"/>
      <c r="AF179" s="435"/>
      <c r="AG179" s="435"/>
      <c r="AH179" s="435"/>
      <c r="AI179" s="435"/>
      <c r="AJ179" s="435"/>
      <c r="AK179" s="435"/>
      <c r="AL179" s="435"/>
      <c r="AM179" s="435"/>
      <c r="AN179" s="435"/>
      <c r="AO179" s="435"/>
      <c r="AP179" s="451">
        <f>SUM(AP181:BE183)</f>
        <v>117950</v>
      </c>
      <c r="AQ179" s="451"/>
      <c r="AR179" s="451"/>
      <c r="AS179" s="451"/>
      <c r="AT179" s="451"/>
      <c r="AU179" s="451"/>
      <c r="AV179" s="451"/>
      <c r="AW179" s="451"/>
      <c r="AX179" s="451"/>
      <c r="AY179" s="451"/>
      <c r="AZ179" s="451"/>
      <c r="BA179" s="451"/>
      <c r="BB179" s="451"/>
      <c r="BC179" s="451"/>
      <c r="BD179" s="451"/>
      <c r="BE179" s="451"/>
      <c r="BF179" s="452" t="s">
        <v>113</v>
      </c>
      <c r="BG179" s="452"/>
      <c r="BH179" s="452"/>
      <c r="BI179" s="452"/>
      <c r="BJ179" s="452"/>
      <c r="BK179" s="452"/>
      <c r="BL179" s="452"/>
      <c r="BM179" s="452"/>
      <c r="BN179" s="452"/>
      <c r="BO179" s="452"/>
      <c r="BP179" s="452"/>
      <c r="BQ179" s="452"/>
      <c r="BR179" s="452"/>
      <c r="BS179" s="452"/>
      <c r="BT179" s="452"/>
      <c r="BU179" s="452"/>
      <c r="BV179" s="452" t="s">
        <v>113</v>
      </c>
      <c r="BW179" s="452"/>
      <c r="BX179" s="452"/>
      <c r="BY179" s="452"/>
      <c r="BZ179" s="452"/>
      <c r="CA179" s="452"/>
      <c r="CB179" s="452"/>
      <c r="CC179" s="452"/>
      <c r="CD179" s="452"/>
      <c r="CE179" s="452"/>
      <c r="CF179" s="452"/>
      <c r="CG179" s="452"/>
      <c r="CH179" s="452"/>
      <c r="CI179" s="452"/>
      <c r="CJ179" s="452"/>
      <c r="CK179" s="452"/>
      <c r="CL179" s="405">
        <f>SUM(CL181:DA183)</f>
        <v>825600</v>
      </c>
      <c r="CM179" s="406"/>
      <c r="CN179" s="406"/>
      <c r="CO179" s="406"/>
      <c r="CP179" s="406"/>
      <c r="CQ179" s="406"/>
      <c r="CR179" s="406"/>
      <c r="CS179" s="406"/>
      <c r="CT179" s="406"/>
      <c r="CU179" s="406"/>
      <c r="CV179" s="406"/>
      <c r="CW179" s="406"/>
      <c r="CX179" s="406"/>
      <c r="CY179" s="406"/>
      <c r="CZ179" s="406"/>
      <c r="DA179" s="407"/>
    </row>
    <row r="180" spans="1:105" s="59" customFormat="1" ht="15" customHeight="1" x14ac:dyDescent="0.2">
      <c r="A180" s="450"/>
      <c r="B180" s="450"/>
      <c r="C180" s="450"/>
      <c r="D180" s="450"/>
      <c r="E180" s="450"/>
      <c r="F180" s="450"/>
      <c r="G180" s="450"/>
      <c r="H180" s="435" t="s">
        <v>98</v>
      </c>
      <c r="I180" s="435"/>
      <c r="J180" s="435"/>
      <c r="K180" s="435"/>
      <c r="L180" s="435"/>
      <c r="M180" s="435"/>
      <c r="N180" s="435"/>
      <c r="O180" s="435"/>
      <c r="P180" s="435"/>
      <c r="Q180" s="435"/>
      <c r="R180" s="435"/>
      <c r="S180" s="435"/>
      <c r="T180" s="435"/>
      <c r="U180" s="435"/>
      <c r="V180" s="435"/>
      <c r="W180" s="435"/>
      <c r="X180" s="435"/>
      <c r="Y180" s="435"/>
      <c r="Z180" s="435"/>
      <c r="AA180" s="435"/>
      <c r="AB180" s="435"/>
      <c r="AC180" s="435"/>
      <c r="AD180" s="435"/>
      <c r="AE180" s="435"/>
      <c r="AF180" s="435"/>
      <c r="AG180" s="435"/>
      <c r="AH180" s="435"/>
      <c r="AI180" s="435"/>
      <c r="AJ180" s="435"/>
      <c r="AK180" s="435"/>
      <c r="AL180" s="435"/>
      <c r="AM180" s="435"/>
      <c r="AN180" s="435"/>
      <c r="AO180" s="435"/>
      <c r="AP180" s="404"/>
      <c r="AQ180" s="404"/>
      <c r="AR180" s="404"/>
      <c r="AS180" s="404"/>
      <c r="AT180" s="404"/>
      <c r="AU180" s="404"/>
      <c r="AV180" s="404"/>
      <c r="AW180" s="404"/>
      <c r="AX180" s="404"/>
      <c r="AY180" s="404"/>
      <c r="AZ180" s="404"/>
      <c r="BA180" s="404"/>
      <c r="BB180" s="404"/>
      <c r="BC180" s="404"/>
      <c r="BD180" s="404"/>
      <c r="BE180" s="404"/>
      <c r="BF180" s="404"/>
      <c r="BG180" s="404"/>
      <c r="BH180" s="404"/>
      <c r="BI180" s="404"/>
      <c r="BJ180" s="404"/>
      <c r="BK180" s="404"/>
      <c r="BL180" s="404"/>
      <c r="BM180" s="404"/>
      <c r="BN180" s="404"/>
      <c r="BO180" s="404"/>
      <c r="BP180" s="404"/>
      <c r="BQ180" s="404"/>
      <c r="BR180" s="404"/>
      <c r="BS180" s="404"/>
      <c r="BT180" s="404"/>
      <c r="BU180" s="404"/>
      <c r="BV180" s="404"/>
      <c r="BW180" s="404"/>
      <c r="BX180" s="404"/>
      <c r="BY180" s="404"/>
      <c r="BZ180" s="404"/>
      <c r="CA180" s="404"/>
      <c r="CB180" s="404"/>
      <c r="CC180" s="404"/>
      <c r="CD180" s="404"/>
      <c r="CE180" s="404"/>
      <c r="CF180" s="404"/>
      <c r="CG180" s="404"/>
      <c r="CH180" s="404"/>
      <c r="CI180" s="404"/>
      <c r="CJ180" s="404"/>
      <c r="CK180" s="404"/>
      <c r="CL180" s="419"/>
      <c r="CM180" s="420"/>
      <c r="CN180" s="420"/>
      <c r="CO180" s="420"/>
      <c r="CP180" s="420"/>
      <c r="CQ180" s="420"/>
      <c r="CR180" s="420"/>
      <c r="CS180" s="420"/>
      <c r="CT180" s="420"/>
      <c r="CU180" s="420"/>
      <c r="CV180" s="420"/>
      <c r="CW180" s="420"/>
      <c r="CX180" s="420"/>
      <c r="CY180" s="420"/>
      <c r="CZ180" s="420"/>
      <c r="DA180" s="421"/>
    </row>
    <row r="181" spans="1:105" s="59" customFormat="1" ht="15" customHeight="1" x14ac:dyDescent="0.2">
      <c r="A181" s="411" t="s">
        <v>31</v>
      </c>
      <c r="B181" s="411"/>
      <c r="C181" s="411"/>
      <c r="D181" s="411"/>
      <c r="E181" s="411"/>
      <c r="F181" s="411"/>
      <c r="G181" s="411"/>
      <c r="H181" s="412" t="s">
        <v>695</v>
      </c>
      <c r="I181" s="412"/>
      <c r="J181" s="412"/>
      <c r="K181" s="412"/>
      <c r="L181" s="412"/>
      <c r="M181" s="412"/>
      <c r="N181" s="412"/>
      <c r="O181" s="412"/>
      <c r="P181" s="412"/>
      <c r="Q181" s="412"/>
      <c r="R181" s="412"/>
      <c r="S181" s="412"/>
      <c r="T181" s="412"/>
      <c r="U181" s="412"/>
      <c r="V181" s="412"/>
      <c r="W181" s="412"/>
      <c r="X181" s="412"/>
      <c r="Y181" s="412"/>
      <c r="Z181" s="412"/>
      <c r="AA181" s="412"/>
      <c r="AB181" s="412"/>
      <c r="AC181" s="412"/>
      <c r="AD181" s="412"/>
      <c r="AE181" s="412"/>
      <c r="AF181" s="412"/>
      <c r="AG181" s="412"/>
      <c r="AH181" s="412"/>
      <c r="AI181" s="412"/>
      <c r="AJ181" s="412"/>
      <c r="AK181" s="412"/>
      <c r="AL181" s="412"/>
      <c r="AM181" s="412"/>
      <c r="AN181" s="412"/>
      <c r="AO181" s="412"/>
      <c r="AP181" s="500">
        <v>44400</v>
      </c>
      <c r="AQ181" s="501"/>
      <c r="AR181" s="501"/>
      <c r="AS181" s="501"/>
      <c r="AT181" s="501"/>
      <c r="AU181" s="501"/>
      <c r="AV181" s="501"/>
      <c r="AW181" s="501"/>
      <c r="AX181" s="501"/>
      <c r="AY181" s="501"/>
      <c r="AZ181" s="501"/>
      <c r="BA181" s="501"/>
      <c r="BB181" s="501"/>
      <c r="BC181" s="501"/>
      <c r="BD181" s="501"/>
      <c r="BE181" s="502"/>
      <c r="BF181" s="463">
        <v>7</v>
      </c>
      <c r="BG181" s="463"/>
      <c r="BH181" s="463"/>
      <c r="BI181" s="463"/>
      <c r="BJ181" s="463"/>
      <c r="BK181" s="463"/>
      <c r="BL181" s="463"/>
      <c r="BM181" s="463"/>
      <c r="BN181" s="463"/>
      <c r="BO181" s="463"/>
      <c r="BP181" s="463"/>
      <c r="BQ181" s="463"/>
      <c r="BR181" s="463"/>
      <c r="BS181" s="463"/>
      <c r="BT181" s="463"/>
      <c r="BU181" s="463"/>
      <c r="BV181" s="464"/>
      <c r="BW181" s="464"/>
      <c r="BX181" s="464"/>
      <c r="BY181" s="464"/>
      <c r="BZ181" s="464"/>
      <c r="CA181" s="464"/>
      <c r="CB181" s="464"/>
      <c r="CC181" s="464"/>
      <c r="CD181" s="464"/>
      <c r="CE181" s="464"/>
      <c r="CF181" s="464"/>
      <c r="CG181" s="464"/>
      <c r="CH181" s="464"/>
      <c r="CI181" s="464"/>
      <c r="CJ181" s="464"/>
      <c r="CK181" s="464"/>
      <c r="CL181" s="419">
        <f>AP181*BF181</f>
        <v>310800</v>
      </c>
      <c r="CM181" s="420"/>
      <c r="CN181" s="420"/>
      <c r="CO181" s="420"/>
      <c r="CP181" s="420"/>
      <c r="CQ181" s="420"/>
      <c r="CR181" s="420"/>
      <c r="CS181" s="420"/>
      <c r="CT181" s="420"/>
      <c r="CU181" s="420"/>
      <c r="CV181" s="420"/>
      <c r="CW181" s="420"/>
      <c r="CX181" s="420"/>
      <c r="CY181" s="420"/>
      <c r="CZ181" s="420"/>
      <c r="DA181" s="421"/>
    </row>
    <row r="182" spans="1:105" s="63" customFormat="1" ht="19.5" customHeight="1" x14ac:dyDescent="0.2">
      <c r="A182" s="411" t="s">
        <v>32</v>
      </c>
      <c r="B182" s="411"/>
      <c r="C182" s="411"/>
      <c r="D182" s="411"/>
      <c r="E182" s="411"/>
      <c r="F182" s="411"/>
      <c r="G182" s="411"/>
      <c r="H182" s="460" t="s">
        <v>696</v>
      </c>
      <c r="I182" s="461"/>
      <c r="J182" s="461"/>
      <c r="K182" s="461"/>
      <c r="L182" s="461"/>
      <c r="M182" s="461"/>
      <c r="N182" s="461"/>
      <c r="O182" s="461"/>
      <c r="P182" s="461"/>
      <c r="Q182" s="461"/>
      <c r="R182" s="461"/>
      <c r="S182" s="461"/>
      <c r="T182" s="461"/>
      <c r="U182" s="461"/>
      <c r="V182" s="461"/>
      <c r="W182" s="461"/>
      <c r="X182" s="461"/>
      <c r="Y182" s="461"/>
      <c r="Z182" s="461"/>
      <c r="AA182" s="461"/>
      <c r="AB182" s="461"/>
      <c r="AC182" s="461"/>
      <c r="AD182" s="461"/>
      <c r="AE182" s="461"/>
      <c r="AF182" s="461"/>
      <c r="AG182" s="461"/>
      <c r="AH182" s="461"/>
      <c r="AI182" s="461"/>
      <c r="AJ182" s="461"/>
      <c r="AK182" s="461"/>
      <c r="AL182" s="461"/>
      <c r="AM182" s="461"/>
      <c r="AN182" s="461"/>
      <c r="AO182" s="462"/>
      <c r="AP182" s="500">
        <v>43550</v>
      </c>
      <c r="AQ182" s="501"/>
      <c r="AR182" s="501"/>
      <c r="AS182" s="501"/>
      <c r="AT182" s="501"/>
      <c r="AU182" s="501"/>
      <c r="AV182" s="501"/>
      <c r="AW182" s="501"/>
      <c r="AX182" s="501"/>
      <c r="AY182" s="501"/>
      <c r="AZ182" s="501"/>
      <c r="BA182" s="501"/>
      <c r="BB182" s="501"/>
      <c r="BC182" s="501"/>
      <c r="BD182" s="501"/>
      <c r="BE182" s="502"/>
      <c r="BF182" s="493">
        <v>7</v>
      </c>
      <c r="BG182" s="494"/>
      <c r="BH182" s="494"/>
      <c r="BI182" s="494"/>
      <c r="BJ182" s="494"/>
      <c r="BK182" s="494"/>
      <c r="BL182" s="494"/>
      <c r="BM182" s="494"/>
      <c r="BN182" s="494"/>
      <c r="BO182" s="494"/>
      <c r="BP182" s="494"/>
      <c r="BQ182" s="494"/>
      <c r="BR182" s="494"/>
      <c r="BS182" s="494"/>
      <c r="BT182" s="494"/>
      <c r="BU182" s="495"/>
      <c r="BV182" s="537"/>
      <c r="BW182" s="538"/>
      <c r="BX182" s="538"/>
      <c r="BY182" s="538"/>
      <c r="BZ182" s="538"/>
      <c r="CA182" s="538"/>
      <c r="CB182" s="538"/>
      <c r="CC182" s="538"/>
      <c r="CD182" s="538"/>
      <c r="CE182" s="538"/>
      <c r="CF182" s="538"/>
      <c r="CG182" s="538"/>
      <c r="CH182" s="538"/>
      <c r="CI182" s="538"/>
      <c r="CJ182" s="538"/>
      <c r="CK182" s="539"/>
      <c r="CL182" s="419">
        <f>AP182*BF182-50</f>
        <v>304800</v>
      </c>
      <c r="CM182" s="420"/>
      <c r="CN182" s="420"/>
      <c r="CO182" s="420"/>
      <c r="CP182" s="420"/>
      <c r="CQ182" s="420"/>
      <c r="CR182" s="420"/>
      <c r="CS182" s="420"/>
      <c r="CT182" s="420"/>
      <c r="CU182" s="420"/>
      <c r="CV182" s="420"/>
      <c r="CW182" s="420"/>
      <c r="CX182" s="420"/>
      <c r="CY182" s="420"/>
      <c r="CZ182" s="420"/>
      <c r="DA182" s="421"/>
    </row>
    <row r="183" spans="1:105" s="59" customFormat="1" ht="15" customHeight="1" x14ac:dyDescent="0.2">
      <c r="A183" s="411" t="s">
        <v>33</v>
      </c>
      <c r="B183" s="411"/>
      <c r="C183" s="411"/>
      <c r="D183" s="411"/>
      <c r="E183" s="411"/>
      <c r="F183" s="411"/>
      <c r="G183" s="411"/>
      <c r="H183" s="412" t="s">
        <v>697</v>
      </c>
      <c r="I183" s="412"/>
      <c r="J183" s="412"/>
      <c r="K183" s="412"/>
      <c r="L183" s="412"/>
      <c r="M183" s="412"/>
      <c r="N183" s="412"/>
      <c r="O183" s="412"/>
      <c r="P183" s="412"/>
      <c r="Q183" s="412"/>
      <c r="R183" s="412"/>
      <c r="S183" s="412"/>
      <c r="T183" s="412"/>
      <c r="U183" s="412"/>
      <c r="V183" s="412"/>
      <c r="W183" s="412"/>
      <c r="X183" s="412"/>
      <c r="Y183" s="412"/>
      <c r="Z183" s="412"/>
      <c r="AA183" s="412"/>
      <c r="AB183" s="412"/>
      <c r="AC183" s="412"/>
      <c r="AD183" s="412"/>
      <c r="AE183" s="412"/>
      <c r="AF183" s="412"/>
      <c r="AG183" s="412"/>
      <c r="AH183" s="412"/>
      <c r="AI183" s="412"/>
      <c r="AJ183" s="412"/>
      <c r="AK183" s="412"/>
      <c r="AL183" s="412"/>
      <c r="AM183" s="412"/>
      <c r="AN183" s="412"/>
      <c r="AO183" s="412"/>
      <c r="AP183" s="503">
        <v>30000</v>
      </c>
      <c r="AQ183" s="504"/>
      <c r="AR183" s="504"/>
      <c r="AS183" s="504"/>
      <c r="AT183" s="504"/>
      <c r="AU183" s="504"/>
      <c r="AV183" s="504"/>
      <c r="AW183" s="504"/>
      <c r="AX183" s="504"/>
      <c r="AY183" s="504"/>
      <c r="AZ183" s="504"/>
      <c r="BA183" s="504"/>
      <c r="BB183" s="504"/>
      <c r="BC183" s="504"/>
      <c r="BD183" s="504"/>
      <c r="BE183" s="505"/>
      <c r="BF183" s="463">
        <v>7</v>
      </c>
      <c r="BG183" s="463"/>
      <c r="BH183" s="463"/>
      <c r="BI183" s="463"/>
      <c r="BJ183" s="463"/>
      <c r="BK183" s="463"/>
      <c r="BL183" s="463"/>
      <c r="BM183" s="463"/>
      <c r="BN183" s="463"/>
      <c r="BO183" s="463"/>
      <c r="BP183" s="463"/>
      <c r="BQ183" s="463"/>
      <c r="BR183" s="463"/>
      <c r="BS183" s="463"/>
      <c r="BT183" s="463"/>
      <c r="BU183" s="463"/>
      <c r="BV183" s="464"/>
      <c r="BW183" s="464"/>
      <c r="BX183" s="464"/>
      <c r="BY183" s="464"/>
      <c r="BZ183" s="464"/>
      <c r="CA183" s="464"/>
      <c r="CB183" s="464"/>
      <c r="CC183" s="464"/>
      <c r="CD183" s="464"/>
      <c r="CE183" s="464"/>
      <c r="CF183" s="464"/>
      <c r="CG183" s="464"/>
      <c r="CH183" s="464"/>
      <c r="CI183" s="464"/>
      <c r="CJ183" s="464"/>
      <c r="CK183" s="464"/>
      <c r="CL183" s="419">
        <f>AP183*BF183</f>
        <v>210000</v>
      </c>
      <c r="CM183" s="420"/>
      <c r="CN183" s="420"/>
      <c r="CO183" s="420"/>
      <c r="CP183" s="420"/>
      <c r="CQ183" s="420"/>
      <c r="CR183" s="420"/>
      <c r="CS183" s="420"/>
      <c r="CT183" s="420"/>
      <c r="CU183" s="420"/>
      <c r="CV183" s="420"/>
      <c r="CW183" s="420"/>
      <c r="CX183" s="420"/>
      <c r="CY183" s="420"/>
      <c r="CZ183" s="420"/>
      <c r="DA183" s="421"/>
    </row>
    <row r="184" spans="1:105" s="59" customFormat="1" ht="15" customHeight="1" x14ac:dyDescent="0.2">
      <c r="A184" s="411"/>
      <c r="B184" s="411"/>
      <c r="C184" s="411"/>
      <c r="D184" s="411"/>
      <c r="E184" s="411"/>
      <c r="F184" s="411"/>
      <c r="G184" s="411"/>
      <c r="H184" s="599" t="s">
        <v>700</v>
      </c>
      <c r="I184" s="599"/>
      <c r="J184" s="599"/>
      <c r="K184" s="599"/>
      <c r="L184" s="599"/>
      <c r="M184" s="599"/>
      <c r="N184" s="599"/>
      <c r="O184" s="599"/>
      <c r="P184" s="599"/>
      <c r="Q184" s="599"/>
      <c r="R184" s="599"/>
      <c r="S184" s="599"/>
      <c r="T184" s="599"/>
      <c r="U184" s="599"/>
      <c r="V184" s="599"/>
      <c r="W184" s="599"/>
      <c r="X184" s="599"/>
      <c r="Y184" s="599"/>
      <c r="Z184" s="599"/>
      <c r="AA184" s="599"/>
      <c r="AB184" s="599"/>
      <c r="AC184" s="599"/>
      <c r="AD184" s="599"/>
      <c r="AE184" s="599"/>
      <c r="AF184" s="599"/>
      <c r="AG184" s="599"/>
      <c r="AH184" s="599"/>
      <c r="AI184" s="599"/>
      <c r="AJ184" s="599"/>
      <c r="AK184" s="599"/>
      <c r="AL184" s="599"/>
      <c r="AM184" s="599"/>
      <c r="AN184" s="599"/>
      <c r="AO184" s="599"/>
      <c r="AP184" s="404" t="s">
        <v>8</v>
      </c>
      <c r="AQ184" s="404"/>
      <c r="AR184" s="404"/>
      <c r="AS184" s="404"/>
      <c r="AT184" s="404"/>
      <c r="AU184" s="404"/>
      <c r="AV184" s="404"/>
      <c r="AW184" s="404"/>
      <c r="AX184" s="404"/>
      <c r="AY184" s="404"/>
      <c r="AZ184" s="404"/>
      <c r="BA184" s="404"/>
      <c r="BB184" s="404"/>
      <c r="BC184" s="404"/>
      <c r="BD184" s="404"/>
      <c r="BE184" s="404"/>
      <c r="BF184" s="404" t="s">
        <v>8</v>
      </c>
      <c r="BG184" s="404"/>
      <c r="BH184" s="404"/>
      <c r="BI184" s="404"/>
      <c r="BJ184" s="404"/>
      <c r="BK184" s="404"/>
      <c r="BL184" s="404"/>
      <c r="BM184" s="404"/>
      <c r="BN184" s="404"/>
      <c r="BO184" s="404"/>
      <c r="BP184" s="404"/>
      <c r="BQ184" s="404"/>
      <c r="BR184" s="404"/>
      <c r="BS184" s="404"/>
      <c r="BT184" s="404"/>
      <c r="BU184" s="404"/>
      <c r="BV184" s="404" t="s">
        <v>8</v>
      </c>
      <c r="BW184" s="404"/>
      <c r="BX184" s="404"/>
      <c r="BY184" s="404"/>
      <c r="BZ184" s="404"/>
      <c r="CA184" s="404"/>
      <c r="CB184" s="404"/>
      <c r="CC184" s="404"/>
      <c r="CD184" s="404"/>
      <c r="CE184" s="404"/>
      <c r="CF184" s="404"/>
      <c r="CG184" s="404"/>
      <c r="CH184" s="404"/>
      <c r="CI184" s="404"/>
      <c r="CJ184" s="404"/>
      <c r="CK184" s="404"/>
      <c r="CL184" s="600">
        <f>CL179+CL174</f>
        <v>4438800</v>
      </c>
      <c r="CM184" s="601"/>
      <c r="CN184" s="601"/>
      <c r="CO184" s="601"/>
      <c r="CP184" s="601"/>
      <c r="CQ184" s="601"/>
      <c r="CR184" s="601"/>
      <c r="CS184" s="601"/>
      <c r="CT184" s="601"/>
      <c r="CU184" s="601"/>
      <c r="CV184" s="601"/>
      <c r="CW184" s="601"/>
      <c r="CX184" s="601"/>
      <c r="CY184" s="601"/>
      <c r="CZ184" s="601"/>
      <c r="DA184" s="602"/>
    </row>
    <row r="185" spans="1:105" s="59" customFormat="1" ht="15" customHeight="1" x14ac:dyDescent="0.2">
      <c r="A185" s="18"/>
      <c r="B185" s="18"/>
      <c r="C185" s="18"/>
      <c r="D185" s="18"/>
      <c r="E185" s="18"/>
      <c r="F185" s="18"/>
      <c r="G185" s="18"/>
      <c r="H185" s="237"/>
      <c r="I185" s="237"/>
      <c r="J185" s="237"/>
      <c r="K185" s="237"/>
      <c r="L185" s="237"/>
      <c r="M185" s="237"/>
      <c r="N185" s="237"/>
      <c r="O185" s="237"/>
      <c r="P185" s="237"/>
      <c r="Q185" s="237"/>
      <c r="R185" s="237"/>
      <c r="S185" s="237"/>
      <c r="T185" s="237"/>
      <c r="U185" s="237"/>
      <c r="V185" s="237"/>
      <c r="W185" s="237"/>
      <c r="X185" s="238"/>
      <c r="Y185" s="238"/>
      <c r="Z185" s="238"/>
      <c r="AA185" s="238"/>
      <c r="AB185" s="238"/>
      <c r="AC185" s="238"/>
      <c r="AD185" s="238"/>
      <c r="AE185" s="238"/>
      <c r="AF185" s="238"/>
      <c r="AG185" s="238"/>
      <c r="AH185" s="238"/>
      <c r="AI185" s="238"/>
      <c r="AJ185" s="238"/>
      <c r="AK185" s="238"/>
      <c r="AL185" s="238"/>
      <c r="AM185" s="238"/>
      <c r="AN185" s="238"/>
      <c r="AO185" s="238"/>
      <c r="AP185" s="239"/>
      <c r="AQ185" s="239"/>
      <c r="AR185" s="239"/>
      <c r="AS185" s="239"/>
      <c r="AT185" s="239"/>
      <c r="AU185" s="239"/>
      <c r="AV185" s="239"/>
      <c r="AW185" s="239"/>
      <c r="AX185" s="239"/>
      <c r="AY185" s="239"/>
      <c r="AZ185" s="239"/>
      <c r="BA185" s="239"/>
      <c r="BB185" s="239"/>
      <c r="BC185" s="239"/>
      <c r="BD185" s="239"/>
      <c r="BE185" s="239"/>
      <c r="BF185" s="239"/>
      <c r="BG185" s="239"/>
      <c r="BH185" s="239"/>
      <c r="BI185" s="239"/>
      <c r="BJ185" s="239"/>
      <c r="BK185" s="239"/>
      <c r="BL185" s="239"/>
      <c r="BM185" s="239"/>
      <c r="BN185" s="239"/>
      <c r="BO185" s="239"/>
      <c r="BP185" s="239"/>
      <c r="BQ185" s="239"/>
      <c r="BR185" s="239"/>
      <c r="BS185" s="239"/>
      <c r="BT185" s="239"/>
      <c r="BU185" s="239"/>
      <c r="BV185" s="239"/>
      <c r="BW185" s="239"/>
      <c r="BX185" s="239"/>
      <c r="BY185" s="239"/>
      <c r="BZ185" s="239"/>
      <c r="CA185" s="239"/>
      <c r="CB185" s="239"/>
      <c r="CC185" s="239"/>
      <c r="CD185" s="239"/>
      <c r="CE185" s="239"/>
      <c r="CF185" s="239"/>
      <c r="CG185" s="239"/>
      <c r="CH185" s="239"/>
      <c r="CI185" s="239"/>
      <c r="CJ185" s="239"/>
      <c r="CK185" s="239"/>
      <c r="CL185" s="240"/>
      <c r="CM185" s="240"/>
      <c r="CN185" s="240"/>
      <c r="CO185" s="240"/>
      <c r="CP185" s="240"/>
      <c r="CQ185" s="240"/>
      <c r="CR185" s="240"/>
      <c r="CS185" s="240"/>
      <c r="CT185" s="240"/>
      <c r="CU185" s="240"/>
      <c r="CV185" s="240"/>
      <c r="CW185" s="240"/>
      <c r="CX185" s="240"/>
      <c r="CY185" s="240"/>
      <c r="CZ185" s="240"/>
      <c r="DA185" s="240"/>
    </row>
    <row r="186" spans="1:105" s="59" customFormat="1" ht="15" customHeight="1" x14ac:dyDescent="0.2">
      <c r="A186" s="6" t="s">
        <v>11</v>
      </c>
      <c r="B186" s="6"/>
      <c r="C186" s="6"/>
      <c r="D186" s="6"/>
      <c r="E186" s="6"/>
      <c r="F186" s="6"/>
      <c r="G186" s="6"/>
      <c r="H186" s="6"/>
      <c r="I186" s="6"/>
      <c r="J186" s="6"/>
      <c r="K186" s="6"/>
      <c r="L186" s="6"/>
      <c r="M186" s="6"/>
      <c r="N186" s="6"/>
      <c r="O186" s="6"/>
      <c r="P186" s="6"/>
      <c r="Q186" s="6"/>
      <c r="R186" s="6"/>
      <c r="S186" s="6"/>
      <c r="T186" s="6"/>
      <c r="U186" s="6"/>
      <c r="V186" s="6"/>
      <c r="W186" s="6"/>
      <c r="X186" s="442" t="s">
        <v>277</v>
      </c>
      <c r="Y186" s="442"/>
      <c r="Z186" s="442"/>
      <c r="AA186" s="442"/>
      <c r="AB186" s="442"/>
      <c r="AC186" s="442"/>
      <c r="AD186" s="442"/>
      <c r="AE186" s="442"/>
      <c r="AF186" s="442"/>
      <c r="AG186" s="442"/>
      <c r="AH186" s="442"/>
      <c r="AI186" s="442"/>
      <c r="AJ186" s="442"/>
      <c r="AK186" s="442"/>
      <c r="AL186" s="442"/>
      <c r="AM186" s="442"/>
      <c r="AN186" s="442"/>
      <c r="AO186" s="442"/>
      <c r="AP186" s="442"/>
      <c r="AQ186" s="442"/>
      <c r="AR186" s="442"/>
      <c r="AS186" s="442"/>
      <c r="AT186" s="442"/>
      <c r="AU186" s="442"/>
      <c r="AV186" s="442"/>
      <c r="AW186" s="442"/>
      <c r="AX186" s="442"/>
      <c r="AY186" s="442"/>
      <c r="AZ186" s="442"/>
      <c r="BA186" s="442"/>
      <c r="BB186" s="442"/>
      <c r="BC186" s="442"/>
      <c r="BD186" s="442"/>
      <c r="BE186" s="442"/>
      <c r="BF186" s="442"/>
      <c r="BG186" s="442"/>
      <c r="BH186" s="442"/>
      <c r="BI186" s="442"/>
      <c r="BJ186" s="442"/>
      <c r="BK186" s="442"/>
      <c r="BL186" s="442"/>
      <c r="BM186" s="442"/>
      <c r="BN186" s="442"/>
      <c r="BO186" s="442"/>
      <c r="BP186" s="442"/>
      <c r="BQ186" s="442"/>
      <c r="BR186" s="442"/>
      <c r="BS186" s="442"/>
      <c r="BT186" s="442"/>
      <c r="BU186" s="442"/>
      <c r="BV186" s="442"/>
      <c r="BW186" s="442"/>
      <c r="BX186" s="442"/>
      <c r="BY186" s="442"/>
      <c r="BZ186" s="442"/>
      <c r="CA186" s="442"/>
      <c r="CB186" s="442"/>
      <c r="CC186" s="442"/>
      <c r="CD186" s="442"/>
      <c r="CE186" s="442"/>
      <c r="CF186" s="442"/>
      <c r="CG186" s="442"/>
      <c r="CH186" s="442"/>
      <c r="CI186" s="442"/>
      <c r="CJ186" s="442"/>
      <c r="CK186" s="442"/>
      <c r="CL186" s="442"/>
      <c r="CM186" s="442"/>
      <c r="CN186" s="442"/>
      <c r="CO186" s="442"/>
      <c r="CP186" s="442"/>
      <c r="CQ186" s="442"/>
      <c r="CR186" s="442"/>
      <c r="CS186" s="442"/>
      <c r="CT186" s="442"/>
      <c r="CU186" s="442"/>
      <c r="CV186" s="442"/>
      <c r="CW186" s="442"/>
      <c r="CX186" s="442"/>
      <c r="CY186" s="442"/>
      <c r="CZ186" s="442"/>
      <c r="DA186" s="442"/>
    </row>
    <row r="187" spans="1:105" s="59" customFormat="1" ht="3" customHeight="1" x14ac:dyDescent="0.2">
      <c r="A187" s="6"/>
      <c r="B187" s="6"/>
      <c r="C187" s="6"/>
      <c r="D187" s="6"/>
      <c r="E187" s="6"/>
      <c r="F187" s="6"/>
      <c r="G187" s="6"/>
      <c r="H187" s="6"/>
      <c r="I187" s="6"/>
      <c r="J187" s="6"/>
      <c r="K187" s="6"/>
      <c r="L187" s="6"/>
      <c r="M187" s="6"/>
      <c r="N187" s="6"/>
      <c r="O187" s="6"/>
      <c r="P187" s="6"/>
      <c r="Q187" s="6"/>
      <c r="R187" s="6"/>
      <c r="S187" s="6"/>
      <c r="T187" s="6"/>
      <c r="U187" s="6"/>
      <c r="V187" s="6"/>
      <c r="W187" s="6"/>
      <c r="X187" s="11"/>
      <c r="Y187" s="11"/>
      <c r="Z187" s="11"/>
      <c r="AA187" s="11"/>
      <c r="AB187" s="11"/>
      <c r="AC187" s="11"/>
      <c r="AD187" s="11"/>
      <c r="AE187" s="11"/>
      <c r="AF187" s="11"/>
      <c r="AG187" s="11"/>
      <c r="AH187" s="11"/>
      <c r="AI187" s="11"/>
      <c r="AJ187" s="11"/>
      <c r="AK187" s="11"/>
      <c r="AL187" s="11"/>
      <c r="AM187" s="11"/>
      <c r="AN187" s="11"/>
      <c r="AO187" s="11"/>
      <c r="AP187" s="11"/>
      <c r="AQ187" s="11"/>
      <c r="AR187" s="11"/>
      <c r="AS187" s="11"/>
      <c r="AT187" s="11"/>
      <c r="AU187" s="11"/>
      <c r="AV187" s="11"/>
      <c r="AW187" s="11"/>
      <c r="AX187" s="11"/>
      <c r="AY187" s="11"/>
      <c r="AZ187" s="11"/>
      <c r="BA187" s="11"/>
      <c r="BB187" s="11"/>
      <c r="BC187" s="11"/>
      <c r="BD187" s="11"/>
      <c r="BE187" s="11"/>
      <c r="BF187" s="11"/>
      <c r="BG187" s="11"/>
      <c r="BH187" s="11"/>
      <c r="BI187" s="11"/>
      <c r="BJ187" s="11"/>
      <c r="BK187" s="11"/>
      <c r="BL187" s="11"/>
      <c r="BM187" s="11"/>
      <c r="BN187" s="11"/>
      <c r="BO187" s="11"/>
      <c r="BP187" s="11"/>
      <c r="BQ187" s="11"/>
      <c r="BR187" s="11"/>
      <c r="BS187" s="11"/>
      <c r="BT187" s="11"/>
      <c r="BU187" s="11"/>
      <c r="BV187" s="11"/>
      <c r="BW187" s="11"/>
      <c r="BX187" s="11"/>
      <c r="BY187" s="11"/>
      <c r="BZ187" s="11"/>
      <c r="CA187" s="11"/>
      <c r="CB187" s="11"/>
      <c r="CC187" s="11"/>
      <c r="CD187" s="11"/>
      <c r="CE187" s="11"/>
      <c r="CF187" s="11"/>
      <c r="CG187" s="11"/>
      <c r="CH187" s="11"/>
      <c r="CI187" s="11"/>
      <c r="CJ187" s="11"/>
      <c r="CK187" s="11"/>
      <c r="CL187" s="11"/>
      <c r="CM187" s="11"/>
      <c r="CN187" s="11"/>
      <c r="CO187" s="11"/>
      <c r="CP187" s="11"/>
      <c r="CQ187" s="11"/>
      <c r="CR187" s="11"/>
      <c r="CS187" s="11"/>
      <c r="CT187" s="11"/>
      <c r="CU187" s="11"/>
      <c r="CV187" s="11"/>
      <c r="CW187" s="11"/>
      <c r="CX187" s="11"/>
      <c r="CY187" s="11"/>
      <c r="CZ187" s="11"/>
      <c r="DA187" s="11"/>
    </row>
    <row r="188" spans="1:105" s="59" customFormat="1" ht="15" customHeight="1" x14ac:dyDescent="0.2">
      <c r="A188" s="443" t="s">
        <v>10</v>
      </c>
      <c r="B188" s="443"/>
      <c r="C188" s="443"/>
      <c r="D188" s="443"/>
      <c r="E188" s="443"/>
      <c r="F188" s="443"/>
      <c r="G188" s="443"/>
      <c r="H188" s="443"/>
      <c r="I188" s="443"/>
      <c r="J188" s="443"/>
      <c r="K188" s="443"/>
      <c r="L188" s="443"/>
      <c r="M188" s="443"/>
      <c r="N188" s="443"/>
      <c r="O188" s="443"/>
      <c r="P188" s="443"/>
      <c r="Q188" s="443"/>
      <c r="R188" s="443"/>
      <c r="S188" s="443"/>
      <c r="T188" s="443"/>
      <c r="U188" s="443"/>
      <c r="V188" s="443"/>
      <c r="W188" s="443"/>
      <c r="X188" s="443"/>
      <c r="Y188" s="443"/>
      <c r="Z188" s="443"/>
      <c r="AA188" s="443"/>
      <c r="AB188" s="443"/>
      <c r="AC188" s="443"/>
      <c r="AD188" s="443"/>
      <c r="AE188" s="443"/>
      <c r="AF188" s="443"/>
      <c r="AG188" s="443"/>
      <c r="AH188" s="443"/>
      <c r="AI188" s="443"/>
      <c r="AJ188" s="443"/>
      <c r="AK188" s="443"/>
      <c r="AL188" s="443"/>
      <c r="AM188" s="443"/>
      <c r="AN188" s="443"/>
      <c r="AO188" s="443"/>
      <c r="AP188" s="444" t="s">
        <v>96</v>
      </c>
      <c r="AQ188" s="444"/>
      <c r="AR188" s="444"/>
      <c r="AS188" s="444"/>
      <c r="AT188" s="444"/>
      <c r="AU188" s="444"/>
      <c r="AV188" s="444"/>
      <c r="AW188" s="444"/>
      <c r="AX188" s="444"/>
      <c r="AY188" s="444"/>
      <c r="AZ188" s="444"/>
      <c r="BA188" s="444"/>
      <c r="BB188" s="444"/>
      <c r="BC188" s="444"/>
      <c r="BD188" s="444"/>
      <c r="BE188" s="444"/>
      <c r="BF188" s="444"/>
      <c r="BG188" s="444"/>
      <c r="BH188" s="444"/>
      <c r="BI188" s="444"/>
      <c r="BJ188" s="444"/>
      <c r="BK188" s="444"/>
      <c r="BL188" s="444"/>
      <c r="BM188" s="444"/>
      <c r="BN188" s="444"/>
      <c r="BO188" s="444"/>
      <c r="BP188" s="444"/>
      <c r="BQ188" s="444"/>
      <c r="BR188" s="444"/>
      <c r="BS188" s="444"/>
      <c r="BT188" s="444"/>
      <c r="BU188" s="444"/>
      <c r="BV188" s="444"/>
      <c r="BW188" s="444"/>
      <c r="BX188" s="444"/>
      <c r="BY188" s="444"/>
      <c r="BZ188" s="444"/>
      <c r="CA188" s="444"/>
      <c r="CB188" s="444"/>
      <c r="CC188" s="444"/>
      <c r="CD188" s="444"/>
      <c r="CE188" s="444"/>
      <c r="CF188" s="444"/>
      <c r="CG188" s="444"/>
      <c r="CH188" s="444"/>
      <c r="CI188" s="444"/>
      <c r="CJ188" s="444"/>
      <c r="CK188" s="444"/>
      <c r="CL188" s="444"/>
      <c r="CM188" s="444"/>
      <c r="CN188" s="444"/>
      <c r="CO188" s="444"/>
      <c r="CP188" s="444"/>
      <c r="CQ188" s="444"/>
      <c r="CR188" s="444"/>
      <c r="CS188" s="444"/>
      <c r="CT188" s="444"/>
      <c r="CU188" s="444"/>
      <c r="CV188" s="444"/>
      <c r="CW188" s="444"/>
      <c r="CX188" s="444"/>
      <c r="CY188" s="444"/>
      <c r="CZ188" s="444"/>
      <c r="DA188" s="444"/>
    </row>
    <row r="189" spans="1:105" s="59" customFormat="1" ht="9.75" customHeight="1" x14ac:dyDescent="0.2">
      <c r="A189" s="18"/>
      <c r="B189" s="18"/>
      <c r="C189" s="18"/>
      <c r="D189" s="18"/>
      <c r="E189" s="18"/>
      <c r="F189" s="18"/>
      <c r="G189" s="18"/>
      <c r="H189" s="237"/>
      <c r="I189" s="237"/>
      <c r="J189" s="237"/>
      <c r="K189" s="237"/>
      <c r="L189" s="237"/>
      <c r="M189" s="237"/>
      <c r="N189" s="237"/>
      <c r="O189" s="237"/>
      <c r="P189" s="237"/>
      <c r="Q189" s="237"/>
      <c r="R189" s="237"/>
      <c r="S189" s="237"/>
      <c r="T189" s="237"/>
      <c r="U189" s="237"/>
      <c r="V189" s="237"/>
      <c r="W189" s="237"/>
      <c r="X189" s="237"/>
      <c r="Y189" s="237"/>
      <c r="Z189" s="237"/>
      <c r="AA189" s="237"/>
      <c r="AB189" s="237"/>
      <c r="AC189" s="237"/>
      <c r="AD189" s="237"/>
      <c r="AE189" s="237"/>
      <c r="AF189" s="237"/>
      <c r="AG189" s="237"/>
      <c r="AH189" s="237"/>
      <c r="AI189" s="237"/>
      <c r="AJ189" s="237"/>
      <c r="AK189" s="237"/>
      <c r="AL189" s="237"/>
      <c r="AM189" s="237"/>
      <c r="AN189" s="237"/>
      <c r="AO189" s="237"/>
      <c r="AP189" s="20"/>
      <c r="AQ189" s="20"/>
      <c r="AR189" s="20"/>
      <c r="AS189" s="20"/>
      <c r="AT189" s="20"/>
      <c r="AU189" s="20"/>
      <c r="AV189" s="20"/>
      <c r="AW189" s="20"/>
      <c r="AX189" s="20"/>
      <c r="AY189" s="20"/>
      <c r="AZ189" s="20"/>
      <c r="BA189" s="20"/>
      <c r="BB189" s="20"/>
      <c r="BC189" s="20"/>
      <c r="BD189" s="20"/>
      <c r="BE189" s="20"/>
      <c r="BF189" s="20"/>
      <c r="BG189" s="20"/>
      <c r="BH189" s="20"/>
      <c r="BI189" s="20"/>
      <c r="BJ189" s="20"/>
      <c r="BK189" s="20"/>
      <c r="BL189" s="20"/>
      <c r="BM189" s="20"/>
      <c r="BN189" s="20"/>
      <c r="BO189" s="20"/>
      <c r="BP189" s="20"/>
      <c r="BQ189" s="20"/>
      <c r="BR189" s="20"/>
      <c r="BS189" s="20"/>
      <c r="BT189" s="20"/>
      <c r="BU189" s="20"/>
      <c r="BV189" s="20"/>
      <c r="BW189" s="20"/>
      <c r="BX189" s="20"/>
      <c r="BY189" s="20"/>
      <c r="BZ189" s="20"/>
      <c r="CA189" s="20"/>
      <c r="CB189" s="20"/>
      <c r="CC189" s="20"/>
      <c r="CD189" s="20"/>
      <c r="CE189" s="20"/>
      <c r="CF189" s="20"/>
      <c r="CG189" s="20"/>
      <c r="CH189" s="20"/>
      <c r="CI189" s="20"/>
      <c r="CJ189" s="20"/>
      <c r="CK189" s="20"/>
      <c r="CL189" s="21"/>
      <c r="CM189" s="21"/>
      <c r="CN189" s="21"/>
      <c r="CO189" s="21"/>
      <c r="CP189" s="21"/>
      <c r="CQ189" s="21"/>
      <c r="CR189" s="21"/>
      <c r="CS189" s="21"/>
      <c r="CT189" s="21"/>
      <c r="CU189" s="21"/>
      <c r="CV189" s="21"/>
      <c r="CW189" s="21"/>
      <c r="CX189" s="21"/>
      <c r="CY189" s="21"/>
      <c r="CZ189" s="21"/>
      <c r="DA189" s="21"/>
    </row>
    <row r="190" spans="1:105" s="59" customFormat="1" ht="15" customHeight="1" x14ac:dyDescent="0.2">
      <c r="A190" s="465" t="s">
        <v>73</v>
      </c>
      <c r="B190" s="465"/>
      <c r="C190" s="465"/>
      <c r="D190" s="465"/>
      <c r="E190" s="465"/>
      <c r="F190" s="465"/>
      <c r="G190" s="465"/>
      <c r="H190" s="465"/>
      <c r="I190" s="465"/>
      <c r="J190" s="465"/>
      <c r="K190" s="465"/>
      <c r="L190" s="465"/>
      <c r="M190" s="465"/>
      <c r="N190" s="465"/>
      <c r="O190" s="465"/>
      <c r="P190" s="465"/>
      <c r="Q190" s="465"/>
      <c r="R190" s="465"/>
      <c r="S190" s="465"/>
      <c r="T190" s="465"/>
      <c r="U190" s="465"/>
      <c r="V190" s="465"/>
      <c r="W190" s="465"/>
      <c r="X190" s="465"/>
      <c r="Y190" s="465"/>
      <c r="Z190" s="465"/>
      <c r="AA190" s="465"/>
      <c r="AB190" s="465"/>
      <c r="AC190" s="465"/>
      <c r="AD190" s="465"/>
      <c r="AE190" s="465"/>
      <c r="AF190" s="465"/>
      <c r="AG190" s="465"/>
      <c r="AH190" s="465"/>
      <c r="AI190" s="465"/>
      <c r="AJ190" s="465"/>
      <c r="AK190" s="465"/>
      <c r="AL190" s="465"/>
      <c r="AM190" s="465"/>
      <c r="AN190" s="465"/>
      <c r="AO190" s="465"/>
      <c r="AP190" s="465"/>
      <c r="AQ190" s="465"/>
      <c r="AR190" s="465"/>
      <c r="AS190" s="465"/>
      <c r="AT190" s="465"/>
      <c r="AU190" s="465"/>
      <c r="AV190" s="465"/>
      <c r="AW190" s="465"/>
      <c r="AX190" s="465"/>
      <c r="AY190" s="465"/>
      <c r="AZ190" s="465"/>
      <c r="BA190" s="465"/>
      <c r="BB190" s="465"/>
      <c r="BC190" s="465"/>
      <c r="BD190" s="465"/>
      <c r="BE190" s="465"/>
      <c r="BF190" s="465"/>
      <c r="BG190" s="465"/>
      <c r="BH190" s="465"/>
      <c r="BI190" s="465"/>
      <c r="BJ190" s="465"/>
      <c r="BK190" s="465"/>
      <c r="BL190" s="465"/>
      <c r="BM190" s="465"/>
      <c r="BN190" s="465"/>
      <c r="BO190" s="465"/>
      <c r="BP190" s="465"/>
      <c r="BQ190" s="465"/>
      <c r="BR190" s="465"/>
      <c r="BS190" s="465"/>
      <c r="BT190" s="465"/>
      <c r="BU190" s="465"/>
      <c r="BV190" s="465"/>
      <c r="BW190" s="465"/>
      <c r="BX190" s="465"/>
      <c r="BY190" s="465"/>
      <c r="BZ190" s="465"/>
      <c r="CA190" s="465"/>
      <c r="CB190" s="465"/>
      <c r="CC190" s="465"/>
      <c r="CD190" s="465"/>
      <c r="CE190" s="465"/>
      <c r="CF190" s="465"/>
      <c r="CG190" s="465"/>
      <c r="CH190" s="465"/>
      <c r="CI190" s="465"/>
      <c r="CJ190" s="465"/>
      <c r="CK190" s="465"/>
      <c r="CL190" s="465"/>
      <c r="CM190" s="465"/>
      <c r="CN190" s="465"/>
      <c r="CO190" s="465"/>
      <c r="CP190" s="465"/>
      <c r="CQ190" s="465"/>
      <c r="CR190" s="465"/>
      <c r="CS190" s="465"/>
      <c r="CT190" s="465"/>
      <c r="CU190" s="465"/>
      <c r="CV190" s="465"/>
      <c r="CW190" s="465"/>
      <c r="CX190" s="465"/>
      <c r="CY190" s="465"/>
      <c r="CZ190" s="465"/>
      <c r="DA190" s="465"/>
    </row>
    <row r="191" spans="1:105" s="59" customFormat="1" ht="7.5" customHeight="1" x14ac:dyDescent="0.25">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c r="BF191" s="2"/>
      <c r="BG191" s="2"/>
      <c r="BH191" s="2"/>
      <c r="BI191" s="2"/>
      <c r="BJ191" s="2"/>
      <c r="BK191" s="2"/>
      <c r="BL191" s="2"/>
      <c r="BM191" s="2"/>
      <c r="BN191" s="2"/>
      <c r="BO191" s="2"/>
      <c r="BP191" s="2"/>
      <c r="BQ191" s="2"/>
      <c r="BR191" s="2"/>
      <c r="BS191" s="2"/>
      <c r="BT191" s="2"/>
      <c r="BU191" s="2"/>
      <c r="BV191" s="2"/>
      <c r="BW191" s="2"/>
      <c r="BX191" s="2"/>
      <c r="BY191" s="2"/>
      <c r="BZ191" s="2"/>
      <c r="CA191" s="2"/>
      <c r="CB191" s="2"/>
      <c r="CC191" s="2"/>
      <c r="CD191" s="2"/>
      <c r="CE191" s="2"/>
      <c r="CF191" s="2"/>
      <c r="CG191" s="2"/>
      <c r="CH191" s="2"/>
      <c r="CI191" s="2"/>
      <c r="CJ191" s="2"/>
      <c r="CK191" s="2"/>
      <c r="CL191" s="2"/>
      <c r="CM191" s="2"/>
      <c r="CN191" s="2"/>
      <c r="CO191" s="2"/>
      <c r="CP191" s="2"/>
      <c r="CQ191" s="2"/>
      <c r="CR191" s="2"/>
      <c r="CS191" s="2"/>
      <c r="CT191" s="2"/>
      <c r="CU191" s="2"/>
      <c r="CV191" s="2"/>
      <c r="CW191" s="2"/>
      <c r="CX191" s="2"/>
      <c r="CY191" s="2"/>
      <c r="CZ191" s="2"/>
      <c r="DA191" s="2"/>
    </row>
    <row r="192" spans="1:105" s="59" customFormat="1" ht="15" customHeight="1" x14ac:dyDescent="0.2">
      <c r="A192" s="466" t="s">
        <v>0</v>
      </c>
      <c r="B192" s="467"/>
      <c r="C192" s="467"/>
      <c r="D192" s="467"/>
      <c r="E192" s="467"/>
      <c r="F192" s="467"/>
      <c r="G192" s="468"/>
      <c r="H192" s="466" t="s">
        <v>50</v>
      </c>
      <c r="I192" s="467"/>
      <c r="J192" s="467"/>
      <c r="K192" s="467"/>
      <c r="L192" s="467"/>
      <c r="M192" s="467"/>
      <c r="N192" s="467"/>
      <c r="O192" s="467"/>
      <c r="P192" s="467"/>
      <c r="Q192" s="467"/>
      <c r="R192" s="467"/>
      <c r="S192" s="467"/>
      <c r="T192" s="467"/>
      <c r="U192" s="467"/>
      <c r="V192" s="467"/>
      <c r="W192" s="467"/>
      <c r="X192" s="467"/>
      <c r="Y192" s="467"/>
      <c r="Z192" s="467"/>
      <c r="AA192" s="467"/>
      <c r="AB192" s="467"/>
      <c r="AC192" s="467"/>
      <c r="AD192" s="467"/>
      <c r="AE192" s="467"/>
      <c r="AF192" s="467"/>
      <c r="AG192" s="467"/>
      <c r="AH192" s="467"/>
      <c r="AI192" s="467"/>
      <c r="AJ192" s="467"/>
      <c r="AK192" s="467"/>
      <c r="AL192" s="467"/>
      <c r="AM192" s="467"/>
      <c r="AN192" s="467"/>
      <c r="AO192" s="467"/>
      <c r="AP192" s="467"/>
      <c r="AQ192" s="467"/>
      <c r="AR192" s="467"/>
      <c r="AS192" s="467"/>
      <c r="AT192" s="467"/>
      <c r="AU192" s="467"/>
      <c r="AV192" s="467"/>
      <c r="AW192" s="467"/>
      <c r="AX192" s="467"/>
      <c r="AY192" s="467"/>
      <c r="AZ192" s="467"/>
      <c r="BA192" s="467"/>
      <c r="BB192" s="467"/>
      <c r="BC192" s="468"/>
      <c r="BD192" s="466" t="s">
        <v>70</v>
      </c>
      <c r="BE192" s="467"/>
      <c r="BF192" s="467"/>
      <c r="BG192" s="467"/>
      <c r="BH192" s="467"/>
      <c r="BI192" s="467"/>
      <c r="BJ192" s="467"/>
      <c r="BK192" s="467"/>
      <c r="BL192" s="467"/>
      <c r="BM192" s="467"/>
      <c r="BN192" s="467"/>
      <c r="BO192" s="467"/>
      <c r="BP192" s="467"/>
      <c r="BQ192" s="467"/>
      <c r="BR192" s="467"/>
      <c r="BS192" s="468"/>
      <c r="BT192" s="466" t="s">
        <v>72</v>
      </c>
      <c r="BU192" s="467"/>
      <c r="BV192" s="467"/>
      <c r="BW192" s="467"/>
      <c r="BX192" s="467"/>
      <c r="BY192" s="467"/>
      <c r="BZ192" s="467"/>
      <c r="CA192" s="467"/>
      <c r="CB192" s="467"/>
      <c r="CC192" s="467"/>
      <c r="CD192" s="467"/>
      <c r="CE192" s="467"/>
      <c r="CF192" s="467"/>
      <c r="CG192" s="467"/>
      <c r="CH192" s="467"/>
      <c r="CI192" s="468"/>
      <c r="CJ192" s="469" t="s">
        <v>71</v>
      </c>
      <c r="CK192" s="470"/>
      <c r="CL192" s="470"/>
      <c r="CM192" s="470"/>
      <c r="CN192" s="470"/>
      <c r="CO192" s="470"/>
      <c r="CP192" s="470"/>
      <c r="CQ192" s="470"/>
      <c r="CR192" s="470"/>
      <c r="CS192" s="470"/>
      <c r="CT192" s="470"/>
      <c r="CU192" s="470"/>
      <c r="CV192" s="470"/>
      <c r="CW192" s="470"/>
      <c r="CX192" s="470"/>
      <c r="CY192" s="470"/>
      <c r="CZ192" s="470"/>
      <c r="DA192" s="471"/>
    </row>
    <row r="193" spans="1:105" s="59" customFormat="1" ht="15" customHeight="1" x14ac:dyDescent="0.2">
      <c r="A193" s="472">
        <v>1</v>
      </c>
      <c r="B193" s="472"/>
      <c r="C193" s="472"/>
      <c r="D193" s="472"/>
      <c r="E193" s="472"/>
      <c r="F193" s="472"/>
      <c r="G193" s="472"/>
      <c r="H193" s="472">
        <v>2</v>
      </c>
      <c r="I193" s="472"/>
      <c r="J193" s="472"/>
      <c r="K193" s="472"/>
      <c r="L193" s="472"/>
      <c r="M193" s="472"/>
      <c r="N193" s="472"/>
      <c r="O193" s="472"/>
      <c r="P193" s="472"/>
      <c r="Q193" s="472"/>
      <c r="R193" s="472"/>
      <c r="S193" s="472"/>
      <c r="T193" s="472"/>
      <c r="U193" s="472"/>
      <c r="V193" s="472"/>
      <c r="W193" s="472"/>
      <c r="X193" s="472"/>
      <c r="Y193" s="472"/>
      <c r="Z193" s="472"/>
      <c r="AA193" s="472"/>
      <c r="AB193" s="472"/>
      <c r="AC193" s="472"/>
      <c r="AD193" s="472"/>
      <c r="AE193" s="472"/>
      <c r="AF193" s="472"/>
      <c r="AG193" s="472"/>
      <c r="AH193" s="472"/>
      <c r="AI193" s="472"/>
      <c r="AJ193" s="472"/>
      <c r="AK193" s="472"/>
      <c r="AL193" s="472"/>
      <c r="AM193" s="472"/>
      <c r="AN193" s="472"/>
      <c r="AO193" s="472"/>
      <c r="AP193" s="472"/>
      <c r="AQ193" s="472"/>
      <c r="AR193" s="472"/>
      <c r="AS193" s="472"/>
      <c r="AT193" s="472"/>
      <c r="AU193" s="472"/>
      <c r="AV193" s="472"/>
      <c r="AW193" s="472"/>
      <c r="AX193" s="472"/>
      <c r="AY193" s="472"/>
      <c r="AZ193" s="472"/>
      <c r="BA193" s="472"/>
      <c r="BB193" s="472"/>
      <c r="BC193" s="472"/>
      <c r="BD193" s="472">
        <v>3</v>
      </c>
      <c r="BE193" s="472"/>
      <c r="BF193" s="472"/>
      <c r="BG193" s="472"/>
      <c r="BH193" s="472"/>
      <c r="BI193" s="472"/>
      <c r="BJ193" s="472"/>
      <c r="BK193" s="472"/>
      <c r="BL193" s="472"/>
      <c r="BM193" s="472"/>
      <c r="BN193" s="472"/>
      <c r="BO193" s="472"/>
      <c r="BP193" s="472"/>
      <c r="BQ193" s="472"/>
      <c r="BR193" s="472"/>
      <c r="BS193" s="472"/>
      <c r="BT193" s="472">
        <v>4</v>
      </c>
      <c r="BU193" s="472"/>
      <c r="BV193" s="472"/>
      <c r="BW193" s="472"/>
      <c r="BX193" s="472"/>
      <c r="BY193" s="472"/>
      <c r="BZ193" s="472"/>
      <c r="CA193" s="472"/>
      <c r="CB193" s="472"/>
      <c r="CC193" s="472"/>
      <c r="CD193" s="472"/>
      <c r="CE193" s="472"/>
      <c r="CF193" s="472"/>
      <c r="CG193" s="472"/>
      <c r="CH193" s="472"/>
      <c r="CI193" s="472"/>
      <c r="CJ193" s="408">
        <v>5</v>
      </c>
      <c r="CK193" s="409"/>
      <c r="CL193" s="409"/>
      <c r="CM193" s="409"/>
      <c r="CN193" s="409"/>
      <c r="CO193" s="409"/>
      <c r="CP193" s="409"/>
      <c r="CQ193" s="409"/>
      <c r="CR193" s="409"/>
      <c r="CS193" s="409"/>
      <c r="CT193" s="409"/>
      <c r="CU193" s="409"/>
      <c r="CV193" s="409"/>
      <c r="CW193" s="409"/>
      <c r="CX193" s="409"/>
      <c r="CY193" s="409"/>
      <c r="CZ193" s="409"/>
      <c r="DA193" s="410"/>
    </row>
    <row r="194" spans="1:105" s="59" customFormat="1" ht="15" customHeight="1" x14ac:dyDescent="0.2">
      <c r="A194" s="411" t="s">
        <v>26</v>
      </c>
      <c r="B194" s="411"/>
      <c r="C194" s="411"/>
      <c r="D194" s="411"/>
      <c r="E194" s="411"/>
      <c r="F194" s="411"/>
      <c r="G194" s="411"/>
      <c r="H194" s="412"/>
      <c r="I194" s="412"/>
      <c r="J194" s="412"/>
      <c r="K194" s="412"/>
      <c r="L194" s="412"/>
      <c r="M194" s="412"/>
      <c r="N194" s="412"/>
      <c r="O194" s="412"/>
      <c r="P194" s="412"/>
      <c r="Q194" s="412"/>
      <c r="R194" s="412"/>
      <c r="S194" s="412"/>
      <c r="T194" s="412"/>
      <c r="U194" s="412"/>
      <c r="V194" s="412"/>
      <c r="W194" s="412"/>
      <c r="X194" s="412"/>
      <c r="Y194" s="412"/>
      <c r="Z194" s="412"/>
      <c r="AA194" s="412"/>
      <c r="AB194" s="412"/>
      <c r="AC194" s="412"/>
      <c r="AD194" s="412"/>
      <c r="AE194" s="412"/>
      <c r="AF194" s="412"/>
      <c r="AG194" s="412"/>
      <c r="AH194" s="412"/>
      <c r="AI194" s="412"/>
      <c r="AJ194" s="412"/>
      <c r="AK194" s="412"/>
      <c r="AL194" s="412"/>
      <c r="AM194" s="412"/>
      <c r="AN194" s="412"/>
      <c r="AO194" s="412"/>
      <c r="AP194" s="412"/>
      <c r="AQ194" s="412"/>
      <c r="AR194" s="412"/>
      <c r="AS194" s="412"/>
      <c r="AT194" s="412"/>
      <c r="AU194" s="412"/>
      <c r="AV194" s="412"/>
      <c r="AW194" s="412"/>
      <c r="AX194" s="412"/>
      <c r="AY194" s="412"/>
      <c r="AZ194" s="412"/>
      <c r="BA194" s="412"/>
      <c r="BB194" s="412"/>
      <c r="BC194" s="412"/>
      <c r="BD194" s="413"/>
      <c r="BE194" s="413"/>
      <c r="BF194" s="413"/>
      <c r="BG194" s="413"/>
      <c r="BH194" s="413"/>
      <c r="BI194" s="413"/>
      <c r="BJ194" s="413"/>
      <c r="BK194" s="413"/>
      <c r="BL194" s="413"/>
      <c r="BM194" s="413"/>
      <c r="BN194" s="413"/>
      <c r="BO194" s="413"/>
      <c r="BP194" s="413"/>
      <c r="BQ194" s="413"/>
      <c r="BR194" s="413"/>
      <c r="BS194" s="413"/>
      <c r="BT194" s="414"/>
      <c r="BU194" s="414"/>
      <c r="BV194" s="414"/>
      <c r="BW194" s="414"/>
      <c r="BX194" s="414"/>
      <c r="BY194" s="414"/>
      <c r="BZ194" s="414"/>
      <c r="CA194" s="414"/>
      <c r="CB194" s="414"/>
      <c r="CC194" s="414"/>
      <c r="CD194" s="414"/>
      <c r="CE194" s="414"/>
      <c r="CF194" s="414"/>
      <c r="CG194" s="414"/>
      <c r="CH194" s="414"/>
      <c r="CI194" s="414"/>
      <c r="CJ194" s="415"/>
      <c r="CK194" s="416"/>
      <c r="CL194" s="416"/>
      <c r="CM194" s="416"/>
      <c r="CN194" s="416"/>
      <c r="CO194" s="416"/>
      <c r="CP194" s="416"/>
      <c r="CQ194" s="416"/>
      <c r="CR194" s="416"/>
      <c r="CS194" s="416"/>
      <c r="CT194" s="416"/>
      <c r="CU194" s="416"/>
      <c r="CV194" s="416"/>
      <c r="CW194" s="416"/>
      <c r="CX194" s="416"/>
      <c r="CY194" s="416"/>
      <c r="CZ194" s="416"/>
      <c r="DA194" s="417"/>
    </row>
    <row r="195" spans="1:105" s="59" customFormat="1" ht="15" customHeight="1" x14ac:dyDescent="0.2">
      <c r="A195" s="411" t="s">
        <v>30</v>
      </c>
      <c r="B195" s="411"/>
      <c r="C195" s="411"/>
      <c r="D195" s="411"/>
      <c r="E195" s="411"/>
      <c r="F195" s="411"/>
      <c r="G195" s="411"/>
      <c r="H195" s="418"/>
      <c r="I195" s="418"/>
      <c r="J195" s="418"/>
      <c r="K195" s="418"/>
      <c r="L195" s="418"/>
      <c r="M195" s="418"/>
      <c r="N195" s="418"/>
      <c r="O195" s="418"/>
      <c r="P195" s="418"/>
      <c r="Q195" s="418"/>
      <c r="R195" s="418"/>
      <c r="S195" s="418"/>
      <c r="T195" s="418"/>
      <c r="U195" s="418"/>
      <c r="V195" s="418"/>
      <c r="W195" s="418"/>
      <c r="X195" s="418"/>
      <c r="Y195" s="418"/>
      <c r="Z195" s="418"/>
      <c r="AA195" s="418"/>
      <c r="AB195" s="418"/>
      <c r="AC195" s="418"/>
      <c r="AD195" s="418"/>
      <c r="AE195" s="418"/>
      <c r="AF195" s="418"/>
      <c r="AG195" s="418"/>
      <c r="AH195" s="418"/>
      <c r="AI195" s="418"/>
      <c r="AJ195" s="418"/>
      <c r="AK195" s="418"/>
      <c r="AL195" s="418"/>
      <c r="AM195" s="418"/>
      <c r="AN195" s="418"/>
      <c r="AO195" s="418"/>
      <c r="AP195" s="418"/>
      <c r="AQ195" s="418"/>
      <c r="AR195" s="418"/>
      <c r="AS195" s="418"/>
      <c r="AT195" s="418"/>
      <c r="AU195" s="418"/>
      <c r="AV195" s="418"/>
      <c r="AW195" s="418"/>
      <c r="AX195" s="418"/>
      <c r="AY195" s="418"/>
      <c r="AZ195" s="418"/>
      <c r="BA195" s="418"/>
      <c r="BB195" s="418"/>
      <c r="BC195" s="418"/>
      <c r="BD195" s="404"/>
      <c r="BE195" s="404"/>
      <c r="BF195" s="404"/>
      <c r="BG195" s="404"/>
      <c r="BH195" s="404"/>
      <c r="BI195" s="404"/>
      <c r="BJ195" s="404"/>
      <c r="BK195" s="404"/>
      <c r="BL195" s="404"/>
      <c r="BM195" s="404"/>
      <c r="BN195" s="404"/>
      <c r="BO195" s="404"/>
      <c r="BP195" s="404"/>
      <c r="BQ195" s="404"/>
      <c r="BR195" s="404"/>
      <c r="BS195" s="404"/>
      <c r="BT195" s="404"/>
      <c r="BU195" s="404"/>
      <c r="BV195" s="404"/>
      <c r="BW195" s="404"/>
      <c r="BX195" s="404"/>
      <c r="BY195" s="404"/>
      <c r="BZ195" s="404"/>
      <c r="CA195" s="404"/>
      <c r="CB195" s="404"/>
      <c r="CC195" s="404"/>
      <c r="CD195" s="404"/>
      <c r="CE195" s="404"/>
      <c r="CF195" s="404"/>
      <c r="CG195" s="404"/>
      <c r="CH195" s="404"/>
      <c r="CI195" s="404"/>
      <c r="CJ195" s="419"/>
      <c r="CK195" s="420"/>
      <c r="CL195" s="420"/>
      <c r="CM195" s="420"/>
      <c r="CN195" s="420"/>
      <c r="CO195" s="420"/>
      <c r="CP195" s="420"/>
      <c r="CQ195" s="420"/>
      <c r="CR195" s="420"/>
      <c r="CS195" s="420"/>
      <c r="CT195" s="420"/>
      <c r="CU195" s="420"/>
      <c r="CV195" s="420"/>
      <c r="CW195" s="420"/>
      <c r="CX195" s="420"/>
      <c r="CY195" s="420"/>
      <c r="CZ195" s="420"/>
      <c r="DA195" s="421"/>
    </row>
    <row r="196" spans="1:105" s="59" customFormat="1" ht="15" customHeight="1" x14ac:dyDescent="0.2">
      <c r="A196" s="411"/>
      <c r="B196" s="411"/>
      <c r="C196" s="411"/>
      <c r="D196" s="411"/>
      <c r="E196" s="411"/>
      <c r="F196" s="411"/>
      <c r="G196" s="411"/>
      <c r="H196" s="473" t="s">
        <v>7</v>
      </c>
      <c r="I196" s="473"/>
      <c r="J196" s="473"/>
      <c r="K196" s="473"/>
      <c r="L196" s="473"/>
      <c r="M196" s="473"/>
      <c r="N196" s="473"/>
      <c r="O196" s="473"/>
      <c r="P196" s="473"/>
      <c r="Q196" s="473"/>
      <c r="R196" s="473"/>
      <c r="S196" s="473"/>
      <c r="T196" s="473"/>
      <c r="U196" s="473"/>
      <c r="V196" s="473"/>
      <c r="W196" s="473"/>
      <c r="X196" s="473"/>
      <c r="Y196" s="473"/>
      <c r="Z196" s="473"/>
      <c r="AA196" s="473"/>
      <c r="AB196" s="473"/>
      <c r="AC196" s="473"/>
      <c r="AD196" s="473"/>
      <c r="AE196" s="473"/>
      <c r="AF196" s="473"/>
      <c r="AG196" s="473"/>
      <c r="AH196" s="473"/>
      <c r="AI196" s="473"/>
      <c r="AJ196" s="473"/>
      <c r="AK196" s="473"/>
      <c r="AL196" s="473"/>
      <c r="AM196" s="473"/>
      <c r="AN196" s="473"/>
      <c r="AO196" s="473"/>
      <c r="AP196" s="473"/>
      <c r="AQ196" s="473"/>
      <c r="AR196" s="473"/>
      <c r="AS196" s="473"/>
      <c r="AT196" s="473"/>
      <c r="AU196" s="473"/>
      <c r="AV196" s="473"/>
      <c r="AW196" s="473"/>
      <c r="AX196" s="473"/>
      <c r="AY196" s="473"/>
      <c r="AZ196" s="473"/>
      <c r="BA196" s="473"/>
      <c r="BB196" s="473"/>
      <c r="BC196" s="474"/>
      <c r="BD196" s="404" t="s">
        <v>8</v>
      </c>
      <c r="BE196" s="404"/>
      <c r="BF196" s="404"/>
      <c r="BG196" s="404"/>
      <c r="BH196" s="404"/>
      <c r="BI196" s="404"/>
      <c r="BJ196" s="404"/>
      <c r="BK196" s="404"/>
      <c r="BL196" s="404"/>
      <c r="BM196" s="404"/>
      <c r="BN196" s="404"/>
      <c r="BO196" s="404"/>
      <c r="BP196" s="404"/>
      <c r="BQ196" s="404"/>
      <c r="BR196" s="404"/>
      <c r="BS196" s="404"/>
      <c r="BT196" s="404" t="s">
        <v>8</v>
      </c>
      <c r="BU196" s="404"/>
      <c r="BV196" s="404"/>
      <c r="BW196" s="404"/>
      <c r="BX196" s="404"/>
      <c r="BY196" s="404"/>
      <c r="BZ196" s="404"/>
      <c r="CA196" s="404"/>
      <c r="CB196" s="404"/>
      <c r="CC196" s="404"/>
      <c r="CD196" s="404"/>
      <c r="CE196" s="404"/>
      <c r="CF196" s="404"/>
      <c r="CG196" s="404"/>
      <c r="CH196" s="404"/>
      <c r="CI196" s="404"/>
      <c r="CJ196" s="405">
        <f>CJ194</f>
        <v>0</v>
      </c>
      <c r="CK196" s="406"/>
      <c r="CL196" s="406"/>
      <c r="CM196" s="406"/>
      <c r="CN196" s="406"/>
      <c r="CO196" s="406"/>
      <c r="CP196" s="406"/>
      <c r="CQ196" s="406"/>
      <c r="CR196" s="406"/>
      <c r="CS196" s="406"/>
      <c r="CT196" s="406"/>
      <c r="CU196" s="406"/>
      <c r="CV196" s="406"/>
      <c r="CW196" s="406"/>
      <c r="CX196" s="406"/>
      <c r="CY196" s="406"/>
      <c r="CZ196" s="406"/>
      <c r="DA196" s="407"/>
    </row>
    <row r="197" spans="1:105" s="59" customFormat="1" ht="11.25" customHeight="1" x14ac:dyDescent="0.25">
      <c r="A197" s="55"/>
      <c r="B197" s="55"/>
      <c r="C197" s="55"/>
      <c r="D197" s="55"/>
      <c r="E197" s="55"/>
      <c r="F197" s="55"/>
      <c r="G197" s="55"/>
      <c r="H197" s="55"/>
      <c r="I197" s="55"/>
      <c r="J197" s="55"/>
      <c r="K197" s="55"/>
      <c r="L197" s="55"/>
      <c r="M197" s="55"/>
      <c r="N197" s="55"/>
      <c r="O197" s="55"/>
      <c r="P197" s="55"/>
      <c r="Q197" s="55"/>
      <c r="R197" s="55"/>
      <c r="S197" s="55"/>
      <c r="T197" s="55"/>
      <c r="U197" s="55"/>
      <c r="V197" s="55"/>
      <c r="W197" s="55"/>
      <c r="X197" s="55"/>
      <c r="Y197" s="55"/>
      <c r="Z197" s="55"/>
      <c r="AA197" s="55"/>
      <c r="AB197" s="55"/>
      <c r="AC197" s="55"/>
      <c r="AD197" s="55"/>
      <c r="AE197" s="55"/>
      <c r="AF197" s="55"/>
      <c r="AG197" s="55"/>
      <c r="AH197" s="55"/>
      <c r="AI197" s="55"/>
      <c r="AJ197" s="55"/>
      <c r="AK197" s="55"/>
      <c r="AL197" s="55"/>
      <c r="AM197" s="55"/>
      <c r="AN197" s="55"/>
      <c r="AO197" s="55"/>
      <c r="AP197" s="55"/>
      <c r="AQ197" s="55"/>
      <c r="AR197" s="55"/>
      <c r="AS197" s="55"/>
      <c r="AT197" s="55"/>
      <c r="AU197" s="55"/>
      <c r="AV197" s="55"/>
      <c r="AW197" s="55"/>
      <c r="AX197" s="55"/>
      <c r="AY197" s="55"/>
      <c r="AZ197" s="55"/>
      <c r="BA197" s="55"/>
      <c r="BB197" s="55"/>
      <c r="BC197" s="55"/>
      <c r="BD197" s="55"/>
      <c r="BE197" s="55"/>
      <c r="BF197" s="55"/>
      <c r="BG197" s="55"/>
      <c r="BH197" s="55"/>
      <c r="BI197" s="55"/>
      <c r="BJ197" s="55"/>
      <c r="BK197" s="55"/>
      <c r="BL197" s="55"/>
      <c r="BM197" s="55"/>
      <c r="BN197" s="55"/>
      <c r="BO197" s="55"/>
      <c r="BP197" s="55"/>
      <c r="BQ197" s="55"/>
      <c r="BR197" s="55"/>
      <c r="BS197" s="55"/>
      <c r="BT197" s="55"/>
      <c r="BU197" s="55"/>
      <c r="BV197" s="55"/>
      <c r="BW197" s="55"/>
      <c r="BX197" s="55"/>
      <c r="BY197" s="55"/>
      <c r="BZ197" s="55"/>
      <c r="CA197" s="55"/>
      <c r="CB197" s="55"/>
      <c r="CC197" s="55"/>
      <c r="CD197" s="55"/>
      <c r="CE197" s="55"/>
      <c r="CF197" s="55"/>
      <c r="CG197" s="55"/>
      <c r="CH197" s="55"/>
      <c r="CI197" s="55"/>
      <c r="CJ197" s="55"/>
      <c r="CK197" s="55"/>
      <c r="CL197" s="55"/>
      <c r="CM197" s="55"/>
      <c r="CN197" s="55"/>
      <c r="CO197" s="55"/>
      <c r="CP197" s="55"/>
      <c r="CQ197" s="55"/>
      <c r="CR197" s="55"/>
      <c r="CS197" s="55"/>
      <c r="CT197" s="55"/>
      <c r="CU197" s="55"/>
      <c r="CV197" s="55"/>
      <c r="CW197" s="55"/>
      <c r="CX197" s="55"/>
      <c r="CY197" s="55"/>
      <c r="CZ197" s="55"/>
      <c r="DA197" s="55"/>
    </row>
    <row r="198" spans="1:105" s="59" customFormat="1" ht="11.25" customHeight="1" x14ac:dyDescent="0.2">
      <c r="A198" s="536" t="s">
        <v>74</v>
      </c>
      <c r="B198" s="536"/>
      <c r="C198" s="536"/>
      <c r="D198" s="536"/>
      <c r="E198" s="536"/>
      <c r="F198" s="536"/>
      <c r="G198" s="536"/>
      <c r="H198" s="536"/>
      <c r="I198" s="536"/>
      <c r="J198" s="536"/>
      <c r="K198" s="536"/>
      <c r="L198" s="536"/>
      <c r="M198" s="536"/>
      <c r="N198" s="536"/>
      <c r="O198" s="536"/>
      <c r="P198" s="536"/>
      <c r="Q198" s="536"/>
      <c r="R198" s="536"/>
      <c r="S198" s="536"/>
      <c r="T198" s="536"/>
      <c r="U198" s="536"/>
      <c r="V198" s="536"/>
      <c r="W198" s="536"/>
      <c r="X198" s="536"/>
      <c r="Y198" s="536"/>
      <c r="Z198" s="536"/>
      <c r="AA198" s="536"/>
      <c r="AB198" s="536"/>
      <c r="AC198" s="536"/>
      <c r="AD198" s="536"/>
      <c r="AE198" s="536"/>
      <c r="AF198" s="536"/>
      <c r="AG198" s="536"/>
      <c r="AH198" s="536"/>
      <c r="AI198" s="536"/>
      <c r="AJ198" s="536"/>
      <c r="AK198" s="536"/>
      <c r="AL198" s="536"/>
      <c r="AM198" s="536"/>
      <c r="AN198" s="536"/>
      <c r="AO198" s="536"/>
      <c r="AP198" s="536"/>
      <c r="AQ198" s="536"/>
      <c r="AR198" s="536"/>
      <c r="AS198" s="536"/>
      <c r="AT198" s="536"/>
      <c r="AU198" s="536"/>
      <c r="AV198" s="536"/>
      <c r="AW198" s="536"/>
      <c r="AX198" s="536"/>
      <c r="AY198" s="536"/>
      <c r="AZ198" s="536"/>
      <c r="BA198" s="536"/>
      <c r="BB198" s="536"/>
      <c r="BC198" s="536"/>
      <c r="BD198" s="536"/>
      <c r="BE198" s="536"/>
      <c r="BF198" s="536"/>
      <c r="BG198" s="536"/>
      <c r="BH198" s="536"/>
      <c r="BI198" s="536"/>
      <c r="BJ198" s="536"/>
      <c r="BK198" s="536"/>
      <c r="BL198" s="536"/>
      <c r="BM198" s="536"/>
      <c r="BN198" s="536"/>
      <c r="BO198" s="536"/>
      <c r="BP198" s="536"/>
      <c r="BQ198" s="536"/>
      <c r="BR198" s="536"/>
      <c r="BS198" s="536"/>
      <c r="BT198" s="536"/>
      <c r="BU198" s="536"/>
      <c r="BV198" s="536"/>
      <c r="BW198" s="536"/>
      <c r="BX198" s="536"/>
      <c r="BY198" s="536"/>
      <c r="BZ198" s="536"/>
      <c r="CA198" s="536"/>
      <c r="CB198" s="536"/>
      <c r="CC198" s="536"/>
      <c r="CD198" s="536"/>
      <c r="CE198" s="536"/>
      <c r="CF198" s="536"/>
      <c r="CG198" s="536"/>
      <c r="CH198" s="536"/>
      <c r="CI198" s="536"/>
      <c r="CJ198" s="536"/>
      <c r="CK198" s="536"/>
      <c r="CL198" s="536"/>
      <c r="CM198" s="536"/>
      <c r="CN198" s="536"/>
      <c r="CO198" s="536"/>
      <c r="CP198" s="536"/>
      <c r="CQ198" s="536"/>
      <c r="CR198" s="536"/>
      <c r="CS198" s="536"/>
      <c r="CT198" s="536"/>
      <c r="CU198" s="536"/>
      <c r="CV198" s="536"/>
      <c r="CW198" s="536"/>
      <c r="CX198" s="536"/>
      <c r="CY198" s="536"/>
      <c r="CZ198" s="536"/>
      <c r="DA198" s="536"/>
    </row>
    <row r="199" spans="1:105" s="59" customFormat="1" ht="11.25" customHeight="1" x14ac:dyDescent="0.25">
      <c r="A199" s="55"/>
      <c r="B199" s="55"/>
      <c r="C199" s="55"/>
      <c r="D199" s="55"/>
      <c r="E199" s="55"/>
      <c r="F199" s="55"/>
      <c r="G199" s="55"/>
      <c r="H199" s="55"/>
      <c r="I199" s="55"/>
      <c r="J199" s="55"/>
      <c r="K199" s="55"/>
      <c r="L199" s="55"/>
      <c r="M199" s="55"/>
      <c r="N199" s="55"/>
      <c r="O199" s="55"/>
      <c r="P199" s="55"/>
      <c r="Q199" s="55"/>
      <c r="R199" s="55"/>
      <c r="S199" s="55"/>
      <c r="T199" s="55"/>
      <c r="U199" s="55"/>
      <c r="V199" s="55"/>
      <c r="W199" s="55"/>
      <c r="X199" s="55"/>
      <c r="Y199" s="55"/>
      <c r="Z199" s="55"/>
      <c r="AA199" s="55"/>
      <c r="AB199" s="55"/>
      <c r="AC199" s="55"/>
      <c r="AD199" s="55"/>
      <c r="AE199" s="55"/>
      <c r="AF199" s="55"/>
      <c r="AG199" s="55"/>
      <c r="AH199" s="55"/>
      <c r="AI199" s="55"/>
      <c r="AJ199" s="55"/>
      <c r="AK199" s="55"/>
      <c r="AL199" s="55"/>
      <c r="AM199" s="55"/>
      <c r="AN199" s="55"/>
      <c r="AO199" s="55"/>
      <c r="AP199" s="55"/>
      <c r="AQ199" s="55"/>
      <c r="AR199" s="55"/>
      <c r="AS199" s="55"/>
      <c r="AT199" s="55"/>
      <c r="AU199" s="55"/>
      <c r="AV199" s="55"/>
      <c r="AW199" s="55"/>
      <c r="AX199" s="55"/>
      <c r="AY199" s="55"/>
      <c r="AZ199" s="55"/>
      <c r="BA199" s="55"/>
      <c r="BB199" s="55"/>
      <c r="BC199" s="55"/>
      <c r="BD199" s="55"/>
      <c r="BE199" s="55"/>
      <c r="BF199" s="55"/>
      <c r="BG199" s="55"/>
      <c r="BH199" s="55"/>
      <c r="BI199" s="55"/>
      <c r="BJ199" s="55"/>
      <c r="BK199" s="55"/>
      <c r="BL199" s="55"/>
      <c r="BM199" s="55"/>
      <c r="BN199" s="55"/>
      <c r="BO199" s="55"/>
      <c r="BP199" s="55"/>
      <c r="BQ199" s="55"/>
      <c r="BR199" s="55"/>
      <c r="BS199" s="55"/>
      <c r="BT199" s="55"/>
      <c r="BU199" s="55"/>
      <c r="BV199" s="55"/>
      <c r="BW199" s="55"/>
      <c r="BX199" s="55"/>
      <c r="BY199" s="55"/>
      <c r="BZ199" s="55"/>
      <c r="CA199" s="55"/>
      <c r="CB199" s="55"/>
      <c r="CC199" s="55"/>
      <c r="CD199" s="55"/>
      <c r="CE199" s="55"/>
      <c r="CF199" s="55"/>
      <c r="CG199" s="55"/>
      <c r="CH199" s="55"/>
      <c r="CI199" s="55"/>
      <c r="CJ199" s="55"/>
      <c r="CK199" s="55"/>
      <c r="CL199" s="55"/>
      <c r="CM199" s="55"/>
      <c r="CN199" s="55"/>
      <c r="CO199" s="55"/>
      <c r="CP199" s="55"/>
      <c r="CQ199" s="55"/>
      <c r="CR199" s="55"/>
      <c r="CS199" s="55"/>
      <c r="CT199" s="55"/>
      <c r="CU199" s="55"/>
      <c r="CV199" s="55"/>
      <c r="CW199" s="55"/>
      <c r="CX199" s="55"/>
      <c r="CY199" s="55"/>
      <c r="CZ199" s="55"/>
      <c r="DA199" s="55"/>
    </row>
    <row r="200" spans="1:105" s="59" customFormat="1" ht="26.25" customHeight="1" x14ac:dyDescent="0.2">
      <c r="A200" s="431" t="s">
        <v>0</v>
      </c>
      <c r="B200" s="432"/>
      <c r="C200" s="432"/>
      <c r="D200" s="432"/>
      <c r="E200" s="432"/>
      <c r="F200" s="432"/>
      <c r="G200" s="433"/>
      <c r="H200" s="436" t="s">
        <v>14</v>
      </c>
      <c r="I200" s="437"/>
      <c r="J200" s="437"/>
      <c r="K200" s="437"/>
      <c r="L200" s="437"/>
      <c r="M200" s="437"/>
      <c r="N200" s="437"/>
      <c r="O200" s="437"/>
      <c r="P200" s="437"/>
      <c r="Q200" s="437"/>
      <c r="R200" s="437"/>
      <c r="S200" s="437"/>
      <c r="T200" s="437"/>
      <c r="U200" s="437"/>
      <c r="V200" s="437"/>
      <c r="W200" s="437"/>
      <c r="X200" s="437"/>
      <c r="Y200" s="437"/>
      <c r="Z200" s="437"/>
      <c r="AA200" s="437"/>
      <c r="AB200" s="437"/>
      <c r="AC200" s="437"/>
      <c r="AD200" s="437"/>
      <c r="AE200" s="437"/>
      <c r="AF200" s="437"/>
      <c r="AG200" s="437"/>
      <c r="AH200" s="437"/>
      <c r="AI200" s="437"/>
      <c r="AJ200" s="437"/>
      <c r="AK200" s="437"/>
      <c r="AL200" s="437"/>
      <c r="AM200" s="437"/>
      <c r="AN200" s="431" t="s">
        <v>75</v>
      </c>
      <c r="AO200" s="432"/>
      <c r="AP200" s="432"/>
      <c r="AQ200" s="432"/>
      <c r="AR200" s="432"/>
      <c r="AS200" s="432"/>
      <c r="AT200" s="432"/>
      <c r="AU200" s="432"/>
      <c r="AV200" s="432"/>
      <c r="AW200" s="432"/>
      <c r="AX200" s="432"/>
      <c r="AY200" s="432"/>
      <c r="AZ200" s="432"/>
      <c r="BA200" s="432"/>
      <c r="BB200" s="432"/>
      <c r="BC200" s="433"/>
      <c r="BD200" s="431" t="s">
        <v>85</v>
      </c>
      <c r="BE200" s="432"/>
      <c r="BF200" s="432"/>
      <c r="BG200" s="432"/>
      <c r="BH200" s="432"/>
      <c r="BI200" s="432"/>
      <c r="BJ200" s="432"/>
      <c r="BK200" s="432"/>
      <c r="BL200" s="432"/>
      <c r="BM200" s="432"/>
      <c r="BN200" s="432"/>
      <c r="BO200" s="432"/>
      <c r="BP200" s="432"/>
      <c r="BQ200" s="432"/>
      <c r="BR200" s="432"/>
      <c r="BS200" s="433"/>
      <c r="BT200" s="431" t="s">
        <v>76</v>
      </c>
      <c r="BU200" s="432"/>
      <c r="BV200" s="432"/>
      <c r="BW200" s="432"/>
      <c r="BX200" s="432"/>
      <c r="BY200" s="432"/>
      <c r="BZ200" s="432"/>
      <c r="CA200" s="432"/>
      <c r="CB200" s="432"/>
      <c r="CC200" s="432"/>
      <c r="CD200" s="432"/>
      <c r="CE200" s="432"/>
      <c r="CF200" s="432"/>
      <c r="CG200" s="432"/>
      <c r="CH200" s="432"/>
      <c r="CI200" s="433"/>
      <c r="CJ200" s="431" t="s">
        <v>77</v>
      </c>
      <c r="CK200" s="432"/>
      <c r="CL200" s="432"/>
      <c r="CM200" s="432"/>
      <c r="CN200" s="432"/>
      <c r="CO200" s="432"/>
      <c r="CP200" s="432"/>
      <c r="CQ200" s="432"/>
      <c r="CR200" s="432"/>
      <c r="CS200" s="432"/>
      <c r="CT200" s="432"/>
      <c r="CU200" s="432"/>
      <c r="CV200" s="432"/>
      <c r="CW200" s="432"/>
      <c r="CX200" s="432"/>
      <c r="CY200" s="432"/>
      <c r="CZ200" s="432"/>
      <c r="DA200" s="433"/>
    </row>
    <row r="201" spans="1:105" ht="12" customHeight="1" x14ac:dyDescent="0.25">
      <c r="A201" s="429">
        <v>1</v>
      </c>
      <c r="B201" s="429"/>
      <c r="C201" s="429"/>
      <c r="D201" s="429"/>
      <c r="E201" s="429"/>
      <c r="F201" s="429"/>
      <c r="G201" s="429"/>
      <c r="H201" s="439">
        <v>2</v>
      </c>
      <c r="I201" s="440"/>
      <c r="J201" s="440"/>
      <c r="K201" s="440"/>
      <c r="L201" s="440"/>
      <c r="M201" s="440"/>
      <c r="N201" s="440"/>
      <c r="O201" s="440"/>
      <c r="P201" s="440"/>
      <c r="Q201" s="440"/>
      <c r="R201" s="440"/>
      <c r="S201" s="440"/>
      <c r="T201" s="440"/>
      <c r="U201" s="440"/>
      <c r="V201" s="440"/>
      <c r="W201" s="440"/>
      <c r="X201" s="440"/>
      <c r="Y201" s="440"/>
      <c r="Z201" s="440"/>
      <c r="AA201" s="440"/>
      <c r="AB201" s="440"/>
      <c r="AC201" s="440"/>
      <c r="AD201" s="440"/>
      <c r="AE201" s="440"/>
      <c r="AF201" s="440"/>
      <c r="AG201" s="440"/>
      <c r="AH201" s="440"/>
      <c r="AI201" s="440"/>
      <c r="AJ201" s="440"/>
      <c r="AK201" s="440"/>
      <c r="AL201" s="440"/>
      <c r="AM201" s="440"/>
      <c r="AN201" s="429">
        <v>3</v>
      </c>
      <c r="AO201" s="429"/>
      <c r="AP201" s="429"/>
      <c r="AQ201" s="429"/>
      <c r="AR201" s="429"/>
      <c r="AS201" s="429"/>
      <c r="AT201" s="429"/>
      <c r="AU201" s="429"/>
      <c r="AV201" s="429"/>
      <c r="AW201" s="429"/>
      <c r="AX201" s="429"/>
      <c r="AY201" s="429"/>
      <c r="AZ201" s="429"/>
      <c r="BA201" s="429"/>
      <c r="BB201" s="429"/>
      <c r="BC201" s="429"/>
      <c r="BD201" s="429">
        <v>4</v>
      </c>
      <c r="BE201" s="429"/>
      <c r="BF201" s="429"/>
      <c r="BG201" s="429"/>
      <c r="BH201" s="429"/>
      <c r="BI201" s="429"/>
      <c r="BJ201" s="429"/>
      <c r="BK201" s="429"/>
      <c r="BL201" s="429"/>
      <c r="BM201" s="429"/>
      <c r="BN201" s="429"/>
      <c r="BO201" s="429"/>
      <c r="BP201" s="429"/>
      <c r="BQ201" s="429"/>
      <c r="BR201" s="429"/>
      <c r="BS201" s="429"/>
      <c r="BT201" s="429">
        <v>5</v>
      </c>
      <c r="BU201" s="429"/>
      <c r="BV201" s="429"/>
      <c r="BW201" s="429"/>
      <c r="BX201" s="429"/>
      <c r="BY201" s="429"/>
      <c r="BZ201" s="429"/>
      <c r="CA201" s="429"/>
      <c r="CB201" s="429"/>
      <c r="CC201" s="429"/>
      <c r="CD201" s="429"/>
      <c r="CE201" s="429"/>
      <c r="CF201" s="429"/>
      <c r="CG201" s="429"/>
      <c r="CH201" s="429"/>
      <c r="CI201" s="429"/>
      <c r="CJ201" s="429">
        <v>6</v>
      </c>
      <c r="CK201" s="429"/>
      <c r="CL201" s="429"/>
      <c r="CM201" s="429"/>
      <c r="CN201" s="429"/>
      <c r="CO201" s="429"/>
      <c r="CP201" s="429"/>
      <c r="CQ201" s="429"/>
      <c r="CR201" s="429"/>
      <c r="CS201" s="429"/>
      <c r="CT201" s="429"/>
      <c r="CU201" s="429"/>
      <c r="CV201" s="429"/>
      <c r="CW201" s="429"/>
      <c r="CX201" s="429"/>
      <c r="CY201" s="429"/>
      <c r="CZ201" s="429"/>
      <c r="DA201" s="429"/>
    </row>
    <row r="202" spans="1:105" s="56" customFormat="1" ht="14.25" x14ac:dyDescent="0.2">
      <c r="A202" s="424" t="s">
        <v>26</v>
      </c>
      <c r="B202" s="424"/>
      <c r="C202" s="424"/>
      <c r="D202" s="424"/>
      <c r="E202" s="424"/>
      <c r="F202" s="424"/>
      <c r="G202" s="424"/>
      <c r="H202" s="436"/>
      <c r="I202" s="437"/>
      <c r="J202" s="437"/>
      <c r="K202" s="437"/>
      <c r="L202" s="437"/>
      <c r="M202" s="437"/>
      <c r="N202" s="437"/>
      <c r="O202" s="437"/>
      <c r="P202" s="437"/>
      <c r="Q202" s="437"/>
      <c r="R202" s="437"/>
      <c r="S202" s="437"/>
      <c r="T202" s="437"/>
      <c r="U202" s="437"/>
      <c r="V202" s="437"/>
      <c r="W202" s="437"/>
      <c r="X202" s="437"/>
      <c r="Y202" s="437"/>
      <c r="Z202" s="437"/>
      <c r="AA202" s="437"/>
      <c r="AB202" s="437"/>
      <c r="AC202" s="437"/>
      <c r="AD202" s="437"/>
      <c r="AE202" s="437"/>
      <c r="AF202" s="437"/>
      <c r="AG202" s="437"/>
      <c r="AH202" s="437"/>
      <c r="AI202" s="437"/>
      <c r="AJ202" s="437"/>
      <c r="AK202" s="437"/>
      <c r="AL202" s="437"/>
      <c r="AM202" s="437"/>
      <c r="AN202" s="413"/>
      <c r="AO202" s="413"/>
      <c r="AP202" s="413"/>
      <c r="AQ202" s="413"/>
      <c r="AR202" s="413"/>
      <c r="AS202" s="413"/>
      <c r="AT202" s="413"/>
      <c r="AU202" s="413"/>
      <c r="AV202" s="413"/>
      <c r="AW202" s="413"/>
      <c r="AX202" s="413"/>
      <c r="AY202" s="413"/>
      <c r="AZ202" s="413"/>
      <c r="BA202" s="413"/>
      <c r="BB202" s="413"/>
      <c r="BC202" s="413"/>
      <c r="BD202" s="413"/>
      <c r="BE202" s="413"/>
      <c r="BF202" s="413"/>
      <c r="BG202" s="413"/>
      <c r="BH202" s="413"/>
      <c r="BI202" s="413"/>
      <c r="BJ202" s="413"/>
      <c r="BK202" s="413"/>
      <c r="BL202" s="413"/>
      <c r="BM202" s="413"/>
      <c r="BN202" s="413"/>
      <c r="BO202" s="413"/>
      <c r="BP202" s="413"/>
      <c r="BQ202" s="413"/>
      <c r="BR202" s="413"/>
      <c r="BS202" s="413"/>
      <c r="BT202" s="413"/>
      <c r="BU202" s="413"/>
      <c r="BV202" s="413"/>
      <c r="BW202" s="413"/>
      <c r="BX202" s="413"/>
      <c r="BY202" s="413"/>
      <c r="BZ202" s="413"/>
      <c r="CA202" s="413"/>
      <c r="CB202" s="413"/>
      <c r="CC202" s="413"/>
      <c r="CD202" s="413"/>
      <c r="CE202" s="413"/>
      <c r="CF202" s="413"/>
      <c r="CG202" s="413"/>
      <c r="CH202" s="413"/>
      <c r="CI202" s="413"/>
      <c r="CJ202" s="414"/>
      <c r="CK202" s="414"/>
      <c r="CL202" s="414"/>
      <c r="CM202" s="414"/>
      <c r="CN202" s="414"/>
      <c r="CO202" s="414"/>
      <c r="CP202" s="414"/>
      <c r="CQ202" s="414"/>
      <c r="CR202" s="414"/>
      <c r="CS202" s="414"/>
      <c r="CT202" s="414"/>
      <c r="CU202" s="414"/>
      <c r="CV202" s="414"/>
      <c r="CW202" s="414"/>
      <c r="CX202" s="414"/>
      <c r="CY202" s="414"/>
      <c r="CZ202" s="414"/>
      <c r="DA202" s="414"/>
    </row>
    <row r="203" spans="1:105" ht="10.5" customHeight="1" x14ac:dyDescent="0.25">
      <c r="A203" s="424" t="s">
        <v>30</v>
      </c>
      <c r="B203" s="424"/>
      <c r="C203" s="424"/>
      <c r="D203" s="424"/>
      <c r="E203" s="424"/>
      <c r="F203" s="424"/>
      <c r="G203" s="424"/>
      <c r="H203" s="436"/>
      <c r="I203" s="437"/>
      <c r="J203" s="437"/>
      <c r="K203" s="437"/>
      <c r="L203" s="437"/>
      <c r="M203" s="437"/>
      <c r="N203" s="437"/>
      <c r="O203" s="437"/>
      <c r="P203" s="437"/>
      <c r="Q203" s="437"/>
      <c r="R203" s="437"/>
      <c r="S203" s="437"/>
      <c r="T203" s="437"/>
      <c r="U203" s="437"/>
      <c r="V203" s="437"/>
      <c r="W203" s="437"/>
      <c r="X203" s="437"/>
      <c r="Y203" s="437"/>
      <c r="Z203" s="437"/>
      <c r="AA203" s="437"/>
      <c r="AB203" s="437"/>
      <c r="AC203" s="437"/>
      <c r="AD203" s="437"/>
      <c r="AE203" s="437"/>
      <c r="AF203" s="437"/>
      <c r="AG203" s="437"/>
      <c r="AH203" s="437"/>
      <c r="AI203" s="437"/>
      <c r="AJ203" s="437"/>
      <c r="AK203" s="437"/>
      <c r="AL203" s="437"/>
      <c r="AM203" s="437"/>
      <c r="AN203" s="413"/>
      <c r="AO203" s="413"/>
      <c r="AP203" s="413"/>
      <c r="AQ203" s="413"/>
      <c r="AR203" s="413"/>
      <c r="AS203" s="413"/>
      <c r="AT203" s="413"/>
      <c r="AU203" s="413"/>
      <c r="AV203" s="413"/>
      <c r="AW203" s="413"/>
      <c r="AX203" s="413"/>
      <c r="AY203" s="413"/>
      <c r="AZ203" s="413"/>
      <c r="BA203" s="413"/>
      <c r="BB203" s="413"/>
      <c r="BC203" s="413"/>
      <c r="BD203" s="413"/>
      <c r="BE203" s="413"/>
      <c r="BF203" s="413"/>
      <c r="BG203" s="413"/>
      <c r="BH203" s="413"/>
      <c r="BI203" s="413"/>
      <c r="BJ203" s="413"/>
      <c r="BK203" s="413"/>
      <c r="BL203" s="413"/>
      <c r="BM203" s="413"/>
      <c r="BN203" s="413"/>
      <c r="BO203" s="413"/>
      <c r="BP203" s="413"/>
      <c r="BQ203" s="413"/>
      <c r="BR203" s="413"/>
      <c r="BS203" s="413"/>
      <c r="BT203" s="413"/>
      <c r="BU203" s="413"/>
      <c r="BV203" s="413"/>
      <c r="BW203" s="413"/>
      <c r="BX203" s="413"/>
      <c r="BY203" s="413"/>
      <c r="BZ203" s="413"/>
      <c r="CA203" s="413"/>
      <c r="CB203" s="413"/>
      <c r="CC203" s="413"/>
      <c r="CD203" s="413"/>
      <c r="CE203" s="413"/>
      <c r="CF203" s="413"/>
      <c r="CG203" s="413"/>
      <c r="CH203" s="413"/>
      <c r="CI203" s="413"/>
      <c r="CJ203" s="414"/>
      <c r="CK203" s="414"/>
      <c r="CL203" s="414"/>
      <c r="CM203" s="414"/>
      <c r="CN203" s="414"/>
      <c r="CO203" s="414"/>
      <c r="CP203" s="414"/>
      <c r="CQ203" s="414"/>
      <c r="CR203" s="414"/>
      <c r="CS203" s="414"/>
      <c r="CT203" s="414"/>
      <c r="CU203" s="414"/>
      <c r="CV203" s="414"/>
      <c r="CW203" s="414"/>
      <c r="CX203" s="414"/>
      <c r="CY203" s="414"/>
      <c r="CZ203" s="414"/>
      <c r="DA203" s="414"/>
    </row>
    <row r="204" spans="1:105" s="57" customFormat="1" ht="15" customHeight="1" x14ac:dyDescent="0.2">
      <c r="A204" s="424"/>
      <c r="B204" s="424"/>
      <c r="C204" s="424"/>
      <c r="D204" s="424"/>
      <c r="E204" s="424"/>
      <c r="F204" s="424"/>
      <c r="G204" s="424"/>
      <c r="H204" s="457" t="s">
        <v>7</v>
      </c>
      <c r="I204" s="458"/>
      <c r="J204" s="458"/>
      <c r="K204" s="458"/>
      <c r="L204" s="458"/>
      <c r="M204" s="458"/>
      <c r="N204" s="458"/>
      <c r="O204" s="458"/>
      <c r="P204" s="458"/>
      <c r="Q204" s="458"/>
      <c r="R204" s="458"/>
      <c r="S204" s="458"/>
      <c r="T204" s="458"/>
      <c r="U204" s="458"/>
      <c r="V204" s="458"/>
      <c r="W204" s="458"/>
      <c r="X204" s="458"/>
      <c r="Y204" s="458"/>
      <c r="Z204" s="458"/>
      <c r="AA204" s="458"/>
      <c r="AB204" s="458"/>
      <c r="AC204" s="458"/>
      <c r="AD204" s="458"/>
      <c r="AE204" s="458"/>
      <c r="AF204" s="458"/>
      <c r="AG204" s="458"/>
      <c r="AH204" s="458"/>
      <c r="AI204" s="458"/>
      <c r="AJ204" s="458"/>
      <c r="AK204" s="458"/>
      <c r="AL204" s="458"/>
      <c r="AM204" s="458"/>
      <c r="AN204" s="413" t="s">
        <v>8</v>
      </c>
      <c r="AO204" s="413"/>
      <c r="AP204" s="413"/>
      <c r="AQ204" s="413"/>
      <c r="AR204" s="413"/>
      <c r="AS204" s="413"/>
      <c r="AT204" s="413"/>
      <c r="AU204" s="413"/>
      <c r="AV204" s="413"/>
      <c r="AW204" s="413"/>
      <c r="AX204" s="413"/>
      <c r="AY204" s="413"/>
      <c r="AZ204" s="413"/>
      <c r="BA204" s="413"/>
      <c r="BB204" s="413"/>
      <c r="BC204" s="413"/>
      <c r="BD204" s="413" t="s">
        <v>8</v>
      </c>
      <c r="BE204" s="413"/>
      <c r="BF204" s="413"/>
      <c r="BG204" s="413"/>
      <c r="BH204" s="413"/>
      <c r="BI204" s="413"/>
      <c r="BJ204" s="413"/>
      <c r="BK204" s="413"/>
      <c r="BL204" s="413"/>
      <c r="BM204" s="413"/>
      <c r="BN204" s="413"/>
      <c r="BO204" s="413"/>
      <c r="BP204" s="413"/>
      <c r="BQ204" s="413"/>
      <c r="BR204" s="413"/>
      <c r="BS204" s="413"/>
      <c r="BT204" s="413" t="s">
        <v>8</v>
      </c>
      <c r="BU204" s="413"/>
      <c r="BV204" s="413"/>
      <c r="BW204" s="413"/>
      <c r="BX204" s="413"/>
      <c r="BY204" s="413"/>
      <c r="BZ204" s="413"/>
      <c r="CA204" s="413"/>
      <c r="CB204" s="413"/>
      <c r="CC204" s="413"/>
      <c r="CD204" s="413"/>
      <c r="CE204" s="413"/>
      <c r="CF204" s="413"/>
      <c r="CG204" s="413"/>
      <c r="CH204" s="413"/>
      <c r="CI204" s="413"/>
      <c r="CJ204" s="414"/>
      <c r="CK204" s="414"/>
      <c r="CL204" s="414"/>
      <c r="CM204" s="414"/>
      <c r="CN204" s="414"/>
      <c r="CO204" s="414"/>
      <c r="CP204" s="414"/>
      <c r="CQ204" s="414"/>
      <c r="CR204" s="414"/>
      <c r="CS204" s="414"/>
      <c r="CT204" s="414"/>
      <c r="CU204" s="414"/>
      <c r="CV204" s="414"/>
      <c r="CW204" s="414"/>
      <c r="CX204" s="414"/>
      <c r="CY204" s="414"/>
      <c r="CZ204" s="414"/>
      <c r="DA204" s="414"/>
    </row>
    <row r="205" spans="1:105" s="58" customFormat="1" ht="15" x14ac:dyDescent="0.25">
      <c r="A205" s="55"/>
      <c r="B205" s="55"/>
      <c r="C205" s="55"/>
      <c r="D205" s="55"/>
      <c r="E205" s="55"/>
      <c r="F205" s="55"/>
      <c r="G205" s="55"/>
      <c r="H205" s="55"/>
      <c r="I205" s="55"/>
      <c r="J205" s="55"/>
      <c r="K205" s="55"/>
      <c r="L205" s="55"/>
      <c r="M205" s="55"/>
      <c r="N205" s="55"/>
      <c r="O205" s="55"/>
      <c r="P205" s="55"/>
      <c r="Q205" s="55"/>
      <c r="R205" s="55"/>
      <c r="S205" s="55"/>
      <c r="T205" s="55"/>
      <c r="U205" s="55"/>
      <c r="V205" s="55"/>
      <c r="W205" s="55"/>
      <c r="X205" s="55"/>
      <c r="Y205" s="55"/>
      <c r="Z205" s="55"/>
      <c r="AA205" s="55"/>
      <c r="AB205" s="55"/>
      <c r="AC205" s="55"/>
      <c r="AD205" s="55"/>
      <c r="AE205" s="55"/>
      <c r="AF205" s="55"/>
      <c r="AG205" s="55"/>
      <c r="AH205" s="55"/>
      <c r="AI205" s="55"/>
      <c r="AJ205" s="55"/>
      <c r="AK205" s="55"/>
      <c r="AL205" s="55"/>
      <c r="AM205" s="55"/>
      <c r="AN205" s="55"/>
      <c r="AO205" s="55"/>
      <c r="AP205" s="55"/>
      <c r="AQ205" s="55"/>
      <c r="AR205" s="55"/>
      <c r="AS205" s="55"/>
      <c r="AT205" s="55"/>
      <c r="AU205" s="55"/>
      <c r="AV205" s="55"/>
      <c r="AW205" s="55"/>
      <c r="AX205" s="55"/>
      <c r="AY205" s="55"/>
      <c r="AZ205" s="55"/>
      <c r="BA205" s="55"/>
      <c r="BB205" s="55"/>
      <c r="BC205" s="55"/>
      <c r="BD205" s="55"/>
      <c r="BE205" s="55"/>
      <c r="BF205" s="55"/>
      <c r="BG205" s="55"/>
      <c r="BH205" s="55"/>
      <c r="BI205" s="55"/>
      <c r="BJ205" s="55"/>
      <c r="BK205" s="55"/>
      <c r="BL205" s="55"/>
      <c r="BM205" s="55"/>
      <c r="BN205" s="55"/>
      <c r="BO205" s="55"/>
      <c r="BP205" s="55"/>
      <c r="BQ205" s="55"/>
      <c r="BR205" s="55"/>
      <c r="BS205" s="55"/>
      <c r="BT205" s="55"/>
      <c r="BU205" s="55"/>
      <c r="BV205" s="55"/>
      <c r="BW205" s="55"/>
      <c r="BX205" s="55"/>
      <c r="BY205" s="55"/>
      <c r="BZ205" s="55"/>
      <c r="CA205" s="55"/>
      <c r="CB205" s="55"/>
      <c r="CC205" s="55"/>
      <c r="CD205" s="55"/>
      <c r="CE205" s="55"/>
      <c r="CF205" s="55"/>
      <c r="CG205" s="55"/>
      <c r="CH205" s="55"/>
      <c r="CI205" s="55"/>
      <c r="CJ205" s="55"/>
      <c r="CK205" s="55"/>
      <c r="CL205" s="55"/>
      <c r="CM205" s="55"/>
      <c r="CN205" s="55"/>
      <c r="CO205" s="55"/>
      <c r="CP205" s="55"/>
      <c r="CQ205" s="55"/>
      <c r="CR205" s="55"/>
      <c r="CS205" s="55"/>
      <c r="CT205" s="55"/>
      <c r="CU205" s="55"/>
      <c r="CV205" s="55"/>
      <c r="CW205" s="55"/>
      <c r="CX205" s="55"/>
      <c r="CY205" s="55"/>
      <c r="CZ205" s="55"/>
      <c r="DA205" s="55"/>
    </row>
    <row r="206" spans="1:105" s="59" customFormat="1" ht="15" customHeight="1" x14ac:dyDescent="0.2">
      <c r="A206" s="536" t="s">
        <v>156</v>
      </c>
      <c r="B206" s="536"/>
      <c r="C206" s="536"/>
      <c r="D206" s="536"/>
      <c r="E206" s="536"/>
      <c r="F206" s="536"/>
      <c r="G206" s="536"/>
      <c r="H206" s="536"/>
      <c r="I206" s="536"/>
      <c r="J206" s="536"/>
      <c r="K206" s="536"/>
      <c r="L206" s="536"/>
      <c r="M206" s="536"/>
      <c r="N206" s="536"/>
      <c r="O206" s="536"/>
      <c r="P206" s="536"/>
      <c r="Q206" s="536"/>
      <c r="R206" s="536"/>
      <c r="S206" s="536"/>
      <c r="T206" s="536"/>
      <c r="U206" s="536"/>
      <c r="V206" s="536"/>
      <c r="W206" s="536"/>
      <c r="X206" s="536"/>
      <c r="Y206" s="536"/>
      <c r="Z206" s="536"/>
      <c r="AA206" s="536"/>
      <c r="AB206" s="536"/>
      <c r="AC206" s="536"/>
      <c r="AD206" s="536"/>
      <c r="AE206" s="536"/>
      <c r="AF206" s="536"/>
      <c r="AG206" s="536"/>
      <c r="AH206" s="536"/>
      <c r="AI206" s="536"/>
      <c r="AJ206" s="536"/>
      <c r="AK206" s="536"/>
      <c r="AL206" s="536"/>
      <c r="AM206" s="536"/>
      <c r="AN206" s="536"/>
      <c r="AO206" s="536"/>
      <c r="AP206" s="536"/>
      <c r="AQ206" s="536"/>
      <c r="AR206" s="536"/>
      <c r="AS206" s="536"/>
      <c r="AT206" s="536"/>
      <c r="AU206" s="536"/>
      <c r="AV206" s="536"/>
      <c r="AW206" s="536"/>
      <c r="AX206" s="536"/>
      <c r="AY206" s="536"/>
      <c r="AZ206" s="536"/>
      <c r="BA206" s="536"/>
      <c r="BB206" s="536"/>
      <c r="BC206" s="536"/>
      <c r="BD206" s="536"/>
      <c r="BE206" s="536"/>
      <c r="BF206" s="536"/>
      <c r="BG206" s="536"/>
      <c r="BH206" s="536"/>
      <c r="BI206" s="536"/>
      <c r="BJ206" s="536"/>
      <c r="BK206" s="536"/>
      <c r="BL206" s="536"/>
      <c r="BM206" s="536"/>
      <c r="BN206" s="536"/>
      <c r="BO206" s="536"/>
      <c r="BP206" s="536"/>
      <c r="BQ206" s="536"/>
      <c r="BR206" s="536"/>
      <c r="BS206" s="536"/>
      <c r="BT206" s="536"/>
      <c r="BU206" s="536"/>
      <c r="BV206" s="536"/>
      <c r="BW206" s="536"/>
      <c r="BX206" s="536"/>
      <c r="BY206" s="536"/>
      <c r="BZ206" s="536"/>
      <c r="CA206" s="536"/>
      <c r="CB206" s="536"/>
      <c r="CC206" s="536"/>
      <c r="CD206" s="536"/>
      <c r="CE206" s="536"/>
      <c r="CF206" s="536"/>
      <c r="CG206" s="536"/>
      <c r="CH206" s="536"/>
      <c r="CI206" s="536"/>
      <c r="CJ206" s="536"/>
      <c r="CK206" s="536"/>
      <c r="CL206" s="536"/>
      <c r="CM206" s="536"/>
      <c r="CN206" s="536"/>
      <c r="CO206" s="536"/>
      <c r="CP206" s="536"/>
      <c r="CQ206" s="536"/>
      <c r="CR206" s="536"/>
      <c r="CS206" s="536"/>
      <c r="CT206" s="536"/>
      <c r="CU206" s="536"/>
      <c r="CV206" s="536"/>
      <c r="CW206" s="536"/>
      <c r="CX206" s="536"/>
      <c r="CY206" s="536"/>
      <c r="CZ206" s="536"/>
      <c r="DA206" s="536"/>
    </row>
    <row r="207" spans="1:105" s="59" customFormat="1" ht="9.75" customHeight="1" x14ac:dyDescent="0.25">
      <c r="A207" s="55"/>
      <c r="B207" s="55"/>
      <c r="C207" s="55"/>
      <c r="D207" s="55"/>
      <c r="E207" s="55"/>
      <c r="F207" s="55"/>
      <c r="G207" s="55"/>
      <c r="H207" s="55"/>
      <c r="I207" s="55"/>
      <c r="J207" s="55"/>
      <c r="K207" s="55"/>
      <c r="L207" s="55"/>
      <c r="M207" s="55"/>
      <c r="N207" s="55"/>
      <c r="O207" s="55"/>
      <c r="P207" s="55"/>
      <c r="Q207" s="55"/>
      <c r="R207" s="55"/>
      <c r="S207" s="55"/>
      <c r="T207" s="55"/>
      <c r="U207" s="55"/>
      <c r="V207" s="55"/>
      <c r="W207" s="55"/>
      <c r="X207" s="55"/>
      <c r="Y207" s="55"/>
      <c r="Z207" s="55"/>
      <c r="AA207" s="55"/>
      <c r="AB207" s="55"/>
      <c r="AC207" s="55"/>
      <c r="AD207" s="55"/>
      <c r="AE207" s="55"/>
      <c r="AF207" s="55"/>
      <c r="AG207" s="55"/>
      <c r="AH207" s="55"/>
      <c r="AI207" s="55"/>
      <c r="AJ207" s="55"/>
      <c r="AK207" s="55"/>
      <c r="AL207" s="55"/>
      <c r="AM207" s="55"/>
      <c r="AN207" s="55"/>
      <c r="AO207" s="55"/>
      <c r="AP207" s="55"/>
      <c r="AQ207" s="55"/>
      <c r="AR207" s="55"/>
      <c r="AS207" s="55"/>
      <c r="AT207" s="55"/>
      <c r="AU207" s="55"/>
      <c r="AV207" s="55"/>
      <c r="AW207" s="55"/>
      <c r="AX207" s="55"/>
      <c r="AY207" s="55"/>
      <c r="AZ207" s="55"/>
      <c r="BA207" s="55"/>
      <c r="BB207" s="55"/>
      <c r="BC207" s="55"/>
      <c r="BD207" s="55"/>
      <c r="BE207" s="55"/>
      <c r="BF207" s="55"/>
      <c r="BG207" s="55"/>
      <c r="BH207" s="55"/>
      <c r="BI207" s="55"/>
      <c r="BJ207" s="55"/>
      <c r="BK207" s="55"/>
      <c r="BL207" s="55"/>
      <c r="BM207" s="55"/>
      <c r="BN207" s="55"/>
      <c r="BO207" s="55"/>
      <c r="BP207" s="55"/>
      <c r="BQ207" s="55"/>
      <c r="BR207" s="55"/>
      <c r="BS207" s="55"/>
      <c r="BT207" s="55"/>
      <c r="BU207" s="55"/>
      <c r="BV207" s="55"/>
      <c r="BW207" s="55"/>
      <c r="BX207" s="55"/>
      <c r="BY207" s="55"/>
      <c r="BZ207" s="55"/>
      <c r="CA207" s="55"/>
      <c r="CB207" s="55"/>
      <c r="CC207" s="55"/>
      <c r="CD207" s="55"/>
      <c r="CE207" s="55"/>
      <c r="CF207" s="55"/>
      <c r="CG207" s="55"/>
      <c r="CH207" s="55"/>
      <c r="CI207" s="55"/>
      <c r="CJ207" s="55"/>
      <c r="CK207" s="55"/>
      <c r="CL207" s="55"/>
      <c r="CM207" s="55"/>
      <c r="CN207" s="55"/>
      <c r="CO207" s="55"/>
      <c r="CP207" s="55"/>
      <c r="CQ207" s="55"/>
      <c r="CR207" s="55"/>
      <c r="CS207" s="55"/>
      <c r="CT207" s="55"/>
      <c r="CU207" s="55"/>
      <c r="CV207" s="55"/>
      <c r="CW207" s="55"/>
      <c r="CX207" s="55"/>
      <c r="CY207" s="55"/>
      <c r="CZ207" s="55"/>
      <c r="DA207" s="55"/>
    </row>
    <row r="208" spans="1:105" s="59" customFormat="1" ht="27.75" customHeight="1" x14ac:dyDescent="0.2">
      <c r="A208" s="431" t="s">
        <v>0</v>
      </c>
      <c r="B208" s="432"/>
      <c r="C208" s="432"/>
      <c r="D208" s="432"/>
      <c r="E208" s="432"/>
      <c r="F208" s="432"/>
      <c r="G208" s="433"/>
      <c r="H208" s="431" t="s">
        <v>14</v>
      </c>
      <c r="I208" s="432"/>
      <c r="J208" s="432"/>
      <c r="K208" s="432"/>
      <c r="L208" s="432"/>
      <c r="M208" s="432"/>
      <c r="N208" s="432"/>
      <c r="O208" s="432"/>
      <c r="P208" s="432"/>
      <c r="Q208" s="432"/>
      <c r="R208" s="432"/>
      <c r="S208" s="432"/>
      <c r="T208" s="432"/>
      <c r="U208" s="432"/>
      <c r="V208" s="432"/>
      <c r="W208" s="432"/>
      <c r="X208" s="432"/>
      <c r="Y208" s="432"/>
      <c r="Z208" s="432"/>
      <c r="AA208" s="432"/>
      <c r="AB208" s="432"/>
      <c r="AC208" s="432"/>
      <c r="AD208" s="432"/>
      <c r="AE208" s="432"/>
      <c r="AF208" s="432"/>
      <c r="AG208" s="432"/>
      <c r="AH208" s="432"/>
      <c r="AI208" s="432"/>
      <c r="AJ208" s="432"/>
      <c r="AK208" s="432"/>
      <c r="AL208" s="432"/>
      <c r="AM208" s="432"/>
      <c r="AN208" s="432"/>
      <c r="AO208" s="432"/>
      <c r="AP208" s="432"/>
      <c r="AQ208" s="432"/>
      <c r="AR208" s="432"/>
      <c r="AS208" s="432"/>
      <c r="AT208" s="432"/>
      <c r="AU208" s="432"/>
      <c r="AV208" s="432"/>
      <c r="AW208" s="432"/>
      <c r="AX208" s="432"/>
      <c r="AY208" s="432"/>
      <c r="AZ208" s="432"/>
      <c r="BA208" s="432"/>
      <c r="BB208" s="432"/>
      <c r="BC208" s="432"/>
      <c r="BD208" s="432"/>
      <c r="BE208" s="432"/>
      <c r="BF208" s="432"/>
      <c r="BG208" s="432"/>
      <c r="BH208" s="432"/>
      <c r="BI208" s="432"/>
      <c r="BJ208" s="432"/>
      <c r="BK208" s="432"/>
      <c r="BL208" s="432"/>
      <c r="BM208" s="432"/>
      <c r="BN208" s="432"/>
      <c r="BO208" s="432"/>
      <c r="BP208" s="432"/>
      <c r="BQ208" s="432"/>
      <c r="BR208" s="432"/>
      <c r="BS208" s="433"/>
      <c r="BT208" s="431" t="s">
        <v>79</v>
      </c>
      <c r="BU208" s="432"/>
      <c r="BV208" s="432"/>
      <c r="BW208" s="432"/>
      <c r="BX208" s="432"/>
      <c r="BY208" s="432"/>
      <c r="BZ208" s="432"/>
      <c r="CA208" s="432"/>
      <c r="CB208" s="432"/>
      <c r="CC208" s="432"/>
      <c r="CD208" s="432"/>
      <c r="CE208" s="432"/>
      <c r="CF208" s="432"/>
      <c r="CG208" s="432"/>
      <c r="CH208" s="432"/>
      <c r="CI208" s="433"/>
      <c r="CJ208" s="431" t="s">
        <v>80</v>
      </c>
      <c r="CK208" s="432"/>
      <c r="CL208" s="432"/>
      <c r="CM208" s="432"/>
      <c r="CN208" s="432"/>
      <c r="CO208" s="432"/>
      <c r="CP208" s="432"/>
      <c r="CQ208" s="432"/>
      <c r="CR208" s="432"/>
      <c r="CS208" s="432"/>
      <c r="CT208" s="432"/>
      <c r="CU208" s="432"/>
      <c r="CV208" s="432"/>
      <c r="CW208" s="432"/>
      <c r="CX208" s="432"/>
      <c r="CY208" s="432"/>
      <c r="CZ208" s="432"/>
      <c r="DA208" s="433"/>
    </row>
    <row r="209" spans="1:105" ht="12" customHeight="1" x14ac:dyDescent="0.25">
      <c r="A209" s="429">
        <v>1</v>
      </c>
      <c r="B209" s="429"/>
      <c r="C209" s="429"/>
      <c r="D209" s="429"/>
      <c r="E209" s="429"/>
      <c r="F209" s="429"/>
      <c r="G209" s="429"/>
      <c r="H209" s="429">
        <v>2</v>
      </c>
      <c r="I209" s="429"/>
      <c r="J209" s="429"/>
      <c r="K209" s="429"/>
      <c r="L209" s="429"/>
      <c r="M209" s="429"/>
      <c r="N209" s="429"/>
      <c r="O209" s="429"/>
      <c r="P209" s="429"/>
      <c r="Q209" s="429"/>
      <c r="R209" s="429"/>
      <c r="S209" s="429"/>
      <c r="T209" s="429"/>
      <c r="U209" s="429"/>
      <c r="V209" s="429"/>
      <c r="W209" s="429"/>
      <c r="X209" s="429"/>
      <c r="Y209" s="429"/>
      <c r="Z209" s="429"/>
      <c r="AA209" s="429"/>
      <c r="AB209" s="429"/>
      <c r="AC209" s="429"/>
      <c r="AD209" s="429"/>
      <c r="AE209" s="429"/>
      <c r="AF209" s="429"/>
      <c r="AG209" s="429"/>
      <c r="AH209" s="429"/>
      <c r="AI209" s="429"/>
      <c r="AJ209" s="429"/>
      <c r="AK209" s="429"/>
      <c r="AL209" s="429"/>
      <c r="AM209" s="429"/>
      <c r="AN209" s="429"/>
      <c r="AO209" s="429"/>
      <c r="AP209" s="429"/>
      <c r="AQ209" s="429"/>
      <c r="AR209" s="429"/>
      <c r="AS209" s="429"/>
      <c r="AT209" s="429"/>
      <c r="AU209" s="429"/>
      <c r="AV209" s="429"/>
      <c r="AW209" s="429"/>
      <c r="AX209" s="429"/>
      <c r="AY209" s="429"/>
      <c r="AZ209" s="429"/>
      <c r="BA209" s="429"/>
      <c r="BB209" s="429"/>
      <c r="BC209" s="429"/>
      <c r="BD209" s="429"/>
      <c r="BE209" s="429"/>
      <c r="BF209" s="429"/>
      <c r="BG209" s="429"/>
      <c r="BH209" s="429"/>
      <c r="BI209" s="429"/>
      <c r="BJ209" s="429"/>
      <c r="BK209" s="429"/>
      <c r="BL209" s="429"/>
      <c r="BM209" s="429"/>
      <c r="BN209" s="429"/>
      <c r="BO209" s="429"/>
      <c r="BP209" s="429"/>
      <c r="BQ209" s="429"/>
      <c r="BR209" s="429"/>
      <c r="BS209" s="429"/>
      <c r="BT209" s="429">
        <v>3</v>
      </c>
      <c r="BU209" s="429"/>
      <c r="BV209" s="429"/>
      <c r="BW209" s="429"/>
      <c r="BX209" s="429"/>
      <c r="BY209" s="429"/>
      <c r="BZ209" s="429"/>
      <c r="CA209" s="429"/>
      <c r="CB209" s="429"/>
      <c r="CC209" s="429"/>
      <c r="CD209" s="429"/>
      <c r="CE209" s="429"/>
      <c r="CF209" s="429"/>
      <c r="CG209" s="429"/>
      <c r="CH209" s="429"/>
      <c r="CI209" s="429"/>
      <c r="CJ209" s="429">
        <v>4</v>
      </c>
      <c r="CK209" s="429"/>
      <c r="CL209" s="429"/>
      <c r="CM209" s="429"/>
      <c r="CN209" s="429"/>
      <c r="CO209" s="429"/>
      <c r="CP209" s="429"/>
      <c r="CQ209" s="429"/>
      <c r="CR209" s="429"/>
      <c r="CS209" s="429"/>
      <c r="CT209" s="429"/>
      <c r="CU209" s="429"/>
      <c r="CV209" s="429"/>
      <c r="CW209" s="429"/>
      <c r="CX209" s="429"/>
      <c r="CY209" s="429"/>
      <c r="CZ209" s="429"/>
      <c r="DA209" s="429"/>
    </row>
    <row r="210" spans="1:105" s="56" customFormat="1" ht="14.25" x14ac:dyDescent="0.2">
      <c r="A210" s="496" t="s">
        <v>26</v>
      </c>
      <c r="B210" s="496"/>
      <c r="C210" s="496"/>
      <c r="D210" s="496"/>
      <c r="E210" s="496"/>
      <c r="F210" s="496"/>
      <c r="G210" s="496"/>
      <c r="H210" s="497" t="s">
        <v>97</v>
      </c>
      <c r="I210" s="498"/>
      <c r="J210" s="498"/>
      <c r="K210" s="498"/>
      <c r="L210" s="498"/>
      <c r="M210" s="498"/>
      <c r="N210" s="498"/>
      <c r="O210" s="498"/>
      <c r="P210" s="498"/>
      <c r="Q210" s="498"/>
      <c r="R210" s="498"/>
      <c r="S210" s="498"/>
      <c r="T210" s="498"/>
      <c r="U210" s="498"/>
      <c r="V210" s="498"/>
      <c r="W210" s="498"/>
      <c r="X210" s="498"/>
      <c r="Y210" s="498"/>
      <c r="Z210" s="498"/>
      <c r="AA210" s="498"/>
      <c r="AB210" s="498"/>
      <c r="AC210" s="498"/>
      <c r="AD210" s="498"/>
      <c r="AE210" s="498"/>
      <c r="AF210" s="498"/>
      <c r="AG210" s="498"/>
      <c r="AH210" s="498"/>
      <c r="AI210" s="498"/>
      <c r="AJ210" s="498"/>
      <c r="AK210" s="498"/>
      <c r="AL210" s="498"/>
      <c r="AM210" s="498"/>
      <c r="AN210" s="498"/>
      <c r="AO210" s="498"/>
      <c r="AP210" s="498"/>
      <c r="AQ210" s="498"/>
      <c r="AR210" s="498"/>
      <c r="AS210" s="498"/>
      <c r="AT210" s="498"/>
      <c r="AU210" s="498"/>
      <c r="AV210" s="498"/>
      <c r="AW210" s="498"/>
      <c r="AX210" s="498"/>
      <c r="AY210" s="498"/>
      <c r="AZ210" s="498"/>
      <c r="BA210" s="498"/>
      <c r="BB210" s="498"/>
      <c r="BC210" s="498"/>
      <c r="BD210" s="498"/>
      <c r="BE210" s="498"/>
      <c r="BF210" s="498"/>
      <c r="BG210" s="498"/>
      <c r="BH210" s="498"/>
      <c r="BI210" s="498"/>
      <c r="BJ210" s="498"/>
      <c r="BK210" s="498"/>
      <c r="BL210" s="498"/>
      <c r="BM210" s="498"/>
      <c r="BN210" s="498"/>
      <c r="BO210" s="498"/>
      <c r="BP210" s="498"/>
      <c r="BQ210" s="498"/>
      <c r="BR210" s="498"/>
      <c r="BS210" s="499"/>
      <c r="BT210" s="413"/>
      <c r="BU210" s="413"/>
      <c r="BV210" s="413"/>
      <c r="BW210" s="413"/>
      <c r="BX210" s="413"/>
      <c r="BY210" s="413"/>
      <c r="BZ210" s="413"/>
      <c r="CA210" s="413"/>
      <c r="CB210" s="413"/>
      <c r="CC210" s="413"/>
      <c r="CD210" s="413"/>
      <c r="CE210" s="413"/>
      <c r="CF210" s="413"/>
      <c r="CG210" s="413"/>
      <c r="CH210" s="413"/>
      <c r="CI210" s="413"/>
      <c r="CJ210" s="427"/>
      <c r="CK210" s="427"/>
      <c r="CL210" s="427"/>
      <c r="CM210" s="427"/>
      <c r="CN210" s="427"/>
      <c r="CO210" s="427"/>
      <c r="CP210" s="427"/>
      <c r="CQ210" s="427"/>
      <c r="CR210" s="427"/>
      <c r="CS210" s="427"/>
      <c r="CT210" s="427"/>
      <c r="CU210" s="427"/>
      <c r="CV210" s="427"/>
      <c r="CW210" s="427"/>
      <c r="CX210" s="427"/>
      <c r="CY210" s="427"/>
      <c r="CZ210" s="427"/>
      <c r="DA210" s="427"/>
    </row>
    <row r="211" spans="1:105" ht="12" customHeight="1" x14ac:dyDescent="0.25">
      <c r="A211" s="424"/>
      <c r="B211" s="424"/>
      <c r="C211" s="424"/>
      <c r="D211" s="424"/>
      <c r="E211" s="424"/>
      <c r="F211" s="424"/>
      <c r="G211" s="424"/>
      <c r="H211" s="460" t="s">
        <v>98</v>
      </c>
      <c r="I211" s="461"/>
      <c r="J211" s="461"/>
      <c r="K211" s="461"/>
      <c r="L211" s="461"/>
      <c r="M211" s="461"/>
      <c r="N211" s="461"/>
      <c r="O211" s="461"/>
      <c r="P211" s="461"/>
      <c r="Q211" s="461"/>
      <c r="R211" s="461"/>
      <c r="S211" s="461"/>
      <c r="T211" s="461"/>
      <c r="U211" s="461"/>
      <c r="V211" s="461"/>
      <c r="W211" s="461"/>
      <c r="X211" s="461"/>
      <c r="Y211" s="461"/>
      <c r="Z211" s="461"/>
      <c r="AA211" s="461"/>
      <c r="AB211" s="461"/>
      <c r="AC211" s="461"/>
      <c r="AD211" s="461"/>
      <c r="AE211" s="461"/>
      <c r="AF211" s="461"/>
      <c r="AG211" s="461"/>
      <c r="AH211" s="461"/>
      <c r="AI211" s="461"/>
      <c r="AJ211" s="461"/>
      <c r="AK211" s="461"/>
      <c r="AL211" s="461"/>
      <c r="AM211" s="461"/>
      <c r="AN211" s="461"/>
      <c r="AO211" s="461"/>
      <c r="AP211" s="461"/>
      <c r="AQ211" s="461"/>
      <c r="AR211" s="461"/>
      <c r="AS211" s="461"/>
      <c r="AT211" s="461"/>
      <c r="AU211" s="461"/>
      <c r="AV211" s="461"/>
      <c r="AW211" s="461"/>
      <c r="AX211" s="461"/>
      <c r="AY211" s="461"/>
      <c r="AZ211" s="461"/>
      <c r="BA211" s="461"/>
      <c r="BB211" s="461"/>
      <c r="BC211" s="461"/>
      <c r="BD211" s="461"/>
      <c r="BE211" s="461"/>
      <c r="BF211" s="461"/>
      <c r="BG211" s="461"/>
      <c r="BH211" s="461"/>
      <c r="BI211" s="461"/>
      <c r="BJ211" s="461"/>
      <c r="BK211" s="461"/>
      <c r="BL211" s="461"/>
      <c r="BM211" s="461"/>
      <c r="BN211" s="461"/>
      <c r="BO211" s="461"/>
      <c r="BP211" s="461"/>
      <c r="BQ211" s="461"/>
      <c r="BR211" s="461"/>
      <c r="BS211" s="462"/>
      <c r="BT211" s="413"/>
      <c r="BU211" s="413"/>
      <c r="BV211" s="413"/>
      <c r="BW211" s="413"/>
      <c r="BX211" s="413"/>
      <c r="BY211" s="413"/>
      <c r="BZ211" s="413"/>
      <c r="CA211" s="413"/>
      <c r="CB211" s="413"/>
      <c r="CC211" s="413"/>
      <c r="CD211" s="413"/>
      <c r="CE211" s="413"/>
      <c r="CF211" s="413"/>
      <c r="CG211" s="413"/>
      <c r="CH211" s="413"/>
      <c r="CI211" s="413"/>
      <c r="CJ211" s="414"/>
      <c r="CK211" s="414"/>
      <c r="CL211" s="414"/>
      <c r="CM211" s="414"/>
      <c r="CN211" s="414"/>
      <c r="CO211" s="414"/>
      <c r="CP211" s="414"/>
      <c r="CQ211" s="414"/>
      <c r="CR211" s="414"/>
      <c r="CS211" s="414"/>
      <c r="CT211" s="414"/>
      <c r="CU211" s="414"/>
      <c r="CV211" s="414"/>
      <c r="CW211" s="414"/>
      <c r="CX211" s="414"/>
      <c r="CY211" s="414"/>
      <c r="CZ211" s="414"/>
      <c r="DA211" s="414"/>
    </row>
    <row r="212" spans="1:105" s="57" customFormat="1" ht="12.75" customHeight="1" x14ac:dyDescent="0.2">
      <c r="A212" s="424" t="s">
        <v>27</v>
      </c>
      <c r="B212" s="424"/>
      <c r="C212" s="424"/>
      <c r="D212" s="424"/>
      <c r="E212" s="424"/>
      <c r="F212" s="424"/>
      <c r="G212" s="424"/>
      <c r="H212" s="460"/>
      <c r="I212" s="461"/>
      <c r="J212" s="461"/>
      <c r="K212" s="461"/>
      <c r="L212" s="461"/>
      <c r="M212" s="461"/>
      <c r="N212" s="461"/>
      <c r="O212" s="461"/>
      <c r="P212" s="461"/>
      <c r="Q212" s="461"/>
      <c r="R212" s="461"/>
      <c r="S212" s="461"/>
      <c r="T212" s="461"/>
      <c r="U212" s="461"/>
      <c r="V212" s="461"/>
      <c r="W212" s="461"/>
      <c r="X212" s="461"/>
      <c r="Y212" s="461"/>
      <c r="Z212" s="461"/>
      <c r="AA212" s="461"/>
      <c r="AB212" s="461"/>
      <c r="AC212" s="461"/>
      <c r="AD212" s="461"/>
      <c r="AE212" s="461"/>
      <c r="AF212" s="461"/>
      <c r="AG212" s="461"/>
      <c r="AH212" s="461"/>
      <c r="AI212" s="461"/>
      <c r="AJ212" s="461"/>
      <c r="AK212" s="461"/>
      <c r="AL212" s="461"/>
      <c r="AM212" s="461"/>
      <c r="AN212" s="461"/>
      <c r="AO212" s="461"/>
      <c r="AP212" s="461"/>
      <c r="AQ212" s="461"/>
      <c r="AR212" s="461"/>
      <c r="AS212" s="461"/>
      <c r="AT212" s="461"/>
      <c r="AU212" s="461"/>
      <c r="AV212" s="461"/>
      <c r="AW212" s="461"/>
      <c r="AX212" s="461"/>
      <c r="AY212" s="461"/>
      <c r="AZ212" s="461"/>
      <c r="BA212" s="461"/>
      <c r="BB212" s="461"/>
      <c r="BC212" s="461"/>
      <c r="BD212" s="461"/>
      <c r="BE212" s="461"/>
      <c r="BF212" s="461"/>
      <c r="BG212" s="461"/>
      <c r="BH212" s="461"/>
      <c r="BI212" s="461"/>
      <c r="BJ212" s="461"/>
      <c r="BK212" s="461"/>
      <c r="BL212" s="461"/>
      <c r="BM212" s="461"/>
      <c r="BN212" s="461"/>
      <c r="BO212" s="461"/>
      <c r="BP212" s="461"/>
      <c r="BQ212" s="461"/>
      <c r="BR212" s="461"/>
      <c r="BS212" s="462"/>
      <c r="BT212" s="413"/>
      <c r="BU212" s="413"/>
      <c r="BV212" s="413"/>
      <c r="BW212" s="413"/>
      <c r="BX212" s="413"/>
      <c r="BY212" s="413"/>
      <c r="BZ212" s="413"/>
      <c r="CA212" s="413"/>
      <c r="CB212" s="413"/>
      <c r="CC212" s="413"/>
      <c r="CD212" s="413"/>
      <c r="CE212" s="413"/>
      <c r="CF212" s="413"/>
      <c r="CG212" s="413"/>
      <c r="CH212" s="413"/>
      <c r="CI212" s="413"/>
      <c r="CJ212" s="414"/>
      <c r="CK212" s="414"/>
      <c r="CL212" s="414"/>
      <c r="CM212" s="414"/>
      <c r="CN212" s="414"/>
      <c r="CO212" s="414"/>
      <c r="CP212" s="414"/>
      <c r="CQ212" s="414"/>
      <c r="CR212" s="414"/>
      <c r="CS212" s="414"/>
      <c r="CT212" s="414"/>
      <c r="CU212" s="414"/>
      <c r="CV212" s="414"/>
      <c r="CW212" s="414"/>
      <c r="CX212" s="414"/>
      <c r="CY212" s="414"/>
      <c r="CZ212" s="414"/>
      <c r="DA212" s="414"/>
    </row>
    <row r="213" spans="1:105" s="58" customFormat="1" ht="12.75" x14ac:dyDescent="0.2">
      <c r="A213" s="424" t="s">
        <v>28</v>
      </c>
      <c r="B213" s="424"/>
      <c r="C213" s="424"/>
      <c r="D213" s="424"/>
      <c r="E213" s="424"/>
      <c r="F213" s="424"/>
      <c r="G213" s="424"/>
      <c r="H213" s="460"/>
      <c r="I213" s="461"/>
      <c r="J213" s="461"/>
      <c r="K213" s="461"/>
      <c r="L213" s="461"/>
      <c r="M213" s="461"/>
      <c r="N213" s="461"/>
      <c r="O213" s="461"/>
      <c r="P213" s="461"/>
      <c r="Q213" s="461"/>
      <c r="R213" s="461"/>
      <c r="S213" s="461"/>
      <c r="T213" s="461"/>
      <c r="U213" s="461"/>
      <c r="V213" s="461"/>
      <c r="W213" s="461"/>
      <c r="X213" s="461"/>
      <c r="Y213" s="461"/>
      <c r="Z213" s="461"/>
      <c r="AA213" s="461"/>
      <c r="AB213" s="461"/>
      <c r="AC213" s="461"/>
      <c r="AD213" s="461"/>
      <c r="AE213" s="461"/>
      <c r="AF213" s="461"/>
      <c r="AG213" s="461"/>
      <c r="AH213" s="461"/>
      <c r="AI213" s="461"/>
      <c r="AJ213" s="461"/>
      <c r="AK213" s="461"/>
      <c r="AL213" s="461"/>
      <c r="AM213" s="461"/>
      <c r="AN213" s="461"/>
      <c r="AO213" s="461"/>
      <c r="AP213" s="461"/>
      <c r="AQ213" s="461"/>
      <c r="AR213" s="461"/>
      <c r="AS213" s="461"/>
      <c r="AT213" s="461"/>
      <c r="AU213" s="461"/>
      <c r="AV213" s="461"/>
      <c r="AW213" s="461"/>
      <c r="AX213" s="461"/>
      <c r="AY213" s="461"/>
      <c r="AZ213" s="461"/>
      <c r="BA213" s="461"/>
      <c r="BB213" s="461"/>
      <c r="BC213" s="461"/>
      <c r="BD213" s="461"/>
      <c r="BE213" s="461"/>
      <c r="BF213" s="461"/>
      <c r="BG213" s="461"/>
      <c r="BH213" s="461"/>
      <c r="BI213" s="461"/>
      <c r="BJ213" s="461"/>
      <c r="BK213" s="461"/>
      <c r="BL213" s="461"/>
      <c r="BM213" s="461"/>
      <c r="BN213" s="461"/>
      <c r="BO213" s="461"/>
      <c r="BP213" s="461"/>
      <c r="BQ213" s="461"/>
      <c r="BR213" s="461"/>
      <c r="BS213" s="462"/>
      <c r="BT213" s="413"/>
      <c r="BU213" s="413"/>
      <c r="BV213" s="413"/>
      <c r="BW213" s="413"/>
      <c r="BX213" s="413"/>
      <c r="BY213" s="413"/>
      <c r="BZ213" s="413"/>
      <c r="CA213" s="413"/>
      <c r="CB213" s="413"/>
      <c r="CC213" s="413"/>
      <c r="CD213" s="413"/>
      <c r="CE213" s="413"/>
      <c r="CF213" s="413"/>
      <c r="CG213" s="413"/>
      <c r="CH213" s="413"/>
      <c r="CI213" s="413"/>
      <c r="CJ213" s="414"/>
      <c r="CK213" s="414"/>
      <c r="CL213" s="414"/>
      <c r="CM213" s="414"/>
      <c r="CN213" s="414"/>
      <c r="CO213" s="414"/>
      <c r="CP213" s="414"/>
      <c r="CQ213" s="414"/>
      <c r="CR213" s="414"/>
      <c r="CS213" s="414"/>
      <c r="CT213" s="414"/>
      <c r="CU213" s="414"/>
      <c r="CV213" s="414"/>
      <c r="CW213" s="414"/>
      <c r="CX213" s="414"/>
      <c r="CY213" s="414"/>
      <c r="CZ213" s="414"/>
      <c r="DA213" s="414"/>
    </row>
    <row r="214" spans="1:105" s="59" customFormat="1" ht="15" customHeight="1" x14ac:dyDescent="0.2">
      <c r="A214" s="424" t="s">
        <v>29</v>
      </c>
      <c r="B214" s="424"/>
      <c r="C214" s="424"/>
      <c r="D214" s="424"/>
      <c r="E214" s="424"/>
      <c r="F214" s="424"/>
      <c r="G214" s="424"/>
      <c r="H214" s="460"/>
      <c r="I214" s="461"/>
      <c r="J214" s="461"/>
      <c r="K214" s="461"/>
      <c r="L214" s="461"/>
      <c r="M214" s="461"/>
      <c r="N214" s="461"/>
      <c r="O214" s="461"/>
      <c r="P214" s="461"/>
      <c r="Q214" s="461"/>
      <c r="R214" s="461"/>
      <c r="S214" s="461"/>
      <c r="T214" s="461"/>
      <c r="U214" s="461"/>
      <c r="V214" s="461"/>
      <c r="W214" s="461"/>
      <c r="X214" s="461"/>
      <c r="Y214" s="461"/>
      <c r="Z214" s="461"/>
      <c r="AA214" s="461"/>
      <c r="AB214" s="461"/>
      <c r="AC214" s="461"/>
      <c r="AD214" s="461"/>
      <c r="AE214" s="461"/>
      <c r="AF214" s="461"/>
      <c r="AG214" s="461"/>
      <c r="AH214" s="461"/>
      <c r="AI214" s="461"/>
      <c r="AJ214" s="461"/>
      <c r="AK214" s="461"/>
      <c r="AL214" s="461"/>
      <c r="AM214" s="461"/>
      <c r="AN214" s="461"/>
      <c r="AO214" s="461"/>
      <c r="AP214" s="461"/>
      <c r="AQ214" s="461"/>
      <c r="AR214" s="461"/>
      <c r="AS214" s="461"/>
      <c r="AT214" s="461"/>
      <c r="AU214" s="461"/>
      <c r="AV214" s="461"/>
      <c r="AW214" s="461"/>
      <c r="AX214" s="461"/>
      <c r="AY214" s="461"/>
      <c r="AZ214" s="461"/>
      <c r="BA214" s="461"/>
      <c r="BB214" s="461"/>
      <c r="BC214" s="461"/>
      <c r="BD214" s="461"/>
      <c r="BE214" s="461"/>
      <c r="BF214" s="461"/>
      <c r="BG214" s="461"/>
      <c r="BH214" s="461"/>
      <c r="BI214" s="461"/>
      <c r="BJ214" s="461"/>
      <c r="BK214" s="461"/>
      <c r="BL214" s="461"/>
      <c r="BM214" s="461"/>
      <c r="BN214" s="461"/>
      <c r="BO214" s="461"/>
      <c r="BP214" s="461"/>
      <c r="BQ214" s="461"/>
      <c r="BR214" s="461"/>
      <c r="BS214" s="462"/>
      <c r="BT214" s="413"/>
      <c r="BU214" s="413"/>
      <c r="BV214" s="413"/>
      <c r="BW214" s="413"/>
      <c r="BX214" s="413"/>
      <c r="BY214" s="413"/>
      <c r="BZ214" s="413"/>
      <c r="CA214" s="413"/>
      <c r="CB214" s="413"/>
      <c r="CC214" s="413"/>
      <c r="CD214" s="413"/>
      <c r="CE214" s="413"/>
      <c r="CF214" s="413"/>
      <c r="CG214" s="413"/>
      <c r="CH214" s="413"/>
      <c r="CI214" s="413"/>
      <c r="CJ214" s="414"/>
      <c r="CK214" s="414"/>
      <c r="CL214" s="414"/>
      <c r="CM214" s="414"/>
      <c r="CN214" s="414"/>
      <c r="CO214" s="414"/>
      <c r="CP214" s="414"/>
      <c r="CQ214" s="414"/>
      <c r="CR214" s="414"/>
      <c r="CS214" s="414"/>
      <c r="CT214" s="414"/>
      <c r="CU214" s="414"/>
      <c r="CV214" s="414"/>
      <c r="CW214" s="414"/>
      <c r="CX214" s="414"/>
      <c r="CY214" s="414"/>
      <c r="CZ214" s="414"/>
      <c r="DA214" s="414"/>
    </row>
    <row r="215" spans="1:105" s="59" customFormat="1" ht="15" customHeight="1" x14ac:dyDescent="0.2">
      <c r="A215" s="424" t="s">
        <v>115</v>
      </c>
      <c r="B215" s="424"/>
      <c r="C215" s="424"/>
      <c r="D215" s="424"/>
      <c r="E215" s="424"/>
      <c r="F215" s="424"/>
      <c r="G215" s="424"/>
      <c r="H215" s="460"/>
      <c r="I215" s="461"/>
      <c r="J215" s="461"/>
      <c r="K215" s="461"/>
      <c r="L215" s="461"/>
      <c r="M215" s="461"/>
      <c r="N215" s="461"/>
      <c r="O215" s="461"/>
      <c r="P215" s="461"/>
      <c r="Q215" s="461"/>
      <c r="R215" s="461"/>
      <c r="S215" s="461"/>
      <c r="T215" s="461"/>
      <c r="U215" s="461"/>
      <c r="V215" s="461"/>
      <c r="W215" s="461"/>
      <c r="X215" s="461"/>
      <c r="Y215" s="461"/>
      <c r="Z215" s="461"/>
      <c r="AA215" s="461"/>
      <c r="AB215" s="461"/>
      <c r="AC215" s="461"/>
      <c r="AD215" s="461"/>
      <c r="AE215" s="461"/>
      <c r="AF215" s="461"/>
      <c r="AG215" s="461"/>
      <c r="AH215" s="461"/>
      <c r="AI215" s="461"/>
      <c r="AJ215" s="461"/>
      <c r="AK215" s="461"/>
      <c r="AL215" s="461"/>
      <c r="AM215" s="461"/>
      <c r="AN215" s="461"/>
      <c r="AO215" s="461"/>
      <c r="AP215" s="461"/>
      <c r="AQ215" s="461"/>
      <c r="AR215" s="461"/>
      <c r="AS215" s="461"/>
      <c r="AT215" s="461"/>
      <c r="AU215" s="461"/>
      <c r="AV215" s="461"/>
      <c r="AW215" s="461"/>
      <c r="AX215" s="461"/>
      <c r="AY215" s="461"/>
      <c r="AZ215" s="461"/>
      <c r="BA215" s="461"/>
      <c r="BB215" s="461"/>
      <c r="BC215" s="461"/>
      <c r="BD215" s="461"/>
      <c r="BE215" s="461"/>
      <c r="BF215" s="461"/>
      <c r="BG215" s="461"/>
      <c r="BH215" s="461"/>
      <c r="BI215" s="461"/>
      <c r="BJ215" s="461"/>
      <c r="BK215" s="461"/>
      <c r="BL215" s="461"/>
      <c r="BM215" s="461"/>
      <c r="BN215" s="461"/>
      <c r="BO215" s="461"/>
      <c r="BP215" s="461"/>
      <c r="BQ215" s="461"/>
      <c r="BR215" s="461"/>
      <c r="BS215" s="462"/>
      <c r="BT215" s="413"/>
      <c r="BU215" s="413"/>
      <c r="BV215" s="413"/>
      <c r="BW215" s="413"/>
      <c r="BX215" s="413"/>
      <c r="BY215" s="413"/>
      <c r="BZ215" s="413"/>
      <c r="CA215" s="413"/>
      <c r="CB215" s="413"/>
      <c r="CC215" s="413"/>
      <c r="CD215" s="413"/>
      <c r="CE215" s="413"/>
      <c r="CF215" s="413"/>
      <c r="CG215" s="413"/>
      <c r="CH215" s="413"/>
      <c r="CI215" s="413"/>
      <c r="CJ215" s="414"/>
      <c r="CK215" s="414"/>
      <c r="CL215" s="414"/>
      <c r="CM215" s="414"/>
      <c r="CN215" s="414"/>
      <c r="CO215" s="414"/>
      <c r="CP215" s="414"/>
      <c r="CQ215" s="414"/>
      <c r="CR215" s="414"/>
      <c r="CS215" s="414"/>
      <c r="CT215" s="414"/>
      <c r="CU215" s="414"/>
      <c r="CV215" s="414"/>
      <c r="CW215" s="414"/>
      <c r="CX215" s="414"/>
      <c r="CY215" s="414"/>
      <c r="CZ215" s="414"/>
      <c r="DA215" s="414"/>
    </row>
    <row r="216" spans="1:105" s="59" customFormat="1" ht="15" customHeight="1" x14ac:dyDescent="0.2">
      <c r="A216" s="424" t="s">
        <v>116</v>
      </c>
      <c r="B216" s="424"/>
      <c r="C216" s="424"/>
      <c r="D216" s="424"/>
      <c r="E216" s="424"/>
      <c r="F216" s="424"/>
      <c r="G216" s="424"/>
      <c r="H216" s="460"/>
      <c r="I216" s="461"/>
      <c r="J216" s="461"/>
      <c r="K216" s="461"/>
      <c r="L216" s="461"/>
      <c r="M216" s="461"/>
      <c r="N216" s="461"/>
      <c r="O216" s="461"/>
      <c r="P216" s="461"/>
      <c r="Q216" s="461"/>
      <c r="R216" s="461"/>
      <c r="S216" s="461"/>
      <c r="T216" s="461"/>
      <c r="U216" s="461"/>
      <c r="V216" s="461"/>
      <c r="W216" s="461"/>
      <c r="X216" s="461"/>
      <c r="Y216" s="461"/>
      <c r="Z216" s="461"/>
      <c r="AA216" s="461"/>
      <c r="AB216" s="461"/>
      <c r="AC216" s="461"/>
      <c r="AD216" s="461"/>
      <c r="AE216" s="461"/>
      <c r="AF216" s="461"/>
      <c r="AG216" s="461"/>
      <c r="AH216" s="461"/>
      <c r="AI216" s="461"/>
      <c r="AJ216" s="461"/>
      <c r="AK216" s="461"/>
      <c r="AL216" s="461"/>
      <c r="AM216" s="461"/>
      <c r="AN216" s="461"/>
      <c r="AO216" s="461"/>
      <c r="AP216" s="461"/>
      <c r="AQ216" s="461"/>
      <c r="AR216" s="461"/>
      <c r="AS216" s="461"/>
      <c r="AT216" s="461"/>
      <c r="AU216" s="461"/>
      <c r="AV216" s="461"/>
      <c r="AW216" s="461"/>
      <c r="AX216" s="461"/>
      <c r="AY216" s="461"/>
      <c r="AZ216" s="461"/>
      <c r="BA216" s="461"/>
      <c r="BB216" s="461"/>
      <c r="BC216" s="461"/>
      <c r="BD216" s="461"/>
      <c r="BE216" s="461"/>
      <c r="BF216" s="461"/>
      <c r="BG216" s="461"/>
      <c r="BH216" s="461"/>
      <c r="BI216" s="461"/>
      <c r="BJ216" s="461"/>
      <c r="BK216" s="461"/>
      <c r="BL216" s="461"/>
      <c r="BM216" s="461"/>
      <c r="BN216" s="461"/>
      <c r="BO216" s="461"/>
      <c r="BP216" s="461"/>
      <c r="BQ216" s="461"/>
      <c r="BR216" s="461"/>
      <c r="BS216" s="462"/>
      <c r="BT216" s="413"/>
      <c r="BU216" s="413"/>
      <c r="BV216" s="413"/>
      <c r="BW216" s="413"/>
      <c r="BX216" s="413"/>
      <c r="BY216" s="413"/>
      <c r="BZ216" s="413"/>
      <c r="CA216" s="413"/>
      <c r="CB216" s="413"/>
      <c r="CC216" s="413"/>
      <c r="CD216" s="413"/>
      <c r="CE216" s="413"/>
      <c r="CF216" s="413"/>
      <c r="CG216" s="413"/>
      <c r="CH216" s="413"/>
      <c r="CI216" s="413"/>
      <c r="CJ216" s="414"/>
      <c r="CK216" s="414"/>
      <c r="CL216" s="414"/>
      <c r="CM216" s="414"/>
      <c r="CN216" s="414"/>
      <c r="CO216" s="414"/>
      <c r="CP216" s="414"/>
      <c r="CQ216" s="414"/>
      <c r="CR216" s="414"/>
      <c r="CS216" s="414"/>
      <c r="CT216" s="414"/>
      <c r="CU216" s="414"/>
      <c r="CV216" s="414"/>
      <c r="CW216" s="414"/>
      <c r="CX216" s="414"/>
      <c r="CY216" s="414"/>
      <c r="CZ216" s="414"/>
      <c r="DA216" s="414"/>
    </row>
    <row r="217" spans="1:105" ht="12" customHeight="1" x14ac:dyDescent="0.25">
      <c r="A217" s="496" t="s">
        <v>30</v>
      </c>
      <c r="B217" s="496"/>
      <c r="C217" s="496"/>
      <c r="D217" s="496"/>
      <c r="E217" s="496"/>
      <c r="F217" s="496"/>
      <c r="G217" s="496"/>
      <c r="H217" s="497" t="s">
        <v>114</v>
      </c>
      <c r="I217" s="498"/>
      <c r="J217" s="498"/>
      <c r="K217" s="498"/>
      <c r="L217" s="498"/>
      <c r="M217" s="498"/>
      <c r="N217" s="498"/>
      <c r="O217" s="498"/>
      <c r="P217" s="498"/>
      <c r="Q217" s="498"/>
      <c r="R217" s="498"/>
      <c r="S217" s="498"/>
      <c r="T217" s="498"/>
      <c r="U217" s="498"/>
      <c r="V217" s="498"/>
      <c r="W217" s="498"/>
      <c r="X217" s="498"/>
      <c r="Y217" s="498"/>
      <c r="Z217" s="498"/>
      <c r="AA217" s="498"/>
      <c r="AB217" s="498"/>
      <c r="AC217" s="498"/>
      <c r="AD217" s="498"/>
      <c r="AE217" s="498"/>
      <c r="AF217" s="498"/>
      <c r="AG217" s="498"/>
      <c r="AH217" s="498"/>
      <c r="AI217" s="498"/>
      <c r="AJ217" s="498"/>
      <c r="AK217" s="498"/>
      <c r="AL217" s="498"/>
      <c r="AM217" s="498"/>
      <c r="AN217" s="498"/>
      <c r="AO217" s="498"/>
      <c r="AP217" s="498"/>
      <c r="AQ217" s="498"/>
      <c r="AR217" s="498"/>
      <c r="AS217" s="498"/>
      <c r="AT217" s="498"/>
      <c r="AU217" s="498"/>
      <c r="AV217" s="498"/>
      <c r="AW217" s="498"/>
      <c r="AX217" s="498"/>
      <c r="AY217" s="498"/>
      <c r="AZ217" s="498"/>
      <c r="BA217" s="498"/>
      <c r="BB217" s="498"/>
      <c r="BC217" s="498"/>
      <c r="BD217" s="498"/>
      <c r="BE217" s="498"/>
      <c r="BF217" s="498"/>
      <c r="BG217" s="498"/>
      <c r="BH217" s="498"/>
      <c r="BI217" s="498"/>
      <c r="BJ217" s="498"/>
      <c r="BK217" s="498"/>
      <c r="BL217" s="498"/>
      <c r="BM217" s="498"/>
      <c r="BN217" s="498"/>
      <c r="BO217" s="498"/>
      <c r="BP217" s="498"/>
      <c r="BQ217" s="498"/>
      <c r="BR217" s="498"/>
      <c r="BS217" s="499"/>
      <c r="BT217" s="413"/>
      <c r="BU217" s="413"/>
      <c r="BV217" s="413"/>
      <c r="BW217" s="413"/>
      <c r="BX217" s="413"/>
      <c r="BY217" s="413"/>
      <c r="BZ217" s="413"/>
      <c r="CA217" s="413"/>
      <c r="CB217" s="413"/>
      <c r="CC217" s="413"/>
      <c r="CD217" s="413"/>
      <c r="CE217" s="413"/>
      <c r="CF217" s="413"/>
      <c r="CG217" s="413"/>
      <c r="CH217" s="413"/>
      <c r="CI217" s="413"/>
      <c r="CJ217" s="427"/>
      <c r="CK217" s="427"/>
      <c r="CL217" s="427"/>
      <c r="CM217" s="427"/>
      <c r="CN217" s="427"/>
      <c r="CO217" s="427"/>
      <c r="CP217" s="427"/>
      <c r="CQ217" s="427"/>
      <c r="CR217" s="427"/>
      <c r="CS217" s="427"/>
      <c r="CT217" s="427"/>
      <c r="CU217" s="427"/>
      <c r="CV217" s="427"/>
      <c r="CW217" s="427"/>
      <c r="CX217" s="427"/>
      <c r="CY217" s="427"/>
      <c r="CZ217" s="427"/>
      <c r="DA217" s="427"/>
    </row>
    <row r="218" spans="1:105" s="56" customFormat="1" ht="14.25" x14ac:dyDescent="0.2">
      <c r="A218" s="424" t="s">
        <v>31</v>
      </c>
      <c r="B218" s="424"/>
      <c r="C218" s="424"/>
      <c r="D218" s="424"/>
      <c r="E218" s="424"/>
      <c r="F218" s="424"/>
      <c r="G218" s="424"/>
      <c r="H218" s="460"/>
      <c r="I218" s="461"/>
      <c r="J218" s="461"/>
      <c r="K218" s="461"/>
      <c r="L218" s="461"/>
      <c r="M218" s="461"/>
      <c r="N218" s="461"/>
      <c r="O218" s="461"/>
      <c r="P218" s="461"/>
      <c r="Q218" s="461"/>
      <c r="R218" s="461"/>
      <c r="S218" s="461"/>
      <c r="T218" s="461"/>
      <c r="U218" s="461"/>
      <c r="V218" s="461"/>
      <c r="W218" s="461"/>
      <c r="X218" s="461"/>
      <c r="Y218" s="461"/>
      <c r="Z218" s="461"/>
      <c r="AA218" s="461"/>
      <c r="AB218" s="461"/>
      <c r="AC218" s="461"/>
      <c r="AD218" s="461"/>
      <c r="AE218" s="461"/>
      <c r="AF218" s="461"/>
      <c r="AG218" s="461"/>
      <c r="AH218" s="461"/>
      <c r="AI218" s="461"/>
      <c r="AJ218" s="461"/>
      <c r="AK218" s="461"/>
      <c r="AL218" s="461"/>
      <c r="AM218" s="461"/>
      <c r="AN218" s="461"/>
      <c r="AO218" s="461"/>
      <c r="AP218" s="461"/>
      <c r="AQ218" s="461"/>
      <c r="AR218" s="461"/>
      <c r="AS218" s="461"/>
      <c r="AT218" s="461"/>
      <c r="AU218" s="461"/>
      <c r="AV218" s="461"/>
      <c r="AW218" s="461"/>
      <c r="AX218" s="461"/>
      <c r="AY218" s="461"/>
      <c r="AZ218" s="461"/>
      <c r="BA218" s="461"/>
      <c r="BB218" s="461"/>
      <c r="BC218" s="461"/>
      <c r="BD218" s="461"/>
      <c r="BE218" s="461"/>
      <c r="BF218" s="461"/>
      <c r="BG218" s="461"/>
      <c r="BH218" s="461"/>
      <c r="BI218" s="461"/>
      <c r="BJ218" s="461"/>
      <c r="BK218" s="461"/>
      <c r="BL218" s="461"/>
      <c r="BM218" s="461"/>
      <c r="BN218" s="461"/>
      <c r="BO218" s="461"/>
      <c r="BP218" s="461"/>
      <c r="BQ218" s="461"/>
      <c r="BR218" s="461"/>
      <c r="BS218" s="462"/>
      <c r="BT218" s="413"/>
      <c r="BU218" s="413"/>
      <c r="BV218" s="413"/>
      <c r="BW218" s="413"/>
      <c r="BX218" s="413"/>
      <c r="BY218" s="413"/>
      <c r="BZ218" s="413"/>
      <c r="CA218" s="413"/>
      <c r="CB218" s="413"/>
      <c r="CC218" s="413"/>
      <c r="CD218" s="413"/>
      <c r="CE218" s="413"/>
      <c r="CF218" s="413"/>
      <c r="CG218" s="413"/>
      <c r="CH218" s="413"/>
      <c r="CI218" s="413"/>
      <c r="CJ218" s="414"/>
      <c r="CK218" s="414"/>
      <c r="CL218" s="414"/>
      <c r="CM218" s="414"/>
      <c r="CN218" s="414"/>
      <c r="CO218" s="414"/>
      <c r="CP218" s="414"/>
      <c r="CQ218" s="414"/>
      <c r="CR218" s="414"/>
      <c r="CS218" s="414"/>
      <c r="CT218" s="414"/>
      <c r="CU218" s="414"/>
      <c r="CV218" s="414"/>
      <c r="CW218" s="414"/>
      <c r="CX218" s="414"/>
      <c r="CY218" s="414"/>
      <c r="CZ218" s="414"/>
      <c r="DA218" s="414"/>
    </row>
    <row r="219" spans="1:105" ht="15.75" customHeight="1" x14ac:dyDescent="0.25">
      <c r="A219" s="424" t="s">
        <v>32</v>
      </c>
      <c r="B219" s="424"/>
      <c r="C219" s="424"/>
      <c r="D219" s="424"/>
      <c r="E219" s="424"/>
      <c r="F219" s="424"/>
      <c r="G219" s="424"/>
      <c r="H219" s="460"/>
      <c r="I219" s="461"/>
      <c r="J219" s="461"/>
      <c r="K219" s="461"/>
      <c r="L219" s="461"/>
      <c r="M219" s="461"/>
      <c r="N219" s="461"/>
      <c r="O219" s="461"/>
      <c r="P219" s="461"/>
      <c r="Q219" s="461"/>
      <c r="R219" s="461"/>
      <c r="S219" s="461"/>
      <c r="T219" s="461"/>
      <c r="U219" s="461"/>
      <c r="V219" s="461"/>
      <c r="W219" s="461"/>
      <c r="X219" s="461"/>
      <c r="Y219" s="461"/>
      <c r="Z219" s="461"/>
      <c r="AA219" s="461"/>
      <c r="AB219" s="461"/>
      <c r="AC219" s="461"/>
      <c r="AD219" s="461"/>
      <c r="AE219" s="461"/>
      <c r="AF219" s="461"/>
      <c r="AG219" s="461"/>
      <c r="AH219" s="461"/>
      <c r="AI219" s="461"/>
      <c r="AJ219" s="461"/>
      <c r="AK219" s="461"/>
      <c r="AL219" s="461"/>
      <c r="AM219" s="461"/>
      <c r="AN219" s="461"/>
      <c r="AO219" s="461"/>
      <c r="AP219" s="461"/>
      <c r="AQ219" s="461"/>
      <c r="AR219" s="461"/>
      <c r="AS219" s="461"/>
      <c r="AT219" s="461"/>
      <c r="AU219" s="461"/>
      <c r="AV219" s="461"/>
      <c r="AW219" s="461"/>
      <c r="AX219" s="461"/>
      <c r="AY219" s="461"/>
      <c r="AZ219" s="461"/>
      <c r="BA219" s="461"/>
      <c r="BB219" s="461"/>
      <c r="BC219" s="461"/>
      <c r="BD219" s="461"/>
      <c r="BE219" s="461"/>
      <c r="BF219" s="461"/>
      <c r="BG219" s="461"/>
      <c r="BH219" s="461"/>
      <c r="BI219" s="461"/>
      <c r="BJ219" s="461"/>
      <c r="BK219" s="461"/>
      <c r="BL219" s="461"/>
      <c r="BM219" s="461"/>
      <c r="BN219" s="461"/>
      <c r="BO219" s="461"/>
      <c r="BP219" s="461"/>
      <c r="BQ219" s="461"/>
      <c r="BR219" s="461"/>
      <c r="BS219" s="462"/>
      <c r="BT219" s="413"/>
      <c r="BU219" s="413"/>
      <c r="BV219" s="413"/>
      <c r="BW219" s="413"/>
      <c r="BX219" s="413"/>
      <c r="BY219" s="413"/>
      <c r="BZ219" s="413"/>
      <c r="CA219" s="413"/>
      <c r="CB219" s="413"/>
      <c r="CC219" s="413"/>
      <c r="CD219" s="413"/>
      <c r="CE219" s="413"/>
      <c r="CF219" s="413"/>
      <c r="CG219" s="413"/>
      <c r="CH219" s="413"/>
      <c r="CI219" s="413"/>
      <c r="CJ219" s="414"/>
      <c r="CK219" s="414"/>
      <c r="CL219" s="414"/>
      <c r="CM219" s="414"/>
      <c r="CN219" s="414"/>
      <c r="CO219" s="414"/>
      <c r="CP219" s="414"/>
      <c r="CQ219" s="414"/>
      <c r="CR219" s="414"/>
      <c r="CS219" s="414"/>
      <c r="CT219" s="414"/>
      <c r="CU219" s="414"/>
      <c r="CV219" s="414"/>
      <c r="CW219" s="414"/>
      <c r="CX219" s="414"/>
      <c r="CY219" s="414"/>
      <c r="CZ219" s="414"/>
      <c r="DA219" s="414"/>
    </row>
    <row r="220" spans="1:105" ht="17.25" customHeight="1" x14ac:dyDescent="0.25">
      <c r="A220" s="424" t="s">
        <v>33</v>
      </c>
      <c r="B220" s="424"/>
      <c r="C220" s="424"/>
      <c r="D220" s="424"/>
      <c r="E220" s="424"/>
      <c r="F220" s="424"/>
      <c r="G220" s="424"/>
      <c r="H220" s="460"/>
      <c r="I220" s="461"/>
      <c r="J220" s="461"/>
      <c r="K220" s="461"/>
      <c r="L220" s="461"/>
      <c r="M220" s="461"/>
      <c r="N220" s="461"/>
      <c r="O220" s="461"/>
      <c r="P220" s="461"/>
      <c r="Q220" s="461"/>
      <c r="R220" s="461"/>
      <c r="S220" s="461"/>
      <c r="T220" s="461"/>
      <c r="U220" s="461"/>
      <c r="V220" s="461"/>
      <c r="W220" s="461"/>
      <c r="X220" s="461"/>
      <c r="Y220" s="461"/>
      <c r="Z220" s="461"/>
      <c r="AA220" s="461"/>
      <c r="AB220" s="461"/>
      <c r="AC220" s="461"/>
      <c r="AD220" s="461"/>
      <c r="AE220" s="461"/>
      <c r="AF220" s="461"/>
      <c r="AG220" s="461"/>
      <c r="AH220" s="461"/>
      <c r="AI220" s="461"/>
      <c r="AJ220" s="461"/>
      <c r="AK220" s="461"/>
      <c r="AL220" s="461"/>
      <c r="AM220" s="461"/>
      <c r="AN220" s="461"/>
      <c r="AO220" s="461"/>
      <c r="AP220" s="461"/>
      <c r="AQ220" s="461"/>
      <c r="AR220" s="461"/>
      <c r="AS220" s="461"/>
      <c r="AT220" s="461"/>
      <c r="AU220" s="461"/>
      <c r="AV220" s="461"/>
      <c r="AW220" s="461"/>
      <c r="AX220" s="461"/>
      <c r="AY220" s="461"/>
      <c r="AZ220" s="461"/>
      <c r="BA220" s="461"/>
      <c r="BB220" s="461"/>
      <c r="BC220" s="461"/>
      <c r="BD220" s="461"/>
      <c r="BE220" s="461"/>
      <c r="BF220" s="461"/>
      <c r="BG220" s="461"/>
      <c r="BH220" s="461"/>
      <c r="BI220" s="461"/>
      <c r="BJ220" s="461"/>
      <c r="BK220" s="461"/>
      <c r="BL220" s="461"/>
      <c r="BM220" s="461"/>
      <c r="BN220" s="461"/>
      <c r="BO220" s="461"/>
      <c r="BP220" s="461"/>
      <c r="BQ220" s="461"/>
      <c r="BR220" s="461"/>
      <c r="BS220" s="462"/>
      <c r="BT220" s="413"/>
      <c r="BU220" s="413"/>
      <c r="BV220" s="413"/>
      <c r="BW220" s="413"/>
      <c r="BX220" s="413"/>
      <c r="BY220" s="413"/>
      <c r="BZ220" s="413"/>
      <c r="CA220" s="413"/>
      <c r="CB220" s="413"/>
      <c r="CC220" s="413"/>
      <c r="CD220" s="413"/>
      <c r="CE220" s="413"/>
      <c r="CF220" s="413"/>
      <c r="CG220" s="413"/>
      <c r="CH220" s="413"/>
      <c r="CI220" s="413"/>
      <c r="CJ220" s="414"/>
      <c r="CK220" s="414"/>
      <c r="CL220" s="414"/>
      <c r="CM220" s="414"/>
      <c r="CN220" s="414"/>
      <c r="CO220" s="414"/>
      <c r="CP220" s="414"/>
      <c r="CQ220" s="414"/>
      <c r="CR220" s="414"/>
      <c r="CS220" s="414"/>
      <c r="CT220" s="414"/>
      <c r="CU220" s="414"/>
      <c r="CV220" s="414"/>
      <c r="CW220" s="414"/>
      <c r="CX220" s="414"/>
      <c r="CY220" s="414"/>
      <c r="CZ220" s="414"/>
      <c r="DA220" s="414"/>
    </row>
    <row r="221" spans="1:105" s="60" customFormat="1" ht="12.75" x14ac:dyDescent="0.2">
      <c r="A221" s="424" t="s">
        <v>34</v>
      </c>
      <c r="B221" s="424"/>
      <c r="C221" s="424"/>
      <c r="D221" s="424"/>
      <c r="E221" s="424"/>
      <c r="F221" s="424"/>
      <c r="G221" s="424"/>
      <c r="H221" s="460"/>
      <c r="I221" s="461"/>
      <c r="J221" s="461"/>
      <c r="K221" s="461"/>
      <c r="L221" s="461"/>
      <c r="M221" s="461"/>
      <c r="N221" s="461"/>
      <c r="O221" s="461"/>
      <c r="P221" s="461"/>
      <c r="Q221" s="461"/>
      <c r="R221" s="461"/>
      <c r="S221" s="461"/>
      <c r="T221" s="461"/>
      <c r="U221" s="461"/>
      <c r="V221" s="461"/>
      <c r="W221" s="461"/>
      <c r="X221" s="461"/>
      <c r="Y221" s="461"/>
      <c r="Z221" s="461"/>
      <c r="AA221" s="461"/>
      <c r="AB221" s="461"/>
      <c r="AC221" s="461"/>
      <c r="AD221" s="461"/>
      <c r="AE221" s="461"/>
      <c r="AF221" s="461"/>
      <c r="AG221" s="461"/>
      <c r="AH221" s="461"/>
      <c r="AI221" s="461"/>
      <c r="AJ221" s="461"/>
      <c r="AK221" s="461"/>
      <c r="AL221" s="461"/>
      <c r="AM221" s="461"/>
      <c r="AN221" s="461"/>
      <c r="AO221" s="461"/>
      <c r="AP221" s="461"/>
      <c r="AQ221" s="461"/>
      <c r="AR221" s="461"/>
      <c r="AS221" s="461"/>
      <c r="AT221" s="461"/>
      <c r="AU221" s="461"/>
      <c r="AV221" s="461"/>
      <c r="AW221" s="461"/>
      <c r="AX221" s="461"/>
      <c r="AY221" s="461"/>
      <c r="AZ221" s="461"/>
      <c r="BA221" s="461"/>
      <c r="BB221" s="461"/>
      <c r="BC221" s="461"/>
      <c r="BD221" s="461"/>
      <c r="BE221" s="461"/>
      <c r="BF221" s="461"/>
      <c r="BG221" s="461"/>
      <c r="BH221" s="461"/>
      <c r="BI221" s="461"/>
      <c r="BJ221" s="461"/>
      <c r="BK221" s="461"/>
      <c r="BL221" s="461"/>
      <c r="BM221" s="461"/>
      <c r="BN221" s="461"/>
      <c r="BO221" s="461"/>
      <c r="BP221" s="461"/>
      <c r="BQ221" s="461"/>
      <c r="BR221" s="461"/>
      <c r="BS221" s="462"/>
      <c r="BT221" s="413"/>
      <c r="BU221" s="413"/>
      <c r="BV221" s="413"/>
      <c r="BW221" s="413"/>
      <c r="BX221" s="413"/>
      <c r="BY221" s="413"/>
      <c r="BZ221" s="413"/>
      <c r="CA221" s="413"/>
      <c r="CB221" s="413"/>
      <c r="CC221" s="413"/>
      <c r="CD221" s="413"/>
      <c r="CE221" s="413"/>
      <c r="CF221" s="413"/>
      <c r="CG221" s="413"/>
      <c r="CH221" s="413"/>
      <c r="CI221" s="413"/>
      <c r="CJ221" s="414"/>
      <c r="CK221" s="414"/>
      <c r="CL221" s="414"/>
      <c r="CM221" s="414"/>
      <c r="CN221" s="414"/>
      <c r="CO221" s="414"/>
      <c r="CP221" s="414"/>
      <c r="CQ221" s="414"/>
      <c r="CR221" s="414"/>
      <c r="CS221" s="414"/>
      <c r="CT221" s="414"/>
      <c r="CU221" s="414"/>
      <c r="CV221" s="414"/>
      <c r="CW221" s="414"/>
      <c r="CX221" s="414"/>
      <c r="CY221" s="414"/>
      <c r="CZ221" s="414"/>
      <c r="DA221" s="414"/>
    </row>
    <row r="222" spans="1:105" ht="15" customHeight="1" x14ac:dyDescent="0.25">
      <c r="A222" s="424" t="s">
        <v>35</v>
      </c>
      <c r="B222" s="424"/>
      <c r="C222" s="424"/>
      <c r="D222" s="424"/>
      <c r="E222" s="424"/>
      <c r="F222" s="424"/>
      <c r="G222" s="424"/>
      <c r="H222" s="460"/>
      <c r="I222" s="461"/>
      <c r="J222" s="461"/>
      <c r="K222" s="461"/>
      <c r="L222" s="461"/>
      <c r="M222" s="461"/>
      <c r="N222" s="461"/>
      <c r="O222" s="461"/>
      <c r="P222" s="461"/>
      <c r="Q222" s="461"/>
      <c r="R222" s="461"/>
      <c r="S222" s="461"/>
      <c r="T222" s="461"/>
      <c r="U222" s="461"/>
      <c r="V222" s="461"/>
      <c r="W222" s="461"/>
      <c r="X222" s="461"/>
      <c r="Y222" s="461"/>
      <c r="Z222" s="461"/>
      <c r="AA222" s="461"/>
      <c r="AB222" s="461"/>
      <c r="AC222" s="461"/>
      <c r="AD222" s="461"/>
      <c r="AE222" s="461"/>
      <c r="AF222" s="461"/>
      <c r="AG222" s="461"/>
      <c r="AH222" s="461"/>
      <c r="AI222" s="461"/>
      <c r="AJ222" s="461"/>
      <c r="AK222" s="461"/>
      <c r="AL222" s="461"/>
      <c r="AM222" s="461"/>
      <c r="AN222" s="461"/>
      <c r="AO222" s="461"/>
      <c r="AP222" s="461"/>
      <c r="AQ222" s="461"/>
      <c r="AR222" s="461"/>
      <c r="AS222" s="461"/>
      <c r="AT222" s="461"/>
      <c r="AU222" s="461"/>
      <c r="AV222" s="461"/>
      <c r="AW222" s="461"/>
      <c r="AX222" s="461"/>
      <c r="AY222" s="461"/>
      <c r="AZ222" s="461"/>
      <c r="BA222" s="461"/>
      <c r="BB222" s="461"/>
      <c r="BC222" s="461"/>
      <c r="BD222" s="461"/>
      <c r="BE222" s="461"/>
      <c r="BF222" s="461"/>
      <c r="BG222" s="461"/>
      <c r="BH222" s="461"/>
      <c r="BI222" s="461"/>
      <c r="BJ222" s="461"/>
      <c r="BK222" s="461"/>
      <c r="BL222" s="461"/>
      <c r="BM222" s="461"/>
      <c r="BN222" s="461"/>
      <c r="BO222" s="461"/>
      <c r="BP222" s="461"/>
      <c r="BQ222" s="461"/>
      <c r="BR222" s="461"/>
      <c r="BS222" s="462"/>
      <c r="BT222" s="413"/>
      <c r="BU222" s="413"/>
      <c r="BV222" s="413"/>
      <c r="BW222" s="413"/>
      <c r="BX222" s="413"/>
      <c r="BY222" s="413"/>
      <c r="BZ222" s="413"/>
      <c r="CA222" s="413"/>
      <c r="CB222" s="413"/>
      <c r="CC222" s="413"/>
      <c r="CD222" s="413"/>
      <c r="CE222" s="413"/>
      <c r="CF222" s="413"/>
      <c r="CG222" s="413"/>
      <c r="CH222" s="413"/>
      <c r="CI222" s="413"/>
      <c r="CJ222" s="414"/>
      <c r="CK222" s="414"/>
      <c r="CL222" s="414"/>
      <c r="CM222" s="414"/>
      <c r="CN222" s="414"/>
      <c r="CO222" s="414"/>
      <c r="CP222" s="414"/>
      <c r="CQ222" s="414"/>
      <c r="CR222" s="414"/>
      <c r="CS222" s="414"/>
      <c r="CT222" s="414"/>
      <c r="CU222" s="414"/>
      <c r="CV222" s="414"/>
      <c r="CW222" s="414"/>
      <c r="CX222" s="414"/>
      <c r="CY222" s="414"/>
      <c r="CZ222" s="414"/>
      <c r="DA222" s="414"/>
    </row>
    <row r="223" spans="1:105" ht="15" customHeight="1" x14ac:dyDescent="0.25">
      <c r="A223" s="424" t="s">
        <v>35</v>
      </c>
      <c r="B223" s="424"/>
      <c r="C223" s="424"/>
      <c r="D223" s="424"/>
      <c r="E223" s="424"/>
      <c r="F223" s="424"/>
      <c r="G223" s="424"/>
      <c r="H223" s="457" t="s">
        <v>7</v>
      </c>
      <c r="I223" s="458"/>
      <c r="J223" s="458"/>
      <c r="K223" s="458"/>
      <c r="L223" s="458"/>
      <c r="M223" s="458"/>
      <c r="N223" s="458"/>
      <c r="O223" s="458"/>
      <c r="P223" s="458"/>
      <c r="Q223" s="458"/>
      <c r="R223" s="458"/>
      <c r="S223" s="458"/>
      <c r="T223" s="458"/>
      <c r="U223" s="458"/>
      <c r="V223" s="458"/>
      <c r="W223" s="458"/>
      <c r="X223" s="458"/>
      <c r="Y223" s="458"/>
      <c r="Z223" s="458"/>
      <c r="AA223" s="458"/>
      <c r="AB223" s="458"/>
      <c r="AC223" s="458"/>
      <c r="AD223" s="458"/>
      <c r="AE223" s="458"/>
      <c r="AF223" s="458"/>
      <c r="AG223" s="458"/>
      <c r="AH223" s="458"/>
      <c r="AI223" s="458"/>
      <c r="AJ223" s="458"/>
      <c r="AK223" s="458"/>
      <c r="AL223" s="458"/>
      <c r="AM223" s="458"/>
      <c r="AN223" s="458"/>
      <c r="AO223" s="458"/>
      <c r="AP223" s="458"/>
      <c r="AQ223" s="458"/>
      <c r="AR223" s="458"/>
      <c r="AS223" s="458"/>
      <c r="AT223" s="458"/>
      <c r="AU223" s="458"/>
      <c r="AV223" s="458"/>
      <c r="AW223" s="458"/>
      <c r="AX223" s="458"/>
      <c r="AY223" s="458"/>
      <c r="AZ223" s="458"/>
      <c r="BA223" s="458"/>
      <c r="BB223" s="458"/>
      <c r="BC223" s="458"/>
      <c r="BD223" s="458"/>
      <c r="BE223" s="458"/>
      <c r="BF223" s="458"/>
      <c r="BG223" s="458"/>
      <c r="BH223" s="458"/>
      <c r="BI223" s="458"/>
      <c r="BJ223" s="458"/>
      <c r="BK223" s="458"/>
      <c r="BL223" s="458"/>
      <c r="BM223" s="458"/>
      <c r="BN223" s="458"/>
      <c r="BO223" s="458"/>
      <c r="BP223" s="458"/>
      <c r="BQ223" s="458"/>
      <c r="BR223" s="458"/>
      <c r="BS223" s="459"/>
      <c r="BT223" s="413" t="s">
        <v>8</v>
      </c>
      <c r="BU223" s="413"/>
      <c r="BV223" s="413"/>
      <c r="BW223" s="413"/>
      <c r="BX223" s="413"/>
      <c r="BY223" s="413"/>
      <c r="BZ223" s="413"/>
      <c r="CA223" s="413"/>
      <c r="CB223" s="413"/>
      <c r="CC223" s="413"/>
      <c r="CD223" s="413"/>
      <c r="CE223" s="413"/>
      <c r="CF223" s="413"/>
      <c r="CG223" s="413"/>
      <c r="CH223" s="413"/>
      <c r="CI223" s="413"/>
      <c r="CJ223" s="414"/>
      <c r="CK223" s="414"/>
      <c r="CL223" s="414"/>
      <c r="CM223" s="414"/>
      <c r="CN223" s="414"/>
      <c r="CO223" s="414"/>
      <c r="CP223" s="414"/>
      <c r="CQ223" s="414"/>
      <c r="CR223" s="414"/>
      <c r="CS223" s="414"/>
      <c r="CT223" s="414"/>
      <c r="CU223" s="414"/>
      <c r="CV223" s="414"/>
      <c r="CW223" s="414"/>
      <c r="CX223" s="414"/>
      <c r="CY223" s="414"/>
      <c r="CZ223" s="414"/>
      <c r="DA223" s="414"/>
    </row>
    <row r="224" spans="1:105" ht="15" x14ac:dyDescent="0.25">
      <c r="A224" s="66"/>
      <c r="B224" s="66"/>
      <c r="C224" s="66"/>
      <c r="D224" s="66"/>
      <c r="E224" s="66"/>
      <c r="F224" s="66"/>
      <c r="G224" s="66"/>
      <c r="H224" s="67"/>
      <c r="I224" s="67"/>
      <c r="J224" s="67"/>
      <c r="K224" s="67"/>
      <c r="L224" s="67"/>
      <c r="M224" s="67"/>
      <c r="N224" s="67"/>
      <c r="O224" s="67"/>
      <c r="P224" s="67"/>
      <c r="Q224" s="67"/>
      <c r="R224" s="67"/>
      <c r="S224" s="67"/>
      <c r="T224" s="67"/>
      <c r="U224" s="67"/>
      <c r="V224" s="67"/>
      <c r="W224" s="67"/>
      <c r="X224" s="67"/>
      <c r="Y224" s="67"/>
      <c r="Z224" s="67"/>
      <c r="AA224" s="67"/>
      <c r="AB224" s="67"/>
      <c r="AC224" s="67"/>
      <c r="AD224" s="67"/>
      <c r="AE224" s="67"/>
      <c r="AF224" s="67"/>
      <c r="AG224" s="67"/>
      <c r="AH224" s="67"/>
      <c r="AI224" s="67"/>
      <c r="AJ224" s="67"/>
      <c r="AK224" s="67"/>
      <c r="AL224" s="67"/>
      <c r="AM224" s="67"/>
      <c r="AN224" s="67"/>
      <c r="AO224" s="67"/>
      <c r="AP224" s="67"/>
      <c r="AQ224" s="67"/>
      <c r="AR224" s="67"/>
      <c r="AS224" s="67"/>
      <c r="AT224" s="67"/>
      <c r="AU224" s="67"/>
      <c r="AV224" s="67"/>
      <c r="AW224" s="67"/>
      <c r="AX224" s="67"/>
      <c r="AY224" s="67"/>
      <c r="AZ224" s="67"/>
      <c r="BA224" s="67"/>
      <c r="BB224" s="67"/>
      <c r="BC224" s="67"/>
      <c r="BD224" s="67"/>
      <c r="BE224" s="67"/>
      <c r="BF224" s="67"/>
      <c r="BG224" s="67"/>
      <c r="BH224" s="67"/>
      <c r="BI224" s="67"/>
      <c r="BJ224" s="67"/>
      <c r="BK224" s="67"/>
      <c r="BL224" s="67"/>
      <c r="BM224" s="67"/>
      <c r="BN224" s="67"/>
      <c r="BO224" s="67"/>
      <c r="BP224" s="67"/>
      <c r="BQ224" s="67"/>
      <c r="BR224" s="67"/>
      <c r="BS224" s="67"/>
      <c r="BT224" s="68"/>
      <c r="BU224" s="68"/>
      <c r="BV224" s="68"/>
      <c r="BW224" s="68"/>
      <c r="BX224" s="68"/>
      <c r="BY224" s="68"/>
      <c r="BZ224" s="68"/>
      <c r="CA224" s="68"/>
      <c r="CB224" s="68"/>
      <c r="CC224" s="68"/>
      <c r="CD224" s="68"/>
      <c r="CE224" s="68"/>
      <c r="CF224" s="68"/>
      <c r="CG224" s="68"/>
      <c r="CH224" s="68"/>
      <c r="CI224" s="68"/>
      <c r="CJ224" s="69"/>
      <c r="CK224" s="69"/>
      <c r="CL224" s="69"/>
      <c r="CM224" s="69"/>
      <c r="CN224" s="69"/>
      <c r="CO224" s="69"/>
      <c r="CP224" s="69"/>
      <c r="CQ224" s="69"/>
      <c r="CR224" s="69"/>
      <c r="CS224" s="69"/>
      <c r="CT224" s="69"/>
      <c r="CU224" s="69"/>
      <c r="CV224" s="69"/>
      <c r="CW224" s="69"/>
      <c r="CX224" s="69"/>
      <c r="CY224" s="69"/>
      <c r="CZ224" s="69"/>
      <c r="DA224" s="69"/>
    </row>
    <row r="225" spans="1:105" ht="15" customHeight="1" x14ac:dyDescent="0.25">
      <c r="A225" s="536" t="s">
        <v>157</v>
      </c>
      <c r="B225" s="536"/>
      <c r="C225" s="536"/>
      <c r="D225" s="536"/>
      <c r="E225" s="536"/>
      <c r="F225" s="536"/>
      <c r="G225" s="536"/>
      <c r="H225" s="536"/>
      <c r="I225" s="536"/>
      <c r="J225" s="536"/>
      <c r="K225" s="536"/>
      <c r="L225" s="536"/>
      <c r="M225" s="536"/>
      <c r="N225" s="536"/>
      <c r="O225" s="536"/>
      <c r="P225" s="536"/>
      <c r="Q225" s="536"/>
      <c r="R225" s="536"/>
      <c r="S225" s="536"/>
      <c r="T225" s="536"/>
      <c r="U225" s="536"/>
      <c r="V225" s="536"/>
      <c r="W225" s="536"/>
      <c r="X225" s="536"/>
      <c r="Y225" s="536"/>
      <c r="Z225" s="536"/>
      <c r="AA225" s="536"/>
      <c r="AB225" s="536"/>
      <c r="AC225" s="536"/>
      <c r="AD225" s="536"/>
      <c r="AE225" s="536"/>
      <c r="AF225" s="536"/>
      <c r="AG225" s="536"/>
      <c r="AH225" s="536"/>
      <c r="AI225" s="536"/>
      <c r="AJ225" s="536"/>
      <c r="AK225" s="536"/>
      <c r="AL225" s="536"/>
      <c r="AM225" s="536"/>
      <c r="AN225" s="536"/>
      <c r="AO225" s="536"/>
      <c r="AP225" s="536"/>
      <c r="AQ225" s="536"/>
      <c r="AR225" s="536"/>
      <c r="AS225" s="536"/>
      <c r="AT225" s="536"/>
      <c r="AU225" s="536"/>
      <c r="AV225" s="536"/>
      <c r="AW225" s="536"/>
      <c r="AX225" s="536"/>
      <c r="AY225" s="536"/>
      <c r="AZ225" s="536"/>
      <c r="BA225" s="536"/>
      <c r="BB225" s="536"/>
      <c r="BC225" s="536"/>
      <c r="BD225" s="536"/>
      <c r="BE225" s="536"/>
      <c r="BF225" s="536"/>
      <c r="BG225" s="536"/>
      <c r="BH225" s="536"/>
      <c r="BI225" s="536"/>
      <c r="BJ225" s="536"/>
      <c r="BK225" s="536"/>
      <c r="BL225" s="536"/>
      <c r="BM225" s="536"/>
      <c r="BN225" s="536"/>
      <c r="BO225" s="536"/>
      <c r="BP225" s="536"/>
      <c r="BQ225" s="536"/>
      <c r="BR225" s="536"/>
      <c r="BS225" s="536"/>
      <c r="BT225" s="536"/>
      <c r="BU225" s="536"/>
      <c r="BV225" s="536"/>
      <c r="BW225" s="536"/>
      <c r="BX225" s="536"/>
      <c r="BY225" s="536"/>
      <c r="BZ225" s="536"/>
      <c r="CA225" s="536"/>
      <c r="CB225" s="536"/>
      <c r="CC225" s="536"/>
      <c r="CD225" s="536"/>
      <c r="CE225" s="536"/>
      <c r="CF225" s="536"/>
      <c r="CG225" s="536"/>
      <c r="CH225" s="536"/>
      <c r="CI225" s="536"/>
      <c r="CJ225" s="536"/>
      <c r="CK225" s="536"/>
      <c r="CL225" s="536"/>
      <c r="CM225" s="536"/>
      <c r="CN225" s="536"/>
      <c r="CO225" s="536"/>
      <c r="CP225" s="536"/>
      <c r="CQ225" s="536"/>
      <c r="CR225" s="536"/>
      <c r="CS225" s="536"/>
      <c r="CT225" s="536"/>
      <c r="CU225" s="536"/>
      <c r="CV225" s="536"/>
      <c r="CW225" s="536"/>
      <c r="CX225" s="536"/>
      <c r="CY225" s="536"/>
      <c r="CZ225" s="536"/>
      <c r="DA225" s="536"/>
    </row>
    <row r="226" spans="1:105" ht="6.75" customHeight="1" x14ac:dyDescent="0.25">
      <c r="A226" s="53"/>
      <c r="B226" s="53"/>
      <c r="C226" s="53"/>
      <c r="D226" s="53"/>
      <c r="E226" s="53"/>
      <c r="F226" s="53"/>
      <c r="G226" s="53"/>
      <c r="H226" s="53"/>
      <c r="I226" s="53"/>
      <c r="J226" s="53"/>
      <c r="K226" s="53"/>
      <c r="L226" s="53"/>
      <c r="M226" s="53"/>
      <c r="N226" s="53"/>
      <c r="O226" s="53"/>
      <c r="P226" s="53"/>
      <c r="Q226" s="53"/>
      <c r="R226" s="53"/>
      <c r="S226" s="53"/>
      <c r="T226" s="53"/>
      <c r="U226" s="53"/>
      <c r="V226" s="53"/>
      <c r="W226" s="53"/>
      <c r="X226" s="53"/>
      <c r="Y226" s="53"/>
      <c r="Z226" s="53"/>
      <c r="AA226" s="53"/>
      <c r="AB226" s="53"/>
      <c r="AC226" s="53"/>
      <c r="AD226" s="53"/>
      <c r="AE226" s="53"/>
      <c r="AF226" s="53"/>
      <c r="AG226" s="53"/>
      <c r="AH226" s="53"/>
      <c r="AI226" s="53"/>
      <c r="AJ226" s="53"/>
      <c r="AK226" s="53"/>
      <c r="AL226" s="53"/>
      <c r="AM226" s="53"/>
      <c r="AN226" s="53"/>
      <c r="AO226" s="53"/>
      <c r="AP226" s="53"/>
      <c r="AQ226" s="53"/>
      <c r="AR226" s="53"/>
      <c r="AS226" s="53"/>
      <c r="AT226" s="53"/>
      <c r="AU226" s="53"/>
      <c r="AV226" s="53"/>
      <c r="AW226" s="53"/>
      <c r="AX226" s="53"/>
      <c r="AY226" s="53"/>
      <c r="AZ226" s="53"/>
      <c r="BA226" s="53"/>
      <c r="BB226" s="53"/>
      <c r="BC226" s="53"/>
      <c r="BD226" s="53"/>
      <c r="BE226" s="53"/>
      <c r="BF226" s="53"/>
      <c r="BG226" s="53"/>
      <c r="BH226" s="53"/>
      <c r="BI226" s="53"/>
      <c r="BJ226" s="53"/>
      <c r="BK226" s="53"/>
      <c r="BL226" s="53"/>
      <c r="BM226" s="53"/>
      <c r="BN226" s="53"/>
      <c r="BO226" s="53"/>
      <c r="BP226" s="53"/>
      <c r="BQ226" s="53"/>
      <c r="BR226" s="53"/>
      <c r="BS226" s="53"/>
      <c r="BT226" s="53"/>
      <c r="BU226" s="53"/>
      <c r="BV226" s="53"/>
      <c r="BW226" s="53"/>
      <c r="BX226" s="53"/>
      <c r="BY226" s="53"/>
      <c r="BZ226" s="53"/>
      <c r="CA226" s="53"/>
      <c r="CB226" s="53"/>
      <c r="CC226" s="53"/>
      <c r="CD226" s="53"/>
      <c r="CE226" s="53"/>
      <c r="CF226" s="53"/>
      <c r="CG226" s="53"/>
      <c r="CH226" s="53"/>
      <c r="CI226" s="53"/>
      <c r="CJ226" s="53"/>
      <c r="CK226" s="53"/>
      <c r="CL226" s="53"/>
      <c r="CM226" s="53"/>
      <c r="CN226" s="53"/>
      <c r="CO226" s="53"/>
      <c r="CP226" s="53"/>
      <c r="CQ226" s="53"/>
      <c r="CR226" s="53"/>
      <c r="CS226" s="53"/>
      <c r="CT226" s="53"/>
      <c r="CU226" s="53"/>
      <c r="CV226" s="53"/>
      <c r="CW226" s="53"/>
      <c r="CX226" s="53"/>
      <c r="CY226" s="53"/>
      <c r="CZ226" s="53"/>
      <c r="DA226" s="53"/>
    </row>
    <row r="227" spans="1:105" ht="32.25" customHeight="1" x14ac:dyDescent="0.25">
      <c r="A227" s="431" t="s">
        <v>0</v>
      </c>
      <c r="B227" s="432"/>
      <c r="C227" s="432"/>
      <c r="D227" s="432"/>
      <c r="E227" s="432"/>
      <c r="F227" s="432"/>
      <c r="G227" s="433"/>
      <c r="H227" s="431" t="s">
        <v>14</v>
      </c>
      <c r="I227" s="432"/>
      <c r="J227" s="432"/>
      <c r="K227" s="432"/>
      <c r="L227" s="432"/>
      <c r="M227" s="432"/>
      <c r="N227" s="432"/>
      <c r="O227" s="432"/>
      <c r="P227" s="432"/>
      <c r="Q227" s="432"/>
      <c r="R227" s="432"/>
      <c r="S227" s="432"/>
      <c r="T227" s="432"/>
      <c r="U227" s="432"/>
      <c r="V227" s="432"/>
      <c r="W227" s="432"/>
      <c r="X227" s="432"/>
      <c r="Y227" s="432"/>
      <c r="Z227" s="432"/>
      <c r="AA227" s="432"/>
      <c r="AB227" s="432"/>
      <c r="AC227" s="432"/>
      <c r="AD227" s="432"/>
      <c r="AE227" s="432"/>
      <c r="AF227" s="432"/>
      <c r="AG227" s="432"/>
      <c r="AH227" s="432"/>
      <c r="AI227" s="432"/>
      <c r="AJ227" s="432"/>
      <c r="AK227" s="432"/>
      <c r="AL227" s="432"/>
      <c r="AM227" s="432"/>
      <c r="AN227" s="432"/>
      <c r="AO227" s="432"/>
      <c r="AP227" s="432"/>
      <c r="AQ227" s="432"/>
      <c r="AR227" s="432"/>
      <c r="AS227" s="432"/>
      <c r="AT227" s="432"/>
      <c r="AU227" s="432"/>
      <c r="AV227" s="432"/>
      <c r="AW227" s="432"/>
      <c r="AX227" s="432"/>
      <c r="AY227" s="432"/>
      <c r="AZ227" s="432"/>
      <c r="BA227" s="432"/>
      <c r="BB227" s="432"/>
      <c r="BC227" s="432"/>
      <c r="BD227" s="432"/>
      <c r="BE227" s="432"/>
      <c r="BF227" s="432"/>
      <c r="BG227" s="432"/>
      <c r="BH227" s="432"/>
      <c r="BI227" s="432"/>
      <c r="BJ227" s="432"/>
      <c r="BK227" s="432"/>
      <c r="BL227" s="432"/>
      <c r="BM227" s="432"/>
      <c r="BN227" s="432"/>
      <c r="BO227" s="432"/>
      <c r="BP227" s="432"/>
      <c r="BQ227" s="432"/>
      <c r="BR227" s="432"/>
      <c r="BS227" s="433"/>
      <c r="BT227" s="431" t="s">
        <v>79</v>
      </c>
      <c r="BU227" s="432"/>
      <c r="BV227" s="432"/>
      <c r="BW227" s="432"/>
      <c r="BX227" s="432"/>
      <c r="BY227" s="432"/>
      <c r="BZ227" s="432"/>
      <c r="CA227" s="432"/>
      <c r="CB227" s="432"/>
      <c r="CC227" s="432"/>
      <c r="CD227" s="432"/>
      <c r="CE227" s="432"/>
      <c r="CF227" s="432"/>
      <c r="CG227" s="432"/>
      <c r="CH227" s="432"/>
      <c r="CI227" s="433"/>
      <c r="CJ227" s="431" t="s">
        <v>80</v>
      </c>
      <c r="CK227" s="432"/>
      <c r="CL227" s="432"/>
      <c r="CM227" s="432"/>
      <c r="CN227" s="432"/>
      <c r="CO227" s="432"/>
      <c r="CP227" s="432"/>
      <c r="CQ227" s="432"/>
      <c r="CR227" s="432"/>
      <c r="CS227" s="432"/>
      <c r="CT227" s="432"/>
      <c r="CU227" s="432"/>
      <c r="CV227" s="432"/>
      <c r="CW227" s="432"/>
      <c r="CX227" s="432"/>
      <c r="CY227" s="432"/>
      <c r="CZ227" s="432"/>
      <c r="DA227" s="433"/>
    </row>
    <row r="228" spans="1:105" ht="13.5" customHeight="1" x14ac:dyDescent="0.25">
      <c r="A228" s="424" t="s">
        <v>26</v>
      </c>
      <c r="B228" s="424"/>
      <c r="C228" s="424"/>
      <c r="D228" s="424"/>
      <c r="E228" s="424"/>
      <c r="F228" s="424"/>
      <c r="G228" s="424"/>
      <c r="H228" s="497" t="s">
        <v>117</v>
      </c>
      <c r="I228" s="498"/>
      <c r="J228" s="498"/>
      <c r="K228" s="498"/>
      <c r="L228" s="498"/>
      <c r="M228" s="498"/>
      <c r="N228" s="498"/>
      <c r="O228" s="498"/>
      <c r="P228" s="498"/>
      <c r="Q228" s="498"/>
      <c r="R228" s="498"/>
      <c r="S228" s="498"/>
      <c r="T228" s="498"/>
      <c r="U228" s="498"/>
      <c r="V228" s="498"/>
      <c r="W228" s="498"/>
      <c r="X228" s="498"/>
      <c r="Y228" s="498"/>
      <c r="Z228" s="498"/>
      <c r="AA228" s="498"/>
      <c r="AB228" s="498"/>
      <c r="AC228" s="498"/>
      <c r="AD228" s="498"/>
      <c r="AE228" s="498"/>
      <c r="AF228" s="498"/>
      <c r="AG228" s="498"/>
      <c r="AH228" s="498"/>
      <c r="AI228" s="498"/>
      <c r="AJ228" s="498"/>
      <c r="AK228" s="498"/>
      <c r="AL228" s="498"/>
      <c r="AM228" s="498"/>
      <c r="AN228" s="498"/>
      <c r="AO228" s="498"/>
      <c r="AP228" s="498"/>
      <c r="AQ228" s="498"/>
      <c r="AR228" s="498"/>
      <c r="AS228" s="498"/>
      <c r="AT228" s="498"/>
      <c r="AU228" s="498"/>
      <c r="AV228" s="498"/>
      <c r="AW228" s="498"/>
      <c r="AX228" s="498"/>
      <c r="AY228" s="498"/>
      <c r="AZ228" s="498"/>
      <c r="BA228" s="498"/>
      <c r="BB228" s="498"/>
      <c r="BC228" s="498"/>
      <c r="BD228" s="498"/>
      <c r="BE228" s="498"/>
      <c r="BF228" s="498"/>
      <c r="BG228" s="498"/>
      <c r="BH228" s="498"/>
      <c r="BI228" s="498"/>
      <c r="BJ228" s="498"/>
      <c r="BK228" s="498"/>
      <c r="BL228" s="498"/>
      <c r="BM228" s="498"/>
      <c r="BN228" s="498"/>
      <c r="BO228" s="498"/>
      <c r="BP228" s="498"/>
      <c r="BQ228" s="498"/>
      <c r="BR228" s="498"/>
      <c r="BS228" s="499"/>
      <c r="BT228" s="413"/>
      <c r="BU228" s="413"/>
      <c r="BV228" s="413"/>
      <c r="BW228" s="413"/>
      <c r="BX228" s="413"/>
      <c r="BY228" s="413"/>
      <c r="BZ228" s="413"/>
      <c r="CA228" s="413"/>
      <c r="CB228" s="413"/>
      <c r="CC228" s="413"/>
      <c r="CD228" s="413"/>
      <c r="CE228" s="413"/>
      <c r="CF228" s="413"/>
      <c r="CG228" s="413"/>
      <c r="CH228" s="413"/>
      <c r="CI228" s="413"/>
      <c r="CJ228" s="427"/>
      <c r="CK228" s="427"/>
      <c r="CL228" s="427"/>
      <c r="CM228" s="427"/>
      <c r="CN228" s="427"/>
      <c r="CO228" s="427"/>
      <c r="CP228" s="427"/>
      <c r="CQ228" s="427"/>
      <c r="CR228" s="427"/>
      <c r="CS228" s="427"/>
      <c r="CT228" s="427"/>
      <c r="CU228" s="427"/>
      <c r="CV228" s="427"/>
      <c r="CW228" s="427"/>
      <c r="CX228" s="427"/>
      <c r="CY228" s="427"/>
      <c r="CZ228" s="427"/>
      <c r="DA228" s="427"/>
    </row>
    <row r="229" spans="1:105" ht="16.5" customHeight="1" x14ac:dyDescent="0.25">
      <c r="A229" s="424" t="s">
        <v>30</v>
      </c>
      <c r="B229" s="424"/>
      <c r="C229" s="424"/>
      <c r="D229" s="424"/>
      <c r="E229" s="424"/>
      <c r="F229" s="424"/>
      <c r="G229" s="424"/>
      <c r="H229" s="497" t="s">
        <v>119</v>
      </c>
      <c r="I229" s="498"/>
      <c r="J229" s="498"/>
      <c r="K229" s="498"/>
      <c r="L229" s="498"/>
      <c r="M229" s="498"/>
      <c r="N229" s="498"/>
      <c r="O229" s="498"/>
      <c r="P229" s="498"/>
      <c r="Q229" s="498"/>
      <c r="R229" s="498"/>
      <c r="S229" s="498"/>
      <c r="T229" s="498"/>
      <c r="U229" s="498"/>
      <c r="V229" s="498"/>
      <c r="W229" s="498"/>
      <c r="X229" s="498"/>
      <c r="Y229" s="498"/>
      <c r="Z229" s="498"/>
      <c r="AA229" s="498"/>
      <c r="AB229" s="498"/>
      <c r="AC229" s="498"/>
      <c r="AD229" s="498"/>
      <c r="AE229" s="498"/>
      <c r="AF229" s="498"/>
      <c r="AG229" s="498"/>
      <c r="AH229" s="498"/>
      <c r="AI229" s="498"/>
      <c r="AJ229" s="498"/>
      <c r="AK229" s="498"/>
      <c r="AL229" s="498"/>
      <c r="AM229" s="498"/>
      <c r="AN229" s="498"/>
      <c r="AO229" s="498"/>
      <c r="AP229" s="498"/>
      <c r="AQ229" s="498"/>
      <c r="AR229" s="498"/>
      <c r="AS229" s="498"/>
      <c r="AT229" s="498"/>
      <c r="AU229" s="498"/>
      <c r="AV229" s="498"/>
      <c r="AW229" s="498"/>
      <c r="AX229" s="498"/>
      <c r="AY229" s="498"/>
      <c r="AZ229" s="498"/>
      <c r="BA229" s="498"/>
      <c r="BB229" s="498"/>
      <c r="BC229" s="498"/>
      <c r="BD229" s="498"/>
      <c r="BE229" s="498"/>
      <c r="BF229" s="498"/>
      <c r="BG229" s="498"/>
      <c r="BH229" s="498"/>
      <c r="BI229" s="498"/>
      <c r="BJ229" s="498"/>
      <c r="BK229" s="498"/>
      <c r="BL229" s="498"/>
      <c r="BM229" s="498"/>
      <c r="BN229" s="498"/>
      <c r="BO229" s="498"/>
      <c r="BP229" s="498"/>
      <c r="BQ229" s="498"/>
      <c r="BR229" s="498"/>
      <c r="BS229" s="499"/>
      <c r="BT229" s="413"/>
      <c r="BU229" s="413"/>
      <c r="BV229" s="413"/>
      <c r="BW229" s="413"/>
      <c r="BX229" s="413"/>
      <c r="BY229" s="413"/>
      <c r="BZ229" s="413"/>
      <c r="CA229" s="413"/>
      <c r="CB229" s="413"/>
      <c r="CC229" s="413"/>
      <c r="CD229" s="413"/>
      <c r="CE229" s="413"/>
      <c r="CF229" s="413"/>
      <c r="CG229" s="413"/>
      <c r="CH229" s="413"/>
      <c r="CI229" s="413"/>
      <c r="CJ229" s="427"/>
      <c r="CK229" s="427"/>
      <c r="CL229" s="427"/>
      <c r="CM229" s="427"/>
      <c r="CN229" s="427"/>
      <c r="CO229" s="427"/>
      <c r="CP229" s="427"/>
      <c r="CQ229" s="427"/>
      <c r="CR229" s="427"/>
      <c r="CS229" s="427"/>
      <c r="CT229" s="427"/>
      <c r="CU229" s="427"/>
      <c r="CV229" s="427"/>
      <c r="CW229" s="427"/>
      <c r="CX229" s="427"/>
      <c r="CY229" s="427"/>
      <c r="CZ229" s="427"/>
      <c r="DA229" s="427"/>
    </row>
    <row r="230" spans="1:105" ht="15" x14ac:dyDescent="0.25">
      <c r="A230" s="424"/>
      <c r="B230" s="424"/>
      <c r="C230" s="424"/>
      <c r="D230" s="424"/>
      <c r="E230" s="424"/>
      <c r="F230" s="424"/>
      <c r="G230" s="424"/>
      <c r="H230" s="613" t="s">
        <v>7</v>
      </c>
      <c r="I230" s="614"/>
      <c r="J230" s="614"/>
      <c r="K230" s="614"/>
      <c r="L230" s="614"/>
      <c r="M230" s="614"/>
      <c r="N230" s="614"/>
      <c r="O230" s="614"/>
      <c r="P230" s="614"/>
      <c r="Q230" s="614"/>
      <c r="R230" s="614"/>
      <c r="S230" s="614"/>
      <c r="T230" s="614"/>
      <c r="U230" s="614"/>
      <c r="V230" s="614"/>
      <c r="W230" s="614"/>
      <c r="X230" s="614"/>
      <c r="Y230" s="614"/>
      <c r="Z230" s="614"/>
      <c r="AA230" s="614"/>
      <c r="AB230" s="614"/>
      <c r="AC230" s="614"/>
      <c r="AD230" s="614"/>
      <c r="AE230" s="614"/>
      <c r="AF230" s="614"/>
      <c r="AG230" s="614"/>
      <c r="AH230" s="614"/>
      <c r="AI230" s="614"/>
      <c r="AJ230" s="614"/>
      <c r="AK230" s="614"/>
      <c r="AL230" s="614"/>
      <c r="AM230" s="614"/>
      <c r="AN230" s="614"/>
      <c r="AO230" s="614"/>
      <c r="AP230" s="614"/>
      <c r="AQ230" s="614"/>
      <c r="AR230" s="614"/>
      <c r="AS230" s="614"/>
      <c r="AT230" s="614"/>
      <c r="AU230" s="614"/>
      <c r="AV230" s="614"/>
      <c r="AW230" s="614"/>
      <c r="AX230" s="614"/>
      <c r="AY230" s="614"/>
      <c r="AZ230" s="614"/>
      <c r="BA230" s="614"/>
      <c r="BB230" s="614"/>
      <c r="BC230" s="614"/>
      <c r="BD230" s="614"/>
      <c r="BE230" s="614"/>
      <c r="BF230" s="614"/>
      <c r="BG230" s="614"/>
      <c r="BH230" s="614"/>
      <c r="BI230" s="614"/>
      <c r="BJ230" s="614"/>
      <c r="BK230" s="614"/>
      <c r="BL230" s="614"/>
      <c r="BM230" s="614"/>
      <c r="BN230" s="614"/>
      <c r="BO230" s="614"/>
      <c r="BP230" s="614"/>
      <c r="BQ230" s="614"/>
      <c r="BR230" s="614"/>
      <c r="BS230" s="615"/>
      <c r="BT230" s="413" t="s">
        <v>8</v>
      </c>
      <c r="BU230" s="413"/>
      <c r="BV230" s="413"/>
      <c r="BW230" s="413"/>
      <c r="BX230" s="413"/>
      <c r="BY230" s="413"/>
      <c r="BZ230" s="413"/>
      <c r="CA230" s="413"/>
      <c r="CB230" s="413"/>
      <c r="CC230" s="413"/>
      <c r="CD230" s="413"/>
      <c r="CE230" s="413"/>
      <c r="CF230" s="413"/>
      <c r="CG230" s="413"/>
      <c r="CH230" s="413"/>
      <c r="CI230" s="413"/>
      <c r="CJ230" s="427">
        <f>SUM(CJ228:DA229)</f>
        <v>0</v>
      </c>
      <c r="CK230" s="427"/>
      <c r="CL230" s="427"/>
      <c r="CM230" s="427"/>
      <c r="CN230" s="427"/>
      <c r="CO230" s="427"/>
      <c r="CP230" s="427"/>
      <c r="CQ230" s="427"/>
      <c r="CR230" s="427"/>
      <c r="CS230" s="427"/>
      <c r="CT230" s="427"/>
      <c r="CU230" s="427"/>
      <c r="CV230" s="427"/>
      <c r="CW230" s="427"/>
      <c r="CX230" s="427"/>
      <c r="CY230" s="427"/>
      <c r="CZ230" s="427"/>
      <c r="DA230" s="427"/>
    </row>
    <row r="231" spans="1:105" ht="15" x14ac:dyDescent="0.25"/>
    <row r="232" spans="1:105" ht="15" x14ac:dyDescent="0.25">
      <c r="A232" s="430" t="s">
        <v>158</v>
      </c>
      <c r="B232" s="430"/>
      <c r="C232" s="430"/>
      <c r="D232" s="430"/>
      <c r="E232" s="430"/>
      <c r="F232" s="430"/>
      <c r="G232" s="430"/>
      <c r="H232" s="430"/>
      <c r="I232" s="430"/>
      <c r="J232" s="430"/>
      <c r="K232" s="430"/>
      <c r="L232" s="430"/>
      <c r="M232" s="430"/>
      <c r="N232" s="430"/>
      <c r="O232" s="430"/>
      <c r="P232" s="430"/>
      <c r="Q232" s="430"/>
      <c r="R232" s="430"/>
      <c r="S232" s="430"/>
      <c r="T232" s="430"/>
      <c r="U232" s="430"/>
      <c r="V232" s="430"/>
      <c r="W232" s="430"/>
      <c r="X232" s="430"/>
      <c r="Y232" s="430"/>
      <c r="Z232" s="430"/>
      <c r="AA232" s="430"/>
      <c r="AB232" s="430"/>
      <c r="AC232" s="430"/>
      <c r="AD232" s="430"/>
      <c r="AE232" s="430"/>
      <c r="AF232" s="430"/>
      <c r="AG232" s="430"/>
      <c r="AH232" s="430"/>
      <c r="AI232" s="430"/>
      <c r="AJ232" s="430"/>
      <c r="AK232" s="430"/>
      <c r="AL232" s="430"/>
      <c r="AM232" s="430"/>
      <c r="AN232" s="430"/>
      <c r="AO232" s="430"/>
      <c r="AP232" s="430"/>
      <c r="AQ232" s="430"/>
      <c r="AR232" s="430"/>
      <c r="AS232" s="430"/>
      <c r="AT232" s="430"/>
      <c r="AU232" s="430"/>
      <c r="AV232" s="430"/>
      <c r="AW232" s="430"/>
      <c r="AX232" s="430"/>
      <c r="AY232" s="430"/>
      <c r="AZ232" s="430"/>
      <c r="BA232" s="430"/>
      <c r="BB232" s="430"/>
      <c r="BC232" s="430"/>
      <c r="BD232" s="430"/>
      <c r="BE232" s="430"/>
      <c r="BF232" s="430"/>
      <c r="BG232" s="430"/>
      <c r="BH232" s="430"/>
      <c r="BI232" s="430"/>
      <c r="BJ232" s="430"/>
      <c r="BK232" s="430"/>
      <c r="BL232" s="430"/>
      <c r="BM232" s="430"/>
      <c r="BN232" s="430"/>
      <c r="BO232" s="430"/>
      <c r="BP232" s="430"/>
      <c r="BQ232" s="430"/>
      <c r="BR232" s="430"/>
      <c r="BS232" s="430"/>
      <c r="BT232" s="430"/>
      <c r="BU232" s="430"/>
      <c r="BV232" s="430"/>
      <c r="BW232" s="430"/>
      <c r="BX232" s="430"/>
      <c r="BY232" s="430"/>
      <c r="BZ232" s="430"/>
      <c r="CA232" s="430"/>
      <c r="CB232" s="430"/>
      <c r="CC232" s="430"/>
      <c r="CD232" s="430"/>
      <c r="CE232" s="430"/>
      <c r="CF232" s="430"/>
      <c r="CG232" s="430"/>
      <c r="CH232" s="430"/>
      <c r="CI232" s="430"/>
      <c r="CJ232" s="430"/>
      <c r="CK232" s="430"/>
      <c r="CL232" s="430"/>
      <c r="CM232" s="430"/>
      <c r="CN232" s="430"/>
      <c r="CO232" s="430"/>
      <c r="CP232" s="430"/>
      <c r="CQ232" s="430"/>
      <c r="CR232" s="430"/>
      <c r="CS232" s="430"/>
      <c r="CT232" s="430"/>
      <c r="CU232" s="430"/>
      <c r="CV232" s="430"/>
      <c r="CW232" s="430"/>
      <c r="CX232" s="430"/>
      <c r="CY232" s="430"/>
      <c r="CZ232" s="430"/>
      <c r="DA232" s="430"/>
    </row>
    <row r="233" spans="1:105" ht="9.75" customHeight="1" x14ac:dyDescent="0.25"/>
    <row r="234" spans="1:105" ht="22.5" customHeight="1" x14ac:dyDescent="0.25">
      <c r="A234" s="431" t="s">
        <v>0</v>
      </c>
      <c r="B234" s="432"/>
      <c r="C234" s="432"/>
      <c r="D234" s="432"/>
      <c r="E234" s="432"/>
      <c r="F234" s="432"/>
      <c r="G234" s="433"/>
      <c r="H234" s="431" t="s">
        <v>14</v>
      </c>
      <c r="I234" s="432"/>
      <c r="J234" s="432"/>
      <c r="K234" s="432"/>
      <c r="L234" s="432"/>
      <c r="M234" s="432"/>
      <c r="N234" s="432"/>
      <c r="O234" s="432"/>
      <c r="P234" s="432"/>
      <c r="Q234" s="432"/>
      <c r="R234" s="432"/>
      <c r="S234" s="432"/>
      <c r="T234" s="432"/>
      <c r="U234" s="432"/>
      <c r="V234" s="432"/>
      <c r="W234" s="432"/>
      <c r="X234" s="432"/>
      <c r="Y234" s="432"/>
      <c r="Z234" s="432"/>
      <c r="AA234" s="432"/>
      <c r="AB234" s="432"/>
      <c r="AC234" s="432"/>
      <c r="AD234" s="432"/>
      <c r="AE234" s="432"/>
      <c r="AF234" s="432"/>
      <c r="AG234" s="432"/>
      <c r="AH234" s="432"/>
      <c r="AI234" s="432"/>
      <c r="AJ234" s="432"/>
      <c r="AK234" s="432"/>
      <c r="AL234" s="432"/>
      <c r="AM234" s="432"/>
      <c r="AN234" s="432"/>
      <c r="AO234" s="432"/>
      <c r="AP234" s="432"/>
      <c r="AQ234" s="432"/>
      <c r="AR234" s="432"/>
      <c r="AS234" s="432"/>
      <c r="AT234" s="432"/>
      <c r="AU234" s="432"/>
      <c r="AV234" s="432"/>
      <c r="AW234" s="432"/>
      <c r="AX234" s="432"/>
      <c r="AY234" s="432"/>
      <c r="AZ234" s="432"/>
      <c r="BA234" s="432"/>
      <c r="BB234" s="432"/>
      <c r="BC234" s="433"/>
      <c r="BD234" s="431" t="s">
        <v>70</v>
      </c>
      <c r="BE234" s="432"/>
      <c r="BF234" s="432"/>
      <c r="BG234" s="432"/>
      <c r="BH234" s="432"/>
      <c r="BI234" s="432"/>
      <c r="BJ234" s="432"/>
      <c r="BK234" s="432"/>
      <c r="BL234" s="432"/>
      <c r="BM234" s="432"/>
      <c r="BN234" s="432"/>
      <c r="BO234" s="432"/>
      <c r="BP234" s="432"/>
      <c r="BQ234" s="432"/>
      <c r="BR234" s="432"/>
      <c r="BS234" s="433"/>
      <c r="BT234" s="431" t="s">
        <v>81</v>
      </c>
      <c r="BU234" s="432"/>
      <c r="BV234" s="432"/>
      <c r="BW234" s="432"/>
      <c r="BX234" s="432"/>
      <c r="BY234" s="432"/>
      <c r="BZ234" s="432"/>
      <c r="CA234" s="432"/>
      <c r="CB234" s="432"/>
      <c r="CC234" s="432"/>
      <c r="CD234" s="432"/>
      <c r="CE234" s="432"/>
      <c r="CF234" s="432"/>
      <c r="CG234" s="432"/>
      <c r="CH234" s="432"/>
      <c r="CI234" s="433"/>
      <c r="CJ234" s="431" t="s">
        <v>48</v>
      </c>
      <c r="CK234" s="432"/>
      <c r="CL234" s="432"/>
      <c r="CM234" s="432"/>
      <c r="CN234" s="432"/>
      <c r="CO234" s="432"/>
      <c r="CP234" s="432"/>
      <c r="CQ234" s="432"/>
      <c r="CR234" s="432"/>
      <c r="CS234" s="432"/>
      <c r="CT234" s="432"/>
      <c r="CU234" s="432"/>
      <c r="CV234" s="432"/>
      <c r="CW234" s="432"/>
      <c r="CX234" s="432"/>
      <c r="CY234" s="432"/>
      <c r="CZ234" s="432"/>
      <c r="DA234" s="433"/>
    </row>
    <row r="235" spans="1:105" ht="15" customHeight="1" x14ac:dyDescent="0.25">
      <c r="A235" s="429">
        <v>1</v>
      </c>
      <c r="B235" s="429"/>
      <c r="C235" s="429"/>
      <c r="D235" s="429"/>
      <c r="E235" s="429"/>
      <c r="F235" s="429"/>
      <c r="G235" s="429"/>
      <c r="H235" s="429">
        <v>2</v>
      </c>
      <c r="I235" s="429"/>
      <c r="J235" s="429"/>
      <c r="K235" s="429"/>
      <c r="L235" s="429"/>
      <c r="M235" s="429"/>
      <c r="N235" s="429"/>
      <c r="O235" s="429"/>
      <c r="P235" s="429"/>
      <c r="Q235" s="429"/>
      <c r="R235" s="429"/>
      <c r="S235" s="429"/>
      <c r="T235" s="429"/>
      <c r="U235" s="429"/>
      <c r="V235" s="429"/>
      <c r="W235" s="429"/>
      <c r="X235" s="429"/>
      <c r="Y235" s="429"/>
      <c r="Z235" s="429"/>
      <c r="AA235" s="429"/>
      <c r="AB235" s="429"/>
      <c r="AC235" s="429"/>
      <c r="AD235" s="429"/>
      <c r="AE235" s="429"/>
      <c r="AF235" s="429"/>
      <c r="AG235" s="429"/>
      <c r="AH235" s="429"/>
      <c r="AI235" s="429"/>
      <c r="AJ235" s="429"/>
      <c r="AK235" s="429"/>
      <c r="AL235" s="429"/>
      <c r="AM235" s="429"/>
      <c r="AN235" s="429"/>
      <c r="AO235" s="429"/>
      <c r="AP235" s="429"/>
      <c r="AQ235" s="429"/>
      <c r="AR235" s="429"/>
      <c r="AS235" s="429"/>
      <c r="AT235" s="429"/>
      <c r="AU235" s="429"/>
      <c r="AV235" s="429"/>
      <c r="AW235" s="429"/>
      <c r="AX235" s="429"/>
      <c r="AY235" s="429"/>
      <c r="AZ235" s="429"/>
      <c r="BA235" s="429"/>
      <c r="BB235" s="429"/>
      <c r="BC235" s="429"/>
      <c r="BD235" s="429">
        <v>3</v>
      </c>
      <c r="BE235" s="429"/>
      <c r="BF235" s="429"/>
      <c r="BG235" s="429"/>
      <c r="BH235" s="429"/>
      <c r="BI235" s="429"/>
      <c r="BJ235" s="429"/>
      <c r="BK235" s="429"/>
      <c r="BL235" s="429"/>
      <c r="BM235" s="429"/>
      <c r="BN235" s="429"/>
      <c r="BO235" s="429"/>
      <c r="BP235" s="429"/>
      <c r="BQ235" s="429"/>
      <c r="BR235" s="429"/>
      <c r="BS235" s="429"/>
      <c r="BT235" s="429">
        <v>4</v>
      </c>
      <c r="BU235" s="429"/>
      <c r="BV235" s="429"/>
      <c r="BW235" s="429"/>
      <c r="BX235" s="429"/>
      <c r="BY235" s="429"/>
      <c r="BZ235" s="429"/>
      <c r="CA235" s="429"/>
      <c r="CB235" s="429"/>
      <c r="CC235" s="429"/>
      <c r="CD235" s="429"/>
      <c r="CE235" s="429"/>
      <c r="CF235" s="429"/>
      <c r="CG235" s="429"/>
      <c r="CH235" s="429"/>
      <c r="CI235" s="429"/>
      <c r="CJ235" s="429">
        <v>5</v>
      </c>
      <c r="CK235" s="429"/>
      <c r="CL235" s="429"/>
      <c r="CM235" s="429"/>
      <c r="CN235" s="429"/>
      <c r="CO235" s="429"/>
      <c r="CP235" s="429"/>
      <c r="CQ235" s="429"/>
      <c r="CR235" s="429"/>
      <c r="CS235" s="429"/>
      <c r="CT235" s="429"/>
      <c r="CU235" s="429"/>
      <c r="CV235" s="429"/>
      <c r="CW235" s="429"/>
      <c r="CX235" s="429"/>
      <c r="CY235" s="429"/>
      <c r="CZ235" s="429"/>
      <c r="DA235" s="429"/>
    </row>
    <row r="236" spans="1:105" ht="15" customHeight="1" x14ac:dyDescent="0.25">
      <c r="A236" s="424" t="s">
        <v>26</v>
      </c>
      <c r="B236" s="424"/>
      <c r="C236" s="424"/>
      <c r="D236" s="424"/>
      <c r="E236" s="424"/>
      <c r="F236" s="424"/>
      <c r="G236" s="424"/>
      <c r="H236" s="412"/>
      <c r="I236" s="412"/>
      <c r="J236" s="412"/>
      <c r="K236" s="412"/>
      <c r="L236" s="412"/>
      <c r="M236" s="412"/>
      <c r="N236" s="412"/>
      <c r="O236" s="412"/>
      <c r="P236" s="412"/>
      <c r="Q236" s="412"/>
      <c r="R236" s="412"/>
      <c r="S236" s="412"/>
      <c r="T236" s="412"/>
      <c r="U236" s="412"/>
      <c r="V236" s="412"/>
      <c r="W236" s="412"/>
      <c r="X236" s="412"/>
      <c r="Y236" s="412"/>
      <c r="Z236" s="412"/>
      <c r="AA236" s="412"/>
      <c r="AB236" s="412"/>
      <c r="AC236" s="412"/>
      <c r="AD236" s="412"/>
      <c r="AE236" s="412"/>
      <c r="AF236" s="412"/>
      <c r="AG236" s="412"/>
      <c r="AH236" s="412"/>
      <c r="AI236" s="412"/>
      <c r="AJ236" s="412"/>
      <c r="AK236" s="412"/>
      <c r="AL236" s="412"/>
      <c r="AM236" s="412"/>
      <c r="AN236" s="412"/>
      <c r="AO236" s="412"/>
      <c r="AP236" s="412"/>
      <c r="AQ236" s="412"/>
      <c r="AR236" s="412"/>
      <c r="AS236" s="412"/>
      <c r="AT236" s="412"/>
      <c r="AU236" s="412"/>
      <c r="AV236" s="412"/>
      <c r="AW236" s="412"/>
      <c r="AX236" s="412"/>
      <c r="AY236" s="412"/>
      <c r="AZ236" s="412"/>
      <c r="BA236" s="412"/>
      <c r="BB236" s="412"/>
      <c r="BC236" s="412"/>
      <c r="BD236" s="413"/>
      <c r="BE236" s="413"/>
      <c r="BF236" s="413"/>
      <c r="BG236" s="413"/>
      <c r="BH236" s="413"/>
      <c r="BI236" s="413"/>
      <c r="BJ236" s="413"/>
      <c r="BK236" s="413"/>
      <c r="BL236" s="413"/>
      <c r="BM236" s="413"/>
      <c r="BN236" s="413"/>
      <c r="BO236" s="413"/>
      <c r="BP236" s="413"/>
      <c r="BQ236" s="413"/>
      <c r="BR236" s="413"/>
      <c r="BS236" s="413"/>
      <c r="BT236" s="414"/>
      <c r="BU236" s="414"/>
      <c r="BV236" s="414"/>
      <c r="BW236" s="414"/>
      <c r="BX236" s="414"/>
      <c r="BY236" s="414"/>
      <c r="BZ236" s="414"/>
      <c r="CA236" s="414"/>
      <c r="CB236" s="414"/>
      <c r="CC236" s="414"/>
      <c r="CD236" s="414"/>
      <c r="CE236" s="414"/>
      <c r="CF236" s="414"/>
      <c r="CG236" s="414"/>
      <c r="CH236" s="414"/>
      <c r="CI236" s="414"/>
      <c r="CJ236" s="414"/>
      <c r="CK236" s="414"/>
      <c r="CL236" s="414"/>
      <c r="CM236" s="414"/>
      <c r="CN236" s="414"/>
      <c r="CO236" s="414"/>
      <c r="CP236" s="414"/>
      <c r="CQ236" s="414"/>
      <c r="CR236" s="414"/>
      <c r="CS236" s="414"/>
      <c r="CT236" s="414"/>
      <c r="CU236" s="414"/>
      <c r="CV236" s="414"/>
      <c r="CW236" s="414"/>
      <c r="CX236" s="414"/>
      <c r="CY236" s="414"/>
      <c r="CZ236" s="414"/>
      <c r="DA236" s="414"/>
    </row>
    <row r="237" spans="1:105" s="56" customFormat="1" ht="14.25" x14ac:dyDescent="0.2">
      <c r="A237" s="413">
        <v>2</v>
      </c>
      <c r="B237" s="413"/>
      <c r="C237" s="413"/>
      <c r="D237" s="413"/>
      <c r="E237" s="413"/>
      <c r="F237" s="413"/>
      <c r="G237" s="413"/>
      <c r="H237" s="412"/>
      <c r="I237" s="412"/>
      <c r="J237" s="412"/>
      <c r="K237" s="412"/>
      <c r="L237" s="412"/>
      <c r="M237" s="412"/>
      <c r="N237" s="412"/>
      <c r="O237" s="412"/>
      <c r="P237" s="412"/>
      <c r="Q237" s="412"/>
      <c r="R237" s="412"/>
      <c r="S237" s="412"/>
      <c r="T237" s="412"/>
      <c r="U237" s="412"/>
      <c r="V237" s="412"/>
      <c r="W237" s="412"/>
      <c r="X237" s="412"/>
      <c r="Y237" s="412"/>
      <c r="Z237" s="412"/>
      <c r="AA237" s="412"/>
      <c r="AB237" s="412"/>
      <c r="AC237" s="412"/>
      <c r="AD237" s="412"/>
      <c r="AE237" s="412"/>
      <c r="AF237" s="412"/>
      <c r="AG237" s="412"/>
      <c r="AH237" s="412"/>
      <c r="AI237" s="412"/>
      <c r="AJ237" s="412"/>
      <c r="AK237" s="412"/>
      <c r="AL237" s="412"/>
      <c r="AM237" s="412"/>
      <c r="AN237" s="412"/>
      <c r="AO237" s="412"/>
      <c r="AP237" s="412"/>
      <c r="AQ237" s="412"/>
      <c r="AR237" s="412"/>
      <c r="AS237" s="412"/>
      <c r="AT237" s="412"/>
      <c r="AU237" s="412"/>
      <c r="AV237" s="412"/>
      <c r="AW237" s="412"/>
      <c r="AX237" s="412"/>
      <c r="AY237" s="412"/>
      <c r="AZ237" s="412"/>
      <c r="BA237" s="412"/>
      <c r="BB237" s="412"/>
      <c r="BC237" s="412"/>
      <c r="BD237" s="428"/>
      <c r="BE237" s="428"/>
      <c r="BF237" s="428"/>
      <c r="BG237" s="428"/>
      <c r="BH237" s="428"/>
      <c r="BI237" s="428"/>
      <c r="BJ237" s="428"/>
      <c r="BK237" s="428"/>
      <c r="BL237" s="428"/>
      <c r="BM237" s="428"/>
      <c r="BN237" s="428"/>
      <c r="BO237" s="428"/>
      <c r="BP237" s="428"/>
      <c r="BQ237" s="428"/>
      <c r="BR237" s="428"/>
      <c r="BS237" s="428"/>
      <c r="BT237" s="414"/>
      <c r="BU237" s="414"/>
      <c r="BV237" s="414"/>
      <c r="BW237" s="414"/>
      <c r="BX237" s="414"/>
      <c r="BY237" s="414"/>
      <c r="BZ237" s="414"/>
      <c r="CA237" s="414"/>
      <c r="CB237" s="414"/>
      <c r="CC237" s="414"/>
      <c r="CD237" s="414"/>
      <c r="CE237" s="414"/>
      <c r="CF237" s="414"/>
      <c r="CG237" s="414"/>
      <c r="CH237" s="414"/>
      <c r="CI237" s="414"/>
      <c r="CJ237" s="414"/>
      <c r="CK237" s="414"/>
      <c r="CL237" s="414"/>
      <c r="CM237" s="414"/>
      <c r="CN237" s="414"/>
      <c r="CO237" s="414"/>
      <c r="CP237" s="414"/>
      <c r="CQ237" s="414"/>
      <c r="CR237" s="414"/>
      <c r="CS237" s="414"/>
      <c r="CT237" s="414"/>
      <c r="CU237" s="414"/>
      <c r="CV237" s="414"/>
      <c r="CW237" s="414"/>
      <c r="CX237" s="414"/>
      <c r="CY237" s="414"/>
      <c r="CZ237" s="414"/>
      <c r="DA237" s="414"/>
    </row>
    <row r="238" spans="1:105" s="56" customFormat="1" ht="14.25" x14ac:dyDescent="0.2">
      <c r="A238" s="413">
        <v>3</v>
      </c>
      <c r="B238" s="413"/>
      <c r="C238" s="413"/>
      <c r="D238" s="413"/>
      <c r="E238" s="413"/>
      <c r="F238" s="413"/>
      <c r="G238" s="413"/>
      <c r="H238" s="412"/>
      <c r="I238" s="412"/>
      <c r="J238" s="412"/>
      <c r="K238" s="412"/>
      <c r="L238" s="412"/>
      <c r="M238" s="412"/>
      <c r="N238" s="412"/>
      <c r="O238" s="412"/>
      <c r="P238" s="412"/>
      <c r="Q238" s="412"/>
      <c r="R238" s="412"/>
      <c r="S238" s="412"/>
      <c r="T238" s="412"/>
      <c r="U238" s="412"/>
      <c r="V238" s="412"/>
      <c r="W238" s="412"/>
      <c r="X238" s="412"/>
      <c r="Y238" s="412"/>
      <c r="Z238" s="412"/>
      <c r="AA238" s="412"/>
      <c r="AB238" s="412"/>
      <c r="AC238" s="412"/>
      <c r="AD238" s="412"/>
      <c r="AE238" s="412"/>
      <c r="AF238" s="412"/>
      <c r="AG238" s="412"/>
      <c r="AH238" s="412"/>
      <c r="AI238" s="412"/>
      <c r="AJ238" s="412"/>
      <c r="AK238" s="412"/>
      <c r="AL238" s="412"/>
      <c r="AM238" s="412"/>
      <c r="AN238" s="412"/>
      <c r="AO238" s="412"/>
      <c r="AP238" s="412"/>
      <c r="AQ238" s="412"/>
      <c r="AR238" s="412"/>
      <c r="AS238" s="412"/>
      <c r="AT238" s="412"/>
      <c r="AU238" s="412"/>
      <c r="AV238" s="412"/>
      <c r="AW238" s="412"/>
      <c r="AX238" s="412"/>
      <c r="AY238" s="412"/>
      <c r="AZ238" s="412"/>
      <c r="BA238" s="412"/>
      <c r="BB238" s="412"/>
      <c r="BC238" s="412"/>
      <c r="BD238" s="428"/>
      <c r="BE238" s="428"/>
      <c r="BF238" s="428"/>
      <c r="BG238" s="428"/>
      <c r="BH238" s="428"/>
      <c r="BI238" s="428"/>
      <c r="BJ238" s="428"/>
      <c r="BK238" s="428"/>
      <c r="BL238" s="428"/>
      <c r="BM238" s="428"/>
      <c r="BN238" s="428"/>
      <c r="BO238" s="428"/>
      <c r="BP238" s="428"/>
      <c r="BQ238" s="428"/>
      <c r="BR238" s="428"/>
      <c r="BS238" s="428"/>
      <c r="BT238" s="414"/>
      <c r="BU238" s="414"/>
      <c r="BV238" s="414"/>
      <c r="BW238" s="414"/>
      <c r="BX238" s="414"/>
      <c r="BY238" s="414"/>
      <c r="BZ238" s="414"/>
      <c r="CA238" s="414"/>
      <c r="CB238" s="414"/>
      <c r="CC238" s="414"/>
      <c r="CD238" s="414"/>
      <c r="CE238" s="414"/>
      <c r="CF238" s="414"/>
      <c r="CG238" s="414"/>
      <c r="CH238" s="414"/>
      <c r="CI238" s="414"/>
      <c r="CJ238" s="414"/>
      <c r="CK238" s="414"/>
      <c r="CL238" s="414"/>
      <c r="CM238" s="414"/>
      <c r="CN238" s="414"/>
      <c r="CO238" s="414"/>
      <c r="CP238" s="414"/>
      <c r="CQ238" s="414"/>
      <c r="CR238" s="414"/>
      <c r="CS238" s="414"/>
      <c r="CT238" s="414"/>
      <c r="CU238" s="414"/>
      <c r="CV238" s="414"/>
      <c r="CW238" s="414"/>
      <c r="CX238" s="414"/>
      <c r="CY238" s="414"/>
      <c r="CZ238" s="414"/>
      <c r="DA238" s="414"/>
    </row>
    <row r="239" spans="1:105" ht="14.25" customHeight="1" x14ac:dyDescent="0.25">
      <c r="A239" s="413">
        <v>4</v>
      </c>
      <c r="B239" s="413"/>
      <c r="C239" s="413"/>
      <c r="D239" s="413"/>
      <c r="E239" s="413"/>
      <c r="F239" s="413"/>
      <c r="G239" s="413"/>
      <c r="H239" s="412"/>
      <c r="I239" s="412"/>
      <c r="J239" s="412"/>
      <c r="K239" s="412"/>
      <c r="L239" s="412"/>
      <c r="M239" s="412"/>
      <c r="N239" s="412"/>
      <c r="O239" s="412"/>
      <c r="P239" s="412"/>
      <c r="Q239" s="412"/>
      <c r="R239" s="412"/>
      <c r="S239" s="412"/>
      <c r="T239" s="412"/>
      <c r="U239" s="412"/>
      <c r="V239" s="412"/>
      <c r="W239" s="412"/>
      <c r="X239" s="412"/>
      <c r="Y239" s="412"/>
      <c r="Z239" s="412"/>
      <c r="AA239" s="412"/>
      <c r="AB239" s="412"/>
      <c r="AC239" s="412"/>
      <c r="AD239" s="412"/>
      <c r="AE239" s="412"/>
      <c r="AF239" s="412"/>
      <c r="AG239" s="412"/>
      <c r="AH239" s="412"/>
      <c r="AI239" s="412"/>
      <c r="AJ239" s="412"/>
      <c r="AK239" s="412"/>
      <c r="AL239" s="412"/>
      <c r="AM239" s="412"/>
      <c r="AN239" s="412"/>
      <c r="AO239" s="412"/>
      <c r="AP239" s="412"/>
      <c r="AQ239" s="412"/>
      <c r="AR239" s="412"/>
      <c r="AS239" s="412"/>
      <c r="AT239" s="412"/>
      <c r="AU239" s="412"/>
      <c r="AV239" s="412"/>
      <c r="AW239" s="412"/>
      <c r="AX239" s="412"/>
      <c r="AY239" s="412"/>
      <c r="AZ239" s="412"/>
      <c r="BA239" s="412"/>
      <c r="BB239" s="412"/>
      <c r="BC239" s="412"/>
      <c r="BD239" s="423"/>
      <c r="BE239" s="423"/>
      <c r="BF239" s="423"/>
      <c r="BG239" s="423"/>
      <c r="BH239" s="423"/>
      <c r="BI239" s="423"/>
      <c r="BJ239" s="423"/>
      <c r="BK239" s="423"/>
      <c r="BL239" s="423"/>
      <c r="BM239" s="423"/>
      <c r="BN239" s="423"/>
      <c r="BO239" s="423"/>
      <c r="BP239" s="423"/>
      <c r="BQ239" s="423"/>
      <c r="BR239" s="423"/>
      <c r="BS239" s="423"/>
      <c r="BT239" s="414"/>
      <c r="BU239" s="414"/>
      <c r="BV239" s="414"/>
      <c r="BW239" s="414"/>
      <c r="BX239" s="414"/>
      <c r="BY239" s="414"/>
      <c r="BZ239" s="414"/>
      <c r="CA239" s="414"/>
      <c r="CB239" s="414"/>
      <c r="CC239" s="414"/>
      <c r="CD239" s="414"/>
      <c r="CE239" s="414"/>
      <c r="CF239" s="414"/>
      <c r="CG239" s="414"/>
      <c r="CH239" s="414"/>
      <c r="CI239" s="414"/>
      <c r="CJ239" s="414"/>
      <c r="CK239" s="414"/>
      <c r="CL239" s="414"/>
      <c r="CM239" s="414"/>
      <c r="CN239" s="414"/>
      <c r="CO239" s="414"/>
      <c r="CP239" s="414"/>
      <c r="CQ239" s="414"/>
      <c r="CR239" s="414"/>
      <c r="CS239" s="414"/>
      <c r="CT239" s="414"/>
      <c r="CU239" s="414"/>
      <c r="CV239" s="414"/>
      <c r="CW239" s="414"/>
      <c r="CX239" s="414"/>
      <c r="CY239" s="414"/>
      <c r="CZ239" s="414"/>
      <c r="DA239" s="414"/>
    </row>
    <row r="240" spans="1:105" ht="15" customHeight="1" x14ac:dyDescent="0.25">
      <c r="A240" s="424"/>
      <c r="B240" s="424"/>
      <c r="C240" s="424"/>
      <c r="D240" s="424"/>
      <c r="E240" s="424"/>
      <c r="F240" s="424"/>
      <c r="G240" s="424"/>
      <c r="H240" s="425" t="s">
        <v>7</v>
      </c>
      <c r="I240" s="425"/>
      <c r="J240" s="425"/>
      <c r="K240" s="425"/>
      <c r="L240" s="425"/>
      <c r="M240" s="425"/>
      <c r="N240" s="425"/>
      <c r="O240" s="425"/>
      <c r="P240" s="425"/>
      <c r="Q240" s="425"/>
      <c r="R240" s="425"/>
      <c r="S240" s="425"/>
      <c r="T240" s="425"/>
      <c r="U240" s="425"/>
      <c r="V240" s="425"/>
      <c r="W240" s="425"/>
      <c r="X240" s="425"/>
      <c r="Y240" s="425"/>
      <c r="Z240" s="425"/>
      <c r="AA240" s="425"/>
      <c r="AB240" s="425"/>
      <c r="AC240" s="425"/>
      <c r="AD240" s="425"/>
      <c r="AE240" s="425"/>
      <c r="AF240" s="425"/>
      <c r="AG240" s="425"/>
      <c r="AH240" s="425"/>
      <c r="AI240" s="425"/>
      <c r="AJ240" s="425"/>
      <c r="AK240" s="425"/>
      <c r="AL240" s="425"/>
      <c r="AM240" s="425"/>
      <c r="AN240" s="425"/>
      <c r="AO240" s="425"/>
      <c r="AP240" s="425"/>
      <c r="AQ240" s="425"/>
      <c r="AR240" s="425"/>
      <c r="AS240" s="425"/>
      <c r="AT240" s="425"/>
      <c r="AU240" s="425"/>
      <c r="AV240" s="425"/>
      <c r="AW240" s="425"/>
      <c r="AX240" s="425"/>
      <c r="AY240" s="425"/>
      <c r="AZ240" s="425"/>
      <c r="BA240" s="425"/>
      <c r="BB240" s="425"/>
      <c r="BC240" s="426"/>
      <c r="BD240" s="413"/>
      <c r="BE240" s="413"/>
      <c r="BF240" s="413"/>
      <c r="BG240" s="413"/>
      <c r="BH240" s="413"/>
      <c r="BI240" s="413"/>
      <c r="BJ240" s="413"/>
      <c r="BK240" s="413"/>
      <c r="BL240" s="413"/>
      <c r="BM240" s="413"/>
      <c r="BN240" s="413"/>
      <c r="BO240" s="413"/>
      <c r="BP240" s="413"/>
      <c r="BQ240" s="413"/>
      <c r="BR240" s="413"/>
      <c r="BS240" s="413"/>
      <c r="BT240" s="413" t="s">
        <v>8</v>
      </c>
      <c r="BU240" s="413"/>
      <c r="BV240" s="413"/>
      <c r="BW240" s="413"/>
      <c r="BX240" s="413"/>
      <c r="BY240" s="413"/>
      <c r="BZ240" s="413"/>
      <c r="CA240" s="413"/>
      <c r="CB240" s="413"/>
      <c r="CC240" s="413"/>
      <c r="CD240" s="413"/>
      <c r="CE240" s="413"/>
      <c r="CF240" s="413"/>
      <c r="CG240" s="413"/>
      <c r="CH240" s="413"/>
      <c r="CI240" s="413"/>
      <c r="CJ240" s="427"/>
      <c r="CK240" s="427"/>
      <c r="CL240" s="427"/>
      <c r="CM240" s="427"/>
      <c r="CN240" s="427"/>
      <c r="CO240" s="427"/>
      <c r="CP240" s="427"/>
      <c r="CQ240" s="427"/>
      <c r="CR240" s="427"/>
      <c r="CS240" s="427"/>
      <c r="CT240" s="427"/>
      <c r="CU240" s="427"/>
      <c r="CV240" s="427"/>
      <c r="CW240" s="427"/>
      <c r="CX240" s="427"/>
      <c r="CY240" s="427"/>
      <c r="CZ240" s="427"/>
      <c r="DA240" s="427"/>
    </row>
    <row r="241" spans="1:105" ht="15" customHeight="1" x14ac:dyDescent="0.25"/>
    <row r="242" spans="1:105" ht="15" customHeight="1" x14ac:dyDescent="0.25">
      <c r="A242" s="430" t="s">
        <v>159</v>
      </c>
      <c r="B242" s="430"/>
      <c r="C242" s="430"/>
      <c r="D242" s="430"/>
      <c r="E242" s="430"/>
      <c r="F242" s="430"/>
      <c r="G242" s="430"/>
      <c r="H242" s="430"/>
      <c r="I242" s="430"/>
      <c r="J242" s="430"/>
      <c r="K242" s="430"/>
      <c r="L242" s="430"/>
      <c r="M242" s="430"/>
      <c r="N242" s="430"/>
      <c r="O242" s="430"/>
      <c r="P242" s="430"/>
      <c r="Q242" s="430"/>
      <c r="R242" s="430"/>
      <c r="S242" s="430"/>
      <c r="T242" s="430"/>
      <c r="U242" s="430"/>
      <c r="V242" s="430"/>
      <c r="W242" s="430"/>
      <c r="X242" s="430"/>
      <c r="Y242" s="430"/>
      <c r="Z242" s="430"/>
      <c r="AA242" s="430"/>
      <c r="AB242" s="430"/>
      <c r="AC242" s="430"/>
      <c r="AD242" s="430"/>
      <c r="AE242" s="430"/>
      <c r="AF242" s="430"/>
      <c r="AG242" s="430"/>
      <c r="AH242" s="430"/>
      <c r="AI242" s="430"/>
      <c r="AJ242" s="430"/>
      <c r="AK242" s="430"/>
      <c r="AL242" s="430"/>
      <c r="AM242" s="430"/>
      <c r="AN242" s="430"/>
      <c r="AO242" s="430"/>
      <c r="AP242" s="430"/>
      <c r="AQ242" s="430"/>
      <c r="AR242" s="430"/>
      <c r="AS242" s="430"/>
      <c r="AT242" s="430"/>
      <c r="AU242" s="430"/>
      <c r="AV242" s="430"/>
      <c r="AW242" s="430"/>
      <c r="AX242" s="430"/>
      <c r="AY242" s="430"/>
      <c r="AZ242" s="430"/>
      <c r="BA242" s="430"/>
      <c r="BB242" s="430"/>
      <c r="BC242" s="430"/>
      <c r="BD242" s="430"/>
      <c r="BE242" s="430"/>
      <c r="BF242" s="430"/>
      <c r="BG242" s="430"/>
      <c r="BH242" s="430"/>
      <c r="BI242" s="430"/>
      <c r="BJ242" s="430"/>
      <c r="BK242" s="430"/>
      <c r="BL242" s="430"/>
      <c r="BM242" s="430"/>
      <c r="BN242" s="430"/>
      <c r="BO242" s="430"/>
      <c r="BP242" s="430"/>
      <c r="BQ242" s="430"/>
      <c r="BR242" s="430"/>
      <c r="BS242" s="430"/>
      <c r="BT242" s="430"/>
      <c r="BU242" s="430"/>
      <c r="BV242" s="430"/>
      <c r="BW242" s="430"/>
      <c r="BX242" s="430"/>
      <c r="BY242" s="430"/>
      <c r="BZ242" s="430"/>
      <c r="CA242" s="430"/>
      <c r="CB242" s="430"/>
      <c r="CC242" s="430"/>
      <c r="CD242" s="430"/>
      <c r="CE242" s="430"/>
      <c r="CF242" s="430"/>
      <c r="CG242" s="430"/>
      <c r="CH242" s="430"/>
      <c r="CI242" s="430"/>
      <c r="CJ242" s="430"/>
      <c r="CK242" s="430"/>
      <c r="CL242" s="430"/>
      <c r="CM242" s="430"/>
      <c r="CN242" s="430"/>
      <c r="CO242" s="430"/>
      <c r="CP242" s="430"/>
      <c r="CQ242" s="430"/>
      <c r="CR242" s="430"/>
      <c r="CS242" s="430"/>
      <c r="CT242" s="430"/>
      <c r="CU242" s="430"/>
      <c r="CV242" s="430"/>
      <c r="CW242" s="430"/>
      <c r="CX242" s="430"/>
      <c r="CY242" s="430"/>
      <c r="CZ242" s="430"/>
      <c r="DA242" s="430"/>
    </row>
    <row r="243" spans="1:105" ht="15" customHeight="1" x14ac:dyDescent="0.25"/>
    <row r="244" spans="1:105" ht="26.25" customHeight="1" x14ac:dyDescent="0.25">
      <c r="A244" s="431" t="s">
        <v>0</v>
      </c>
      <c r="B244" s="432"/>
      <c r="C244" s="432"/>
      <c r="D244" s="432"/>
      <c r="E244" s="432"/>
      <c r="F244" s="432"/>
      <c r="G244" s="433"/>
      <c r="H244" s="431" t="s">
        <v>14</v>
      </c>
      <c r="I244" s="432"/>
      <c r="J244" s="432"/>
      <c r="K244" s="432"/>
      <c r="L244" s="432"/>
      <c r="M244" s="432"/>
      <c r="N244" s="432"/>
      <c r="O244" s="432"/>
      <c r="P244" s="432"/>
      <c r="Q244" s="432"/>
      <c r="R244" s="432"/>
      <c r="S244" s="432"/>
      <c r="T244" s="432"/>
      <c r="U244" s="432"/>
      <c r="V244" s="432"/>
      <c r="W244" s="432"/>
      <c r="X244" s="432"/>
      <c r="Y244" s="432"/>
      <c r="Z244" s="432"/>
      <c r="AA244" s="432"/>
      <c r="AB244" s="432"/>
      <c r="AC244" s="432"/>
      <c r="AD244" s="432"/>
      <c r="AE244" s="432"/>
      <c r="AF244" s="432"/>
      <c r="AG244" s="432"/>
      <c r="AH244" s="432"/>
      <c r="AI244" s="432"/>
      <c r="AJ244" s="432"/>
      <c r="AK244" s="432"/>
      <c r="AL244" s="432"/>
      <c r="AM244" s="432"/>
      <c r="AN244" s="432"/>
      <c r="AO244" s="432"/>
      <c r="AP244" s="432"/>
      <c r="AQ244" s="432"/>
      <c r="AR244" s="432"/>
      <c r="AS244" s="432"/>
      <c r="AT244" s="432"/>
      <c r="AU244" s="432"/>
      <c r="AV244" s="432"/>
      <c r="AW244" s="432"/>
      <c r="AX244" s="432"/>
      <c r="AY244" s="432"/>
      <c r="AZ244" s="432"/>
      <c r="BA244" s="432"/>
      <c r="BB244" s="432"/>
      <c r="BC244" s="433"/>
      <c r="BD244" s="431" t="s">
        <v>70</v>
      </c>
      <c r="BE244" s="432"/>
      <c r="BF244" s="432"/>
      <c r="BG244" s="432"/>
      <c r="BH244" s="432"/>
      <c r="BI244" s="432"/>
      <c r="BJ244" s="432"/>
      <c r="BK244" s="432"/>
      <c r="BL244" s="432"/>
      <c r="BM244" s="432"/>
      <c r="BN244" s="432"/>
      <c r="BO244" s="432"/>
      <c r="BP244" s="432"/>
      <c r="BQ244" s="432"/>
      <c r="BR244" s="432"/>
      <c r="BS244" s="433"/>
      <c r="BT244" s="431" t="s">
        <v>81</v>
      </c>
      <c r="BU244" s="432"/>
      <c r="BV244" s="432"/>
      <c r="BW244" s="432"/>
      <c r="BX244" s="432"/>
      <c r="BY244" s="432"/>
      <c r="BZ244" s="432"/>
      <c r="CA244" s="432"/>
      <c r="CB244" s="432"/>
      <c r="CC244" s="432"/>
      <c r="CD244" s="432"/>
      <c r="CE244" s="432"/>
      <c r="CF244" s="432"/>
      <c r="CG244" s="432"/>
      <c r="CH244" s="432"/>
      <c r="CI244" s="433"/>
      <c r="CJ244" s="431" t="s">
        <v>48</v>
      </c>
      <c r="CK244" s="432"/>
      <c r="CL244" s="432"/>
      <c r="CM244" s="432"/>
      <c r="CN244" s="432"/>
      <c r="CO244" s="432"/>
      <c r="CP244" s="432"/>
      <c r="CQ244" s="432"/>
      <c r="CR244" s="432"/>
      <c r="CS244" s="432"/>
      <c r="CT244" s="432"/>
      <c r="CU244" s="432"/>
      <c r="CV244" s="432"/>
      <c r="CW244" s="432"/>
      <c r="CX244" s="432"/>
      <c r="CY244" s="432"/>
      <c r="CZ244" s="432"/>
      <c r="DA244" s="433"/>
    </row>
    <row r="245" spans="1:105" ht="12" customHeight="1" x14ac:dyDescent="0.25">
      <c r="A245" s="429">
        <v>1</v>
      </c>
      <c r="B245" s="429"/>
      <c r="C245" s="429"/>
      <c r="D245" s="429"/>
      <c r="E245" s="429"/>
      <c r="F245" s="429"/>
      <c r="G245" s="429"/>
      <c r="H245" s="429">
        <v>2</v>
      </c>
      <c r="I245" s="429"/>
      <c r="J245" s="429"/>
      <c r="K245" s="429"/>
      <c r="L245" s="429"/>
      <c r="M245" s="429"/>
      <c r="N245" s="429"/>
      <c r="O245" s="429"/>
      <c r="P245" s="429"/>
      <c r="Q245" s="429"/>
      <c r="R245" s="429"/>
      <c r="S245" s="429"/>
      <c r="T245" s="429"/>
      <c r="U245" s="429"/>
      <c r="V245" s="429"/>
      <c r="W245" s="429"/>
      <c r="X245" s="429"/>
      <c r="Y245" s="429"/>
      <c r="Z245" s="429"/>
      <c r="AA245" s="429"/>
      <c r="AB245" s="429"/>
      <c r="AC245" s="429"/>
      <c r="AD245" s="429"/>
      <c r="AE245" s="429"/>
      <c r="AF245" s="429"/>
      <c r="AG245" s="429"/>
      <c r="AH245" s="429"/>
      <c r="AI245" s="429"/>
      <c r="AJ245" s="429"/>
      <c r="AK245" s="429"/>
      <c r="AL245" s="429"/>
      <c r="AM245" s="429"/>
      <c r="AN245" s="429"/>
      <c r="AO245" s="429"/>
      <c r="AP245" s="429"/>
      <c r="AQ245" s="429"/>
      <c r="AR245" s="429"/>
      <c r="AS245" s="429"/>
      <c r="AT245" s="429"/>
      <c r="AU245" s="429"/>
      <c r="AV245" s="429"/>
      <c r="AW245" s="429"/>
      <c r="AX245" s="429"/>
      <c r="AY245" s="429"/>
      <c r="AZ245" s="429"/>
      <c r="BA245" s="429"/>
      <c r="BB245" s="429"/>
      <c r="BC245" s="429"/>
      <c r="BD245" s="429">
        <v>3</v>
      </c>
      <c r="BE245" s="429"/>
      <c r="BF245" s="429"/>
      <c r="BG245" s="429"/>
      <c r="BH245" s="429"/>
      <c r="BI245" s="429"/>
      <c r="BJ245" s="429"/>
      <c r="BK245" s="429"/>
      <c r="BL245" s="429"/>
      <c r="BM245" s="429"/>
      <c r="BN245" s="429"/>
      <c r="BO245" s="429"/>
      <c r="BP245" s="429"/>
      <c r="BQ245" s="429"/>
      <c r="BR245" s="429"/>
      <c r="BS245" s="429"/>
      <c r="BT245" s="429">
        <v>4</v>
      </c>
      <c r="BU245" s="429"/>
      <c r="BV245" s="429"/>
      <c r="BW245" s="429"/>
      <c r="BX245" s="429"/>
      <c r="BY245" s="429"/>
      <c r="BZ245" s="429"/>
      <c r="CA245" s="429"/>
      <c r="CB245" s="429"/>
      <c r="CC245" s="429"/>
      <c r="CD245" s="429"/>
      <c r="CE245" s="429"/>
      <c r="CF245" s="429"/>
      <c r="CG245" s="429"/>
      <c r="CH245" s="429"/>
      <c r="CI245" s="429"/>
      <c r="CJ245" s="429">
        <v>5</v>
      </c>
      <c r="CK245" s="429"/>
      <c r="CL245" s="429"/>
      <c r="CM245" s="429"/>
      <c r="CN245" s="429"/>
      <c r="CO245" s="429"/>
      <c r="CP245" s="429"/>
      <c r="CQ245" s="429"/>
      <c r="CR245" s="429"/>
      <c r="CS245" s="429"/>
      <c r="CT245" s="429"/>
      <c r="CU245" s="429"/>
      <c r="CV245" s="429"/>
      <c r="CW245" s="429"/>
      <c r="CX245" s="429"/>
      <c r="CY245" s="429"/>
      <c r="CZ245" s="429"/>
      <c r="DA245" s="429"/>
    </row>
    <row r="246" spans="1:105" s="56" customFormat="1" ht="11.25" customHeight="1" x14ac:dyDescent="0.2">
      <c r="A246" s="424" t="s">
        <v>26</v>
      </c>
      <c r="B246" s="424"/>
      <c r="C246" s="424"/>
      <c r="D246" s="424"/>
      <c r="E246" s="424"/>
      <c r="F246" s="424"/>
      <c r="G246" s="424"/>
      <c r="H246" s="412"/>
      <c r="I246" s="412"/>
      <c r="J246" s="412"/>
      <c r="K246" s="412"/>
      <c r="L246" s="412"/>
      <c r="M246" s="412"/>
      <c r="N246" s="412"/>
      <c r="O246" s="412"/>
      <c r="P246" s="412"/>
      <c r="Q246" s="412"/>
      <c r="R246" s="412"/>
      <c r="S246" s="412"/>
      <c r="T246" s="412"/>
      <c r="U246" s="412"/>
      <c r="V246" s="412"/>
      <c r="W246" s="412"/>
      <c r="X246" s="412"/>
      <c r="Y246" s="412"/>
      <c r="Z246" s="412"/>
      <c r="AA246" s="412"/>
      <c r="AB246" s="412"/>
      <c r="AC246" s="412"/>
      <c r="AD246" s="412"/>
      <c r="AE246" s="412"/>
      <c r="AF246" s="412"/>
      <c r="AG246" s="412"/>
      <c r="AH246" s="412"/>
      <c r="AI246" s="412"/>
      <c r="AJ246" s="412"/>
      <c r="AK246" s="412"/>
      <c r="AL246" s="412"/>
      <c r="AM246" s="412"/>
      <c r="AN246" s="412"/>
      <c r="AO246" s="412"/>
      <c r="AP246" s="412"/>
      <c r="AQ246" s="412"/>
      <c r="AR246" s="412"/>
      <c r="AS246" s="412"/>
      <c r="AT246" s="412"/>
      <c r="AU246" s="412"/>
      <c r="AV246" s="412"/>
      <c r="AW246" s="412"/>
      <c r="AX246" s="412"/>
      <c r="AY246" s="412"/>
      <c r="AZ246" s="412"/>
      <c r="BA246" s="412"/>
      <c r="BB246" s="412"/>
      <c r="BC246" s="412"/>
      <c r="BD246" s="413"/>
      <c r="BE246" s="413"/>
      <c r="BF246" s="413"/>
      <c r="BG246" s="413"/>
      <c r="BH246" s="413"/>
      <c r="BI246" s="413"/>
      <c r="BJ246" s="413"/>
      <c r="BK246" s="413"/>
      <c r="BL246" s="413"/>
      <c r="BM246" s="413"/>
      <c r="BN246" s="413"/>
      <c r="BO246" s="413"/>
      <c r="BP246" s="413"/>
      <c r="BQ246" s="413"/>
      <c r="BR246" s="413"/>
      <c r="BS246" s="413"/>
      <c r="BT246" s="414"/>
      <c r="BU246" s="414"/>
      <c r="BV246" s="414"/>
      <c r="BW246" s="414"/>
      <c r="BX246" s="414"/>
      <c r="BY246" s="414"/>
      <c r="BZ246" s="414"/>
      <c r="CA246" s="414"/>
      <c r="CB246" s="414"/>
      <c r="CC246" s="414"/>
      <c r="CD246" s="414"/>
      <c r="CE246" s="414"/>
      <c r="CF246" s="414"/>
      <c r="CG246" s="414"/>
      <c r="CH246" s="414"/>
      <c r="CI246" s="414"/>
      <c r="CJ246" s="414"/>
      <c r="CK246" s="414"/>
      <c r="CL246" s="414"/>
      <c r="CM246" s="414"/>
      <c r="CN246" s="414"/>
      <c r="CO246" s="414"/>
      <c r="CP246" s="414"/>
      <c r="CQ246" s="414"/>
      <c r="CR246" s="414"/>
      <c r="CS246" s="414"/>
      <c r="CT246" s="414"/>
      <c r="CU246" s="414"/>
      <c r="CV246" s="414"/>
      <c r="CW246" s="414"/>
      <c r="CX246" s="414"/>
      <c r="CY246" s="414"/>
      <c r="CZ246" s="414"/>
      <c r="DA246" s="414"/>
    </row>
    <row r="247" spans="1:105" ht="15" customHeight="1" x14ac:dyDescent="0.25">
      <c r="A247" s="413">
        <v>2</v>
      </c>
      <c r="B247" s="413"/>
      <c r="C247" s="413"/>
      <c r="D247" s="413"/>
      <c r="E247" s="413"/>
      <c r="F247" s="413"/>
      <c r="G247" s="413"/>
      <c r="H247" s="412"/>
      <c r="I247" s="412"/>
      <c r="J247" s="412"/>
      <c r="K247" s="412"/>
      <c r="L247" s="412"/>
      <c r="M247" s="412"/>
      <c r="N247" s="412"/>
      <c r="O247" s="412"/>
      <c r="P247" s="412"/>
      <c r="Q247" s="412"/>
      <c r="R247" s="412"/>
      <c r="S247" s="412"/>
      <c r="T247" s="412"/>
      <c r="U247" s="412"/>
      <c r="V247" s="412"/>
      <c r="W247" s="412"/>
      <c r="X247" s="412"/>
      <c r="Y247" s="412"/>
      <c r="Z247" s="412"/>
      <c r="AA247" s="412"/>
      <c r="AB247" s="412"/>
      <c r="AC247" s="412"/>
      <c r="AD247" s="412"/>
      <c r="AE247" s="412"/>
      <c r="AF247" s="412"/>
      <c r="AG247" s="412"/>
      <c r="AH247" s="412"/>
      <c r="AI247" s="412"/>
      <c r="AJ247" s="412"/>
      <c r="AK247" s="412"/>
      <c r="AL247" s="412"/>
      <c r="AM247" s="412"/>
      <c r="AN247" s="412"/>
      <c r="AO247" s="412"/>
      <c r="AP247" s="412"/>
      <c r="AQ247" s="412"/>
      <c r="AR247" s="412"/>
      <c r="AS247" s="412"/>
      <c r="AT247" s="412"/>
      <c r="AU247" s="412"/>
      <c r="AV247" s="412"/>
      <c r="AW247" s="412"/>
      <c r="AX247" s="412"/>
      <c r="AY247" s="412"/>
      <c r="AZ247" s="412"/>
      <c r="BA247" s="412"/>
      <c r="BB247" s="412"/>
      <c r="BC247" s="412"/>
      <c r="BD247" s="428"/>
      <c r="BE247" s="428"/>
      <c r="BF247" s="428"/>
      <c r="BG247" s="428"/>
      <c r="BH247" s="428"/>
      <c r="BI247" s="428"/>
      <c r="BJ247" s="428"/>
      <c r="BK247" s="428"/>
      <c r="BL247" s="428"/>
      <c r="BM247" s="428"/>
      <c r="BN247" s="428"/>
      <c r="BO247" s="428"/>
      <c r="BP247" s="428"/>
      <c r="BQ247" s="428"/>
      <c r="BR247" s="428"/>
      <c r="BS247" s="428"/>
      <c r="BT247" s="414"/>
      <c r="BU247" s="414"/>
      <c r="BV247" s="414"/>
      <c r="BW247" s="414"/>
      <c r="BX247" s="414"/>
      <c r="BY247" s="414"/>
      <c r="BZ247" s="414"/>
      <c r="CA247" s="414"/>
      <c r="CB247" s="414"/>
      <c r="CC247" s="414"/>
      <c r="CD247" s="414"/>
      <c r="CE247" s="414"/>
      <c r="CF247" s="414"/>
      <c r="CG247" s="414"/>
      <c r="CH247" s="414"/>
      <c r="CI247" s="414"/>
      <c r="CJ247" s="414"/>
      <c r="CK247" s="414"/>
      <c r="CL247" s="414"/>
      <c r="CM247" s="414"/>
      <c r="CN247" s="414"/>
      <c r="CO247" s="414"/>
      <c r="CP247" s="414"/>
      <c r="CQ247" s="414"/>
      <c r="CR247" s="414"/>
      <c r="CS247" s="414"/>
      <c r="CT247" s="414"/>
      <c r="CU247" s="414"/>
      <c r="CV247" s="414"/>
      <c r="CW247" s="414"/>
      <c r="CX247" s="414"/>
      <c r="CY247" s="414"/>
      <c r="CZ247" s="414"/>
      <c r="DA247" s="414"/>
    </row>
    <row r="248" spans="1:105" s="57" customFormat="1" ht="17.25" customHeight="1" x14ac:dyDescent="0.2">
      <c r="A248" s="413">
        <v>3</v>
      </c>
      <c r="B248" s="413"/>
      <c r="C248" s="413"/>
      <c r="D248" s="413"/>
      <c r="E248" s="413"/>
      <c r="F248" s="413"/>
      <c r="G248" s="413"/>
      <c r="H248" s="412"/>
      <c r="I248" s="412"/>
      <c r="J248" s="412"/>
      <c r="K248" s="412"/>
      <c r="L248" s="412"/>
      <c r="M248" s="412"/>
      <c r="N248" s="412"/>
      <c r="O248" s="412"/>
      <c r="P248" s="412"/>
      <c r="Q248" s="412"/>
      <c r="R248" s="412"/>
      <c r="S248" s="412"/>
      <c r="T248" s="412"/>
      <c r="U248" s="412"/>
      <c r="V248" s="412"/>
      <c r="W248" s="412"/>
      <c r="X248" s="412"/>
      <c r="Y248" s="412"/>
      <c r="Z248" s="412"/>
      <c r="AA248" s="412"/>
      <c r="AB248" s="412"/>
      <c r="AC248" s="412"/>
      <c r="AD248" s="412"/>
      <c r="AE248" s="412"/>
      <c r="AF248" s="412"/>
      <c r="AG248" s="412"/>
      <c r="AH248" s="412"/>
      <c r="AI248" s="412"/>
      <c r="AJ248" s="412"/>
      <c r="AK248" s="412"/>
      <c r="AL248" s="412"/>
      <c r="AM248" s="412"/>
      <c r="AN248" s="412"/>
      <c r="AO248" s="412"/>
      <c r="AP248" s="412"/>
      <c r="AQ248" s="412"/>
      <c r="AR248" s="412"/>
      <c r="AS248" s="412"/>
      <c r="AT248" s="412"/>
      <c r="AU248" s="412"/>
      <c r="AV248" s="412"/>
      <c r="AW248" s="412"/>
      <c r="AX248" s="412"/>
      <c r="AY248" s="412"/>
      <c r="AZ248" s="412"/>
      <c r="BA248" s="412"/>
      <c r="BB248" s="412"/>
      <c r="BC248" s="412"/>
      <c r="BD248" s="428"/>
      <c r="BE248" s="428"/>
      <c r="BF248" s="428"/>
      <c r="BG248" s="428"/>
      <c r="BH248" s="428"/>
      <c r="BI248" s="428"/>
      <c r="BJ248" s="428"/>
      <c r="BK248" s="428"/>
      <c r="BL248" s="428"/>
      <c r="BM248" s="428"/>
      <c r="BN248" s="428"/>
      <c r="BO248" s="428"/>
      <c r="BP248" s="428"/>
      <c r="BQ248" s="428"/>
      <c r="BR248" s="428"/>
      <c r="BS248" s="428"/>
      <c r="BT248" s="414"/>
      <c r="BU248" s="414"/>
      <c r="BV248" s="414"/>
      <c r="BW248" s="414"/>
      <c r="BX248" s="414"/>
      <c r="BY248" s="414"/>
      <c r="BZ248" s="414"/>
      <c r="CA248" s="414"/>
      <c r="CB248" s="414"/>
      <c r="CC248" s="414"/>
      <c r="CD248" s="414"/>
      <c r="CE248" s="414"/>
      <c r="CF248" s="414"/>
      <c r="CG248" s="414"/>
      <c r="CH248" s="414"/>
      <c r="CI248" s="414"/>
      <c r="CJ248" s="414"/>
      <c r="CK248" s="414"/>
      <c r="CL248" s="414"/>
      <c r="CM248" s="414"/>
      <c r="CN248" s="414"/>
      <c r="CO248" s="414"/>
      <c r="CP248" s="414"/>
      <c r="CQ248" s="414"/>
      <c r="CR248" s="414"/>
      <c r="CS248" s="414"/>
      <c r="CT248" s="414"/>
      <c r="CU248" s="414"/>
      <c r="CV248" s="414"/>
      <c r="CW248" s="414"/>
      <c r="CX248" s="414"/>
      <c r="CY248" s="414"/>
      <c r="CZ248" s="414"/>
      <c r="DA248" s="414"/>
    </row>
    <row r="249" spans="1:105" s="58" customFormat="1" ht="12.75" x14ac:dyDescent="0.2">
      <c r="A249" s="413">
        <v>4</v>
      </c>
      <c r="B249" s="413"/>
      <c r="C249" s="413"/>
      <c r="D249" s="413"/>
      <c r="E249" s="413"/>
      <c r="F249" s="413"/>
      <c r="G249" s="413"/>
      <c r="H249" s="412"/>
      <c r="I249" s="412"/>
      <c r="J249" s="412"/>
      <c r="K249" s="412"/>
      <c r="L249" s="412"/>
      <c r="M249" s="412"/>
      <c r="N249" s="412"/>
      <c r="O249" s="412"/>
      <c r="P249" s="412"/>
      <c r="Q249" s="412"/>
      <c r="R249" s="412"/>
      <c r="S249" s="412"/>
      <c r="T249" s="412"/>
      <c r="U249" s="412"/>
      <c r="V249" s="412"/>
      <c r="W249" s="412"/>
      <c r="X249" s="412"/>
      <c r="Y249" s="412"/>
      <c r="Z249" s="412"/>
      <c r="AA249" s="412"/>
      <c r="AB249" s="412"/>
      <c r="AC249" s="412"/>
      <c r="AD249" s="412"/>
      <c r="AE249" s="412"/>
      <c r="AF249" s="412"/>
      <c r="AG249" s="412"/>
      <c r="AH249" s="412"/>
      <c r="AI249" s="412"/>
      <c r="AJ249" s="412"/>
      <c r="AK249" s="412"/>
      <c r="AL249" s="412"/>
      <c r="AM249" s="412"/>
      <c r="AN249" s="412"/>
      <c r="AO249" s="412"/>
      <c r="AP249" s="412"/>
      <c r="AQ249" s="412"/>
      <c r="AR249" s="412"/>
      <c r="AS249" s="412"/>
      <c r="AT249" s="412"/>
      <c r="AU249" s="412"/>
      <c r="AV249" s="412"/>
      <c r="AW249" s="412"/>
      <c r="AX249" s="412"/>
      <c r="AY249" s="412"/>
      <c r="AZ249" s="412"/>
      <c r="BA249" s="412"/>
      <c r="BB249" s="412"/>
      <c r="BC249" s="412"/>
      <c r="BD249" s="423"/>
      <c r="BE249" s="423"/>
      <c r="BF249" s="423"/>
      <c r="BG249" s="423"/>
      <c r="BH249" s="423"/>
      <c r="BI249" s="423"/>
      <c r="BJ249" s="423"/>
      <c r="BK249" s="423"/>
      <c r="BL249" s="423"/>
      <c r="BM249" s="423"/>
      <c r="BN249" s="423"/>
      <c r="BO249" s="423"/>
      <c r="BP249" s="423"/>
      <c r="BQ249" s="423"/>
      <c r="BR249" s="423"/>
      <c r="BS249" s="423"/>
      <c r="BT249" s="414"/>
      <c r="BU249" s="414"/>
      <c r="BV249" s="414"/>
      <c r="BW249" s="414"/>
      <c r="BX249" s="414"/>
      <c r="BY249" s="414"/>
      <c r="BZ249" s="414"/>
      <c r="CA249" s="414"/>
      <c r="CB249" s="414"/>
      <c r="CC249" s="414"/>
      <c r="CD249" s="414"/>
      <c r="CE249" s="414"/>
      <c r="CF249" s="414"/>
      <c r="CG249" s="414"/>
      <c r="CH249" s="414"/>
      <c r="CI249" s="414"/>
      <c r="CJ249" s="414"/>
      <c r="CK249" s="414"/>
      <c r="CL249" s="414"/>
      <c r="CM249" s="414"/>
      <c r="CN249" s="414"/>
      <c r="CO249" s="414"/>
      <c r="CP249" s="414"/>
      <c r="CQ249" s="414"/>
      <c r="CR249" s="414"/>
      <c r="CS249" s="414"/>
      <c r="CT249" s="414"/>
      <c r="CU249" s="414"/>
      <c r="CV249" s="414"/>
      <c r="CW249" s="414"/>
      <c r="CX249" s="414"/>
      <c r="CY249" s="414"/>
      <c r="CZ249" s="414"/>
      <c r="DA249" s="414"/>
    </row>
    <row r="250" spans="1:105" s="59" customFormat="1" ht="15" customHeight="1" x14ac:dyDescent="0.2">
      <c r="A250" s="424"/>
      <c r="B250" s="424"/>
      <c r="C250" s="424"/>
      <c r="D250" s="424"/>
      <c r="E250" s="424"/>
      <c r="F250" s="424"/>
      <c r="G250" s="424"/>
      <c r="H250" s="425" t="s">
        <v>7</v>
      </c>
      <c r="I250" s="425"/>
      <c r="J250" s="425"/>
      <c r="K250" s="425"/>
      <c r="L250" s="425"/>
      <c r="M250" s="425"/>
      <c r="N250" s="425"/>
      <c r="O250" s="425"/>
      <c r="P250" s="425"/>
      <c r="Q250" s="425"/>
      <c r="R250" s="425"/>
      <c r="S250" s="425"/>
      <c r="T250" s="425"/>
      <c r="U250" s="425"/>
      <c r="V250" s="425"/>
      <c r="W250" s="425"/>
      <c r="X250" s="425"/>
      <c r="Y250" s="425"/>
      <c r="Z250" s="425"/>
      <c r="AA250" s="425"/>
      <c r="AB250" s="425"/>
      <c r="AC250" s="425"/>
      <c r="AD250" s="425"/>
      <c r="AE250" s="425"/>
      <c r="AF250" s="425"/>
      <c r="AG250" s="425"/>
      <c r="AH250" s="425"/>
      <c r="AI250" s="425"/>
      <c r="AJ250" s="425"/>
      <c r="AK250" s="425"/>
      <c r="AL250" s="425"/>
      <c r="AM250" s="425"/>
      <c r="AN250" s="425"/>
      <c r="AO250" s="425"/>
      <c r="AP250" s="425"/>
      <c r="AQ250" s="425"/>
      <c r="AR250" s="425"/>
      <c r="AS250" s="425"/>
      <c r="AT250" s="425"/>
      <c r="AU250" s="425"/>
      <c r="AV250" s="425"/>
      <c r="AW250" s="425"/>
      <c r="AX250" s="425"/>
      <c r="AY250" s="425"/>
      <c r="AZ250" s="425"/>
      <c r="BA250" s="425"/>
      <c r="BB250" s="425"/>
      <c r="BC250" s="426"/>
      <c r="BD250" s="413"/>
      <c r="BE250" s="413"/>
      <c r="BF250" s="413"/>
      <c r="BG250" s="413"/>
      <c r="BH250" s="413"/>
      <c r="BI250" s="413"/>
      <c r="BJ250" s="413"/>
      <c r="BK250" s="413"/>
      <c r="BL250" s="413"/>
      <c r="BM250" s="413"/>
      <c r="BN250" s="413"/>
      <c r="BO250" s="413"/>
      <c r="BP250" s="413"/>
      <c r="BQ250" s="413"/>
      <c r="BR250" s="413"/>
      <c r="BS250" s="413"/>
      <c r="BT250" s="413" t="s">
        <v>8</v>
      </c>
      <c r="BU250" s="413"/>
      <c r="BV250" s="413"/>
      <c r="BW250" s="413"/>
      <c r="BX250" s="413"/>
      <c r="BY250" s="413"/>
      <c r="BZ250" s="413"/>
      <c r="CA250" s="413"/>
      <c r="CB250" s="413"/>
      <c r="CC250" s="413"/>
      <c r="CD250" s="413"/>
      <c r="CE250" s="413"/>
      <c r="CF250" s="413"/>
      <c r="CG250" s="413"/>
      <c r="CH250" s="413"/>
      <c r="CI250" s="413"/>
      <c r="CJ250" s="427"/>
      <c r="CK250" s="427"/>
      <c r="CL250" s="427"/>
      <c r="CM250" s="427"/>
      <c r="CN250" s="427"/>
      <c r="CO250" s="427"/>
      <c r="CP250" s="427"/>
      <c r="CQ250" s="427"/>
      <c r="CR250" s="427"/>
      <c r="CS250" s="427"/>
      <c r="CT250" s="427"/>
      <c r="CU250" s="427"/>
      <c r="CV250" s="427"/>
      <c r="CW250" s="427"/>
      <c r="CX250" s="427"/>
      <c r="CY250" s="427"/>
      <c r="CZ250" s="427"/>
      <c r="DA250" s="427"/>
    </row>
    <row r="251" spans="1:105" s="59" customFormat="1" ht="15" customHeight="1" x14ac:dyDescent="0.25">
      <c r="A251" s="55"/>
      <c r="B251" s="55"/>
      <c r="C251" s="55"/>
      <c r="D251" s="55"/>
      <c r="E251" s="55"/>
      <c r="F251" s="55"/>
      <c r="G251" s="55"/>
      <c r="H251" s="55"/>
      <c r="I251" s="55"/>
      <c r="J251" s="55"/>
      <c r="K251" s="55"/>
      <c r="L251" s="55"/>
      <c r="M251" s="55"/>
      <c r="N251" s="55"/>
      <c r="O251" s="55"/>
      <c r="P251" s="55"/>
      <c r="Q251" s="55"/>
      <c r="R251" s="55"/>
      <c r="S251" s="55"/>
      <c r="T251" s="55"/>
      <c r="U251" s="55"/>
      <c r="V251" s="55"/>
      <c r="W251" s="55"/>
      <c r="X251" s="55"/>
      <c r="Y251" s="55"/>
      <c r="Z251" s="55"/>
      <c r="AA251" s="55"/>
      <c r="AB251" s="55"/>
      <c r="AC251" s="55"/>
      <c r="AD251" s="55"/>
      <c r="AE251" s="55"/>
      <c r="AF251" s="55"/>
      <c r="AG251" s="55"/>
      <c r="AH251" s="55"/>
      <c r="AI251" s="55"/>
      <c r="AJ251" s="55"/>
      <c r="AK251" s="55"/>
      <c r="AL251" s="55"/>
      <c r="AM251" s="55"/>
      <c r="AN251" s="55"/>
      <c r="AO251" s="55"/>
      <c r="AP251" s="55"/>
      <c r="AQ251" s="55"/>
      <c r="AR251" s="55"/>
      <c r="AS251" s="55"/>
      <c r="AT251" s="55"/>
      <c r="AU251" s="55"/>
      <c r="AV251" s="55"/>
      <c r="AW251" s="55"/>
      <c r="AX251" s="55"/>
      <c r="AY251" s="55"/>
      <c r="AZ251" s="55"/>
      <c r="BA251" s="55"/>
      <c r="BB251" s="55"/>
      <c r="BC251" s="55"/>
      <c r="BD251" s="55"/>
      <c r="BE251" s="55"/>
      <c r="BF251" s="55"/>
      <c r="BG251" s="55"/>
      <c r="BH251" s="55"/>
      <c r="BI251" s="55"/>
      <c r="BJ251" s="55"/>
      <c r="BK251" s="55"/>
      <c r="BL251" s="55"/>
      <c r="BM251" s="55"/>
      <c r="BN251" s="55"/>
      <c r="BO251" s="55"/>
      <c r="BP251" s="55"/>
      <c r="BQ251" s="55"/>
      <c r="BR251" s="55"/>
      <c r="BS251" s="55"/>
      <c r="BT251" s="55"/>
      <c r="BU251" s="55"/>
      <c r="BV251" s="55"/>
      <c r="BW251" s="55"/>
      <c r="BX251" s="55"/>
      <c r="BY251" s="55"/>
      <c r="BZ251" s="55"/>
      <c r="CA251" s="55"/>
      <c r="CB251" s="55"/>
      <c r="CC251" s="55"/>
      <c r="CD251" s="55"/>
      <c r="CE251" s="55"/>
      <c r="CF251" s="55"/>
      <c r="CG251" s="55"/>
      <c r="CH251" s="55"/>
      <c r="CI251" s="55"/>
      <c r="CJ251" s="55"/>
      <c r="CK251" s="55"/>
      <c r="CL251" s="55"/>
      <c r="CM251" s="55"/>
      <c r="CN251" s="55"/>
      <c r="CO251" s="55"/>
      <c r="CP251" s="55"/>
      <c r="CQ251" s="55"/>
      <c r="CR251" s="55"/>
      <c r="CS251" s="55"/>
      <c r="CT251" s="55"/>
      <c r="CU251" s="55"/>
      <c r="CV251" s="55"/>
      <c r="CW251" s="55"/>
      <c r="CX251" s="55"/>
      <c r="CY251" s="55"/>
      <c r="CZ251" s="55"/>
      <c r="DA251" s="55"/>
    </row>
    <row r="252" spans="1:105" s="59" customFormat="1" ht="15" customHeight="1" x14ac:dyDescent="0.25">
      <c r="A252" s="55"/>
      <c r="B252" s="55"/>
      <c r="C252" s="55"/>
      <c r="D252" s="55"/>
      <c r="E252" s="55"/>
      <c r="F252" s="55"/>
      <c r="G252" s="55"/>
      <c r="H252" s="55"/>
      <c r="I252" s="55"/>
      <c r="J252" s="55"/>
      <c r="K252" s="55"/>
      <c r="L252" s="55"/>
      <c r="M252" s="55"/>
      <c r="N252" s="55"/>
      <c r="O252" s="55"/>
      <c r="P252" s="55"/>
      <c r="Q252" s="55"/>
      <c r="R252" s="55"/>
      <c r="S252" s="55"/>
      <c r="T252" s="55"/>
      <c r="U252" s="55"/>
      <c r="V252" s="55"/>
      <c r="W252" s="55"/>
      <c r="X252" s="55"/>
      <c r="Y252" s="55"/>
      <c r="Z252" s="55"/>
      <c r="AA252" s="55"/>
      <c r="AB252" s="55"/>
      <c r="AC252" s="55"/>
      <c r="AD252" s="55"/>
      <c r="AE252" s="55"/>
      <c r="AF252" s="55"/>
      <c r="AG252" s="55"/>
      <c r="AH252" s="55"/>
      <c r="AI252" s="55"/>
      <c r="AJ252" s="55"/>
      <c r="AK252" s="55"/>
      <c r="AL252" s="55"/>
      <c r="AM252" s="55"/>
      <c r="AN252" s="55"/>
      <c r="AO252" s="55"/>
      <c r="AP252" s="55"/>
      <c r="AQ252" s="55"/>
      <c r="AR252" s="55"/>
      <c r="AS252" s="55"/>
      <c r="AT252" s="55"/>
      <c r="AU252" s="55"/>
      <c r="AV252" s="55"/>
      <c r="AW252" s="55"/>
      <c r="AX252" s="55"/>
      <c r="AY252" s="55"/>
      <c r="AZ252" s="55"/>
      <c r="BA252" s="55"/>
      <c r="BB252" s="55"/>
      <c r="BC252" s="55"/>
      <c r="BD252" s="55"/>
      <c r="BE252" s="55"/>
      <c r="BF252" s="55"/>
      <c r="BG252" s="55"/>
      <c r="BH252" s="55"/>
      <c r="BI252" s="55"/>
      <c r="BJ252" s="55"/>
      <c r="BK252" s="55"/>
      <c r="BL252" s="55"/>
      <c r="BM252" s="55"/>
      <c r="BN252" s="55"/>
      <c r="BO252" s="55"/>
      <c r="BP252" s="55"/>
      <c r="BQ252" s="55"/>
      <c r="BR252" s="55"/>
      <c r="BS252" s="55"/>
      <c r="BT252" s="55"/>
      <c r="BU252" s="55"/>
      <c r="BV252" s="55"/>
      <c r="BW252" s="55"/>
      <c r="BX252" s="55"/>
      <c r="BY252" s="55"/>
      <c r="BZ252" s="55"/>
      <c r="CA252" s="55"/>
      <c r="CB252" s="55"/>
      <c r="CC252" s="55"/>
      <c r="CD252" s="55"/>
      <c r="CE252" s="55"/>
      <c r="CF252" s="55"/>
      <c r="CG252" s="55"/>
      <c r="CH252" s="55"/>
      <c r="CI252" s="55"/>
      <c r="CJ252" s="55"/>
      <c r="CK252" s="55"/>
      <c r="CL252" s="55"/>
      <c r="CM252" s="55"/>
      <c r="CN252" s="55"/>
      <c r="CO252" s="55"/>
      <c r="CP252" s="55"/>
      <c r="CQ252" s="55"/>
      <c r="CR252" s="55"/>
      <c r="CS252" s="55"/>
      <c r="CT252" s="55"/>
      <c r="CU252" s="55"/>
      <c r="CV252" s="55"/>
      <c r="CW252" s="55"/>
      <c r="CX252" s="55"/>
      <c r="CY252" s="55"/>
      <c r="CZ252" s="55"/>
      <c r="DA252" s="55"/>
    </row>
    <row r="253" spans="1:105" s="59" customFormat="1" ht="15" customHeight="1" x14ac:dyDescent="0.25">
      <c r="A253" s="55"/>
      <c r="B253" s="55"/>
      <c r="C253" s="519" t="s">
        <v>132</v>
      </c>
      <c r="D253" s="519"/>
      <c r="E253" s="519"/>
      <c r="F253" s="519"/>
      <c r="G253" s="519"/>
      <c r="H253" s="519"/>
      <c r="I253" s="519"/>
      <c r="J253" s="519"/>
      <c r="K253" s="519"/>
      <c r="L253" s="519"/>
      <c r="M253" s="519"/>
      <c r="N253" s="519"/>
      <c r="O253" s="519"/>
      <c r="P253" s="519"/>
      <c r="Q253" s="519"/>
      <c r="R253" s="519"/>
      <c r="S253" s="60"/>
      <c r="T253" s="520"/>
      <c r="U253" s="520"/>
      <c r="V253" s="520"/>
      <c r="W253" s="520"/>
      <c r="X253" s="520"/>
      <c r="Y253" s="520"/>
      <c r="Z253" s="520"/>
      <c r="AA253" s="520"/>
      <c r="AB253" s="520"/>
      <c r="AC253" s="60"/>
      <c r="AD253" s="60"/>
      <c r="AE253" s="60"/>
      <c r="AF253" s="60"/>
      <c r="AG253" s="60"/>
      <c r="AH253" s="60"/>
      <c r="AI253" s="60"/>
      <c r="AJ253" s="60"/>
      <c r="AK253" s="60"/>
      <c r="AL253" s="60"/>
      <c r="AM253" s="60"/>
      <c r="AN253" s="520" t="s">
        <v>676</v>
      </c>
      <c r="AO253" s="520"/>
      <c r="AP253" s="520"/>
      <c r="AQ253" s="520"/>
      <c r="AR253" s="520"/>
      <c r="AS253" s="520"/>
      <c r="AT253" s="520"/>
      <c r="AU253" s="520"/>
      <c r="AV253" s="520"/>
      <c r="AW253" s="520"/>
      <c r="AX253" s="520"/>
      <c r="AY253" s="520"/>
      <c r="AZ253" s="520"/>
      <c r="BA253" s="520"/>
      <c r="BB253" s="520"/>
      <c r="BC253" s="520"/>
      <c r="BD253" s="520"/>
      <c r="BE253" s="520"/>
      <c r="BF253" s="520"/>
      <c r="BG253" s="520"/>
      <c r="BH253" s="520"/>
      <c r="BI253" s="520"/>
      <c r="BJ253" s="520"/>
      <c r="BK253" s="520"/>
      <c r="BL253" s="55"/>
      <c r="BM253" s="55"/>
      <c r="BN253" s="55"/>
      <c r="BO253" s="55"/>
      <c r="BP253" s="55"/>
      <c r="BQ253" s="55"/>
      <c r="BR253" s="55"/>
      <c r="BS253" s="55"/>
      <c r="BT253" s="55"/>
      <c r="BU253" s="55"/>
      <c r="BV253" s="55"/>
      <c r="BW253" s="55"/>
      <c r="BX253" s="55"/>
      <c r="BY253" s="55"/>
      <c r="BZ253" s="55"/>
      <c r="CA253" s="55"/>
      <c r="CB253" s="55"/>
      <c r="CC253" s="55"/>
      <c r="CD253" s="55"/>
      <c r="CE253" s="55"/>
      <c r="CF253" s="55"/>
      <c r="CG253" s="55"/>
      <c r="CH253" s="55"/>
      <c r="CI253" s="55"/>
      <c r="CJ253" s="55"/>
      <c r="CK253" s="55"/>
      <c r="CL253" s="55"/>
      <c r="CM253" s="55"/>
      <c r="CN253" s="55"/>
      <c r="CO253" s="55"/>
      <c r="CP253" s="55"/>
      <c r="CQ253" s="55"/>
      <c r="CR253" s="55"/>
      <c r="CS253" s="55"/>
      <c r="CT253" s="55"/>
      <c r="CU253" s="55"/>
      <c r="CV253" s="55"/>
      <c r="CW253" s="55"/>
      <c r="CX253" s="55"/>
      <c r="CY253" s="55"/>
      <c r="CZ253" s="55"/>
      <c r="DA253" s="55"/>
    </row>
    <row r="254" spans="1:105" s="59" customFormat="1" ht="15" customHeight="1" x14ac:dyDescent="0.25">
      <c r="A254" s="55"/>
      <c r="B254" s="55"/>
      <c r="C254" s="60"/>
      <c r="D254" s="60"/>
      <c r="E254" s="60"/>
      <c r="F254" s="60"/>
      <c r="G254" s="60"/>
      <c r="H254" s="60"/>
      <c r="I254" s="60"/>
      <c r="J254" s="60"/>
      <c r="K254" s="60"/>
      <c r="L254" s="60"/>
      <c r="M254" s="60"/>
      <c r="N254" s="60"/>
      <c r="O254" s="60"/>
      <c r="P254" s="60"/>
      <c r="Q254" s="60"/>
      <c r="R254" s="60"/>
      <c r="S254" s="60"/>
      <c r="T254" s="542" t="s">
        <v>133</v>
      </c>
      <c r="U254" s="542"/>
      <c r="V254" s="542"/>
      <c r="W254" s="542"/>
      <c r="X254" s="542"/>
      <c r="Y254" s="542"/>
      <c r="Z254" s="542"/>
      <c r="AA254" s="542"/>
      <c r="AB254" s="542"/>
      <c r="AC254" s="60"/>
      <c r="AD254" s="60"/>
      <c r="AE254" s="60"/>
      <c r="AF254" s="60"/>
      <c r="AG254" s="60"/>
      <c r="AH254" s="60"/>
      <c r="AI254" s="60"/>
      <c r="AJ254" s="60"/>
      <c r="AK254" s="60"/>
      <c r="AL254" s="60"/>
      <c r="AM254" s="60"/>
      <c r="AN254" s="542" t="s">
        <v>134</v>
      </c>
      <c r="AO254" s="542"/>
      <c r="AP254" s="542"/>
      <c r="AQ254" s="542"/>
      <c r="AR254" s="542"/>
      <c r="AS254" s="542"/>
      <c r="AT254" s="542"/>
      <c r="AU254" s="542"/>
      <c r="AV254" s="542"/>
      <c r="AW254" s="542"/>
      <c r="AX254" s="542"/>
      <c r="AY254" s="542"/>
      <c r="AZ254" s="542"/>
      <c r="BA254" s="542"/>
      <c r="BB254" s="542"/>
      <c r="BC254" s="542"/>
      <c r="BD254" s="542"/>
      <c r="BE254" s="542"/>
      <c r="BF254" s="542"/>
      <c r="BG254" s="542"/>
      <c r="BH254" s="542"/>
      <c r="BI254" s="542"/>
      <c r="BJ254" s="542"/>
      <c r="BK254" s="542"/>
      <c r="BL254" s="55"/>
      <c r="BM254" s="55"/>
      <c r="BN254" s="55"/>
      <c r="BO254" s="55"/>
      <c r="BP254" s="55"/>
      <c r="BQ254" s="55"/>
      <c r="BR254" s="55"/>
      <c r="BS254" s="55"/>
      <c r="BT254" s="55"/>
      <c r="BU254" s="55"/>
      <c r="BV254" s="55"/>
      <c r="BW254" s="55"/>
      <c r="BX254" s="55"/>
      <c r="BY254" s="55"/>
      <c r="BZ254" s="55"/>
      <c r="CA254" s="55"/>
      <c r="CB254" s="55"/>
      <c r="CC254" s="55"/>
      <c r="CD254" s="55"/>
      <c r="CE254" s="55"/>
      <c r="CF254" s="55"/>
      <c r="CG254" s="55"/>
      <c r="CH254" s="55"/>
      <c r="CI254" s="55"/>
      <c r="CJ254" s="55"/>
      <c r="CK254" s="55"/>
      <c r="CL254" s="55"/>
      <c r="CM254" s="55"/>
      <c r="CN254" s="55"/>
      <c r="CO254" s="55"/>
      <c r="CP254" s="55"/>
      <c r="CQ254" s="55"/>
      <c r="CR254" s="55"/>
      <c r="CS254" s="55"/>
      <c r="CT254" s="55"/>
      <c r="CU254" s="55"/>
      <c r="CV254" s="55"/>
      <c r="CW254" s="55"/>
      <c r="CX254" s="55"/>
      <c r="CY254" s="55"/>
      <c r="CZ254" s="55"/>
      <c r="DA254" s="55"/>
    </row>
    <row r="255" spans="1:105" ht="18.75" customHeight="1" x14ac:dyDescent="0.25">
      <c r="C255" s="541" t="s">
        <v>701</v>
      </c>
      <c r="D255" s="541"/>
      <c r="E255" s="541"/>
      <c r="F255" s="541"/>
      <c r="G255" s="541"/>
      <c r="H255" s="541"/>
      <c r="I255" s="541"/>
      <c r="J255" s="541"/>
      <c r="K255" s="541"/>
      <c r="L255" s="541"/>
      <c r="M255" s="541"/>
      <c r="N255" s="541"/>
      <c r="O255" s="541"/>
      <c r="P255" s="541"/>
      <c r="Q255" s="541"/>
      <c r="R255" s="541"/>
      <c r="S255" s="60"/>
      <c r="T255" s="520"/>
      <c r="U255" s="520"/>
      <c r="V255" s="520"/>
      <c r="W255" s="520"/>
      <c r="X255" s="520"/>
      <c r="Y255" s="520"/>
      <c r="Z255" s="520"/>
      <c r="AA255" s="520"/>
      <c r="AB255" s="520"/>
      <c r="AC255" s="60"/>
      <c r="AD255" s="60"/>
      <c r="AE255" s="60"/>
      <c r="AF255" s="60"/>
      <c r="AG255" s="60"/>
      <c r="AH255" s="60"/>
      <c r="AI255" s="60"/>
      <c r="AJ255" s="60"/>
      <c r="AK255" s="60"/>
      <c r="AL255" s="60"/>
      <c r="AM255" s="60"/>
      <c r="AN255" s="520" t="s">
        <v>771</v>
      </c>
      <c r="AO255" s="520"/>
      <c r="AP255" s="520"/>
      <c r="AQ255" s="520"/>
      <c r="AR255" s="520"/>
      <c r="AS255" s="520"/>
      <c r="AT255" s="520"/>
      <c r="AU255" s="520"/>
      <c r="AV255" s="520"/>
      <c r="AW255" s="520"/>
      <c r="AX255" s="520"/>
      <c r="AY255" s="520"/>
      <c r="AZ255" s="520"/>
      <c r="BA255" s="520"/>
      <c r="BB255" s="520"/>
      <c r="BC255" s="520"/>
      <c r="BD255" s="520"/>
      <c r="BE255" s="520"/>
      <c r="BF255" s="520"/>
      <c r="BG255" s="520"/>
      <c r="BH255" s="520"/>
      <c r="BI255" s="520"/>
      <c r="BJ255" s="520"/>
      <c r="BK255" s="520"/>
    </row>
    <row r="256" spans="1:105" s="56" customFormat="1" ht="20.25" customHeight="1" x14ac:dyDescent="0.25">
      <c r="A256" s="55"/>
      <c r="B256" s="55"/>
      <c r="C256" s="60"/>
      <c r="D256" s="60"/>
      <c r="E256" s="60"/>
      <c r="F256" s="60"/>
      <c r="G256" s="60"/>
      <c r="H256" s="60"/>
      <c r="I256" s="60"/>
      <c r="J256" s="60"/>
      <c r="K256" s="60"/>
      <c r="L256" s="60"/>
      <c r="M256" s="60"/>
      <c r="N256" s="60"/>
      <c r="O256" s="60"/>
      <c r="P256" s="60"/>
      <c r="Q256" s="60"/>
      <c r="R256" s="60"/>
      <c r="S256" s="60"/>
      <c r="T256" s="540" t="s">
        <v>133</v>
      </c>
      <c r="U256" s="540"/>
      <c r="V256" s="540"/>
      <c r="W256" s="540"/>
      <c r="X256" s="540"/>
      <c r="Y256" s="540"/>
      <c r="Z256" s="540"/>
      <c r="AA256" s="540"/>
      <c r="AB256" s="540"/>
      <c r="AC256" s="70"/>
      <c r="AD256" s="70"/>
      <c r="AE256" s="70"/>
      <c r="AF256" s="70"/>
      <c r="AG256" s="70"/>
      <c r="AH256" s="70"/>
      <c r="AI256" s="70"/>
      <c r="AJ256" s="70"/>
      <c r="AK256" s="70"/>
      <c r="AL256" s="70"/>
      <c r="AM256" s="70"/>
      <c r="AN256" s="540" t="s">
        <v>134</v>
      </c>
      <c r="AO256" s="540"/>
      <c r="AP256" s="540"/>
      <c r="AQ256" s="540"/>
      <c r="AR256" s="540"/>
      <c r="AS256" s="540"/>
      <c r="AT256" s="540"/>
      <c r="AU256" s="540"/>
      <c r="AV256" s="540"/>
      <c r="AW256" s="540"/>
      <c r="AX256" s="540"/>
      <c r="AY256" s="540"/>
      <c r="AZ256" s="540"/>
      <c r="BA256" s="540"/>
      <c r="BB256" s="540"/>
      <c r="BC256" s="540"/>
      <c r="BD256" s="540"/>
      <c r="BE256" s="540"/>
      <c r="BF256" s="540"/>
      <c r="BG256" s="540"/>
      <c r="BH256" s="540"/>
      <c r="BI256" s="540"/>
      <c r="BJ256" s="540"/>
      <c r="BK256" s="540"/>
      <c r="BL256" s="55"/>
      <c r="BM256" s="55"/>
      <c r="BN256" s="55"/>
      <c r="BO256" s="55"/>
      <c r="BP256" s="55"/>
      <c r="BQ256" s="55"/>
      <c r="BR256" s="55"/>
      <c r="BS256" s="55"/>
      <c r="BT256" s="55"/>
      <c r="BU256" s="55"/>
      <c r="BV256" s="55"/>
      <c r="BW256" s="55"/>
      <c r="BX256" s="55"/>
      <c r="BY256" s="55"/>
      <c r="BZ256" s="55"/>
      <c r="CA256" s="55"/>
      <c r="CB256" s="55"/>
      <c r="CC256" s="55"/>
      <c r="CD256" s="55"/>
      <c r="CE256" s="55"/>
      <c r="CF256" s="55"/>
      <c r="CG256" s="55"/>
      <c r="CH256" s="55"/>
      <c r="CI256" s="55"/>
      <c r="CJ256" s="55"/>
      <c r="CK256" s="55"/>
      <c r="CL256" s="55"/>
      <c r="CM256" s="55"/>
      <c r="CN256" s="55"/>
      <c r="CO256" s="55"/>
      <c r="CP256" s="55"/>
      <c r="CQ256" s="55"/>
      <c r="CR256" s="55"/>
      <c r="CS256" s="55"/>
      <c r="CT256" s="55"/>
      <c r="CU256" s="55"/>
      <c r="CV256" s="55"/>
      <c r="CW256" s="55"/>
      <c r="CX256" s="55"/>
      <c r="CY256" s="55"/>
      <c r="CZ256" s="55"/>
      <c r="DA256" s="55"/>
    </row>
    <row r="257" spans="1:105" ht="6" customHeight="1" x14ac:dyDescent="0.25"/>
    <row r="258" spans="1:105" s="57" customFormat="1" ht="22.5" customHeight="1" x14ac:dyDescent="0.25">
      <c r="A258" s="55"/>
      <c r="B258" s="55"/>
      <c r="C258" s="55"/>
      <c r="D258" s="422" t="s">
        <v>677</v>
      </c>
      <c r="E258" s="422"/>
      <c r="F258" s="422"/>
      <c r="G258" s="422"/>
      <c r="H258" s="422"/>
      <c r="I258" s="422"/>
      <c r="J258" s="422"/>
      <c r="K258" s="422"/>
      <c r="L258" s="422"/>
      <c r="M258" s="422"/>
      <c r="N258" s="422"/>
      <c r="O258" s="422"/>
      <c r="P258" s="422"/>
      <c r="Q258" s="422"/>
      <c r="R258" s="422"/>
      <c r="S258" s="55"/>
      <c r="T258" s="55"/>
      <c r="U258" s="55"/>
      <c r="V258" s="55"/>
      <c r="W258" s="55"/>
      <c r="X258" s="55"/>
      <c r="Y258" s="55"/>
      <c r="Z258" s="55"/>
      <c r="AA258" s="55"/>
      <c r="AB258" s="55"/>
      <c r="AC258" s="55"/>
      <c r="AD258" s="55"/>
      <c r="AE258" s="55"/>
      <c r="AF258" s="55"/>
      <c r="AG258" s="55"/>
      <c r="AH258" s="55"/>
      <c r="AI258" s="55"/>
      <c r="AJ258" s="55"/>
      <c r="AK258" s="55"/>
      <c r="AL258" s="55"/>
      <c r="AM258" s="55"/>
      <c r="AN258" s="55"/>
      <c r="AO258" s="55"/>
      <c r="AP258" s="55"/>
      <c r="AQ258" s="55"/>
      <c r="AR258" s="55"/>
      <c r="AS258" s="55"/>
      <c r="AT258" s="55"/>
      <c r="AU258" s="55"/>
      <c r="AV258" s="55"/>
      <c r="AW258" s="55"/>
      <c r="AX258" s="55"/>
      <c r="AY258" s="55"/>
      <c r="AZ258" s="55"/>
      <c r="BA258" s="55"/>
      <c r="BB258" s="55"/>
      <c r="BC258" s="55"/>
      <c r="BD258" s="55"/>
      <c r="BE258" s="55"/>
      <c r="BF258" s="55"/>
      <c r="BG258" s="55"/>
      <c r="BH258" s="55"/>
      <c r="BI258" s="55"/>
      <c r="BJ258" s="55"/>
      <c r="BK258" s="55"/>
      <c r="BL258" s="55"/>
      <c r="BM258" s="55"/>
      <c r="BN258" s="55"/>
      <c r="BO258" s="55"/>
      <c r="BP258" s="55"/>
      <c r="BQ258" s="55"/>
      <c r="BR258" s="55"/>
      <c r="BS258" s="55"/>
      <c r="BT258" s="55"/>
      <c r="BU258" s="55"/>
      <c r="BV258" s="55"/>
      <c r="BW258" s="55"/>
      <c r="BX258" s="55"/>
      <c r="BY258" s="55"/>
      <c r="BZ258" s="55"/>
      <c r="CA258" s="55"/>
      <c r="CB258" s="55"/>
      <c r="CC258" s="55"/>
      <c r="CD258" s="55"/>
      <c r="CE258" s="55"/>
      <c r="CF258" s="55"/>
      <c r="CG258" s="55"/>
      <c r="CH258" s="55"/>
      <c r="CI258" s="55"/>
      <c r="CJ258" s="55"/>
      <c r="CK258" s="55"/>
      <c r="CL258" s="55"/>
      <c r="CM258" s="55"/>
      <c r="CN258" s="55"/>
      <c r="CO258" s="55"/>
      <c r="CP258" s="55"/>
      <c r="CQ258" s="55"/>
      <c r="CR258" s="55"/>
      <c r="CS258" s="55"/>
      <c r="CT258" s="55"/>
      <c r="CU258" s="55"/>
      <c r="CV258" s="55"/>
      <c r="CW258" s="55"/>
      <c r="CX258" s="55"/>
      <c r="CY258" s="55"/>
      <c r="CZ258" s="55"/>
      <c r="DA258" s="55"/>
    </row>
    <row r="259" spans="1:105" s="58" customFormat="1" ht="15" x14ac:dyDescent="0.25">
      <c r="A259" s="55"/>
      <c r="B259" s="55"/>
      <c r="C259" s="55"/>
      <c r="D259" s="55"/>
      <c r="E259" s="55"/>
      <c r="F259" s="55"/>
      <c r="G259" s="55"/>
      <c r="H259" s="55"/>
      <c r="I259" s="55"/>
      <c r="J259" s="55"/>
      <c r="K259" s="55"/>
      <c r="L259" s="55"/>
      <c r="M259" s="55"/>
      <c r="N259" s="55"/>
      <c r="O259" s="55"/>
      <c r="P259" s="55"/>
      <c r="Q259" s="55"/>
      <c r="R259" s="55"/>
      <c r="S259" s="55"/>
      <c r="T259" s="55"/>
      <c r="U259" s="55"/>
      <c r="V259" s="55"/>
      <c r="W259" s="55"/>
      <c r="X259" s="55"/>
      <c r="Y259" s="55"/>
      <c r="Z259" s="55"/>
      <c r="AA259" s="55"/>
      <c r="AB259" s="55"/>
      <c r="AC259" s="55"/>
      <c r="AD259" s="55"/>
      <c r="AE259" s="55"/>
      <c r="AF259" s="55"/>
      <c r="AG259" s="55"/>
      <c r="AH259" s="55"/>
      <c r="AI259" s="55"/>
      <c r="AJ259" s="55"/>
      <c r="AK259" s="55"/>
      <c r="AL259" s="55"/>
      <c r="AM259" s="55"/>
      <c r="AN259" s="55"/>
      <c r="AO259" s="55"/>
      <c r="AP259" s="55"/>
      <c r="AQ259" s="55"/>
      <c r="AR259" s="55"/>
      <c r="AS259" s="55"/>
      <c r="AT259" s="55"/>
      <c r="AU259" s="55"/>
      <c r="AV259" s="55"/>
      <c r="AW259" s="55"/>
      <c r="AX259" s="55"/>
      <c r="AY259" s="55"/>
      <c r="AZ259" s="55"/>
      <c r="BA259" s="55"/>
      <c r="BB259" s="55"/>
      <c r="BC259" s="55"/>
      <c r="BD259" s="55"/>
      <c r="BE259" s="55"/>
      <c r="BF259" s="55"/>
      <c r="BG259" s="55"/>
      <c r="BH259" s="55"/>
      <c r="BI259" s="55"/>
      <c r="BJ259" s="55"/>
      <c r="BK259" s="55"/>
      <c r="BL259" s="55"/>
      <c r="BM259" s="55"/>
      <c r="BN259" s="55"/>
      <c r="BO259" s="55"/>
      <c r="BP259" s="55"/>
      <c r="BQ259" s="55"/>
      <c r="BR259" s="55"/>
      <c r="BS259" s="55"/>
      <c r="BT259" s="55"/>
      <c r="BU259" s="55"/>
      <c r="BV259" s="55"/>
      <c r="BW259" s="55"/>
      <c r="BX259" s="55"/>
      <c r="BY259" s="55"/>
      <c r="BZ259" s="55"/>
      <c r="CA259" s="55"/>
      <c r="CB259" s="55"/>
      <c r="CC259" s="55"/>
      <c r="CD259" s="55"/>
      <c r="CE259" s="55"/>
      <c r="CF259" s="55"/>
      <c r="CG259" s="55"/>
      <c r="CH259" s="55"/>
      <c r="CI259" s="55"/>
      <c r="CJ259" s="55"/>
      <c r="CK259" s="55"/>
      <c r="CL259" s="55"/>
      <c r="CM259" s="55"/>
      <c r="CN259" s="55"/>
      <c r="CO259" s="55"/>
      <c r="CP259" s="55"/>
      <c r="CQ259" s="55"/>
      <c r="CR259" s="55"/>
      <c r="CS259" s="55"/>
      <c r="CT259" s="55"/>
      <c r="CU259" s="55"/>
      <c r="CV259" s="55"/>
      <c r="CW259" s="55"/>
      <c r="CX259" s="55"/>
      <c r="CY259" s="55"/>
      <c r="CZ259" s="55"/>
      <c r="DA259" s="55"/>
    </row>
    <row r="260" spans="1:105" s="59" customFormat="1" ht="15" customHeight="1" x14ac:dyDescent="0.25">
      <c r="A260" s="55"/>
      <c r="B260" s="55"/>
      <c r="C260" s="55"/>
      <c r="D260" s="55"/>
      <c r="E260" s="55"/>
      <c r="F260" s="55"/>
      <c r="G260" s="55"/>
      <c r="H260" s="55"/>
      <c r="I260" s="55"/>
      <c r="J260" s="55"/>
      <c r="K260" s="55"/>
      <c r="L260" s="55"/>
      <c r="M260" s="55"/>
      <c r="N260" s="55"/>
      <c r="O260" s="55"/>
      <c r="P260" s="55"/>
      <c r="Q260" s="55"/>
      <c r="R260" s="55"/>
      <c r="S260" s="55"/>
      <c r="T260" s="55"/>
      <c r="U260" s="55"/>
      <c r="V260" s="55"/>
      <c r="W260" s="55"/>
      <c r="X260" s="55"/>
      <c r="Y260" s="55"/>
      <c r="Z260" s="55"/>
      <c r="AA260" s="55"/>
      <c r="AB260" s="55"/>
      <c r="AC260" s="55"/>
      <c r="AD260" s="55"/>
      <c r="AE260" s="55"/>
      <c r="AF260" s="55"/>
      <c r="AG260" s="55"/>
      <c r="AH260" s="55"/>
      <c r="AI260" s="55"/>
      <c r="AJ260" s="55"/>
      <c r="AK260" s="55"/>
      <c r="AL260" s="55"/>
      <c r="AM260" s="55"/>
      <c r="AN260" s="55"/>
      <c r="AO260" s="55"/>
      <c r="AP260" s="55"/>
      <c r="AQ260" s="55"/>
      <c r="AR260" s="55"/>
      <c r="AS260" s="55"/>
      <c r="AT260" s="55"/>
      <c r="AU260" s="55"/>
      <c r="AV260" s="55"/>
      <c r="AW260" s="55"/>
      <c r="AX260" s="55"/>
      <c r="AY260" s="55"/>
      <c r="AZ260" s="55"/>
      <c r="BA260" s="55"/>
      <c r="BB260" s="55"/>
      <c r="BC260" s="55"/>
      <c r="BD260" s="55"/>
      <c r="BE260" s="55"/>
      <c r="BF260" s="55"/>
      <c r="BG260" s="55"/>
      <c r="BH260" s="55"/>
      <c r="BI260" s="55"/>
      <c r="BJ260" s="55"/>
      <c r="BK260" s="55"/>
      <c r="BL260" s="55"/>
      <c r="BM260" s="55"/>
      <c r="BN260" s="55"/>
      <c r="BO260" s="55"/>
      <c r="BP260" s="55"/>
      <c r="BQ260" s="55"/>
      <c r="BR260" s="55"/>
      <c r="BS260" s="55"/>
      <c r="BT260" s="55"/>
      <c r="BU260" s="55"/>
      <c r="BV260" s="55"/>
      <c r="BW260" s="55"/>
      <c r="BX260" s="55"/>
      <c r="BY260" s="55"/>
      <c r="BZ260" s="55"/>
      <c r="CA260" s="55"/>
      <c r="CB260" s="55"/>
      <c r="CC260" s="55"/>
      <c r="CD260" s="55"/>
      <c r="CE260" s="55"/>
      <c r="CF260" s="55"/>
      <c r="CG260" s="55"/>
      <c r="CH260" s="55"/>
      <c r="CI260" s="55"/>
      <c r="CJ260" s="55"/>
      <c r="CK260" s="55"/>
      <c r="CL260" s="55"/>
      <c r="CM260" s="55"/>
      <c r="CN260" s="55"/>
      <c r="CO260" s="55"/>
      <c r="CP260" s="55"/>
      <c r="CQ260" s="55"/>
      <c r="CR260" s="55"/>
      <c r="CS260" s="55"/>
      <c r="CT260" s="55"/>
      <c r="CU260" s="55"/>
      <c r="CV260" s="55"/>
      <c r="CW260" s="55"/>
      <c r="CX260" s="55"/>
      <c r="CY260" s="55"/>
      <c r="CZ260" s="55"/>
      <c r="DA260" s="55"/>
    </row>
    <row r="261" spans="1:105" s="59" customFormat="1" ht="15" customHeight="1" x14ac:dyDescent="0.25">
      <c r="A261" s="55"/>
      <c r="B261" s="55"/>
      <c r="C261" s="55"/>
      <c r="D261" s="55"/>
      <c r="E261" s="55"/>
      <c r="F261" s="55"/>
      <c r="G261" s="55"/>
      <c r="H261" s="55"/>
      <c r="I261" s="55"/>
      <c r="J261" s="55"/>
      <c r="K261" s="55"/>
      <c r="L261" s="55"/>
      <c r="M261" s="55"/>
      <c r="N261" s="55"/>
      <c r="O261" s="55"/>
      <c r="P261" s="55"/>
      <c r="Q261" s="55"/>
      <c r="R261" s="55"/>
      <c r="S261" s="55"/>
      <c r="T261" s="55"/>
      <c r="U261" s="55"/>
      <c r="V261" s="55"/>
      <c r="W261" s="55"/>
      <c r="X261" s="55"/>
      <c r="Y261" s="55"/>
      <c r="Z261" s="55"/>
      <c r="AA261" s="55"/>
      <c r="AB261" s="55"/>
      <c r="AC261" s="55"/>
      <c r="AD261" s="55"/>
      <c r="AE261" s="55"/>
      <c r="AF261" s="55"/>
      <c r="AG261" s="55"/>
      <c r="AH261" s="55"/>
      <c r="AI261" s="55"/>
      <c r="AJ261" s="55"/>
      <c r="AK261" s="55"/>
      <c r="AL261" s="55"/>
      <c r="AM261" s="55"/>
      <c r="AN261" s="55"/>
      <c r="AO261" s="55"/>
      <c r="AP261" s="55"/>
      <c r="AQ261" s="55"/>
      <c r="AR261" s="55"/>
      <c r="AS261" s="55"/>
      <c r="AT261" s="55"/>
      <c r="AU261" s="55"/>
      <c r="AV261" s="55"/>
      <c r="AW261" s="55"/>
      <c r="AX261" s="55"/>
      <c r="AY261" s="55"/>
      <c r="AZ261" s="55"/>
      <c r="BA261" s="55"/>
      <c r="BB261" s="55"/>
      <c r="BC261" s="55"/>
      <c r="BD261" s="55"/>
      <c r="BE261" s="55"/>
      <c r="BF261" s="55"/>
      <c r="BG261" s="55"/>
      <c r="BH261" s="55"/>
      <c r="BI261" s="55"/>
      <c r="BJ261" s="55"/>
      <c r="BK261" s="55"/>
      <c r="BL261" s="55"/>
      <c r="BM261" s="55"/>
      <c r="BN261" s="55"/>
      <c r="BO261" s="55"/>
      <c r="BP261" s="55"/>
      <c r="BQ261" s="55"/>
      <c r="BR261" s="55"/>
      <c r="BS261" s="55"/>
      <c r="BT261" s="55"/>
      <c r="BU261" s="55"/>
      <c r="BV261" s="55"/>
      <c r="BW261" s="55"/>
      <c r="BX261" s="55"/>
      <c r="BY261" s="55"/>
      <c r="BZ261" s="55"/>
      <c r="CA261" s="55"/>
      <c r="CB261" s="55"/>
      <c r="CC261" s="55"/>
      <c r="CD261" s="55"/>
      <c r="CE261" s="55"/>
      <c r="CF261" s="55"/>
      <c r="CG261" s="55"/>
      <c r="CH261" s="55"/>
      <c r="CI261" s="55"/>
      <c r="CJ261" s="55"/>
      <c r="CK261" s="55"/>
      <c r="CL261" s="55"/>
      <c r="CM261" s="55"/>
      <c r="CN261" s="55"/>
      <c r="CO261" s="55"/>
      <c r="CP261" s="55"/>
      <c r="CQ261" s="55"/>
      <c r="CR261" s="55"/>
      <c r="CS261" s="55"/>
      <c r="CT261" s="55"/>
      <c r="CU261" s="55"/>
      <c r="CV261" s="55"/>
      <c r="CW261" s="55"/>
      <c r="CX261" s="55"/>
      <c r="CY261" s="55"/>
      <c r="CZ261" s="55"/>
      <c r="DA261" s="55"/>
    </row>
    <row r="262" spans="1:105" s="59" customFormat="1" ht="15" customHeight="1" x14ac:dyDescent="0.25">
      <c r="A262" s="55"/>
      <c r="B262" s="55"/>
      <c r="C262" s="55"/>
      <c r="D262" s="55"/>
      <c r="E262" s="55"/>
      <c r="F262" s="55"/>
      <c r="G262" s="55"/>
      <c r="H262" s="55"/>
      <c r="I262" s="55"/>
      <c r="J262" s="55"/>
      <c r="K262" s="55"/>
      <c r="L262" s="55"/>
      <c r="M262" s="55"/>
      <c r="N262" s="55"/>
      <c r="O262" s="55"/>
      <c r="P262" s="55"/>
      <c r="Q262" s="55"/>
      <c r="R262" s="55"/>
      <c r="S262" s="55"/>
      <c r="T262" s="55"/>
      <c r="U262" s="55"/>
      <c r="V262" s="55"/>
      <c r="W262" s="55"/>
      <c r="X262" s="55"/>
      <c r="Y262" s="55"/>
      <c r="Z262" s="55"/>
      <c r="AA262" s="55"/>
      <c r="AB262" s="55"/>
      <c r="AC262" s="55"/>
      <c r="AD262" s="55"/>
      <c r="AE262" s="55"/>
      <c r="AF262" s="55"/>
      <c r="AG262" s="55"/>
      <c r="AH262" s="55"/>
      <c r="AI262" s="55"/>
      <c r="AJ262" s="55"/>
      <c r="AK262" s="55"/>
      <c r="AL262" s="55"/>
      <c r="AM262" s="55"/>
      <c r="AN262" s="55"/>
      <c r="AO262" s="55"/>
      <c r="AP262" s="55"/>
      <c r="AQ262" s="55"/>
      <c r="AR262" s="55"/>
      <c r="AS262" s="55"/>
      <c r="AT262" s="55"/>
      <c r="AU262" s="55"/>
      <c r="AV262" s="55"/>
      <c r="AW262" s="55"/>
      <c r="AX262" s="55"/>
      <c r="AY262" s="55"/>
      <c r="AZ262" s="55"/>
      <c r="BA262" s="55"/>
      <c r="BB262" s="55"/>
      <c r="BC262" s="55"/>
      <c r="BD262" s="55"/>
      <c r="BE262" s="55"/>
      <c r="BF262" s="55"/>
      <c r="BG262" s="55"/>
      <c r="BH262" s="55"/>
      <c r="BI262" s="55"/>
      <c r="BJ262" s="55"/>
      <c r="BK262" s="55"/>
      <c r="BL262" s="55"/>
      <c r="BM262" s="55"/>
      <c r="BN262" s="55"/>
      <c r="BO262" s="55"/>
      <c r="BP262" s="55"/>
      <c r="BQ262" s="55"/>
      <c r="BR262" s="55"/>
      <c r="BS262" s="55"/>
      <c r="BT262" s="55"/>
      <c r="BU262" s="55"/>
      <c r="BV262" s="55"/>
      <c r="BW262" s="55"/>
      <c r="BX262" s="55"/>
      <c r="BY262" s="55"/>
      <c r="BZ262" s="55"/>
      <c r="CA262" s="55"/>
      <c r="CB262" s="55"/>
      <c r="CC262" s="55"/>
      <c r="CD262" s="55"/>
      <c r="CE262" s="55"/>
      <c r="CF262" s="55"/>
      <c r="CG262" s="55"/>
      <c r="CH262" s="55"/>
      <c r="CI262" s="55"/>
      <c r="CJ262" s="55"/>
      <c r="CK262" s="55"/>
      <c r="CL262" s="55"/>
      <c r="CM262" s="55"/>
      <c r="CN262" s="55"/>
      <c r="CO262" s="55"/>
      <c r="CP262" s="55"/>
      <c r="CQ262" s="55"/>
      <c r="CR262" s="55"/>
      <c r="CS262" s="55"/>
      <c r="CT262" s="55"/>
      <c r="CU262" s="55"/>
      <c r="CV262" s="55"/>
      <c r="CW262" s="55"/>
      <c r="CX262" s="55"/>
      <c r="CY262" s="55"/>
      <c r="CZ262" s="55"/>
      <c r="DA262" s="55"/>
    </row>
    <row r="263" spans="1:105" s="59" customFormat="1" ht="15" customHeight="1" x14ac:dyDescent="0.25">
      <c r="A263" s="55"/>
      <c r="B263" s="55"/>
      <c r="C263" s="55"/>
      <c r="D263" s="55"/>
      <c r="E263" s="55"/>
      <c r="F263" s="55"/>
      <c r="G263" s="55"/>
      <c r="H263" s="55"/>
      <c r="I263" s="55"/>
      <c r="J263" s="55"/>
      <c r="K263" s="55"/>
      <c r="L263" s="55"/>
      <c r="M263" s="55"/>
      <c r="N263" s="55"/>
      <c r="O263" s="55"/>
      <c r="P263" s="55"/>
      <c r="Q263" s="55"/>
      <c r="R263" s="55"/>
      <c r="S263" s="55"/>
      <c r="T263" s="55"/>
      <c r="U263" s="55"/>
      <c r="V263" s="55"/>
      <c r="W263" s="55"/>
      <c r="X263" s="55"/>
      <c r="Y263" s="55"/>
      <c r="Z263" s="55"/>
      <c r="AA263" s="55"/>
      <c r="AB263" s="55"/>
      <c r="AC263" s="55"/>
      <c r="AD263" s="55"/>
      <c r="AE263" s="55"/>
      <c r="AF263" s="55"/>
      <c r="AG263" s="55"/>
      <c r="AH263" s="55"/>
      <c r="AI263" s="55"/>
      <c r="AJ263" s="55"/>
      <c r="AK263" s="55"/>
      <c r="AL263" s="55"/>
      <c r="AM263" s="55"/>
      <c r="AN263" s="55"/>
      <c r="AO263" s="55"/>
      <c r="AP263" s="55"/>
      <c r="AQ263" s="55"/>
      <c r="AR263" s="55"/>
      <c r="AS263" s="55"/>
      <c r="AT263" s="55"/>
      <c r="AU263" s="55"/>
      <c r="AV263" s="55"/>
      <c r="AW263" s="55"/>
      <c r="AX263" s="55"/>
      <c r="AY263" s="55"/>
      <c r="AZ263" s="55"/>
      <c r="BA263" s="55"/>
      <c r="BB263" s="55"/>
      <c r="BC263" s="55"/>
      <c r="BD263" s="55"/>
      <c r="BE263" s="55"/>
      <c r="BF263" s="55"/>
      <c r="BG263" s="55"/>
      <c r="BH263" s="55"/>
      <c r="BI263" s="55"/>
      <c r="BJ263" s="55"/>
      <c r="BK263" s="55"/>
      <c r="BL263" s="55"/>
      <c r="BM263" s="55"/>
      <c r="BN263" s="55"/>
      <c r="BO263" s="55"/>
      <c r="BP263" s="55"/>
      <c r="BQ263" s="55"/>
      <c r="BR263" s="55"/>
      <c r="BS263" s="55"/>
      <c r="BT263" s="55"/>
      <c r="BU263" s="55"/>
      <c r="BV263" s="55"/>
      <c r="BW263" s="55"/>
      <c r="BX263" s="55"/>
      <c r="BY263" s="55"/>
      <c r="BZ263" s="55"/>
      <c r="CA263" s="55"/>
      <c r="CB263" s="55"/>
      <c r="CC263" s="55"/>
      <c r="CD263" s="55"/>
      <c r="CE263" s="55"/>
      <c r="CF263" s="55"/>
      <c r="CG263" s="55"/>
      <c r="CH263" s="55"/>
      <c r="CI263" s="55"/>
      <c r="CJ263" s="55"/>
      <c r="CK263" s="55"/>
      <c r="CL263" s="55"/>
      <c r="CM263" s="55"/>
      <c r="CN263" s="55"/>
      <c r="CO263" s="55"/>
      <c r="CP263" s="55"/>
      <c r="CQ263" s="55"/>
      <c r="CR263" s="55"/>
      <c r="CS263" s="55"/>
      <c r="CT263" s="55"/>
      <c r="CU263" s="55"/>
      <c r="CV263" s="55"/>
      <c r="CW263" s="55"/>
      <c r="CX263" s="55"/>
      <c r="CY263" s="55"/>
      <c r="CZ263" s="55"/>
      <c r="DA263" s="55"/>
    </row>
    <row r="264" spans="1:105" s="59" customFormat="1" ht="15" customHeight="1" x14ac:dyDescent="0.25">
      <c r="A264" s="55"/>
      <c r="B264" s="55"/>
      <c r="C264" s="55"/>
      <c r="D264" s="55"/>
      <c r="E264" s="55"/>
      <c r="F264" s="55"/>
      <c r="G264" s="55"/>
      <c r="H264" s="55"/>
      <c r="I264" s="55"/>
      <c r="J264" s="55"/>
      <c r="K264" s="55"/>
      <c r="L264" s="55"/>
      <c r="M264" s="55"/>
      <c r="N264" s="55"/>
      <c r="O264" s="55"/>
      <c r="P264" s="55"/>
      <c r="Q264" s="55"/>
      <c r="R264" s="55"/>
      <c r="S264" s="55"/>
      <c r="T264" s="55"/>
      <c r="U264" s="55"/>
      <c r="V264" s="55"/>
      <c r="W264" s="55"/>
      <c r="X264" s="55"/>
      <c r="Y264" s="55"/>
      <c r="Z264" s="55"/>
      <c r="AA264" s="55"/>
      <c r="AB264" s="55"/>
      <c r="AC264" s="55"/>
      <c r="AD264" s="55"/>
      <c r="AE264" s="55"/>
      <c r="AF264" s="55"/>
      <c r="AG264" s="55"/>
      <c r="AH264" s="55"/>
      <c r="AI264" s="55"/>
      <c r="AJ264" s="55"/>
      <c r="AK264" s="55"/>
      <c r="AL264" s="55"/>
      <c r="AM264" s="55"/>
      <c r="AN264" s="55"/>
      <c r="AO264" s="55"/>
      <c r="AP264" s="55"/>
      <c r="AQ264" s="55"/>
      <c r="AR264" s="55"/>
      <c r="AS264" s="55"/>
      <c r="AT264" s="55"/>
      <c r="AU264" s="55"/>
      <c r="AV264" s="55"/>
      <c r="AW264" s="55"/>
      <c r="AX264" s="55"/>
      <c r="AY264" s="55"/>
      <c r="AZ264" s="55"/>
      <c r="BA264" s="55"/>
      <c r="BB264" s="55"/>
      <c r="BC264" s="55"/>
      <c r="BD264" s="55"/>
      <c r="BE264" s="55"/>
      <c r="BF264" s="55"/>
      <c r="BG264" s="55"/>
      <c r="BH264" s="55"/>
      <c r="BI264" s="55"/>
      <c r="BJ264" s="55"/>
      <c r="BK264" s="55"/>
      <c r="BL264" s="55"/>
      <c r="BM264" s="55"/>
      <c r="BN264" s="55"/>
      <c r="BO264" s="55"/>
      <c r="BP264" s="55"/>
      <c r="BQ264" s="55"/>
      <c r="BR264" s="55"/>
      <c r="BS264" s="55"/>
      <c r="BT264" s="55"/>
      <c r="BU264" s="55"/>
      <c r="BV264" s="55"/>
      <c r="BW264" s="55"/>
      <c r="BX264" s="55"/>
      <c r="BY264" s="55"/>
      <c r="BZ264" s="55"/>
      <c r="CA264" s="55"/>
      <c r="CB264" s="55"/>
      <c r="CC264" s="55"/>
      <c r="CD264" s="55"/>
      <c r="CE264" s="55"/>
      <c r="CF264" s="55"/>
      <c r="CG264" s="55"/>
      <c r="CH264" s="55"/>
      <c r="CI264" s="55"/>
      <c r="CJ264" s="55"/>
      <c r="CK264" s="55"/>
      <c r="CL264" s="55"/>
      <c r="CM264" s="55"/>
      <c r="CN264" s="55"/>
      <c r="CO264" s="55"/>
      <c r="CP264" s="55"/>
      <c r="CQ264" s="55"/>
      <c r="CR264" s="55"/>
      <c r="CS264" s="55"/>
      <c r="CT264" s="55"/>
      <c r="CU264" s="55"/>
      <c r="CV264" s="55"/>
      <c r="CW264" s="55"/>
      <c r="CX264" s="55"/>
      <c r="CY264" s="55"/>
      <c r="CZ264" s="55"/>
      <c r="DA264" s="55"/>
    </row>
    <row r="269" spans="1:105" ht="25.9" customHeight="1" x14ac:dyDescent="0.25"/>
  </sheetData>
  <mergeCells count="894">
    <mergeCell ref="A245:G245"/>
    <mergeCell ref="H245:BC245"/>
    <mergeCell ref="BD245:BS245"/>
    <mergeCell ref="A248:G248"/>
    <mergeCell ref="H248:BC248"/>
    <mergeCell ref="BD248:BS248"/>
    <mergeCell ref="BT248:CI248"/>
    <mergeCell ref="CJ248:DA248"/>
    <mergeCell ref="CJ250:DA250"/>
    <mergeCell ref="A249:G249"/>
    <mergeCell ref="H249:BC249"/>
    <mergeCell ref="BD249:BS249"/>
    <mergeCell ref="BT249:CI249"/>
    <mergeCell ref="A250:G250"/>
    <mergeCell ref="H250:BC250"/>
    <mergeCell ref="BD250:BS250"/>
    <mergeCell ref="BT250:CI250"/>
    <mergeCell ref="A240:G240"/>
    <mergeCell ref="H240:BC240"/>
    <mergeCell ref="BD240:BS240"/>
    <mergeCell ref="BT240:CI240"/>
    <mergeCell ref="CJ240:DA240"/>
    <mergeCell ref="CJ249:DA249"/>
    <mergeCell ref="A247:G247"/>
    <mergeCell ref="H247:BC247"/>
    <mergeCell ref="BD247:BS247"/>
    <mergeCell ref="BT247:CI247"/>
    <mergeCell ref="A242:DA242"/>
    <mergeCell ref="A244:G244"/>
    <mergeCell ref="H244:BC244"/>
    <mergeCell ref="BD244:BS244"/>
    <mergeCell ref="BT244:CI244"/>
    <mergeCell ref="CJ244:DA244"/>
    <mergeCell ref="BT245:CI245"/>
    <mergeCell ref="CJ245:DA245"/>
    <mergeCell ref="A246:G246"/>
    <mergeCell ref="H246:BC246"/>
    <mergeCell ref="BD246:BS246"/>
    <mergeCell ref="BT246:CI246"/>
    <mergeCell ref="CJ246:DA246"/>
    <mergeCell ref="CJ247:DA247"/>
    <mergeCell ref="A238:G238"/>
    <mergeCell ref="H238:BC238"/>
    <mergeCell ref="BD238:BS238"/>
    <mergeCell ref="BT238:CI238"/>
    <mergeCell ref="CJ238:DA238"/>
    <mergeCell ref="A239:G239"/>
    <mergeCell ref="H239:BC239"/>
    <mergeCell ref="BD239:BS239"/>
    <mergeCell ref="BT239:CI239"/>
    <mergeCell ref="CJ239:DA239"/>
    <mergeCell ref="A227:G227"/>
    <mergeCell ref="A230:G230"/>
    <mergeCell ref="H230:BS230"/>
    <mergeCell ref="BT230:CI230"/>
    <mergeCell ref="CJ230:DA230"/>
    <mergeCell ref="A237:G237"/>
    <mergeCell ref="H237:BC237"/>
    <mergeCell ref="BD237:BS237"/>
    <mergeCell ref="BT237:CI237"/>
    <mergeCell ref="CJ237:DA237"/>
    <mergeCell ref="H228:BS228"/>
    <mergeCell ref="BT228:CI228"/>
    <mergeCell ref="CJ228:DA228"/>
    <mergeCell ref="A229:G229"/>
    <mergeCell ref="H229:BS229"/>
    <mergeCell ref="BT229:CI229"/>
    <mergeCell ref="CJ229:DA229"/>
    <mergeCell ref="A228:G228"/>
    <mergeCell ref="A232:DA232"/>
    <mergeCell ref="A234:G234"/>
    <mergeCell ref="H234:BC234"/>
    <mergeCell ref="BD234:BS234"/>
    <mergeCell ref="BT234:CI234"/>
    <mergeCell ref="CJ234:DA234"/>
    <mergeCell ref="A222:G222"/>
    <mergeCell ref="H222:BS222"/>
    <mergeCell ref="BT222:CI222"/>
    <mergeCell ref="CJ222:DA222"/>
    <mergeCell ref="A223:G223"/>
    <mergeCell ref="H223:BS223"/>
    <mergeCell ref="BT223:CI223"/>
    <mergeCell ref="CJ223:DA223"/>
    <mergeCell ref="A220:G220"/>
    <mergeCell ref="H220:BS220"/>
    <mergeCell ref="BT220:CI220"/>
    <mergeCell ref="CJ220:DA220"/>
    <mergeCell ref="A221:G221"/>
    <mergeCell ref="H221:BS221"/>
    <mergeCell ref="BT221:CI221"/>
    <mergeCell ref="CJ221:DA221"/>
    <mergeCell ref="A219:G219"/>
    <mergeCell ref="H219:BS219"/>
    <mergeCell ref="BT219:CI219"/>
    <mergeCell ref="CJ219:DA219"/>
    <mergeCell ref="A216:G216"/>
    <mergeCell ref="H216:BS216"/>
    <mergeCell ref="BT216:CI216"/>
    <mergeCell ref="CJ216:DA216"/>
    <mergeCell ref="A217:G217"/>
    <mergeCell ref="H217:BS217"/>
    <mergeCell ref="BT217:CI217"/>
    <mergeCell ref="CJ217:DA217"/>
    <mergeCell ref="A212:G212"/>
    <mergeCell ref="H212:BS212"/>
    <mergeCell ref="BT212:CI212"/>
    <mergeCell ref="CJ212:DA212"/>
    <mergeCell ref="A213:G213"/>
    <mergeCell ref="H213:BS213"/>
    <mergeCell ref="BT213:CI213"/>
    <mergeCell ref="CJ213:DA213"/>
    <mergeCell ref="A218:G218"/>
    <mergeCell ref="H218:BS218"/>
    <mergeCell ref="BT218:CI218"/>
    <mergeCell ref="CJ218:DA218"/>
    <mergeCell ref="A204:G204"/>
    <mergeCell ref="H204:AM204"/>
    <mergeCell ref="AN204:BC204"/>
    <mergeCell ref="BD204:BS204"/>
    <mergeCell ref="BT204:CI204"/>
    <mergeCell ref="CJ204:DA204"/>
    <mergeCell ref="A206:DA206"/>
    <mergeCell ref="A208:G208"/>
    <mergeCell ref="H208:BS208"/>
    <mergeCell ref="BT208:CI208"/>
    <mergeCell ref="CJ208:DA208"/>
    <mergeCell ref="BD202:BS202"/>
    <mergeCell ref="BT202:CI202"/>
    <mergeCell ref="CJ202:DA202"/>
    <mergeCell ref="A203:G203"/>
    <mergeCell ref="H203:AM203"/>
    <mergeCell ref="AN203:BC203"/>
    <mergeCell ref="BD203:BS203"/>
    <mergeCell ref="BT203:CI203"/>
    <mergeCell ref="CJ203:DA203"/>
    <mergeCell ref="A202:G202"/>
    <mergeCell ref="H202:AM202"/>
    <mergeCell ref="AN202:BC202"/>
    <mergeCell ref="A196:G196"/>
    <mergeCell ref="H196:BC196"/>
    <mergeCell ref="BD196:BS196"/>
    <mergeCell ref="BT196:CI196"/>
    <mergeCell ref="CJ196:DA196"/>
    <mergeCell ref="A201:G201"/>
    <mergeCell ref="H201:AM201"/>
    <mergeCell ref="AN201:BC201"/>
    <mergeCell ref="BD201:BS201"/>
    <mergeCell ref="BT201:CI201"/>
    <mergeCell ref="A198:DA198"/>
    <mergeCell ref="A200:G200"/>
    <mergeCell ref="H200:AM200"/>
    <mergeCell ref="AN200:BC200"/>
    <mergeCell ref="BD200:BS200"/>
    <mergeCell ref="BT200:CI200"/>
    <mergeCell ref="CJ200:DA200"/>
    <mergeCell ref="CJ201:DA201"/>
    <mergeCell ref="A194:G194"/>
    <mergeCell ref="H194:BC194"/>
    <mergeCell ref="BD194:BS194"/>
    <mergeCell ref="BT194:CI194"/>
    <mergeCell ref="CJ194:DA194"/>
    <mergeCell ref="A195:G195"/>
    <mergeCell ref="H195:BC195"/>
    <mergeCell ref="BD195:BS195"/>
    <mergeCell ref="BT195:CI195"/>
    <mergeCell ref="CJ195:DA195"/>
    <mergeCell ref="X186:DA186"/>
    <mergeCell ref="A188:AO188"/>
    <mergeCell ref="AP188:DA188"/>
    <mergeCell ref="A193:G193"/>
    <mergeCell ref="H193:BC193"/>
    <mergeCell ref="BD193:BS193"/>
    <mergeCell ref="BT193:CI193"/>
    <mergeCell ref="CJ193:DA193"/>
    <mergeCell ref="A190:DA190"/>
    <mergeCell ref="A192:G192"/>
    <mergeCell ref="H192:BC192"/>
    <mergeCell ref="BD192:BS192"/>
    <mergeCell ref="BT192:CI192"/>
    <mergeCell ref="CJ192:DA192"/>
    <mergeCell ref="A184:G184"/>
    <mergeCell ref="H184:AO184"/>
    <mergeCell ref="AP184:BE184"/>
    <mergeCell ref="BF184:BU184"/>
    <mergeCell ref="BV184:CK184"/>
    <mergeCell ref="CL184:DA184"/>
    <mergeCell ref="A183:G183"/>
    <mergeCell ref="H183:AO183"/>
    <mergeCell ref="AP183:BE183"/>
    <mergeCell ref="BF183:BU183"/>
    <mergeCell ref="BV183:CK183"/>
    <mergeCell ref="CL183:DA183"/>
    <mergeCell ref="A182:G182"/>
    <mergeCell ref="H182:AO182"/>
    <mergeCell ref="AP182:BE182"/>
    <mergeCell ref="BF182:BU182"/>
    <mergeCell ref="BV182:CK182"/>
    <mergeCell ref="CL182:DA182"/>
    <mergeCell ref="A181:G181"/>
    <mergeCell ref="H181:AO181"/>
    <mergeCell ref="AP181:BE181"/>
    <mergeCell ref="BF181:BU181"/>
    <mergeCell ref="BV181:CK181"/>
    <mergeCell ref="CL181:DA181"/>
    <mergeCell ref="A180:G180"/>
    <mergeCell ref="H180:AO180"/>
    <mergeCell ref="AP180:BE180"/>
    <mergeCell ref="BF180:BU180"/>
    <mergeCell ref="BV180:CK180"/>
    <mergeCell ref="CL180:DA180"/>
    <mergeCell ref="A179:G179"/>
    <mergeCell ref="H179:AO179"/>
    <mergeCell ref="AP179:BE179"/>
    <mergeCell ref="BF179:BU179"/>
    <mergeCell ref="BV179:CK179"/>
    <mergeCell ref="CL179:DA179"/>
    <mergeCell ref="A178:G178"/>
    <mergeCell ref="H178:AO178"/>
    <mergeCell ref="AP178:BE178"/>
    <mergeCell ref="BF178:BU178"/>
    <mergeCell ref="BV178:CK178"/>
    <mergeCell ref="CL178:DA178"/>
    <mergeCell ref="A177:G177"/>
    <mergeCell ref="H177:AO177"/>
    <mergeCell ref="AP177:BE177"/>
    <mergeCell ref="BF177:BU177"/>
    <mergeCell ref="BV177:CK177"/>
    <mergeCell ref="CL177:DA177"/>
    <mergeCell ref="A176:G176"/>
    <mergeCell ref="H176:AO176"/>
    <mergeCell ref="AP176:BE176"/>
    <mergeCell ref="BF176:BU176"/>
    <mergeCell ref="BV176:CK176"/>
    <mergeCell ref="CL176:DA176"/>
    <mergeCell ref="A175:G175"/>
    <mergeCell ref="H175:AO175"/>
    <mergeCell ref="AP175:BE175"/>
    <mergeCell ref="BF175:BU175"/>
    <mergeCell ref="BV175:CK175"/>
    <mergeCell ref="CL175:DA175"/>
    <mergeCell ref="A174:G174"/>
    <mergeCell ref="H174:AO174"/>
    <mergeCell ref="AP174:BE174"/>
    <mergeCell ref="BF174:BU174"/>
    <mergeCell ref="BV174:CK174"/>
    <mergeCell ref="CL174:DA174"/>
    <mergeCell ref="A173:G173"/>
    <mergeCell ref="H173:AO173"/>
    <mergeCell ref="AP173:BE173"/>
    <mergeCell ref="BF173:BU173"/>
    <mergeCell ref="BV173:CK173"/>
    <mergeCell ref="CL173:DA173"/>
    <mergeCell ref="A170:DA170"/>
    <mergeCell ref="A172:G172"/>
    <mergeCell ref="H172:AO172"/>
    <mergeCell ref="AP172:BE172"/>
    <mergeCell ref="BF172:BU172"/>
    <mergeCell ref="BV172:CK172"/>
    <mergeCell ref="CL172:DA172"/>
    <mergeCell ref="A164:G164"/>
    <mergeCell ref="H164:AO164"/>
    <mergeCell ref="AP164:BE164"/>
    <mergeCell ref="BF164:BU164"/>
    <mergeCell ref="BV164:CK164"/>
    <mergeCell ref="CL164:DA164"/>
    <mergeCell ref="A163:G163"/>
    <mergeCell ref="H163:AO163"/>
    <mergeCell ref="AP163:BE163"/>
    <mergeCell ref="BF163:BU163"/>
    <mergeCell ref="BV163:CK163"/>
    <mergeCell ref="CL163:DA163"/>
    <mergeCell ref="A162:G162"/>
    <mergeCell ref="H162:AO162"/>
    <mergeCell ref="AP162:BE162"/>
    <mergeCell ref="BF162:BU162"/>
    <mergeCell ref="BV162:CK162"/>
    <mergeCell ref="CL162:DA162"/>
    <mergeCell ref="CL158:DA158"/>
    <mergeCell ref="H157:AO157"/>
    <mergeCell ref="AP157:BE157"/>
    <mergeCell ref="BF157:BU157"/>
    <mergeCell ref="BV157:CK157"/>
    <mergeCell ref="A161:G161"/>
    <mergeCell ref="H161:AO161"/>
    <mergeCell ref="AP161:BE161"/>
    <mergeCell ref="BF161:BU161"/>
    <mergeCell ref="BV161:CK161"/>
    <mergeCell ref="CL161:DA161"/>
    <mergeCell ref="A160:G160"/>
    <mergeCell ref="H160:AO160"/>
    <mergeCell ref="AP160:BE160"/>
    <mergeCell ref="BF160:BU160"/>
    <mergeCell ref="BV160:CK160"/>
    <mergeCell ref="CL160:DA160"/>
    <mergeCell ref="CL157:DA157"/>
    <mergeCell ref="A158:G158"/>
    <mergeCell ref="H158:AO158"/>
    <mergeCell ref="AP158:BE158"/>
    <mergeCell ref="BF158:BU158"/>
    <mergeCell ref="BV158:CK158"/>
    <mergeCell ref="BF148:BU148"/>
    <mergeCell ref="BV148:CK148"/>
    <mergeCell ref="CL148:DA148"/>
    <mergeCell ref="BF155:BU155"/>
    <mergeCell ref="BV155:CK155"/>
    <mergeCell ref="A149:G149"/>
    <mergeCell ref="A150:G150"/>
    <mergeCell ref="A151:G151"/>
    <mergeCell ref="A152:G152"/>
    <mergeCell ref="A155:G155"/>
    <mergeCell ref="H155:AO155"/>
    <mergeCell ref="H150:AO150"/>
    <mergeCell ref="H152:AO152"/>
    <mergeCell ref="H149:AO149"/>
    <mergeCell ref="AP149:BE149"/>
    <mergeCell ref="BF149:BU149"/>
    <mergeCell ref="BV149:CK149"/>
    <mergeCell ref="AP152:BE152"/>
    <mergeCell ref="BF152:BU152"/>
    <mergeCell ref="BV152:CK152"/>
    <mergeCell ref="CL149:DA149"/>
    <mergeCell ref="AP150:BE150"/>
    <mergeCell ref="BF150:BU150"/>
    <mergeCell ref="BV150:CK150"/>
    <mergeCell ref="BV145:CK145"/>
    <mergeCell ref="CJ140:DA140"/>
    <mergeCell ref="A141:G141"/>
    <mergeCell ref="H141:BC141"/>
    <mergeCell ref="BD141:BS141"/>
    <mergeCell ref="BT141:CI141"/>
    <mergeCell ref="CJ141:DA141"/>
    <mergeCell ref="A143:DA143"/>
    <mergeCell ref="A148:G148"/>
    <mergeCell ref="A146:G146"/>
    <mergeCell ref="H146:AO146"/>
    <mergeCell ref="AP146:BE146"/>
    <mergeCell ref="BF146:BU146"/>
    <mergeCell ref="A145:G145"/>
    <mergeCell ref="AP145:BE145"/>
    <mergeCell ref="BF145:BU145"/>
    <mergeCell ref="A147:G147"/>
    <mergeCell ref="H147:AO147"/>
    <mergeCell ref="AP147:BE147"/>
    <mergeCell ref="BF147:BU147"/>
    <mergeCell ref="BV147:CK147"/>
    <mergeCell ref="CL147:DA147"/>
    <mergeCell ref="H148:AO148"/>
    <mergeCell ref="AP148:BE148"/>
    <mergeCell ref="BT138:CI138"/>
    <mergeCell ref="CJ138:DA138"/>
    <mergeCell ref="A139:G139"/>
    <mergeCell ref="H139:BC139"/>
    <mergeCell ref="BD139:BS139"/>
    <mergeCell ref="BT139:CI139"/>
    <mergeCell ref="CJ139:DA139"/>
    <mergeCell ref="A140:G140"/>
    <mergeCell ref="H140:BC140"/>
    <mergeCell ref="BD140:BS140"/>
    <mergeCell ref="BT140:CI140"/>
    <mergeCell ref="H126:AO126"/>
    <mergeCell ref="AP126:BE126"/>
    <mergeCell ref="BF126:BU126"/>
    <mergeCell ref="A128:G128"/>
    <mergeCell ref="H128:AO128"/>
    <mergeCell ref="AP128:BE128"/>
    <mergeCell ref="BT137:CI137"/>
    <mergeCell ref="CJ137:DA137"/>
    <mergeCell ref="AP124:BE124"/>
    <mergeCell ref="BF124:BU124"/>
    <mergeCell ref="BV126:CK126"/>
    <mergeCell ref="CL126:DA126"/>
    <mergeCell ref="A127:G127"/>
    <mergeCell ref="H127:AO127"/>
    <mergeCell ref="AP127:BE127"/>
    <mergeCell ref="BF127:BU127"/>
    <mergeCell ref="BV127:CK127"/>
    <mergeCell ref="CL127:DA127"/>
    <mergeCell ref="BF128:BU128"/>
    <mergeCell ref="BV128:CK128"/>
    <mergeCell ref="CL128:DA128"/>
    <mergeCell ref="A129:G129"/>
    <mergeCell ref="H129:AO129"/>
    <mergeCell ref="AP129:BE129"/>
    <mergeCell ref="BD109:BS109"/>
    <mergeCell ref="BT109:CI109"/>
    <mergeCell ref="BF133:BU133"/>
    <mergeCell ref="BV133:CK133"/>
    <mergeCell ref="CJ109:DA109"/>
    <mergeCell ref="BV132:CK132"/>
    <mergeCell ref="BT110:CI110"/>
    <mergeCell ref="CJ110:DA110"/>
    <mergeCell ref="AP132:BE132"/>
    <mergeCell ref="BT111:CI111"/>
    <mergeCell ref="CJ111:DA111"/>
    <mergeCell ref="A113:DA113"/>
    <mergeCell ref="X115:DA115"/>
    <mergeCell ref="H122:AO122"/>
    <mergeCell ref="A126:G126"/>
    <mergeCell ref="CL132:DA132"/>
    <mergeCell ref="AP121:BE121"/>
    <mergeCell ref="BF121:BU121"/>
    <mergeCell ref="BV121:CK121"/>
    <mergeCell ref="CL121:DA121"/>
    <mergeCell ref="A121:G121"/>
    <mergeCell ref="BV122:CK122"/>
    <mergeCell ref="CL122:DA122"/>
    <mergeCell ref="A123:G123"/>
    <mergeCell ref="BT108:CI108"/>
    <mergeCell ref="CJ108:DA108"/>
    <mergeCell ref="AP122:BE122"/>
    <mergeCell ref="BF122:BU122"/>
    <mergeCell ref="A107:G107"/>
    <mergeCell ref="H107:BC107"/>
    <mergeCell ref="BD107:BS107"/>
    <mergeCell ref="BT107:CI107"/>
    <mergeCell ref="A109:G109"/>
    <mergeCell ref="H109:BC109"/>
    <mergeCell ref="CJ107:DA107"/>
    <mergeCell ref="A108:G108"/>
    <mergeCell ref="H108:BC108"/>
    <mergeCell ref="BD108:BS108"/>
    <mergeCell ref="A111:G111"/>
    <mergeCell ref="H111:BC111"/>
    <mergeCell ref="BD111:BS111"/>
    <mergeCell ref="A110:G110"/>
    <mergeCell ref="H110:BC110"/>
    <mergeCell ref="BD110:BS110"/>
    <mergeCell ref="A117:AO117"/>
    <mergeCell ref="AP117:DA117"/>
    <mergeCell ref="A119:DA119"/>
    <mergeCell ref="H121:AO121"/>
    <mergeCell ref="BT94:CI94"/>
    <mergeCell ref="CJ94:DA94"/>
    <mergeCell ref="A94:G94"/>
    <mergeCell ref="H94:BC94"/>
    <mergeCell ref="BD94:BS94"/>
    <mergeCell ref="A95:G95"/>
    <mergeCell ref="A105:G105"/>
    <mergeCell ref="H105:BC105"/>
    <mergeCell ref="BD105:BS105"/>
    <mergeCell ref="BT105:CI105"/>
    <mergeCell ref="CJ105:DA105"/>
    <mergeCell ref="A99:DA99"/>
    <mergeCell ref="A103:AO103"/>
    <mergeCell ref="AP103:DA103"/>
    <mergeCell ref="BD96:BS96"/>
    <mergeCell ref="X101:DA101"/>
    <mergeCell ref="A97:G97"/>
    <mergeCell ref="H97:BC97"/>
    <mergeCell ref="BD97:BS97"/>
    <mergeCell ref="BT97:CI97"/>
    <mergeCell ref="CJ97:DA97"/>
    <mergeCell ref="H95:BC95"/>
    <mergeCell ref="BD95:BS95"/>
    <mergeCell ref="A96:G96"/>
    <mergeCell ref="A85:G85"/>
    <mergeCell ref="H85:BC85"/>
    <mergeCell ref="BD85:BS85"/>
    <mergeCell ref="BT85:CD85"/>
    <mergeCell ref="CE85:DA85"/>
    <mergeCell ref="A93:G93"/>
    <mergeCell ref="H93:BC93"/>
    <mergeCell ref="BD93:BS93"/>
    <mergeCell ref="A87:DA87"/>
    <mergeCell ref="X89:DA89"/>
    <mergeCell ref="A91:AO91"/>
    <mergeCell ref="AP91:DA91"/>
    <mergeCell ref="BT93:CI93"/>
    <mergeCell ref="CJ93:DA93"/>
    <mergeCell ref="A83:G83"/>
    <mergeCell ref="H83:BC83"/>
    <mergeCell ref="BD83:BS83"/>
    <mergeCell ref="BT83:CD83"/>
    <mergeCell ref="CE83:DA83"/>
    <mergeCell ref="A84:G84"/>
    <mergeCell ref="H84:BC84"/>
    <mergeCell ref="BD84:BS84"/>
    <mergeCell ref="BT84:CD84"/>
    <mergeCell ref="CE84:DA84"/>
    <mergeCell ref="A81:G81"/>
    <mergeCell ref="H81:BC81"/>
    <mergeCell ref="BD81:BS81"/>
    <mergeCell ref="BT81:CD81"/>
    <mergeCell ref="CE81:DA81"/>
    <mergeCell ref="A82:G82"/>
    <mergeCell ref="H82:BC82"/>
    <mergeCell ref="BD82:BS82"/>
    <mergeCell ref="BT82:CD82"/>
    <mergeCell ref="CE82:DA82"/>
    <mergeCell ref="A79:G79"/>
    <mergeCell ref="H79:BC79"/>
    <mergeCell ref="BD79:BS79"/>
    <mergeCell ref="BT79:CD79"/>
    <mergeCell ref="CE79:DA79"/>
    <mergeCell ref="A80:G80"/>
    <mergeCell ref="H80:BC80"/>
    <mergeCell ref="BD80:BS80"/>
    <mergeCell ref="BT80:CD80"/>
    <mergeCell ref="CE80:DA80"/>
    <mergeCell ref="A77:G77"/>
    <mergeCell ref="H77:BC77"/>
    <mergeCell ref="BD77:BS77"/>
    <mergeCell ref="BT77:CD77"/>
    <mergeCell ref="CE77:DA77"/>
    <mergeCell ref="A78:G78"/>
    <mergeCell ref="H78:BC78"/>
    <mergeCell ref="BD78:BS78"/>
    <mergeCell ref="BT78:CD78"/>
    <mergeCell ref="CE78:DA78"/>
    <mergeCell ref="A75:G75"/>
    <mergeCell ref="H75:BC75"/>
    <mergeCell ref="BD75:BS75"/>
    <mergeCell ref="BT75:CD75"/>
    <mergeCell ref="CE75:DA75"/>
    <mergeCell ref="A76:G76"/>
    <mergeCell ref="H76:BC76"/>
    <mergeCell ref="BD76:BS76"/>
    <mergeCell ref="BT76:CD76"/>
    <mergeCell ref="CE76:DA76"/>
    <mergeCell ref="A73:G73"/>
    <mergeCell ref="H73:BC73"/>
    <mergeCell ref="BD73:BS73"/>
    <mergeCell ref="BT73:CD73"/>
    <mergeCell ref="CE73:DA73"/>
    <mergeCell ref="A74:G74"/>
    <mergeCell ref="H74:BC74"/>
    <mergeCell ref="BD74:BS74"/>
    <mergeCell ref="BT74:CD74"/>
    <mergeCell ref="CE74:DA74"/>
    <mergeCell ref="A71:G71"/>
    <mergeCell ref="H71:BC71"/>
    <mergeCell ref="BD71:BS71"/>
    <mergeCell ref="BT71:CD71"/>
    <mergeCell ref="CE71:DA71"/>
    <mergeCell ref="A72:G72"/>
    <mergeCell ref="H72:BC72"/>
    <mergeCell ref="BD72:BS72"/>
    <mergeCell ref="BT72:CD72"/>
    <mergeCell ref="CE72:DA72"/>
    <mergeCell ref="A69:G69"/>
    <mergeCell ref="H69:BC69"/>
    <mergeCell ref="BD69:BS69"/>
    <mergeCell ref="BT69:CD69"/>
    <mergeCell ref="CE69:DA69"/>
    <mergeCell ref="A70:G70"/>
    <mergeCell ref="H70:BC70"/>
    <mergeCell ref="BD70:BS70"/>
    <mergeCell ref="BT70:CD70"/>
    <mergeCell ref="CE70:DA70"/>
    <mergeCell ref="A62:DA62"/>
    <mergeCell ref="X64:DA64"/>
    <mergeCell ref="A66:AO66"/>
    <mergeCell ref="AP66:DA66"/>
    <mergeCell ref="A68:G68"/>
    <mergeCell ref="H68:BC68"/>
    <mergeCell ref="BD68:BS68"/>
    <mergeCell ref="BT68:CD68"/>
    <mergeCell ref="CE68:DA68"/>
    <mergeCell ref="CJ59:DA59"/>
    <mergeCell ref="A60:G60"/>
    <mergeCell ref="H60:BC60"/>
    <mergeCell ref="BD60:BS60"/>
    <mergeCell ref="BT60:CI60"/>
    <mergeCell ref="CJ60:DA60"/>
    <mergeCell ref="A59:G59"/>
    <mergeCell ref="H59:AG59"/>
    <mergeCell ref="AH59:AN59"/>
    <mergeCell ref="AP59:BC59"/>
    <mergeCell ref="BD59:BS59"/>
    <mergeCell ref="BT59:CI59"/>
    <mergeCell ref="CJ57:DA57"/>
    <mergeCell ref="A58:G58"/>
    <mergeCell ref="H58:AG58"/>
    <mergeCell ref="AH58:AN58"/>
    <mergeCell ref="AP58:BC58"/>
    <mergeCell ref="BD58:BS58"/>
    <mergeCell ref="BT58:CI58"/>
    <mergeCell ref="CJ58:DA58"/>
    <mergeCell ref="A57:G57"/>
    <mergeCell ref="H57:AG57"/>
    <mergeCell ref="AH57:AN57"/>
    <mergeCell ref="AP57:BC57"/>
    <mergeCell ref="BD57:BS57"/>
    <mergeCell ref="BT57:CI57"/>
    <mergeCell ref="CJ55:DA55"/>
    <mergeCell ref="A56:G56"/>
    <mergeCell ref="H56:AG56"/>
    <mergeCell ref="AH56:AN56"/>
    <mergeCell ref="AP56:BC56"/>
    <mergeCell ref="BD56:BS56"/>
    <mergeCell ref="BT56:CI56"/>
    <mergeCell ref="CJ56:DA56"/>
    <mergeCell ref="A55:G55"/>
    <mergeCell ref="H55:AG55"/>
    <mergeCell ref="AH55:AN55"/>
    <mergeCell ref="AP55:BC55"/>
    <mergeCell ref="BD55:BS55"/>
    <mergeCell ref="BT55:CI55"/>
    <mergeCell ref="A48:DA48"/>
    <mergeCell ref="AO50:DA50"/>
    <mergeCell ref="AP52:DA52"/>
    <mergeCell ref="A54:G54"/>
    <mergeCell ref="H54:AG54"/>
    <mergeCell ref="AH54:AN54"/>
    <mergeCell ref="AP54:BC54"/>
    <mergeCell ref="BD54:BS54"/>
    <mergeCell ref="BT54:CI54"/>
    <mergeCell ref="CJ54:DA54"/>
    <mergeCell ref="A46:F46"/>
    <mergeCell ref="G46:AD46"/>
    <mergeCell ref="AE46:BC46"/>
    <mergeCell ref="BD46:CI46"/>
    <mergeCell ref="CJ46:DA46"/>
    <mergeCell ref="A47:F47"/>
    <mergeCell ref="G47:AD47"/>
    <mergeCell ref="AE47:BC47"/>
    <mergeCell ref="BD47:CI47"/>
    <mergeCell ref="CJ47:DA47"/>
    <mergeCell ref="A44:F44"/>
    <mergeCell ref="G44:AD44"/>
    <mergeCell ref="AE44:BC44"/>
    <mergeCell ref="BD44:CI44"/>
    <mergeCell ref="CJ44:DA44"/>
    <mergeCell ref="A45:F45"/>
    <mergeCell ref="G45:AD45"/>
    <mergeCell ref="AE45:BC45"/>
    <mergeCell ref="BD45:CI45"/>
    <mergeCell ref="CJ45:DA45"/>
    <mergeCell ref="A39:DA39"/>
    <mergeCell ref="A41:DA41"/>
    <mergeCell ref="A43:F43"/>
    <mergeCell ref="G43:AD43"/>
    <mergeCell ref="AE43:BC43"/>
    <mergeCell ref="BD43:CI43"/>
    <mergeCell ref="CJ43:DA43"/>
    <mergeCell ref="A36:F36"/>
    <mergeCell ref="H36:BV36"/>
    <mergeCell ref="BW36:CL36"/>
    <mergeCell ref="CM36:DA36"/>
    <mergeCell ref="A37:F37"/>
    <mergeCell ref="G37:BV37"/>
    <mergeCell ref="BW37:CL37"/>
    <mergeCell ref="CM37:DA37"/>
    <mergeCell ref="A34:F34"/>
    <mergeCell ref="H34:BV34"/>
    <mergeCell ref="BW34:CL35"/>
    <mergeCell ref="CM34:DA35"/>
    <mergeCell ref="A35:F35"/>
    <mergeCell ref="H35:BV35"/>
    <mergeCell ref="A32:F32"/>
    <mergeCell ref="H32:BV32"/>
    <mergeCell ref="BW32:CL33"/>
    <mergeCell ref="CM32:DA33"/>
    <mergeCell ref="A33:F33"/>
    <mergeCell ref="H33:BV33"/>
    <mergeCell ref="A29:F29"/>
    <mergeCell ref="H29:BV29"/>
    <mergeCell ref="BW29:CL29"/>
    <mergeCell ref="CM29:DA29"/>
    <mergeCell ref="A30:F31"/>
    <mergeCell ref="H30:BV30"/>
    <mergeCell ref="BW30:CL31"/>
    <mergeCell ref="CM30:DA31"/>
    <mergeCell ref="H31:BV31"/>
    <mergeCell ref="A27:F27"/>
    <mergeCell ref="H27:BV27"/>
    <mergeCell ref="BW27:CL27"/>
    <mergeCell ref="CM27:DA27"/>
    <mergeCell ref="A28:F28"/>
    <mergeCell ref="H28:BV28"/>
    <mergeCell ref="BW28:CL28"/>
    <mergeCell ref="CM28:DA28"/>
    <mergeCell ref="A24:F24"/>
    <mergeCell ref="H24:BV24"/>
    <mergeCell ref="BW24:CL24"/>
    <mergeCell ref="CM24:DA24"/>
    <mergeCell ref="A25:F26"/>
    <mergeCell ref="H25:BV25"/>
    <mergeCell ref="BW25:CL26"/>
    <mergeCell ref="CM25:DA26"/>
    <mergeCell ref="H26:BV26"/>
    <mergeCell ref="A20:DA20"/>
    <mergeCell ref="A22:F22"/>
    <mergeCell ref="G22:BV22"/>
    <mergeCell ref="BW22:CL22"/>
    <mergeCell ref="CM22:DA22"/>
    <mergeCell ref="A23:F23"/>
    <mergeCell ref="G23:BV23"/>
    <mergeCell ref="BW23:CL23"/>
    <mergeCell ref="CM23:DA23"/>
    <mergeCell ref="A18:F18"/>
    <mergeCell ref="G18:AD18"/>
    <mergeCell ref="AE18:AY18"/>
    <mergeCell ref="AZ18:BQ18"/>
    <mergeCell ref="BR18:CI18"/>
    <mergeCell ref="CJ18:DA18"/>
    <mergeCell ref="A17:F17"/>
    <mergeCell ref="G17:AD17"/>
    <mergeCell ref="AE17:AY17"/>
    <mergeCell ref="AZ17:BQ17"/>
    <mergeCell ref="BR17:CI17"/>
    <mergeCell ref="CJ17:DA17"/>
    <mergeCell ref="A16:F16"/>
    <mergeCell ref="G16:AD16"/>
    <mergeCell ref="AE16:AY16"/>
    <mergeCell ref="AZ16:BQ16"/>
    <mergeCell ref="BR16:CI16"/>
    <mergeCell ref="CJ16:DA16"/>
    <mergeCell ref="A15:F15"/>
    <mergeCell ref="G15:AD15"/>
    <mergeCell ref="AE15:AY15"/>
    <mergeCell ref="AZ15:BQ15"/>
    <mergeCell ref="BR15:CI15"/>
    <mergeCell ref="CJ15:DA15"/>
    <mergeCell ref="A12:DA12"/>
    <mergeCell ref="A14:F14"/>
    <mergeCell ref="G14:AD14"/>
    <mergeCell ref="AE14:AY14"/>
    <mergeCell ref="AZ14:BQ14"/>
    <mergeCell ref="BR14:CI14"/>
    <mergeCell ref="CJ14:DA14"/>
    <mergeCell ref="A10:F10"/>
    <mergeCell ref="G10:AD10"/>
    <mergeCell ref="AE10:BC10"/>
    <mergeCell ref="BD10:BS10"/>
    <mergeCell ref="BT10:CI10"/>
    <mergeCell ref="CJ10:DA10"/>
    <mergeCell ref="A9:F9"/>
    <mergeCell ref="G9:AD9"/>
    <mergeCell ref="AE9:BC9"/>
    <mergeCell ref="BD9:BS9"/>
    <mergeCell ref="BT9:CI9"/>
    <mergeCell ref="CJ9:DA9"/>
    <mergeCell ref="A8:F8"/>
    <mergeCell ref="G8:AD8"/>
    <mergeCell ref="AE8:BC8"/>
    <mergeCell ref="BD8:BS8"/>
    <mergeCell ref="BT8:CI8"/>
    <mergeCell ref="CJ8:DA8"/>
    <mergeCell ref="A7:F7"/>
    <mergeCell ref="G7:AD7"/>
    <mergeCell ref="AE7:BC7"/>
    <mergeCell ref="BD7:BS7"/>
    <mergeCell ref="BT7:CI7"/>
    <mergeCell ref="CJ7:DA7"/>
    <mergeCell ref="A2:DA2"/>
    <mergeCell ref="A4:DA4"/>
    <mergeCell ref="A6:F6"/>
    <mergeCell ref="G6:AD6"/>
    <mergeCell ref="AE6:BC6"/>
    <mergeCell ref="BD6:BS6"/>
    <mergeCell ref="BT6:CI6"/>
    <mergeCell ref="CJ6:DA6"/>
    <mergeCell ref="H96:BC96"/>
    <mergeCell ref="A106:G106"/>
    <mergeCell ref="H106:BC106"/>
    <mergeCell ref="BD106:BS106"/>
    <mergeCell ref="BT106:CI106"/>
    <mergeCell ref="CJ106:DA106"/>
    <mergeCell ref="BT95:CI95"/>
    <mergeCell ref="CJ95:DA95"/>
    <mergeCell ref="BT96:CI96"/>
    <mergeCell ref="CJ96:DA96"/>
    <mergeCell ref="H123:AO123"/>
    <mergeCell ref="AP123:BE123"/>
    <mergeCell ref="BF123:BU123"/>
    <mergeCell ref="BV123:CK123"/>
    <mergeCell ref="CL123:DA123"/>
    <mergeCell ref="A122:G122"/>
    <mergeCell ref="BV124:CK124"/>
    <mergeCell ref="CL124:DA124"/>
    <mergeCell ref="A125:G125"/>
    <mergeCell ref="H125:AO125"/>
    <mergeCell ref="AP125:BE125"/>
    <mergeCell ref="BF125:BU125"/>
    <mergeCell ref="BV125:CK125"/>
    <mergeCell ref="CL125:DA125"/>
    <mergeCell ref="A124:G124"/>
    <mergeCell ref="H124:AO124"/>
    <mergeCell ref="BF129:BU129"/>
    <mergeCell ref="BV129:CK129"/>
    <mergeCell ref="CL129:DA129"/>
    <mergeCell ref="A130:G130"/>
    <mergeCell ref="H130:AO130"/>
    <mergeCell ref="AP130:BE130"/>
    <mergeCell ref="BF130:BU130"/>
    <mergeCell ref="BV130:CK130"/>
    <mergeCell ref="CL130:DA130"/>
    <mergeCell ref="A131:G131"/>
    <mergeCell ref="H131:AO131"/>
    <mergeCell ref="AP131:BE131"/>
    <mergeCell ref="BF131:BU131"/>
    <mergeCell ref="BV131:CK131"/>
    <mergeCell ref="CL131:DA131"/>
    <mergeCell ref="CL145:DA145"/>
    <mergeCell ref="BV146:CK146"/>
    <mergeCell ref="CL146:DA146"/>
    <mergeCell ref="H145:AO145"/>
    <mergeCell ref="CL133:DA133"/>
    <mergeCell ref="A132:G132"/>
    <mergeCell ref="H132:AO132"/>
    <mergeCell ref="A135:DA135"/>
    <mergeCell ref="A137:G137"/>
    <mergeCell ref="H137:BC137"/>
    <mergeCell ref="BD137:BS137"/>
    <mergeCell ref="A133:G133"/>
    <mergeCell ref="H133:AO133"/>
    <mergeCell ref="AP133:BE133"/>
    <mergeCell ref="BF132:BU132"/>
    <mergeCell ref="A138:G138"/>
    <mergeCell ref="H138:BC138"/>
    <mergeCell ref="BD138:BS138"/>
    <mergeCell ref="CL150:DA150"/>
    <mergeCell ref="H151:AO151"/>
    <mergeCell ref="AP151:BE151"/>
    <mergeCell ref="BF151:BU151"/>
    <mergeCell ref="BV151:CK151"/>
    <mergeCell ref="CL151:DA151"/>
    <mergeCell ref="CL152:DA152"/>
    <mergeCell ref="A153:G153"/>
    <mergeCell ref="H153:AO153"/>
    <mergeCell ref="AP153:BE153"/>
    <mergeCell ref="BF153:BU153"/>
    <mergeCell ref="BV153:CK153"/>
    <mergeCell ref="CL153:DA153"/>
    <mergeCell ref="A154:G154"/>
    <mergeCell ref="H154:AO154"/>
    <mergeCell ref="AP154:BE154"/>
    <mergeCell ref="BF154:BU154"/>
    <mergeCell ref="BV154:CK154"/>
    <mergeCell ref="CL154:DA154"/>
    <mergeCell ref="CL155:DA155"/>
    <mergeCell ref="X167:DA167"/>
    <mergeCell ref="A169:AO169"/>
    <mergeCell ref="AP169:DA169"/>
    <mergeCell ref="AP156:BE156"/>
    <mergeCell ref="BF156:BU156"/>
    <mergeCell ref="BV156:CK156"/>
    <mergeCell ref="CL156:DA156"/>
    <mergeCell ref="AP155:BE155"/>
    <mergeCell ref="A157:G157"/>
    <mergeCell ref="A156:G156"/>
    <mergeCell ref="H156:AO156"/>
    <mergeCell ref="A159:G159"/>
    <mergeCell ref="H159:AO159"/>
    <mergeCell ref="AP159:BE159"/>
    <mergeCell ref="BF159:BU159"/>
    <mergeCell ref="BV159:CK159"/>
    <mergeCell ref="CL159:DA159"/>
    <mergeCell ref="A225:DA225"/>
    <mergeCell ref="A209:G209"/>
    <mergeCell ref="H209:BS209"/>
    <mergeCell ref="BT209:CI209"/>
    <mergeCell ref="CJ209:DA209"/>
    <mergeCell ref="H227:BS227"/>
    <mergeCell ref="BT227:CI227"/>
    <mergeCell ref="CJ227:DA227"/>
    <mergeCell ref="A210:G210"/>
    <mergeCell ref="H210:BS210"/>
    <mergeCell ref="BT210:CI210"/>
    <mergeCell ref="CJ210:DA210"/>
    <mergeCell ref="A211:G211"/>
    <mergeCell ref="H211:BS211"/>
    <mergeCell ref="BT211:CI211"/>
    <mergeCell ref="CJ211:DA211"/>
    <mergeCell ref="A214:G214"/>
    <mergeCell ref="H214:BS214"/>
    <mergeCell ref="BT214:CI214"/>
    <mergeCell ref="CJ214:DA214"/>
    <mergeCell ref="A215:G215"/>
    <mergeCell ref="H215:BS215"/>
    <mergeCell ref="BT215:CI215"/>
    <mergeCell ref="CJ215:DA215"/>
    <mergeCell ref="CJ235:DA235"/>
    <mergeCell ref="A236:G236"/>
    <mergeCell ref="H236:BC236"/>
    <mergeCell ref="BD236:BS236"/>
    <mergeCell ref="BT236:CI236"/>
    <mergeCell ref="CJ236:DA236"/>
    <mergeCell ref="A235:G235"/>
    <mergeCell ref="H235:BC235"/>
    <mergeCell ref="BD235:BS235"/>
    <mergeCell ref="BT235:CI235"/>
    <mergeCell ref="D258:R258"/>
    <mergeCell ref="C253:R253"/>
    <mergeCell ref="T253:AB253"/>
    <mergeCell ref="AN253:BK253"/>
    <mergeCell ref="T254:AB254"/>
    <mergeCell ref="AN254:BK254"/>
    <mergeCell ref="C255:R255"/>
    <mergeCell ref="T255:AB255"/>
    <mergeCell ref="AN255:BK255"/>
    <mergeCell ref="T256:AB256"/>
    <mergeCell ref="AN256:BK256"/>
  </mergeCells>
  <pageMargins left="0.7" right="0.7" top="0.75" bottom="0.75" header="0.3" footer="0.3"/>
  <pageSetup paperSize="9" scale="93" fitToHeight="0" orientation="portrait" r:id="rId1"/>
  <rowBreaks count="1" manualBreakCount="1">
    <brk id="91" max="104" man="1"/>
  </rowBreak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39997558519241921"/>
    <pageSetUpPr fitToPage="1"/>
  </sheetPr>
  <dimension ref="A1:DX285"/>
  <sheetViews>
    <sheetView view="pageBreakPreview" topLeftCell="A245" zoomScale="115" zoomScaleNormal="100" zoomScaleSheetLayoutView="115" workbookViewId="0">
      <selection activeCell="H259" sqref="H259:BC259"/>
    </sheetView>
  </sheetViews>
  <sheetFormatPr defaultColWidth="0.85546875" defaultRowHeight="12" customHeight="1" x14ac:dyDescent="0.25"/>
  <cols>
    <col min="1" max="22" width="0.85546875" style="2"/>
    <col min="23" max="23" width="2" style="2" customWidth="1"/>
    <col min="24" max="24" width="0.85546875" style="2" customWidth="1"/>
    <col min="25" max="29" width="0.85546875" style="2"/>
    <col min="30" max="30" width="6.42578125" style="2" customWidth="1"/>
    <col min="31" max="40" width="0.85546875" style="2"/>
    <col min="41" max="41" width="6.140625" style="2" customWidth="1"/>
    <col min="42" max="16384" width="0.85546875" style="2"/>
  </cols>
  <sheetData>
    <row r="1" spans="1:105" ht="8.4499999999999993" customHeight="1" x14ac:dyDescent="0.25"/>
    <row r="2" spans="1:105" ht="36" customHeight="1" x14ac:dyDescent="0.25">
      <c r="A2" s="685" t="s">
        <v>566</v>
      </c>
      <c r="B2" s="685"/>
      <c r="C2" s="685"/>
      <c r="D2" s="685"/>
      <c r="E2" s="685"/>
      <c r="F2" s="685"/>
      <c r="G2" s="685"/>
      <c r="H2" s="685"/>
      <c r="I2" s="685"/>
      <c r="J2" s="685"/>
      <c r="K2" s="685"/>
      <c r="L2" s="685"/>
      <c r="M2" s="685"/>
      <c r="N2" s="685"/>
      <c r="O2" s="685"/>
      <c r="P2" s="685"/>
      <c r="Q2" s="685"/>
      <c r="R2" s="685"/>
      <c r="S2" s="685"/>
      <c r="T2" s="685"/>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c r="AT2" s="685"/>
      <c r="AU2" s="685"/>
      <c r="AV2" s="685"/>
      <c r="AW2" s="685"/>
      <c r="AX2" s="685"/>
      <c r="AY2" s="685"/>
      <c r="AZ2" s="685"/>
      <c r="BA2" s="685"/>
      <c r="BB2" s="685"/>
      <c r="BC2" s="685"/>
      <c r="BD2" s="685"/>
      <c r="BE2" s="685"/>
      <c r="BF2" s="685"/>
      <c r="BG2" s="685"/>
      <c r="BH2" s="685"/>
      <c r="BI2" s="685"/>
      <c r="BJ2" s="685"/>
      <c r="BK2" s="685"/>
      <c r="BL2" s="685"/>
      <c r="BM2" s="685"/>
      <c r="BN2" s="685"/>
      <c r="BO2" s="685"/>
      <c r="BP2" s="685"/>
      <c r="BQ2" s="685"/>
      <c r="BR2" s="685"/>
      <c r="BS2" s="685"/>
      <c r="BT2" s="685"/>
      <c r="BU2" s="685"/>
      <c r="BV2" s="685"/>
      <c r="BW2" s="685"/>
      <c r="BX2" s="685"/>
      <c r="BY2" s="685"/>
      <c r="BZ2" s="685"/>
      <c r="CA2" s="685"/>
      <c r="CB2" s="685"/>
      <c r="CC2" s="685"/>
      <c r="CD2" s="685"/>
      <c r="CE2" s="685"/>
      <c r="CF2" s="685"/>
      <c r="CG2" s="685"/>
      <c r="CH2" s="685"/>
      <c r="CI2" s="685"/>
      <c r="CJ2" s="685"/>
      <c r="CK2" s="685"/>
      <c r="CL2" s="685"/>
      <c r="CM2" s="685"/>
      <c r="CN2" s="685"/>
      <c r="CO2" s="685"/>
      <c r="CP2" s="685"/>
      <c r="CQ2" s="685"/>
      <c r="CR2" s="685"/>
      <c r="CS2" s="685"/>
      <c r="CT2" s="685"/>
      <c r="CU2" s="685"/>
      <c r="CV2" s="685"/>
      <c r="CW2" s="685"/>
      <c r="CX2" s="685"/>
      <c r="CY2" s="685"/>
      <c r="CZ2" s="685"/>
      <c r="DA2" s="685"/>
    </row>
    <row r="3" spans="1:105" ht="10.15" customHeight="1" x14ac:dyDescent="0.25"/>
    <row r="4" spans="1:105" s="6" customFormat="1" ht="14.25" x14ac:dyDescent="0.2">
      <c r="A4" s="465" t="s">
        <v>13</v>
      </c>
      <c r="B4" s="465"/>
      <c r="C4" s="465"/>
      <c r="D4" s="465"/>
      <c r="E4" s="465"/>
      <c r="F4" s="465"/>
      <c r="G4" s="465"/>
      <c r="H4" s="465"/>
      <c r="I4" s="465"/>
      <c r="J4" s="465"/>
      <c r="K4" s="465"/>
      <c r="L4" s="465"/>
      <c r="M4" s="465"/>
      <c r="N4" s="465"/>
      <c r="O4" s="465"/>
      <c r="P4" s="465"/>
      <c r="Q4" s="465"/>
      <c r="R4" s="465"/>
      <c r="S4" s="465"/>
      <c r="T4" s="465"/>
      <c r="U4" s="465"/>
      <c r="V4" s="465"/>
      <c r="W4" s="465"/>
      <c r="X4" s="465"/>
      <c r="Y4" s="465"/>
      <c r="Z4" s="465"/>
      <c r="AA4" s="465"/>
      <c r="AB4" s="465"/>
      <c r="AC4" s="465"/>
      <c r="AD4" s="465"/>
      <c r="AE4" s="465"/>
      <c r="AF4" s="465"/>
      <c r="AG4" s="465"/>
      <c r="AH4" s="465"/>
      <c r="AI4" s="465"/>
      <c r="AJ4" s="465"/>
      <c r="AK4" s="465"/>
      <c r="AL4" s="465"/>
      <c r="AM4" s="465"/>
      <c r="AN4" s="465"/>
      <c r="AO4" s="465"/>
      <c r="AP4" s="465"/>
      <c r="AQ4" s="465"/>
      <c r="AR4" s="465"/>
      <c r="AS4" s="465"/>
      <c r="AT4" s="465"/>
      <c r="AU4" s="465"/>
      <c r="AV4" s="465"/>
      <c r="AW4" s="465"/>
      <c r="AX4" s="465"/>
      <c r="AY4" s="465"/>
      <c r="AZ4" s="465"/>
      <c r="BA4" s="465"/>
      <c r="BB4" s="465"/>
      <c r="BC4" s="465"/>
      <c r="BD4" s="465"/>
      <c r="BE4" s="465"/>
      <c r="BF4" s="465"/>
      <c r="BG4" s="465"/>
      <c r="BH4" s="465"/>
      <c r="BI4" s="465"/>
      <c r="BJ4" s="465"/>
      <c r="BK4" s="465"/>
      <c r="BL4" s="465"/>
      <c r="BM4" s="465"/>
      <c r="BN4" s="465"/>
      <c r="BO4" s="465"/>
      <c r="BP4" s="465"/>
      <c r="BQ4" s="465"/>
      <c r="BR4" s="465"/>
      <c r="BS4" s="465"/>
      <c r="BT4" s="465"/>
      <c r="BU4" s="465"/>
      <c r="BV4" s="465"/>
      <c r="BW4" s="465"/>
      <c r="BX4" s="465"/>
      <c r="BY4" s="465"/>
      <c r="BZ4" s="465"/>
      <c r="CA4" s="465"/>
      <c r="CB4" s="465"/>
      <c r="CC4" s="465"/>
      <c r="CD4" s="465"/>
      <c r="CE4" s="465"/>
      <c r="CF4" s="465"/>
      <c r="CG4" s="465"/>
      <c r="CH4" s="465"/>
      <c r="CI4" s="465"/>
      <c r="CJ4" s="465"/>
      <c r="CK4" s="465"/>
      <c r="CL4" s="465"/>
      <c r="CM4" s="465"/>
      <c r="CN4" s="465"/>
      <c r="CO4" s="465"/>
      <c r="CP4" s="465"/>
      <c r="CQ4" s="465"/>
      <c r="CR4" s="465"/>
      <c r="CS4" s="465"/>
      <c r="CT4" s="465"/>
      <c r="CU4" s="465"/>
      <c r="CV4" s="465"/>
      <c r="CW4" s="465"/>
      <c r="CX4" s="465"/>
      <c r="CY4" s="465"/>
      <c r="CZ4" s="465"/>
      <c r="DA4" s="465"/>
    </row>
    <row r="5" spans="1:105" ht="10.5" customHeight="1" x14ac:dyDescent="0.25"/>
    <row r="6" spans="1:105" s="3" customFormat="1" ht="45" customHeight="1" x14ac:dyDescent="0.2">
      <c r="A6" s="466" t="s">
        <v>0</v>
      </c>
      <c r="B6" s="467"/>
      <c r="C6" s="467"/>
      <c r="D6" s="467"/>
      <c r="E6" s="467"/>
      <c r="F6" s="468"/>
      <c r="G6" s="466" t="s">
        <v>19</v>
      </c>
      <c r="H6" s="467"/>
      <c r="I6" s="467"/>
      <c r="J6" s="467"/>
      <c r="K6" s="467"/>
      <c r="L6" s="467"/>
      <c r="M6" s="467"/>
      <c r="N6" s="467"/>
      <c r="O6" s="467"/>
      <c r="P6" s="467"/>
      <c r="Q6" s="467"/>
      <c r="R6" s="467"/>
      <c r="S6" s="467"/>
      <c r="T6" s="467"/>
      <c r="U6" s="467"/>
      <c r="V6" s="467"/>
      <c r="W6" s="467"/>
      <c r="X6" s="467"/>
      <c r="Y6" s="467"/>
      <c r="Z6" s="467"/>
      <c r="AA6" s="467"/>
      <c r="AB6" s="467"/>
      <c r="AC6" s="467"/>
      <c r="AD6" s="468"/>
      <c r="AE6" s="466" t="s">
        <v>15</v>
      </c>
      <c r="AF6" s="467"/>
      <c r="AG6" s="467"/>
      <c r="AH6" s="467"/>
      <c r="AI6" s="467"/>
      <c r="AJ6" s="467"/>
      <c r="AK6" s="467"/>
      <c r="AL6" s="467"/>
      <c r="AM6" s="467"/>
      <c r="AN6" s="467"/>
      <c r="AO6" s="467"/>
      <c r="AP6" s="467"/>
      <c r="AQ6" s="467"/>
      <c r="AR6" s="467"/>
      <c r="AS6" s="467"/>
      <c r="AT6" s="467"/>
      <c r="AU6" s="467"/>
      <c r="AV6" s="467"/>
      <c r="AW6" s="467"/>
      <c r="AX6" s="467"/>
      <c r="AY6" s="467"/>
      <c r="AZ6" s="467"/>
      <c r="BA6" s="467"/>
      <c r="BB6" s="467"/>
      <c r="BC6" s="468"/>
      <c r="BD6" s="466" t="s">
        <v>82</v>
      </c>
      <c r="BE6" s="467"/>
      <c r="BF6" s="467"/>
      <c r="BG6" s="467"/>
      <c r="BH6" s="467"/>
      <c r="BI6" s="467"/>
      <c r="BJ6" s="467"/>
      <c r="BK6" s="467"/>
      <c r="BL6" s="467"/>
      <c r="BM6" s="467"/>
      <c r="BN6" s="467"/>
      <c r="BO6" s="467"/>
      <c r="BP6" s="467"/>
      <c r="BQ6" s="467"/>
      <c r="BR6" s="467"/>
      <c r="BS6" s="468"/>
      <c r="BT6" s="466" t="s">
        <v>16</v>
      </c>
      <c r="BU6" s="467"/>
      <c r="BV6" s="467"/>
      <c r="BW6" s="467"/>
      <c r="BX6" s="467"/>
      <c r="BY6" s="467"/>
      <c r="BZ6" s="467"/>
      <c r="CA6" s="467"/>
      <c r="CB6" s="467"/>
      <c r="CC6" s="467"/>
      <c r="CD6" s="467"/>
      <c r="CE6" s="467"/>
      <c r="CF6" s="467"/>
      <c r="CG6" s="467"/>
      <c r="CH6" s="467"/>
      <c r="CI6" s="468"/>
      <c r="CJ6" s="466" t="s">
        <v>17</v>
      </c>
      <c r="CK6" s="467"/>
      <c r="CL6" s="467"/>
      <c r="CM6" s="467"/>
      <c r="CN6" s="467"/>
      <c r="CO6" s="467"/>
      <c r="CP6" s="467"/>
      <c r="CQ6" s="467"/>
      <c r="CR6" s="467"/>
      <c r="CS6" s="467"/>
      <c r="CT6" s="467"/>
      <c r="CU6" s="467"/>
      <c r="CV6" s="467"/>
      <c r="CW6" s="467"/>
      <c r="CX6" s="467"/>
      <c r="CY6" s="467"/>
      <c r="CZ6" s="467"/>
      <c r="DA6" s="468"/>
    </row>
    <row r="7" spans="1:105" s="4" customFormat="1" ht="12.75" x14ac:dyDescent="0.2">
      <c r="A7" s="472">
        <v>1</v>
      </c>
      <c r="B7" s="472"/>
      <c r="C7" s="472"/>
      <c r="D7" s="472"/>
      <c r="E7" s="472"/>
      <c r="F7" s="472"/>
      <c r="G7" s="472">
        <v>2</v>
      </c>
      <c r="H7" s="472"/>
      <c r="I7" s="472"/>
      <c r="J7" s="472"/>
      <c r="K7" s="472"/>
      <c r="L7" s="472"/>
      <c r="M7" s="472"/>
      <c r="N7" s="472"/>
      <c r="O7" s="472"/>
      <c r="P7" s="472"/>
      <c r="Q7" s="472"/>
      <c r="R7" s="472"/>
      <c r="S7" s="472"/>
      <c r="T7" s="472"/>
      <c r="U7" s="472"/>
      <c r="V7" s="472"/>
      <c r="W7" s="472"/>
      <c r="X7" s="472"/>
      <c r="Y7" s="472"/>
      <c r="Z7" s="472"/>
      <c r="AA7" s="472"/>
      <c r="AB7" s="472"/>
      <c r="AC7" s="472"/>
      <c r="AD7" s="472"/>
      <c r="AE7" s="472">
        <v>3</v>
      </c>
      <c r="AF7" s="472"/>
      <c r="AG7" s="472"/>
      <c r="AH7" s="472"/>
      <c r="AI7" s="472"/>
      <c r="AJ7" s="472"/>
      <c r="AK7" s="472"/>
      <c r="AL7" s="472"/>
      <c r="AM7" s="472"/>
      <c r="AN7" s="472"/>
      <c r="AO7" s="472"/>
      <c r="AP7" s="472"/>
      <c r="AQ7" s="472"/>
      <c r="AR7" s="472"/>
      <c r="AS7" s="472"/>
      <c r="AT7" s="472"/>
      <c r="AU7" s="472"/>
      <c r="AV7" s="472"/>
      <c r="AW7" s="472"/>
      <c r="AX7" s="472"/>
      <c r="AY7" s="472"/>
      <c r="AZ7" s="472"/>
      <c r="BA7" s="472"/>
      <c r="BB7" s="472"/>
      <c r="BC7" s="472"/>
      <c r="BD7" s="472">
        <v>4</v>
      </c>
      <c r="BE7" s="472"/>
      <c r="BF7" s="472"/>
      <c r="BG7" s="472"/>
      <c r="BH7" s="472"/>
      <c r="BI7" s="472"/>
      <c r="BJ7" s="472"/>
      <c r="BK7" s="472"/>
      <c r="BL7" s="472"/>
      <c r="BM7" s="472"/>
      <c r="BN7" s="472"/>
      <c r="BO7" s="472"/>
      <c r="BP7" s="472"/>
      <c r="BQ7" s="472"/>
      <c r="BR7" s="472"/>
      <c r="BS7" s="472"/>
      <c r="BT7" s="472">
        <v>5</v>
      </c>
      <c r="BU7" s="472"/>
      <c r="BV7" s="472"/>
      <c r="BW7" s="472"/>
      <c r="BX7" s="472"/>
      <c r="BY7" s="472"/>
      <c r="BZ7" s="472"/>
      <c r="CA7" s="472"/>
      <c r="CB7" s="472"/>
      <c r="CC7" s="472"/>
      <c r="CD7" s="472"/>
      <c r="CE7" s="472"/>
      <c r="CF7" s="472"/>
      <c r="CG7" s="472"/>
      <c r="CH7" s="472"/>
      <c r="CI7" s="472"/>
      <c r="CJ7" s="472">
        <v>6</v>
      </c>
      <c r="CK7" s="472"/>
      <c r="CL7" s="472"/>
      <c r="CM7" s="472"/>
      <c r="CN7" s="472"/>
      <c r="CO7" s="472"/>
      <c r="CP7" s="472"/>
      <c r="CQ7" s="472"/>
      <c r="CR7" s="472"/>
      <c r="CS7" s="472"/>
      <c r="CT7" s="472"/>
      <c r="CU7" s="472"/>
      <c r="CV7" s="472"/>
      <c r="CW7" s="472"/>
      <c r="CX7" s="472"/>
      <c r="CY7" s="472"/>
      <c r="CZ7" s="472"/>
      <c r="DA7" s="472"/>
    </row>
    <row r="8" spans="1:105" s="5" customFormat="1" ht="77.25" customHeight="1" x14ac:dyDescent="0.2">
      <c r="A8" s="411" t="s">
        <v>26</v>
      </c>
      <c r="B8" s="411"/>
      <c r="C8" s="411"/>
      <c r="D8" s="411"/>
      <c r="E8" s="411"/>
      <c r="F8" s="411"/>
      <c r="G8" s="516" t="s">
        <v>702</v>
      </c>
      <c r="H8" s="517"/>
      <c r="I8" s="517"/>
      <c r="J8" s="517"/>
      <c r="K8" s="517"/>
      <c r="L8" s="517"/>
      <c r="M8" s="517"/>
      <c r="N8" s="517"/>
      <c r="O8" s="517"/>
      <c r="P8" s="517"/>
      <c r="Q8" s="517"/>
      <c r="R8" s="517"/>
      <c r="S8" s="517"/>
      <c r="T8" s="517"/>
      <c r="U8" s="517"/>
      <c r="V8" s="517"/>
      <c r="W8" s="517"/>
      <c r="X8" s="517"/>
      <c r="Y8" s="517"/>
      <c r="Z8" s="517"/>
      <c r="AA8" s="517"/>
      <c r="AB8" s="517"/>
      <c r="AC8" s="517"/>
      <c r="AD8" s="518"/>
      <c r="AE8" s="561">
        <v>1000</v>
      </c>
      <c r="AF8" s="561"/>
      <c r="AG8" s="561"/>
      <c r="AH8" s="561"/>
      <c r="AI8" s="561"/>
      <c r="AJ8" s="561"/>
      <c r="AK8" s="561"/>
      <c r="AL8" s="561"/>
      <c r="AM8" s="561"/>
      <c r="AN8" s="561"/>
      <c r="AO8" s="561"/>
      <c r="AP8" s="561"/>
      <c r="AQ8" s="561"/>
      <c r="AR8" s="561"/>
      <c r="AS8" s="561"/>
      <c r="AT8" s="561"/>
      <c r="AU8" s="561"/>
      <c r="AV8" s="561"/>
      <c r="AW8" s="561"/>
      <c r="AX8" s="561"/>
      <c r="AY8" s="561"/>
      <c r="AZ8" s="561"/>
      <c r="BA8" s="561"/>
      <c r="BB8" s="561"/>
      <c r="BC8" s="561"/>
      <c r="BD8" s="561">
        <v>5</v>
      </c>
      <c r="BE8" s="561"/>
      <c r="BF8" s="561"/>
      <c r="BG8" s="561"/>
      <c r="BH8" s="561"/>
      <c r="BI8" s="561"/>
      <c r="BJ8" s="561"/>
      <c r="BK8" s="561"/>
      <c r="BL8" s="561"/>
      <c r="BM8" s="561"/>
      <c r="BN8" s="561"/>
      <c r="BO8" s="561"/>
      <c r="BP8" s="561"/>
      <c r="BQ8" s="561"/>
      <c r="BR8" s="561"/>
      <c r="BS8" s="561"/>
      <c r="BT8" s="561">
        <v>3</v>
      </c>
      <c r="BU8" s="561"/>
      <c r="BV8" s="561"/>
      <c r="BW8" s="561"/>
      <c r="BX8" s="561"/>
      <c r="BY8" s="561"/>
      <c r="BZ8" s="561"/>
      <c r="CA8" s="561"/>
      <c r="CB8" s="561"/>
      <c r="CC8" s="561"/>
      <c r="CD8" s="561"/>
      <c r="CE8" s="561"/>
      <c r="CF8" s="561"/>
      <c r="CG8" s="561"/>
      <c r="CH8" s="561"/>
      <c r="CI8" s="561"/>
      <c r="CJ8" s="487">
        <f>AE8*BD8*BT8</f>
        <v>15000</v>
      </c>
      <c r="CK8" s="488"/>
      <c r="CL8" s="488"/>
      <c r="CM8" s="488"/>
      <c r="CN8" s="488"/>
      <c r="CO8" s="488"/>
      <c r="CP8" s="488"/>
      <c r="CQ8" s="488"/>
      <c r="CR8" s="488"/>
      <c r="CS8" s="488"/>
      <c r="CT8" s="488"/>
      <c r="CU8" s="488"/>
      <c r="CV8" s="488"/>
      <c r="CW8" s="488"/>
      <c r="CX8" s="488"/>
      <c r="CY8" s="488"/>
      <c r="CZ8" s="488"/>
      <c r="DA8" s="489"/>
    </row>
    <row r="9" spans="1:105" s="5" customFormat="1" ht="32.25" customHeight="1" x14ac:dyDescent="0.2">
      <c r="A9" s="411" t="s">
        <v>30</v>
      </c>
      <c r="B9" s="411"/>
      <c r="C9" s="411"/>
      <c r="D9" s="411"/>
      <c r="E9" s="411"/>
      <c r="F9" s="411"/>
      <c r="G9" s="516" t="s">
        <v>703</v>
      </c>
      <c r="H9" s="517"/>
      <c r="I9" s="517"/>
      <c r="J9" s="517"/>
      <c r="K9" s="517"/>
      <c r="L9" s="517"/>
      <c r="M9" s="517"/>
      <c r="N9" s="517"/>
      <c r="O9" s="517"/>
      <c r="P9" s="517"/>
      <c r="Q9" s="517"/>
      <c r="R9" s="517"/>
      <c r="S9" s="517"/>
      <c r="T9" s="517"/>
      <c r="U9" s="517"/>
      <c r="V9" s="517"/>
      <c r="W9" s="517"/>
      <c r="X9" s="517"/>
      <c r="Y9" s="517"/>
      <c r="Z9" s="517"/>
      <c r="AA9" s="517"/>
      <c r="AB9" s="517"/>
      <c r="AC9" s="517"/>
      <c r="AD9" s="518"/>
      <c r="AE9" s="484">
        <v>1200</v>
      </c>
      <c r="AF9" s="485"/>
      <c r="AG9" s="485"/>
      <c r="AH9" s="485"/>
      <c r="AI9" s="485"/>
      <c r="AJ9" s="485"/>
      <c r="AK9" s="485"/>
      <c r="AL9" s="485"/>
      <c r="AM9" s="485"/>
      <c r="AN9" s="485"/>
      <c r="AO9" s="485"/>
      <c r="AP9" s="485"/>
      <c r="AQ9" s="485"/>
      <c r="AR9" s="485"/>
      <c r="AS9" s="485"/>
      <c r="AT9" s="485"/>
      <c r="AU9" s="485"/>
      <c r="AV9" s="485"/>
      <c r="AW9" s="485"/>
      <c r="AX9" s="485"/>
      <c r="AY9" s="485"/>
      <c r="AZ9" s="485"/>
      <c r="BA9" s="485"/>
      <c r="BB9" s="485"/>
      <c r="BC9" s="486"/>
      <c r="BD9" s="484">
        <v>5</v>
      </c>
      <c r="BE9" s="485"/>
      <c r="BF9" s="485"/>
      <c r="BG9" s="485"/>
      <c r="BH9" s="485"/>
      <c r="BI9" s="485"/>
      <c r="BJ9" s="485"/>
      <c r="BK9" s="485"/>
      <c r="BL9" s="485"/>
      <c r="BM9" s="485"/>
      <c r="BN9" s="485"/>
      <c r="BO9" s="485"/>
      <c r="BP9" s="485"/>
      <c r="BQ9" s="485"/>
      <c r="BR9" s="485"/>
      <c r="BS9" s="486"/>
      <c r="BT9" s="484">
        <v>7</v>
      </c>
      <c r="BU9" s="485"/>
      <c r="BV9" s="485"/>
      <c r="BW9" s="485"/>
      <c r="BX9" s="485"/>
      <c r="BY9" s="485"/>
      <c r="BZ9" s="485"/>
      <c r="CA9" s="485"/>
      <c r="CB9" s="485"/>
      <c r="CC9" s="485"/>
      <c r="CD9" s="485"/>
      <c r="CE9" s="485"/>
      <c r="CF9" s="485"/>
      <c r="CG9" s="485"/>
      <c r="CH9" s="485"/>
      <c r="CI9" s="486"/>
      <c r="CJ9" s="487">
        <f>AE9*BD9*BT9</f>
        <v>42000</v>
      </c>
      <c r="CK9" s="488"/>
      <c r="CL9" s="488"/>
      <c r="CM9" s="488"/>
      <c r="CN9" s="488"/>
      <c r="CO9" s="488"/>
      <c r="CP9" s="488"/>
      <c r="CQ9" s="488"/>
      <c r="CR9" s="488"/>
      <c r="CS9" s="488"/>
      <c r="CT9" s="488"/>
      <c r="CU9" s="488"/>
      <c r="CV9" s="488"/>
      <c r="CW9" s="488"/>
      <c r="CX9" s="488"/>
      <c r="CY9" s="488"/>
      <c r="CZ9" s="488"/>
      <c r="DA9" s="489"/>
    </row>
    <row r="10" spans="1:105" s="5" customFormat="1" ht="20.25" customHeight="1" x14ac:dyDescent="0.2">
      <c r="A10" s="490" t="s">
        <v>99</v>
      </c>
      <c r="B10" s="491"/>
      <c r="C10" s="491"/>
      <c r="D10" s="491"/>
      <c r="E10" s="491"/>
      <c r="F10" s="492"/>
      <c r="G10" s="516" t="s">
        <v>704</v>
      </c>
      <c r="H10" s="517"/>
      <c r="I10" s="517"/>
      <c r="J10" s="517"/>
      <c r="K10" s="517"/>
      <c r="L10" s="517"/>
      <c r="M10" s="517"/>
      <c r="N10" s="517"/>
      <c r="O10" s="517"/>
      <c r="P10" s="517"/>
      <c r="Q10" s="517"/>
      <c r="R10" s="517"/>
      <c r="S10" s="517"/>
      <c r="T10" s="517"/>
      <c r="U10" s="517"/>
      <c r="V10" s="517"/>
      <c r="W10" s="517"/>
      <c r="X10" s="517"/>
      <c r="Y10" s="517"/>
      <c r="Z10" s="517"/>
      <c r="AA10" s="517"/>
      <c r="AB10" s="517"/>
      <c r="AC10" s="517"/>
      <c r="AD10" s="518"/>
      <c r="AE10" s="655">
        <v>3000</v>
      </c>
      <c r="AF10" s="656"/>
      <c r="AG10" s="656"/>
      <c r="AH10" s="656"/>
      <c r="AI10" s="656"/>
      <c r="AJ10" s="656"/>
      <c r="AK10" s="656"/>
      <c r="AL10" s="656"/>
      <c r="AM10" s="656"/>
      <c r="AN10" s="656"/>
      <c r="AO10" s="656"/>
      <c r="AP10" s="656"/>
      <c r="AQ10" s="656"/>
      <c r="AR10" s="656"/>
      <c r="AS10" s="656"/>
      <c r="AT10" s="656"/>
      <c r="AU10" s="656"/>
      <c r="AV10" s="656"/>
      <c r="AW10" s="656"/>
      <c r="AX10" s="656"/>
      <c r="AY10" s="656"/>
      <c r="AZ10" s="656"/>
      <c r="BA10" s="656"/>
      <c r="BB10" s="656"/>
      <c r="BC10" s="657"/>
      <c r="BD10" s="484">
        <v>12</v>
      </c>
      <c r="BE10" s="485"/>
      <c r="BF10" s="485"/>
      <c r="BG10" s="485"/>
      <c r="BH10" s="485"/>
      <c r="BI10" s="485"/>
      <c r="BJ10" s="485"/>
      <c r="BK10" s="485"/>
      <c r="BL10" s="485"/>
      <c r="BM10" s="485"/>
      <c r="BN10" s="485"/>
      <c r="BO10" s="485"/>
      <c r="BP10" s="485"/>
      <c r="BQ10" s="485"/>
      <c r="BR10" s="485"/>
      <c r="BS10" s="486"/>
      <c r="BT10" s="484">
        <v>2</v>
      </c>
      <c r="BU10" s="485"/>
      <c r="BV10" s="485"/>
      <c r="BW10" s="485"/>
      <c r="BX10" s="485"/>
      <c r="BY10" s="485"/>
      <c r="BZ10" s="485"/>
      <c r="CA10" s="485"/>
      <c r="CB10" s="485"/>
      <c r="CC10" s="485"/>
      <c r="CD10" s="485"/>
      <c r="CE10" s="485"/>
      <c r="CF10" s="485"/>
      <c r="CG10" s="485"/>
      <c r="CH10" s="485"/>
      <c r="CI10" s="486"/>
      <c r="CJ10" s="487">
        <f>AE10*BD10*BT10</f>
        <v>72000</v>
      </c>
      <c r="CK10" s="488"/>
      <c r="CL10" s="488"/>
      <c r="CM10" s="488"/>
      <c r="CN10" s="488"/>
      <c r="CO10" s="488"/>
      <c r="CP10" s="488"/>
      <c r="CQ10" s="488"/>
      <c r="CR10" s="488"/>
      <c r="CS10" s="488"/>
      <c r="CT10" s="488"/>
      <c r="CU10" s="488"/>
      <c r="CV10" s="488"/>
      <c r="CW10" s="488"/>
      <c r="CX10" s="488"/>
      <c r="CY10" s="488"/>
      <c r="CZ10" s="488"/>
      <c r="DA10" s="489"/>
    </row>
    <row r="11" spans="1:105" s="5" customFormat="1" ht="11.25" customHeight="1" x14ac:dyDescent="0.2">
      <c r="A11" s="411"/>
      <c r="B11" s="411"/>
      <c r="C11" s="411"/>
      <c r="D11" s="411"/>
      <c r="E11" s="411"/>
      <c r="F11" s="411"/>
      <c r="G11" s="418"/>
      <c r="H11" s="418"/>
      <c r="I11" s="418"/>
      <c r="J11" s="418"/>
      <c r="K11" s="418"/>
      <c r="L11" s="418"/>
      <c r="M11" s="418"/>
      <c r="N11" s="418"/>
      <c r="O11" s="418"/>
      <c r="P11" s="418"/>
      <c r="Q11" s="418"/>
      <c r="R11" s="418"/>
      <c r="S11" s="418"/>
      <c r="T11" s="418"/>
      <c r="U11" s="418"/>
      <c r="V11" s="418"/>
      <c r="W11" s="418"/>
      <c r="X11" s="418"/>
      <c r="Y11" s="418"/>
      <c r="Z11" s="418"/>
      <c r="AA11" s="418"/>
      <c r="AB11" s="418"/>
      <c r="AC11" s="418"/>
      <c r="AD11" s="418"/>
      <c r="AE11" s="404"/>
      <c r="AF11" s="404"/>
      <c r="AG11" s="404"/>
      <c r="AH11" s="404"/>
      <c r="AI11" s="404"/>
      <c r="AJ11" s="404"/>
      <c r="AK11" s="404"/>
      <c r="AL11" s="404"/>
      <c r="AM11" s="404"/>
      <c r="AN11" s="404"/>
      <c r="AO11" s="404"/>
      <c r="AP11" s="404"/>
      <c r="AQ11" s="404"/>
      <c r="AR11" s="404"/>
      <c r="AS11" s="404"/>
      <c r="AT11" s="404"/>
      <c r="AU11" s="404"/>
      <c r="AV11" s="404"/>
      <c r="AW11" s="404"/>
      <c r="AX11" s="404"/>
      <c r="AY11" s="404"/>
      <c r="AZ11" s="404"/>
      <c r="BA11" s="404"/>
      <c r="BB11" s="404"/>
      <c r="BC11" s="404"/>
      <c r="BD11" s="404"/>
      <c r="BE11" s="404"/>
      <c r="BF11" s="404"/>
      <c r="BG11" s="404"/>
      <c r="BH11" s="404"/>
      <c r="BI11" s="404"/>
      <c r="BJ11" s="404"/>
      <c r="BK11" s="404"/>
      <c r="BL11" s="404"/>
      <c r="BM11" s="404"/>
      <c r="BN11" s="404"/>
      <c r="BO11" s="404"/>
      <c r="BP11" s="404"/>
      <c r="BQ11" s="404"/>
      <c r="BR11" s="404"/>
      <c r="BS11" s="404"/>
      <c r="BT11" s="404"/>
      <c r="BU11" s="404"/>
      <c r="BV11" s="404"/>
      <c r="BW11" s="404"/>
      <c r="BX11" s="404"/>
      <c r="BY11" s="404"/>
      <c r="BZ11" s="404"/>
      <c r="CA11" s="404"/>
      <c r="CB11" s="404"/>
      <c r="CC11" s="404"/>
      <c r="CD11" s="404"/>
      <c r="CE11" s="404"/>
      <c r="CF11" s="404"/>
      <c r="CG11" s="404"/>
      <c r="CH11" s="404"/>
      <c r="CI11" s="404"/>
      <c r="CJ11" s="551"/>
      <c r="CK11" s="551"/>
      <c r="CL11" s="551"/>
      <c r="CM11" s="551"/>
      <c r="CN11" s="551"/>
      <c r="CO11" s="551"/>
      <c r="CP11" s="551"/>
      <c r="CQ11" s="551"/>
      <c r="CR11" s="551"/>
      <c r="CS11" s="551"/>
      <c r="CT11" s="551"/>
      <c r="CU11" s="551"/>
      <c r="CV11" s="551"/>
      <c r="CW11" s="551"/>
      <c r="CX11" s="551"/>
      <c r="CY11" s="551"/>
      <c r="CZ11" s="551"/>
      <c r="DA11" s="551"/>
    </row>
    <row r="12" spans="1:105" s="5" customFormat="1" ht="15" customHeight="1" x14ac:dyDescent="0.2">
      <c r="A12" s="411"/>
      <c r="B12" s="411"/>
      <c r="C12" s="411"/>
      <c r="D12" s="411"/>
      <c r="E12" s="411"/>
      <c r="F12" s="411"/>
      <c r="G12" s="473" t="s">
        <v>7</v>
      </c>
      <c r="H12" s="473"/>
      <c r="I12" s="473"/>
      <c r="J12" s="473"/>
      <c r="K12" s="473"/>
      <c r="L12" s="473"/>
      <c r="M12" s="473"/>
      <c r="N12" s="473"/>
      <c r="O12" s="473"/>
      <c r="P12" s="473"/>
      <c r="Q12" s="473"/>
      <c r="R12" s="473"/>
      <c r="S12" s="473"/>
      <c r="T12" s="473"/>
      <c r="U12" s="473"/>
      <c r="V12" s="473"/>
      <c r="W12" s="473"/>
      <c r="X12" s="473"/>
      <c r="Y12" s="473"/>
      <c r="Z12" s="473"/>
      <c r="AA12" s="473"/>
      <c r="AB12" s="473"/>
      <c r="AC12" s="473"/>
      <c r="AD12" s="474"/>
      <c r="AE12" s="404" t="s">
        <v>8</v>
      </c>
      <c r="AF12" s="404"/>
      <c r="AG12" s="404"/>
      <c r="AH12" s="404"/>
      <c r="AI12" s="404"/>
      <c r="AJ12" s="404"/>
      <c r="AK12" s="404"/>
      <c r="AL12" s="404"/>
      <c r="AM12" s="404"/>
      <c r="AN12" s="404"/>
      <c r="AO12" s="404"/>
      <c r="AP12" s="404"/>
      <c r="AQ12" s="404"/>
      <c r="AR12" s="404"/>
      <c r="AS12" s="404"/>
      <c r="AT12" s="404"/>
      <c r="AU12" s="404"/>
      <c r="AV12" s="404"/>
      <c r="AW12" s="404"/>
      <c r="AX12" s="404"/>
      <c r="AY12" s="404"/>
      <c r="AZ12" s="404"/>
      <c r="BA12" s="404"/>
      <c r="BB12" s="404"/>
      <c r="BC12" s="404"/>
      <c r="BD12" s="404" t="s">
        <v>8</v>
      </c>
      <c r="BE12" s="404"/>
      <c r="BF12" s="404"/>
      <c r="BG12" s="404"/>
      <c r="BH12" s="404"/>
      <c r="BI12" s="404"/>
      <c r="BJ12" s="404"/>
      <c r="BK12" s="404"/>
      <c r="BL12" s="404"/>
      <c r="BM12" s="404"/>
      <c r="BN12" s="404"/>
      <c r="BO12" s="404"/>
      <c r="BP12" s="404"/>
      <c r="BQ12" s="404"/>
      <c r="BR12" s="404"/>
      <c r="BS12" s="404"/>
      <c r="BT12" s="404" t="s">
        <v>8</v>
      </c>
      <c r="BU12" s="404"/>
      <c r="BV12" s="404"/>
      <c r="BW12" s="404"/>
      <c r="BX12" s="404"/>
      <c r="BY12" s="404"/>
      <c r="BZ12" s="404"/>
      <c r="CA12" s="404"/>
      <c r="CB12" s="404"/>
      <c r="CC12" s="404"/>
      <c r="CD12" s="404"/>
      <c r="CE12" s="404"/>
      <c r="CF12" s="404"/>
      <c r="CG12" s="404"/>
      <c r="CH12" s="404"/>
      <c r="CI12" s="404"/>
      <c r="CJ12" s="589">
        <f>SUM(CJ8:DA11)</f>
        <v>129000</v>
      </c>
      <c r="CK12" s="589"/>
      <c r="CL12" s="589"/>
      <c r="CM12" s="589"/>
      <c r="CN12" s="589"/>
      <c r="CO12" s="589"/>
      <c r="CP12" s="589"/>
      <c r="CQ12" s="589"/>
      <c r="CR12" s="589"/>
      <c r="CS12" s="589"/>
      <c r="CT12" s="589"/>
      <c r="CU12" s="589"/>
      <c r="CV12" s="589"/>
      <c r="CW12" s="589"/>
      <c r="CX12" s="589"/>
      <c r="CY12" s="589"/>
      <c r="CZ12" s="589"/>
      <c r="DA12" s="589"/>
    </row>
    <row r="14" spans="1:105" s="6" customFormat="1" ht="14.25" x14ac:dyDescent="0.2">
      <c r="A14" s="465" t="s">
        <v>18</v>
      </c>
      <c r="B14" s="465"/>
      <c r="C14" s="465"/>
      <c r="D14" s="465"/>
      <c r="E14" s="465"/>
      <c r="F14" s="465"/>
      <c r="G14" s="465"/>
      <c r="H14" s="465"/>
      <c r="I14" s="465"/>
      <c r="J14" s="465"/>
      <c r="K14" s="465"/>
      <c r="L14" s="465"/>
      <c r="M14" s="465"/>
      <c r="N14" s="465"/>
      <c r="O14" s="465"/>
      <c r="P14" s="465"/>
      <c r="Q14" s="465"/>
      <c r="R14" s="465"/>
      <c r="S14" s="465"/>
      <c r="T14" s="465"/>
      <c r="U14" s="465"/>
      <c r="V14" s="465"/>
      <c r="W14" s="465"/>
      <c r="X14" s="465"/>
      <c r="Y14" s="465"/>
      <c r="Z14" s="465"/>
      <c r="AA14" s="465"/>
      <c r="AB14" s="465"/>
      <c r="AC14" s="465"/>
      <c r="AD14" s="465"/>
      <c r="AE14" s="465"/>
      <c r="AF14" s="465"/>
      <c r="AG14" s="465"/>
      <c r="AH14" s="465"/>
      <c r="AI14" s="465"/>
      <c r="AJ14" s="465"/>
      <c r="AK14" s="465"/>
      <c r="AL14" s="465"/>
      <c r="AM14" s="465"/>
      <c r="AN14" s="465"/>
      <c r="AO14" s="465"/>
      <c r="AP14" s="465"/>
      <c r="AQ14" s="465"/>
      <c r="AR14" s="465"/>
      <c r="AS14" s="465"/>
      <c r="AT14" s="465"/>
      <c r="AU14" s="465"/>
      <c r="AV14" s="465"/>
      <c r="AW14" s="465"/>
      <c r="AX14" s="465"/>
      <c r="AY14" s="465"/>
      <c r="AZ14" s="465"/>
      <c r="BA14" s="465"/>
      <c r="BB14" s="465"/>
      <c r="BC14" s="465"/>
      <c r="BD14" s="465"/>
      <c r="BE14" s="465"/>
      <c r="BF14" s="465"/>
      <c r="BG14" s="465"/>
      <c r="BH14" s="465"/>
      <c r="BI14" s="465"/>
      <c r="BJ14" s="465"/>
      <c r="BK14" s="465"/>
      <c r="BL14" s="465"/>
      <c r="BM14" s="465"/>
      <c r="BN14" s="465"/>
      <c r="BO14" s="465"/>
      <c r="BP14" s="465"/>
      <c r="BQ14" s="465"/>
      <c r="BR14" s="465"/>
      <c r="BS14" s="465"/>
      <c r="BT14" s="465"/>
      <c r="BU14" s="465"/>
      <c r="BV14" s="465"/>
      <c r="BW14" s="465"/>
      <c r="BX14" s="465"/>
      <c r="BY14" s="465"/>
      <c r="BZ14" s="465"/>
      <c r="CA14" s="465"/>
      <c r="CB14" s="465"/>
      <c r="CC14" s="465"/>
      <c r="CD14" s="465"/>
      <c r="CE14" s="465"/>
      <c r="CF14" s="465"/>
      <c r="CG14" s="465"/>
      <c r="CH14" s="465"/>
      <c r="CI14" s="465"/>
      <c r="CJ14" s="465"/>
      <c r="CK14" s="465"/>
      <c r="CL14" s="465"/>
      <c r="CM14" s="465"/>
      <c r="CN14" s="465"/>
      <c r="CO14" s="465"/>
      <c r="CP14" s="465"/>
      <c r="CQ14" s="465"/>
      <c r="CR14" s="465"/>
      <c r="CS14" s="465"/>
      <c r="CT14" s="465"/>
      <c r="CU14" s="465"/>
      <c r="CV14" s="465"/>
      <c r="CW14" s="465"/>
      <c r="CX14" s="465"/>
      <c r="CY14" s="465"/>
      <c r="CZ14" s="465"/>
      <c r="DA14" s="465"/>
    </row>
    <row r="15" spans="1:105" ht="10.5" customHeight="1" x14ac:dyDescent="0.25"/>
    <row r="16" spans="1:105" s="3" customFormat="1" ht="55.5" customHeight="1" x14ac:dyDescent="0.2">
      <c r="A16" s="466" t="s">
        <v>0</v>
      </c>
      <c r="B16" s="467"/>
      <c r="C16" s="467"/>
      <c r="D16" s="467"/>
      <c r="E16" s="467"/>
      <c r="F16" s="468"/>
      <c r="G16" s="466" t="s">
        <v>19</v>
      </c>
      <c r="H16" s="467"/>
      <c r="I16" s="467"/>
      <c r="J16" s="467"/>
      <c r="K16" s="467"/>
      <c r="L16" s="467"/>
      <c r="M16" s="467"/>
      <c r="N16" s="467"/>
      <c r="O16" s="467"/>
      <c r="P16" s="467"/>
      <c r="Q16" s="467"/>
      <c r="R16" s="467"/>
      <c r="S16" s="467"/>
      <c r="T16" s="467"/>
      <c r="U16" s="467"/>
      <c r="V16" s="467"/>
      <c r="W16" s="467"/>
      <c r="X16" s="467"/>
      <c r="Y16" s="467"/>
      <c r="Z16" s="467"/>
      <c r="AA16" s="467"/>
      <c r="AB16" s="467"/>
      <c r="AC16" s="467"/>
      <c r="AD16" s="468"/>
      <c r="AE16" s="466" t="s">
        <v>20</v>
      </c>
      <c r="AF16" s="467"/>
      <c r="AG16" s="467"/>
      <c r="AH16" s="467"/>
      <c r="AI16" s="467"/>
      <c r="AJ16" s="467"/>
      <c r="AK16" s="467"/>
      <c r="AL16" s="467"/>
      <c r="AM16" s="467"/>
      <c r="AN16" s="467"/>
      <c r="AO16" s="467"/>
      <c r="AP16" s="467"/>
      <c r="AQ16" s="467"/>
      <c r="AR16" s="467"/>
      <c r="AS16" s="467"/>
      <c r="AT16" s="467"/>
      <c r="AU16" s="467"/>
      <c r="AV16" s="467"/>
      <c r="AW16" s="467"/>
      <c r="AX16" s="467"/>
      <c r="AY16" s="468"/>
      <c r="AZ16" s="466" t="s">
        <v>21</v>
      </c>
      <c r="BA16" s="467"/>
      <c r="BB16" s="467"/>
      <c r="BC16" s="467"/>
      <c r="BD16" s="467"/>
      <c r="BE16" s="467"/>
      <c r="BF16" s="467"/>
      <c r="BG16" s="467"/>
      <c r="BH16" s="467"/>
      <c r="BI16" s="467"/>
      <c r="BJ16" s="467"/>
      <c r="BK16" s="467"/>
      <c r="BL16" s="467"/>
      <c r="BM16" s="467"/>
      <c r="BN16" s="467"/>
      <c r="BO16" s="467"/>
      <c r="BP16" s="467"/>
      <c r="BQ16" s="468"/>
      <c r="BR16" s="466" t="s">
        <v>22</v>
      </c>
      <c r="BS16" s="467"/>
      <c r="BT16" s="467"/>
      <c r="BU16" s="467"/>
      <c r="BV16" s="467"/>
      <c r="BW16" s="467"/>
      <c r="BX16" s="467"/>
      <c r="BY16" s="467"/>
      <c r="BZ16" s="467"/>
      <c r="CA16" s="467"/>
      <c r="CB16" s="467"/>
      <c r="CC16" s="467"/>
      <c r="CD16" s="467"/>
      <c r="CE16" s="467"/>
      <c r="CF16" s="467"/>
      <c r="CG16" s="467"/>
      <c r="CH16" s="467"/>
      <c r="CI16" s="468"/>
      <c r="CJ16" s="466" t="s">
        <v>17</v>
      </c>
      <c r="CK16" s="467"/>
      <c r="CL16" s="467"/>
      <c r="CM16" s="467"/>
      <c r="CN16" s="467"/>
      <c r="CO16" s="467"/>
      <c r="CP16" s="467"/>
      <c r="CQ16" s="467"/>
      <c r="CR16" s="467"/>
      <c r="CS16" s="467"/>
      <c r="CT16" s="467"/>
      <c r="CU16" s="467"/>
      <c r="CV16" s="467"/>
      <c r="CW16" s="467"/>
      <c r="CX16" s="467"/>
      <c r="CY16" s="467"/>
      <c r="CZ16" s="467"/>
      <c r="DA16" s="468"/>
    </row>
    <row r="17" spans="1:105" s="4" customFormat="1" ht="12.75" x14ac:dyDescent="0.2">
      <c r="A17" s="472">
        <v>1</v>
      </c>
      <c r="B17" s="472"/>
      <c r="C17" s="472"/>
      <c r="D17" s="472"/>
      <c r="E17" s="472"/>
      <c r="F17" s="472"/>
      <c r="G17" s="472">
        <v>2</v>
      </c>
      <c r="H17" s="472"/>
      <c r="I17" s="472"/>
      <c r="J17" s="472"/>
      <c r="K17" s="472"/>
      <c r="L17" s="472"/>
      <c r="M17" s="472"/>
      <c r="N17" s="472"/>
      <c r="O17" s="472"/>
      <c r="P17" s="472"/>
      <c r="Q17" s="472"/>
      <c r="R17" s="472"/>
      <c r="S17" s="472"/>
      <c r="T17" s="472"/>
      <c r="U17" s="472"/>
      <c r="V17" s="472"/>
      <c r="W17" s="472"/>
      <c r="X17" s="472"/>
      <c r="Y17" s="472"/>
      <c r="Z17" s="472"/>
      <c r="AA17" s="472"/>
      <c r="AB17" s="472"/>
      <c r="AC17" s="472"/>
      <c r="AD17" s="472"/>
      <c r="AE17" s="472">
        <v>3</v>
      </c>
      <c r="AF17" s="472"/>
      <c r="AG17" s="472"/>
      <c r="AH17" s="472"/>
      <c r="AI17" s="472"/>
      <c r="AJ17" s="472"/>
      <c r="AK17" s="472"/>
      <c r="AL17" s="472"/>
      <c r="AM17" s="472"/>
      <c r="AN17" s="472"/>
      <c r="AO17" s="472"/>
      <c r="AP17" s="472"/>
      <c r="AQ17" s="472"/>
      <c r="AR17" s="472"/>
      <c r="AS17" s="472"/>
      <c r="AT17" s="472"/>
      <c r="AU17" s="472"/>
      <c r="AV17" s="472"/>
      <c r="AW17" s="472"/>
      <c r="AX17" s="472"/>
      <c r="AY17" s="472"/>
      <c r="AZ17" s="472">
        <v>4</v>
      </c>
      <c r="BA17" s="472"/>
      <c r="BB17" s="472"/>
      <c r="BC17" s="472"/>
      <c r="BD17" s="472"/>
      <c r="BE17" s="472"/>
      <c r="BF17" s="472"/>
      <c r="BG17" s="472"/>
      <c r="BH17" s="472"/>
      <c r="BI17" s="472"/>
      <c r="BJ17" s="472"/>
      <c r="BK17" s="472"/>
      <c r="BL17" s="472"/>
      <c r="BM17" s="472"/>
      <c r="BN17" s="472"/>
      <c r="BO17" s="472"/>
      <c r="BP17" s="472"/>
      <c r="BQ17" s="472"/>
      <c r="BR17" s="472">
        <v>5</v>
      </c>
      <c r="BS17" s="472"/>
      <c r="BT17" s="472"/>
      <c r="BU17" s="472"/>
      <c r="BV17" s="472"/>
      <c r="BW17" s="472"/>
      <c r="BX17" s="472"/>
      <c r="BY17" s="472"/>
      <c r="BZ17" s="472"/>
      <c r="CA17" s="472"/>
      <c r="CB17" s="472"/>
      <c r="CC17" s="472"/>
      <c r="CD17" s="472"/>
      <c r="CE17" s="472"/>
      <c r="CF17" s="472"/>
      <c r="CG17" s="472"/>
      <c r="CH17" s="472"/>
      <c r="CI17" s="472"/>
      <c r="CJ17" s="472">
        <v>6</v>
      </c>
      <c r="CK17" s="472"/>
      <c r="CL17" s="472"/>
      <c r="CM17" s="472"/>
      <c r="CN17" s="472"/>
      <c r="CO17" s="472"/>
      <c r="CP17" s="472"/>
      <c r="CQ17" s="472"/>
      <c r="CR17" s="472"/>
      <c r="CS17" s="472"/>
      <c r="CT17" s="472"/>
      <c r="CU17" s="472"/>
      <c r="CV17" s="472"/>
      <c r="CW17" s="472"/>
      <c r="CX17" s="472"/>
      <c r="CY17" s="472"/>
      <c r="CZ17" s="472"/>
      <c r="DA17" s="472"/>
    </row>
    <row r="18" spans="1:105" s="5" customFormat="1" ht="12.75" customHeight="1" x14ac:dyDescent="0.2">
      <c r="A18" s="411" t="s">
        <v>26</v>
      </c>
      <c r="B18" s="411"/>
      <c r="C18" s="411"/>
      <c r="D18" s="411"/>
      <c r="E18" s="411"/>
      <c r="F18" s="411"/>
      <c r="G18" s="622"/>
      <c r="H18" s="622"/>
      <c r="I18" s="622"/>
      <c r="J18" s="622"/>
      <c r="K18" s="622"/>
      <c r="L18" s="622"/>
      <c r="M18" s="622"/>
      <c r="N18" s="622"/>
      <c r="O18" s="622"/>
      <c r="P18" s="622"/>
      <c r="Q18" s="622"/>
      <c r="R18" s="622"/>
      <c r="S18" s="622"/>
      <c r="T18" s="622"/>
      <c r="U18" s="622"/>
      <c r="V18" s="622"/>
      <c r="W18" s="622"/>
      <c r="X18" s="622"/>
      <c r="Y18" s="622"/>
      <c r="Z18" s="622"/>
      <c r="AA18" s="622"/>
      <c r="AB18" s="622"/>
      <c r="AC18" s="622"/>
      <c r="AD18" s="622"/>
      <c r="AE18" s="684"/>
      <c r="AF18" s="684"/>
      <c r="AG18" s="684"/>
      <c r="AH18" s="684"/>
      <c r="AI18" s="684"/>
      <c r="AJ18" s="684"/>
      <c r="AK18" s="684"/>
      <c r="AL18" s="684"/>
      <c r="AM18" s="684"/>
      <c r="AN18" s="684"/>
      <c r="AO18" s="684"/>
      <c r="AP18" s="684"/>
      <c r="AQ18" s="684"/>
      <c r="AR18" s="684"/>
      <c r="AS18" s="684"/>
      <c r="AT18" s="684"/>
      <c r="AU18" s="684"/>
      <c r="AV18" s="684"/>
      <c r="AW18" s="684"/>
      <c r="AX18" s="684"/>
      <c r="AY18" s="684"/>
      <c r="AZ18" s="561"/>
      <c r="BA18" s="561"/>
      <c r="BB18" s="561"/>
      <c r="BC18" s="561"/>
      <c r="BD18" s="561"/>
      <c r="BE18" s="561"/>
      <c r="BF18" s="561"/>
      <c r="BG18" s="561"/>
      <c r="BH18" s="561"/>
      <c r="BI18" s="561"/>
      <c r="BJ18" s="561"/>
      <c r="BK18" s="561"/>
      <c r="BL18" s="561"/>
      <c r="BM18" s="561"/>
      <c r="BN18" s="561"/>
      <c r="BO18" s="561"/>
      <c r="BP18" s="561"/>
      <c r="BQ18" s="561"/>
      <c r="BR18" s="574"/>
      <c r="BS18" s="574"/>
      <c r="BT18" s="574"/>
      <c r="BU18" s="574"/>
      <c r="BV18" s="574"/>
      <c r="BW18" s="574"/>
      <c r="BX18" s="574"/>
      <c r="BY18" s="574"/>
      <c r="BZ18" s="574"/>
      <c r="CA18" s="574"/>
      <c r="CB18" s="574"/>
      <c r="CC18" s="574"/>
      <c r="CD18" s="574"/>
      <c r="CE18" s="574"/>
      <c r="CF18" s="574"/>
      <c r="CG18" s="574"/>
      <c r="CH18" s="574"/>
      <c r="CI18" s="574"/>
      <c r="CJ18" s="574"/>
      <c r="CK18" s="574"/>
      <c r="CL18" s="574"/>
      <c r="CM18" s="574"/>
      <c r="CN18" s="574"/>
      <c r="CO18" s="574"/>
      <c r="CP18" s="574"/>
      <c r="CQ18" s="574"/>
      <c r="CR18" s="574"/>
      <c r="CS18" s="574"/>
      <c r="CT18" s="574"/>
      <c r="CU18" s="574"/>
      <c r="CV18" s="574"/>
      <c r="CW18" s="574"/>
      <c r="CX18" s="574"/>
      <c r="CY18" s="574"/>
      <c r="CZ18" s="574"/>
      <c r="DA18" s="574"/>
    </row>
    <row r="19" spans="1:105" s="5" customFormat="1" ht="15" customHeight="1" x14ac:dyDescent="0.2">
      <c r="A19" s="411"/>
      <c r="B19" s="411"/>
      <c r="C19" s="411"/>
      <c r="D19" s="411"/>
      <c r="E19" s="411"/>
      <c r="F19" s="411"/>
      <c r="G19" s="418"/>
      <c r="H19" s="418"/>
      <c r="I19" s="418"/>
      <c r="J19" s="418"/>
      <c r="K19" s="418"/>
      <c r="L19" s="418"/>
      <c r="M19" s="418"/>
      <c r="N19" s="418"/>
      <c r="O19" s="418"/>
      <c r="P19" s="418"/>
      <c r="Q19" s="418"/>
      <c r="R19" s="418"/>
      <c r="S19" s="418"/>
      <c r="T19" s="418"/>
      <c r="U19" s="418"/>
      <c r="V19" s="418"/>
      <c r="W19" s="418"/>
      <c r="X19" s="418"/>
      <c r="Y19" s="418"/>
      <c r="Z19" s="418"/>
      <c r="AA19" s="418"/>
      <c r="AB19" s="418"/>
      <c r="AC19" s="418"/>
      <c r="AD19" s="418"/>
      <c r="AE19" s="404"/>
      <c r="AF19" s="404"/>
      <c r="AG19" s="404"/>
      <c r="AH19" s="404"/>
      <c r="AI19" s="404"/>
      <c r="AJ19" s="404"/>
      <c r="AK19" s="404"/>
      <c r="AL19" s="404"/>
      <c r="AM19" s="404"/>
      <c r="AN19" s="404"/>
      <c r="AO19" s="404"/>
      <c r="AP19" s="404"/>
      <c r="AQ19" s="404"/>
      <c r="AR19" s="404"/>
      <c r="AS19" s="404"/>
      <c r="AT19" s="404"/>
      <c r="AU19" s="404"/>
      <c r="AV19" s="404"/>
      <c r="AW19" s="404"/>
      <c r="AX19" s="404"/>
      <c r="AY19" s="404"/>
      <c r="AZ19" s="404"/>
      <c r="BA19" s="404"/>
      <c r="BB19" s="404"/>
      <c r="BC19" s="404"/>
      <c r="BD19" s="404"/>
      <c r="BE19" s="404"/>
      <c r="BF19" s="404"/>
      <c r="BG19" s="404"/>
      <c r="BH19" s="404"/>
      <c r="BI19" s="404"/>
      <c r="BJ19" s="404"/>
      <c r="BK19" s="404"/>
      <c r="BL19" s="404"/>
      <c r="BM19" s="404"/>
      <c r="BN19" s="404"/>
      <c r="BO19" s="404"/>
      <c r="BP19" s="404"/>
      <c r="BQ19" s="404"/>
      <c r="BR19" s="551"/>
      <c r="BS19" s="551"/>
      <c r="BT19" s="551"/>
      <c r="BU19" s="551"/>
      <c r="BV19" s="551"/>
      <c r="BW19" s="551"/>
      <c r="BX19" s="551"/>
      <c r="BY19" s="551"/>
      <c r="BZ19" s="551"/>
      <c r="CA19" s="551"/>
      <c r="CB19" s="551"/>
      <c r="CC19" s="551"/>
      <c r="CD19" s="551"/>
      <c r="CE19" s="551"/>
      <c r="CF19" s="551"/>
      <c r="CG19" s="551"/>
      <c r="CH19" s="551"/>
      <c r="CI19" s="551"/>
      <c r="CJ19" s="551"/>
      <c r="CK19" s="551"/>
      <c r="CL19" s="551"/>
      <c r="CM19" s="551"/>
      <c r="CN19" s="551"/>
      <c r="CO19" s="551"/>
      <c r="CP19" s="551"/>
      <c r="CQ19" s="551"/>
      <c r="CR19" s="551"/>
      <c r="CS19" s="551"/>
      <c r="CT19" s="551"/>
      <c r="CU19" s="551"/>
      <c r="CV19" s="551"/>
      <c r="CW19" s="551"/>
      <c r="CX19" s="551"/>
      <c r="CY19" s="551"/>
      <c r="CZ19" s="551"/>
      <c r="DA19" s="551"/>
    </row>
    <row r="20" spans="1:105" s="5" customFormat="1" ht="15" customHeight="1" x14ac:dyDescent="0.2">
      <c r="A20" s="411"/>
      <c r="B20" s="411"/>
      <c r="C20" s="411"/>
      <c r="D20" s="411"/>
      <c r="E20" s="411"/>
      <c r="F20" s="411"/>
      <c r="G20" s="473" t="s">
        <v>7</v>
      </c>
      <c r="H20" s="473"/>
      <c r="I20" s="473"/>
      <c r="J20" s="473"/>
      <c r="K20" s="473"/>
      <c r="L20" s="473"/>
      <c r="M20" s="473"/>
      <c r="N20" s="473"/>
      <c r="O20" s="473"/>
      <c r="P20" s="473"/>
      <c r="Q20" s="473"/>
      <c r="R20" s="473"/>
      <c r="S20" s="473"/>
      <c r="T20" s="473"/>
      <c r="U20" s="473"/>
      <c r="V20" s="473"/>
      <c r="W20" s="473"/>
      <c r="X20" s="473"/>
      <c r="Y20" s="473"/>
      <c r="Z20" s="473"/>
      <c r="AA20" s="473"/>
      <c r="AB20" s="473"/>
      <c r="AC20" s="473"/>
      <c r="AD20" s="474"/>
      <c r="AE20" s="404" t="s">
        <v>8</v>
      </c>
      <c r="AF20" s="404"/>
      <c r="AG20" s="404"/>
      <c r="AH20" s="404"/>
      <c r="AI20" s="404"/>
      <c r="AJ20" s="404"/>
      <c r="AK20" s="404"/>
      <c r="AL20" s="404"/>
      <c r="AM20" s="404"/>
      <c r="AN20" s="404"/>
      <c r="AO20" s="404"/>
      <c r="AP20" s="404"/>
      <c r="AQ20" s="404"/>
      <c r="AR20" s="404"/>
      <c r="AS20" s="404"/>
      <c r="AT20" s="404"/>
      <c r="AU20" s="404"/>
      <c r="AV20" s="404"/>
      <c r="AW20" s="404"/>
      <c r="AX20" s="404"/>
      <c r="AY20" s="404"/>
      <c r="AZ20" s="404" t="s">
        <v>8</v>
      </c>
      <c r="BA20" s="404"/>
      <c r="BB20" s="404"/>
      <c r="BC20" s="404"/>
      <c r="BD20" s="404"/>
      <c r="BE20" s="404"/>
      <c r="BF20" s="404"/>
      <c r="BG20" s="404"/>
      <c r="BH20" s="404"/>
      <c r="BI20" s="404"/>
      <c r="BJ20" s="404"/>
      <c r="BK20" s="404"/>
      <c r="BL20" s="404"/>
      <c r="BM20" s="404"/>
      <c r="BN20" s="404"/>
      <c r="BO20" s="404"/>
      <c r="BP20" s="404"/>
      <c r="BQ20" s="404"/>
      <c r="BR20" s="551" t="s">
        <v>8</v>
      </c>
      <c r="BS20" s="551"/>
      <c r="BT20" s="551"/>
      <c r="BU20" s="551"/>
      <c r="BV20" s="551"/>
      <c r="BW20" s="551"/>
      <c r="BX20" s="551"/>
      <c r="BY20" s="551"/>
      <c r="BZ20" s="551"/>
      <c r="CA20" s="551"/>
      <c r="CB20" s="551"/>
      <c r="CC20" s="551"/>
      <c r="CD20" s="551"/>
      <c r="CE20" s="551"/>
      <c r="CF20" s="551"/>
      <c r="CG20" s="551"/>
      <c r="CH20" s="551"/>
      <c r="CI20" s="551"/>
      <c r="CJ20" s="589"/>
      <c r="CK20" s="589"/>
      <c r="CL20" s="589"/>
      <c r="CM20" s="589"/>
      <c r="CN20" s="589"/>
      <c r="CO20" s="589"/>
      <c r="CP20" s="589"/>
      <c r="CQ20" s="589"/>
      <c r="CR20" s="589"/>
      <c r="CS20" s="589"/>
      <c r="CT20" s="589"/>
      <c r="CU20" s="589"/>
      <c r="CV20" s="589"/>
      <c r="CW20" s="589"/>
      <c r="CX20" s="589"/>
      <c r="CY20" s="589"/>
      <c r="CZ20" s="589"/>
      <c r="DA20" s="589"/>
    </row>
    <row r="22" spans="1:105" s="6" customFormat="1" ht="41.25" customHeight="1" x14ac:dyDescent="0.2">
      <c r="A22" s="659" t="s">
        <v>23</v>
      </c>
      <c r="B22" s="659"/>
      <c r="C22" s="659"/>
      <c r="D22" s="659"/>
      <c r="E22" s="659"/>
      <c r="F22" s="659"/>
      <c r="G22" s="659"/>
      <c r="H22" s="659"/>
      <c r="I22" s="659"/>
      <c r="J22" s="659"/>
      <c r="K22" s="659"/>
      <c r="L22" s="659"/>
      <c r="M22" s="659"/>
      <c r="N22" s="659"/>
      <c r="O22" s="659"/>
      <c r="P22" s="659"/>
      <c r="Q22" s="659"/>
      <c r="R22" s="659"/>
      <c r="S22" s="659"/>
      <c r="T22" s="659"/>
      <c r="U22" s="659"/>
      <c r="V22" s="659"/>
      <c r="W22" s="659"/>
      <c r="X22" s="659"/>
      <c r="Y22" s="659"/>
      <c r="Z22" s="659"/>
      <c r="AA22" s="659"/>
      <c r="AB22" s="659"/>
      <c r="AC22" s="659"/>
      <c r="AD22" s="659"/>
      <c r="AE22" s="659"/>
      <c r="AF22" s="659"/>
      <c r="AG22" s="659"/>
      <c r="AH22" s="659"/>
      <c r="AI22" s="659"/>
      <c r="AJ22" s="659"/>
      <c r="AK22" s="659"/>
      <c r="AL22" s="659"/>
      <c r="AM22" s="659"/>
      <c r="AN22" s="659"/>
      <c r="AO22" s="659"/>
      <c r="AP22" s="659"/>
      <c r="AQ22" s="659"/>
      <c r="AR22" s="659"/>
      <c r="AS22" s="659"/>
      <c r="AT22" s="659"/>
      <c r="AU22" s="659"/>
      <c r="AV22" s="659"/>
      <c r="AW22" s="659"/>
      <c r="AX22" s="659"/>
      <c r="AY22" s="659"/>
      <c r="AZ22" s="659"/>
      <c r="BA22" s="659"/>
      <c r="BB22" s="659"/>
      <c r="BC22" s="659"/>
      <c r="BD22" s="659"/>
      <c r="BE22" s="659"/>
      <c r="BF22" s="659"/>
      <c r="BG22" s="659"/>
      <c r="BH22" s="659"/>
      <c r="BI22" s="659"/>
      <c r="BJ22" s="659"/>
      <c r="BK22" s="659"/>
      <c r="BL22" s="659"/>
      <c r="BM22" s="659"/>
      <c r="BN22" s="659"/>
      <c r="BO22" s="659"/>
      <c r="BP22" s="659"/>
      <c r="BQ22" s="659"/>
      <c r="BR22" s="659"/>
      <c r="BS22" s="659"/>
      <c r="BT22" s="659"/>
      <c r="BU22" s="659"/>
      <c r="BV22" s="659"/>
      <c r="BW22" s="659"/>
      <c r="BX22" s="659"/>
      <c r="BY22" s="659"/>
      <c r="BZ22" s="659"/>
      <c r="CA22" s="659"/>
      <c r="CB22" s="659"/>
      <c r="CC22" s="659"/>
      <c r="CD22" s="659"/>
      <c r="CE22" s="659"/>
      <c r="CF22" s="659"/>
      <c r="CG22" s="659"/>
      <c r="CH22" s="659"/>
      <c r="CI22" s="659"/>
      <c r="CJ22" s="659"/>
      <c r="CK22" s="659"/>
      <c r="CL22" s="659"/>
      <c r="CM22" s="659"/>
      <c r="CN22" s="659"/>
      <c r="CO22" s="659"/>
      <c r="CP22" s="659"/>
      <c r="CQ22" s="659"/>
      <c r="CR22" s="659"/>
      <c r="CS22" s="659"/>
      <c r="CT22" s="659"/>
      <c r="CU22" s="659"/>
      <c r="CV22" s="659"/>
      <c r="CW22" s="659"/>
      <c r="CX22" s="659"/>
      <c r="CY22" s="659"/>
      <c r="CZ22" s="659"/>
      <c r="DA22" s="659"/>
    </row>
    <row r="23" spans="1:105" ht="10.5" customHeight="1" x14ac:dyDescent="0.25"/>
    <row r="24" spans="1:105" ht="55.5" customHeight="1" x14ac:dyDescent="0.25">
      <c r="A24" s="466" t="s">
        <v>0</v>
      </c>
      <c r="B24" s="467"/>
      <c r="C24" s="467"/>
      <c r="D24" s="467"/>
      <c r="E24" s="467"/>
      <c r="F24" s="468"/>
      <c r="G24" s="466" t="s">
        <v>78</v>
      </c>
      <c r="H24" s="467"/>
      <c r="I24" s="467"/>
      <c r="J24" s="467"/>
      <c r="K24" s="467"/>
      <c r="L24" s="467"/>
      <c r="M24" s="467"/>
      <c r="N24" s="467"/>
      <c r="O24" s="467"/>
      <c r="P24" s="467"/>
      <c r="Q24" s="467"/>
      <c r="R24" s="467"/>
      <c r="S24" s="467"/>
      <c r="T24" s="467"/>
      <c r="U24" s="467"/>
      <c r="V24" s="467"/>
      <c r="W24" s="467"/>
      <c r="X24" s="467"/>
      <c r="Y24" s="467"/>
      <c r="Z24" s="467"/>
      <c r="AA24" s="467"/>
      <c r="AB24" s="467"/>
      <c r="AC24" s="467"/>
      <c r="AD24" s="467"/>
      <c r="AE24" s="467"/>
      <c r="AF24" s="467"/>
      <c r="AG24" s="467"/>
      <c r="AH24" s="467"/>
      <c r="AI24" s="467"/>
      <c r="AJ24" s="467"/>
      <c r="AK24" s="467"/>
      <c r="AL24" s="467"/>
      <c r="AM24" s="467"/>
      <c r="AN24" s="467"/>
      <c r="AO24" s="467"/>
      <c r="AP24" s="467"/>
      <c r="AQ24" s="467"/>
      <c r="AR24" s="467"/>
      <c r="AS24" s="467"/>
      <c r="AT24" s="467"/>
      <c r="AU24" s="467"/>
      <c r="AV24" s="467"/>
      <c r="AW24" s="467"/>
      <c r="AX24" s="467"/>
      <c r="AY24" s="467"/>
      <c r="AZ24" s="467"/>
      <c r="BA24" s="467"/>
      <c r="BB24" s="467"/>
      <c r="BC24" s="467"/>
      <c r="BD24" s="467"/>
      <c r="BE24" s="467"/>
      <c r="BF24" s="467"/>
      <c r="BG24" s="467"/>
      <c r="BH24" s="467"/>
      <c r="BI24" s="467"/>
      <c r="BJ24" s="467"/>
      <c r="BK24" s="467"/>
      <c r="BL24" s="467"/>
      <c r="BM24" s="467"/>
      <c r="BN24" s="467"/>
      <c r="BO24" s="467"/>
      <c r="BP24" s="467"/>
      <c r="BQ24" s="467"/>
      <c r="BR24" s="467"/>
      <c r="BS24" s="467"/>
      <c r="BT24" s="467"/>
      <c r="BU24" s="467"/>
      <c r="BV24" s="468"/>
      <c r="BW24" s="466" t="s">
        <v>25</v>
      </c>
      <c r="BX24" s="467"/>
      <c r="BY24" s="467"/>
      <c r="BZ24" s="467"/>
      <c r="CA24" s="467"/>
      <c r="CB24" s="467"/>
      <c r="CC24" s="467"/>
      <c r="CD24" s="467"/>
      <c r="CE24" s="467"/>
      <c r="CF24" s="467"/>
      <c r="CG24" s="467"/>
      <c r="CH24" s="467"/>
      <c r="CI24" s="467"/>
      <c r="CJ24" s="467"/>
      <c r="CK24" s="467"/>
      <c r="CL24" s="468"/>
      <c r="CM24" s="466" t="s">
        <v>24</v>
      </c>
      <c r="CN24" s="467"/>
      <c r="CO24" s="467"/>
      <c r="CP24" s="467"/>
      <c r="CQ24" s="467"/>
      <c r="CR24" s="467"/>
      <c r="CS24" s="467"/>
      <c r="CT24" s="467"/>
      <c r="CU24" s="467"/>
      <c r="CV24" s="467"/>
      <c r="CW24" s="467"/>
      <c r="CX24" s="467"/>
      <c r="CY24" s="467"/>
      <c r="CZ24" s="467"/>
      <c r="DA24" s="468"/>
    </row>
    <row r="25" spans="1:105" s="1" customFormat="1" ht="12.75" customHeight="1" x14ac:dyDescent="0.2">
      <c r="A25" s="472">
        <v>1</v>
      </c>
      <c r="B25" s="472"/>
      <c r="C25" s="472"/>
      <c r="D25" s="472"/>
      <c r="E25" s="472"/>
      <c r="F25" s="472"/>
      <c r="G25" s="472">
        <v>2</v>
      </c>
      <c r="H25" s="472"/>
      <c r="I25" s="472"/>
      <c r="J25" s="472"/>
      <c r="K25" s="472"/>
      <c r="L25" s="472"/>
      <c r="M25" s="472"/>
      <c r="N25" s="472"/>
      <c r="O25" s="472"/>
      <c r="P25" s="472"/>
      <c r="Q25" s="472"/>
      <c r="R25" s="472"/>
      <c r="S25" s="472"/>
      <c r="T25" s="472"/>
      <c r="U25" s="472"/>
      <c r="V25" s="472"/>
      <c r="W25" s="472"/>
      <c r="X25" s="472"/>
      <c r="Y25" s="472"/>
      <c r="Z25" s="472"/>
      <c r="AA25" s="472"/>
      <c r="AB25" s="472"/>
      <c r="AC25" s="472"/>
      <c r="AD25" s="472"/>
      <c r="AE25" s="472"/>
      <c r="AF25" s="472"/>
      <c r="AG25" s="472"/>
      <c r="AH25" s="472"/>
      <c r="AI25" s="472"/>
      <c r="AJ25" s="472"/>
      <c r="AK25" s="472"/>
      <c r="AL25" s="472"/>
      <c r="AM25" s="472"/>
      <c r="AN25" s="472"/>
      <c r="AO25" s="472"/>
      <c r="AP25" s="472"/>
      <c r="AQ25" s="472"/>
      <c r="AR25" s="472"/>
      <c r="AS25" s="472"/>
      <c r="AT25" s="472"/>
      <c r="AU25" s="472"/>
      <c r="AV25" s="472"/>
      <c r="AW25" s="472"/>
      <c r="AX25" s="472"/>
      <c r="AY25" s="472"/>
      <c r="AZ25" s="472"/>
      <c r="BA25" s="472"/>
      <c r="BB25" s="472"/>
      <c r="BC25" s="472"/>
      <c r="BD25" s="472"/>
      <c r="BE25" s="472"/>
      <c r="BF25" s="472"/>
      <c r="BG25" s="472"/>
      <c r="BH25" s="472"/>
      <c r="BI25" s="472"/>
      <c r="BJ25" s="472"/>
      <c r="BK25" s="472"/>
      <c r="BL25" s="472"/>
      <c r="BM25" s="472"/>
      <c r="BN25" s="472"/>
      <c r="BO25" s="472"/>
      <c r="BP25" s="472"/>
      <c r="BQ25" s="472"/>
      <c r="BR25" s="472"/>
      <c r="BS25" s="472"/>
      <c r="BT25" s="472"/>
      <c r="BU25" s="472"/>
      <c r="BV25" s="472"/>
      <c r="BW25" s="472">
        <v>3</v>
      </c>
      <c r="BX25" s="472"/>
      <c r="BY25" s="472"/>
      <c r="BZ25" s="472"/>
      <c r="CA25" s="472"/>
      <c r="CB25" s="472"/>
      <c r="CC25" s="472"/>
      <c r="CD25" s="472"/>
      <c r="CE25" s="472"/>
      <c r="CF25" s="472"/>
      <c r="CG25" s="472"/>
      <c r="CH25" s="472"/>
      <c r="CI25" s="472"/>
      <c r="CJ25" s="472"/>
      <c r="CK25" s="472"/>
      <c r="CL25" s="472"/>
      <c r="CM25" s="472">
        <v>4</v>
      </c>
      <c r="CN25" s="472"/>
      <c r="CO25" s="472"/>
      <c r="CP25" s="472"/>
      <c r="CQ25" s="472"/>
      <c r="CR25" s="472"/>
      <c r="CS25" s="472"/>
      <c r="CT25" s="472"/>
      <c r="CU25" s="472"/>
      <c r="CV25" s="472"/>
      <c r="CW25" s="472"/>
      <c r="CX25" s="472"/>
      <c r="CY25" s="472"/>
      <c r="CZ25" s="472"/>
      <c r="DA25" s="472"/>
    </row>
    <row r="26" spans="1:105" ht="15" customHeight="1" x14ac:dyDescent="0.25">
      <c r="A26" s="411" t="s">
        <v>26</v>
      </c>
      <c r="B26" s="411"/>
      <c r="C26" s="411"/>
      <c r="D26" s="411"/>
      <c r="E26" s="411"/>
      <c r="F26" s="411"/>
      <c r="G26" s="8"/>
      <c r="H26" s="553" t="s">
        <v>37</v>
      </c>
      <c r="I26" s="553"/>
      <c r="J26" s="553"/>
      <c r="K26" s="553"/>
      <c r="L26" s="553"/>
      <c r="M26" s="553"/>
      <c r="N26" s="553"/>
      <c r="O26" s="553"/>
      <c r="P26" s="553"/>
      <c r="Q26" s="553"/>
      <c r="R26" s="553"/>
      <c r="S26" s="553"/>
      <c r="T26" s="553"/>
      <c r="U26" s="553"/>
      <c r="V26" s="553"/>
      <c r="W26" s="553"/>
      <c r="X26" s="553"/>
      <c r="Y26" s="553"/>
      <c r="Z26" s="553"/>
      <c r="AA26" s="553"/>
      <c r="AB26" s="553"/>
      <c r="AC26" s="553"/>
      <c r="AD26" s="553"/>
      <c r="AE26" s="553"/>
      <c r="AF26" s="553"/>
      <c r="AG26" s="553"/>
      <c r="AH26" s="553"/>
      <c r="AI26" s="553"/>
      <c r="AJ26" s="553"/>
      <c r="AK26" s="553"/>
      <c r="AL26" s="553"/>
      <c r="AM26" s="553"/>
      <c r="AN26" s="553"/>
      <c r="AO26" s="553"/>
      <c r="AP26" s="553"/>
      <c r="AQ26" s="553"/>
      <c r="AR26" s="553"/>
      <c r="AS26" s="553"/>
      <c r="AT26" s="553"/>
      <c r="AU26" s="553"/>
      <c r="AV26" s="553"/>
      <c r="AW26" s="553"/>
      <c r="AX26" s="553"/>
      <c r="AY26" s="553"/>
      <c r="AZ26" s="553"/>
      <c r="BA26" s="553"/>
      <c r="BB26" s="553"/>
      <c r="BC26" s="553"/>
      <c r="BD26" s="553"/>
      <c r="BE26" s="553"/>
      <c r="BF26" s="553"/>
      <c r="BG26" s="553"/>
      <c r="BH26" s="553"/>
      <c r="BI26" s="553"/>
      <c r="BJ26" s="553"/>
      <c r="BK26" s="553"/>
      <c r="BL26" s="553"/>
      <c r="BM26" s="553"/>
      <c r="BN26" s="553"/>
      <c r="BO26" s="553"/>
      <c r="BP26" s="553"/>
      <c r="BQ26" s="553"/>
      <c r="BR26" s="553"/>
      <c r="BS26" s="553"/>
      <c r="BT26" s="553"/>
      <c r="BU26" s="553"/>
      <c r="BV26" s="554"/>
      <c r="BW26" s="551" t="s">
        <v>8</v>
      </c>
      <c r="BX26" s="551"/>
      <c r="BY26" s="551"/>
      <c r="BZ26" s="551"/>
      <c r="CA26" s="551"/>
      <c r="CB26" s="551"/>
      <c r="CC26" s="551"/>
      <c r="CD26" s="551"/>
      <c r="CE26" s="551"/>
      <c r="CF26" s="551"/>
      <c r="CG26" s="551"/>
      <c r="CH26" s="551"/>
      <c r="CI26" s="551"/>
      <c r="CJ26" s="551"/>
      <c r="CK26" s="551"/>
      <c r="CL26" s="551"/>
      <c r="CM26" s="551">
        <f>SUM(CM27)</f>
        <v>261954</v>
      </c>
      <c r="CN26" s="551"/>
      <c r="CO26" s="551"/>
      <c r="CP26" s="551"/>
      <c r="CQ26" s="551"/>
      <c r="CR26" s="551"/>
      <c r="CS26" s="551"/>
      <c r="CT26" s="551"/>
      <c r="CU26" s="551"/>
      <c r="CV26" s="551"/>
      <c r="CW26" s="551"/>
      <c r="CX26" s="551"/>
      <c r="CY26" s="551"/>
      <c r="CZ26" s="551"/>
      <c r="DA26" s="551"/>
    </row>
    <row r="27" spans="1:105" s="1" customFormat="1" ht="12.75" customHeight="1" x14ac:dyDescent="0.2">
      <c r="A27" s="579" t="s">
        <v>27</v>
      </c>
      <c r="B27" s="580"/>
      <c r="C27" s="580"/>
      <c r="D27" s="580"/>
      <c r="E27" s="580"/>
      <c r="F27" s="581"/>
      <c r="G27" s="10"/>
      <c r="H27" s="575" t="s">
        <v>1</v>
      </c>
      <c r="I27" s="575"/>
      <c r="J27" s="575"/>
      <c r="K27" s="575"/>
      <c r="L27" s="575"/>
      <c r="M27" s="575"/>
      <c r="N27" s="575"/>
      <c r="O27" s="575"/>
      <c r="P27" s="575"/>
      <c r="Q27" s="575"/>
      <c r="R27" s="575"/>
      <c r="S27" s="575"/>
      <c r="T27" s="575"/>
      <c r="U27" s="575"/>
      <c r="V27" s="575"/>
      <c r="W27" s="575"/>
      <c r="X27" s="575"/>
      <c r="Y27" s="575"/>
      <c r="Z27" s="575"/>
      <c r="AA27" s="575"/>
      <c r="AB27" s="575"/>
      <c r="AC27" s="575"/>
      <c r="AD27" s="575"/>
      <c r="AE27" s="575"/>
      <c r="AF27" s="575"/>
      <c r="AG27" s="575"/>
      <c r="AH27" s="575"/>
      <c r="AI27" s="575"/>
      <c r="AJ27" s="575"/>
      <c r="AK27" s="575"/>
      <c r="AL27" s="575"/>
      <c r="AM27" s="575"/>
      <c r="AN27" s="575"/>
      <c r="AO27" s="575"/>
      <c r="AP27" s="575"/>
      <c r="AQ27" s="575"/>
      <c r="AR27" s="575"/>
      <c r="AS27" s="575"/>
      <c r="AT27" s="575"/>
      <c r="AU27" s="575"/>
      <c r="AV27" s="575"/>
      <c r="AW27" s="575"/>
      <c r="AX27" s="575"/>
      <c r="AY27" s="575"/>
      <c r="AZ27" s="575"/>
      <c r="BA27" s="575"/>
      <c r="BB27" s="575"/>
      <c r="BC27" s="575"/>
      <c r="BD27" s="575"/>
      <c r="BE27" s="575"/>
      <c r="BF27" s="575"/>
      <c r="BG27" s="575"/>
      <c r="BH27" s="575"/>
      <c r="BI27" s="575"/>
      <c r="BJ27" s="575"/>
      <c r="BK27" s="575"/>
      <c r="BL27" s="575"/>
      <c r="BM27" s="575"/>
      <c r="BN27" s="575"/>
      <c r="BO27" s="575"/>
      <c r="BP27" s="575"/>
      <c r="BQ27" s="575"/>
      <c r="BR27" s="575"/>
      <c r="BS27" s="575"/>
      <c r="BT27" s="575"/>
      <c r="BU27" s="575"/>
      <c r="BV27" s="576"/>
      <c r="BW27" s="414">
        <v>1190700</v>
      </c>
      <c r="BX27" s="414"/>
      <c r="BY27" s="414"/>
      <c r="BZ27" s="414"/>
      <c r="CA27" s="414"/>
      <c r="CB27" s="414"/>
      <c r="CC27" s="414"/>
      <c r="CD27" s="414"/>
      <c r="CE27" s="414"/>
      <c r="CF27" s="414"/>
      <c r="CG27" s="414"/>
      <c r="CH27" s="414"/>
      <c r="CI27" s="414"/>
      <c r="CJ27" s="414"/>
      <c r="CK27" s="414"/>
      <c r="CL27" s="414"/>
      <c r="CM27" s="414">
        <f>BW27*0.22</f>
        <v>261954</v>
      </c>
      <c r="CN27" s="414"/>
      <c r="CO27" s="414"/>
      <c r="CP27" s="414"/>
      <c r="CQ27" s="414"/>
      <c r="CR27" s="414"/>
      <c r="CS27" s="414"/>
      <c r="CT27" s="414"/>
      <c r="CU27" s="414"/>
      <c r="CV27" s="414"/>
      <c r="CW27" s="414"/>
      <c r="CX27" s="414"/>
      <c r="CY27" s="414"/>
      <c r="CZ27" s="414"/>
      <c r="DA27" s="414"/>
    </row>
    <row r="28" spans="1:105" s="1" customFormat="1" ht="12.75" customHeight="1" x14ac:dyDescent="0.2">
      <c r="A28" s="582"/>
      <c r="B28" s="583"/>
      <c r="C28" s="583"/>
      <c r="D28" s="583"/>
      <c r="E28" s="583"/>
      <c r="F28" s="584"/>
      <c r="G28" s="9"/>
      <c r="H28" s="577" t="s">
        <v>38</v>
      </c>
      <c r="I28" s="577"/>
      <c r="J28" s="577"/>
      <c r="K28" s="577"/>
      <c r="L28" s="577"/>
      <c r="M28" s="577"/>
      <c r="N28" s="577"/>
      <c r="O28" s="577"/>
      <c r="P28" s="577"/>
      <c r="Q28" s="577"/>
      <c r="R28" s="577"/>
      <c r="S28" s="577"/>
      <c r="T28" s="577"/>
      <c r="U28" s="577"/>
      <c r="V28" s="577"/>
      <c r="W28" s="577"/>
      <c r="X28" s="577"/>
      <c r="Y28" s="577"/>
      <c r="Z28" s="577"/>
      <c r="AA28" s="577"/>
      <c r="AB28" s="577"/>
      <c r="AC28" s="577"/>
      <c r="AD28" s="577"/>
      <c r="AE28" s="577"/>
      <c r="AF28" s="577"/>
      <c r="AG28" s="577"/>
      <c r="AH28" s="577"/>
      <c r="AI28" s="577"/>
      <c r="AJ28" s="577"/>
      <c r="AK28" s="577"/>
      <c r="AL28" s="577"/>
      <c r="AM28" s="577"/>
      <c r="AN28" s="577"/>
      <c r="AO28" s="577"/>
      <c r="AP28" s="577"/>
      <c r="AQ28" s="577"/>
      <c r="AR28" s="577"/>
      <c r="AS28" s="577"/>
      <c r="AT28" s="577"/>
      <c r="AU28" s="577"/>
      <c r="AV28" s="577"/>
      <c r="AW28" s="577"/>
      <c r="AX28" s="577"/>
      <c r="AY28" s="577"/>
      <c r="AZ28" s="577"/>
      <c r="BA28" s="577"/>
      <c r="BB28" s="577"/>
      <c r="BC28" s="577"/>
      <c r="BD28" s="577"/>
      <c r="BE28" s="577"/>
      <c r="BF28" s="577"/>
      <c r="BG28" s="577"/>
      <c r="BH28" s="577"/>
      <c r="BI28" s="577"/>
      <c r="BJ28" s="577"/>
      <c r="BK28" s="577"/>
      <c r="BL28" s="577"/>
      <c r="BM28" s="577"/>
      <c r="BN28" s="577"/>
      <c r="BO28" s="577"/>
      <c r="BP28" s="577"/>
      <c r="BQ28" s="577"/>
      <c r="BR28" s="577"/>
      <c r="BS28" s="577"/>
      <c r="BT28" s="577"/>
      <c r="BU28" s="577"/>
      <c r="BV28" s="578"/>
      <c r="BW28" s="414"/>
      <c r="BX28" s="414"/>
      <c r="BY28" s="414"/>
      <c r="BZ28" s="414"/>
      <c r="CA28" s="414"/>
      <c r="CB28" s="414"/>
      <c r="CC28" s="414"/>
      <c r="CD28" s="414"/>
      <c r="CE28" s="414"/>
      <c r="CF28" s="414"/>
      <c r="CG28" s="414"/>
      <c r="CH28" s="414"/>
      <c r="CI28" s="414"/>
      <c r="CJ28" s="414"/>
      <c r="CK28" s="414"/>
      <c r="CL28" s="414"/>
      <c r="CM28" s="414"/>
      <c r="CN28" s="414"/>
      <c r="CO28" s="414"/>
      <c r="CP28" s="414"/>
      <c r="CQ28" s="414"/>
      <c r="CR28" s="414"/>
      <c r="CS28" s="414"/>
      <c r="CT28" s="414"/>
      <c r="CU28" s="414"/>
      <c r="CV28" s="414"/>
      <c r="CW28" s="414"/>
      <c r="CX28" s="414"/>
      <c r="CY28" s="414"/>
      <c r="CZ28" s="414"/>
      <c r="DA28" s="414"/>
    </row>
    <row r="29" spans="1:105" s="1" customFormat="1" ht="13.5" customHeight="1" x14ac:dyDescent="0.2">
      <c r="A29" s="411" t="s">
        <v>28</v>
      </c>
      <c r="B29" s="411"/>
      <c r="C29" s="411"/>
      <c r="D29" s="411"/>
      <c r="E29" s="411"/>
      <c r="F29" s="411"/>
      <c r="G29" s="8"/>
      <c r="H29" s="585" t="s">
        <v>39</v>
      </c>
      <c r="I29" s="585"/>
      <c r="J29" s="585"/>
      <c r="K29" s="585"/>
      <c r="L29" s="585"/>
      <c r="M29" s="585"/>
      <c r="N29" s="585"/>
      <c r="O29" s="585"/>
      <c r="P29" s="585"/>
      <c r="Q29" s="585"/>
      <c r="R29" s="585"/>
      <c r="S29" s="585"/>
      <c r="T29" s="585"/>
      <c r="U29" s="585"/>
      <c r="V29" s="585"/>
      <c r="W29" s="585"/>
      <c r="X29" s="585"/>
      <c r="Y29" s="585"/>
      <c r="Z29" s="585"/>
      <c r="AA29" s="585"/>
      <c r="AB29" s="585"/>
      <c r="AC29" s="585"/>
      <c r="AD29" s="585"/>
      <c r="AE29" s="585"/>
      <c r="AF29" s="585"/>
      <c r="AG29" s="585"/>
      <c r="AH29" s="585"/>
      <c r="AI29" s="585"/>
      <c r="AJ29" s="585"/>
      <c r="AK29" s="585"/>
      <c r="AL29" s="585"/>
      <c r="AM29" s="585"/>
      <c r="AN29" s="585"/>
      <c r="AO29" s="585"/>
      <c r="AP29" s="585"/>
      <c r="AQ29" s="585"/>
      <c r="AR29" s="585"/>
      <c r="AS29" s="585"/>
      <c r="AT29" s="585"/>
      <c r="AU29" s="585"/>
      <c r="AV29" s="585"/>
      <c r="AW29" s="585"/>
      <c r="AX29" s="585"/>
      <c r="AY29" s="585"/>
      <c r="AZ29" s="585"/>
      <c r="BA29" s="585"/>
      <c r="BB29" s="585"/>
      <c r="BC29" s="585"/>
      <c r="BD29" s="585"/>
      <c r="BE29" s="585"/>
      <c r="BF29" s="585"/>
      <c r="BG29" s="585"/>
      <c r="BH29" s="585"/>
      <c r="BI29" s="585"/>
      <c r="BJ29" s="585"/>
      <c r="BK29" s="585"/>
      <c r="BL29" s="585"/>
      <c r="BM29" s="585"/>
      <c r="BN29" s="585"/>
      <c r="BO29" s="585"/>
      <c r="BP29" s="585"/>
      <c r="BQ29" s="585"/>
      <c r="BR29" s="585"/>
      <c r="BS29" s="585"/>
      <c r="BT29" s="585"/>
      <c r="BU29" s="585"/>
      <c r="BV29" s="586"/>
      <c r="BW29" s="551"/>
      <c r="BX29" s="551"/>
      <c r="BY29" s="551"/>
      <c r="BZ29" s="551"/>
      <c r="CA29" s="551"/>
      <c r="CB29" s="551"/>
      <c r="CC29" s="551"/>
      <c r="CD29" s="551"/>
      <c r="CE29" s="551"/>
      <c r="CF29" s="551"/>
      <c r="CG29" s="551"/>
      <c r="CH29" s="551"/>
      <c r="CI29" s="551"/>
      <c r="CJ29" s="551"/>
      <c r="CK29" s="551"/>
      <c r="CL29" s="551"/>
      <c r="CM29" s="551"/>
      <c r="CN29" s="551"/>
      <c r="CO29" s="551"/>
      <c r="CP29" s="551"/>
      <c r="CQ29" s="551"/>
      <c r="CR29" s="551"/>
      <c r="CS29" s="551"/>
      <c r="CT29" s="551"/>
      <c r="CU29" s="551"/>
      <c r="CV29" s="551"/>
      <c r="CW29" s="551"/>
      <c r="CX29" s="551"/>
      <c r="CY29" s="551"/>
      <c r="CZ29" s="551"/>
      <c r="DA29" s="551"/>
    </row>
    <row r="30" spans="1:105" s="1" customFormat="1" ht="26.25" customHeight="1" x14ac:dyDescent="0.2">
      <c r="A30" s="411" t="s">
        <v>29</v>
      </c>
      <c r="B30" s="411"/>
      <c r="C30" s="411"/>
      <c r="D30" s="411"/>
      <c r="E30" s="411"/>
      <c r="F30" s="411"/>
      <c r="G30" s="8"/>
      <c r="H30" s="585" t="s">
        <v>40</v>
      </c>
      <c r="I30" s="585"/>
      <c r="J30" s="585"/>
      <c r="K30" s="585"/>
      <c r="L30" s="585"/>
      <c r="M30" s="585"/>
      <c r="N30" s="585"/>
      <c r="O30" s="585"/>
      <c r="P30" s="585"/>
      <c r="Q30" s="585"/>
      <c r="R30" s="585"/>
      <c r="S30" s="585"/>
      <c r="T30" s="585"/>
      <c r="U30" s="585"/>
      <c r="V30" s="585"/>
      <c r="W30" s="585"/>
      <c r="X30" s="585"/>
      <c r="Y30" s="585"/>
      <c r="Z30" s="585"/>
      <c r="AA30" s="585"/>
      <c r="AB30" s="585"/>
      <c r="AC30" s="585"/>
      <c r="AD30" s="585"/>
      <c r="AE30" s="585"/>
      <c r="AF30" s="585"/>
      <c r="AG30" s="585"/>
      <c r="AH30" s="585"/>
      <c r="AI30" s="585"/>
      <c r="AJ30" s="585"/>
      <c r="AK30" s="585"/>
      <c r="AL30" s="585"/>
      <c r="AM30" s="585"/>
      <c r="AN30" s="585"/>
      <c r="AO30" s="585"/>
      <c r="AP30" s="585"/>
      <c r="AQ30" s="585"/>
      <c r="AR30" s="585"/>
      <c r="AS30" s="585"/>
      <c r="AT30" s="585"/>
      <c r="AU30" s="585"/>
      <c r="AV30" s="585"/>
      <c r="AW30" s="585"/>
      <c r="AX30" s="585"/>
      <c r="AY30" s="585"/>
      <c r="AZ30" s="585"/>
      <c r="BA30" s="585"/>
      <c r="BB30" s="585"/>
      <c r="BC30" s="585"/>
      <c r="BD30" s="585"/>
      <c r="BE30" s="585"/>
      <c r="BF30" s="585"/>
      <c r="BG30" s="585"/>
      <c r="BH30" s="585"/>
      <c r="BI30" s="585"/>
      <c r="BJ30" s="585"/>
      <c r="BK30" s="585"/>
      <c r="BL30" s="585"/>
      <c r="BM30" s="585"/>
      <c r="BN30" s="585"/>
      <c r="BO30" s="585"/>
      <c r="BP30" s="585"/>
      <c r="BQ30" s="585"/>
      <c r="BR30" s="585"/>
      <c r="BS30" s="585"/>
      <c r="BT30" s="585"/>
      <c r="BU30" s="585"/>
      <c r="BV30" s="586"/>
      <c r="BW30" s="551"/>
      <c r="BX30" s="551"/>
      <c r="BY30" s="551"/>
      <c r="BZ30" s="551"/>
      <c r="CA30" s="551"/>
      <c r="CB30" s="551"/>
      <c r="CC30" s="551"/>
      <c r="CD30" s="551"/>
      <c r="CE30" s="551"/>
      <c r="CF30" s="551"/>
      <c r="CG30" s="551"/>
      <c r="CH30" s="551"/>
      <c r="CI30" s="551"/>
      <c r="CJ30" s="551"/>
      <c r="CK30" s="551"/>
      <c r="CL30" s="551"/>
      <c r="CM30" s="551"/>
      <c r="CN30" s="551"/>
      <c r="CO30" s="551"/>
      <c r="CP30" s="551"/>
      <c r="CQ30" s="551"/>
      <c r="CR30" s="551"/>
      <c r="CS30" s="551"/>
      <c r="CT30" s="551"/>
      <c r="CU30" s="551"/>
      <c r="CV30" s="551"/>
      <c r="CW30" s="551"/>
      <c r="CX30" s="551"/>
      <c r="CY30" s="551"/>
      <c r="CZ30" s="551"/>
      <c r="DA30" s="551"/>
    </row>
    <row r="31" spans="1:105" s="1" customFormat="1" ht="26.25" customHeight="1" x14ac:dyDescent="0.2">
      <c r="A31" s="411" t="s">
        <v>30</v>
      </c>
      <c r="B31" s="411"/>
      <c r="C31" s="411"/>
      <c r="D31" s="411"/>
      <c r="E31" s="411"/>
      <c r="F31" s="411"/>
      <c r="G31" s="8"/>
      <c r="H31" s="553" t="s">
        <v>41</v>
      </c>
      <c r="I31" s="553"/>
      <c r="J31" s="553"/>
      <c r="K31" s="553"/>
      <c r="L31" s="553"/>
      <c r="M31" s="553"/>
      <c r="N31" s="553"/>
      <c r="O31" s="553"/>
      <c r="P31" s="553"/>
      <c r="Q31" s="553"/>
      <c r="R31" s="553"/>
      <c r="S31" s="553"/>
      <c r="T31" s="553"/>
      <c r="U31" s="553"/>
      <c r="V31" s="553"/>
      <c r="W31" s="553"/>
      <c r="X31" s="553"/>
      <c r="Y31" s="553"/>
      <c r="Z31" s="553"/>
      <c r="AA31" s="553"/>
      <c r="AB31" s="553"/>
      <c r="AC31" s="553"/>
      <c r="AD31" s="553"/>
      <c r="AE31" s="553"/>
      <c r="AF31" s="553"/>
      <c r="AG31" s="553"/>
      <c r="AH31" s="553"/>
      <c r="AI31" s="553"/>
      <c r="AJ31" s="553"/>
      <c r="AK31" s="553"/>
      <c r="AL31" s="553"/>
      <c r="AM31" s="553"/>
      <c r="AN31" s="553"/>
      <c r="AO31" s="553"/>
      <c r="AP31" s="553"/>
      <c r="AQ31" s="553"/>
      <c r="AR31" s="553"/>
      <c r="AS31" s="553"/>
      <c r="AT31" s="553"/>
      <c r="AU31" s="553"/>
      <c r="AV31" s="553"/>
      <c r="AW31" s="553"/>
      <c r="AX31" s="553"/>
      <c r="AY31" s="553"/>
      <c r="AZ31" s="553"/>
      <c r="BA31" s="553"/>
      <c r="BB31" s="553"/>
      <c r="BC31" s="553"/>
      <c r="BD31" s="553"/>
      <c r="BE31" s="553"/>
      <c r="BF31" s="553"/>
      <c r="BG31" s="553"/>
      <c r="BH31" s="553"/>
      <c r="BI31" s="553"/>
      <c r="BJ31" s="553"/>
      <c r="BK31" s="553"/>
      <c r="BL31" s="553"/>
      <c r="BM31" s="553"/>
      <c r="BN31" s="553"/>
      <c r="BO31" s="553"/>
      <c r="BP31" s="553"/>
      <c r="BQ31" s="553"/>
      <c r="BR31" s="553"/>
      <c r="BS31" s="553"/>
      <c r="BT31" s="553"/>
      <c r="BU31" s="553"/>
      <c r="BV31" s="554"/>
      <c r="BW31" s="551" t="s">
        <v>8</v>
      </c>
      <c r="BX31" s="551"/>
      <c r="BY31" s="551"/>
      <c r="BZ31" s="551"/>
      <c r="CA31" s="551"/>
      <c r="CB31" s="551"/>
      <c r="CC31" s="551"/>
      <c r="CD31" s="551"/>
      <c r="CE31" s="551"/>
      <c r="CF31" s="551"/>
      <c r="CG31" s="551"/>
      <c r="CH31" s="551"/>
      <c r="CI31" s="551"/>
      <c r="CJ31" s="551"/>
      <c r="CK31" s="551"/>
      <c r="CL31" s="551"/>
      <c r="CM31" s="551">
        <f>SUM(CM32:DA35)</f>
        <v>36911.700000000004</v>
      </c>
      <c r="CN31" s="551"/>
      <c r="CO31" s="551"/>
      <c r="CP31" s="551"/>
      <c r="CQ31" s="551"/>
      <c r="CR31" s="551"/>
      <c r="CS31" s="551"/>
      <c r="CT31" s="551"/>
      <c r="CU31" s="551"/>
      <c r="CV31" s="551"/>
      <c r="CW31" s="551"/>
      <c r="CX31" s="551"/>
      <c r="CY31" s="551"/>
      <c r="CZ31" s="551"/>
      <c r="DA31" s="551"/>
    </row>
    <row r="32" spans="1:105" s="1" customFormat="1" ht="12.75" customHeight="1" x14ac:dyDescent="0.2">
      <c r="A32" s="579" t="s">
        <v>31</v>
      </c>
      <c r="B32" s="580"/>
      <c r="C32" s="580"/>
      <c r="D32" s="580"/>
      <c r="E32" s="580"/>
      <c r="F32" s="581"/>
      <c r="G32" s="10"/>
      <c r="H32" s="575" t="s">
        <v>1</v>
      </c>
      <c r="I32" s="575"/>
      <c r="J32" s="575"/>
      <c r="K32" s="575"/>
      <c r="L32" s="575"/>
      <c r="M32" s="575"/>
      <c r="N32" s="575"/>
      <c r="O32" s="575"/>
      <c r="P32" s="575"/>
      <c r="Q32" s="575"/>
      <c r="R32" s="575"/>
      <c r="S32" s="575"/>
      <c r="T32" s="575"/>
      <c r="U32" s="575"/>
      <c r="V32" s="575"/>
      <c r="W32" s="575"/>
      <c r="X32" s="575"/>
      <c r="Y32" s="575"/>
      <c r="Z32" s="575"/>
      <c r="AA32" s="575"/>
      <c r="AB32" s="575"/>
      <c r="AC32" s="575"/>
      <c r="AD32" s="575"/>
      <c r="AE32" s="575"/>
      <c r="AF32" s="575"/>
      <c r="AG32" s="575"/>
      <c r="AH32" s="575"/>
      <c r="AI32" s="575"/>
      <c r="AJ32" s="575"/>
      <c r="AK32" s="575"/>
      <c r="AL32" s="575"/>
      <c r="AM32" s="575"/>
      <c r="AN32" s="575"/>
      <c r="AO32" s="575"/>
      <c r="AP32" s="575"/>
      <c r="AQ32" s="575"/>
      <c r="AR32" s="575"/>
      <c r="AS32" s="575"/>
      <c r="AT32" s="575"/>
      <c r="AU32" s="575"/>
      <c r="AV32" s="575"/>
      <c r="AW32" s="575"/>
      <c r="AX32" s="575"/>
      <c r="AY32" s="575"/>
      <c r="AZ32" s="575"/>
      <c r="BA32" s="575"/>
      <c r="BB32" s="575"/>
      <c r="BC32" s="575"/>
      <c r="BD32" s="575"/>
      <c r="BE32" s="575"/>
      <c r="BF32" s="575"/>
      <c r="BG32" s="575"/>
      <c r="BH32" s="575"/>
      <c r="BI32" s="575"/>
      <c r="BJ32" s="575"/>
      <c r="BK32" s="575"/>
      <c r="BL32" s="575"/>
      <c r="BM32" s="575"/>
      <c r="BN32" s="575"/>
      <c r="BO32" s="575"/>
      <c r="BP32" s="575"/>
      <c r="BQ32" s="575"/>
      <c r="BR32" s="575"/>
      <c r="BS32" s="575"/>
      <c r="BT32" s="575"/>
      <c r="BU32" s="575"/>
      <c r="BV32" s="576"/>
      <c r="BW32" s="414">
        <v>1190700</v>
      </c>
      <c r="BX32" s="414"/>
      <c r="BY32" s="414"/>
      <c r="BZ32" s="414"/>
      <c r="CA32" s="414"/>
      <c r="CB32" s="414"/>
      <c r="CC32" s="414"/>
      <c r="CD32" s="414"/>
      <c r="CE32" s="414"/>
      <c r="CF32" s="414"/>
      <c r="CG32" s="414"/>
      <c r="CH32" s="414"/>
      <c r="CI32" s="414"/>
      <c r="CJ32" s="414"/>
      <c r="CK32" s="414"/>
      <c r="CL32" s="414"/>
      <c r="CM32" s="414">
        <f>BW32*0.029</f>
        <v>34530.300000000003</v>
      </c>
      <c r="CN32" s="414"/>
      <c r="CO32" s="414"/>
      <c r="CP32" s="414"/>
      <c r="CQ32" s="414"/>
      <c r="CR32" s="414"/>
      <c r="CS32" s="414"/>
      <c r="CT32" s="414"/>
      <c r="CU32" s="414"/>
      <c r="CV32" s="414"/>
      <c r="CW32" s="414"/>
      <c r="CX32" s="414"/>
      <c r="CY32" s="414"/>
      <c r="CZ32" s="414"/>
      <c r="DA32" s="414"/>
    </row>
    <row r="33" spans="1:105" s="1" customFormat="1" ht="25.5" customHeight="1" x14ac:dyDescent="0.2">
      <c r="A33" s="582"/>
      <c r="B33" s="583"/>
      <c r="C33" s="583"/>
      <c r="D33" s="583"/>
      <c r="E33" s="583"/>
      <c r="F33" s="584"/>
      <c r="G33" s="9"/>
      <c r="H33" s="577" t="s">
        <v>42</v>
      </c>
      <c r="I33" s="577"/>
      <c r="J33" s="577"/>
      <c r="K33" s="577"/>
      <c r="L33" s="577"/>
      <c r="M33" s="577"/>
      <c r="N33" s="577"/>
      <c r="O33" s="577"/>
      <c r="P33" s="577"/>
      <c r="Q33" s="577"/>
      <c r="R33" s="577"/>
      <c r="S33" s="577"/>
      <c r="T33" s="577"/>
      <c r="U33" s="577"/>
      <c r="V33" s="577"/>
      <c r="W33" s="577"/>
      <c r="X33" s="577"/>
      <c r="Y33" s="577"/>
      <c r="Z33" s="577"/>
      <c r="AA33" s="577"/>
      <c r="AB33" s="577"/>
      <c r="AC33" s="577"/>
      <c r="AD33" s="577"/>
      <c r="AE33" s="577"/>
      <c r="AF33" s="577"/>
      <c r="AG33" s="577"/>
      <c r="AH33" s="577"/>
      <c r="AI33" s="577"/>
      <c r="AJ33" s="577"/>
      <c r="AK33" s="577"/>
      <c r="AL33" s="577"/>
      <c r="AM33" s="577"/>
      <c r="AN33" s="577"/>
      <c r="AO33" s="577"/>
      <c r="AP33" s="577"/>
      <c r="AQ33" s="577"/>
      <c r="AR33" s="577"/>
      <c r="AS33" s="577"/>
      <c r="AT33" s="577"/>
      <c r="AU33" s="577"/>
      <c r="AV33" s="577"/>
      <c r="AW33" s="577"/>
      <c r="AX33" s="577"/>
      <c r="AY33" s="577"/>
      <c r="AZ33" s="577"/>
      <c r="BA33" s="577"/>
      <c r="BB33" s="577"/>
      <c r="BC33" s="577"/>
      <c r="BD33" s="577"/>
      <c r="BE33" s="577"/>
      <c r="BF33" s="577"/>
      <c r="BG33" s="577"/>
      <c r="BH33" s="577"/>
      <c r="BI33" s="577"/>
      <c r="BJ33" s="577"/>
      <c r="BK33" s="577"/>
      <c r="BL33" s="577"/>
      <c r="BM33" s="577"/>
      <c r="BN33" s="577"/>
      <c r="BO33" s="577"/>
      <c r="BP33" s="577"/>
      <c r="BQ33" s="577"/>
      <c r="BR33" s="577"/>
      <c r="BS33" s="577"/>
      <c r="BT33" s="577"/>
      <c r="BU33" s="577"/>
      <c r="BV33" s="578"/>
      <c r="BW33" s="414"/>
      <c r="BX33" s="414"/>
      <c r="BY33" s="414"/>
      <c r="BZ33" s="414"/>
      <c r="CA33" s="414"/>
      <c r="CB33" s="414"/>
      <c r="CC33" s="414"/>
      <c r="CD33" s="414"/>
      <c r="CE33" s="414"/>
      <c r="CF33" s="414"/>
      <c r="CG33" s="414"/>
      <c r="CH33" s="414"/>
      <c r="CI33" s="414"/>
      <c r="CJ33" s="414"/>
      <c r="CK33" s="414"/>
      <c r="CL33" s="414"/>
      <c r="CM33" s="414"/>
      <c r="CN33" s="414"/>
      <c r="CO33" s="414"/>
      <c r="CP33" s="414"/>
      <c r="CQ33" s="414"/>
      <c r="CR33" s="414"/>
      <c r="CS33" s="414"/>
      <c r="CT33" s="414"/>
      <c r="CU33" s="414"/>
      <c r="CV33" s="414"/>
      <c r="CW33" s="414"/>
      <c r="CX33" s="414"/>
      <c r="CY33" s="414"/>
      <c r="CZ33" s="414"/>
      <c r="DA33" s="414"/>
    </row>
    <row r="34" spans="1:105" s="1" customFormat="1" ht="26.25" customHeight="1" x14ac:dyDescent="0.2">
      <c r="A34" s="411" t="s">
        <v>32</v>
      </c>
      <c r="B34" s="411"/>
      <c r="C34" s="411"/>
      <c r="D34" s="411"/>
      <c r="E34" s="411"/>
      <c r="F34" s="411"/>
      <c r="G34" s="8"/>
      <c r="H34" s="585" t="s">
        <v>43</v>
      </c>
      <c r="I34" s="585"/>
      <c r="J34" s="585"/>
      <c r="K34" s="585"/>
      <c r="L34" s="585"/>
      <c r="M34" s="585"/>
      <c r="N34" s="585"/>
      <c r="O34" s="585"/>
      <c r="P34" s="585"/>
      <c r="Q34" s="585"/>
      <c r="R34" s="585"/>
      <c r="S34" s="585"/>
      <c r="T34" s="585"/>
      <c r="U34" s="585"/>
      <c r="V34" s="585"/>
      <c r="W34" s="585"/>
      <c r="X34" s="585"/>
      <c r="Y34" s="585"/>
      <c r="Z34" s="585"/>
      <c r="AA34" s="585"/>
      <c r="AB34" s="585"/>
      <c r="AC34" s="585"/>
      <c r="AD34" s="585"/>
      <c r="AE34" s="585"/>
      <c r="AF34" s="585"/>
      <c r="AG34" s="585"/>
      <c r="AH34" s="585"/>
      <c r="AI34" s="585"/>
      <c r="AJ34" s="585"/>
      <c r="AK34" s="585"/>
      <c r="AL34" s="585"/>
      <c r="AM34" s="585"/>
      <c r="AN34" s="585"/>
      <c r="AO34" s="585"/>
      <c r="AP34" s="585"/>
      <c r="AQ34" s="585"/>
      <c r="AR34" s="585"/>
      <c r="AS34" s="585"/>
      <c r="AT34" s="585"/>
      <c r="AU34" s="585"/>
      <c r="AV34" s="585"/>
      <c r="AW34" s="585"/>
      <c r="AX34" s="585"/>
      <c r="AY34" s="585"/>
      <c r="AZ34" s="585"/>
      <c r="BA34" s="585"/>
      <c r="BB34" s="585"/>
      <c r="BC34" s="585"/>
      <c r="BD34" s="585"/>
      <c r="BE34" s="585"/>
      <c r="BF34" s="585"/>
      <c r="BG34" s="585"/>
      <c r="BH34" s="585"/>
      <c r="BI34" s="585"/>
      <c r="BJ34" s="585"/>
      <c r="BK34" s="585"/>
      <c r="BL34" s="585"/>
      <c r="BM34" s="585"/>
      <c r="BN34" s="585"/>
      <c r="BO34" s="585"/>
      <c r="BP34" s="585"/>
      <c r="BQ34" s="585"/>
      <c r="BR34" s="585"/>
      <c r="BS34" s="585"/>
      <c r="BT34" s="585"/>
      <c r="BU34" s="585"/>
      <c r="BV34" s="586"/>
      <c r="BW34" s="414">
        <v>1190700</v>
      </c>
      <c r="BX34" s="414"/>
      <c r="BY34" s="414"/>
      <c r="BZ34" s="414"/>
      <c r="CA34" s="414"/>
      <c r="CB34" s="414"/>
      <c r="CC34" s="414"/>
      <c r="CD34" s="414"/>
      <c r="CE34" s="414"/>
      <c r="CF34" s="414"/>
      <c r="CG34" s="414"/>
      <c r="CH34" s="414"/>
      <c r="CI34" s="414"/>
      <c r="CJ34" s="414"/>
      <c r="CK34" s="414"/>
      <c r="CL34" s="414"/>
      <c r="CM34" s="414">
        <f>BW34*0.002</f>
        <v>2381.4</v>
      </c>
      <c r="CN34" s="414"/>
      <c r="CO34" s="414"/>
      <c r="CP34" s="414"/>
      <c r="CQ34" s="414"/>
      <c r="CR34" s="414"/>
      <c r="CS34" s="414"/>
      <c r="CT34" s="414"/>
      <c r="CU34" s="414"/>
      <c r="CV34" s="414"/>
      <c r="CW34" s="414"/>
      <c r="CX34" s="414"/>
      <c r="CY34" s="414"/>
      <c r="CZ34" s="414"/>
      <c r="DA34" s="414"/>
    </row>
    <row r="35" spans="1:105" s="1" customFormat="1" ht="27" customHeight="1" x14ac:dyDescent="0.2">
      <c r="A35" s="411" t="s">
        <v>33</v>
      </c>
      <c r="B35" s="411"/>
      <c r="C35" s="411"/>
      <c r="D35" s="411"/>
      <c r="E35" s="411"/>
      <c r="F35" s="411"/>
      <c r="G35" s="8"/>
      <c r="H35" s="585" t="s">
        <v>44</v>
      </c>
      <c r="I35" s="585"/>
      <c r="J35" s="585"/>
      <c r="K35" s="585"/>
      <c r="L35" s="585"/>
      <c r="M35" s="585"/>
      <c r="N35" s="585"/>
      <c r="O35" s="585"/>
      <c r="P35" s="585"/>
      <c r="Q35" s="585"/>
      <c r="R35" s="585"/>
      <c r="S35" s="585"/>
      <c r="T35" s="585"/>
      <c r="U35" s="585"/>
      <c r="V35" s="585"/>
      <c r="W35" s="585"/>
      <c r="X35" s="585"/>
      <c r="Y35" s="585"/>
      <c r="Z35" s="585"/>
      <c r="AA35" s="585"/>
      <c r="AB35" s="585"/>
      <c r="AC35" s="585"/>
      <c r="AD35" s="585"/>
      <c r="AE35" s="585"/>
      <c r="AF35" s="585"/>
      <c r="AG35" s="585"/>
      <c r="AH35" s="585"/>
      <c r="AI35" s="585"/>
      <c r="AJ35" s="585"/>
      <c r="AK35" s="585"/>
      <c r="AL35" s="585"/>
      <c r="AM35" s="585"/>
      <c r="AN35" s="585"/>
      <c r="AO35" s="585"/>
      <c r="AP35" s="585"/>
      <c r="AQ35" s="585"/>
      <c r="AR35" s="585"/>
      <c r="AS35" s="585"/>
      <c r="AT35" s="585"/>
      <c r="AU35" s="585"/>
      <c r="AV35" s="585"/>
      <c r="AW35" s="585"/>
      <c r="AX35" s="585"/>
      <c r="AY35" s="585"/>
      <c r="AZ35" s="585"/>
      <c r="BA35" s="585"/>
      <c r="BB35" s="585"/>
      <c r="BC35" s="585"/>
      <c r="BD35" s="585"/>
      <c r="BE35" s="585"/>
      <c r="BF35" s="585"/>
      <c r="BG35" s="585"/>
      <c r="BH35" s="585"/>
      <c r="BI35" s="585"/>
      <c r="BJ35" s="585"/>
      <c r="BK35" s="585"/>
      <c r="BL35" s="585"/>
      <c r="BM35" s="585"/>
      <c r="BN35" s="585"/>
      <c r="BO35" s="585"/>
      <c r="BP35" s="585"/>
      <c r="BQ35" s="585"/>
      <c r="BR35" s="585"/>
      <c r="BS35" s="585"/>
      <c r="BT35" s="585"/>
      <c r="BU35" s="585"/>
      <c r="BV35" s="586"/>
      <c r="BW35" s="414"/>
      <c r="BX35" s="414"/>
      <c r="BY35" s="414"/>
      <c r="BZ35" s="414"/>
      <c r="CA35" s="414"/>
      <c r="CB35" s="414"/>
      <c r="CC35" s="414"/>
      <c r="CD35" s="414"/>
      <c r="CE35" s="414"/>
      <c r="CF35" s="414"/>
      <c r="CG35" s="414"/>
      <c r="CH35" s="414"/>
      <c r="CI35" s="414"/>
      <c r="CJ35" s="414"/>
      <c r="CK35" s="414"/>
      <c r="CL35" s="414"/>
      <c r="CM35" s="414"/>
      <c r="CN35" s="414"/>
      <c r="CO35" s="414"/>
      <c r="CP35" s="414"/>
      <c r="CQ35" s="414"/>
      <c r="CR35" s="414"/>
      <c r="CS35" s="414"/>
      <c r="CT35" s="414"/>
      <c r="CU35" s="414"/>
      <c r="CV35" s="414"/>
      <c r="CW35" s="414"/>
      <c r="CX35" s="414"/>
      <c r="CY35" s="414"/>
      <c r="CZ35" s="414"/>
      <c r="DA35" s="414"/>
    </row>
    <row r="36" spans="1:105" s="1" customFormat="1" ht="27" customHeight="1" x14ac:dyDescent="0.2">
      <c r="A36" s="411" t="s">
        <v>34</v>
      </c>
      <c r="B36" s="411"/>
      <c r="C36" s="411"/>
      <c r="D36" s="411"/>
      <c r="E36" s="411"/>
      <c r="F36" s="411"/>
      <c r="G36" s="8"/>
      <c r="H36" s="585" t="s">
        <v>45</v>
      </c>
      <c r="I36" s="585"/>
      <c r="J36" s="585"/>
      <c r="K36" s="585"/>
      <c r="L36" s="585"/>
      <c r="M36" s="585"/>
      <c r="N36" s="585"/>
      <c r="O36" s="585"/>
      <c r="P36" s="585"/>
      <c r="Q36" s="585"/>
      <c r="R36" s="585"/>
      <c r="S36" s="585"/>
      <c r="T36" s="585"/>
      <c r="U36" s="585"/>
      <c r="V36" s="585"/>
      <c r="W36" s="585"/>
      <c r="X36" s="585"/>
      <c r="Y36" s="585"/>
      <c r="Z36" s="585"/>
      <c r="AA36" s="585"/>
      <c r="AB36" s="585"/>
      <c r="AC36" s="585"/>
      <c r="AD36" s="585"/>
      <c r="AE36" s="585"/>
      <c r="AF36" s="585"/>
      <c r="AG36" s="585"/>
      <c r="AH36" s="585"/>
      <c r="AI36" s="585"/>
      <c r="AJ36" s="585"/>
      <c r="AK36" s="585"/>
      <c r="AL36" s="585"/>
      <c r="AM36" s="585"/>
      <c r="AN36" s="585"/>
      <c r="AO36" s="585"/>
      <c r="AP36" s="585"/>
      <c r="AQ36" s="585"/>
      <c r="AR36" s="585"/>
      <c r="AS36" s="585"/>
      <c r="AT36" s="585"/>
      <c r="AU36" s="585"/>
      <c r="AV36" s="585"/>
      <c r="AW36" s="585"/>
      <c r="AX36" s="585"/>
      <c r="AY36" s="585"/>
      <c r="AZ36" s="585"/>
      <c r="BA36" s="585"/>
      <c r="BB36" s="585"/>
      <c r="BC36" s="585"/>
      <c r="BD36" s="585"/>
      <c r="BE36" s="585"/>
      <c r="BF36" s="585"/>
      <c r="BG36" s="585"/>
      <c r="BH36" s="585"/>
      <c r="BI36" s="585"/>
      <c r="BJ36" s="585"/>
      <c r="BK36" s="585"/>
      <c r="BL36" s="585"/>
      <c r="BM36" s="585"/>
      <c r="BN36" s="585"/>
      <c r="BO36" s="585"/>
      <c r="BP36" s="585"/>
      <c r="BQ36" s="585"/>
      <c r="BR36" s="585"/>
      <c r="BS36" s="585"/>
      <c r="BT36" s="585"/>
      <c r="BU36" s="585"/>
      <c r="BV36" s="586"/>
      <c r="BW36" s="414"/>
      <c r="BX36" s="414"/>
      <c r="BY36" s="414"/>
      <c r="BZ36" s="414"/>
      <c r="CA36" s="414"/>
      <c r="CB36" s="414"/>
      <c r="CC36" s="414"/>
      <c r="CD36" s="414"/>
      <c r="CE36" s="414"/>
      <c r="CF36" s="414"/>
      <c r="CG36" s="414"/>
      <c r="CH36" s="414"/>
      <c r="CI36" s="414"/>
      <c r="CJ36" s="414"/>
      <c r="CK36" s="414"/>
      <c r="CL36" s="414"/>
      <c r="CM36" s="414"/>
      <c r="CN36" s="414"/>
      <c r="CO36" s="414"/>
      <c r="CP36" s="414"/>
      <c r="CQ36" s="414"/>
      <c r="CR36" s="414"/>
      <c r="CS36" s="414"/>
      <c r="CT36" s="414"/>
      <c r="CU36" s="414"/>
      <c r="CV36" s="414"/>
      <c r="CW36" s="414"/>
      <c r="CX36" s="414"/>
      <c r="CY36" s="414"/>
      <c r="CZ36" s="414"/>
      <c r="DA36" s="414"/>
    </row>
    <row r="37" spans="1:105" s="1" customFormat="1" ht="27" customHeight="1" x14ac:dyDescent="0.2">
      <c r="A37" s="411" t="s">
        <v>35</v>
      </c>
      <c r="B37" s="411"/>
      <c r="C37" s="411"/>
      <c r="D37" s="411"/>
      <c r="E37" s="411"/>
      <c r="F37" s="411"/>
      <c r="G37" s="8"/>
      <c r="H37" s="585" t="s">
        <v>45</v>
      </c>
      <c r="I37" s="585"/>
      <c r="J37" s="585"/>
      <c r="K37" s="585"/>
      <c r="L37" s="585"/>
      <c r="M37" s="585"/>
      <c r="N37" s="585"/>
      <c r="O37" s="585"/>
      <c r="P37" s="585"/>
      <c r="Q37" s="585"/>
      <c r="R37" s="585"/>
      <c r="S37" s="585"/>
      <c r="T37" s="585"/>
      <c r="U37" s="585"/>
      <c r="V37" s="585"/>
      <c r="W37" s="585"/>
      <c r="X37" s="585"/>
      <c r="Y37" s="585"/>
      <c r="Z37" s="585"/>
      <c r="AA37" s="585"/>
      <c r="AB37" s="585"/>
      <c r="AC37" s="585"/>
      <c r="AD37" s="585"/>
      <c r="AE37" s="585"/>
      <c r="AF37" s="585"/>
      <c r="AG37" s="585"/>
      <c r="AH37" s="585"/>
      <c r="AI37" s="585"/>
      <c r="AJ37" s="585"/>
      <c r="AK37" s="585"/>
      <c r="AL37" s="585"/>
      <c r="AM37" s="585"/>
      <c r="AN37" s="585"/>
      <c r="AO37" s="585"/>
      <c r="AP37" s="585"/>
      <c r="AQ37" s="585"/>
      <c r="AR37" s="585"/>
      <c r="AS37" s="585"/>
      <c r="AT37" s="585"/>
      <c r="AU37" s="585"/>
      <c r="AV37" s="585"/>
      <c r="AW37" s="585"/>
      <c r="AX37" s="585"/>
      <c r="AY37" s="585"/>
      <c r="AZ37" s="585"/>
      <c r="BA37" s="585"/>
      <c r="BB37" s="585"/>
      <c r="BC37" s="585"/>
      <c r="BD37" s="585"/>
      <c r="BE37" s="585"/>
      <c r="BF37" s="585"/>
      <c r="BG37" s="585"/>
      <c r="BH37" s="585"/>
      <c r="BI37" s="585"/>
      <c r="BJ37" s="585"/>
      <c r="BK37" s="585"/>
      <c r="BL37" s="585"/>
      <c r="BM37" s="585"/>
      <c r="BN37" s="585"/>
      <c r="BO37" s="585"/>
      <c r="BP37" s="585"/>
      <c r="BQ37" s="585"/>
      <c r="BR37" s="585"/>
      <c r="BS37" s="585"/>
      <c r="BT37" s="585"/>
      <c r="BU37" s="585"/>
      <c r="BV37" s="586"/>
      <c r="BW37" s="414"/>
      <c r="BX37" s="414"/>
      <c r="BY37" s="414"/>
      <c r="BZ37" s="414"/>
      <c r="CA37" s="414"/>
      <c r="CB37" s="414"/>
      <c r="CC37" s="414"/>
      <c r="CD37" s="414"/>
      <c r="CE37" s="414"/>
      <c r="CF37" s="414"/>
      <c r="CG37" s="414"/>
      <c r="CH37" s="414"/>
      <c r="CI37" s="414"/>
      <c r="CJ37" s="414"/>
      <c r="CK37" s="414"/>
      <c r="CL37" s="414"/>
      <c r="CM37" s="414"/>
      <c r="CN37" s="414"/>
      <c r="CO37" s="414"/>
      <c r="CP37" s="414"/>
      <c r="CQ37" s="414"/>
      <c r="CR37" s="414"/>
      <c r="CS37" s="414"/>
      <c r="CT37" s="414"/>
      <c r="CU37" s="414"/>
      <c r="CV37" s="414"/>
      <c r="CW37" s="414"/>
      <c r="CX37" s="414"/>
      <c r="CY37" s="414"/>
      <c r="CZ37" s="414"/>
      <c r="DA37" s="414"/>
    </row>
    <row r="38" spans="1:105" s="1" customFormat="1" ht="26.25" customHeight="1" x14ac:dyDescent="0.2">
      <c r="A38" s="411" t="s">
        <v>36</v>
      </c>
      <c r="B38" s="411"/>
      <c r="C38" s="411"/>
      <c r="D38" s="411"/>
      <c r="E38" s="411"/>
      <c r="F38" s="411"/>
      <c r="G38" s="8"/>
      <c r="H38" s="553" t="s">
        <v>46</v>
      </c>
      <c r="I38" s="553"/>
      <c r="J38" s="553"/>
      <c r="K38" s="553"/>
      <c r="L38" s="553"/>
      <c r="M38" s="553"/>
      <c r="N38" s="553"/>
      <c r="O38" s="553"/>
      <c r="P38" s="553"/>
      <c r="Q38" s="553"/>
      <c r="R38" s="553"/>
      <c r="S38" s="553"/>
      <c r="T38" s="553"/>
      <c r="U38" s="553"/>
      <c r="V38" s="553"/>
      <c r="W38" s="553"/>
      <c r="X38" s="553"/>
      <c r="Y38" s="553"/>
      <c r="Z38" s="553"/>
      <c r="AA38" s="553"/>
      <c r="AB38" s="553"/>
      <c r="AC38" s="553"/>
      <c r="AD38" s="553"/>
      <c r="AE38" s="553"/>
      <c r="AF38" s="553"/>
      <c r="AG38" s="553"/>
      <c r="AH38" s="553"/>
      <c r="AI38" s="553"/>
      <c r="AJ38" s="553"/>
      <c r="AK38" s="553"/>
      <c r="AL38" s="553"/>
      <c r="AM38" s="553"/>
      <c r="AN38" s="553"/>
      <c r="AO38" s="553"/>
      <c r="AP38" s="553"/>
      <c r="AQ38" s="553"/>
      <c r="AR38" s="553"/>
      <c r="AS38" s="553"/>
      <c r="AT38" s="553"/>
      <c r="AU38" s="553"/>
      <c r="AV38" s="553"/>
      <c r="AW38" s="553"/>
      <c r="AX38" s="553"/>
      <c r="AY38" s="553"/>
      <c r="AZ38" s="553"/>
      <c r="BA38" s="553"/>
      <c r="BB38" s="553"/>
      <c r="BC38" s="553"/>
      <c r="BD38" s="553"/>
      <c r="BE38" s="553"/>
      <c r="BF38" s="553"/>
      <c r="BG38" s="553"/>
      <c r="BH38" s="553"/>
      <c r="BI38" s="553"/>
      <c r="BJ38" s="553"/>
      <c r="BK38" s="553"/>
      <c r="BL38" s="553"/>
      <c r="BM38" s="553"/>
      <c r="BN38" s="553"/>
      <c r="BO38" s="553"/>
      <c r="BP38" s="553"/>
      <c r="BQ38" s="553"/>
      <c r="BR38" s="553"/>
      <c r="BS38" s="553"/>
      <c r="BT38" s="553"/>
      <c r="BU38" s="553"/>
      <c r="BV38" s="554"/>
      <c r="BW38" s="414">
        <v>1190700</v>
      </c>
      <c r="BX38" s="414"/>
      <c r="BY38" s="414"/>
      <c r="BZ38" s="414"/>
      <c r="CA38" s="414"/>
      <c r="CB38" s="414"/>
      <c r="CC38" s="414"/>
      <c r="CD38" s="414"/>
      <c r="CE38" s="414"/>
      <c r="CF38" s="414"/>
      <c r="CG38" s="414"/>
      <c r="CH38" s="414"/>
      <c r="CI38" s="414"/>
      <c r="CJ38" s="414"/>
      <c r="CK38" s="414"/>
      <c r="CL38" s="414"/>
      <c r="CM38" s="414">
        <f>BW38*0.051</f>
        <v>60725.7</v>
      </c>
      <c r="CN38" s="414"/>
      <c r="CO38" s="414"/>
      <c r="CP38" s="414"/>
      <c r="CQ38" s="414"/>
      <c r="CR38" s="414"/>
      <c r="CS38" s="414"/>
      <c r="CT38" s="414"/>
      <c r="CU38" s="414"/>
      <c r="CV38" s="414"/>
      <c r="CW38" s="414"/>
      <c r="CX38" s="414"/>
      <c r="CY38" s="414"/>
      <c r="CZ38" s="414"/>
      <c r="DA38" s="414"/>
    </row>
    <row r="39" spans="1:105" s="1" customFormat="1" ht="13.5" customHeight="1" x14ac:dyDescent="0.2">
      <c r="A39" s="411"/>
      <c r="B39" s="411"/>
      <c r="C39" s="411"/>
      <c r="D39" s="411"/>
      <c r="E39" s="411"/>
      <c r="F39" s="411"/>
      <c r="G39" s="590" t="s">
        <v>7</v>
      </c>
      <c r="H39" s="591"/>
      <c r="I39" s="591"/>
      <c r="J39" s="591"/>
      <c r="K39" s="591"/>
      <c r="L39" s="591"/>
      <c r="M39" s="591"/>
      <c r="N39" s="591"/>
      <c r="O39" s="591"/>
      <c r="P39" s="591"/>
      <c r="Q39" s="591"/>
      <c r="R39" s="591"/>
      <c r="S39" s="591"/>
      <c r="T39" s="591"/>
      <c r="U39" s="591"/>
      <c r="V39" s="591"/>
      <c r="W39" s="591"/>
      <c r="X39" s="591"/>
      <c r="Y39" s="591"/>
      <c r="Z39" s="591"/>
      <c r="AA39" s="591"/>
      <c r="AB39" s="591"/>
      <c r="AC39" s="591"/>
      <c r="AD39" s="591"/>
      <c r="AE39" s="591"/>
      <c r="AF39" s="591"/>
      <c r="AG39" s="591"/>
      <c r="AH39" s="591"/>
      <c r="AI39" s="591"/>
      <c r="AJ39" s="591"/>
      <c r="AK39" s="591"/>
      <c r="AL39" s="591"/>
      <c r="AM39" s="591"/>
      <c r="AN39" s="591"/>
      <c r="AO39" s="591"/>
      <c r="AP39" s="591"/>
      <c r="AQ39" s="591"/>
      <c r="AR39" s="591"/>
      <c r="AS39" s="591"/>
      <c r="AT39" s="591"/>
      <c r="AU39" s="591"/>
      <c r="AV39" s="591"/>
      <c r="AW39" s="591"/>
      <c r="AX39" s="591"/>
      <c r="AY39" s="591"/>
      <c r="AZ39" s="591"/>
      <c r="BA39" s="591"/>
      <c r="BB39" s="591"/>
      <c r="BC39" s="591"/>
      <c r="BD39" s="591"/>
      <c r="BE39" s="591"/>
      <c r="BF39" s="591"/>
      <c r="BG39" s="591"/>
      <c r="BH39" s="591"/>
      <c r="BI39" s="591"/>
      <c r="BJ39" s="591"/>
      <c r="BK39" s="591"/>
      <c r="BL39" s="591"/>
      <c r="BM39" s="591"/>
      <c r="BN39" s="591"/>
      <c r="BO39" s="591"/>
      <c r="BP39" s="591"/>
      <c r="BQ39" s="591"/>
      <c r="BR39" s="591"/>
      <c r="BS39" s="591"/>
      <c r="BT39" s="591"/>
      <c r="BU39" s="591"/>
      <c r="BV39" s="592"/>
      <c r="BW39" s="551" t="s">
        <v>8</v>
      </c>
      <c r="BX39" s="551"/>
      <c r="BY39" s="551"/>
      <c r="BZ39" s="551"/>
      <c r="CA39" s="551"/>
      <c r="CB39" s="551"/>
      <c r="CC39" s="551"/>
      <c r="CD39" s="551"/>
      <c r="CE39" s="551"/>
      <c r="CF39" s="551"/>
      <c r="CG39" s="551"/>
      <c r="CH39" s="551"/>
      <c r="CI39" s="551"/>
      <c r="CJ39" s="551"/>
      <c r="CK39" s="551"/>
      <c r="CL39" s="551"/>
      <c r="CM39" s="589">
        <f>CM26+CM31+CM38</f>
        <v>359591.4</v>
      </c>
      <c r="CN39" s="589"/>
      <c r="CO39" s="589"/>
      <c r="CP39" s="589"/>
      <c r="CQ39" s="589"/>
      <c r="CR39" s="589"/>
      <c r="CS39" s="589"/>
      <c r="CT39" s="589"/>
      <c r="CU39" s="589"/>
      <c r="CV39" s="589"/>
      <c r="CW39" s="589"/>
      <c r="CX39" s="589"/>
      <c r="CY39" s="589"/>
      <c r="CZ39" s="589"/>
      <c r="DA39" s="589"/>
    </row>
    <row r="40" spans="1:105" ht="3" customHeight="1" x14ac:dyDescent="0.25"/>
    <row r="41" spans="1:105" s="7" customFormat="1" ht="48" customHeight="1" x14ac:dyDescent="0.2">
      <c r="A41" s="682" t="s">
        <v>84</v>
      </c>
      <c r="B41" s="683"/>
      <c r="C41" s="683"/>
      <c r="D41" s="683"/>
      <c r="E41" s="683"/>
      <c r="F41" s="683"/>
      <c r="G41" s="683"/>
      <c r="H41" s="683"/>
      <c r="I41" s="683"/>
      <c r="J41" s="683"/>
      <c r="K41" s="683"/>
      <c r="L41" s="683"/>
      <c r="M41" s="683"/>
      <c r="N41" s="683"/>
      <c r="O41" s="683"/>
      <c r="P41" s="683"/>
      <c r="Q41" s="683"/>
      <c r="R41" s="683"/>
      <c r="S41" s="683"/>
      <c r="T41" s="683"/>
      <c r="U41" s="683"/>
      <c r="V41" s="683"/>
      <c r="W41" s="683"/>
      <c r="X41" s="683"/>
      <c r="Y41" s="683"/>
      <c r="Z41" s="683"/>
      <c r="AA41" s="683"/>
      <c r="AB41" s="683"/>
      <c r="AC41" s="683"/>
      <c r="AD41" s="683"/>
      <c r="AE41" s="683"/>
      <c r="AF41" s="683"/>
      <c r="AG41" s="683"/>
      <c r="AH41" s="683"/>
      <c r="AI41" s="683"/>
      <c r="AJ41" s="683"/>
      <c r="AK41" s="683"/>
      <c r="AL41" s="683"/>
      <c r="AM41" s="683"/>
      <c r="AN41" s="683"/>
      <c r="AO41" s="683"/>
      <c r="AP41" s="683"/>
      <c r="AQ41" s="683"/>
      <c r="AR41" s="683"/>
      <c r="AS41" s="683"/>
      <c r="AT41" s="683"/>
      <c r="AU41" s="683"/>
      <c r="AV41" s="683"/>
      <c r="AW41" s="683"/>
      <c r="AX41" s="683"/>
      <c r="AY41" s="683"/>
      <c r="AZ41" s="683"/>
      <c r="BA41" s="683"/>
      <c r="BB41" s="683"/>
      <c r="BC41" s="683"/>
      <c r="BD41" s="683"/>
      <c r="BE41" s="683"/>
      <c r="BF41" s="683"/>
      <c r="BG41" s="683"/>
      <c r="BH41" s="683"/>
      <c r="BI41" s="683"/>
      <c r="BJ41" s="683"/>
      <c r="BK41" s="683"/>
      <c r="BL41" s="683"/>
      <c r="BM41" s="683"/>
      <c r="BN41" s="683"/>
      <c r="BO41" s="683"/>
      <c r="BP41" s="683"/>
      <c r="BQ41" s="683"/>
      <c r="BR41" s="683"/>
      <c r="BS41" s="683"/>
      <c r="BT41" s="683"/>
      <c r="BU41" s="683"/>
      <c r="BV41" s="683"/>
      <c r="BW41" s="683"/>
      <c r="BX41" s="683"/>
      <c r="BY41" s="683"/>
      <c r="BZ41" s="683"/>
      <c r="CA41" s="683"/>
      <c r="CB41" s="683"/>
      <c r="CC41" s="683"/>
      <c r="CD41" s="683"/>
      <c r="CE41" s="683"/>
      <c r="CF41" s="683"/>
      <c r="CG41" s="683"/>
      <c r="CH41" s="683"/>
      <c r="CI41" s="683"/>
      <c r="CJ41" s="683"/>
      <c r="CK41" s="683"/>
      <c r="CL41" s="683"/>
      <c r="CM41" s="683"/>
      <c r="CN41" s="683"/>
      <c r="CO41" s="683"/>
      <c r="CP41" s="683"/>
      <c r="CQ41" s="683"/>
      <c r="CR41" s="683"/>
      <c r="CS41" s="683"/>
      <c r="CT41" s="683"/>
      <c r="CU41" s="683"/>
      <c r="CV41" s="683"/>
      <c r="CW41" s="683"/>
      <c r="CX41" s="683"/>
      <c r="CY41" s="683"/>
      <c r="CZ41" s="683"/>
      <c r="DA41" s="683"/>
    </row>
    <row r="43" spans="1:105" s="6" customFormat="1" ht="42" customHeight="1" x14ac:dyDescent="0.2">
      <c r="A43" s="659" t="s">
        <v>161</v>
      </c>
      <c r="B43" s="659"/>
      <c r="C43" s="659"/>
      <c r="D43" s="659"/>
      <c r="E43" s="659"/>
      <c r="F43" s="659"/>
      <c r="G43" s="659"/>
      <c r="H43" s="659"/>
      <c r="I43" s="659"/>
      <c r="J43" s="659"/>
      <c r="K43" s="659"/>
      <c r="L43" s="659"/>
      <c r="M43" s="659"/>
      <c r="N43" s="659"/>
      <c r="O43" s="659"/>
      <c r="P43" s="659"/>
      <c r="Q43" s="659"/>
      <c r="R43" s="659"/>
      <c r="S43" s="659"/>
      <c r="T43" s="659"/>
      <c r="U43" s="659"/>
      <c r="V43" s="659"/>
      <c r="W43" s="659"/>
      <c r="X43" s="659"/>
      <c r="Y43" s="659"/>
      <c r="Z43" s="659"/>
      <c r="AA43" s="659"/>
      <c r="AB43" s="659"/>
      <c r="AC43" s="659"/>
      <c r="AD43" s="659"/>
      <c r="AE43" s="659"/>
      <c r="AF43" s="659"/>
      <c r="AG43" s="659"/>
      <c r="AH43" s="659"/>
      <c r="AI43" s="659"/>
      <c r="AJ43" s="659"/>
      <c r="AK43" s="659"/>
      <c r="AL43" s="659"/>
      <c r="AM43" s="659"/>
      <c r="AN43" s="659"/>
      <c r="AO43" s="659"/>
      <c r="AP43" s="659"/>
      <c r="AQ43" s="659"/>
      <c r="AR43" s="659"/>
      <c r="AS43" s="659"/>
      <c r="AT43" s="659"/>
      <c r="AU43" s="659"/>
      <c r="AV43" s="659"/>
      <c r="AW43" s="659"/>
      <c r="AX43" s="659"/>
      <c r="AY43" s="659"/>
      <c r="AZ43" s="659"/>
      <c r="BA43" s="659"/>
      <c r="BB43" s="659"/>
      <c r="BC43" s="659"/>
      <c r="BD43" s="659"/>
      <c r="BE43" s="659"/>
      <c r="BF43" s="659"/>
      <c r="BG43" s="659"/>
      <c r="BH43" s="659"/>
      <c r="BI43" s="659"/>
      <c r="BJ43" s="659"/>
      <c r="BK43" s="659"/>
      <c r="BL43" s="659"/>
      <c r="BM43" s="659"/>
      <c r="BN43" s="659"/>
      <c r="BO43" s="659"/>
      <c r="BP43" s="659"/>
      <c r="BQ43" s="659"/>
      <c r="BR43" s="659"/>
      <c r="BS43" s="659"/>
      <c r="BT43" s="659"/>
      <c r="BU43" s="659"/>
      <c r="BV43" s="659"/>
      <c r="BW43" s="659"/>
      <c r="BX43" s="659"/>
      <c r="BY43" s="659"/>
      <c r="BZ43" s="659"/>
      <c r="CA43" s="659"/>
      <c r="CB43" s="659"/>
      <c r="CC43" s="659"/>
      <c r="CD43" s="659"/>
      <c r="CE43" s="659"/>
      <c r="CF43" s="659"/>
      <c r="CG43" s="659"/>
      <c r="CH43" s="659"/>
      <c r="CI43" s="659"/>
      <c r="CJ43" s="659"/>
      <c r="CK43" s="659"/>
      <c r="CL43" s="659"/>
      <c r="CM43" s="659"/>
      <c r="CN43" s="659"/>
      <c r="CO43" s="659"/>
      <c r="CP43" s="659"/>
      <c r="CQ43" s="659"/>
      <c r="CR43" s="659"/>
      <c r="CS43" s="659"/>
      <c r="CT43" s="659"/>
      <c r="CU43" s="659"/>
      <c r="CV43" s="659"/>
      <c r="CW43" s="659"/>
      <c r="CX43" s="659"/>
      <c r="CY43" s="659"/>
      <c r="CZ43" s="659"/>
      <c r="DA43" s="659"/>
    </row>
    <row r="44" spans="1:105" ht="10.5" customHeight="1" x14ac:dyDescent="0.25"/>
    <row r="45" spans="1:105" s="3" customFormat="1" ht="45" customHeight="1" x14ac:dyDescent="0.2">
      <c r="A45" s="466" t="s">
        <v>0</v>
      </c>
      <c r="B45" s="467"/>
      <c r="C45" s="467"/>
      <c r="D45" s="467"/>
      <c r="E45" s="467"/>
      <c r="F45" s="468"/>
      <c r="G45" s="466" t="s">
        <v>19</v>
      </c>
      <c r="H45" s="467"/>
      <c r="I45" s="467"/>
      <c r="J45" s="467"/>
      <c r="K45" s="467"/>
      <c r="L45" s="467"/>
      <c r="M45" s="467"/>
      <c r="N45" s="467"/>
      <c r="O45" s="467"/>
      <c r="P45" s="467"/>
      <c r="Q45" s="467"/>
      <c r="R45" s="467"/>
      <c r="S45" s="467"/>
      <c r="T45" s="467"/>
      <c r="U45" s="467"/>
      <c r="V45" s="467"/>
      <c r="W45" s="467"/>
      <c r="X45" s="467"/>
      <c r="Y45" s="467"/>
      <c r="Z45" s="467"/>
      <c r="AA45" s="467"/>
      <c r="AB45" s="467"/>
      <c r="AC45" s="467"/>
      <c r="AD45" s="468"/>
      <c r="AE45" s="466" t="s">
        <v>160</v>
      </c>
      <c r="AF45" s="467"/>
      <c r="AG45" s="467"/>
      <c r="AH45" s="467"/>
      <c r="AI45" s="467"/>
      <c r="AJ45" s="467"/>
      <c r="AK45" s="467"/>
      <c r="AL45" s="467"/>
      <c r="AM45" s="467"/>
      <c r="AN45" s="467"/>
      <c r="AO45" s="467"/>
      <c r="AP45" s="467"/>
      <c r="AQ45" s="467"/>
      <c r="AR45" s="467"/>
      <c r="AS45" s="467"/>
      <c r="AT45" s="467"/>
      <c r="AU45" s="467"/>
      <c r="AV45" s="467"/>
      <c r="AW45" s="467"/>
      <c r="AX45" s="467"/>
      <c r="AY45" s="467"/>
      <c r="AZ45" s="467"/>
      <c r="BA45" s="467"/>
      <c r="BB45" s="467"/>
      <c r="BC45" s="468"/>
      <c r="BD45" s="469" t="s">
        <v>82</v>
      </c>
      <c r="BE45" s="470"/>
      <c r="BF45" s="470"/>
      <c r="BG45" s="470"/>
      <c r="BH45" s="470"/>
      <c r="BI45" s="470"/>
      <c r="BJ45" s="470"/>
      <c r="BK45" s="470"/>
      <c r="BL45" s="470"/>
      <c r="BM45" s="470"/>
      <c r="BN45" s="470"/>
      <c r="BO45" s="470"/>
      <c r="BP45" s="470"/>
      <c r="BQ45" s="470"/>
      <c r="BR45" s="470"/>
      <c r="BS45" s="470"/>
      <c r="BT45" s="470"/>
      <c r="BU45" s="470"/>
      <c r="BV45" s="470"/>
      <c r="BW45" s="470"/>
      <c r="BX45" s="470"/>
      <c r="BY45" s="470"/>
      <c r="BZ45" s="470"/>
      <c r="CA45" s="470"/>
      <c r="CB45" s="470"/>
      <c r="CC45" s="470"/>
      <c r="CD45" s="470"/>
      <c r="CE45" s="470"/>
      <c r="CF45" s="470"/>
      <c r="CG45" s="470"/>
      <c r="CH45" s="470"/>
      <c r="CI45" s="471"/>
      <c r="CJ45" s="466" t="s">
        <v>48</v>
      </c>
      <c r="CK45" s="467"/>
      <c r="CL45" s="467"/>
      <c r="CM45" s="467"/>
      <c r="CN45" s="467"/>
      <c r="CO45" s="467"/>
      <c r="CP45" s="467"/>
      <c r="CQ45" s="467"/>
      <c r="CR45" s="467"/>
      <c r="CS45" s="467"/>
      <c r="CT45" s="467"/>
      <c r="CU45" s="467"/>
      <c r="CV45" s="467"/>
      <c r="CW45" s="467"/>
      <c r="CX45" s="467"/>
      <c r="CY45" s="467"/>
      <c r="CZ45" s="467"/>
      <c r="DA45" s="468"/>
    </row>
    <row r="46" spans="1:105" s="4" customFormat="1" ht="12.75" x14ac:dyDescent="0.2">
      <c r="A46" s="472">
        <v>1</v>
      </c>
      <c r="B46" s="472"/>
      <c r="C46" s="472"/>
      <c r="D46" s="472"/>
      <c r="E46" s="472"/>
      <c r="F46" s="472"/>
      <c r="G46" s="472">
        <v>2</v>
      </c>
      <c r="H46" s="472"/>
      <c r="I46" s="472"/>
      <c r="J46" s="472"/>
      <c r="K46" s="472"/>
      <c r="L46" s="472"/>
      <c r="M46" s="472"/>
      <c r="N46" s="472"/>
      <c r="O46" s="472"/>
      <c r="P46" s="472"/>
      <c r="Q46" s="472"/>
      <c r="R46" s="472"/>
      <c r="S46" s="472"/>
      <c r="T46" s="472"/>
      <c r="U46" s="472"/>
      <c r="V46" s="472"/>
      <c r="W46" s="472"/>
      <c r="X46" s="472"/>
      <c r="Y46" s="472"/>
      <c r="Z46" s="472"/>
      <c r="AA46" s="472"/>
      <c r="AB46" s="472"/>
      <c r="AC46" s="472"/>
      <c r="AD46" s="472"/>
      <c r="AE46" s="472">
        <v>3</v>
      </c>
      <c r="AF46" s="472"/>
      <c r="AG46" s="472"/>
      <c r="AH46" s="472"/>
      <c r="AI46" s="472"/>
      <c r="AJ46" s="472"/>
      <c r="AK46" s="472"/>
      <c r="AL46" s="472"/>
      <c r="AM46" s="472"/>
      <c r="AN46" s="472"/>
      <c r="AO46" s="472"/>
      <c r="AP46" s="472"/>
      <c r="AQ46" s="472"/>
      <c r="AR46" s="472"/>
      <c r="AS46" s="472"/>
      <c r="AT46" s="472"/>
      <c r="AU46" s="472"/>
      <c r="AV46" s="472"/>
      <c r="AW46" s="472"/>
      <c r="AX46" s="472"/>
      <c r="AY46" s="472"/>
      <c r="AZ46" s="472"/>
      <c r="BA46" s="472"/>
      <c r="BB46" s="472"/>
      <c r="BC46" s="472"/>
      <c r="BD46" s="408">
        <v>4</v>
      </c>
      <c r="BE46" s="409"/>
      <c r="BF46" s="409"/>
      <c r="BG46" s="409"/>
      <c r="BH46" s="409"/>
      <c r="BI46" s="409"/>
      <c r="BJ46" s="409"/>
      <c r="BK46" s="409"/>
      <c r="BL46" s="409"/>
      <c r="BM46" s="409"/>
      <c r="BN46" s="409"/>
      <c r="BO46" s="409"/>
      <c r="BP46" s="409"/>
      <c r="BQ46" s="409"/>
      <c r="BR46" s="409"/>
      <c r="BS46" s="409"/>
      <c r="BT46" s="409"/>
      <c r="BU46" s="409"/>
      <c r="BV46" s="409"/>
      <c r="BW46" s="409"/>
      <c r="BX46" s="409"/>
      <c r="BY46" s="409"/>
      <c r="BZ46" s="409"/>
      <c r="CA46" s="409"/>
      <c r="CB46" s="409"/>
      <c r="CC46" s="409"/>
      <c r="CD46" s="409"/>
      <c r="CE46" s="409"/>
      <c r="CF46" s="409"/>
      <c r="CG46" s="409"/>
      <c r="CH46" s="409"/>
      <c r="CI46" s="410"/>
      <c r="CJ46" s="472">
        <v>5</v>
      </c>
      <c r="CK46" s="472"/>
      <c r="CL46" s="472"/>
      <c r="CM46" s="472"/>
      <c r="CN46" s="472"/>
      <c r="CO46" s="472"/>
      <c r="CP46" s="472"/>
      <c r="CQ46" s="472"/>
      <c r="CR46" s="472"/>
      <c r="CS46" s="472"/>
      <c r="CT46" s="472"/>
      <c r="CU46" s="472"/>
      <c r="CV46" s="472"/>
      <c r="CW46" s="472"/>
      <c r="CX46" s="472"/>
      <c r="CY46" s="472"/>
      <c r="CZ46" s="472"/>
      <c r="DA46" s="472"/>
    </row>
    <row r="47" spans="1:105" s="5" customFormat="1" ht="15" customHeight="1" x14ac:dyDescent="0.2">
      <c r="A47" s="411"/>
      <c r="B47" s="411"/>
      <c r="C47" s="411"/>
      <c r="D47" s="411"/>
      <c r="E47" s="411"/>
      <c r="F47" s="411"/>
      <c r="G47" s="418"/>
      <c r="H47" s="418"/>
      <c r="I47" s="418"/>
      <c r="J47" s="418"/>
      <c r="K47" s="418"/>
      <c r="L47" s="418"/>
      <c r="M47" s="418"/>
      <c r="N47" s="418"/>
      <c r="O47" s="418"/>
      <c r="P47" s="418"/>
      <c r="Q47" s="418"/>
      <c r="R47" s="418"/>
      <c r="S47" s="418"/>
      <c r="T47" s="418"/>
      <c r="U47" s="418"/>
      <c r="V47" s="418"/>
      <c r="W47" s="418"/>
      <c r="X47" s="418"/>
      <c r="Y47" s="418"/>
      <c r="Z47" s="418"/>
      <c r="AA47" s="418"/>
      <c r="AB47" s="418"/>
      <c r="AC47" s="418"/>
      <c r="AD47" s="418"/>
      <c r="AE47" s="404"/>
      <c r="AF47" s="404"/>
      <c r="AG47" s="404"/>
      <c r="AH47" s="404"/>
      <c r="AI47" s="404"/>
      <c r="AJ47" s="404"/>
      <c r="AK47" s="404"/>
      <c r="AL47" s="404"/>
      <c r="AM47" s="404"/>
      <c r="AN47" s="404"/>
      <c r="AO47" s="404"/>
      <c r="AP47" s="404"/>
      <c r="AQ47" s="404"/>
      <c r="AR47" s="404"/>
      <c r="AS47" s="404"/>
      <c r="AT47" s="404"/>
      <c r="AU47" s="404"/>
      <c r="AV47" s="404"/>
      <c r="AW47" s="404"/>
      <c r="AX47" s="404"/>
      <c r="AY47" s="404"/>
      <c r="AZ47" s="404"/>
      <c r="BA47" s="404"/>
      <c r="BB47" s="404"/>
      <c r="BC47" s="404"/>
      <c r="BD47" s="555"/>
      <c r="BE47" s="556"/>
      <c r="BF47" s="556"/>
      <c r="BG47" s="556"/>
      <c r="BH47" s="556"/>
      <c r="BI47" s="556"/>
      <c r="BJ47" s="556"/>
      <c r="BK47" s="556"/>
      <c r="BL47" s="556"/>
      <c r="BM47" s="556"/>
      <c r="BN47" s="556"/>
      <c r="BO47" s="556"/>
      <c r="BP47" s="556"/>
      <c r="BQ47" s="556"/>
      <c r="BR47" s="556"/>
      <c r="BS47" s="556"/>
      <c r="BT47" s="556"/>
      <c r="BU47" s="556"/>
      <c r="BV47" s="556"/>
      <c r="BW47" s="556"/>
      <c r="BX47" s="556"/>
      <c r="BY47" s="556"/>
      <c r="BZ47" s="556"/>
      <c r="CA47" s="556"/>
      <c r="CB47" s="556"/>
      <c r="CC47" s="556"/>
      <c r="CD47" s="556"/>
      <c r="CE47" s="556"/>
      <c r="CF47" s="556"/>
      <c r="CG47" s="556"/>
      <c r="CH47" s="556"/>
      <c r="CI47" s="557"/>
      <c r="CJ47" s="551"/>
      <c r="CK47" s="551"/>
      <c r="CL47" s="551"/>
      <c r="CM47" s="551"/>
      <c r="CN47" s="551"/>
      <c r="CO47" s="551"/>
      <c r="CP47" s="551"/>
      <c r="CQ47" s="551"/>
      <c r="CR47" s="551"/>
      <c r="CS47" s="551"/>
      <c r="CT47" s="551"/>
      <c r="CU47" s="551"/>
      <c r="CV47" s="551"/>
      <c r="CW47" s="551"/>
      <c r="CX47" s="551"/>
      <c r="CY47" s="551"/>
      <c r="CZ47" s="551"/>
      <c r="DA47" s="551"/>
    </row>
    <row r="48" spans="1:105" s="5" customFormat="1" ht="15" customHeight="1" x14ac:dyDescent="0.2">
      <c r="A48" s="411"/>
      <c r="B48" s="411"/>
      <c r="C48" s="411"/>
      <c r="D48" s="411"/>
      <c r="E48" s="411"/>
      <c r="F48" s="411"/>
      <c r="G48" s="418"/>
      <c r="H48" s="418"/>
      <c r="I48" s="418"/>
      <c r="J48" s="418"/>
      <c r="K48" s="418"/>
      <c r="L48" s="418"/>
      <c r="M48" s="418"/>
      <c r="N48" s="418"/>
      <c r="O48" s="418"/>
      <c r="P48" s="418"/>
      <c r="Q48" s="418"/>
      <c r="R48" s="418"/>
      <c r="S48" s="418"/>
      <c r="T48" s="418"/>
      <c r="U48" s="418"/>
      <c r="V48" s="418"/>
      <c r="W48" s="418"/>
      <c r="X48" s="418"/>
      <c r="Y48" s="418"/>
      <c r="Z48" s="418"/>
      <c r="AA48" s="418"/>
      <c r="AB48" s="418"/>
      <c r="AC48" s="418"/>
      <c r="AD48" s="418"/>
      <c r="AE48" s="404"/>
      <c r="AF48" s="404"/>
      <c r="AG48" s="404"/>
      <c r="AH48" s="404"/>
      <c r="AI48" s="404"/>
      <c r="AJ48" s="404"/>
      <c r="AK48" s="404"/>
      <c r="AL48" s="404"/>
      <c r="AM48" s="404"/>
      <c r="AN48" s="404"/>
      <c r="AO48" s="404"/>
      <c r="AP48" s="404"/>
      <c r="AQ48" s="404"/>
      <c r="AR48" s="404"/>
      <c r="AS48" s="404"/>
      <c r="AT48" s="404"/>
      <c r="AU48" s="404"/>
      <c r="AV48" s="404"/>
      <c r="AW48" s="404"/>
      <c r="AX48" s="404"/>
      <c r="AY48" s="404"/>
      <c r="AZ48" s="404"/>
      <c r="BA48" s="404"/>
      <c r="BB48" s="404"/>
      <c r="BC48" s="404"/>
      <c r="BD48" s="555"/>
      <c r="BE48" s="556"/>
      <c r="BF48" s="556"/>
      <c r="BG48" s="556"/>
      <c r="BH48" s="556"/>
      <c r="BI48" s="556"/>
      <c r="BJ48" s="556"/>
      <c r="BK48" s="556"/>
      <c r="BL48" s="556"/>
      <c r="BM48" s="556"/>
      <c r="BN48" s="556"/>
      <c r="BO48" s="556"/>
      <c r="BP48" s="556"/>
      <c r="BQ48" s="556"/>
      <c r="BR48" s="556"/>
      <c r="BS48" s="556"/>
      <c r="BT48" s="556"/>
      <c r="BU48" s="556"/>
      <c r="BV48" s="556"/>
      <c r="BW48" s="556"/>
      <c r="BX48" s="556"/>
      <c r="BY48" s="556"/>
      <c r="BZ48" s="556"/>
      <c r="CA48" s="556"/>
      <c r="CB48" s="556"/>
      <c r="CC48" s="556"/>
      <c r="CD48" s="556"/>
      <c r="CE48" s="556"/>
      <c r="CF48" s="556"/>
      <c r="CG48" s="556"/>
      <c r="CH48" s="556"/>
      <c r="CI48" s="557"/>
      <c r="CJ48" s="551"/>
      <c r="CK48" s="551"/>
      <c r="CL48" s="551"/>
      <c r="CM48" s="551"/>
      <c r="CN48" s="551"/>
      <c r="CO48" s="551"/>
      <c r="CP48" s="551"/>
      <c r="CQ48" s="551"/>
      <c r="CR48" s="551"/>
      <c r="CS48" s="551"/>
      <c r="CT48" s="551"/>
      <c r="CU48" s="551"/>
      <c r="CV48" s="551"/>
      <c r="CW48" s="551"/>
      <c r="CX48" s="551"/>
      <c r="CY48" s="551"/>
      <c r="CZ48" s="551"/>
      <c r="DA48" s="551"/>
    </row>
    <row r="49" spans="1:105" s="5" customFormat="1" ht="15" customHeight="1" x14ac:dyDescent="0.2">
      <c r="A49" s="411"/>
      <c r="B49" s="411"/>
      <c r="C49" s="411"/>
      <c r="D49" s="411"/>
      <c r="E49" s="411"/>
      <c r="F49" s="411"/>
      <c r="G49" s="473" t="s">
        <v>7</v>
      </c>
      <c r="H49" s="473"/>
      <c r="I49" s="473"/>
      <c r="J49" s="473"/>
      <c r="K49" s="473"/>
      <c r="L49" s="473"/>
      <c r="M49" s="473"/>
      <c r="N49" s="473"/>
      <c r="O49" s="473"/>
      <c r="P49" s="473"/>
      <c r="Q49" s="473"/>
      <c r="R49" s="473"/>
      <c r="S49" s="473"/>
      <c r="T49" s="473"/>
      <c r="U49" s="473"/>
      <c r="V49" s="473"/>
      <c r="W49" s="473"/>
      <c r="X49" s="473"/>
      <c r="Y49" s="473"/>
      <c r="Z49" s="473"/>
      <c r="AA49" s="473"/>
      <c r="AB49" s="473"/>
      <c r="AC49" s="473"/>
      <c r="AD49" s="474"/>
      <c r="AE49" s="404" t="s">
        <v>8</v>
      </c>
      <c r="AF49" s="404"/>
      <c r="AG49" s="404"/>
      <c r="AH49" s="404"/>
      <c r="AI49" s="404"/>
      <c r="AJ49" s="404"/>
      <c r="AK49" s="404"/>
      <c r="AL49" s="404"/>
      <c r="AM49" s="404"/>
      <c r="AN49" s="404"/>
      <c r="AO49" s="404"/>
      <c r="AP49" s="404"/>
      <c r="AQ49" s="404"/>
      <c r="AR49" s="404"/>
      <c r="AS49" s="404"/>
      <c r="AT49" s="404"/>
      <c r="AU49" s="404"/>
      <c r="AV49" s="404"/>
      <c r="AW49" s="404"/>
      <c r="AX49" s="404"/>
      <c r="AY49" s="404"/>
      <c r="AZ49" s="404"/>
      <c r="BA49" s="404"/>
      <c r="BB49" s="404"/>
      <c r="BC49" s="404"/>
      <c r="BD49" s="555" t="s">
        <v>8</v>
      </c>
      <c r="BE49" s="556"/>
      <c r="BF49" s="556"/>
      <c r="BG49" s="556"/>
      <c r="BH49" s="556"/>
      <c r="BI49" s="556"/>
      <c r="BJ49" s="556"/>
      <c r="BK49" s="556"/>
      <c r="BL49" s="556"/>
      <c r="BM49" s="556"/>
      <c r="BN49" s="556"/>
      <c r="BO49" s="556"/>
      <c r="BP49" s="556"/>
      <c r="BQ49" s="556"/>
      <c r="BR49" s="556"/>
      <c r="BS49" s="556"/>
      <c r="BT49" s="556"/>
      <c r="BU49" s="556"/>
      <c r="BV49" s="556"/>
      <c r="BW49" s="556"/>
      <c r="BX49" s="556"/>
      <c r="BY49" s="556"/>
      <c r="BZ49" s="556"/>
      <c r="CA49" s="556"/>
      <c r="CB49" s="556"/>
      <c r="CC49" s="556"/>
      <c r="CD49" s="556"/>
      <c r="CE49" s="556"/>
      <c r="CF49" s="556"/>
      <c r="CG49" s="556"/>
      <c r="CH49" s="556"/>
      <c r="CI49" s="557"/>
      <c r="CJ49" s="551"/>
      <c r="CK49" s="551"/>
      <c r="CL49" s="551"/>
      <c r="CM49" s="551"/>
      <c r="CN49" s="551"/>
      <c r="CO49" s="551"/>
      <c r="CP49" s="551"/>
      <c r="CQ49" s="551"/>
      <c r="CR49" s="551"/>
      <c r="CS49" s="551"/>
      <c r="CT49" s="551"/>
      <c r="CU49" s="551"/>
      <c r="CV49" s="551"/>
      <c r="CW49" s="551"/>
      <c r="CX49" s="551"/>
      <c r="CY49" s="551"/>
      <c r="CZ49" s="551"/>
      <c r="DA49" s="551"/>
    </row>
    <row r="50" spans="1:105" s="6" customFormat="1" ht="14.25" x14ac:dyDescent="0.2">
      <c r="A50" s="536" t="s">
        <v>47</v>
      </c>
      <c r="B50" s="536"/>
      <c r="C50" s="536"/>
      <c r="D50" s="536"/>
      <c r="E50" s="536"/>
      <c r="F50" s="536"/>
      <c r="G50" s="536"/>
      <c r="H50" s="536"/>
      <c r="I50" s="536"/>
      <c r="J50" s="536"/>
      <c r="K50" s="536"/>
      <c r="L50" s="536"/>
      <c r="M50" s="536"/>
      <c r="N50" s="536"/>
      <c r="O50" s="536"/>
      <c r="P50" s="536"/>
      <c r="Q50" s="536"/>
      <c r="R50" s="536"/>
      <c r="S50" s="536"/>
      <c r="T50" s="536"/>
      <c r="U50" s="536"/>
      <c r="V50" s="536"/>
      <c r="W50" s="536"/>
      <c r="X50" s="536"/>
      <c r="Y50" s="536"/>
      <c r="Z50" s="536"/>
      <c r="AA50" s="536"/>
      <c r="AB50" s="536"/>
      <c r="AC50" s="536"/>
      <c r="AD50" s="536"/>
      <c r="AE50" s="536"/>
      <c r="AF50" s="536"/>
      <c r="AG50" s="536"/>
      <c r="AH50" s="536"/>
      <c r="AI50" s="536"/>
      <c r="AJ50" s="536"/>
      <c r="AK50" s="536"/>
      <c r="AL50" s="536"/>
      <c r="AM50" s="536"/>
      <c r="AN50" s="536"/>
      <c r="AO50" s="536"/>
      <c r="AP50" s="536"/>
      <c r="AQ50" s="536"/>
      <c r="AR50" s="536"/>
      <c r="AS50" s="536"/>
      <c r="AT50" s="536"/>
      <c r="AU50" s="536"/>
      <c r="AV50" s="536"/>
      <c r="AW50" s="536"/>
      <c r="AX50" s="536"/>
      <c r="AY50" s="536"/>
      <c r="AZ50" s="536"/>
      <c r="BA50" s="536"/>
      <c r="BB50" s="536"/>
      <c r="BC50" s="536"/>
      <c r="BD50" s="536"/>
      <c r="BE50" s="536"/>
      <c r="BF50" s="536"/>
      <c r="BG50" s="536"/>
      <c r="BH50" s="536"/>
      <c r="BI50" s="536"/>
      <c r="BJ50" s="536"/>
      <c r="BK50" s="536"/>
      <c r="BL50" s="536"/>
      <c r="BM50" s="536"/>
      <c r="BN50" s="536"/>
      <c r="BO50" s="536"/>
      <c r="BP50" s="536"/>
      <c r="BQ50" s="536"/>
      <c r="BR50" s="536"/>
      <c r="BS50" s="536"/>
      <c r="BT50" s="536"/>
      <c r="BU50" s="536"/>
      <c r="BV50" s="536"/>
      <c r="BW50" s="536"/>
      <c r="BX50" s="536"/>
      <c r="BY50" s="536"/>
      <c r="BZ50" s="536"/>
      <c r="CA50" s="536"/>
      <c r="CB50" s="536"/>
      <c r="CC50" s="536"/>
      <c r="CD50" s="536"/>
      <c r="CE50" s="536"/>
      <c r="CF50" s="536"/>
      <c r="CG50" s="536"/>
      <c r="CH50" s="536"/>
      <c r="CI50" s="536"/>
      <c r="CJ50" s="536"/>
      <c r="CK50" s="536"/>
      <c r="CL50" s="536"/>
      <c r="CM50" s="536"/>
      <c r="CN50" s="536"/>
      <c r="CO50" s="536"/>
      <c r="CP50" s="536"/>
      <c r="CQ50" s="536"/>
      <c r="CR50" s="536"/>
      <c r="CS50" s="536"/>
      <c r="CT50" s="536"/>
      <c r="CU50" s="536"/>
      <c r="CV50" s="536"/>
      <c r="CW50" s="536"/>
      <c r="CX50" s="536"/>
      <c r="CY50" s="536"/>
      <c r="CZ50" s="536"/>
      <c r="DA50" s="536"/>
    </row>
    <row r="51" spans="1:105" ht="6" customHeight="1" x14ac:dyDescent="0.25"/>
    <row r="52" spans="1:105" s="6" customFormat="1" ht="15" x14ac:dyDescent="0.25">
      <c r="A52" s="6" t="s">
        <v>11</v>
      </c>
      <c r="X52" s="678"/>
      <c r="Y52" s="678"/>
      <c r="Z52" s="678"/>
      <c r="AA52" s="678"/>
      <c r="AB52" s="678"/>
      <c r="AC52" s="678"/>
      <c r="AD52" s="678"/>
      <c r="AE52" s="678"/>
      <c r="AF52" s="678"/>
      <c r="AG52" s="678"/>
      <c r="AH52" s="678"/>
      <c r="AI52" s="678"/>
      <c r="AJ52" s="678"/>
      <c r="AK52" s="678"/>
      <c r="AL52" s="678"/>
      <c r="AM52" s="678"/>
      <c r="AN52" s="678"/>
      <c r="AO52" s="678"/>
      <c r="AP52" s="678"/>
      <c r="AQ52" s="678"/>
      <c r="AR52" s="678"/>
      <c r="AS52" s="678"/>
      <c r="AT52" s="678"/>
      <c r="AU52" s="678"/>
      <c r="AV52" s="678"/>
      <c r="AW52" s="678"/>
      <c r="AX52" s="678"/>
      <c r="AY52" s="678"/>
      <c r="AZ52" s="678"/>
      <c r="BA52" s="678"/>
      <c r="BB52" s="678"/>
      <c r="BC52" s="678"/>
      <c r="BD52" s="678"/>
      <c r="BE52" s="678"/>
      <c r="BF52" s="678"/>
      <c r="BG52" s="678"/>
      <c r="BH52" s="678"/>
      <c r="BI52" s="678"/>
      <c r="BJ52" s="678"/>
      <c r="BK52" s="678"/>
      <c r="BL52" s="678"/>
      <c r="BM52" s="678"/>
      <c r="BN52" s="678"/>
      <c r="BO52" s="678"/>
      <c r="BP52" s="678"/>
      <c r="BQ52" s="678"/>
      <c r="BR52" s="678"/>
      <c r="BS52" s="678"/>
      <c r="BT52" s="678"/>
      <c r="BU52" s="678"/>
      <c r="BV52" s="678"/>
      <c r="BW52" s="678"/>
      <c r="BX52" s="678"/>
      <c r="BY52" s="678"/>
      <c r="BZ52" s="678"/>
      <c r="CA52" s="678"/>
      <c r="CB52" s="678"/>
      <c r="CC52" s="678"/>
      <c r="CD52" s="678"/>
      <c r="CE52" s="678"/>
      <c r="CF52" s="678"/>
      <c r="CG52" s="678"/>
      <c r="CH52" s="678"/>
      <c r="CI52" s="678"/>
      <c r="CJ52" s="678"/>
      <c r="CK52" s="678"/>
      <c r="CL52" s="678"/>
      <c r="CM52" s="678"/>
      <c r="CN52" s="678"/>
      <c r="CO52" s="678"/>
      <c r="CP52" s="678"/>
      <c r="CQ52" s="678"/>
      <c r="CR52" s="678"/>
      <c r="CS52" s="678"/>
      <c r="CT52" s="678"/>
      <c r="CU52" s="678"/>
      <c r="CV52" s="678"/>
      <c r="CW52" s="678"/>
      <c r="CX52" s="678"/>
      <c r="CY52" s="678"/>
      <c r="CZ52" s="678"/>
      <c r="DA52" s="678"/>
    </row>
    <row r="53" spans="1:105" s="6" customFormat="1" ht="9" customHeight="1" x14ac:dyDescent="0.2">
      <c r="X53" s="11"/>
      <c r="Y53" s="11"/>
      <c r="Z53" s="11"/>
      <c r="AA53" s="11"/>
      <c r="AB53" s="11"/>
      <c r="AC53" s="11"/>
      <c r="AD53" s="11"/>
      <c r="AE53" s="11"/>
      <c r="AF53" s="11"/>
      <c r="AG53" s="11"/>
      <c r="AH53" s="11"/>
      <c r="AI53" s="11"/>
      <c r="AJ53" s="11"/>
      <c r="AK53" s="11"/>
      <c r="AL53" s="11"/>
      <c r="AM53" s="11"/>
      <c r="AN53" s="11"/>
      <c r="AO53" s="11"/>
      <c r="AP53" s="11"/>
      <c r="AQ53" s="11"/>
      <c r="AR53" s="11"/>
      <c r="AS53" s="11"/>
      <c r="AT53" s="11"/>
      <c r="AU53" s="11"/>
      <c r="AV53" s="11"/>
      <c r="AW53" s="11"/>
      <c r="AX53" s="11"/>
      <c r="AY53" s="11"/>
      <c r="AZ53" s="11"/>
      <c r="BA53" s="11"/>
      <c r="BB53" s="11"/>
      <c r="BC53" s="11"/>
      <c r="BD53" s="11"/>
      <c r="BE53" s="11"/>
      <c r="BF53" s="11"/>
      <c r="BG53" s="11"/>
      <c r="BH53" s="11"/>
      <c r="BI53" s="11"/>
      <c r="BJ53" s="11"/>
      <c r="BK53" s="11"/>
      <c r="BL53" s="11"/>
      <c r="BM53" s="11"/>
      <c r="BN53" s="11"/>
      <c r="BO53" s="11"/>
      <c r="BP53" s="11"/>
      <c r="BQ53" s="11"/>
      <c r="BR53" s="11"/>
      <c r="BS53" s="11"/>
      <c r="BT53" s="11"/>
      <c r="BU53" s="11"/>
      <c r="BV53" s="11"/>
      <c r="BW53" s="11"/>
      <c r="BX53" s="11"/>
      <c r="BY53" s="11"/>
      <c r="BZ53" s="11"/>
      <c r="CA53" s="11"/>
      <c r="CB53" s="11"/>
      <c r="CC53" s="11"/>
      <c r="CD53" s="11"/>
      <c r="CE53" s="11"/>
      <c r="CF53" s="11"/>
      <c r="CG53" s="11"/>
      <c r="CH53" s="11"/>
      <c r="CI53" s="11"/>
      <c r="CJ53" s="11"/>
      <c r="CK53" s="11"/>
      <c r="CL53" s="11"/>
      <c r="CM53" s="11"/>
      <c r="CN53" s="11"/>
      <c r="CO53" s="11"/>
      <c r="CP53" s="11"/>
      <c r="CQ53" s="11"/>
      <c r="CR53" s="11"/>
      <c r="CS53" s="11"/>
      <c r="CT53" s="11"/>
      <c r="CU53" s="11"/>
      <c r="CV53" s="11"/>
      <c r="CW53" s="11"/>
      <c r="CX53" s="11"/>
      <c r="CY53" s="11"/>
      <c r="CZ53" s="11"/>
      <c r="DA53" s="11"/>
    </row>
    <row r="54" spans="1:105" s="6" customFormat="1" ht="30.6" customHeight="1" x14ac:dyDescent="0.2">
      <c r="A54" s="12" t="s">
        <v>10</v>
      </c>
      <c r="B54" s="12"/>
      <c r="C54" s="12"/>
      <c r="D54" s="12"/>
      <c r="E54" s="12"/>
      <c r="F54" s="12"/>
      <c r="G54" s="12"/>
      <c r="H54" s="12"/>
      <c r="I54" s="12"/>
      <c r="J54" s="12"/>
      <c r="K54" s="12"/>
      <c r="L54" s="12"/>
      <c r="M54" s="12"/>
      <c r="N54" s="12"/>
      <c r="O54" s="12"/>
      <c r="P54" s="12"/>
      <c r="Q54" s="12"/>
      <c r="R54" s="12"/>
      <c r="S54" s="12"/>
      <c r="T54" s="12"/>
      <c r="U54" s="12"/>
      <c r="V54" s="12"/>
      <c r="W54" s="12"/>
      <c r="X54" s="12"/>
      <c r="Y54" s="12"/>
      <c r="Z54" s="12"/>
      <c r="AA54" s="12"/>
      <c r="AB54" s="12"/>
      <c r="AC54" s="12"/>
      <c r="AD54" s="12"/>
      <c r="AE54" s="12"/>
      <c r="AF54" s="12"/>
      <c r="AG54" s="12"/>
      <c r="AH54" s="12"/>
      <c r="AI54" s="12"/>
      <c r="AJ54" s="12"/>
      <c r="AK54" s="12"/>
      <c r="AL54" s="12"/>
      <c r="AM54" s="12"/>
      <c r="AN54" s="12"/>
      <c r="AO54" s="12"/>
      <c r="AP54" s="681" t="s">
        <v>142</v>
      </c>
      <c r="AQ54" s="681"/>
      <c r="AR54" s="681"/>
      <c r="AS54" s="681"/>
      <c r="AT54" s="681"/>
      <c r="AU54" s="681"/>
      <c r="AV54" s="681"/>
      <c r="AW54" s="681"/>
      <c r="AX54" s="681"/>
      <c r="AY54" s="681"/>
      <c r="AZ54" s="681"/>
      <c r="BA54" s="681"/>
      <c r="BB54" s="681"/>
      <c r="BC54" s="681"/>
      <c r="BD54" s="681"/>
      <c r="BE54" s="681"/>
      <c r="BF54" s="681"/>
      <c r="BG54" s="681"/>
      <c r="BH54" s="681"/>
      <c r="BI54" s="681"/>
      <c r="BJ54" s="681"/>
      <c r="BK54" s="681"/>
      <c r="BL54" s="681"/>
      <c r="BM54" s="681"/>
      <c r="BN54" s="681"/>
      <c r="BO54" s="681"/>
      <c r="BP54" s="681"/>
      <c r="BQ54" s="681"/>
      <c r="BR54" s="681"/>
      <c r="BS54" s="681"/>
      <c r="BT54" s="681"/>
      <c r="BU54" s="681"/>
      <c r="BV54" s="681"/>
      <c r="BW54" s="681"/>
      <c r="BX54" s="681"/>
      <c r="BY54" s="681"/>
      <c r="BZ54" s="681"/>
      <c r="CA54" s="681"/>
      <c r="CB54" s="681"/>
      <c r="CC54" s="681"/>
      <c r="CD54" s="681"/>
      <c r="CE54" s="681"/>
      <c r="CF54" s="681"/>
      <c r="CG54" s="681"/>
      <c r="CH54" s="681"/>
      <c r="CI54" s="681"/>
      <c r="CJ54" s="681"/>
      <c r="CK54" s="681"/>
      <c r="CL54" s="681"/>
      <c r="CM54" s="681"/>
      <c r="CN54" s="681"/>
      <c r="CO54" s="681"/>
      <c r="CP54" s="681"/>
      <c r="CQ54" s="681"/>
      <c r="CR54" s="681"/>
      <c r="CS54" s="681"/>
      <c r="CT54" s="681"/>
      <c r="CU54" s="681"/>
      <c r="CV54" s="681"/>
      <c r="CW54" s="681"/>
      <c r="CX54" s="681"/>
      <c r="CY54" s="681"/>
      <c r="CZ54" s="681"/>
      <c r="DA54" s="681"/>
    </row>
    <row r="55" spans="1:105" ht="10.5" customHeight="1" x14ac:dyDescent="0.25"/>
    <row r="56" spans="1:105" s="95" customFormat="1" ht="45" customHeight="1" x14ac:dyDescent="0.2">
      <c r="A56" s="571" t="s">
        <v>0</v>
      </c>
      <c r="B56" s="572"/>
      <c r="C56" s="572"/>
      <c r="D56" s="572"/>
      <c r="E56" s="572"/>
      <c r="F56" s="572"/>
      <c r="G56" s="573"/>
      <c r="H56" s="388" t="s">
        <v>50</v>
      </c>
      <c r="I56" s="388"/>
      <c r="J56" s="388"/>
      <c r="K56" s="388"/>
      <c r="L56" s="388"/>
      <c r="M56" s="388"/>
      <c r="N56" s="388"/>
      <c r="O56" s="388"/>
      <c r="P56" s="388"/>
      <c r="Q56" s="388"/>
      <c r="R56" s="388"/>
      <c r="S56" s="388"/>
      <c r="T56" s="388"/>
      <c r="U56" s="388"/>
      <c r="V56" s="388"/>
      <c r="W56" s="388"/>
      <c r="X56" s="388"/>
      <c r="Y56" s="388"/>
      <c r="Z56" s="388"/>
      <c r="AA56" s="388"/>
      <c r="AB56" s="388"/>
      <c r="AC56" s="388"/>
      <c r="AD56" s="388"/>
      <c r="AE56" s="388"/>
      <c r="AF56" s="388"/>
      <c r="AG56" s="388"/>
      <c r="AH56" s="564" t="s">
        <v>356</v>
      </c>
      <c r="AI56" s="564"/>
      <c r="AJ56" s="564"/>
      <c r="AK56" s="564"/>
      <c r="AL56" s="564"/>
      <c r="AM56" s="564"/>
      <c r="AN56" s="564"/>
      <c r="AO56" s="207" t="s">
        <v>357</v>
      </c>
      <c r="AP56" s="565" t="s">
        <v>358</v>
      </c>
      <c r="AQ56" s="565"/>
      <c r="AR56" s="565"/>
      <c r="AS56" s="565"/>
      <c r="AT56" s="565"/>
      <c r="AU56" s="565"/>
      <c r="AV56" s="565"/>
      <c r="AW56" s="565"/>
      <c r="AX56" s="565"/>
      <c r="AY56" s="565"/>
      <c r="AZ56" s="565"/>
      <c r="BA56" s="565"/>
      <c r="BB56" s="565"/>
      <c r="BC56" s="566"/>
      <c r="BD56" s="571" t="s">
        <v>51</v>
      </c>
      <c r="BE56" s="572"/>
      <c r="BF56" s="572"/>
      <c r="BG56" s="572"/>
      <c r="BH56" s="572"/>
      <c r="BI56" s="572"/>
      <c r="BJ56" s="572"/>
      <c r="BK56" s="572"/>
      <c r="BL56" s="572"/>
      <c r="BM56" s="572"/>
      <c r="BN56" s="572"/>
      <c r="BO56" s="572"/>
      <c r="BP56" s="572"/>
      <c r="BQ56" s="572"/>
      <c r="BR56" s="572"/>
      <c r="BS56" s="573"/>
      <c r="BT56" s="571" t="s">
        <v>52</v>
      </c>
      <c r="BU56" s="572"/>
      <c r="BV56" s="572"/>
      <c r="BW56" s="572"/>
      <c r="BX56" s="572"/>
      <c r="BY56" s="572"/>
      <c r="BZ56" s="572"/>
      <c r="CA56" s="572"/>
      <c r="CB56" s="572"/>
      <c r="CC56" s="572"/>
      <c r="CD56" s="572"/>
      <c r="CE56" s="572"/>
      <c r="CF56" s="572"/>
      <c r="CG56" s="572"/>
      <c r="CH56" s="572"/>
      <c r="CI56" s="573"/>
      <c r="CJ56" s="571" t="s">
        <v>359</v>
      </c>
      <c r="CK56" s="572"/>
      <c r="CL56" s="572"/>
      <c r="CM56" s="572"/>
      <c r="CN56" s="572"/>
      <c r="CO56" s="572"/>
      <c r="CP56" s="572"/>
      <c r="CQ56" s="572"/>
      <c r="CR56" s="572"/>
      <c r="CS56" s="572"/>
      <c r="CT56" s="572"/>
      <c r="CU56" s="572"/>
      <c r="CV56" s="572"/>
      <c r="CW56" s="572"/>
      <c r="CX56" s="572"/>
      <c r="CY56" s="572"/>
      <c r="CZ56" s="572"/>
      <c r="DA56" s="573"/>
    </row>
    <row r="57" spans="1:105" s="97" customFormat="1" ht="12.75" x14ac:dyDescent="0.2">
      <c r="A57" s="570">
        <v>1</v>
      </c>
      <c r="B57" s="570"/>
      <c r="C57" s="570"/>
      <c r="D57" s="570"/>
      <c r="E57" s="570"/>
      <c r="F57" s="570"/>
      <c r="G57" s="570"/>
      <c r="H57" s="388">
        <v>2</v>
      </c>
      <c r="I57" s="388"/>
      <c r="J57" s="388"/>
      <c r="K57" s="388"/>
      <c r="L57" s="388"/>
      <c r="M57" s="388"/>
      <c r="N57" s="388"/>
      <c r="O57" s="388"/>
      <c r="P57" s="388"/>
      <c r="Q57" s="388"/>
      <c r="R57" s="388"/>
      <c r="S57" s="388"/>
      <c r="T57" s="388"/>
      <c r="U57" s="388"/>
      <c r="V57" s="388"/>
      <c r="W57" s="388"/>
      <c r="X57" s="388"/>
      <c r="Y57" s="388"/>
      <c r="Z57" s="388"/>
      <c r="AA57" s="388"/>
      <c r="AB57" s="388"/>
      <c r="AC57" s="388"/>
      <c r="AD57" s="388"/>
      <c r="AE57" s="388"/>
      <c r="AF57" s="388"/>
      <c r="AG57" s="388"/>
      <c r="AH57" s="388">
        <v>3</v>
      </c>
      <c r="AI57" s="388"/>
      <c r="AJ57" s="388"/>
      <c r="AK57" s="388"/>
      <c r="AL57" s="388"/>
      <c r="AM57" s="388"/>
      <c r="AN57" s="388"/>
      <c r="AO57" s="206">
        <v>4</v>
      </c>
      <c r="AP57" s="567">
        <v>5</v>
      </c>
      <c r="AQ57" s="567"/>
      <c r="AR57" s="567"/>
      <c r="AS57" s="567"/>
      <c r="AT57" s="567"/>
      <c r="AU57" s="567"/>
      <c r="AV57" s="567"/>
      <c r="AW57" s="567"/>
      <c r="AX57" s="567"/>
      <c r="AY57" s="567"/>
      <c r="AZ57" s="567"/>
      <c r="BA57" s="567"/>
      <c r="BB57" s="567"/>
      <c r="BC57" s="568"/>
      <c r="BD57" s="570">
        <v>6</v>
      </c>
      <c r="BE57" s="570"/>
      <c r="BF57" s="570"/>
      <c r="BG57" s="570"/>
      <c r="BH57" s="570"/>
      <c r="BI57" s="570"/>
      <c r="BJ57" s="570"/>
      <c r="BK57" s="570"/>
      <c r="BL57" s="570"/>
      <c r="BM57" s="570"/>
      <c r="BN57" s="570"/>
      <c r="BO57" s="570"/>
      <c r="BP57" s="570"/>
      <c r="BQ57" s="570"/>
      <c r="BR57" s="570"/>
      <c r="BS57" s="570"/>
      <c r="BT57" s="570">
        <v>7</v>
      </c>
      <c r="BU57" s="570"/>
      <c r="BV57" s="570"/>
      <c r="BW57" s="570"/>
      <c r="BX57" s="570"/>
      <c r="BY57" s="570"/>
      <c r="BZ57" s="570"/>
      <c r="CA57" s="570"/>
      <c r="CB57" s="570"/>
      <c r="CC57" s="570"/>
      <c r="CD57" s="570"/>
      <c r="CE57" s="570"/>
      <c r="CF57" s="570"/>
      <c r="CG57" s="570"/>
      <c r="CH57" s="570"/>
      <c r="CI57" s="570"/>
      <c r="CJ57" s="570">
        <v>8</v>
      </c>
      <c r="CK57" s="570"/>
      <c r="CL57" s="570"/>
      <c r="CM57" s="570"/>
      <c r="CN57" s="570"/>
      <c r="CO57" s="570"/>
      <c r="CP57" s="570"/>
      <c r="CQ57" s="570"/>
      <c r="CR57" s="570"/>
      <c r="CS57" s="570"/>
      <c r="CT57" s="570"/>
      <c r="CU57" s="570"/>
      <c r="CV57" s="570"/>
      <c r="CW57" s="570"/>
      <c r="CX57" s="570"/>
      <c r="CY57" s="570"/>
      <c r="CZ57" s="570"/>
      <c r="DA57" s="570"/>
    </row>
    <row r="58" spans="1:105" s="97" customFormat="1" ht="12.75" x14ac:dyDescent="0.2">
      <c r="A58" s="562" t="s">
        <v>26</v>
      </c>
      <c r="B58" s="562"/>
      <c r="C58" s="562"/>
      <c r="D58" s="562"/>
      <c r="E58" s="562"/>
      <c r="F58" s="562"/>
      <c r="G58" s="562"/>
      <c r="H58" s="388"/>
      <c r="I58" s="388"/>
      <c r="J58" s="388"/>
      <c r="K58" s="388"/>
      <c r="L58" s="388"/>
      <c r="M58" s="388"/>
      <c r="N58" s="388"/>
      <c r="O58" s="388"/>
      <c r="P58" s="388"/>
      <c r="Q58" s="388"/>
      <c r="R58" s="388"/>
      <c r="S58" s="388"/>
      <c r="T58" s="388"/>
      <c r="U58" s="388"/>
      <c r="V58" s="388"/>
      <c r="W58" s="388"/>
      <c r="X58" s="388"/>
      <c r="Y58" s="388"/>
      <c r="Z58" s="388"/>
      <c r="AA58" s="388"/>
      <c r="AB58" s="388"/>
      <c r="AC58" s="388"/>
      <c r="AD58" s="388"/>
      <c r="AE58" s="388"/>
      <c r="AF58" s="388"/>
      <c r="AG58" s="388"/>
      <c r="AH58" s="388"/>
      <c r="AI58" s="388"/>
      <c r="AJ58" s="388"/>
      <c r="AK58" s="388"/>
      <c r="AL58" s="388"/>
      <c r="AM58" s="388"/>
      <c r="AN58" s="388"/>
      <c r="AO58" s="206"/>
      <c r="AP58" s="565"/>
      <c r="AQ58" s="565"/>
      <c r="AR58" s="565"/>
      <c r="AS58" s="565"/>
      <c r="AT58" s="565"/>
      <c r="AU58" s="565"/>
      <c r="AV58" s="565"/>
      <c r="AW58" s="565"/>
      <c r="AX58" s="565"/>
      <c r="AY58" s="565"/>
      <c r="AZ58" s="565"/>
      <c r="BA58" s="565"/>
      <c r="BB58" s="565"/>
      <c r="BC58" s="566"/>
      <c r="BD58" s="487"/>
      <c r="BE58" s="488"/>
      <c r="BF58" s="488"/>
      <c r="BG58" s="488"/>
      <c r="BH58" s="488"/>
      <c r="BI58" s="488"/>
      <c r="BJ58" s="488"/>
      <c r="BK58" s="488"/>
      <c r="BL58" s="488"/>
      <c r="BM58" s="488"/>
      <c r="BN58" s="488"/>
      <c r="BO58" s="488"/>
      <c r="BP58" s="488"/>
      <c r="BQ58" s="488"/>
      <c r="BR58" s="488"/>
      <c r="BS58" s="488"/>
      <c r="BT58" s="561"/>
      <c r="BU58" s="561"/>
      <c r="BV58" s="561"/>
      <c r="BW58" s="561"/>
      <c r="BX58" s="561"/>
      <c r="BY58" s="561"/>
      <c r="BZ58" s="561"/>
      <c r="CA58" s="561"/>
      <c r="CB58" s="561"/>
      <c r="CC58" s="561"/>
      <c r="CD58" s="561"/>
      <c r="CE58" s="561"/>
      <c r="CF58" s="561"/>
      <c r="CG58" s="561"/>
      <c r="CH58" s="561"/>
      <c r="CI58" s="561"/>
      <c r="CJ58" s="487"/>
      <c r="CK58" s="488"/>
      <c r="CL58" s="488"/>
      <c r="CM58" s="488"/>
      <c r="CN58" s="488"/>
      <c r="CO58" s="488"/>
      <c r="CP58" s="488"/>
      <c r="CQ58" s="488"/>
      <c r="CR58" s="488"/>
      <c r="CS58" s="488"/>
      <c r="CT58" s="488"/>
      <c r="CU58" s="488"/>
      <c r="CV58" s="488"/>
      <c r="CW58" s="488"/>
      <c r="CX58" s="488"/>
      <c r="CY58" s="488"/>
      <c r="CZ58" s="488"/>
      <c r="DA58" s="489"/>
    </row>
    <row r="59" spans="1:105" s="97" customFormat="1" ht="12.75" x14ac:dyDescent="0.2">
      <c r="A59" s="562" t="s">
        <v>30</v>
      </c>
      <c r="B59" s="562"/>
      <c r="C59" s="562"/>
      <c r="D59" s="562"/>
      <c r="E59" s="562"/>
      <c r="F59" s="562"/>
      <c r="G59" s="562"/>
      <c r="H59" s="388"/>
      <c r="I59" s="388"/>
      <c r="J59" s="388"/>
      <c r="K59" s="388"/>
      <c r="L59" s="388"/>
      <c r="M59" s="388"/>
      <c r="N59" s="388"/>
      <c r="O59" s="388"/>
      <c r="P59" s="388"/>
      <c r="Q59" s="388"/>
      <c r="R59" s="388"/>
      <c r="S59" s="388"/>
      <c r="T59" s="388"/>
      <c r="U59" s="388"/>
      <c r="V59" s="388"/>
      <c r="W59" s="388"/>
      <c r="X59" s="388"/>
      <c r="Y59" s="388"/>
      <c r="Z59" s="388"/>
      <c r="AA59" s="388"/>
      <c r="AB59" s="388"/>
      <c r="AC59" s="388"/>
      <c r="AD59" s="388"/>
      <c r="AE59" s="388"/>
      <c r="AF59" s="388"/>
      <c r="AG59" s="388"/>
      <c r="AH59" s="388"/>
      <c r="AI59" s="388"/>
      <c r="AJ59" s="388"/>
      <c r="AK59" s="388"/>
      <c r="AL59" s="388"/>
      <c r="AM59" s="388"/>
      <c r="AN59" s="388"/>
      <c r="AO59" s="206"/>
      <c r="AP59" s="565"/>
      <c r="AQ59" s="565"/>
      <c r="AR59" s="565"/>
      <c r="AS59" s="565"/>
      <c r="AT59" s="565"/>
      <c r="AU59" s="565"/>
      <c r="AV59" s="565"/>
      <c r="AW59" s="565"/>
      <c r="AX59" s="565"/>
      <c r="AY59" s="565"/>
      <c r="AZ59" s="565"/>
      <c r="BA59" s="565"/>
      <c r="BB59" s="565"/>
      <c r="BC59" s="566"/>
      <c r="BD59" s="561"/>
      <c r="BE59" s="561"/>
      <c r="BF59" s="561"/>
      <c r="BG59" s="561"/>
      <c r="BH59" s="561"/>
      <c r="BI59" s="561"/>
      <c r="BJ59" s="561"/>
      <c r="BK59" s="561"/>
      <c r="BL59" s="561"/>
      <c r="BM59" s="561"/>
      <c r="BN59" s="561"/>
      <c r="BO59" s="561"/>
      <c r="BP59" s="561"/>
      <c r="BQ59" s="561"/>
      <c r="BR59" s="561"/>
      <c r="BS59" s="561"/>
      <c r="BT59" s="561"/>
      <c r="BU59" s="561"/>
      <c r="BV59" s="561"/>
      <c r="BW59" s="561"/>
      <c r="BX59" s="561"/>
      <c r="BY59" s="561"/>
      <c r="BZ59" s="561"/>
      <c r="CA59" s="561"/>
      <c r="CB59" s="561"/>
      <c r="CC59" s="561"/>
      <c r="CD59" s="561"/>
      <c r="CE59" s="561"/>
      <c r="CF59" s="561"/>
      <c r="CG59" s="561"/>
      <c r="CH59" s="561"/>
      <c r="CI59" s="561"/>
      <c r="CJ59" s="574"/>
      <c r="CK59" s="574"/>
      <c r="CL59" s="574"/>
      <c r="CM59" s="574"/>
      <c r="CN59" s="574"/>
      <c r="CO59" s="574"/>
      <c r="CP59" s="574"/>
      <c r="CQ59" s="574"/>
      <c r="CR59" s="574"/>
      <c r="CS59" s="574"/>
      <c r="CT59" s="574"/>
      <c r="CU59" s="574"/>
      <c r="CV59" s="574"/>
      <c r="CW59" s="574"/>
      <c r="CX59" s="574"/>
      <c r="CY59" s="574"/>
      <c r="CZ59" s="574"/>
      <c r="DA59" s="574"/>
    </row>
    <row r="60" spans="1:105" s="97" customFormat="1" ht="12.75" x14ac:dyDescent="0.2">
      <c r="A60" s="562" t="s">
        <v>36</v>
      </c>
      <c r="B60" s="562"/>
      <c r="C60" s="562"/>
      <c r="D60" s="562"/>
      <c r="E60" s="562"/>
      <c r="F60" s="562"/>
      <c r="G60" s="562"/>
      <c r="H60" s="388"/>
      <c r="I60" s="388"/>
      <c r="J60" s="388"/>
      <c r="K60" s="388"/>
      <c r="L60" s="388"/>
      <c r="M60" s="388"/>
      <c r="N60" s="388"/>
      <c r="O60" s="388"/>
      <c r="P60" s="388"/>
      <c r="Q60" s="388"/>
      <c r="R60" s="388"/>
      <c r="S60" s="388"/>
      <c r="T60" s="388"/>
      <c r="U60" s="388"/>
      <c r="V60" s="388"/>
      <c r="W60" s="388"/>
      <c r="X60" s="388"/>
      <c r="Y60" s="388"/>
      <c r="Z60" s="388"/>
      <c r="AA60" s="388"/>
      <c r="AB60" s="388"/>
      <c r="AC60" s="388"/>
      <c r="AD60" s="388"/>
      <c r="AE60" s="388"/>
      <c r="AF60" s="388"/>
      <c r="AG60" s="388"/>
      <c r="AH60" s="388"/>
      <c r="AI60" s="388"/>
      <c r="AJ60" s="388"/>
      <c r="AK60" s="388"/>
      <c r="AL60" s="388"/>
      <c r="AM60" s="388"/>
      <c r="AN60" s="388"/>
      <c r="AO60" s="206"/>
      <c r="AP60" s="565"/>
      <c r="AQ60" s="565"/>
      <c r="AR60" s="565"/>
      <c r="AS60" s="565"/>
      <c r="AT60" s="565"/>
      <c r="AU60" s="565"/>
      <c r="AV60" s="565"/>
      <c r="AW60" s="565"/>
      <c r="AX60" s="565"/>
      <c r="AY60" s="565"/>
      <c r="AZ60" s="565"/>
      <c r="BA60" s="565"/>
      <c r="BB60" s="565"/>
      <c r="BC60" s="566"/>
      <c r="BD60" s="561"/>
      <c r="BE60" s="561"/>
      <c r="BF60" s="561"/>
      <c r="BG60" s="561"/>
      <c r="BH60" s="561"/>
      <c r="BI60" s="561"/>
      <c r="BJ60" s="561"/>
      <c r="BK60" s="561"/>
      <c r="BL60" s="561"/>
      <c r="BM60" s="561"/>
      <c r="BN60" s="561"/>
      <c r="BO60" s="561"/>
      <c r="BP60" s="561"/>
      <c r="BQ60" s="561"/>
      <c r="BR60" s="561"/>
      <c r="BS60" s="561"/>
      <c r="BT60" s="561"/>
      <c r="BU60" s="561"/>
      <c r="BV60" s="561"/>
      <c r="BW60" s="561"/>
      <c r="BX60" s="561"/>
      <c r="BY60" s="561"/>
      <c r="BZ60" s="561"/>
      <c r="CA60" s="561"/>
      <c r="CB60" s="561"/>
      <c r="CC60" s="561"/>
      <c r="CD60" s="561"/>
      <c r="CE60" s="561"/>
      <c r="CF60" s="561"/>
      <c r="CG60" s="561"/>
      <c r="CH60" s="561"/>
      <c r="CI60" s="561"/>
      <c r="CJ60" s="574"/>
      <c r="CK60" s="574"/>
      <c r="CL60" s="574"/>
      <c r="CM60" s="574"/>
      <c r="CN60" s="574"/>
      <c r="CO60" s="574"/>
      <c r="CP60" s="574"/>
      <c r="CQ60" s="574"/>
      <c r="CR60" s="574"/>
      <c r="CS60" s="574"/>
      <c r="CT60" s="574"/>
      <c r="CU60" s="574"/>
      <c r="CV60" s="574"/>
      <c r="CW60" s="574"/>
      <c r="CX60" s="574"/>
      <c r="CY60" s="574"/>
      <c r="CZ60" s="574"/>
      <c r="DA60" s="574"/>
    </row>
    <row r="61" spans="1:105" s="97" customFormat="1" ht="12.75" x14ac:dyDescent="0.2">
      <c r="A61" s="562" t="s">
        <v>99</v>
      </c>
      <c r="B61" s="562"/>
      <c r="C61" s="562"/>
      <c r="D61" s="562"/>
      <c r="E61" s="562"/>
      <c r="F61" s="562"/>
      <c r="G61" s="562"/>
      <c r="H61" s="388"/>
      <c r="I61" s="388"/>
      <c r="J61" s="388"/>
      <c r="K61" s="388"/>
      <c r="L61" s="388"/>
      <c r="M61" s="388"/>
      <c r="N61" s="388"/>
      <c r="O61" s="388"/>
      <c r="P61" s="388"/>
      <c r="Q61" s="388"/>
      <c r="R61" s="388"/>
      <c r="S61" s="388"/>
      <c r="T61" s="388"/>
      <c r="U61" s="388"/>
      <c r="V61" s="388"/>
      <c r="W61" s="388"/>
      <c r="X61" s="388"/>
      <c r="Y61" s="388"/>
      <c r="Z61" s="388"/>
      <c r="AA61" s="388"/>
      <c r="AB61" s="388"/>
      <c r="AC61" s="388"/>
      <c r="AD61" s="388"/>
      <c r="AE61" s="388"/>
      <c r="AF61" s="388"/>
      <c r="AG61" s="388"/>
      <c r="AH61" s="388"/>
      <c r="AI61" s="388"/>
      <c r="AJ61" s="388"/>
      <c r="AK61" s="388"/>
      <c r="AL61" s="388"/>
      <c r="AM61" s="388"/>
      <c r="AN61" s="388"/>
      <c r="AO61" s="206"/>
      <c r="AP61" s="565"/>
      <c r="AQ61" s="565"/>
      <c r="AR61" s="565"/>
      <c r="AS61" s="565"/>
      <c r="AT61" s="565"/>
      <c r="AU61" s="565"/>
      <c r="AV61" s="565"/>
      <c r="AW61" s="565"/>
      <c r="AX61" s="565"/>
      <c r="AY61" s="565"/>
      <c r="AZ61" s="565"/>
      <c r="BA61" s="565"/>
      <c r="BB61" s="565"/>
      <c r="BC61" s="566"/>
      <c r="BD61" s="561"/>
      <c r="BE61" s="561"/>
      <c r="BF61" s="561"/>
      <c r="BG61" s="561"/>
      <c r="BH61" s="561"/>
      <c r="BI61" s="561"/>
      <c r="BJ61" s="561"/>
      <c r="BK61" s="561"/>
      <c r="BL61" s="561"/>
      <c r="BM61" s="561"/>
      <c r="BN61" s="561"/>
      <c r="BO61" s="561"/>
      <c r="BP61" s="561"/>
      <c r="BQ61" s="561"/>
      <c r="BR61" s="561"/>
      <c r="BS61" s="561"/>
      <c r="BT61" s="561"/>
      <c r="BU61" s="561"/>
      <c r="BV61" s="561"/>
      <c r="BW61" s="561"/>
      <c r="BX61" s="561"/>
      <c r="BY61" s="561"/>
      <c r="BZ61" s="561"/>
      <c r="CA61" s="561"/>
      <c r="CB61" s="561"/>
      <c r="CC61" s="561"/>
      <c r="CD61" s="561"/>
      <c r="CE61" s="561"/>
      <c r="CF61" s="561"/>
      <c r="CG61" s="561"/>
      <c r="CH61" s="561"/>
      <c r="CI61" s="561"/>
      <c r="CJ61" s="574"/>
      <c r="CK61" s="574"/>
      <c r="CL61" s="574"/>
      <c r="CM61" s="574"/>
      <c r="CN61" s="574"/>
      <c r="CO61" s="574"/>
      <c r="CP61" s="574"/>
      <c r="CQ61" s="574"/>
      <c r="CR61" s="574"/>
      <c r="CS61" s="574"/>
      <c r="CT61" s="574"/>
      <c r="CU61" s="574"/>
      <c r="CV61" s="574"/>
      <c r="CW61" s="574"/>
      <c r="CX61" s="574"/>
      <c r="CY61" s="574"/>
      <c r="CZ61" s="574"/>
      <c r="DA61" s="574"/>
    </row>
    <row r="62" spans="1:105" s="99" customFormat="1" ht="15" customHeight="1" x14ac:dyDescent="0.2">
      <c r="A62" s="562"/>
      <c r="B62" s="562"/>
      <c r="C62" s="562"/>
      <c r="D62" s="562"/>
      <c r="E62" s="562"/>
      <c r="F62" s="562"/>
      <c r="G62" s="562"/>
      <c r="H62" s="594" t="s">
        <v>7</v>
      </c>
      <c r="I62" s="594"/>
      <c r="J62" s="594"/>
      <c r="K62" s="594"/>
      <c r="L62" s="594"/>
      <c r="M62" s="594"/>
      <c r="N62" s="594"/>
      <c r="O62" s="594"/>
      <c r="P62" s="594"/>
      <c r="Q62" s="594"/>
      <c r="R62" s="594"/>
      <c r="S62" s="594"/>
      <c r="T62" s="594"/>
      <c r="U62" s="594"/>
      <c r="V62" s="594"/>
      <c r="W62" s="594"/>
      <c r="X62" s="594"/>
      <c r="Y62" s="594"/>
      <c r="Z62" s="594"/>
      <c r="AA62" s="594"/>
      <c r="AB62" s="594"/>
      <c r="AC62" s="594"/>
      <c r="AD62" s="594"/>
      <c r="AE62" s="594"/>
      <c r="AF62" s="594"/>
      <c r="AG62" s="594"/>
      <c r="AH62" s="594"/>
      <c r="AI62" s="594"/>
      <c r="AJ62" s="594"/>
      <c r="AK62" s="594"/>
      <c r="AL62" s="594"/>
      <c r="AM62" s="594"/>
      <c r="AN62" s="594"/>
      <c r="AO62" s="594"/>
      <c r="AP62" s="594"/>
      <c r="AQ62" s="594"/>
      <c r="AR62" s="594"/>
      <c r="AS62" s="594"/>
      <c r="AT62" s="594"/>
      <c r="AU62" s="594"/>
      <c r="AV62" s="594"/>
      <c r="AW62" s="594"/>
      <c r="AX62" s="594"/>
      <c r="AY62" s="594"/>
      <c r="AZ62" s="594"/>
      <c r="BA62" s="594"/>
      <c r="BB62" s="594"/>
      <c r="BC62" s="595"/>
      <c r="BD62" s="561" t="s">
        <v>8</v>
      </c>
      <c r="BE62" s="561"/>
      <c r="BF62" s="561"/>
      <c r="BG62" s="561"/>
      <c r="BH62" s="561"/>
      <c r="BI62" s="561"/>
      <c r="BJ62" s="561"/>
      <c r="BK62" s="561"/>
      <c r="BL62" s="561"/>
      <c r="BM62" s="561"/>
      <c r="BN62" s="561"/>
      <c r="BO62" s="561"/>
      <c r="BP62" s="561"/>
      <c r="BQ62" s="561"/>
      <c r="BR62" s="561"/>
      <c r="BS62" s="561"/>
      <c r="BT62" s="561" t="s">
        <v>8</v>
      </c>
      <c r="BU62" s="561"/>
      <c r="BV62" s="561"/>
      <c r="BW62" s="561"/>
      <c r="BX62" s="561"/>
      <c r="BY62" s="561"/>
      <c r="BZ62" s="561"/>
      <c r="CA62" s="561"/>
      <c r="CB62" s="561"/>
      <c r="CC62" s="561"/>
      <c r="CD62" s="561"/>
      <c r="CE62" s="561"/>
      <c r="CF62" s="561"/>
      <c r="CG62" s="561"/>
      <c r="CH62" s="561"/>
      <c r="CI62" s="561"/>
      <c r="CJ62" s="596"/>
      <c r="CK62" s="597"/>
      <c r="CL62" s="597"/>
      <c r="CM62" s="597"/>
      <c r="CN62" s="597"/>
      <c r="CO62" s="597"/>
      <c r="CP62" s="597"/>
      <c r="CQ62" s="597"/>
      <c r="CR62" s="597"/>
      <c r="CS62" s="597"/>
      <c r="CT62" s="597"/>
      <c r="CU62" s="597"/>
      <c r="CV62" s="597"/>
      <c r="CW62" s="597"/>
      <c r="CX62" s="597"/>
      <c r="CY62" s="597"/>
      <c r="CZ62" s="597"/>
      <c r="DA62" s="598"/>
    </row>
    <row r="63" spans="1:105" s="1" customFormat="1" ht="12" customHeight="1" x14ac:dyDescent="0.2"/>
    <row r="64" spans="1:105" s="6" customFormat="1" ht="14.25" x14ac:dyDescent="0.2">
      <c r="A64" s="465" t="s">
        <v>53</v>
      </c>
      <c r="B64" s="465"/>
      <c r="C64" s="465"/>
      <c r="D64" s="465"/>
      <c r="E64" s="465"/>
      <c r="F64" s="465"/>
      <c r="G64" s="465"/>
      <c r="H64" s="465"/>
      <c r="I64" s="465"/>
      <c r="J64" s="465"/>
      <c r="K64" s="465"/>
      <c r="L64" s="465"/>
      <c r="M64" s="465"/>
      <c r="N64" s="465"/>
      <c r="O64" s="465"/>
      <c r="P64" s="465"/>
      <c r="Q64" s="465"/>
      <c r="R64" s="465"/>
      <c r="S64" s="465"/>
      <c r="T64" s="465"/>
      <c r="U64" s="465"/>
      <c r="V64" s="465"/>
      <c r="W64" s="465"/>
      <c r="X64" s="465"/>
      <c r="Y64" s="465"/>
      <c r="Z64" s="465"/>
      <c r="AA64" s="465"/>
      <c r="AB64" s="465"/>
      <c r="AC64" s="465"/>
      <c r="AD64" s="465"/>
      <c r="AE64" s="465"/>
      <c r="AF64" s="465"/>
      <c r="AG64" s="465"/>
      <c r="AH64" s="465"/>
      <c r="AI64" s="465"/>
      <c r="AJ64" s="465"/>
      <c r="AK64" s="465"/>
      <c r="AL64" s="465"/>
      <c r="AM64" s="465"/>
      <c r="AN64" s="465"/>
      <c r="AO64" s="465"/>
      <c r="AP64" s="465"/>
      <c r="AQ64" s="465"/>
      <c r="AR64" s="465"/>
      <c r="AS64" s="465"/>
      <c r="AT64" s="465"/>
      <c r="AU64" s="465"/>
      <c r="AV64" s="465"/>
      <c r="AW64" s="465"/>
      <c r="AX64" s="465"/>
      <c r="AY64" s="465"/>
      <c r="AZ64" s="465"/>
      <c r="BA64" s="465"/>
      <c r="BB64" s="465"/>
      <c r="BC64" s="465"/>
      <c r="BD64" s="465"/>
      <c r="BE64" s="465"/>
      <c r="BF64" s="465"/>
      <c r="BG64" s="465"/>
      <c r="BH64" s="465"/>
      <c r="BI64" s="465"/>
      <c r="BJ64" s="465"/>
      <c r="BK64" s="465"/>
      <c r="BL64" s="465"/>
      <c r="BM64" s="465"/>
      <c r="BN64" s="465"/>
      <c r="BO64" s="465"/>
      <c r="BP64" s="465"/>
      <c r="BQ64" s="465"/>
      <c r="BR64" s="465"/>
      <c r="BS64" s="465"/>
      <c r="BT64" s="465"/>
      <c r="BU64" s="465"/>
      <c r="BV64" s="465"/>
      <c r="BW64" s="465"/>
      <c r="BX64" s="465"/>
      <c r="BY64" s="465"/>
      <c r="BZ64" s="465"/>
      <c r="CA64" s="465"/>
      <c r="CB64" s="465"/>
      <c r="CC64" s="465"/>
      <c r="CD64" s="465"/>
      <c r="CE64" s="465"/>
      <c r="CF64" s="465"/>
      <c r="CG64" s="465"/>
      <c r="CH64" s="465"/>
      <c r="CI64" s="465"/>
      <c r="CJ64" s="465"/>
      <c r="CK64" s="465"/>
      <c r="CL64" s="465"/>
      <c r="CM64" s="465"/>
      <c r="CN64" s="465"/>
      <c r="CO64" s="465"/>
      <c r="CP64" s="465"/>
      <c r="CQ64" s="465"/>
      <c r="CR64" s="465"/>
      <c r="CS64" s="465"/>
      <c r="CT64" s="465"/>
      <c r="CU64" s="465"/>
      <c r="CV64" s="465"/>
      <c r="CW64" s="465"/>
      <c r="CX64" s="465"/>
      <c r="CY64" s="465"/>
      <c r="CZ64" s="465"/>
      <c r="DA64" s="465"/>
    </row>
    <row r="65" spans="1:105" ht="6" customHeight="1" x14ac:dyDescent="0.25"/>
    <row r="66" spans="1:105" s="6" customFormat="1" ht="15" x14ac:dyDescent="0.25">
      <c r="A66" s="6" t="s">
        <v>11</v>
      </c>
      <c r="X66" s="678" t="s">
        <v>251</v>
      </c>
      <c r="Y66" s="678"/>
      <c r="Z66" s="678"/>
      <c r="AA66" s="678"/>
      <c r="AB66" s="678"/>
      <c r="AC66" s="678"/>
      <c r="AD66" s="678"/>
      <c r="AE66" s="678"/>
      <c r="AF66" s="678"/>
      <c r="AG66" s="678"/>
      <c r="AH66" s="678"/>
      <c r="AI66" s="678"/>
      <c r="AJ66" s="678"/>
      <c r="AK66" s="678"/>
      <c r="AL66" s="678"/>
      <c r="AM66" s="678"/>
      <c r="AN66" s="678"/>
      <c r="AO66" s="678"/>
      <c r="AP66" s="678"/>
      <c r="AQ66" s="678"/>
      <c r="AR66" s="678"/>
      <c r="AS66" s="678"/>
      <c r="AT66" s="678"/>
      <c r="AU66" s="678"/>
      <c r="AV66" s="678"/>
      <c r="AW66" s="678"/>
      <c r="AX66" s="678"/>
      <c r="AY66" s="678"/>
      <c r="AZ66" s="678"/>
      <c r="BA66" s="678"/>
      <c r="BB66" s="678"/>
      <c r="BC66" s="678"/>
      <c r="BD66" s="678"/>
      <c r="BE66" s="678"/>
      <c r="BF66" s="678"/>
      <c r="BG66" s="678"/>
      <c r="BH66" s="678"/>
      <c r="BI66" s="678"/>
      <c r="BJ66" s="678"/>
      <c r="BK66" s="678"/>
      <c r="BL66" s="678"/>
      <c r="BM66" s="678"/>
      <c r="BN66" s="678"/>
      <c r="BO66" s="678"/>
      <c r="BP66" s="678"/>
      <c r="BQ66" s="678"/>
      <c r="BR66" s="678"/>
      <c r="BS66" s="678"/>
      <c r="BT66" s="678"/>
      <c r="BU66" s="678"/>
      <c r="BV66" s="678"/>
      <c r="BW66" s="678"/>
      <c r="BX66" s="678"/>
      <c r="BY66" s="678"/>
      <c r="BZ66" s="678"/>
      <c r="CA66" s="678"/>
      <c r="CB66" s="678"/>
      <c r="CC66" s="678"/>
      <c r="CD66" s="678"/>
      <c r="CE66" s="678"/>
      <c r="CF66" s="678"/>
      <c r="CG66" s="678"/>
      <c r="CH66" s="678"/>
      <c r="CI66" s="678"/>
      <c r="CJ66" s="678"/>
      <c r="CK66" s="678"/>
      <c r="CL66" s="678"/>
      <c r="CM66" s="678"/>
      <c r="CN66" s="678"/>
      <c r="CO66" s="678"/>
      <c r="CP66" s="678"/>
      <c r="CQ66" s="678"/>
      <c r="CR66" s="678"/>
      <c r="CS66" s="678"/>
      <c r="CT66" s="678"/>
      <c r="CU66" s="678"/>
      <c r="CV66" s="678"/>
      <c r="CW66" s="678"/>
      <c r="CX66" s="678"/>
      <c r="CY66" s="678"/>
      <c r="CZ66" s="678"/>
      <c r="DA66" s="678"/>
    </row>
    <row r="67" spans="1:105" s="6" customFormat="1" ht="6" customHeight="1" x14ac:dyDescent="0.2">
      <c r="X67" s="11"/>
      <c r="Y67" s="11"/>
      <c r="Z67" s="11"/>
      <c r="AA67" s="11"/>
      <c r="AB67" s="11"/>
      <c r="AC67" s="11"/>
      <c r="AD67" s="11"/>
      <c r="AE67" s="11"/>
      <c r="AF67" s="11"/>
      <c r="AG67" s="11"/>
      <c r="AH67" s="11"/>
      <c r="AI67" s="11"/>
      <c r="AJ67" s="11"/>
      <c r="AK67" s="11"/>
      <c r="AL67" s="11"/>
      <c r="AM67" s="11"/>
      <c r="AN67" s="11"/>
      <c r="AO67" s="11"/>
      <c r="AP67" s="11"/>
      <c r="AQ67" s="11"/>
      <c r="AR67" s="11"/>
      <c r="AS67" s="11"/>
      <c r="AT67" s="11"/>
      <c r="AU67" s="11"/>
      <c r="AV67" s="11"/>
      <c r="AW67" s="11"/>
      <c r="AX67" s="11"/>
      <c r="AY67" s="11"/>
      <c r="AZ67" s="11"/>
      <c r="BA67" s="11"/>
      <c r="BB67" s="11"/>
      <c r="BC67" s="11"/>
      <c r="BD67" s="11"/>
      <c r="BE67" s="11"/>
      <c r="BF67" s="11"/>
      <c r="BG67" s="11"/>
      <c r="BH67" s="11"/>
      <c r="BI67" s="11"/>
      <c r="BJ67" s="11"/>
      <c r="BK67" s="11"/>
      <c r="BL67" s="11"/>
      <c r="BM67" s="11"/>
      <c r="BN67" s="11"/>
      <c r="BO67" s="11"/>
      <c r="BP67" s="11"/>
      <c r="BQ67" s="11"/>
      <c r="BR67" s="11"/>
      <c r="BS67" s="11"/>
      <c r="BT67" s="11"/>
      <c r="BU67" s="11"/>
      <c r="BV67" s="11"/>
      <c r="BW67" s="11"/>
      <c r="BX67" s="11"/>
      <c r="BY67" s="11"/>
      <c r="BZ67" s="11"/>
      <c r="CA67" s="11"/>
      <c r="CB67" s="11"/>
      <c r="CC67" s="11"/>
      <c r="CD67" s="11"/>
      <c r="CE67" s="11"/>
      <c r="CF67" s="11"/>
      <c r="CG67" s="11"/>
      <c r="CH67" s="11"/>
      <c r="CI67" s="11"/>
      <c r="CJ67" s="11"/>
      <c r="CK67" s="11"/>
      <c r="CL67" s="11"/>
      <c r="CM67" s="11"/>
      <c r="CN67" s="11"/>
      <c r="CO67" s="11"/>
      <c r="CP67" s="11"/>
      <c r="CQ67" s="11"/>
      <c r="CR67" s="11"/>
      <c r="CS67" s="11"/>
      <c r="CT67" s="11"/>
      <c r="CU67" s="11"/>
      <c r="CV67" s="11"/>
      <c r="CW67" s="11"/>
      <c r="CX67" s="11"/>
      <c r="CY67" s="11"/>
      <c r="CZ67" s="11"/>
      <c r="DA67" s="11"/>
    </row>
    <row r="68" spans="1:105" s="6" customFormat="1" ht="30" customHeight="1" x14ac:dyDescent="0.2">
      <c r="A68" s="443" t="s">
        <v>10</v>
      </c>
      <c r="B68" s="443"/>
      <c r="C68" s="443"/>
      <c r="D68" s="443"/>
      <c r="E68" s="443"/>
      <c r="F68" s="443"/>
      <c r="G68" s="443"/>
      <c r="H68" s="443"/>
      <c r="I68" s="443"/>
      <c r="J68" s="443"/>
      <c r="K68" s="443"/>
      <c r="L68" s="443"/>
      <c r="M68" s="443"/>
      <c r="N68" s="443"/>
      <c r="O68" s="443"/>
      <c r="P68" s="443"/>
      <c r="Q68" s="443"/>
      <c r="R68" s="443"/>
      <c r="S68" s="443"/>
      <c r="T68" s="443"/>
      <c r="U68" s="443"/>
      <c r="V68" s="443"/>
      <c r="W68" s="443"/>
      <c r="X68" s="443"/>
      <c r="Y68" s="443"/>
      <c r="Z68" s="443"/>
      <c r="AA68" s="443"/>
      <c r="AB68" s="443"/>
      <c r="AC68" s="443"/>
      <c r="AD68" s="443"/>
      <c r="AE68" s="443"/>
      <c r="AF68" s="443"/>
      <c r="AG68" s="443"/>
      <c r="AH68" s="443"/>
      <c r="AI68" s="443"/>
      <c r="AJ68" s="443"/>
      <c r="AK68" s="443"/>
      <c r="AL68" s="443"/>
      <c r="AM68" s="443"/>
      <c r="AN68" s="443"/>
      <c r="AO68" s="443"/>
      <c r="AP68" s="668" t="s">
        <v>142</v>
      </c>
      <c r="AQ68" s="668"/>
      <c r="AR68" s="668"/>
      <c r="AS68" s="668"/>
      <c r="AT68" s="668"/>
      <c r="AU68" s="668"/>
      <c r="AV68" s="668"/>
      <c r="AW68" s="668"/>
      <c r="AX68" s="668"/>
      <c r="AY68" s="668"/>
      <c r="AZ68" s="668"/>
      <c r="BA68" s="668"/>
      <c r="BB68" s="668"/>
      <c r="BC68" s="668"/>
      <c r="BD68" s="668"/>
      <c r="BE68" s="668"/>
      <c r="BF68" s="668"/>
      <c r="BG68" s="668"/>
      <c r="BH68" s="668"/>
      <c r="BI68" s="668"/>
      <c r="BJ68" s="668"/>
      <c r="BK68" s="668"/>
      <c r="BL68" s="668"/>
      <c r="BM68" s="668"/>
      <c r="BN68" s="668"/>
      <c r="BO68" s="668"/>
      <c r="BP68" s="668"/>
      <c r="BQ68" s="668"/>
      <c r="BR68" s="668"/>
      <c r="BS68" s="668"/>
      <c r="BT68" s="668"/>
      <c r="BU68" s="668"/>
      <c r="BV68" s="668"/>
      <c r="BW68" s="668"/>
      <c r="BX68" s="668"/>
      <c r="BY68" s="668"/>
      <c r="BZ68" s="668"/>
      <c r="CA68" s="668"/>
      <c r="CB68" s="668"/>
      <c r="CC68" s="668"/>
      <c r="CD68" s="668"/>
      <c r="CE68" s="668"/>
      <c r="CF68" s="668"/>
      <c r="CG68" s="668"/>
      <c r="CH68" s="668"/>
      <c r="CI68" s="668"/>
      <c r="CJ68" s="668"/>
      <c r="CK68" s="668"/>
      <c r="CL68" s="668"/>
      <c r="CM68" s="668"/>
      <c r="CN68" s="668"/>
      <c r="CO68" s="668"/>
      <c r="CP68" s="668"/>
      <c r="CQ68" s="668"/>
      <c r="CR68" s="668"/>
      <c r="CS68" s="668"/>
      <c r="CT68" s="668"/>
      <c r="CU68" s="668"/>
      <c r="CV68" s="668"/>
      <c r="CW68" s="668"/>
      <c r="CX68" s="668"/>
      <c r="CY68" s="668"/>
      <c r="CZ68" s="668"/>
      <c r="DA68" s="668"/>
    </row>
    <row r="69" spans="1:105" ht="10.5" customHeight="1" x14ac:dyDescent="0.25"/>
    <row r="70" spans="1:105" s="3" customFormat="1" ht="55.5" customHeight="1" x14ac:dyDescent="0.2">
      <c r="A70" s="466" t="s">
        <v>0</v>
      </c>
      <c r="B70" s="467"/>
      <c r="C70" s="467"/>
      <c r="D70" s="467"/>
      <c r="E70" s="467"/>
      <c r="F70" s="467"/>
      <c r="G70" s="468"/>
      <c r="H70" s="466" t="s">
        <v>14</v>
      </c>
      <c r="I70" s="467"/>
      <c r="J70" s="467"/>
      <c r="K70" s="467"/>
      <c r="L70" s="467"/>
      <c r="M70" s="467"/>
      <c r="N70" s="467"/>
      <c r="O70" s="467"/>
      <c r="P70" s="467"/>
      <c r="Q70" s="467"/>
      <c r="R70" s="467"/>
      <c r="S70" s="467"/>
      <c r="T70" s="467"/>
      <c r="U70" s="467"/>
      <c r="V70" s="467"/>
      <c r="W70" s="467"/>
      <c r="X70" s="467"/>
      <c r="Y70" s="467"/>
      <c r="Z70" s="467"/>
      <c r="AA70" s="467"/>
      <c r="AB70" s="467"/>
      <c r="AC70" s="467"/>
      <c r="AD70" s="467"/>
      <c r="AE70" s="467"/>
      <c r="AF70" s="467"/>
      <c r="AG70" s="467"/>
      <c r="AH70" s="467"/>
      <c r="AI70" s="467"/>
      <c r="AJ70" s="467"/>
      <c r="AK70" s="467"/>
      <c r="AL70" s="467"/>
      <c r="AM70" s="467"/>
      <c r="AN70" s="467"/>
      <c r="AO70" s="467"/>
      <c r="AP70" s="467"/>
      <c r="AQ70" s="467"/>
      <c r="AR70" s="467"/>
      <c r="AS70" s="467"/>
      <c r="AT70" s="467"/>
      <c r="AU70" s="467"/>
      <c r="AV70" s="467"/>
      <c r="AW70" s="467"/>
      <c r="AX70" s="467"/>
      <c r="AY70" s="467"/>
      <c r="AZ70" s="467"/>
      <c r="BA70" s="467"/>
      <c r="BB70" s="467"/>
      <c r="BC70" s="468"/>
      <c r="BD70" s="466" t="s">
        <v>54</v>
      </c>
      <c r="BE70" s="467"/>
      <c r="BF70" s="467"/>
      <c r="BG70" s="467"/>
      <c r="BH70" s="467"/>
      <c r="BI70" s="467"/>
      <c r="BJ70" s="467"/>
      <c r="BK70" s="467"/>
      <c r="BL70" s="467"/>
      <c r="BM70" s="467"/>
      <c r="BN70" s="467"/>
      <c r="BO70" s="467"/>
      <c r="BP70" s="467"/>
      <c r="BQ70" s="467"/>
      <c r="BR70" s="467"/>
      <c r="BS70" s="468"/>
      <c r="BT70" s="466" t="s">
        <v>308</v>
      </c>
      <c r="BU70" s="467"/>
      <c r="BV70" s="467"/>
      <c r="BW70" s="467"/>
      <c r="BX70" s="467"/>
      <c r="BY70" s="467"/>
      <c r="BZ70" s="467"/>
      <c r="CA70" s="467"/>
      <c r="CB70" s="467"/>
      <c r="CC70" s="467"/>
      <c r="CD70" s="468"/>
      <c r="CE70" s="466" t="s">
        <v>83</v>
      </c>
      <c r="CF70" s="467"/>
      <c r="CG70" s="467"/>
      <c r="CH70" s="467"/>
      <c r="CI70" s="467"/>
      <c r="CJ70" s="467"/>
      <c r="CK70" s="467"/>
      <c r="CL70" s="467"/>
      <c r="CM70" s="467"/>
      <c r="CN70" s="467"/>
      <c r="CO70" s="467"/>
      <c r="CP70" s="467"/>
      <c r="CQ70" s="467"/>
      <c r="CR70" s="467"/>
      <c r="CS70" s="467"/>
      <c r="CT70" s="467"/>
      <c r="CU70" s="467"/>
      <c r="CV70" s="467"/>
      <c r="CW70" s="467"/>
      <c r="CX70" s="467"/>
      <c r="CY70" s="467"/>
      <c r="CZ70" s="467"/>
      <c r="DA70" s="468"/>
    </row>
    <row r="71" spans="1:105" s="4" customFormat="1" ht="12.75" x14ac:dyDescent="0.2">
      <c r="A71" s="472">
        <v>1</v>
      </c>
      <c r="B71" s="472"/>
      <c r="C71" s="472"/>
      <c r="D71" s="472"/>
      <c r="E71" s="472"/>
      <c r="F71" s="472"/>
      <c r="G71" s="472"/>
      <c r="H71" s="472">
        <v>2</v>
      </c>
      <c r="I71" s="472"/>
      <c r="J71" s="472"/>
      <c r="K71" s="472"/>
      <c r="L71" s="472"/>
      <c r="M71" s="472"/>
      <c r="N71" s="472"/>
      <c r="O71" s="472"/>
      <c r="P71" s="472"/>
      <c r="Q71" s="472"/>
      <c r="R71" s="472"/>
      <c r="S71" s="472"/>
      <c r="T71" s="472"/>
      <c r="U71" s="472"/>
      <c r="V71" s="472"/>
      <c r="W71" s="472"/>
      <c r="X71" s="472"/>
      <c r="Y71" s="472"/>
      <c r="Z71" s="472"/>
      <c r="AA71" s="472"/>
      <c r="AB71" s="472"/>
      <c r="AC71" s="472"/>
      <c r="AD71" s="472"/>
      <c r="AE71" s="472"/>
      <c r="AF71" s="472"/>
      <c r="AG71" s="472"/>
      <c r="AH71" s="472"/>
      <c r="AI71" s="472"/>
      <c r="AJ71" s="472"/>
      <c r="AK71" s="472"/>
      <c r="AL71" s="472"/>
      <c r="AM71" s="472"/>
      <c r="AN71" s="472"/>
      <c r="AO71" s="472"/>
      <c r="AP71" s="472"/>
      <c r="AQ71" s="472"/>
      <c r="AR71" s="472"/>
      <c r="AS71" s="472"/>
      <c r="AT71" s="472"/>
      <c r="AU71" s="472"/>
      <c r="AV71" s="472"/>
      <c r="AW71" s="472"/>
      <c r="AX71" s="472"/>
      <c r="AY71" s="472"/>
      <c r="AZ71" s="472"/>
      <c r="BA71" s="472"/>
      <c r="BB71" s="472"/>
      <c r="BC71" s="472"/>
      <c r="BD71" s="472">
        <v>3</v>
      </c>
      <c r="BE71" s="472"/>
      <c r="BF71" s="472"/>
      <c r="BG71" s="472"/>
      <c r="BH71" s="472"/>
      <c r="BI71" s="472"/>
      <c r="BJ71" s="472"/>
      <c r="BK71" s="472"/>
      <c r="BL71" s="472"/>
      <c r="BM71" s="472"/>
      <c r="BN71" s="472"/>
      <c r="BO71" s="472"/>
      <c r="BP71" s="472"/>
      <c r="BQ71" s="472"/>
      <c r="BR71" s="472"/>
      <c r="BS71" s="472"/>
      <c r="BT71" s="472">
        <v>4</v>
      </c>
      <c r="BU71" s="472"/>
      <c r="BV71" s="472"/>
      <c r="BW71" s="472"/>
      <c r="BX71" s="472"/>
      <c r="BY71" s="472"/>
      <c r="BZ71" s="472"/>
      <c r="CA71" s="472"/>
      <c r="CB71" s="472"/>
      <c r="CC71" s="472"/>
      <c r="CD71" s="472"/>
      <c r="CE71" s="472">
        <v>5</v>
      </c>
      <c r="CF71" s="472"/>
      <c r="CG71" s="472"/>
      <c r="CH71" s="472"/>
      <c r="CI71" s="472"/>
      <c r="CJ71" s="472"/>
      <c r="CK71" s="472"/>
      <c r="CL71" s="472"/>
      <c r="CM71" s="472"/>
      <c r="CN71" s="472"/>
      <c r="CO71" s="472"/>
      <c r="CP71" s="472"/>
      <c r="CQ71" s="472"/>
      <c r="CR71" s="472"/>
      <c r="CS71" s="472"/>
      <c r="CT71" s="472"/>
      <c r="CU71" s="472"/>
      <c r="CV71" s="472"/>
      <c r="CW71" s="472"/>
      <c r="CX71" s="472"/>
      <c r="CY71" s="472"/>
      <c r="CZ71" s="472"/>
      <c r="DA71" s="472"/>
    </row>
    <row r="72" spans="1:105" s="5" customFormat="1" ht="15" customHeight="1" x14ac:dyDescent="0.2">
      <c r="A72" s="450" t="s">
        <v>26</v>
      </c>
      <c r="B72" s="450"/>
      <c r="C72" s="450"/>
      <c r="D72" s="450"/>
      <c r="E72" s="450"/>
      <c r="F72" s="450"/>
      <c r="G72" s="450"/>
      <c r="H72" s="435" t="s">
        <v>105</v>
      </c>
      <c r="I72" s="435"/>
      <c r="J72" s="435"/>
      <c r="K72" s="435"/>
      <c r="L72" s="435"/>
      <c r="M72" s="435"/>
      <c r="N72" s="435"/>
      <c r="O72" s="435"/>
      <c r="P72" s="435"/>
      <c r="Q72" s="435"/>
      <c r="R72" s="435"/>
      <c r="S72" s="435"/>
      <c r="T72" s="435"/>
      <c r="U72" s="435"/>
      <c r="V72" s="435"/>
      <c r="W72" s="435"/>
      <c r="X72" s="435"/>
      <c r="Y72" s="435"/>
      <c r="Z72" s="435"/>
      <c r="AA72" s="435"/>
      <c r="AB72" s="435"/>
      <c r="AC72" s="435"/>
      <c r="AD72" s="435"/>
      <c r="AE72" s="435"/>
      <c r="AF72" s="435"/>
      <c r="AG72" s="435"/>
      <c r="AH72" s="435"/>
      <c r="AI72" s="435"/>
      <c r="AJ72" s="435"/>
      <c r="AK72" s="435"/>
      <c r="AL72" s="435"/>
      <c r="AM72" s="435"/>
      <c r="AN72" s="435"/>
      <c r="AO72" s="435"/>
      <c r="AP72" s="435"/>
      <c r="AQ72" s="435"/>
      <c r="AR72" s="435"/>
      <c r="AS72" s="435"/>
      <c r="AT72" s="435"/>
      <c r="AU72" s="435"/>
      <c r="AV72" s="435"/>
      <c r="AW72" s="435"/>
      <c r="AX72" s="435"/>
      <c r="AY72" s="435"/>
      <c r="AZ72" s="435"/>
      <c r="BA72" s="435"/>
      <c r="BB72" s="435"/>
      <c r="BC72" s="435"/>
      <c r="BD72" s="404"/>
      <c r="BE72" s="404"/>
      <c r="BF72" s="404"/>
      <c r="BG72" s="404"/>
      <c r="BH72" s="404"/>
      <c r="BI72" s="404"/>
      <c r="BJ72" s="404"/>
      <c r="BK72" s="404"/>
      <c r="BL72" s="404"/>
      <c r="BM72" s="404"/>
      <c r="BN72" s="404"/>
      <c r="BO72" s="404"/>
      <c r="BP72" s="404"/>
      <c r="BQ72" s="404"/>
      <c r="BR72" s="404"/>
      <c r="BS72" s="404"/>
      <c r="BT72" s="404"/>
      <c r="BU72" s="404"/>
      <c r="BV72" s="404"/>
      <c r="BW72" s="404"/>
      <c r="BX72" s="404"/>
      <c r="BY72" s="404"/>
      <c r="BZ72" s="404"/>
      <c r="CA72" s="404"/>
      <c r="CB72" s="404"/>
      <c r="CC72" s="404"/>
      <c r="CD72" s="404"/>
      <c r="CE72" s="589"/>
      <c r="CF72" s="589"/>
      <c r="CG72" s="589"/>
      <c r="CH72" s="589"/>
      <c r="CI72" s="589"/>
      <c r="CJ72" s="589"/>
      <c r="CK72" s="589"/>
      <c r="CL72" s="589"/>
      <c r="CM72" s="589"/>
      <c r="CN72" s="589"/>
      <c r="CO72" s="589"/>
      <c r="CP72" s="589"/>
      <c r="CQ72" s="589"/>
      <c r="CR72" s="589"/>
      <c r="CS72" s="589"/>
      <c r="CT72" s="589"/>
      <c r="CU72" s="589"/>
      <c r="CV72" s="589"/>
      <c r="CW72" s="589"/>
      <c r="CX72" s="589"/>
      <c r="CY72" s="589"/>
      <c r="CZ72" s="589"/>
      <c r="DA72" s="589"/>
    </row>
    <row r="73" spans="1:105" s="5" customFormat="1" ht="15" customHeight="1" x14ac:dyDescent="0.2">
      <c r="A73" s="411" t="s">
        <v>27</v>
      </c>
      <c r="B73" s="411"/>
      <c r="C73" s="411"/>
      <c r="D73" s="411"/>
      <c r="E73" s="411"/>
      <c r="F73" s="411"/>
      <c r="G73" s="411"/>
      <c r="H73" s="552"/>
      <c r="I73" s="553"/>
      <c r="J73" s="553"/>
      <c r="K73" s="553"/>
      <c r="L73" s="553"/>
      <c r="M73" s="553"/>
      <c r="N73" s="553"/>
      <c r="O73" s="553"/>
      <c r="P73" s="553"/>
      <c r="Q73" s="553"/>
      <c r="R73" s="553"/>
      <c r="S73" s="553"/>
      <c r="T73" s="553"/>
      <c r="U73" s="553"/>
      <c r="V73" s="553"/>
      <c r="W73" s="553"/>
      <c r="X73" s="553"/>
      <c r="Y73" s="553"/>
      <c r="Z73" s="553"/>
      <c r="AA73" s="553"/>
      <c r="AB73" s="553"/>
      <c r="AC73" s="553"/>
      <c r="AD73" s="553"/>
      <c r="AE73" s="553"/>
      <c r="AF73" s="553"/>
      <c r="AG73" s="553"/>
      <c r="AH73" s="553"/>
      <c r="AI73" s="553"/>
      <c r="AJ73" s="553"/>
      <c r="AK73" s="553"/>
      <c r="AL73" s="553"/>
      <c r="AM73" s="553"/>
      <c r="AN73" s="553"/>
      <c r="AO73" s="553"/>
      <c r="AP73" s="553"/>
      <c r="AQ73" s="553"/>
      <c r="AR73" s="553"/>
      <c r="AS73" s="553"/>
      <c r="AT73" s="553"/>
      <c r="AU73" s="553"/>
      <c r="AV73" s="553"/>
      <c r="AW73" s="553"/>
      <c r="AX73" s="553"/>
      <c r="AY73" s="553"/>
      <c r="AZ73" s="553"/>
      <c r="BA73" s="553"/>
      <c r="BB73" s="553"/>
      <c r="BC73" s="554"/>
      <c r="BD73" s="475"/>
      <c r="BE73" s="476"/>
      <c r="BF73" s="476"/>
      <c r="BG73" s="476"/>
      <c r="BH73" s="476"/>
      <c r="BI73" s="476"/>
      <c r="BJ73" s="476"/>
      <c r="BK73" s="476"/>
      <c r="BL73" s="476"/>
      <c r="BM73" s="476"/>
      <c r="BN73" s="476"/>
      <c r="BO73" s="476"/>
      <c r="BP73" s="476"/>
      <c r="BQ73" s="476"/>
      <c r="BR73" s="476"/>
      <c r="BS73" s="477"/>
      <c r="BT73" s="423"/>
      <c r="BU73" s="423"/>
      <c r="BV73" s="423"/>
      <c r="BW73" s="423"/>
      <c r="BX73" s="423"/>
      <c r="BY73" s="423"/>
      <c r="BZ73" s="423"/>
      <c r="CA73" s="423"/>
      <c r="CB73" s="423"/>
      <c r="CC73" s="423"/>
      <c r="CD73" s="423"/>
      <c r="CE73" s="414"/>
      <c r="CF73" s="414"/>
      <c r="CG73" s="414"/>
      <c r="CH73" s="414"/>
      <c r="CI73" s="414"/>
      <c r="CJ73" s="414"/>
      <c r="CK73" s="414"/>
      <c r="CL73" s="414"/>
      <c r="CM73" s="414"/>
      <c r="CN73" s="414"/>
      <c r="CO73" s="414"/>
      <c r="CP73" s="414"/>
      <c r="CQ73" s="414"/>
      <c r="CR73" s="414"/>
      <c r="CS73" s="414"/>
      <c r="CT73" s="414"/>
      <c r="CU73" s="414"/>
      <c r="CV73" s="414"/>
      <c r="CW73" s="414"/>
      <c r="CX73" s="414"/>
      <c r="CY73" s="414"/>
      <c r="CZ73" s="414"/>
      <c r="DA73" s="414"/>
    </row>
    <row r="74" spans="1:105" s="5" customFormat="1" ht="15" customHeight="1" x14ac:dyDescent="0.2">
      <c r="A74" s="411" t="s">
        <v>28</v>
      </c>
      <c r="B74" s="411"/>
      <c r="C74" s="411"/>
      <c r="D74" s="411"/>
      <c r="E74" s="411"/>
      <c r="F74" s="411"/>
      <c r="G74" s="411"/>
      <c r="H74" s="552"/>
      <c r="I74" s="553"/>
      <c r="J74" s="553"/>
      <c r="K74" s="553"/>
      <c r="L74" s="553"/>
      <c r="M74" s="553"/>
      <c r="N74" s="553"/>
      <c r="O74" s="553"/>
      <c r="P74" s="553"/>
      <c r="Q74" s="553"/>
      <c r="R74" s="553"/>
      <c r="S74" s="553"/>
      <c r="T74" s="553"/>
      <c r="U74" s="553"/>
      <c r="V74" s="553"/>
      <c r="W74" s="553"/>
      <c r="X74" s="553"/>
      <c r="Y74" s="553"/>
      <c r="Z74" s="553"/>
      <c r="AA74" s="553"/>
      <c r="AB74" s="553"/>
      <c r="AC74" s="553"/>
      <c r="AD74" s="553"/>
      <c r="AE74" s="553"/>
      <c r="AF74" s="553"/>
      <c r="AG74" s="553"/>
      <c r="AH74" s="553"/>
      <c r="AI74" s="553"/>
      <c r="AJ74" s="553"/>
      <c r="AK74" s="553"/>
      <c r="AL74" s="553"/>
      <c r="AM74" s="553"/>
      <c r="AN74" s="553"/>
      <c r="AO74" s="553"/>
      <c r="AP74" s="553"/>
      <c r="AQ74" s="553"/>
      <c r="AR74" s="553"/>
      <c r="AS74" s="553"/>
      <c r="AT74" s="553"/>
      <c r="AU74" s="553"/>
      <c r="AV74" s="553"/>
      <c r="AW74" s="553"/>
      <c r="AX74" s="553"/>
      <c r="AY74" s="553"/>
      <c r="AZ74" s="553"/>
      <c r="BA74" s="553"/>
      <c r="BB74" s="553"/>
      <c r="BC74" s="554"/>
      <c r="BD74" s="475"/>
      <c r="BE74" s="476"/>
      <c r="BF74" s="476"/>
      <c r="BG74" s="476"/>
      <c r="BH74" s="476"/>
      <c r="BI74" s="476"/>
      <c r="BJ74" s="476"/>
      <c r="BK74" s="476"/>
      <c r="BL74" s="476"/>
      <c r="BM74" s="476"/>
      <c r="BN74" s="476"/>
      <c r="BO74" s="476"/>
      <c r="BP74" s="476"/>
      <c r="BQ74" s="476"/>
      <c r="BR74" s="476"/>
      <c r="BS74" s="477"/>
      <c r="BT74" s="413"/>
      <c r="BU74" s="413"/>
      <c r="BV74" s="413"/>
      <c r="BW74" s="413"/>
      <c r="BX74" s="413"/>
      <c r="BY74" s="413"/>
      <c r="BZ74" s="413"/>
      <c r="CA74" s="413"/>
      <c r="CB74" s="413"/>
      <c r="CC74" s="413"/>
      <c r="CD74" s="413"/>
      <c r="CE74" s="414"/>
      <c r="CF74" s="414"/>
      <c r="CG74" s="414"/>
      <c r="CH74" s="414"/>
      <c r="CI74" s="414"/>
      <c r="CJ74" s="414"/>
      <c r="CK74" s="414"/>
      <c r="CL74" s="414"/>
      <c r="CM74" s="414"/>
      <c r="CN74" s="414"/>
      <c r="CO74" s="414"/>
      <c r="CP74" s="414"/>
      <c r="CQ74" s="414"/>
      <c r="CR74" s="414"/>
      <c r="CS74" s="414"/>
      <c r="CT74" s="414"/>
      <c r="CU74" s="414"/>
      <c r="CV74" s="414"/>
      <c r="CW74" s="414"/>
      <c r="CX74" s="414"/>
      <c r="CY74" s="414"/>
      <c r="CZ74" s="414"/>
      <c r="DA74" s="414"/>
    </row>
    <row r="75" spans="1:105" s="5" customFormat="1" ht="15" customHeight="1" x14ac:dyDescent="0.2">
      <c r="A75" s="411" t="s">
        <v>29</v>
      </c>
      <c r="B75" s="411"/>
      <c r="C75" s="411"/>
      <c r="D75" s="411"/>
      <c r="E75" s="411"/>
      <c r="F75" s="411"/>
      <c r="G75" s="411"/>
      <c r="H75" s="552"/>
      <c r="I75" s="553"/>
      <c r="J75" s="553"/>
      <c r="K75" s="553"/>
      <c r="L75" s="553"/>
      <c r="M75" s="553"/>
      <c r="N75" s="553"/>
      <c r="O75" s="553"/>
      <c r="P75" s="553"/>
      <c r="Q75" s="553"/>
      <c r="R75" s="553"/>
      <c r="S75" s="553"/>
      <c r="T75" s="553"/>
      <c r="U75" s="553"/>
      <c r="V75" s="553"/>
      <c r="W75" s="553"/>
      <c r="X75" s="553"/>
      <c r="Y75" s="553"/>
      <c r="Z75" s="553"/>
      <c r="AA75" s="553"/>
      <c r="AB75" s="553"/>
      <c r="AC75" s="553"/>
      <c r="AD75" s="553"/>
      <c r="AE75" s="553"/>
      <c r="AF75" s="553"/>
      <c r="AG75" s="553"/>
      <c r="AH75" s="553"/>
      <c r="AI75" s="553"/>
      <c r="AJ75" s="553"/>
      <c r="AK75" s="553"/>
      <c r="AL75" s="553"/>
      <c r="AM75" s="553"/>
      <c r="AN75" s="553"/>
      <c r="AO75" s="553"/>
      <c r="AP75" s="553"/>
      <c r="AQ75" s="553"/>
      <c r="AR75" s="553"/>
      <c r="AS75" s="553"/>
      <c r="AT75" s="553"/>
      <c r="AU75" s="553"/>
      <c r="AV75" s="553"/>
      <c r="AW75" s="553"/>
      <c r="AX75" s="553"/>
      <c r="AY75" s="553"/>
      <c r="AZ75" s="553"/>
      <c r="BA75" s="553"/>
      <c r="BB75" s="553"/>
      <c r="BC75" s="554"/>
      <c r="BD75" s="475"/>
      <c r="BE75" s="476"/>
      <c r="BF75" s="476"/>
      <c r="BG75" s="476"/>
      <c r="BH75" s="476"/>
      <c r="BI75" s="476"/>
      <c r="BJ75" s="476"/>
      <c r="BK75" s="476"/>
      <c r="BL75" s="476"/>
      <c r="BM75" s="476"/>
      <c r="BN75" s="476"/>
      <c r="BO75" s="476"/>
      <c r="BP75" s="476"/>
      <c r="BQ75" s="476"/>
      <c r="BR75" s="476"/>
      <c r="BS75" s="477"/>
      <c r="BT75" s="413"/>
      <c r="BU75" s="413"/>
      <c r="BV75" s="413"/>
      <c r="BW75" s="413"/>
      <c r="BX75" s="413"/>
      <c r="BY75" s="413"/>
      <c r="BZ75" s="413"/>
      <c r="CA75" s="413"/>
      <c r="CB75" s="413"/>
      <c r="CC75" s="413"/>
      <c r="CD75" s="413"/>
      <c r="CE75" s="414"/>
      <c r="CF75" s="414"/>
      <c r="CG75" s="414"/>
      <c r="CH75" s="414"/>
      <c r="CI75" s="414"/>
      <c r="CJ75" s="414"/>
      <c r="CK75" s="414"/>
      <c r="CL75" s="414"/>
      <c r="CM75" s="414"/>
      <c r="CN75" s="414"/>
      <c r="CO75" s="414"/>
      <c r="CP75" s="414"/>
      <c r="CQ75" s="414"/>
      <c r="CR75" s="414"/>
      <c r="CS75" s="414"/>
      <c r="CT75" s="414"/>
      <c r="CU75" s="414"/>
      <c r="CV75" s="414"/>
      <c r="CW75" s="414"/>
      <c r="CX75" s="414"/>
      <c r="CY75" s="414"/>
      <c r="CZ75" s="414"/>
      <c r="DA75" s="414"/>
    </row>
    <row r="76" spans="1:105" s="5" customFormat="1" ht="15" customHeight="1" x14ac:dyDescent="0.2">
      <c r="A76" s="411" t="s">
        <v>115</v>
      </c>
      <c r="B76" s="411"/>
      <c r="C76" s="411"/>
      <c r="D76" s="411"/>
      <c r="E76" s="411"/>
      <c r="F76" s="411"/>
      <c r="G76" s="411"/>
      <c r="H76" s="552"/>
      <c r="I76" s="553"/>
      <c r="J76" s="553"/>
      <c r="K76" s="553"/>
      <c r="L76" s="553"/>
      <c r="M76" s="553"/>
      <c r="N76" s="553"/>
      <c r="O76" s="553"/>
      <c r="P76" s="553"/>
      <c r="Q76" s="553"/>
      <c r="R76" s="553"/>
      <c r="S76" s="553"/>
      <c r="T76" s="553"/>
      <c r="U76" s="553"/>
      <c r="V76" s="553"/>
      <c r="W76" s="553"/>
      <c r="X76" s="553"/>
      <c r="Y76" s="553"/>
      <c r="Z76" s="553"/>
      <c r="AA76" s="553"/>
      <c r="AB76" s="553"/>
      <c r="AC76" s="553"/>
      <c r="AD76" s="553"/>
      <c r="AE76" s="553"/>
      <c r="AF76" s="553"/>
      <c r="AG76" s="553"/>
      <c r="AH76" s="553"/>
      <c r="AI76" s="553"/>
      <c r="AJ76" s="553"/>
      <c r="AK76" s="553"/>
      <c r="AL76" s="553"/>
      <c r="AM76" s="553"/>
      <c r="AN76" s="553"/>
      <c r="AO76" s="553"/>
      <c r="AP76" s="553"/>
      <c r="AQ76" s="553"/>
      <c r="AR76" s="553"/>
      <c r="AS76" s="553"/>
      <c r="AT76" s="553"/>
      <c r="AU76" s="553"/>
      <c r="AV76" s="553"/>
      <c r="AW76" s="553"/>
      <c r="AX76" s="553"/>
      <c r="AY76" s="553"/>
      <c r="AZ76" s="553"/>
      <c r="BA76" s="553"/>
      <c r="BB76" s="553"/>
      <c r="BC76" s="554"/>
      <c r="BD76" s="475"/>
      <c r="BE76" s="476"/>
      <c r="BF76" s="476"/>
      <c r="BG76" s="476"/>
      <c r="BH76" s="476"/>
      <c r="BI76" s="476"/>
      <c r="BJ76" s="476"/>
      <c r="BK76" s="476"/>
      <c r="BL76" s="476"/>
      <c r="BM76" s="476"/>
      <c r="BN76" s="476"/>
      <c r="BO76" s="476"/>
      <c r="BP76" s="476"/>
      <c r="BQ76" s="476"/>
      <c r="BR76" s="476"/>
      <c r="BS76" s="477"/>
      <c r="BT76" s="413"/>
      <c r="BU76" s="413"/>
      <c r="BV76" s="413"/>
      <c r="BW76" s="413"/>
      <c r="BX76" s="413"/>
      <c r="BY76" s="413"/>
      <c r="BZ76" s="413"/>
      <c r="CA76" s="413"/>
      <c r="CB76" s="413"/>
      <c r="CC76" s="413"/>
      <c r="CD76" s="413"/>
      <c r="CE76" s="414"/>
      <c r="CF76" s="414"/>
      <c r="CG76" s="414"/>
      <c r="CH76" s="414"/>
      <c r="CI76" s="414"/>
      <c r="CJ76" s="414"/>
      <c r="CK76" s="414"/>
      <c r="CL76" s="414"/>
      <c r="CM76" s="414"/>
      <c r="CN76" s="414"/>
      <c r="CO76" s="414"/>
      <c r="CP76" s="414"/>
      <c r="CQ76" s="414"/>
      <c r="CR76" s="414"/>
      <c r="CS76" s="414"/>
      <c r="CT76" s="414"/>
      <c r="CU76" s="414"/>
      <c r="CV76" s="414"/>
      <c r="CW76" s="414"/>
      <c r="CX76" s="414"/>
      <c r="CY76" s="414"/>
      <c r="CZ76" s="414"/>
      <c r="DA76" s="414"/>
    </row>
    <row r="77" spans="1:105" s="5" customFormat="1" ht="15" customHeight="1" x14ac:dyDescent="0.2">
      <c r="A77" s="411" t="s">
        <v>116</v>
      </c>
      <c r="B77" s="411"/>
      <c r="C77" s="411"/>
      <c r="D77" s="411"/>
      <c r="E77" s="411"/>
      <c r="F77" s="411"/>
      <c r="G77" s="411"/>
      <c r="H77" s="552"/>
      <c r="I77" s="553"/>
      <c r="J77" s="553"/>
      <c r="K77" s="553"/>
      <c r="L77" s="553"/>
      <c r="M77" s="553"/>
      <c r="N77" s="553"/>
      <c r="O77" s="553"/>
      <c r="P77" s="553"/>
      <c r="Q77" s="553"/>
      <c r="R77" s="553"/>
      <c r="S77" s="553"/>
      <c r="T77" s="553"/>
      <c r="U77" s="553"/>
      <c r="V77" s="553"/>
      <c r="W77" s="553"/>
      <c r="X77" s="553"/>
      <c r="Y77" s="553"/>
      <c r="Z77" s="553"/>
      <c r="AA77" s="553"/>
      <c r="AB77" s="553"/>
      <c r="AC77" s="553"/>
      <c r="AD77" s="553"/>
      <c r="AE77" s="553"/>
      <c r="AF77" s="553"/>
      <c r="AG77" s="553"/>
      <c r="AH77" s="553"/>
      <c r="AI77" s="553"/>
      <c r="AJ77" s="553"/>
      <c r="AK77" s="553"/>
      <c r="AL77" s="553"/>
      <c r="AM77" s="553"/>
      <c r="AN77" s="553"/>
      <c r="AO77" s="553"/>
      <c r="AP77" s="553"/>
      <c r="AQ77" s="553"/>
      <c r="AR77" s="553"/>
      <c r="AS77" s="553"/>
      <c r="AT77" s="553"/>
      <c r="AU77" s="553"/>
      <c r="AV77" s="553"/>
      <c r="AW77" s="553"/>
      <c r="AX77" s="553"/>
      <c r="AY77" s="553"/>
      <c r="AZ77" s="553"/>
      <c r="BA77" s="553"/>
      <c r="BB77" s="553"/>
      <c r="BC77" s="554"/>
      <c r="BD77" s="475"/>
      <c r="BE77" s="476"/>
      <c r="BF77" s="476"/>
      <c r="BG77" s="476"/>
      <c r="BH77" s="476"/>
      <c r="BI77" s="476"/>
      <c r="BJ77" s="476"/>
      <c r="BK77" s="476"/>
      <c r="BL77" s="476"/>
      <c r="BM77" s="476"/>
      <c r="BN77" s="476"/>
      <c r="BO77" s="476"/>
      <c r="BP77" s="476"/>
      <c r="BQ77" s="476"/>
      <c r="BR77" s="476"/>
      <c r="BS77" s="477"/>
      <c r="BT77" s="413"/>
      <c r="BU77" s="413"/>
      <c r="BV77" s="413"/>
      <c r="BW77" s="413"/>
      <c r="BX77" s="413"/>
      <c r="BY77" s="413"/>
      <c r="BZ77" s="413"/>
      <c r="CA77" s="413"/>
      <c r="CB77" s="413"/>
      <c r="CC77" s="413"/>
      <c r="CD77" s="413"/>
      <c r="CE77" s="414"/>
      <c r="CF77" s="414"/>
      <c r="CG77" s="414"/>
      <c r="CH77" s="414"/>
      <c r="CI77" s="414"/>
      <c r="CJ77" s="414"/>
      <c r="CK77" s="414"/>
      <c r="CL77" s="414"/>
      <c r="CM77" s="414"/>
      <c r="CN77" s="414"/>
      <c r="CO77" s="414"/>
      <c r="CP77" s="414"/>
      <c r="CQ77" s="414"/>
      <c r="CR77" s="414"/>
      <c r="CS77" s="414"/>
      <c r="CT77" s="414"/>
      <c r="CU77" s="414"/>
      <c r="CV77" s="414"/>
      <c r="CW77" s="414"/>
      <c r="CX77" s="414"/>
      <c r="CY77" s="414"/>
      <c r="CZ77" s="414"/>
      <c r="DA77" s="414"/>
    </row>
    <row r="78" spans="1:105" s="5" customFormat="1" ht="15" customHeight="1" x14ac:dyDescent="0.2">
      <c r="A78" s="411"/>
      <c r="B78" s="411"/>
      <c r="C78" s="411"/>
      <c r="D78" s="411"/>
      <c r="E78" s="411"/>
      <c r="F78" s="411"/>
      <c r="G78" s="411"/>
      <c r="H78" s="418"/>
      <c r="I78" s="418"/>
      <c r="J78" s="418"/>
      <c r="K78" s="418"/>
      <c r="L78" s="418"/>
      <c r="M78" s="418"/>
      <c r="N78" s="418"/>
      <c r="O78" s="418"/>
      <c r="P78" s="418"/>
      <c r="Q78" s="418"/>
      <c r="R78" s="418"/>
      <c r="S78" s="418"/>
      <c r="T78" s="418"/>
      <c r="U78" s="418"/>
      <c r="V78" s="418"/>
      <c r="W78" s="418"/>
      <c r="X78" s="418"/>
      <c r="Y78" s="418"/>
      <c r="Z78" s="418"/>
      <c r="AA78" s="418"/>
      <c r="AB78" s="418"/>
      <c r="AC78" s="418"/>
      <c r="AD78" s="418"/>
      <c r="AE78" s="418"/>
      <c r="AF78" s="418"/>
      <c r="AG78" s="418"/>
      <c r="AH78" s="418"/>
      <c r="AI78" s="418"/>
      <c r="AJ78" s="418"/>
      <c r="AK78" s="418"/>
      <c r="AL78" s="418"/>
      <c r="AM78" s="418"/>
      <c r="AN78" s="418"/>
      <c r="AO78" s="418"/>
      <c r="AP78" s="418"/>
      <c r="AQ78" s="418"/>
      <c r="AR78" s="418"/>
      <c r="AS78" s="418"/>
      <c r="AT78" s="418"/>
      <c r="AU78" s="418"/>
      <c r="AV78" s="418"/>
      <c r="AW78" s="418"/>
      <c r="AX78" s="418"/>
      <c r="AY78" s="418"/>
      <c r="AZ78" s="418"/>
      <c r="BA78" s="418"/>
      <c r="BB78" s="418"/>
      <c r="BC78" s="418"/>
      <c r="BD78" s="404"/>
      <c r="BE78" s="404"/>
      <c r="BF78" s="404"/>
      <c r="BG78" s="404"/>
      <c r="BH78" s="404"/>
      <c r="BI78" s="404"/>
      <c r="BJ78" s="404"/>
      <c r="BK78" s="404"/>
      <c r="BL78" s="404"/>
      <c r="BM78" s="404"/>
      <c r="BN78" s="404"/>
      <c r="BO78" s="404"/>
      <c r="BP78" s="404"/>
      <c r="BQ78" s="404"/>
      <c r="BR78" s="404"/>
      <c r="BS78" s="404"/>
      <c r="BT78" s="404"/>
      <c r="BU78" s="404"/>
      <c r="BV78" s="404"/>
      <c r="BW78" s="404"/>
      <c r="BX78" s="404"/>
      <c r="BY78" s="404"/>
      <c r="BZ78" s="404"/>
      <c r="CA78" s="404"/>
      <c r="CB78" s="404"/>
      <c r="CC78" s="404"/>
      <c r="CD78" s="404"/>
      <c r="CE78" s="551"/>
      <c r="CF78" s="551"/>
      <c r="CG78" s="551"/>
      <c r="CH78" s="551"/>
      <c r="CI78" s="551"/>
      <c r="CJ78" s="551"/>
      <c r="CK78" s="551"/>
      <c r="CL78" s="551"/>
      <c r="CM78" s="551"/>
      <c r="CN78" s="551"/>
      <c r="CO78" s="551"/>
      <c r="CP78" s="551"/>
      <c r="CQ78" s="551"/>
      <c r="CR78" s="551"/>
      <c r="CS78" s="551"/>
      <c r="CT78" s="551"/>
      <c r="CU78" s="551"/>
      <c r="CV78" s="551"/>
      <c r="CW78" s="551"/>
      <c r="CX78" s="551"/>
      <c r="CY78" s="551"/>
      <c r="CZ78" s="551"/>
      <c r="DA78" s="551"/>
    </row>
    <row r="79" spans="1:105" s="5" customFormat="1" ht="15" customHeight="1" x14ac:dyDescent="0.2">
      <c r="A79" s="450" t="s">
        <v>30</v>
      </c>
      <c r="B79" s="450"/>
      <c r="C79" s="450"/>
      <c r="D79" s="450"/>
      <c r="E79" s="450"/>
      <c r="F79" s="450"/>
      <c r="G79" s="450"/>
      <c r="H79" s="435" t="s">
        <v>106</v>
      </c>
      <c r="I79" s="435"/>
      <c r="J79" s="435"/>
      <c r="K79" s="435"/>
      <c r="L79" s="435"/>
      <c r="M79" s="435"/>
      <c r="N79" s="435"/>
      <c r="O79" s="435"/>
      <c r="P79" s="435"/>
      <c r="Q79" s="435"/>
      <c r="R79" s="435"/>
      <c r="S79" s="435"/>
      <c r="T79" s="435"/>
      <c r="U79" s="435"/>
      <c r="V79" s="435"/>
      <c r="W79" s="435"/>
      <c r="X79" s="435"/>
      <c r="Y79" s="435"/>
      <c r="Z79" s="435"/>
      <c r="AA79" s="435"/>
      <c r="AB79" s="435"/>
      <c r="AC79" s="435"/>
      <c r="AD79" s="435"/>
      <c r="AE79" s="435"/>
      <c r="AF79" s="435"/>
      <c r="AG79" s="435"/>
      <c r="AH79" s="435"/>
      <c r="AI79" s="435"/>
      <c r="AJ79" s="435"/>
      <c r="AK79" s="435"/>
      <c r="AL79" s="435"/>
      <c r="AM79" s="435"/>
      <c r="AN79" s="435"/>
      <c r="AO79" s="435"/>
      <c r="AP79" s="435"/>
      <c r="AQ79" s="435"/>
      <c r="AR79" s="435"/>
      <c r="AS79" s="435"/>
      <c r="AT79" s="435"/>
      <c r="AU79" s="435"/>
      <c r="AV79" s="435"/>
      <c r="AW79" s="435"/>
      <c r="AX79" s="435"/>
      <c r="AY79" s="435"/>
      <c r="AZ79" s="435"/>
      <c r="BA79" s="435"/>
      <c r="BB79" s="435"/>
      <c r="BC79" s="435"/>
      <c r="BD79" s="404"/>
      <c r="BE79" s="404"/>
      <c r="BF79" s="404"/>
      <c r="BG79" s="404"/>
      <c r="BH79" s="404"/>
      <c r="BI79" s="404"/>
      <c r="BJ79" s="404"/>
      <c r="BK79" s="404"/>
      <c r="BL79" s="404"/>
      <c r="BM79" s="404"/>
      <c r="BN79" s="404"/>
      <c r="BO79" s="404"/>
      <c r="BP79" s="404"/>
      <c r="BQ79" s="404"/>
      <c r="BR79" s="404"/>
      <c r="BS79" s="404"/>
      <c r="BT79" s="404"/>
      <c r="BU79" s="404"/>
      <c r="BV79" s="404"/>
      <c r="BW79" s="404"/>
      <c r="BX79" s="404"/>
      <c r="BY79" s="404"/>
      <c r="BZ79" s="404"/>
      <c r="CA79" s="404"/>
      <c r="CB79" s="404"/>
      <c r="CC79" s="404"/>
      <c r="CD79" s="404"/>
      <c r="CE79" s="589"/>
      <c r="CF79" s="589"/>
      <c r="CG79" s="589"/>
      <c r="CH79" s="589"/>
      <c r="CI79" s="589"/>
      <c r="CJ79" s="589"/>
      <c r="CK79" s="589"/>
      <c r="CL79" s="589"/>
      <c r="CM79" s="589"/>
      <c r="CN79" s="589"/>
      <c r="CO79" s="589"/>
      <c r="CP79" s="589"/>
      <c r="CQ79" s="589"/>
      <c r="CR79" s="589"/>
      <c r="CS79" s="589"/>
      <c r="CT79" s="589"/>
      <c r="CU79" s="589"/>
      <c r="CV79" s="589"/>
      <c r="CW79" s="589"/>
      <c r="CX79" s="589"/>
      <c r="CY79" s="589"/>
      <c r="CZ79" s="589"/>
      <c r="DA79" s="589"/>
    </row>
    <row r="80" spans="1:105" s="5" customFormat="1" ht="15" customHeight="1" x14ac:dyDescent="0.2">
      <c r="A80" s="411" t="s">
        <v>31</v>
      </c>
      <c r="B80" s="411"/>
      <c r="C80" s="411"/>
      <c r="D80" s="411"/>
      <c r="E80" s="411"/>
      <c r="F80" s="411"/>
      <c r="G80" s="411"/>
      <c r="H80" s="418"/>
      <c r="I80" s="418"/>
      <c r="J80" s="418"/>
      <c r="K80" s="418"/>
      <c r="L80" s="418"/>
      <c r="M80" s="418"/>
      <c r="N80" s="418"/>
      <c r="O80" s="418"/>
      <c r="P80" s="418"/>
      <c r="Q80" s="418"/>
      <c r="R80" s="418"/>
      <c r="S80" s="418"/>
      <c r="T80" s="418"/>
      <c r="U80" s="418"/>
      <c r="V80" s="418"/>
      <c r="W80" s="418"/>
      <c r="X80" s="418"/>
      <c r="Y80" s="418"/>
      <c r="Z80" s="418"/>
      <c r="AA80" s="418"/>
      <c r="AB80" s="418"/>
      <c r="AC80" s="418"/>
      <c r="AD80" s="418"/>
      <c r="AE80" s="418"/>
      <c r="AF80" s="418"/>
      <c r="AG80" s="418"/>
      <c r="AH80" s="418"/>
      <c r="AI80" s="418"/>
      <c r="AJ80" s="418"/>
      <c r="AK80" s="418"/>
      <c r="AL80" s="418"/>
      <c r="AM80" s="418"/>
      <c r="AN80" s="418"/>
      <c r="AO80" s="418"/>
      <c r="AP80" s="418"/>
      <c r="AQ80" s="418"/>
      <c r="AR80" s="418"/>
      <c r="AS80" s="418"/>
      <c r="AT80" s="418"/>
      <c r="AU80" s="418"/>
      <c r="AV80" s="418"/>
      <c r="AW80" s="418"/>
      <c r="AX80" s="418"/>
      <c r="AY80" s="418"/>
      <c r="AZ80" s="418"/>
      <c r="BA80" s="418"/>
      <c r="BB80" s="418"/>
      <c r="BC80" s="418"/>
      <c r="BD80" s="555"/>
      <c r="BE80" s="556"/>
      <c r="BF80" s="556"/>
      <c r="BG80" s="556"/>
      <c r="BH80" s="556"/>
      <c r="BI80" s="556"/>
      <c r="BJ80" s="556"/>
      <c r="BK80" s="556"/>
      <c r="BL80" s="556"/>
      <c r="BM80" s="556"/>
      <c r="BN80" s="556"/>
      <c r="BO80" s="556"/>
      <c r="BP80" s="556"/>
      <c r="BQ80" s="556"/>
      <c r="BR80" s="556"/>
      <c r="BS80" s="557"/>
      <c r="BT80" s="548"/>
      <c r="BU80" s="548"/>
      <c r="BV80" s="548"/>
      <c r="BW80" s="548"/>
      <c r="BX80" s="548"/>
      <c r="BY80" s="548"/>
      <c r="BZ80" s="548"/>
      <c r="CA80" s="548"/>
      <c r="CB80" s="548"/>
      <c r="CC80" s="548"/>
      <c r="CD80" s="548"/>
      <c r="CE80" s="551"/>
      <c r="CF80" s="551"/>
      <c r="CG80" s="551"/>
      <c r="CH80" s="551"/>
      <c r="CI80" s="551"/>
      <c r="CJ80" s="551"/>
      <c r="CK80" s="551"/>
      <c r="CL80" s="551"/>
      <c r="CM80" s="551"/>
      <c r="CN80" s="551"/>
      <c r="CO80" s="551"/>
      <c r="CP80" s="551"/>
      <c r="CQ80" s="551"/>
      <c r="CR80" s="551"/>
      <c r="CS80" s="551"/>
      <c r="CT80" s="551"/>
      <c r="CU80" s="551"/>
      <c r="CV80" s="551"/>
      <c r="CW80" s="551"/>
      <c r="CX80" s="551"/>
      <c r="CY80" s="551"/>
      <c r="CZ80" s="551"/>
      <c r="DA80" s="551"/>
    </row>
    <row r="81" spans="1:105" s="5" customFormat="1" ht="15" customHeight="1" x14ac:dyDescent="0.2">
      <c r="A81" s="411" t="s">
        <v>32</v>
      </c>
      <c r="B81" s="411"/>
      <c r="C81" s="411"/>
      <c r="D81" s="411"/>
      <c r="E81" s="411"/>
      <c r="F81" s="411"/>
      <c r="G81" s="411"/>
      <c r="H81" s="418"/>
      <c r="I81" s="418"/>
      <c r="J81" s="418"/>
      <c r="K81" s="418"/>
      <c r="L81" s="418"/>
      <c r="M81" s="418"/>
      <c r="N81" s="418"/>
      <c r="O81" s="418"/>
      <c r="P81" s="418"/>
      <c r="Q81" s="418"/>
      <c r="R81" s="418"/>
      <c r="S81" s="418"/>
      <c r="T81" s="418"/>
      <c r="U81" s="418"/>
      <c r="V81" s="418"/>
      <c r="W81" s="418"/>
      <c r="X81" s="418"/>
      <c r="Y81" s="418"/>
      <c r="Z81" s="418"/>
      <c r="AA81" s="418"/>
      <c r="AB81" s="418"/>
      <c r="AC81" s="418"/>
      <c r="AD81" s="418"/>
      <c r="AE81" s="418"/>
      <c r="AF81" s="418"/>
      <c r="AG81" s="418"/>
      <c r="AH81" s="418"/>
      <c r="AI81" s="418"/>
      <c r="AJ81" s="418"/>
      <c r="AK81" s="418"/>
      <c r="AL81" s="418"/>
      <c r="AM81" s="418"/>
      <c r="AN81" s="418"/>
      <c r="AO81" s="418"/>
      <c r="AP81" s="418"/>
      <c r="AQ81" s="418"/>
      <c r="AR81" s="418"/>
      <c r="AS81" s="418"/>
      <c r="AT81" s="418"/>
      <c r="AU81" s="418"/>
      <c r="AV81" s="418"/>
      <c r="AW81" s="418"/>
      <c r="AX81" s="418"/>
      <c r="AY81" s="418"/>
      <c r="AZ81" s="418"/>
      <c r="BA81" s="418"/>
      <c r="BB81" s="418"/>
      <c r="BC81" s="418"/>
      <c r="BD81" s="555"/>
      <c r="BE81" s="556"/>
      <c r="BF81" s="556"/>
      <c r="BG81" s="556"/>
      <c r="BH81" s="556"/>
      <c r="BI81" s="556"/>
      <c r="BJ81" s="556"/>
      <c r="BK81" s="556"/>
      <c r="BL81" s="556"/>
      <c r="BM81" s="556"/>
      <c r="BN81" s="556"/>
      <c r="BO81" s="556"/>
      <c r="BP81" s="556"/>
      <c r="BQ81" s="556"/>
      <c r="BR81" s="556"/>
      <c r="BS81" s="557"/>
      <c r="BT81" s="558"/>
      <c r="BU81" s="559"/>
      <c r="BV81" s="559"/>
      <c r="BW81" s="559"/>
      <c r="BX81" s="559"/>
      <c r="BY81" s="559"/>
      <c r="BZ81" s="559"/>
      <c r="CA81" s="559"/>
      <c r="CB81" s="559"/>
      <c r="CC81" s="559"/>
      <c r="CD81" s="560"/>
      <c r="CE81" s="551"/>
      <c r="CF81" s="551"/>
      <c r="CG81" s="551"/>
      <c r="CH81" s="551"/>
      <c r="CI81" s="551"/>
      <c r="CJ81" s="551"/>
      <c r="CK81" s="551"/>
      <c r="CL81" s="551"/>
      <c r="CM81" s="551"/>
      <c r="CN81" s="551"/>
      <c r="CO81" s="551"/>
      <c r="CP81" s="551"/>
      <c r="CQ81" s="551"/>
      <c r="CR81" s="551"/>
      <c r="CS81" s="551"/>
      <c r="CT81" s="551"/>
      <c r="CU81" s="551"/>
      <c r="CV81" s="551"/>
      <c r="CW81" s="551"/>
      <c r="CX81" s="551"/>
      <c r="CY81" s="551"/>
      <c r="CZ81" s="551"/>
      <c r="DA81" s="551"/>
    </row>
    <row r="82" spans="1:105" s="5" customFormat="1" ht="15" customHeight="1" x14ac:dyDescent="0.2">
      <c r="A82" s="411" t="s">
        <v>33</v>
      </c>
      <c r="B82" s="411"/>
      <c r="C82" s="411"/>
      <c r="D82" s="411"/>
      <c r="E82" s="411"/>
      <c r="F82" s="411"/>
      <c r="G82" s="411"/>
      <c r="H82" s="418"/>
      <c r="I82" s="418"/>
      <c r="J82" s="418"/>
      <c r="K82" s="418"/>
      <c r="L82" s="418"/>
      <c r="M82" s="418"/>
      <c r="N82" s="418"/>
      <c r="O82" s="418"/>
      <c r="P82" s="418"/>
      <c r="Q82" s="418"/>
      <c r="R82" s="418"/>
      <c r="S82" s="418"/>
      <c r="T82" s="418"/>
      <c r="U82" s="418"/>
      <c r="V82" s="418"/>
      <c r="W82" s="418"/>
      <c r="X82" s="418"/>
      <c r="Y82" s="418"/>
      <c r="Z82" s="418"/>
      <c r="AA82" s="418"/>
      <c r="AB82" s="418"/>
      <c r="AC82" s="418"/>
      <c r="AD82" s="418"/>
      <c r="AE82" s="418"/>
      <c r="AF82" s="418"/>
      <c r="AG82" s="418"/>
      <c r="AH82" s="418"/>
      <c r="AI82" s="418"/>
      <c r="AJ82" s="418"/>
      <c r="AK82" s="418"/>
      <c r="AL82" s="418"/>
      <c r="AM82" s="418"/>
      <c r="AN82" s="418"/>
      <c r="AO82" s="418"/>
      <c r="AP82" s="418"/>
      <c r="AQ82" s="418"/>
      <c r="AR82" s="418"/>
      <c r="AS82" s="418"/>
      <c r="AT82" s="418"/>
      <c r="AU82" s="418"/>
      <c r="AV82" s="418"/>
      <c r="AW82" s="418"/>
      <c r="AX82" s="418"/>
      <c r="AY82" s="418"/>
      <c r="AZ82" s="418"/>
      <c r="BA82" s="418"/>
      <c r="BB82" s="418"/>
      <c r="BC82" s="418"/>
      <c r="BD82" s="555"/>
      <c r="BE82" s="556"/>
      <c r="BF82" s="556"/>
      <c r="BG82" s="556"/>
      <c r="BH82" s="556"/>
      <c r="BI82" s="556"/>
      <c r="BJ82" s="556"/>
      <c r="BK82" s="556"/>
      <c r="BL82" s="556"/>
      <c r="BM82" s="556"/>
      <c r="BN82" s="556"/>
      <c r="BO82" s="556"/>
      <c r="BP82" s="556"/>
      <c r="BQ82" s="556"/>
      <c r="BR82" s="556"/>
      <c r="BS82" s="557"/>
      <c r="BT82" s="548"/>
      <c r="BU82" s="548"/>
      <c r="BV82" s="548"/>
      <c r="BW82" s="548"/>
      <c r="BX82" s="548"/>
      <c r="BY82" s="548"/>
      <c r="BZ82" s="548"/>
      <c r="CA82" s="548"/>
      <c r="CB82" s="548"/>
      <c r="CC82" s="548"/>
      <c r="CD82" s="548"/>
      <c r="CE82" s="551"/>
      <c r="CF82" s="551"/>
      <c r="CG82" s="551"/>
      <c r="CH82" s="551"/>
      <c r="CI82" s="551"/>
      <c r="CJ82" s="551"/>
      <c r="CK82" s="551"/>
      <c r="CL82" s="551"/>
      <c r="CM82" s="551"/>
      <c r="CN82" s="551"/>
      <c r="CO82" s="551"/>
      <c r="CP82" s="551"/>
      <c r="CQ82" s="551"/>
      <c r="CR82" s="551"/>
      <c r="CS82" s="551"/>
      <c r="CT82" s="551"/>
      <c r="CU82" s="551"/>
      <c r="CV82" s="551"/>
      <c r="CW82" s="551"/>
      <c r="CX82" s="551"/>
      <c r="CY82" s="551"/>
      <c r="CZ82" s="551"/>
      <c r="DA82" s="551"/>
    </row>
    <row r="83" spans="1:105" s="5" customFormat="1" ht="15" customHeight="1" x14ac:dyDescent="0.2">
      <c r="A83" s="411" t="s">
        <v>34</v>
      </c>
      <c r="B83" s="411"/>
      <c r="C83" s="411"/>
      <c r="D83" s="411"/>
      <c r="E83" s="411"/>
      <c r="F83" s="411"/>
      <c r="G83" s="411"/>
      <c r="H83" s="418"/>
      <c r="I83" s="418"/>
      <c r="J83" s="418"/>
      <c r="K83" s="418"/>
      <c r="L83" s="418"/>
      <c r="M83" s="418"/>
      <c r="N83" s="418"/>
      <c r="O83" s="418"/>
      <c r="P83" s="418"/>
      <c r="Q83" s="418"/>
      <c r="R83" s="418"/>
      <c r="S83" s="418"/>
      <c r="T83" s="418"/>
      <c r="U83" s="418"/>
      <c r="V83" s="418"/>
      <c r="W83" s="418"/>
      <c r="X83" s="418"/>
      <c r="Y83" s="418"/>
      <c r="Z83" s="418"/>
      <c r="AA83" s="418"/>
      <c r="AB83" s="418"/>
      <c r="AC83" s="418"/>
      <c r="AD83" s="418"/>
      <c r="AE83" s="418"/>
      <c r="AF83" s="418"/>
      <c r="AG83" s="418"/>
      <c r="AH83" s="418"/>
      <c r="AI83" s="418"/>
      <c r="AJ83" s="418"/>
      <c r="AK83" s="418"/>
      <c r="AL83" s="418"/>
      <c r="AM83" s="418"/>
      <c r="AN83" s="418"/>
      <c r="AO83" s="418"/>
      <c r="AP83" s="418"/>
      <c r="AQ83" s="418"/>
      <c r="AR83" s="418"/>
      <c r="AS83" s="418"/>
      <c r="AT83" s="418"/>
      <c r="AU83" s="418"/>
      <c r="AV83" s="418"/>
      <c r="AW83" s="418"/>
      <c r="AX83" s="418"/>
      <c r="AY83" s="418"/>
      <c r="AZ83" s="418"/>
      <c r="BA83" s="418"/>
      <c r="BB83" s="418"/>
      <c r="BC83" s="418"/>
      <c r="BD83" s="555"/>
      <c r="BE83" s="556"/>
      <c r="BF83" s="556"/>
      <c r="BG83" s="556"/>
      <c r="BH83" s="556"/>
      <c r="BI83" s="556"/>
      <c r="BJ83" s="556"/>
      <c r="BK83" s="556"/>
      <c r="BL83" s="556"/>
      <c r="BM83" s="556"/>
      <c r="BN83" s="556"/>
      <c r="BO83" s="556"/>
      <c r="BP83" s="556"/>
      <c r="BQ83" s="556"/>
      <c r="BR83" s="556"/>
      <c r="BS83" s="557"/>
      <c r="BT83" s="558"/>
      <c r="BU83" s="559"/>
      <c r="BV83" s="559"/>
      <c r="BW83" s="559"/>
      <c r="BX83" s="559"/>
      <c r="BY83" s="559"/>
      <c r="BZ83" s="559"/>
      <c r="CA83" s="559"/>
      <c r="CB83" s="559"/>
      <c r="CC83" s="559"/>
      <c r="CD83" s="560"/>
      <c r="CE83" s="551"/>
      <c r="CF83" s="551"/>
      <c r="CG83" s="551"/>
      <c r="CH83" s="551"/>
      <c r="CI83" s="551"/>
      <c r="CJ83" s="551"/>
      <c r="CK83" s="551"/>
      <c r="CL83" s="551"/>
      <c r="CM83" s="551"/>
      <c r="CN83" s="551"/>
      <c r="CO83" s="551"/>
      <c r="CP83" s="551"/>
      <c r="CQ83" s="551"/>
      <c r="CR83" s="551"/>
      <c r="CS83" s="551"/>
      <c r="CT83" s="551"/>
      <c r="CU83" s="551"/>
      <c r="CV83" s="551"/>
      <c r="CW83" s="551"/>
      <c r="CX83" s="551"/>
      <c r="CY83" s="551"/>
      <c r="CZ83" s="551"/>
      <c r="DA83" s="551"/>
    </row>
    <row r="84" spans="1:105" s="5" customFormat="1" ht="15" customHeight="1" x14ac:dyDescent="0.2">
      <c r="A84" s="411" t="s">
        <v>35</v>
      </c>
      <c r="B84" s="411"/>
      <c r="C84" s="411"/>
      <c r="D84" s="411"/>
      <c r="E84" s="411"/>
      <c r="F84" s="411"/>
      <c r="G84" s="411"/>
      <c r="H84" s="418"/>
      <c r="I84" s="418"/>
      <c r="J84" s="418"/>
      <c r="K84" s="418"/>
      <c r="L84" s="418"/>
      <c r="M84" s="418"/>
      <c r="N84" s="418"/>
      <c r="O84" s="418"/>
      <c r="P84" s="418"/>
      <c r="Q84" s="418"/>
      <c r="R84" s="418"/>
      <c r="S84" s="418"/>
      <c r="T84" s="418"/>
      <c r="U84" s="418"/>
      <c r="V84" s="418"/>
      <c r="W84" s="418"/>
      <c r="X84" s="418"/>
      <c r="Y84" s="418"/>
      <c r="Z84" s="418"/>
      <c r="AA84" s="418"/>
      <c r="AB84" s="418"/>
      <c r="AC84" s="418"/>
      <c r="AD84" s="418"/>
      <c r="AE84" s="418"/>
      <c r="AF84" s="418"/>
      <c r="AG84" s="418"/>
      <c r="AH84" s="418"/>
      <c r="AI84" s="418"/>
      <c r="AJ84" s="418"/>
      <c r="AK84" s="418"/>
      <c r="AL84" s="418"/>
      <c r="AM84" s="418"/>
      <c r="AN84" s="418"/>
      <c r="AO84" s="418"/>
      <c r="AP84" s="418"/>
      <c r="AQ84" s="418"/>
      <c r="AR84" s="418"/>
      <c r="AS84" s="418"/>
      <c r="AT84" s="418"/>
      <c r="AU84" s="418"/>
      <c r="AV84" s="418"/>
      <c r="AW84" s="418"/>
      <c r="AX84" s="418"/>
      <c r="AY84" s="418"/>
      <c r="AZ84" s="418"/>
      <c r="BA84" s="418"/>
      <c r="BB84" s="418"/>
      <c r="BC84" s="418"/>
      <c r="BD84" s="555"/>
      <c r="BE84" s="556"/>
      <c r="BF84" s="556"/>
      <c r="BG84" s="556"/>
      <c r="BH84" s="556"/>
      <c r="BI84" s="556"/>
      <c r="BJ84" s="556"/>
      <c r="BK84" s="556"/>
      <c r="BL84" s="556"/>
      <c r="BM84" s="556"/>
      <c r="BN84" s="556"/>
      <c r="BO84" s="556"/>
      <c r="BP84" s="556"/>
      <c r="BQ84" s="556"/>
      <c r="BR84" s="556"/>
      <c r="BS84" s="557"/>
      <c r="BT84" s="548"/>
      <c r="BU84" s="548"/>
      <c r="BV84" s="548"/>
      <c r="BW84" s="548"/>
      <c r="BX84" s="548"/>
      <c r="BY84" s="548"/>
      <c r="BZ84" s="548"/>
      <c r="CA84" s="548"/>
      <c r="CB84" s="548"/>
      <c r="CC84" s="548"/>
      <c r="CD84" s="548"/>
      <c r="CE84" s="551"/>
      <c r="CF84" s="551"/>
      <c r="CG84" s="551"/>
      <c r="CH84" s="551"/>
      <c r="CI84" s="551"/>
      <c r="CJ84" s="551"/>
      <c r="CK84" s="551"/>
      <c r="CL84" s="551"/>
      <c r="CM84" s="551"/>
      <c r="CN84" s="551"/>
      <c r="CO84" s="551"/>
      <c r="CP84" s="551"/>
      <c r="CQ84" s="551"/>
      <c r="CR84" s="551"/>
      <c r="CS84" s="551"/>
      <c r="CT84" s="551"/>
      <c r="CU84" s="551"/>
      <c r="CV84" s="551"/>
      <c r="CW84" s="551"/>
      <c r="CX84" s="551"/>
      <c r="CY84" s="551"/>
      <c r="CZ84" s="551"/>
      <c r="DA84" s="551"/>
    </row>
    <row r="85" spans="1:105" s="5" customFormat="1" ht="15" customHeight="1" x14ac:dyDescent="0.2">
      <c r="A85" s="411"/>
      <c r="B85" s="411"/>
      <c r="C85" s="411"/>
      <c r="D85" s="411"/>
      <c r="E85" s="411"/>
      <c r="F85" s="411"/>
      <c r="G85" s="411"/>
      <c r="H85" s="418"/>
      <c r="I85" s="418"/>
      <c r="J85" s="418"/>
      <c r="K85" s="418"/>
      <c r="L85" s="418"/>
      <c r="M85" s="418"/>
      <c r="N85" s="418"/>
      <c r="O85" s="418"/>
      <c r="P85" s="418"/>
      <c r="Q85" s="418"/>
      <c r="R85" s="418"/>
      <c r="S85" s="418"/>
      <c r="T85" s="418"/>
      <c r="U85" s="418"/>
      <c r="V85" s="418"/>
      <c r="W85" s="418"/>
      <c r="X85" s="418"/>
      <c r="Y85" s="418"/>
      <c r="Z85" s="418"/>
      <c r="AA85" s="418"/>
      <c r="AB85" s="418"/>
      <c r="AC85" s="418"/>
      <c r="AD85" s="418"/>
      <c r="AE85" s="418"/>
      <c r="AF85" s="418"/>
      <c r="AG85" s="418"/>
      <c r="AH85" s="418"/>
      <c r="AI85" s="418"/>
      <c r="AJ85" s="418"/>
      <c r="AK85" s="418"/>
      <c r="AL85" s="418"/>
      <c r="AM85" s="418"/>
      <c r="AN85" s="418"/>
      <c r="AO85" s="418"/>
      <c r="AP85" s="418"/>
      <c r="AQ85" s="418"/>
      <c r="AR85" s="418"/>
      <c r="AS85" s="418"/>
      <c r="AT85" s="418"/>
      <c r="AU85" s="418"/>
      <c r="AV85" s="418"/>
      <c r="AW85" s="418"/>
      <c r="AX85" s="418"/>
      <c r="AY85" s="418"/>
      <c r="AZ85" s="418"/>
      <c r="BA85" s="418"/>
      <c r="BB85" s="418"/>
      <c r="BC85" s="418"/>
      <c r="BD85" s="404"/>
      <c r="BE85" s="404"/>
      <c r="BF85" s="404"/>
      <c r="BG85" s="404"/>
      <c r="BH85" s="404"/>
      <c r="BI85" s="404"/>
      <c r="BJ85" s="404"/>
      <c r="BK85" s="404"/>
      <c r="BL85" s="404"/>
      <c r="BM85" s="404"/>
      <c r="BN85" s="404"/>
      <c r="BO85" s="404"/>
      <c r="BP85" s="404"/>
      <c r="BQ85" s="404"/>
      <c r="BR85" s="404"/>
      <c r="BS85" s="404"/>
      <c r="BT85" s="550"/>
      <c r="BU85" s="404"/>
      <c r="BV85" s="404"/>
      <c r="BW85" s="404"/>
      <c r="BX85" s="404"/>
      <c r="BY85" s="404"/>
      <c r="BZ85" s="404"/>
      <c r="CA85" s="404"/>
      <c r="CB85" s="404"/>
      <c r="CC85" s="404"/>
      <c r="CD85" s="404"/>
      <c r="CE85" s="551"/>
      <c r="CF85" s="551"/>
      <c r="CG85" s="551"/>
      <c r="CH85" s="551"/>
      <c r="CI85" s="551"/>
      <c r="CJ85" s="551"/>
      <c r="CK85" s="551"/>
      <c r="CL85" s="551"/>
      <c r="CM85" s="551"/>
      <c r="CN85" s="551"/>
      <c r="CO85" s="551"/>
      <c r="CP85" s="551"/>
      <c r="CQ85" s="551"/>
      <c r="CR85" s="551"/>
      <c r="CS85" s="551"/>
      <c r="CT85" s="551"/>
      <c r="CU85" s="551"/>
      <c r="CV85" s="551"/>
      <c r="CW85" s="551"/>
      <c r="CX85" s="551"/>
      <c r="CY85" s="551"/>
      <c r="CZ85" s="551"/>
      <c r="DA85" s="551"/>
    </row>
    <row r="86" spans="1:105" s="5" customFormat="1" ht="15" customHeight="1" x14ac:dyDescent="0.2">
      <c r="A86" s="450" t="s">
        <v>36</v>
      </c>
      <c r="B86" s="450"/>
      <c r="C86" s="450"/>
      <c r="D86" s="450"/>
      <c r="E86" s="450"/>
      <c r="F86" s="450"/>
      <c r="G86" s="450"/>
      <c r="H86" s="435" t="s">
        <v>107</v>
      </c>
      <c r="I86" s="435"/>
      <c r="J86" s="435"/>
      <c r="K86" s="435"/>
      <c r="L86" s="435"/>
      <c r="M86" s="435"/>
      <c r="N86" s="435"/>
      <c r="O86" s="435"/>
      <c r="P86" s="435"/>
      <c r="Q86" s="435"/>
      <c r="R86" s="435"/>
      <c r="S86" s="435"/>
      <c r="T86" s="435"/>
      <c r="U86" s="435"/>
      <c r="V86" s="435"/>
      <c r="W86" s="435"/>
      <c r="X86" s="435"/>
      <c r="Y86" s="435"/>
      <c r="Z86" s="435"/>
      <c r="AA86" s="435"/>
      <c r="AB86" s="435"/>
      <c r="AC86" s="435"/>
      <c r="AD86" s="435"/>
      <c r="AE86" s="435"/>
      <c r="AF86" s="435"/>
      <c r="AG86" s="435"/>
      <c r="AH86" s="435"/>
      <c r="AI86" s="435"/>
      <c r="AJ86" s="435"/>
      <c r="AK86" s="435"/>
      <c r="AL86" s="435"/>
      <c r="AM86" s="435"/>
      <c r="AN86" s="435"/>
      <c r="AO86" s="435"/>
      <c r="AP86" s="435"/>
      <c r="AQ86" s="435"/>
      <c r="AR86" s="435"/>
      <c r="AS86" s="435"/>
      <c r="AT86" s="435"/>
      <c r="AU86" s="435"/>
      <c r="AV86" s="435"/>
      <c r="AW86" s="435"/>
      <c r="AX86" s="435"/>
      <c r="AY86" s="435"/>
      <c r="AZ86" s="435"/>
      <c r="BA86" s="435"/>
      <c r="BB86" s="435"/>
      <c r="BC86" s="435"/>
      <c r="BD86" s="404"/>
      <c r="BE86" s="404"/>
      <c r="BF86" s="404"/>
      <c r="BG86" s="404"/>
      <c r="BH86" s="404"/>
      <c r="BI86" s="404"/>
      <c r="BJ86" s="404"/>
      <c r="BK86" s="404"/>
      <c r="BL86" s="404"/>
      <c r="BM86" s="404"/>
      <c r="BN86" s="404"/>
      <c r="BO86" s="404"/>
      <c r="BP86" s="404"/>
      <c r="BQ86" s="404"/>
      <c r="BR86" s="404"/>
      <c r="BS86" s="404"/>
      <c r="BT86" s="550"/>
      <c r="BU86" s="404"/>
      <c r="BV86" s="404"/>
      <c r="BW86" s="404"/>
      <c r="BX86" s="404"/>
      <c r="BY86" s="404"/>
      <c r="BZ86" s="404"/>
      <c r="CA86" s="404"/>
      <c r="CB86" s="404"/>
      <c r="CC86" s="404"/>
      <c r="CD86" s="404"/>
      <c r="CE86" s="589"/>
      <c r="CF86" s="589"/>
      <c r="CG86" s="589"/>
      <c r="CH86" s="589"/>
      <c r="CI86" s="589"/>
      <c r="CJ86" s="589"/>
      <c r="CK86" s="589"/>
      <c r="CL86" s="589"/>
      <c r="CM86" s="589"/>
      <c r="CN86" s="589"/>
      <c r="CO86" s="589"/>
      <c r="CP86" s="589"/>
      <c r="CQ86" s="589"/>
      <c r="CR86" s="589"/>
      <c r="CS86" s="589"/>
      <c r="CT86" s="589"/>
      <c r="CU86" s="589"/>
      <c r="CV86" s="589"/>
      <c r="CW86" s="589"/>
      <c r="CX86" s="589"/>
      <c r="CY86" s="589"/>
      <c r="CZ86" s="589"/>
      <c r="DA86" s="589"/>
    </row>
    <row r="87" spans="1:105" s="5" customFormat="1" ht="15" customHeight="1" x14ac:dyDescent="0.2">
      <c r="A87" s="411" t="s">
        <v>136</v>
      </c>
      <c r="B87" s="411"/>
      <c r="C87" s="411"/>
      <c r="D87" s="411"/>
      <c r="E87" s="411"/>
      <c r="F87" s="411"/>
      <c r="G87" s="411"/>
      <c r="H87" s="418"/>
      <c r="I87" s="418"/>
      <c r="J87" s="418"/>
      <c r="K87" s="418"/>
      <c r="L87" s="418"/>
      <c r="M87" s="418"/>
      <c r="N87" s="418"/>
      <c r="O87" s="418"/>
      <c r="P87" s="418"/>
      <c r="Q87" s="418"/>
      <c r="R87" s="418"/>
      <c r="S87" s="418"/>
      <c r="T87" s="418"/>
      <c r="U87" s="418"/>
      <c r="V87" s="418"/>
      <c r="W87" s="418"/>
      <c r="X87" s="418"/>
      <c r="Y87" s="418"/>
      <c r="Z87" s="418"/>
      <c r="AA87" s="418"/>
      <c r="AB87" s="418"/>
      <c r="AC87" s="418"/>
      <c r="AD87" s="418"/>
      <c r="AE87" s="418"/>
      <c r="AF87" s="418"/>
      <c r="AG87" s="418"/>
      <c r="AH87" s="418"/>
      <c r="AI87" s="418"/>
      <c r="AJ87" s="418"/>
      <c r="AK87" s="418"/>
      <c r="AL87" s="418"/>
      <c r="AM87" s="418"/>
      <c r="AN87" s="418"/>
      <c r="AO87" s="418"/>
      <c r="AP87" s="418"/>
      <c r="AQ87" s="418"/>
      <c r="AR87" s="418"/>
      <c r="AS87" s="418"/>
      <c r="AT87" s="418"/>
      <c r="AU87" s="418"/>
      <c r="AV87" s="418"/>
      <c r="AW87" s="418"/>
      <c r="AX87" s="418"/>
      <c r="AY87" s="418"/>
      <c r="AZ87" s="418"/>
      <c r="BA87" s="418"/>
      <c r="BB87" s="418"/>
      <c r="BC87" s="418"/>
      <c r="BD87" s="547"/>
      <c r="BE87" s="547"/>
      <c r="BF87" s="547"/>
      <c r="BG87" s="547"/>
      <c r="BH87" s="547"/>
      <c r="BI87" s="547"/>
      <c r="BJ87" s="547"/>
      <c r="BK87" s="547"/>
      <c r="BL87" s="547"/>
      <c r="BM87" s="547"/>
      <c r="BN87" s="547"/>
      <c r="BO87" s="547"/>
      <c r="BP87" s="547"/>
      <c r="BQ87" s="547"/>
      <c r="BR87" s="547"/>
      <c r="BS87" s="547"/>
      <c r="BT87" s="548"/>
      <c r="BU87" s="548"/>
      <c r="BV87" s="548"/>
      <c r="BW87" s="548"/>
      <c r="BX87" s="548"/>
      <c r="BY87" s="548"/>
      <c r="BZ87" s="548"/>
      <c r="CA87" s="548"/>
      <c r="CB87" s="548"/>
      <c r="CC87" s="548"/>
      <c r="CD87" s="548"/>
      <c r="CE87" s="551"/>
      <c r="CF87" s="551"/>
      <c r="CG87" s="551"/>
      <c r="CH87" s="551"/>
      <c r="CI87" s="551"/>
      <c r="CJ87" s="551"/>
      <c r="CK87" s="551"/>
      <c r="CL87" s="551"/>
      <c r="CM87" s="551"/>
      <c r="CN87" s="551"/>
      <c r="CO87" s="551"/>
      <c r="CP87" s="551"/>
      <c r="CQ87" s="551"/>
      <c r="CR87" s="551"/>
      <c r="CS87" s="551"/>
      <c r="CT87" s="551"/>
      <c r="CU87" s="551"/>
      <c r="CV87" s="551"/>
      <c r="CW87" s="551"/>
      <c r="CX87" s="551"/>
      <c r="CY87" s="551"/>
      <c r="CZ87" s="551"/>
      <c r="DA87" s="551"/>
    </row>
    <row r="88" spans="1:105" s="5" customFormat="1" ht="15" customHeight="1" x14ac:dyDescent="0.2">
      <c r="A88" s="411" t="s">
        <v>137</v>
      </c>
      <c r="B88" s="411"/>
      <c r="C88" s="411"/>
      <c r="D88" s="411"/>
      <c r="E88" s="411"/>
      <c r="F88" s="411"/>
      <c r="G88" s="411"/>
      <c r="H88" s="418"/>
      <c r="I88" s="418"/>
      <c r="J88" s="418"/>
      <c r="K88" s="418"/>
      <c r="L88" s="418"/>
      <c r="M88" s="418"/>
      <c r="N88" s="418"/>
      <c r="O88" s="418"/>
      <c r="P88" s="418"/>
      <c r="Q88" s="418"/>
      <c r="R88" s="418"/>
      <c r="S88" s="418"/>
      <c r="T88" s="418"/>
      <c r="U88" s="418"/>
      <c r="V88" s="418"/>
      <c r="W88" s="418"/>
      <c r="X88" s="418"/>
      <c r="Y88" s="418"/>
      <c r="Z88" s="418"/>
      <c r="AA88" s="418"/>
      <c r="AB88" s="418"/>
      <c r="AC88" s="418"/>
      <c r="AD88" s="418"/>
      <c r="AE88" s="418"/>
      <c r="AF88" s="418"/>
      <c r="AG88" s="418"/>
      <c r="AH88" s="418"/>
      <c r="AI88" s="418"/>
      <c r="AJ88" s="418"/>
      <c r="AK88" s="418"/>
      <c r="AL88" s="418"/>
      <c r="AM88" s="418"/>
      <c r="AN88" s="418"/>
      <c r="AO88" s="418"/>
      <c r="AP88" s="418"/>
      <c r="AQ88" s="418"/>
      <c r="AR88" s="418"/>
      <c r="AS88" s="418"/>
      <c r="AT88" s="418"/>
      <c r="AU88" s="418"/>
      <c r="AV88" s="418"/>
      <c r="AW88" s="418"/>
      <c r="AX88" s="418"/>
      <c r="AY88" s="418"/>
      <c r="AZ88" s="418"/>
      <c r="BA88" s="418"/>
      <c r="BB88" s="418"/>
      <c r="BC88" s="418"/>
      <c r="BD88" s="547"/>
      <c r="BE88" s="547"/>
      <c r="BF88" s="547"/>
      <c r="BG88" s="547"/>
      <c r="BH88" s="547"/>
      <c r="BI88" s="547"/>
      <c r="BJ88" s="547"/>
      <c r="BK88" s="547"/>
      <c r="BL88" s="547"/>
      <c r="BM88" s="547"/>
      <c r="BN88" s="547"/>
      <c r="BO88" s="547"/>
      <c r="BP88" s="547"/>
      <c r="BQ88" s="547"/>
      <c r="BR88" s="547"/>
      <c r="BS88" s="547"/>
      <c r="BT88" s="548"/>
      <c r="BU88" s="548"/>
      <c r="BV88" s="548"/>
      <c r="BW88" s="548"/>
      <c r="BX88" s="548"/>
      <c r="BY88" s="548"/>
      <c r="BZ88" s="548"/>
      <c r="CA88" s="548"/>
      <c r="CB88" s="548"/>
      <c r="CC88" s="548"/>
      <c r="CD88" s="548"/>
      <c r="CE88" s="551"/>
      <c r="CF88" s="551"/>
      <c r="CG88" s="551"/>
      <c r="CH88" s="551"/>
      <c r="CI88" s="551"/>
      <c r="CJ88" s="551"/>
      <c r="CK88" s="551"/>
      <c r="CL88" s="551"/>
      <c r="CM88" s="551"/>
      <c r="CN88" s="551"/>
      <c r="CO88" s="551"/>
      <c r="CP88" s="551"/>
      <c r="CQ88" s="551"/>
      <c r="CR88" s="551"/>
      <c r="CS88" s="551"/>
      <c r="CT88" s="551"/>
      <c r="CU88" s="551"/>
      <c r="CV88" s="551"/>
      <c r="CW88" s="551"/>
      <c r="CX88" s="551"/>
      <c r="CY88" s="551"/>
      <c r="CZ88" s="551"/>
      <c r="DA88" s="551"/>
    </row>
    <row r="89" spans="1:105" s="5" customFormat="1" ht="15" customHeight="1" x14ac:dyDescent="0.2">
      <c r="A89" s="411" t="s">
        <v>138</v>
      </c>
      <c r="B89" s="411"/>
      <c r="C89" s="411"/>
      <c r="D89" s="411"/>
      <c r="E89" s="411"/>
      <c r="F89" s="411"/>
      <c r="G89" s="411"/>
      <c r="H89" s="418"/>
      <c r="I89" s="418"/>
      <c r="J89" s="418"/>
      <c r="K89" s="418"/>
      <c r="L89" s="418"/>
      <c r="M89" s="418"/>
      <c r="N89" s="418"/>
      <c r="O89" s="418"/>
      <c r="P89" s="418"/>
      <c r="Q89" s="418"/>
      <c r="R89" s="418"/>
      <c r="S89" s="418"/>
      <c r="T89" s="418"/>
      <c r="U89" s="418"/>
      <c r="V89" s="418"/>
      <c r="W89" s="418"/>
      <c r="X89" s="418"/>
      <c r="Y89" s="418"/>
      <c r="Z89" s="418"/>
      <c r="AA89" s="418"/>
      <c r="AB89" s="418"/>
      <c r="AC89" s="418"/>
      <c r="AD89" s="418"/>
      <c r="AE89" s="418"/>
      <c r="AF89" s="418"/>
      <c r="AG89" s="418"/>
      <c r="AH89" s="418"/>
      <c r="AI89" s="418"/>
      <c r="AJ89" s="418"/>
      <c r="AK89" s="418"/>
      <c r="AL89" s="418"/>
      <c r="AM89" s="418"/>
      <c r="AN89" s="418"/>
      <c r="AO89" s="418"/>
      <c r="AP89" s="418"/>
      <c r="AQ89" s="418"/>
      <c r="AR89" s="418"/>
      <c r="AS89" s="418"/>
      <c r="AT89" s="418"/>
      <c r="AU89" s="418"/>
      <c r="AV89" s="418"/>
      <c r="AW89" s="418"/>
      <c r="AX89" s="418"/>
      <c r="AY89" s="418"/>
      <c r="AZ89" s="418"/>
      <c r="BA89" s="418"/>
      <c r="BB89" s="418"/>
      <c r="BC89" s="418"/>
      <c r="BD89" s="547"/>
      <c r="BE89" s="547"/>
      <c r="BF89" s="547"/>
      <c r="BG89" s="547"/>
      <c r="BH89" s="547"/>
      <c r="BI89" s="547"/>
      <c r="BJ89" s="547"/>
      <c r="BK89" s="547"/>
      <c r="BL89" s="547"/>
      <c r="BM89" s="547"/>
      <c r="BN89" s="547"/>
      <c r="BO89" s="547"/>
      <c r="BP89" s="547"/>
      <c r="BQ89" s="547"/>
      <c r="BR89" s="547"/>
      <c r="BS89" s="547"/>
      <c r="BT89" s="548"/>
      <c r="BU89" s="548"/>
      <c r="BV89" s="548"/>
      <c r="BW89" s="548"/>
      <c r="BX89" s="548"/>
      <c r="BY89" s="548"/>
      <c r="BZ89" s="548"/>
      <c r="CA89" s="548"/>
      <c r="CB89" s="548"/>
      <c r="CC89" s="548"/>
      <c r="CD89" s="548"/>
      <c r="CE89" s="551"/>
      <c r="CF89" s="551"/>
      <c r="CG89" s="551"/>
      <c r="CH89" s="551"/>
      <c r="CI89" s="551"/>
      <c r="CJ89" s="551"/>
      <c r="CK89" s="551"/>
      <c r="CL89" s="551"/>
      <c r="CM89" s="551"/>
      <c r="CN89" s="551"/>
      <c r="CO89" s="551"/>
      <c r="CP89" s="551"/>
      <c r="CQ89" s="551"/>
      <c r="CR89" s="551"/>
      <c r="CS89" s="551"/>
      <c r="CT89" s="551"/>
      <c r="CU89" s="551"/>
      <c r="CV89" s="551"/>
      <c r="CW89" s="551"/>
      <c r="CX89" s="551"/>
      <c r="CY89" s="551"/>
      <c r="CZ89" s="551"/>
      <c r="DA89" s="551"/>
    </row>
    <row r="90" spans="1:105" s="5" customFormat="1" ht="15" customHeight="1" x14ac:dyDescent="0.2">
      <c r="A90" s="411" t="s">
        <v>139</v>
      </c>
      <c r="B90" s="411"/>
      <c r="C90" s="411"/>
      <c r="D90" s="411"/>
      <c r="E90" s="411"/>
      <c r="F90" s="411"/>
      <c r="G90" s="411"/>
      <c r="H90" s="418"/>
      <c r="I90" s="418"/>
      <c r="J90" s="418"/>
      <c r="K90" s="418"/>
      <c r="L90" s="418"/>
      <c r="M90" s="418"/>
      <c r="N90" s="418"/>
      <c r="O90" s="418"/>
      <c r="P90" s="418"/>
      <c r="Q90" s="418"/>
      <c r="R90" s="418"/>
      <c r="S90" s="418"/>
      <c r="T90" s="418"/>
      <c r="U90" s="418"/>
      <c r="V90" s="418"/>
      <c r="W90" s="418"/>
      <c r="X90" s="418"/>
      <c r="Y90" s="418"/>
      <c r="Z90" s="418"/>
      <c r="AA90" s="418"/>
      <c r="AB90" s="418"/>
      <c r="AC90" s="418"/>
      <c r="AD90" s="418"/>
      <c r="AE90" s="418"/>
      <c r="AF90" s="418"/>
      <c r="AG90" s="418"/>
      <c r="AH90" s="418"/>
      <c r="AI90" s="418"/>
      <c r="AJ90" s="418"/>
      <c r="AK90" s="418"/>
      <c r="AL90" s="418"/>
      <c r="AM90" s="418"/>
      <c r="AN90" s="418"/>
      <c r="AO90" s="418"/>
      <c r="AP90" s="418"/>
      <c r="AQ90" s="418"/>
      <c r="AR90" s="418"/>
      <c r="AS90" s="418"/>
      <c r="AT90" s="418"/>
      <c r="AU90" s="418"/>
      <c r="AV90" s="418"/>
      <c r="AW90" s="418"/>
      <c r="AX90" s="418"/>
      <c r="AY90" s="418"/>
      <c r="AZ90" s="418"/>
      <c r="BA90" s="418"/>
      <c r="BB90" s="418"/>
      <c r="BC90" s="418"/>
      <c r="BD90" s="547"/>
      <c r="BE90" s="547"/>
      <c r="BF90" s="547"/>
      <c r="BG90" s="547"/>
      <c r="BH90" s="547"/>
      <c r="BI90" s="547"/>
      <c r="BJ90" s="547"/>
      <c r="BK90" s="547"/>
      <c r="BL90" s="547"/>
      <c r="BM90" s="547"/>
      <c r="BN90" s="547"/>
      <c r="BO90" s="547"/>
      <c r="BP90" s="547"/>
      <c r="BQ90" s="547"/>
      <c r="BR90" s="547"/>
      <c r="BS90" s="547"/>
      <c r="BT90" s="548"/>
      <c r="BU90" s="548"/>
      <c r="BV90" s="548"/>
      <c r="BW90" s="548"/>
      <c r="BX90" s="548"/>
      <c r="BY90" s="548"/>
      <c r="BZ90" s="548"/>
      <c r="CA90" s="548"/>
      <c r="CB90" s="548"/>
      <c r="CC90" s="548"/>
      <c r="CD90" s="548"/>
      <c r="CE90" s="551"/>
      <c r="CF90" s="551"/>
      <c r="CG90" s="551"/>
      <c r="CH90" s="551"/>
      <c r="CI90" s="551"/>
      <c r="CJ90" s="551"/>
      <c r="CK90" s="551"/>
      <c r="CL90" s="551"/>
      <c r="CM90" s="551"/>
      <c r="CN90" s="551"/>
      <c r="CO90" s="551"/>
      <c r="CP90" s="551"/>
      <c r="CQ90" s="551"/>
      <c r="CR90" s="551"/>
      <c r="CS90" s="551"/>
      <c r="CT90" s="551"/>
      <c r="CU90" s="551"/>
      <c r="CV90" s="551"/>
      <c r="CW90" s="551"/>
      <c r="CX90" s="551"/>
      <c r="CY90" s="551"/>
      <c r="CZ90" s="551"/>
      <c r="DA90" s="551"/>
    </row>
    <row r="91" spans="1:105" s="5" customFormat="1" ht="15" customHeight="1" x14ac:dyDescent="0.2">
      <c r="A91" s="411" t="s">
        <v>140</v>
      </c>
      <c r="B91" s="411"/>
      <c r="C91" s="411"/>
      <c r="D91" s="411"/>
      <c r="E91" s="411"/>
      <c r="F91" s="411"/>
      <c r="G91" s="411"/>
      <c r="H91" s="418"/>
      <c r="I91" s="418"/>
      <c r="J91" s="418"/>
      <c r="K91" s="418"/>
      <c r="L91" s="418"/>
      <c r="M91" s="418"/>
      <c r="N91" s="418"/>
      <c r="O91" s="418"/>
      <c r="P91" s="418"/>
      <c r="Q91" s="418"/>
      <c r="R91" s="418"/>
      <c r="S91" s="418"/>
      <c r="T91" s="418"/>
      <c r="U91" s="418"/>
      <c r="V91" s="418"/>
      <c r="W91" s="418"/>
      <c r="X91" s="418"/>
      <c r="Y91" s="418"/>
      <c r="Z91" s="418"/>
      <c r="AA91" s="418"/>
      <c r="AB91" s="418"/>
      <c r="AC91" s="418"/>
      <c r="AD91" s="418"/>
      <c r="AE91" s="418"/>
      <c r="AF91" s="418"/>
      <c r="AG91" s="418"/>
      <c r="AH91" s="418"/>
      <c r="AI91" s="418"/>
      <c r="AJ91" s="418"/>
      <c r="AK91" s="418"/>
      <c r="AL91" s="418"/>
      <c r="AM91" s="418"/>
      <c r="AN91" s="418"/>
      <c r="AO91" s="418"/>
      <c r="AP91" s="418"/>
      <c r="AQ91" s="418"/>
      <c r="AR91" s="418"/>
      <c r="AS91" s="418"/>
      <c r="AT91" s="418"/>
      <c r="AU91" s="418"/>
      <c r="AV91" s="418"/>
      <c r="AW91" s="418"/>
      <c r="AX91" s="418"/>
      <c r="AY91" s="418"/>
      <c r="AZ91" s="418"/>
      <c r="BA91" s="418"/>
      <c r="BB91" s="418"/>
      <c r="BC91" s="418"/>
      <c r="BD91" s="547"/>
      <c r="BE91" s="547"/>
      <c r="BF91" s="547"/>
      <c r="BG91" s="547"/>
      <c r="BH91" s="547"/>
      <c r="BI91" s="547"/>
      <c r="BJ91" s="547"/>
      <c r="BK91" s="547"/>
      <c r="BL91" s="547"/>
      <c r="BM91" s="547"/>
      <c r="BN91" s="547"/>
      <c r="BO91" s="547"/>
      <c r="BP91" s="547"/>
      <c r="BQ91" s="547"/>
      <c r="BR91" s="547"/>
      <c r="BS91" s="547"/>
      <c r="BT91" s="548"/>
      <c r="BU91" s="548"/>
      <c r="BV91" s="548"/>
      <c r="BW91" s="548"/>
      <c r="BX91" s="548"/>
      <c r="BY91" s="548"/>
      <c r="BZ91" s="548"/>
      <c r="CA91" s="548"/>
      <c r="CB91" s="548"/>
      <c r="CC91" s="548"/>
      <c r="CD91" s="548"/>
      <c r="CE91" s="551"/>
      <c r="CF91" s="551"/>
      <c r="CG91" s="551"/>
      <c r="CH91" s="551"/>
      <c r="CI91" s="551"/>
      <c r="CJ91" s="551"/>
      <c r="CK91" s="551"/>
      <c r="CL91" s="551"/>
      <c r="CM91" s="551"/>
      <c r="CN91" s="551"/>
      <c r="CO91" s="551"/>
      <c r="CP91" s="551"/>
      <c r="CQ91" s="551"/>
      <c r="CR91" s="551"/>
      <c r="CS91" s="551"/>
      <c r="CT91" s="551"/>
      <c r="CU91" s="551"/>
      <c r="CV91" s="551"/>
      <c r="CW91" s="551"/>
      <c r="CX91" s="551"/>
      <c r="CY91" s="551"/>
      <c r="CZ91" s="551"/>
      <c r="DA91" s="551"/>
    </row>
    <row r="92" spans="1:105" s="15" customFormat="1" ht="15" customHeight="1" x14ac:dyDescent="0.2">
      <c r="A92" s="450" t="s">
        <v>99</v>
      </c>
      <c r="B92" s="450"/>
      <c r="C92" s="450"/>
      <c r="D92" s="450"/>
      <c r="E92" s="450"/>
      <c r="F92" s="450"/>
      <c r="G92" s="450"/>
      <c r="H92" s="435" t="s">
        <v>162</v>
      </c>
      <c r="I92" s="435"/>
      <c r="J92" s="435"/>
      <c r="K92" s="435"/>
      <c r="L92" s="435"/>
      <c r="M92" s="435"/>
      <c r="N92" s="435"/>
      <c r="O92" s="435"/>
      <c r="P92" s="435"/>
      <c r="Q92" s="435"/>
      <c r="R92" s="435"/>
      <c r="S92" s="435"/>
      <c r="T92" s="435"/>
      <c r="U92" s="435"/>
      <c r="V92" s="435"/>
      <c r="W92" s="435"/>
      <c r="X92" s="435"/>
      <c r="Y92" s="435"/>
      <c r="Z92" s="435"/>
      <c r="AA92" s="435"/>
      <c r="AB92" s="435"/>
      <c r="AC92" s="435"/>
      <c r="AD92" s="435"/>
      <c r="AE92" s="435"/>
      <c r="AF92" s="435"/>
      <c r="AG92" s="435"/>
      <c r="AH92" s="435"/>
      <c r="AI92" s="435"/>
      <c r="AJ92" s="435"/>
      <c r="AK92" s="435"/>
      <c r="AL92" s="435"/>
      <c r="AM92" s="435"/>
      <c r="AN92" s="435"/>
      <c r="AO92" s="435"/>
      <c r="AP92" s="435"/>
      <c r="AQ92" s="435"/>
      <c r="AR92" s="435"/>
      <c r="AS92" s="435"/>
      <c r="AT92" s="435"/>
      <c r="AU92" s="435"/>
      <c r="AV92" s="435"/>
      <c r="AW92" s="435"/>
      <c r="AX92" s="435"/>
      <c r="AY92" s="435"/>
      <c r="AZ92" s="435"/>
      <c r="BA92" s="435"/>
      <c r="BB92" s="435"/>
      <c r="BC92" s="435"/>
      <c r="BD92" s="549"/>
      <c r="BE92" s="549"/>
      <c r="BF92" s="549"/>
      <c r="BG92" s="549"/>
      <c r="BH92" s="549"/>
      <c r="BI92" s="549"/>
      <c r="BJ92" s="549"/>
      <c r="BK92" s="549"/>
      <c r="BL92" s="549"/>
      <c r="BM92" s="549"/>
      <c r="BN92" s="549"/>
      <c r="BO92" s="549"/>
      <c r="BP92" s="549"/>
      <c r="BQ92" s="549"/>
      <c r="BR92" s="549"/>
      <c r="BS92" s="549"/>
      <c r="BT92" s="546"/>
      <c r="BU92" s="546"/>
      <c r="BV92" s="546"/>
      <c r="BW92" s="546"/>
      <c r="BX92" s="546"/>
      <c r="BY92" s="546"/>
      <c r="BZ92" s="546"/>
      <c r="CA92" s="546"/>
      <c r="CB92" s="546"/>
      <c r="CC92" s="546"/>
      <c r="CD92" s="546"/>
      <c r="CE92" s="589">
        <f>SUM(CE93:DA94)</f>
        <v>2500</v>
      </c>
      <c r="CF92" s="589"/>
      <c r="CG92" s="589"/>
      <c r="CH92" s="589"/>
      <c r="CI92" s="589"/>
      <c r="CJ92" s="589"/>
      <c r="CK92" s="589"/>
      <c r="CL92" s="589"/>
      <c r="CM92" s="589"/>
      <c r="CN92" s="589"/>
      <c r="CO92" s="589"/>
      <c r="CP92" s="589"/>
      <c r="CQ92" s="589"/>
      <c r="CR92" s="589"/>
      <c r="CS92" s="589"/>
      <c r="CT92" s="589"/>
      <c r="CU92" s="589"/>
      <c r="CV92" s="589"/>
      <c r="CW92" s="589"/>
      <c r="CX92" s="589"/>
      <c r="CY92" s="589"/>
      <c r="CZ92" s="589"/>
      <c r="DA92" s="589"/>
    </row>
    <row r="93" spans="1:105" s="5" customFormat="1" ht="15" customHeight="1" x14ac:dyDescent="0.2">
      <c r="A93" s="411" t="s">
        <v>148</v>
      </c>
      <c r="B93" s="411"/>
      <c r="C93" s="411"/>
      <c r="D93" s="411"/>
      <c r="E93" s="411"/>
      <c r="F93" s="411"/>
      <c r="G93" s="411"/>
      <c r="H93" s="418" t="s">
        <v>759</v>
      </c>
      <c r="I93" s="418"/>
      <c r="J93" s="418"/>
      <c r="K93" s="418"/>
      <c r="L93" s="418"/>
      <c r="M93" s="418"/>
      <c r="N93" s="418"/>
      <c r="O93" s="418"/>
      <c r="P93" s="418"/>
      <c r="Q93" s="418"/>
      <c r="R93" s="418"/>
      <c r="S93" s="418"/>
      <c r="T93" s="418"/>
      <c r="U93" s="418"/>
      <c r="V93" s="418"/>
      <c r="W93" s="418"/>
      <c r="X93" s="418"/>
      <c r="Y93" s="418"/>
      <c r="Z93" s="418"/>
      <c r="AA93" s="418"/>
      <c r="AB93" s="418"/>
      <c r="AC93" s="418"/>
      <c r="AD93" s="418"/>
      <c r="AE93" s="418"/>
      <c r="AF93" s="418"/>
      <c r="AG93" s="418"/>
      <c r="AH93" s="418"/>
      <c r="AI93" s="418"/>
      <c r="AJ93" s="418"/>
      <c r="AK93" s="418"/>
      <c r="AL93" s="418"/>
      <c r="AM93" s="418"/>
      <c r="AN93" s="418"/>
      <c r="AO93" s="418"/>
      <c r="AP93" s="418"/>
      <c r="AQ93" s="418"/>
      <c r="AR93" s="418"/>
      <c r="AS93" s="418"/>
      <c r="AT93" s="418"/>
      <c r="AU93" s="418"/>
      <c r="AV93" s="418"/>
      <c r="AW93" s="418"/>
      <c r="AX93" s="418"/>
      <c r="AY93" s="418"/>
      <c r="AZ93" s="418"/>
      <c r="BA93" s="418"/>
      <c r="BB93" s="418"/>
      <c r="BC93" s="418"/>
      <c r="BD93" s="679">
        <v>10000</v>
      </c>
      <c r="BE93" s="679"/>
      <c r="BF93" s="679"/>
      <c r="BG93" s="679"/>
      <c r="BH93" s="679"/>
      <c r="BI93" s="679"/>
      <c r="BJ93" s="679"/>
      <c r="BK93" s="679"/>
      <c r="BL93" s="679"/>
      <c r="BM93" s="679"/>
      <c r="BN93" s="679"/>
      <c r="BO93" s="679"/>
      <c r="BP93" s="679"/>
      <c r="BQ93" s="679"/>
      <c r="BR93" s="679"/>
      <c r="BS93" s="679"/>
      <c r="BT93" s="680">
        <v>0.15</v>
      </c>
      <c r="BU93" s="680"/>
      <c r="BV93" s="680"/>
      <c r="BW93" s="680"/>
      <c r="BX93" s="680"/>
      <c r="BY93" s="680"/>
      <c r="BZ93" s="680"/>
      <c r="CA93" s="680"/>
      <c r="CB93" s="680"/>
      <c r="CC93" s="680"/>
      <c r="CD93" s="680"/>
      <c r="CE93" s="551">
        <v>1500</v>
      </c>
      <c r="CF93" s="551"/>
      <c r="CG93" s="551"/>
      <c r="CH93" s="551"/>
      <c r="CI93" s="551"/>
      <c r="CJ93" s="551"/>
      <c r="CK93" s="551"/>
      <c r="CL93" s="551"/>
      <c r="CM93" s="551"/>
      <c r="CN93" s="551"/>
      <c r="CO93" s="551"/>
      <c r="CP93" s="551"/>
      <c r="CQ93" s="551"/>
      <c r="CR93" s="551"/>
      <c r="CS93" s="551"/>
      <c r="CT93" s="551"/>
      <c r="CU93" s="551"/>
      <c r="CV93" s="551"/>
      <c r="CW93" s="551"/>
      <c r="CX93" s="551"/>
      <c r="CY93" s="551"/>
      <c r="CZ93" s="551"/>
      <c r="DA93" s="551"/>
    </row>
    <row r="94" spans="1:105" s="5" customFormat="1" ht="22.5" customHeight="1" x14ac:dyDescent="0.2">
      <c r="A94" s="411" t="s">
        <v>149</v>
      </c>
      <c r="B94" s="411"/>
      <c r="C94" s="411"/>
      <c r="D94" s="411"/>
      <c r="E94" s="411"/>
      <c r="F94" s="411"/>
      <c r="G94" s="411"/>
      <c r="H94" s="418" t="s">
        <v>760</v>
      </c>
      <c r="I94" s="418"/>
      <c r="J94" s="418"/>
      <c r="K94" s="418"/>
      <c r="L94" s="418"/>
      <c r="M94" s="418"/>
      <c r="N94" s="418"/>
      <c r="O94" s="418"/>
      <c r="P94" s="418"/>
      <c r="Q94" s="418"/>
      <c r="R94" s="418"/>
      <c r="S94" s="418"/>
      <c r="T94" s="418"/>
      <c r="U94" s="418"/>
      <c r="V94" s="418"/>
      <c r="W94" s="418"/>
      <c r="X94" s="418"/>
      <c r="Y94" s="418"/>
      <c r="Z94" s="418"/>
      <c r="AA94" s="418"/>
      <c r="AB94" s="418"/>
      <c r="AC94" s="418"/>
      <c r="AD94" s="418"/>
      <c r="AE94" s="418"/>
      <c r="AF94" s="418"/>
      <c r="AG94" s="418"/>
      <c r="AH94" s="418"/>
      <c r="AI94" s="418"/>
      <c r="AJ94" s="418"/>
      <c r="AK94" s="418"/>
      <c r="AL94" s="418"/>
      <c r="AM94" s="418"/>
      <c r="AN94" s="418"/>
      <c r="AO94" s="418"/>
      <c r="AP94" s="418"/>
      <c r="AQ94" s="418"/>
      <c r="AR94" s="418"/>
      <c r="AS94" s="418"/>
      <c r="AT94" s="418"/>
      <c r="AU94" s="418"/>
      <c r="AV94" s="418"/>
      <c r="AW94" s="418"/>
      <c r="AX94" s="418"/>
      <c r="AY94" s="418"/>
      <c r="AZ94" s="418"/>
      <c r="BA94" s="418"/>
      <c r="BB94" s="418"/>
      <c r="BC94" s="418"/>
      <c r="BD94" s="679">
        <v>1000</v>
      </c>
      <c r="BE94" s="679"/>
      <c r="BF94" s="679"/>
      <c r="BG94" s="679"/>
      <c r="BH94" s="679"/>
      <c r="BI94" s="679"/>
      <c r="BJ94" s="679"/>
      <c r="BK94" s="679"/>
      <c r="BL94" s="679"/>
      <c r="BM94" s="679"/>
      <c r="BN94" s="679"/>
      <c r="BO94" s="679"/>
      <c r="BP94" s="679"/>
      <c r="BQ94" s="679"/>
      <c r="BR94" s="679"/>
      <c r="BS94" s="679"/>
      <c r="BT94" s="680">
        <v>0.01</v>
      </c>
      <c r="BU94" s="680"/>
      <c r="BV94" s="680"/>
      <c r="BW94" s="680"/>
      <c r="BX94" s="680"/>
      <c r="BY94" s="680"/>
      <c r="BZ94" s="680"/>
      <c r="CA94" s="680"/>
      <c r="CB94" s="680"/>
      <c r="CC94" s="680"/>
      <c r="CD94" s="680"/>
      <c r="CE94" s="551">
        <v>1000</v>
      </c>
      <c r="CF94" s="551"/>
      <c r="CG94" s="551"/>
      <c r="CH94" s="551"/>
      <c r="CI94" s="551"/>
      <c r="CJ94" s="551"/>
      <c r="CK94" s="551"/>
      <c r="CL94" s="551"/>
      <c r="CM94" s="551"/>
      <c r="CN94" s="551"/>
      <c r="CO94" s="551"/>
      <c r="CP94" s="551"/>
      <c r="CQ94" s="551"/>
      <c r="CR94" s="551"/>
      <c r="CS94" s="551"/>
      <c r="CT94" s="551"/>
      <c r="CU94" s="551"/>
      <c r="CV94" s="551"/>
      <c r="CW94" s="551"/>
      <c r="CX94" s="551"/>
      <c r="CY94" s="551"/>
      <c r="CZ94" s="551"/>
      <c r="DA94" s="551"/>
    </row>
    <row r="95" spans="1:105" s="5" customFormat="1" ht="15" customHeight="1" x14ac:dyDescent="0.2">
      <c r="A95" s="411"/>
      <c r="B95" s="411"/>
      <c r="C95" s="411"/>
      <c r="D95" s="411"/>
      <c r="E95" s="411"/>
      <c r="F95" s="411"/>
      <c r="G95" s="411"/>
      <c r="H95" s="473" t="s">
        <v>7</v>
      </c>
      <c r="I95" s="473"/>
      <c r="J95" s="473"/>
      <c r="K95" s="473"/>
      <c r="L95" s="473"/>
      <c r="M95" s="473"/>
      <c r="N95" s="473"/>
      <c r="O95" s="473"/>
      <c r="P95" s="473"/>
      <c r="Q95" s="473"/>
      <c r="R95" s="473"/>
      <c r="S95" s="473"/>
      <c r="T95" s="473"/>
      <c r="U95" s="473"/>
      <c r="V95" s="473"/>
      <c r="W95" s="473"/>
      <c r="X95" s="473"/>
      <c r="Y95" s="473"/>
      <c r="Z95" s="473"/>
      <c r="AA95" s="473"/>
      <c r="AB95" s="473"/>
      <c r="AC95" s="473"/>
      <c r="AD95" s="473"/>
      <c r="AE95" s="473"/>
      <c r="AF95" s="473"/>
      <c r="AG95" s="473"/>
      <c r="AH95" s="473"/>
      <c r="AI95" s="473"/>
      <c r="AJ95" s="473"/>
      <c r="AK95" s="473"/>
      <c r="AL95" s="473"/>
      <c r="AM95" s="473"/>
      <c r="AN95" s="473"/>
      <c r="AO95" s="473"/>
      <c r="AP95" s="473"/>
      <c r="AQ95" s="473"/>
      <c r="AR95" s="473"/>
      <c r="AS95" s="473"/>
      <c r="AT95" s="473"/>
      <c r="AU95" s="473"/>
      <c r="AV95" s="473"/>
      <c r="AW95" s="473"/>
      <c r="AX95" s="473"/>
      <c r="AY95" s="473"/>
      <c r="AZ95" s="473"/>
      <c r="BA95" s="473"/>
      <c r="BB95" s="473"/>
      <c r="BC95" s="474"/>
      <c r="BD95" s="404"/>
      <c r="BE95" s="404"/>
      <c r="BF95" s="404"/>
      <c r="BG95" s="404"/>
      <c r="BH95" s="404"/>
      <c r="BI95" s="404"/>
      <c r="BJ95" s="404"/>
      <c r="BK95" s="404"/>
      <c r="BL95" s="404"/>
      <c r="BM95" s="404"/>
      <c r="BN95" s="404"/>
      <c r="BO95" s="404"/>
      <c r="BP95" s="404"/>
      <c r="BQ95" s="404"/>
      <c r="BR95" s="404"/>
      <c r="BS95" s="404"/>
      <c r="BT95" s="404" t="s">
        <v>8</v>
      </c>
      <c r="BU95" s="404"/>
      <c r="BV95" s="404"/>
      <c r="BW95" s="404"/>
      <c r="BX95" s="404"/>
      <c r="BY95" s="404"/>
      <c r="BZ95" s="404"/>
      <c r="CA95" s="404"/>
      <c r="CB95" s="404"/>
      <c r="CC95" s="404"/>
      <c r="CD95" s="404"/>
      <c r="CE95" s="589">
        <f>CE92</f>
        <v>2500</v>
      </c>
      <c r="CF95" s="589"/>
      <c r="CG95" s="589"/>
      <c r="CH95" s="589"/>
      <c r="CI95" s="589"/>
      <c r="CJ95" s="589"/>
      <c r="CK95" s="589"/>
      <c r="CL95" s="589"/>
      <c r="CM95" s="589"/>
      <c r="CN95" s="589"/>
      <c r="CO95" s="589"/>
      <c r="CP95" s="589"/>
      <c r="CQ95" s="589"/>
      <c r="CR95" s="589"/>
      <c r="CS95" s="589"/>
      <c r="CT95" s="589"/>
      <c r="CU95" s="589"/>
      <c r="CV95" s="589"/>
      <c r="CW95" s="589"/>
      <c r="CX95" s="589"/>
      <c r="CY95" s="589"/>
      <c r="CZ95" s="589"/>
      <c r="DA95" s="589"/>
    </row>
    <row r="96" spans="1:105" s="5" customFormat="1" ht="10.5" customHeight="1" x14ac:dyDescent="0.25">
      <c r="A96" s="2"/>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c r="BW96" s="2"/>
      <c r="BX96" s="2"/>
      <c r="BY96" s="2"/>
      <c r="BZ96" s="2"/>
      <c r="CA96" s="2"/>
      <c r="CB96" s="2"/>
      <c r="CC96" s="2"/>
      <c r="CD96" s="2"/>
      <c r="CE96" s="2"/>
      <c r="CF96" s="2"/>
      <c r="CG96" s="2"/>
      <c r="CH96" s="2"/>
      <c r="CI96" s="2"/>
      <c r="CJ96" s="2"/>
      <c r="CK96" s="2"/>
      <c r="CL96" s="2"/>
      <c r="CM96" s="2"/>
      <c r="CN96" s="2"/>
      <c r="CO96" s="2"/>
      <c r="CP96" s="2"/>
      <c r="CQ96" s="2"/>
      <c r="CR96" s="2"/>
      <c r="CS96" s="2"/>
      <c r="CT96" s="2"/>
      <c r="CU96" s="2"/>
      <c r="CV96" s="2"/>
      <c r="CW96" s="2"/>
      <c r="CX96" s="2"/>
      <c r="CY96" s="2"/>
      <c r="CZ96" s="2"/>
      <c r="DA96" s="2"/>
    </row>
    <row r="97" spans="1:105" s="5" customFormat="1" ht="15" customHeight="1" x14ac:dyDescent="0.2">
      <c r="A97" s="465" t="s">
        <v>55</v>
      </c>
      <c r="B97" s="465"/>
      <c r="C97" s="465"/>
      <c r="D97" s="465"/>
      <c r="E97" s="465"/>
      <c r="F97" s="465"/>
      <c r="G97" s="465"/>
      <c r="H97" s="465"/>
      <c r="I97" s="465"/>
      <c r="J97" s="465"/>
      <c r="K97" s="465"/>
      <c r="L97" s="465"/>
      <c r="M97" s="465"/>
      <c r="N97" s="465"/>
      <c r="O97" s="465"/>
      <c r="P97" s="465"/>
      <c r="Q97" s="465"/>
      <c r="R97" s="465"/>
      <c r="S97" s="465"/>
      <c r="T97" s="465"/>
      <c r="U97" s="465"/>
      <c r="V97" s="465"/>
      <c r="W97" s="465"/>
      <c r="X97" s="465"/>
      <c r="Y97" s="465"/>
      <c r="Z97" s="465"/>
      <c r="AA97" s="465"/>
      <c r="AB97" s="465"/>
      <c r="AC97" s="465"/>
      <c r="AD97" s="465"/>
      <c r="AE97" s="465"/>
      <c r="AF97" s="465"/>
      <c r="AG97" s="465"/>
      <c r="AH97" s="465"/>
      <c r="AI97" s="465"/>
      <c r="AJ97" s="465"/>
      <c r="AK97" s="465"/>
      <c r="AL97" s="465"/>
      <c r="AM97" s="465"/>
      <c r="AN97" s="465"/>
      <c r="AO97" s="465"/>
      <c r="AP97" s="465"/>
      <c r="AQ97" s="465"/>
      <c r="AR97" s="465"/>
      <c r="AS97" s="465"/>
      <c r="AT97" s="465"/>
      <c r="AU97" s="465"/>
      <c r="AV97" s="465"/>
      <c r="AW97" s="465"/>
      <c r="AX97" s="465"/>
      <c r="AY97" s="465"/>
      <c r="AZ97" s="465"/>
      <c r="BA97" s="465"/>
      <c r="BB97" s="465"/>
      <c r="BC97" s="465"/>
      <c r="BD97" s="465"/>
      <c r="BE97" s="465"/>
      <c r="BF97" s="465"/>
      <c r="BG97" s="465"/>
      <c r="BH97" s="465"/>
      <c r="BI97" s="465"/>
      <c r="BJ97" s="465"/>
      <c r="BK97" s="465"/>
      <c r="BL97" s="465"/>
      <c r="BM97" s="465"/>
      <c r="BN97" s="465"/>
      <c r="BO97" s="465"/>
      <c r="BP97" s="465"/>
      <c r="BQ97" s="465"/>
      <c r="BR97" s="465"/>
      <c r="BS97" s="465"/>
      <c r="BT97" s="465"/>
      <c r="BU97" s="465"/>
      <c r="BV97" s="465"/>
      <c r="BW97" s="465"/>
      <c r="BX97" s="465"/>
      <c r="BY97" s="465"/>
      <c r="BZ97" s="465"/>
      <c r="CA97" s="465"/>
      <c r="CB97" s="465"/>
      <c r="CC97" s="465"/>
      <c r="CD97" s="465"/>
      <c r="CE97" s="465"/>
      <c r="CF97" s="465"/>
      <c r="CG97" s="465"/>
      <c r="CH97" s="465"/>
      <c r="CI97" s="465"/>
      <c r="CJ97" s="465"/>
      <c r="CK97" s="465"/>
      <c r="CL97" s="465"/>
      <c r="CM97" s="465"/>
      <c r="CN97" s="465"/>
      <c r="CO97" s="465"/>
      <c r="CP97" s="465"/>
      <c r="CQ97" s="465"/>
      <c r="CR97" s="465"/>
      <c r="CS97" s="465"/>
      <c r="CT97" s="465"/>
      <c r="CU97" s="465"/>
      <c r="CV97" s="465"/>
      <c r="CW97" s="465"/>
      <c r="CX97" s="465"/>
      <c r="CY97" s="465"/>
      <c r="CZ97" s="465"/>
      <c r="DA97" s="465"/>
    </row>
    <row r="98" spans="1:105" s="5" customFormat="1" ht="8.25" customHeight="1" x14ac:dyDescent="0.25">
      <c r="A98" s="2"/>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c r="BT98" s="2"/>
      <c r="BU98" s="2"/>
      <c r="BV98" s="2"/>
      <c r="BW98" s="2"/>
      <c r="BX98" s="2"/>
      <c r="BY98" s="2"/>
      <c r="BZ98" s="2"/>
      <c r="CA98" s="2"/>
      <c r="CB98" s="2"/>
      <c r="CC98" s="2"/>
      <c r="CD98" s="2"/>
      <c r="CE98" s="2"/>
      <c r="CF98" s="2"/>
      <c r="CG98" s="2"/>
      <c r="CH98" s="2"/>
      <c r="CI98" s="2"/>
      <c r="CJ98" s="2"/>
      <c r="CK98" s="2"/>
      <c r="CL98" s="2"/>
      <c r="CM98" s="2"/>
      <c r="CN98" s="2"/>
      <c r="CO98" s="2"/>
      <c r="CP98" s="2"/>
      <c r="CQ98" s="2"/>
      <c r="CR98" s="2"/>
      <c r="CS98" s="2"/>
      <c r="CT98" s="2"/>
      <c r="CU98" s="2"/>
      <c r="CV98" s="2"/>
      <c r="CW98" s="2"/>
      <c r="CX98" s="2"/>
      <c r="CY98" s="2"/>
      <c r="CZ98" s="2"/>
      <c r="DA98" s="2"/>
    </row>
    <row r="99" spans="1:105" ht="12" customHeight="1" x14ac:dyDescent="0.25">
      <c r="A99" s="6" t="s">
        <v>11</v>
      </c>
      <c r="B99" s="6"/>
      <c r="C99" s="6"/>
      <c r="D99" s="6"/>
      <c r="E99" s="6"/>
      <c r="F99" s="6"/>
      <c r="G99" s="6"/>
      <c r="H99" s="6"/>
      <c r="I99" s="6"/>
      <c r="J99" s="6"/>
      <c r="K99" s="6"/>
      <c r="L99" s="6"/>
      <c r="M99" s="6"/>
      <c r="N99" s="6"/>
      <c r="O99" s="6"/>
      <c r="P99" s="6"/>
      <c r="Q99" s="6"/>
      <c r="R99" s="6"/>
      <c r="S99" s="6"/>
      <c r="T99" s="6"/>
      <c r="U99" s="6"/>
      <c r="V99" s="6"/>
      <c r="W99" s="6"/>
      <c r="X99" s="442"/>
      <c r="Y99" s="442"/>
      <c r="Z99" s="442"/>
      <c r="AA99" s="442"/>
      <c r="AB99" s="442"/>
      <c r="AC99" s="442"/>
      <c r="AD99" s="442"/>
      <c r="AE99" s="442"/>
      <c r="AF99" s="442"/>
      <c r="AG99" s="442"/>
      <c r="AH99" s="442"/>
      <c r="AI99" s="442"/>
      <c r="AJ99" s="442"/>
      <c r="AK99" s="442"/>
      <c r="AL99" s="442"/>
      <c r="AM99" s="442"/>
      <c r="AN99" s="442"/>
      <c r="AO99" s="442"/>
      <c r="AP99" s="442"/>
      <c r="AQ99" s="442"/>
      <c r="AR99" s="442"/>
      <c r="AS99" s="442"/>
      <c r="AT99" s="442"/>
      <c r="AU99" s="442"/>
      <c r="AV99" s="442"/>
      <c r="AW99" s="442"/>
      <c r="AX99" s="442"/>
      <c r="AY99" s="442"/>
      <c r="AZ99" s="442"/>
      <c r="BA99" s="442"/>
      <c r="BB99" s="442"/>
      <c r="BC99" s="442"/>
      <c r="BD99" s="442"/>
      <c r="BE99" s="442"/>
      <c r="BF99" s="442"/>
      <c r="BG99" s="442"/>
      <c r="BH99" s="442"/>
      <c r="BI99" s="442"/>
      <c r="BJ99" s="442"/>
      <c r="BK99" s="442"/>
      <c r="BL99" s="442"/>
      <c r="BM99" s="442"/>
      <c r="BN99" s="442"/>
      <c r="BO99" s="442"/>
      <c r="BP99" s="442"/>
      <c r="BQ99" s="442"/>
      <c r="BR99" s="442"/>
      <c r="BS99" s="442"/>
      <c r="BT99" s="442"/>
      <c r="BU99" s="442"/>
      <c r="BV99" s="442"/>
      <c r="BW99" s="442"/>
      <c r="BX99" s="442"/>
      <c r="BY99" s="442"/>
      <c r="BZ99" s="442"/>
      <c r="CA99" s="442"/>
      <c r="CB99" s="442"/>
      <c r="CC99" s="442"/>
      <c r="CD99" s="442"/>
      <c r="CE99" s="442"/>
      <c r="CF99" s="442"/>
      <c r="CG99" s="442"/>
      <c r="CH99" s="442"/>
      <c r="CI99" s="442"/>
      <c r="CJ99" s="442"/>
      <c r="CK99" s="442"/>
      <c r="CL99" s="442"/>
      <c r="CM99" s="442"/>
      <c r="CN99" s="442"/>
      <c r="CO99" s="442"/>
      <c r="CP99" s="442"/>
      <c r="CQ99" s="442"/>
      <c r="CR99" s="442"/>
      <c r="CS99" s="442"/>
      <c r="CT99" s="442"/>
      <c r="CU99" s="442"/>
      <c r="CV99" s="442"/>
      <c r="CW99" s="442"/>
      <c r="CX99" s="442"/>
      <c r="CY99" s="442"/>
      <c r="CZ99" s="442"/>
      <c r="DA99" s="442"/>
    </row>
    <row r="100" spans="1:105" s="6" customFormat="1" ht="7.5" customHeight="1" x14ac:dyDescent="0.2">
      <c r="X100" s="11"/>
      <c r="Y100" s="11"/>
      <c r="Z100" s="11"/>
      <c r="AA100" s="11"/>
      <c r="AB100" s="11"/>
      <c r="AC100" s="11"/>
      <c r="AD100" s="11"/>
      <c r="AE100" s="11"/>
      <c r="AF100" s="11"/>
      <c r="AG100" s="11"/>
      <c r="AH100" s="11"/>
      <c r="AI100" s="11"/>
      <c r="AJ100" s="11"/>
      <c r="AK100" s="11"/>
      <c r="AL100" s="11"/>
      <c r="AM100" s="11"/>
      <c r="AN100" s="11"/>
      <c r="AO100" s="11"/>
      <c r="AP100" s="11"/>
      <c r="AQ100" s="11"/>
      <c r="AR100" s="11"/>
      <c r="AS100" s="11"/>
      <c r="AT100" s="11"/>
      <c r="AU100" s="11"/>
      <c r="AV100" s="11"/>
      <c r="AW100" s="11"/>
      <c r="AX100" s="11"/>
      <c r="AY100" s="11"/>
      <c r="AZ100" s="11"/>
      <c r="BA100" s="11"/>
      <c r="BB100" s="11"/>
      <c r="BC100" s="11"/>
      <c r="BD100" s="11"/>
      <c r="BE100" s="11"/>
      <c r="BF100" s="11"/>
      <c r="BG100" s="11"/>
      <c r="BH100" s="11"/>
      <c r="BI100" s="11"/>
      <c r="BJ100" s="11"/>
      <c r="BK100" s="11"/>
      <c r="BL100" s="11"/>
      <c r="BM100" s="11"/>
      <c r="BN100" s="11"/>
      <c r="BO100" s="11"/>
      <c r="BP100" s="11"/>
      <c r="BQ100" s="11"/>
      <c r="BR100" s="11"/>
      <c r="BS100" s="11"/>
      <c r="BT100" s="11"/>
      <c r="BU100" s="11"/>
      <c r="BV100" s="11"/>
      <c r="BW100" s="11"/>
      <c r="BX100" s="11"/>
      <c r="BY100" s="11"/>
      <c r="BZ100" s="11"/>
      <c r="CA100" s="11"/>
      <c r="CB100" s="11"/>
      <c r="CC100" s="11"/>
      <c r="CD100" s="11"/>
      <c r="CE100" s="11"/>
      <c r="CF100" s="11"/>
      <c r="CG100" s="11"/>
      <c r="CH100" s="11"/>
      <c r="CI100" s="11"/>
      <c r="CJ100" s="11"/>
      <c r="CK100" s="11"/>
      <c r="CL100" s="11"/>
      <c r="CM100" s="11"/>
      <c r="CN100" s="11"/>
      <c r="CO100" s="11"/>
      <c r="CP100" s="11"/>
      <c r="CQ100" s="11"/>
      <c r="CR100" s="11"/>
      <c r="CS100" s="11"/>
      <c r="CT100" s="11"/>
      <c r="CU100" s="11"/>
      <c r="CV100" s="11"/>
      <c r="CW100" s="11"/>
      <c r="CX100" s="11"/>
      <c r="CY100" s="11"/>
      <c r="CZ100" s="11"/>
      <c r="DA100" s="11"/>
    </row>
    <row r="101" spans="1:105" ht="25.5" customHeight="1" x14ac:dyDescent="0.25">
      <c r="A101" s="443" t="s">
        <v>10</v>
      </c>
      <c r="B101" s="443"/>
      <c r="C101" s="443"/>
      <c r="D101" s="443"/>
      <c r="E101" s="443"/>
      <c r="F101" s="443"/>
      <c r="G101" s="443"/>
      <c r="H101" s="443"/>
      <c r="I101" s="443"/>
      <c r="J101" s="443"/>
      <c r="K101" s="443"/>
      <c r="L101" s="443"/>
      <c r="M101" s="443"/>
      <c r="N101" s="443"/>
      <c r="O101" s="443"/>
      <c r="P101" s="443"/>
      <c r="Q101" s="443"/>
      <c r="R101" s="443"/>
      <c r="S101" s="443"/>
      <c r="T101" s="443"/>
      <c r="U101" s="443"/>
      <c r="V101" s="443"/>
      <c r="W101" s="443"/>
      <c r="X101" s="443"/>
      <c r="Y101" s="443"/>
      <c r="Z101" s="443"/>
      <c r="AA101" s="443"/>
      <c r="AB101" s="443"/>
      <c r="AC101" s="443"/>
      <c r="AD101" s="443"/>
      <c r="AE101" s="443"/>
      <c r="AF101" s="443"/>
      <c r="AG101" s="443"/>
      <c r="AH101" s="443"/>
      <c r="AI101" s="443"/>
      <c r="AJ101" s="443"/>
      <c r="AK101" s="443"/>
      <c r="AL101" s="443"/>
      <c r="AM101" s="443"/>
      <c r="AN101" s="443"/>
      <c r="AO101" s="443"/>
      <c r="AP101" s="668" t="s">
        <v>142</v>
      </c>
      <c r="AQ101" s="668"/>
      <c r="AR101" s="668"/>
      <c r="AS101" s="668"/>
      <c r="AT101" s="668"/>
      <c r="AU101" s="668"/>
      <c r="AV101" s="668"/>
      <c r="AW101" s="668"/>
      <c r="AX101" s="668"/>
      <c r="AY101" s="668"/>
      <c r="AZ101" s="668"/>
      <c r="BA101" s="668"/>
      <c r="BB101" s="668"/>
      <c r="BC101" s="668"/>
      <c r="BD101" s="668"/>
      <c r="BE101" s="668"/>
      <c r="BF101" s="668"/>
      <c r="BG101" s="668"/>
      <c r="BH101" s="668"/>
      <c r="BI101" s="668"/>
      <c r="BJ101" s="668"/>
      <c r="BK101" s="668"/>
      <c r="BL101" s="668"/>
      <c r="BM101" s="668"/>
      <c r="BN101" s="668"/>
      <c r="BO101" s="668"/>
      <c r="BP101" s="668"/>
      <c r="BQ101" s="668"/>
      <c r="BR101" s="668"/>
      <c r="BS101" s="668"/>
      <c r="BT101" s="668"/>
      <c r="BU101" s="668"/>
      <c r="BV101" s="668"/>
      <c r="BW101" s="668"/>
      <c r="BX101" s="668"/>
      <c r="BY101" s="668"/>
      <c r="BZ101" s="668"/>
      <c r="CA101" s="668"/>
      <c r="CB101" s="668"/>
      <c r="CC101" s="668"/>
      <c r="CD101" s="668"/>
      <c r="CE101" s="668"/>
      <c r="CF101" s="668"/>
      <c r="CG101" s="668"/>
      <c r="CH101" s="668"/>
      <c r="CI101" s="668"/>
      <c r="CJ101" s="668"/>
      <c r="CK101" s="668"/>
      <c r="CL101" s="668"/>
      <c r="CM101" s="668"/>
      <c r="CN101" s="668"/>
      <c r="CO101" s="668"/>
      <c r="CP101" s="668"/>
      <c r="CQ101" s="668"/>
      <c r="CR101" s="668"/>
      <c r="CS101" s="668"/>
      <c r="CT101" s="668"/>
      <c r="CU101" s="668"/>
      <c r="CV101" s="668"/>
      <c r="CW101" s="668"/>
      <c r="CX101" s="668"/>
      <c r="CY101" s="668"/>
      <c r="CZ101" s="668"/>
      <c r="DA101" s="668"/>
    </row>
    <row r="102" spans="1:105" s="6" customFormat="1" ht="9" customHeight="1" x14ac:dyDescent="0.25">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2"/>
      <c r="BQ102" s="2"/>
      <c r="BR102" s="2"/>
      <c r="BS102" s="2"/>
      <c r="BT102" s="2"/>
      <c r="BU102" s="2"/>
      <c r="BV102" s="2"/>
      <c r="BW102" s="2"/>
      <c r="BX102" s="2"/>
      <c r="BY102" s="2"/>
      <c r="BZ102" s="2"/>
      <c r="CA102" s="2"/>
      <c r="CB102" s="2"/>
      <c r="CC102" s="2"/>
      <c r="CD102" s="2"/>
      <c r="CE102" s="2"/>
      <c r="CF102" s="2"/>
      <c r="CG102" s="2"/>
      <c r="CH102" s="2"/>
      <c r="CI102" s="2"/>
      <c r="CJ102" s="2"/>
      <c r="CK102" s="2"/>
      <c r="CL102" s="2"/>
      <c r="CM102" s="2"/>
      <c r="CN102" s="2"/>
      <c r="CO102" s="2"/>
      <c r="CP102" s="2"/>
      <c r="CQ102" s="2"/>
      <c r="CR102" s="2"/>
      <c r="CS102" s="2"/>
      <c r="CT102" s="2"/>
      <c r="CU102" s="2"/>
      <c r="CV102" s="2"/>
      <c r="CW102" s="2"/>
      <c r="CX102" s="2"/>
      <c r="CY102" s="2"/>
      <c r="CZ102" s="2"/>
      <c r="DA102" s="2"/>
    </row>
    <row r="103" spans="1:105" s="6" customFormat="1" ht="30" customHeight="1" x14ac:dyDescent="0.2">
      <c r="A103" s="466" t="s">
        <v>0</v>
      </c>
      <c r="B103" s="467"/>
      <c r="C103" s="467"/>
      <c r="D103" s="467"/>
      <c r="E103" s="467"/>
      <c r="F103" s="467"/>
      <c r="G103" s="468"/>
      <c r="H103" s="466" t="s">
        <v>50</v>
      </c>
      <c r="I103" s="467"/>
      <c r="J103" s="467"/>
      <c r="K103" s="467"/>
      <c r="L103" s="467"/>
      <c r="M103" s="467"/>
      <c r="N103" s="467"/>
      <c r="O103" s="467"/>
      <c r="P103" s="467"/>
      <c r="Q103" s="467"/>
      <c r="R103" s="467"/>
      <c r="S103" s="467"/>
      <c r="T103" s="467"/>
      <c r="U103" s="467"/>
      <c r="V103" s="467"/>
      <c r="W103" s="467"/>
      <c r="X103" s="467"/>
      <c r="Y103" s="467"/>
      <c r="Z103" s="467"/>
      <c r="AA103" s="467"/>
      <c r="AB103" s="467"/>
      <c r="AC103" s="467"/>
      <c r="AD103" s="467"/>
      <c r="AE103" s="467"/>
      <c r="AF103" s="467"/>
      <c r="AG103" s="467"/>
      <c r="AH103" s="467"/>
      <c r="AI103" s="467"/>
      <c r="AJ103" s="467"/>
      <c r="AK103" s="467"/>
      <c r="AL103" s="467"/>
      <c r="AM103" s="467"/>
      <c r="AN103" s="467"/>
      <c r="AO103" s="467"/>
      <c r="AP103" s="467"/>
      <c r="AQ103" s="467"/>
      <c r="AR103" s="467"/>
      <c r="AS103" s="467"/>
      <c r="AT103" s="467"/>
      <c r="AU103" s="467"/>
      <c r="AV103" s="467"/>
      <c r="AW103" s="467"/>
      <c r="AX103" s="467"/>
      <c r="AY103" s="467"/>
      <c r="AZ103" s="467"/>
      <c r="BA103" s="467"/>
      <c r="BB103" s="467"/>
      <c r="BC103" s="468"/>
      <c r="BD103" s="466" t="s">
        <v>51</v>
      </c>
      <c r="BE103" s="467"/>
      <c r="BF103" s="467"/>
      <c r="BG103" s="467"/>
      <c r="BH103" s="467"/>
      <c r="BI103" s="467"/>
      <c r="BJ103" s="467"/>
      <c r="BK103" s="467"/>
      <c r="BL103" s="467"/>
      <c r="BM103" s="467"/>
      <c r="BN103" s="467"/>
      <c r="BO103" s="467"/>
      <c r="BP103" s="467"/>
      <c r="BQ103" s="467"/>
      <c r="BR103" s="467"/>
      <c r="BS103" s="468"/>
      <c r="BT103" s="466" t="s">
        <v>52</v>
      </c>
      <c r="BU103" s="467"/>
      <c r="BV103" s="467"/>
      <c r="BW103" s="467"/>
      <c r="BX103" s="467"/>
      <c r="BY103" s="467"/>
      <c r="BZ103" s="467"/>
      <c r="CA103" s="467"/>
      <c r="CB103" s="467"/>
      <c r="CC103" s="467"/>
      <c r="CD103" s="467"/>
      <c r="CE103" s="467"/>
      <c r="CF103" s="467"/>
      <c r="CG103" s="467"/>
      <c r="CH103" s="467"/>
      <c r="CI103" s="468"/>
      <c r="CJ103" s="466" t="s">
        <v>49</v>
      </c>
      <c r="CK103" s="467"/>
      <c r="CL103" s="467"/>
      <c r="CM103" s="467"/>
      <c r="CN103" s="467"/>
      <c r="CO103" s="467"/>
      <c r="CP103" s="467"/>
      <c r="CQ103" s="467"/>
      <c r="CR103" s="467"/>
      <c r="CS103" s="467"/>
      <c r="CT103" s="467"/>
      <c r="CU103" s="467"/>
      <c r="CV103" s="467"/>
      <c r="CW103" s="467"/>
      <c r="CX103" s="467"/>
      <c r="CY103" s="467"/>
      <c r="CZ103" s="467"/>
      <c r="DA103" s="468"/>
    </row>
    <row r="104" spans="1:105" s="6" customFormat="1" ht="14.25" customHeight="1" x14ac:dyDescent="0.2">
      <c r="A104" s="472">
        <v>1</v>
      </c>
      <c r="B104" s="472"/>
      <c r="C104" s="472"/>
      <c r="D104" s="472"/>
      <c r="E104" s="472"/>
      <c r="F104" s="472"/>
      <c r="G104" s="472"/>
      <c r="H104" s="472">
        <v>2</v>
      </c>
      <c r="I104" s="472"/>
      <c r="J104" s="472"/>
      <c r="K104" s="472"/>
      <c r="L104" s="472"/>
      <c r="M104" s="472"/>
      <c r="N104" s="472"/>
      <c r="O104" s="472"/>
      <c r="P104" s="472"/>
      <c r="Q104" s="472"/>
      <c r="R104" s="472"/>
      <c r="S104" s="472"/>
      <c r="T104" s="472"/>
      <c r="U104" s="472"/>
      <c r="V104" s="472"/>
      <c r="W104" s="472"/>
      <c r="X104" s="472"/>
      <c r="Y104" s="472"/>
      <c r="Z104" s="472"/>
      <c r="AA104" s="472"/>
      <c r="AB104" s="472"/>
      <c r="AC104" s="472"/>
      <c r="AD104" s="472"/>
      <c r="AE104" s="472"/>
      <c r="AF104" s="472"/>
      <c r="AG104" s="472"/>
      <c r="AH104" s="472"/>
      <c r="AI104" s="472"/>
      <c r="AJ104" s="472"/>
      <c r="AK104" s="472"/>
      <c r="AL104" s="472"/>
      <c r="AM104" s="472"/>
      <c r="AN104" s="472"/>
      <c r="AO104" s="472"/>
      <c r="AP104" s="472"/>
      <c r="AQ104" s="472"/>
      <c r="AR104" s="472"/>
      <c r="AS104" s="472"/>
      <c r="AT104" s="472"/>
      <c r="AU104" s="472"/>
      <c r="AV104" s="472"/>
      <c r="AW104" s="472"/>
      <c r="AX104" s="472"/>
      <c r="AY104" s="472"/>
      <c r="AZ104" s="472"/>
      <c r="BA104" s="472"/>
      <c r="BB104" s="472"/>
      <c r="BC104" s="472"/>
      <c r="BD104" s="472">
        <v>3</v>
      </c>
      <c r="BE104" s="472"/>
      <c r="BF104" s="472"/>
      <c r="BG104" s="472"/>
      <c r="BH104" s="472"/>
      <c r="BI104" s="472"/>
      <c r="BJ104" s="472"/>
      <c r="BK104" s="472"/>
      <c r="BL104" s="472"/>
      <c r="BM104" s="472"/>
      <c r="BN104" s="472"/>
      <c r="BO104" s="472"/>
      <c r="BP104" s="472"/>
      <c r="BQ104" s="472"/>
      <c r="BR104" s="472"/>
      <c r="BS104" s="472"/>
      <c r="BT104" s="472">
        <v>4</v>
      </c>
      <c r="BU104" s="472"/>
      <c r="BV104" s="472"/>
      <c r="BW104" s="472"/>
      <c r="BX104" s="472"/>
      <c r="BY104" s="472"/>
      <c r="BZ104" s="472"/>
      <c r="CA104" s="472"/>
      <c r="CB104" s="472"/>
      <c r="CC104" s="472"/>
      <c r="CD104" s="472"/>
      <c r="CE104" s="472"/>
      <c r="CF104" s="472"/>
      <c r="CG104" s="472"/>
      <c r="CH104" s="472"/>
      <c r="CI104" s="472"/>
      <c r="CJ104" s="472">
        <v>5</v>
      </c>
      <c r="CK104" s="472"/>
      <c r="CL104" s="472"/>
      <c r="CM104" s="472"/>
      <c r="CN104" s="472"/>
      <c r="CO104" s="472"/>
      <c r="CP104" s="472"/>
      <c r="CQ104" s="472"/>
      <c r="CR104" s="472"/>
      <c r="CS104" s="472"/>
      <c r="CT104" s="472"/>
      <c r="CU104" s="472"/>
      <c r="CV104" s="472"/>
      <c r="CW104" s="472"/>
      <c r="CX104" s="472"/>
      <c r="CY104" s="472"/>
      <c r="CZ104" s="472"/>
      <c r="DA104" s="472"/>
    </row>
    <row r="105" spans="1:105" ht="10.5" customHeight="1" x14ac:dyDescent="0.25">
      <c r="A105" s="411" t="s">
        <v>26</v>
      </c>
      <c r="B105" s="411"/>
      <c r="C105" s="411"/>
      <c r="D105" s="411"/>
      <c r="E105" s="411"/>
      <c r="F105" s="411"/>
      <c r="G105" s="411"/>
      <c r="H105" s="418"/>
      <c r="I105" s="418"/>
      <c r="J105" s="418"/>
      <c r="K105" s="418"/>
      <c r="L105" s="418"/>
      <c r="M105" s="418"/>
      <c r="N105" s="418"/>
      <c r="O105" s="418"/>
      <c r="P105" s="418"/>
      <c r="Q105" s="418"/>
      <c r="R105" s="418"/>
      <c r="S105" s="418"/>
      <c r="T105" s="418"/>
      <c r="U105" s="418"/>
      <c r="V105" s="418"/>
      <c r="W105" s="418"/>
      <c r="X105" s="418"/>
      <c r="Y105" s="418"/>
      <c r="Z105" s="418"/>
      <c r="AA105" s="418"/>
      <c r="AB105" s="418"/>
      <c r="AC105" s="418"/>
      <c r="AD105" s="418"/>
      <c r="AE105" s="418"/>
      <c r="AF105" s="418"/>
      <c r="AG105" s="418"/>
      <c r="AH105" s="418"/>
      <c r="AI105" s="418"/>
      <c r="AJ105" s="418"/>
      <c r="AK105" s="418"/>
      <c r="AL105" s="418"/>
      <c r="AM105" s="418"/>
      <c r="AN105" s="418"/>
      <c r="AO105" s="418"/>
      <c r="AP105" s="418"/>
      <c r="AQ105" s="418"/>
      <c r="AR105" s="418"/>
      <c r="AS105" s="418"/>
      <c r="AT105" s="418"/>
      <c r="AU105" s="418"/>
      <c r="AV105" s="418"/>
      <c r="AW105" s="418"/>
      <c r="AX105" s="418"/>
      <c r="AY105" s="418"/>
      <c r="AZ105" s="418"/>
      <c r="BA105" s="418"/>
      <c r="BB105" s="418"/>
      <c r="BC105" s="418"/>
      <c r="BD105" s="404"/>
      <c r="BE105" s="404"/>
      <c r="BF105" s="404"/>
      <c r="BG105" s="404"/>
      <c r="BH105" s="404"/>
      <c r="BI105" s="404"/>
      <c r="BJ105" s="404"/>
      <c r="BK105" s="404"/>
      <c r="BL105" s="404"/>
      <c r="BM105" s="404"/>
      <c r="BN105" s="404"/>
      <c r="BO105" s="404"/>
      <c r="BP105" s="404"/>
      <c r="BQ105" s="404"/>
      <c r="BR105" s="404"/>
      <c r="BS105" s="404"/>
      <c r="BT105" s="404"/>
      <c r="BU105" s="404"/>
      <c r="BV105" s="404"/>
      <c r="BW105" s="404"/>
      <c r="BX105" s="404"/>
      <c r="BY105" s="404"/>
      <c r="BZ105" s="404"/>
      <c r="CA105" s="404"/>
      <c r="CB105" s="404"/>
      <c r="CC105" s="404"/>
      <c r="CD105" s="404"/>
      <c r="CE105" s="404"/>
      <c r="CF105" s="404"/>
      <c r="CG105" s="404"/>
      <c r="CH105" s="404"/>
      <c r="CI105" s="404"/>
      <c r="CJ105" s="551"/>
      <c r="CK105" s="551"/>
      <c r="CL105" s="551"/>
      <c r="CM105" s="551"/>
      <c r="CN105" s="551"/>
      <c r="CO105" s="551"/>
      <c r="CP105" s="551"/>
      <c r="CQ105" s="551"/>
      <c r="CR105" s="551"/>
      <c r="CS105" s="551"/>
      <c r="CT105" s="551"/>
      <c r="CU105" s="551"/>
      <c r="CV105" s="551"/>
      <c r="CW105" s="551"/>
      <c r="CX105" s="551"/>
      <c r="CY105" s="551"/>
      <c r="CZ105" s="551"/>
      <c r="DA105" s="551"/>
    </row>
    <row r="106" spans="1:105" s="3" customFormat="1" ht="15" customHeight="1" x14ac:dyDescent="0.2">
      <c r="A106" s="411" t="s">
        <v>30</v>
      </c>
      <c r="B106" s="411"/>
      <c r="C106" s="411"/>
      <c r="D106" s="411"/>
      <c r="E106" s="411"/>
      <c r="F106" s="411"/>
      <c r="G106" s="411"/>
      <c r="H106" s="418"/>
      <c r="I106" s="418"/>
      <c r="J106" s="418"/>
      <c r="K106" s="418"/>
      <c r="L106" s="418"/>
      <c r="M106" s="418"/>
      <c r="N106" s="418"/>
      <c r="O106" s="418"/>
      <c r="P106" s="418"/>
      <c r="Q106" s="418"/>
      <c r="R106" s="418"/>
      <c r="S106" s="418"/>
      <c r="T106" s="418"/>
      <c r="U106" s="418"/>
      <c r="V106" s="418"/>
      <c r="W106" s="418"/>
      <c r="X106" s="418"/>
      <c r="Y106" s="418"/>
      <c r="Z106" s="418"/>
      <c r="AA106" s="418"/>
      <c r="AB106" s="418"/>
      <c r="AC106" s="418"/>
      <c r="AD106" s="418"/>
      <c r="AE106" s="418"/>
      <c r="AF106" s="418"/>
      <c r="AG106" s="418"/>
      <c r="AH106" s="418"/>
      <c r="AI106" s="418"/>
      <c r="AJ106" s="418"/>
      <c r="AK106" s="418"/>
      <c r="AL106" s="418"/>
      <c r="AM106" s="418"/>
      <c r="AN106" s="418"/>
      <c r="AO106" s="418"/>
      <c r="AP106" s="418"/>
      <c r="AQ106" s="418"/>
      <c r="AR106" s="418"/>
      <c r="AS106" s="418"/>
      <c r="AT106" s="418"/>
      <c r="AU106" s="418"/>
      <c r="AV106" s="418"/>
      <c r="AW106" s="418"/>
      <c r="AX106" s="418"/>
      <c r="AY106" s="418"/>
      <c r="AZ106" s="418"/>
      <c r="BA106" s="418"/>
      <c r="BB106" s="418"/>
      <c r="BC106" s="418"/>
      <c r="BD106" s="404"/>
      <c r="BE106" s="404"/>
      <c r="BF106" s="404"/>
      <c r="BG106" s="404"/>
      <c r="BH106" s="404"/>
      <c r="BI106" s="404"/>
      <c r="BJ106" s="404"/>
      <c r="BK106" s="404"/>
      <c r="BL106" s="404"/>
      <c r="BM106" s="404"/>
      <c r="BN106" s="404"/>
      <c r="BO106" s="404"/>
      <c r="BP106" s="404"/>
      <c r="BQ106" s="404"/>
      <c r="BR106" s="404"/>
      <c r="BS106" s="404"/>
      <c r="BT106" s="404"/>
      <c r="BU106" s="404"/>
      <c r="BV106" s="404"/>
      <c r="BW106" s="404"/>
      <c r="BX106" s="404"/>
      <c r="BY106" s="404"/>
      <c r="BZ106" s="404"/>
      <c r="CA106" s="404"/>
      <c r="CB106" s="404"/>
      <c r="CC106" s="404"/>
      <c r="CD106" s="404"/>
      <c r="CE106" s="404"/>
      <c r="CF106" s="404"/>
      <c r="CG106" s="404"/>
      <c r="CH106" s="404"/>
      <c r="CI106" s="404"/>
      <c r="CJ106" s="551"/>
      <c r="CK106" s="551"/>
      <c r="CL106" s="551"/>
      <c r="CM106" s="551"/>
      <c r="CN106" s="551"/>
      <c r="CO106" s="551"/>
      <c r="CP106" s="551"/>
      <c r="CQ106" s="551"/>
      <c r="CR106" s="551"/>
      <c r="CS106" s="551"/>
      <c r="CT106" s="551"/>
      <c r="CU106" s="551"/>
      <c r="CV106" s="551"/>
      <c r="CW106" s="551"/>
      <c r="CX106" s="551"/>
      <c r="CY106" s="551"/>
      <c r="CZ106" s="551"/>
      <c r="DA106" s="551"/>
    </row>
    <row r="107" spans="1:105" s="4" customFormat="1" ht="12.75" x14ac:dyDescent="0.2">
      <c r="A107" s="411"/>
      <c r="B107" s="411"/>
      <c r="C107" s="411"/>
      <c r="D107" s="411"/>
      <c r="E107" s="411"/>
      <c r="F107" s="411"/>
      <c r="G107" s="411"/>
      <c r="H107" s="473" t="s">
        <v>7</v>
      </c>
      <c r="I107" s="473"/>
      <c r="J107" s="473"/>
      <c r="K107" s="473"/>
      <c r="L107" s="473"/>
      <c r="M107" s="473"/>
      <c r="N107" s="473"/>
      <c r="O107" s="473"/>
      <c r="P107" s="473"/>
      <c r="Q107" s="473"/>
      <c r="R107" s="473"/>
      <c r="S107" s="473"/>
      <c r="T107" s="473"/>
      <c r="U107" s="473"/>
      <c r="V107" s="473"/>
      <c r="W107" s="473"/>
      <c r="X107" s="473"/>
      <c r="Y107" s="473"/>
      <c r="Z107" s="473"/>
      <c r="AA107" s="473"/>
      <c r="AB107" s="473"/>
      <c r="AC107" s="473"/>
      <c r="AD107" s="473"/>
      <c r="AE107" s="473"/>
      <c r="AF107" s="473"/>
      <c r="AG107" s="473"/>
      <c r="AH107" s="473"/>
      <c r="AI107" s="473"/>
      <c r="AJ107" s="473"/>
      <c r="AK107" s="473"/>
      <c r="AL107" s="473"/>
      <c r="AM107" s="473"/>
      <c r="AN107" s="473"/>
      <c r="AO107" s="473"/>
      <c r="AP107" s="473"/>
      <c r="AQ107" s="473"/>
      <c r="AR107" s="473"/>
      <c r="AS107" s="473"/>
      <c r="AT107" s="473"/>
      <c r="AU107" s="473"/>
      <c r="AV107" s="473"/>
      <c r="AW107" s="473"/>
      <c r="AX107" s="473"/>
      <c r="AY107" s="473"/>
      <c r="AZ107" s="473"/>
      <c r="BA107" s="473"/>
      <c r="BB107" s="473"/>
      <c r="BC107" s="474"/>
      <c r="BD107" s="404" t="s">
        <v>8</v>
      </c>
      <c r="BE107" s="404"/>
      <c r="BF107" s="404"/>
      <c r="BG107" s="404"/>
      <c r="BH107" s="404"/>
      <c r="BI107" s="404"/>
      <c r="BJ107" s="404"/>
      <c r="BK107" s="404"/>
      <c r="BL107" s="404"/>
      <c r="BM107" s="404"/>
      <c r="BN107" s="404"/>
      <c r="BO107" s="404"/>
      <c r="BP107" s="404"/>
      <c r="BQ107" s="404"/>
      <c r="BR107" s="404"/>
      <c r="BS107" s="404"/>
      <c r="BT107" s="404" t="s">
        <v>8</v>
      </c>
      <c r="BU107" s="404"/>
      <c r="BV107" s="404"/>
      <c r="BW107" s="404"/>
      <c r="BX107" s="404"/>
      <c r="BY107" s="404"/>
      <c r="BZ107" s="404"/>
      <c r="CA107" s="404"/>
      <c r="CB107" s="404"/>
      <c r="CC107" s="404"/>
      <c r="CD107" s="404"/>
      <c r="CE107" s="404"/>
      <c r="CF107" s="404"/>
      <c r="CG107" s="404"/>
      <c r="CH107" s="404"/>
      <c r="CI107" s="404"/>
      <c r="CJ107" s="551"/>
      <c r="CK107" s="551"/>
      <c r="CL107" s="551"/>
      <c r="CM107" s="551"/>
      <c r="CN107" s="551"/>
      <c r="CO107" s="551"/>
      <c r="CP107" s="551"/>
      <c r="CQ107" s="551"/>
      <c r="CR107" s="551"/>
      <c r="CS107" s="551"/>
      <c r="CT107" s="551"/>
      <c r="CU107" s="551"/>
      <c r="CV107" s="551"/>
      <c r="CW107" s="551"/>
      <c r="CX107" s="551"/>
      <c r="CY107" s="551"/>
      <c r="CZ107" s="551"/>
      <c r="DA107" s="551"/>
    </row>
    <row r="108" spans="1:105" s="5" customFormat="1" ht="15" customHeight="1" x14ac:dyDescent="0.25">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2"/>
      <c r="BS108" s="2"/>
      <c r="BT108" s="2"/>
      <c r="BU108" s="2"/>
      <c r="BV108" s="2"/>
      <c r="BW108" s="2"/>
      <c r="BX108" s="2"/>
      <c r="BY108" s="2"/>
      <c r="BZ108" s="2"/>
      <c r="CA108" s="2"/>
      <c r="CB108" s="2"/>
      <c r="CC108" s="2"/>
      <c r="CD108" s="2"/>
      <c r="CE108" s="2"/>
      <c r="CF108" s="2"/>
      <c r="CG108" s="2"/>
      <c r="CH108" s="2"/>
      <c r="CI108" s="2"/>
      <c r="CJ108" s="2"/>
      <c r="CK108" s="2"/>
      <c r="CL108" s="2"/>
      <c r="CM108" s="2"/>
      <c r="CN108" s="2"/>
      <c r="CO108" s="2"/>
      <c r="CP108" s="2"/>
      <c r="CQ108" s="2"/>
      <c r="CR108" s="2"/>
      <c r="CS108" s="2"/>
      <c r="CT108" s="2"/>
      <c r="CU108" s="2"/>
      <c r="CV108" s="2"/>
      <c r="CW108" s="2"/>
      <c r="CX108" s="2"/>
      <c r="CY108" s="2"/>
      <c r="CZ108" s="2"/>
      <c r="DA108" s="2"/>
    </row>
    <row r="109" spans="1:105" s="5" customFormat="1" ht="15" customHeight="1" x14ac:dyDescent="0.2">
      <c r="A109" s="659" t="s">
        <v>56</v>
      </c>
      <c r="B109" s="659"/>
      <c r="C109" s="659"/>
      <c r="D109" s="659"/>
      <c r="E109" s="659"/>
      <c r="F109" s="659"/>
      <c r="G109" s="659"/>
      <c r="H109" s="659"/>
      <c r="I109" s="659"/>
      <c r="J109" s="659"/>
      <c r="K109" s="659"/>
      <c r="L109" s="659"/>
      <c r="M109" s="659"/>
      <c r="N109" s="659"/>
      <c r="O109" s="659"/>
      <c r="P109" s="659"/>
      <c r="Q109" s="659"/>
      <c r="R109" s="659"/>
      <c r="S109" s="659"/>
      <c r="T109" s="659"/>
      <c r="U109" s="659"/>
      <c r="V109" s="659"/>
      <c r="W109" s="659"/>
      <c r="X109" s="659"/>
      <c r="Y109" s="659"/>
      <c r="Z109" s="659"/>
      <c r="AA109" s="659"/>
      <c r="AB109" s="659"/>
      <c r="AC109" s="659"/>
      <c r="AD109" s="659"/>
      <c r="AE109" s="659"/>
      <c r="AF109" s="659"/>
      <c r="AG109" s="659"/>
      <c r="AH109" s="659"/>
      <c r="AI109" s="659"/>
      <c r="AJ109" s="659"/>
      <c r="AK109" s="659"/>
      <c r="AL109" s="659"/>
      <c r="AM109" s="659"/>
      <c r="AN109" s="659"/>
      <c r="AO109" s="659"/>
      <c r="AP109" s="659"/>
      <c r="AQ109" s="659"/>
      <c r="AR109" s="659"/>
      <c r="AS109" s="659"/>
      <c r="AT109" s="659"/>
      <c r="AU109" s="659"/>
      <c r="AV109" s="659"/>
      <c r="AW109" s="659"/>
      <c r="AX109" s="659"/>
      <c r="AY109" s="659"/>
      <c r="AZ109" s="659"/>
      <c r="BA109" s="659"/>
      <c r="BB109" s="659"/>
      <c r="BC109" s="659"/>
      <c r="BD109" s="659"/>
      <c r="BE109" s="659"/>
      <c r="BF109" s="659"/>
      <c r="BG109" s="659"/>
      <c r="BH109" s="659"/>
      <c r="BI109" s="659"/>
      <c r="BJ109" s="659"/>
      <c r="BK109" s="659"/>
      <c r="BL109" s="659"/>
      <c r="BM109" s="659"/>
      <c r="BN109" s="659"/>
      <c r="BO109" s="659"/>
      <c r="BP109" s="659"/>
      <c r="BQ109" s="659"/>
      <c r="BR109" s="659"/>
      <c r="BS109" s="659"/>
      <c r="BT109" s="659"/>
      <c r="BU109" s="659"/>
      <c r="BV109" s="659"/>
      <c r="BW109" s="659"/>
      <c r="BX109" s="659"/>
      <c r="BY109" s="659"/>
      <c r="BZ109" s="659"/>
      <c r="CA109" s="659"/>
      <c r="CB109" s="659"/>
      <c r="CC109" s="659"/>
      <c r="CD109" s="659"/>
      <c r="CE109" s="659"/>
      <c r="CF109" s="659"/>
      <c r="CG109" s="659"/>
      <c r="CH109" s="659"/>
      <c r="CI109" s="659"/>
      <c r="CJ109" s="659"/>
      <c r="CK109" s="659"/>
      <c r="CL109" s="659"/>
      <c r="CM109" s="659"/>
      <c r="CN109" s="659"/>
      <c r="CO109" s="659"/>
      <c r="CP109" s="659"/>
      <c r="CQ109" s="659"/>
      <c r="CR109" s="659"/>
      <c r="CS109" s="659"/>
      <c r="CT109" s="659"/>
      <c r="CU109" s="659"/>
      <c r="CV109" s="659"/>
      <c r="CW109" s="659"/>
      <c r="CX109" s="659"/>
      <c r="CY109" s="659"/>
      <c r="CZ109" s="659"/>
      <c r="DA109" s="659"/>
    </row>
    <row r="110" spans="1:105" s="5" customFormat="1" ht="15" customHeight="1" x14ac:dyDescent="0.25">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c r="BV110" s="2"/>
      <c r="BW110" s="2"/>
      <c r="BX110" s="2"/>
      <c r="BY110" s="2"/>
      <c r="BZ110" s="2"/>
      <c r="CA110" s="2"/>
      <c r="CB110" s="2"/>
      <c r="CC110" s="2"/>
      <c r="CD110" s="2"/>
      <c r="CE110" s="2"/>
      <c r="CF110" s="2"/>
      <c r="CG110" s="2"/>
      <c r="CH110" s="2"/>
      <c r="CI110" s="2"/>
      <c r="CJ110" s="2"/>
      <c r="CK110" s="2"/>
      <c r="CL110" s="2"/>
      <c r="CM110" s="2"/>
      <c r="CN110" s="2"/>
      <c r="CO110" s="2"/>
      <c r="CP110" s="2"/>
      <c r="CQ110" s="2"/>
      <c r="CR110" s="2"/>
      <c r="CS110" s="2"/>
      <c r="CT110" s="2"/>
      <c r="CU110" s="2"/>
      <c r="CV110" s="2"/>
      <c r="CW110" s="2"/>
      <c r="CX110" s="2"/>
      <c r="CY110" s="2"/>
      <c r="CZ110" s="2"/>
      <c r="DA110" s="2"/>
    </row>
    <row r="111" spans="1:105" ht="12" customHeight="1" x14ac:dyDescent="0.25">
      <c r="A111" s="6" t="s">
        <v>11</v>
      </c>
      <c r="B111" s="6"/>
      <c r="C111" s="6"/>
      <c r="D111" s="6"/>
      <c r="E111" s="6"/>
      <c r="F111" s="6"/>
      <c r="G111" s="6"/>
      <c r="H111" s="6"/>
      <c r="I111" s="6"/>
      <c r="J111" s="6"/>
      <c r="K111" s="6"/>
      <c r="L111" s="6"/>
      <c r="M111" s="6"/>
      <c r="N111" s="6"/>
      <c r="O111" s="6"/>
      <c r="P111" s="6"/>
      <c r="Q111" s="6"/>
      <c r="R111" s="6"/>
      <c r="S111" s="6"/>
      <c r="T111" s="6"/>
      <c r="U111" s="6"/>
      <c r="V111" s="6"/>
      <c r="W111" s="6"/>
      <c r="X111" s="678" t="s">
        <v>240</v>
      </c>
      <c r="Y111" s="678"/>
      <c r="Z111" s="678"/>
      <c r="AA111" s="678"/>
      <c r="AB111" s="678"/>
      <c r="AC111" s="678"/>
      <c r="AD111" s="678"/>
      <c r="AE111" s="678"/>
      <c r="AF111" s="678"/>
      <c r="AG111" s="678"/>
      <c r="AH111" s="678"/>
      <c r="AI111" s="678"/>
      <c r="AJ111" s="678"/>
      <c r="AK111" s="678"/>
      <c r="AL111" s="678"/>
      <c r="AM111" s="678"/>
      <c r="AN111" s="678"/>
      <c r="AO111" s="678"/>
      <c r="AP111" s="678"/>
      <c r="AQ111" s="678"/>
      <c r="AR111" s="678"/>
      <c r="AS111" s="678"/>
      <c r="AT111" s="678"/>
      <c r="AU111" s="678"/>
      <c r="AV111" s="678"/>
      <c r="AW111" s="678"/>
      <c r="AX111" s="678"/>
      <c r="AY111" s="678"/>
      <c r="AZ111" s="678"/>
      <c r="BA111" s="678"/>
      <c r="BB111" s="678"/>
      <c r="BC111" s="678"/>
      <c r="BD111" s="678"/>
      <c r="BE111" s="678"/>
      <c r="BF111" s="678"/>
      <c r="BG111" s="678"/>
      <c r="BH111" s="678"/>
      <c r="BI111" s="678"/>
      <c r="BJ111" s="678"/>
      <c r="BK111" s="678"/>
      <c r="BL111" s="678"/>
      <c r="BM111" s="678"/>
      <c r="BN111" s="678"/>
      <c r="BO111" s="678"/>
      <c r="BP111" s="678"/>
      <c r="BQ111" s="678"/>
      <c r="BR111" s="678"/>
      <c r="BS111" s="678"/>
      <c r="BT111" s="678"/>
      <c r="BU111" s="678"/>
      <c r="BV111" s="678"/>
      <c r="BW111" s="678"/>
      <c r="BX111" s="678"/>
      <c r="BY111" s="678"/>
      <c r="BZ111" s="678"/>
      <c r="CA111" s="678"/>
      <c r="CB111" s="678"/>
      <c r="CC111" s="678"/>
      <c r="CD111" s="678"/>
      <c r="CE111" s="678"/>
      <c r="CF111" s="678"/>
      <c r="CG111" s="678"/>
      <c r="CH111" s="678"/>
      <c r="CI111" s="678"/>
      <c r="CJ111" s="678"/>
      <c r="CK111" s="678"/>
      <c r="CL111" s="678"/>
      <c r="CM111" s="678"/>
      <c r="CN111" s="678"/>
      <c r="CO111" s="678"/>
      <c r="CP111" s="678"/>
      <c r="CQ111" s="678"/>
      <c r="CR111" s="678"/>
      <c r="CS111" s="678"/>
      <c r="CT111" s="678"/>
      <c r="CU111" s="678"/>
      <c r="CV111" s="678"/>
      <c r="CW111" s="678"/>
      <c r="CX111" s="678"/>
      <c r="CY111" s="678"/>
      <c r="CZ111" s="678"/>
      <c r="DA111" s="678"/>
    </row>
    <row r="112" spans="1:105" s="6" customFormat="1" ht="8.25" customHeight="1" x14ac:dyDescent="0.2">
      <c r="X112" s="11"/>
      <c r="Y112" s="11"/>
      <c r="Z112" s="11"/>
      <c r="AA112" s="11"/>
      <c r="AB112" s="11"/>
      <c r="AC112" s="11"/>
      <c r="AD112" s="11"/>
      <c r="AE112" s="11"/>
      <c r="AF112" s="11"/>
      <c r="AG112" s="11"/>
      <c r="AH112" s="11"/>
      <c r="AI112" s="11"/>
      <c r="AJ112" s="11"/>
      <c r="AK112" s="11"/>
      <c r="AL112" s="11"/>
      <c r="AM112" s="11"/>
      <c r="AN112" s="11"/>
      <c r="AO112" s="11"/>
      <c r="AP112" s="11"/>
      <c r="AQ112" s="11"/>
      <c r="AR112" s="11"/>
      <c r="AS112" s="11"/>
      <c r="AT112" s="11"/>
      <c r="AU112" s="11"/>
      <c r="AV112" s="11"/>
      <c r="AW112" s="11"/>
      <c r="AX112" s="11"/>
      <c r="AY112" s="11"/>
      <c r="AZ112" s="11"/>
      <c r="BA112" s="11"/>
      <c r="BB112" s="11"/>
      <c r="BC112" s="11"/>
      <c r="BD112" s="11"/>
      <c r="BE112" s="11"/>
      <c r="BF112" s="11"/>
      <c r="BG112" s="11"/>
      <c r="BH112" s="11"/>
      <c r="BI112" s="11"/>
      <c r="BJ112" s="11"/>
      <c r="BK112" s="11"/>
      <c r="BL112" s="11"/>
      <c r="BM112" s="11"/>
      <c r="BN112" s="11"/>
      <c r="BO112" s="11"/>
      <c r="BP112" s="11"/>
      <c r="BQ112" s="11"/>
      <c r="BR112" s="11"/>
      <c r="BS112" s="11"/>
      <c r="BT112" s="11"/>
      <c r="BU112" s="11"/>
      <c r="BV112" s="11"/>
      <c r="BW112" s="11"/>
      <c r="BX112" s="11"/>
      <c r="BY112" s="11"/>
      <c r="BZ112" s="11"/>
      <c r="CA112" s="11"/>
      <c r="CB112" s="11"/>
      <c r="CC112" s="11"/>
      <c r="CD112" s="11"/>
      <c r="CE112" s="11"/>
      <c r="CF112" s="11"/>
      <c r="CG112" s="11"/>
      <c r="CH112" s="11"/>
      <c r="CI112" s="11"/>
      <c r="CJ112" s="11"/>
      <c r="CK112" s="11"/>
      <c r="CL112" s="11"/>
      <c r="CM112" s="11"/>
      <c r="CN112" s="11"/>
      <c r="CO112" s="11"/>
      <c r="CP112" s="11"/>
      <c r="CQ112" s="11"/>
      <c r="CR112" s="11"/>
      <c r="CS112" s="11"/>
      <c r="CT112" s="11"/>
      <c r="CU112" s="11"/>
      <c r="CV112" s="11"/>
      <c r="CW112" s="11"/>
      <c r="CX112" s="11"/>
      <c r="CY112" s="11"/>
      <c r="CZ112" s="11"/>
      <c r="DA112" s="11"/>
    </row>
    <row r="113" spans="1:105" ht="27" customHeight="1" x14ac:dyDescent="0.25">
      <c r="A113" s="443" t="s">
        <v>10</v>
      </c>
      <c r="B113" s="443"/>
      <c r="C113" s="443"/>
      <c r="D113" s="443"/>
      <c r="E113" s="443"/>
      <c r="F113" s="443"/>
      <c r="G113" s="443"/>
      <c r="H113" s="443"/>
      <c r="I113" s="443"/>
      <c r="J113" s="443"/>
      <c r="K113" s="443"/>
      <c r="L113" s="443"/>
      <c r="M113" s="443"/>
      <c r="N113" s="443"/>
      <c r="O113" s="443"/>
      <c r="P113" s="443"/>
      <c r="Q113" s="443"/>
      <c r="R113" s="443"/>
      <c r="S113" s="443"/>
      <c r="T113" s="443"/>
      <c r="U113" s="443"/>
      <c r="V113" s="443"/>
      <c r="W113" s="443"/>
      <c r="X113" s="443"/>
      <c r="Y113" s="443"/>
      <c r="Z113" s="443"/>
      <c r="AA113" s="443"/>
      <c r="AB113" s="443"/>
      <c r="AC113" s="443"/>
      <c r="AD113" s="443"/>
      <c r="AE113" s="443"/>
      <c r="AF113" s="443"/>
      <c r="AG113" s="443"/>
      <c r="AH113" s="443"/>
      <c r="AI113" s="443"/>
      <c r="AJ113" s="443"/>
      <c r="AK113" s="443"/>
      <c r="AL113" s="443"/>
      <c r="AM113" s="443"/>
      <c r="AN113" s="443"/>
      <c r="AO113" s="443"/>
      <c r="AP113" s="668" t="s">
        <v>142</v>
      </c>
      <c r="AQ113" s="668"/>
      <c r="AR113" s="668"/>
      <c r="AS113" s="668"/>
      <c r="AT113" s="668"/>
      <c r="AU113" s="668"/>
      <c r="AV113" s="668"/>
      <c r="AW113" s="668"/>
      <c r="AX113" s="668"/>
      <c r="AY113" s="668"/>
      <c r="AZ113" s="668"/>
      <c r="BA113" s="668"/>
      <c r="BB113" s="668"/>
      <c r="BC113" s="668"/>
      <c r="BD113" s="668"/>
      <c r="BE113" s="668"/>
      <c r="BF113" s="668"/>
      <c r="BG113" s="668"/>
      <c r="BH113" s="668"/>
      <c r="BI113" s="668"/>
      <c r="BJ113" s="668"/>
      <c r="BK113" s="668"/>
      <c r="BL113" s="668"/>
      <c r="BM113" s="668"/>
      <c r="BN113" s="668"/>
      <c r="BO113" s="668"/>
      <c r="BP113" s="668"/>
      <c r="BQ113" s="668"/>
      <c r="BR113" s="668"/>
      <c r="BS113" s="668"/>
      <c r="BT113" s="668"/>
      <c r="BU113" s="668"/>
      <c r="BV113" s="668"/>
      <c r="BW113" s="668"/>
      <c r="BX113" s="668"/>
      <c r="BY113" s="668"/>
      <c r="BZ113" s="668"/>
      <c r="CA113" s="668"/>
      <c r="CB113" s="668"/>
      <c r="CC113" s="668"/>
      <c r="CD113" s="668"/>
      <c r="CE113" s="668"/>
      <c r="CF113" s="668"/>
      <c r="CG113" s="668"/>
      <c r="CH113" s="668"/>
      <c r="CI113" s="668"/>
      <c r="CJ113" s="668"/>
      <c r="CK113" s="668"/>
      <c r="CL113" s="668"/>
      <c r="CM113" s="668"/>
      <c r="CN113" s="668"/>
      <c r="CO113" s="668"/>
      <c r="CP113" s="668"/>
      <c r="CQ113" s="668"/>
      <c r="CR113" s="668"/>
      <c r="CS113" s="668"/>
      <c r="CT113" s="668"/>
      <c r="CU113" s="668"/>
      <c r="CV113" s="668"/>
      <c r="CW113" s="668"/>
      <c r="CX113" s="668"/>
      <c r="CY113" s="668"/>
      <c r="CZ113" s="668"/>
      <c r="DA113" s="668"/>
    </row>
    <row r="114" spans="1:105" s="6" customFormat="1" ht="4.5" customHeight="1" x14ac:dyDescent="0.25">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c r="BT114" s="2"/>
      <c r="BU114" s="2"/>
      <c r="BV114" s="2"/>
      <c r="BW114" s="2"/>
      <c r="BX114" s="2"/>
      <c r="BY114" s="2"/>
      <c r="BZ114" s="2"/>
      <c r="CA114" s="2"/>
      <c r="CB114" s="2"/>
      <c r="CC114" s="2"/>
      <c r="CD114" s="2"/>
      <c r="CE114" s="2"/>
      <c r="CF114" s="2"/>
      <c r="CG114" s="2"/>
      <c r="CH114" s="2"/>
      <c r="CI114" s="2"/>
      <c r="CJ114" s="2"/>
      <c r="CK114" s="2"/>
      <c r="CL114" s="2"/>
      <c r="CM114" s="2"/>
      <c r="CN114" s="2"/>
      <c r="CO114" s="2"/>
      <c r="CP114" s="2"/>
      <c r="CQ114" s="2"/>
      <c r="CR114" s="2"/>
      <c r="CS114" s="2"/>
      <c r="CT114" s="2"/>
      <c r="CU114" s="2"/>
      <c r="CV114" s="2"/>
      <c r="CW114" s="2"/>
      <c r="CX114" s="2"/>
      <c r="CY114" s="2"/>
      <c r="CZ114" s="2"/>
      <c r="DA114" s="2"/>
    </row>
    <row r="115" spans="1:105" s="6" customFormat="1" ht="34.5" customHeight="1" x14ac:dyDescent="0.2">
      <c r="A115" s="466" t="s">
        <v>0</v>
      </c>
      <c r="B115" s="467"/>
      <c r="C115" s="467"/>
      <c r="D115" s="467"/>
      <c r="E115" s="467"/>
      <c r="F115" s="467"/>
      <c r="G115" s="468"/>
      <c r="H115" s="466" t="s">
        <v>50</v>
      </c>
      <c r="I115" s="467"/>
      <c r="J115" s="467"/>
      <c r="K115" s="467"/>
      <c r="L115" s="467"/>
      <c r="M115" s="467"/>
      <c r="N115" s="467"/>
      <c r="O115" s="467"/>
      <c r="P115" s="467"/>
      <c r="Q115" s="467"/>
      <c r="R115" s="467"/>
      <c r="S115" s="467"/>
      <c r="T115" s="467"/>
      <c r="U115" s="467"/>
      <c r="V115" s="467"/>
      <c r="W115" s="467"/>
      <c r="X115" s="467"/>
      <c r="Y115" s="467"/>
      <c r="Z115" s="467"/>
      <c r="AA115" s="467"/>
      <c r="AB115" s="467"/>
      <c r="AC115" s="467"/>
      <c r="AD115" s="467"/>
      <c r="AE115" s="467"/>
      <c r="AF115" s="467"/>
      <c r="AG115" s="467"/>
      <c r="AH115" s="467"/>
      <c r="AI115" s="467"/>
      <c r="AJ115" s="467"/>
      <c r="AK115" s="467"/>
      <c r="AL115" s="467"/>
      <c r="AM115" s="467"/>
      <c r="AN115" s="467"/>
      <c r="AO115" s="467"/>
      <c r="AP115" s="467"/>
      <c r="AQ115" s="467"/>
      <c r="AR115" s="467"/>
      <c r="AS115" s="467"/>
      <c r="AT115" s="467"/>
      <c r="AU115" s="467"/>
      <c r="AV115" s="467"/>
      <c r="AW115" s="467"/>
      <c r="AX115" s="467"/>
      <c r="AY115" s="467"/>
      <c r="AZ115" s="467"/>
      <c r="BA115" s="467"/>
      <c r="BB115" s="467"/>
      <c r="BC115" s="468"/>
      <c r="BD115" s="466" t="s">
        <v>51</v>
      </c>
      <c r="BE115" s="467"/>
      <c r="BF115" s="467"/>
      <c r="BG115" s="467"/>
      <c r="BH115" s="467"/>
      <c r="BI115" s="467"/>
      <c r="BJ115" s="467"/>
      <c r="BK115" s="467"/>
      <c r="BL115" s="467"/>
      <c r="BM115" s="467"/>
      <c r="BN115" s="467"/>
      <c r="BO115" s="467"/>
      <c r="BP115" s="467"/>
      <c r="BQ115" s="467"/>
      <c r="BR115" s="467"/>
      <c r="BS115" s="468"/>
      <c r="BT115" s="466" t="s">
        <v>52</v>
      </c>
      <c r="BU115" s="467"/>
      <c r="BV115" s="467"/>
      <c r="BW115" s="467"/>
      <c r="BX115" s="467"/>
      <c r="BY115" s="467"/>
      <c r="BZ115" s="467"/>
      <c r="CA115" s="467"/>
      <c r="CB115" s="467"/>
      <c r="CC115" s="467"/>
      <c r="CD115" s="467"/>
      <c r="CE115" s="467"/>
      <c r="CF115" s="467"/>
      <c r="CG115" s="467"/>
      <c r="CH115" s="467"/>
      <c r="CI115" s="468"/>
      <c r="CJ115" s="466" t="s">
        <v>49</v>
      </c>
      <c r="CK115" s="467"/>
      <c r="CL115" s="467"/>
      <c r="CM115" s="467"/>
      <c r="CN115" s="467"/>
      <c r="CO115" s="467"/>
      <c r="CP115" s="467"/>
      <c r="CQ115" s="467"/>
      <c r="CR115" s="467"/>
      <c r="CS115" s="467"/>
      <c r="CT115" s="467"/>
      <c r="CU115" s="467"/>
      <c r="CV115" s="467"/>
      <c r="CW115" s="467"/>
      <c r="CX115" s="467"/>
      <c r="CY115" s="467"/>
      <c r="CZ115" s="467"/>
      <c r="DA115" s="468"/>
    </row>
    <row r="116" spans="1:105" s="6" customFormat="1" ht="10.5" customHeight="1" x14ac:dyDescent="0.2">
      <c r="A116" s="472">
        <v>1</v>
      </c>
      <c r="B116" s="472"/>
      <c r="C116" s="472"/>
      <c r="D116" s="472"/>
      <c r="E116" s="472"/>
      <c r="F116" s="472"/>
      <c r="G116" s="472"/>
      <c r="H116" s="472">
        <v>2</v>
      </c>
      <c r="I116" s="472"/>
      <c r="J116" s="472"/>
      <c r="K116" s="472"/>
      <c r="L116" s="472"/>
      <c r="M116" s="472"/>
      <c r="N116" s="472"/>
      <c r="O116" s="472"/>
      <c r="P116" s="472"/>
      <c r="Q116" s="472"/>
      <c r="R116" s="472"/>
      <c r="S116" s="472"/>
      <c r="T116" s="472"/>
      <c r="U116" s="472"/>
      <c r="V116" s="472"/>
      <c r="W116" s="472"/>
      <c r="X116" s="472"/>
      <c r="Y116" s="472"/>
      <c r="Z116" s="472"/>
      <c r="AA116" s="472"/>
      <c r="AB116" s="472"/>
      <c r="AC116" s="472"/>
      <c r="AD116" s="472"/>
      <c r="AE116" s="472"/>
      <c r="AF116" s="472"/>
      <c r="AG116" s="472"/>
      <c r="AH116" s="472"/>
      <c r="AI116" s="472"/>
      <c r="AJ116" s="472"/>
      <c r="AK116" s="472"/>
      <c r="AL116" s="472"/>
      <c r="AM116" s="472"/>
      <c r="AN116" s="472"/>
      <c r="AO116" s="472"/>
      <c r="AP116" s="472"/>
      <c r="AQ116" s="472"/>
      <c r="AR116" s="472"/>
      <c r="AS116" s="472"/>
      <c r="AT116" s="472"/>
      <c r="AU116" s="472"/>
      <c r="AV116" s="472"/>
      <c r="AW116" s="472"/>
      <c r="AX116" s="472"/>
      <c r="AY116" s="472"/>
      <c r="AZ116" s="472"/>
      <c r="BA116" s="472"/>
      <c r="BB116" s="472"/>
      <c r="BC116" s="472"/>
      <c r="BD116" s="472">
        <v>3</v>
      </c>
      <c r="BE116" s="472"/>
      <c r="BF116" s="472"/>
      <c r="BG116" s="472"/>
      <c r="BH116" s="472"/>
      <c r="BI116" s="472"/>
      <c r="BJ116" s="472"/>
      <c r="BK116" s="472"/>
      <c r="BL116" s="472"/>
      <c r="BM116" s="472"/>
      <c r="BN116" s="472"/>
      <c r="BO116" s="472"/>
      <c r="BP116" s="472"/>
      <c r="BQ116" s="472"/>
      <c r="BR116" s="472"/>
      <c r="BS116" s="472"/>
      <c r="BT116" s="472">
        <v>4</v>
      </c>
      <c r="BU116" s="472"/>
      <c r="BV116" s="472"/>
      <c r="BW116" s="472"/>
      <c r="BX116" s="472"/>
      <c r="BY116" s="472"/>
      <c r="BZ116" s="472"/>
      <c r="CA116" s="472"/>
      <c r="CB116" s="472"/>
      <c r="CC116" s="472"/>
      <c r="CD116" s="472"/>
      <c r="CE116" s="472"/>
      <c r="CF116" s="472"/>
      <c r="CG116" s="472"/>
      <c r="CH116" s="472"/>
      <c r="CI116" s="472"/>
      <c r="CJ116" s="472">
        <v>5</v>
      </c>
      <c r="CK116" s="472"/>
      <c r="CL116" s="472"/>
      <c r="CM116" s="472"/>
      <c r="CN116" s="472"/>
      <c r="CO116" s="472"/>
      <c r="CP116" s="472"/>
      <c r="CQ116" s="472"/>
      <c r="CR116" s="472"/>
      <c r="CS116" s="472"/>
      <c r="CT116" s="472"/>
      <c r="CU116" s="472"/>
      <c r="CV116" s="472"/>
      <c r="CW116" s="472"/>
      <c r="CX116" s="472"/>
      <c r="CY116" s="472"/>
      <c r="CZ116" s="472"/>
      <c r="DA116" s="472"/>
    </row>
    <row r="117" spans="1:105" ht="25.5" customHeight="1" x14ac:dyDescent="0.25">
      <c r="A117" s="411" t="s">
        <v>26</v>
      </c>
      <c r="B117" s="411"/>
      <c r="C117" s="411"/>
      <c r="D117" s="411"/>
      <c r="E117" s="411"/>
      <c r="F117" s="411"/>
      <c r="G117" s="411"/>
      <c r="H117" s="622" t="s">
        <v>705</v>
      </c>
      <c r="I117" s="622"/>
      <c r="J117" s="622"/>
      <c r="K117" s="622"/>
      <c r="L117" s="622"/>
      <c r="M117" s="622"/>
      <c r="N117" s="622"/>
      <c r="O117" s="622"/>
      <c r="P117" s="622"/>
      <c r="Q117" s="622"/>
      <c r="R117" s="622"/>
      <c r="S117" s="622"/>
      <c r="T117" s="622"/>
      <c r="U117" s="622"/>
      <c r="V117" s="622"/>
      <c r="W117" s="622"/>
      <c r="X117" s="622"/>
      <c r="Y117" s="622"/>
      <c r="Z117" s="622"/>
      <c r="AA117" s="622"/>
      <c r="AB117" s="622"/>
      <c r="AC117" s="622"/>
      <c r="AD117" s="622"/>
      <c r="AE117" s="622"/>
      <c r="AF117" s="622"/>
      <c r="AG117" s="622"/>
      <c r="AH117" s="622"/>
      <c r="AI117" s="622"/>
      <c r="AJ117" s="622"/>
      <c r="AK117" s="622"/>
      <c r="AL117" s="622"/>
      <c r="AM117" s="622"/>
      <c r="AN117" s="622"/>
      <c r="AO117" s="622"/>
      <c r="AP117" s="622"/>
      <c r="AQ117" s="622"/>
      <c r="AR117" s="622"/>
      <c r="AS117" s="622"/>
      <c r="AT117" s="622"/>
      <c r="AU117" s="622"/>
      <c r="AV117" s="622"/>
      <c r="AW117" s="622"/>
      <c r="AX117" s="622"/>
      <c r="AY117" s="622"/>
      <c r="AZ117" s="622"/>
      <c r="BA117" s="622"/>
      <c r="BB117" s="622"/>
      <c r="BC117" s="622"/>
      <c r="BD117" s="413">
        <v>2000</v>
      </c>
      <c r="BE117" s="413"/>
      <c r="BF117" s="413"/>
      <c r="BG117" s="413"/>
      <c r="BH117" s="413"/>
      <c r="BI117" s="413"/>
      <c r="BJ117" s="413"/>
      <c r="BK117" s="413"/>
      <c r="BL117" s="413"/>
      <c r="BM117" s="413"/>
      <c r="BN117" s="413"/>
      <c r="BO117" s="413"/>
      <c r="BP117" s="413"/>
      <c r="BQ117" s="413"/>
      <c r="BR117" s="413"/>
      <c r="BS117" s="413"/>
      <c r="BT117" s="413">
        <v>3</v>
      </c>
      <c r="BU117" s="413"/>
      <c r="BV117" s="413"/>
      <c r="BW117" s="413"/>
      <c r="BX117" s="413"/>
      <c r="BY117" s="413"/>
      <c r="BZ117" s="413"/>
      <c r="CA117" s="413"/>
      <c r="CB117" s="413"/>
      <c r="CC117" s="413"/>
      <c r="CD117" s="413"/>
      <c r="CE117" s="413"/>
      <c r="CF117" s="413"/>
      <c r="CG117" s="413"/>
      <c r="CH117" s="413"/>
      <c r="CI117" s="413"/>
      <c r="CJ117" s="414">
        <f>BD117*BT117</f>
        <v>6000</v>
      </c>
      <c r="CK117" s="414"/>
      <c r="CL117" s="414"/>
      <c r="CM117" s="414"/>
      <c r="CN117" s="414"/>
      <c r="CO117" s="414"/>
      <c r="CP117" s="414"/>
      <c r="CQ117" s="414"/>
      <c r="CR117" s="414"/>
      <c r="CS117" s="414"/>
      <c r="CT117" s="414"/>
      <c r="CU117" s="414"/>
      <c r="CV117" s="414"/>
      <c r="CW117" s="414"/>
      <c r="CX117" s="414"/>
      <c r="CY117" s="414"/>
      <c r="CZ117" s="414"/>
      <c r="DA117" s="414"/>
    </row>
    <row r="118" spans="1:105" s="3" customFormat="1" ht="19.5" customHeight="1" x14ac:dyDescent="0.2">
      <c r="A118" s="562" t="s">
        <v>30</v>
      </c>
      <c r="B118" s="562"/>
      <c r="C118" s="562"/>
      <c r="D118" s="562"/>
      <c r="E118" s="562"/>
      <c r="F118" s="562"/>
      <c r="G118" s="562"/>
      <c r="H118" s="622"/>
      <c r="I118" s="622"/>
      <c r="J118" s="622"/>
      <c r="K118" s="622"/>
      <c r="L118" s="622"/>
      <c r="M118" s="622"/>
      <c r="N118" s="622"/>
      <c r="O118" s="622"/>
      <c r="P118" s="622"/>
      <c r="Q118" s="622"/>
      <c r="R118" s="622"/>
      <c r="S118" s="622"/>
      <c r="T118" s="622"/>
      <c r="U118" s="622"/>
      <c r="V118" s="622"/>
      <c r="W118" s="622"/>
      <c r="X118" s="622"/>
      <c r="Y118" s="622"/>
      <c r="Z118" s="622"/>
      <c r="AA118" s="622"/>
      <c r="AB118" s="622"/>
      <c r="AC118" s="622"/>
      <c r="AD118" s="622"/>
      <c r="AE118" s="622"/>
      <c r="AF118" s="622"/>
      <c r="AG118" s="622"/>
      <c r="AH118" s="622"/>
      <c r="AI118" s="622"/>
      <c r="AJ118" s="622"/>
      <c r="AK118" s="622"/>
      <c r="AL118" s="622"/>
      <c r="AM118" s="622"/>
      <c r="AN118" s="622"/>
      <c r="AO118" s="622"/>
      <c r="AP118" s="622"/>
      <c r="AQ118" s="622"/>
      <c r="AR118" s="622"/>
      <c r="AS118" s="622"/>
      <c r="AT118" s="622"/>
      <c r="AU118" s="622"/>
      <c r="AV118" s="622"/>
      <c r="AW118" s="622"/>
      <c r="AX118" s="622"/>
      <c r="AY118" s="622"/>
      <c r="AZ118" s="622"/>
      <c r="BA118" s="622"/>
      <c r="BB118" s="622"/>
      <c r="BC118" s="622"/>
      <c r="BD118" s="561"/>
      <c r="BE118" s="561"/>
      <c r="BF118" s="561"/>
      <c r="BG118" s="561"/>
      <c r="BH118" s="561"/>
      <c r="BI118" s="561"/>
      <c r="BJ118" s="561"/>
      <c r="BK118" s="561"/>
      <c r="BL118" s="561"/>
      <c r="BM118" s="561"/>
      <c r="BN118" s="561"/>
      <c r="BO118" s="561"/>
      <c r="BP118" s="561"/>
      <c r="BQ118" s="561"/>
      <c r="BR118" s="561"/>
      <c r="BS118" s="561"/>
      <c r="BT118" s="561"/>
      <c r="BU118" s="561"/>
      <c r="BV118" s="561"/>
      <c r="BW118" s="561"/>
      <c r="BX118" s="561"/>
      <c r="BY118" s="561"/>
      <c r="BZ118" s="561"/>
      <c r="CA118" s="561"/>
      <c r="CB118" s="561"/>
      <c r="CC118" s="561"/>
      <c r="CD118" s="561"/>
      <c r="CE118" s="561"/>
      <c r="CF118" s="561"/>
      <c r="CG118" s="561"/>
      <c r="CH118" s="561"/>
      <c r="CI118" s="561"/>
      <c r="CJ118" s="574">
        <f>BD118*BT118</f>
        <v>0</v>
      </c>
      <c r="CK118" s="574"/>
      <c r="CL118" s="574"/>
      <c r="CM118" s="574"/>
      <c r="CN118" s="574"/>
      <c r="CO118" s="574"/>
      <c r="CP118" s="574"/>
      <c r="CQ118" s="574"/>
      <c r="CR118" s="574"/>
      <c r="CS118" s="574"/>
      <c r="CT118" s="574"/>
      <c r="CU118" s="574"/>
      <c r="CV118" s="574"/>
      <c r="CW118" s="574"/>
      <c r="CX118" s="574"/>
      <c r="CY118" s="574"/>
      <c r="CZ118" s="574"/>
      <c r="DA118" s="574"/>
    </row>
    <row r="119" spans="1:105" s="4" customFormat="1" ht="12.75" x14ac:dyDescent="0.2">
      <c r="A119" s="411" t="s">
        <v>36</v>
      </c>
      <c r="B119" s="411"/>
      <c r="C119" s="411"/>
      <c r="D119" s="411"/>
      <c r="E119" s="411"/>
      <c r="F119" s="411"/>
      <c r="G119" s="411"/>
      <c r="H119" s="418"/>
      <c r="I119" s="418"/>
      <c r="J119" s="418"/>
      <c r="K119" s="418"/>
      <c r="L119" s="418"/>
      <c r="M119" s="418"/>
      <c r="N119" s="418"/>
      <c r="O119" s="418"/>
      <c r="P119" s="418"/>
      <c r="Q119" s="418"/>
      <c r="R119" s="418"/>
      <c r="S119" s="418"/>
      <c r="T119" s="418"/>
      <c r="U119" s="418"/>
      <c r="V119" s="418"/>
      <c r="W119" s="418"/>
      <c r="X119" s="418"/>
      <c r="Y119" s="418"/>
      <c r="Z119" s="418"/>
      <c r="AA119" s="418"/>
      <c r="AB119" s="418"/>
      <c r="AC119" s="418"/>
      <c r="AD119" s="418"/>
      <c r="AE119" s="418"/>
      <c r="AF119" s="418"/>
      <c r="AG119" s="418"/>
      <c r="AH119" s="418"/>
      <c r="AI119" s="418"/>
      <c r="AJ119" s="418"/>
      <c r="AK119" s="418"/>
      <c r="AL119" s="418"/>
      <c r="AM119" s="418"/>
      <c r="AN119" s="418"/>
      <c r="AO119" s="418"/>
      <c r="AP119" s="418"/>
      <c r="AQ119" s="418"/>
      <c r="AR119" s="418"/>
      <c r="AS119" s="418"/>
      <c r="AT119" s="418"/>
      <c r="AU119" s="418"/>
      <c r="AV119" s="418"/>
      <c r="AW119" s="418"/>
      <c r="AX119" s="418"/>
      <c r="AY119" s="418"/>
      <c r="AZ119" s="418"/>
      <c r="BA119" s="418"/>
      <c r="BB119" s="418"/>
      <c r="BC119" s="418"/>
      <c r="BD119" s="404"/>
      <c r="BE119" s="404"/>
      <c r="BF119" s="404"/>
      <c r="BG119" s="404"/>
      <c r="BH119" s="404"/>
      <c r="BI119" s="404"/>
      <c r="BJ119" s="404"/>
      <c r="BK119" s="404"/>
      <c r="BL119" s="404"/>
      <c r="BM119" s="404"/>
      <c r="BN119" s="404"/>
      <c r="BO119" s="404"/>
      <c r="BP119" s="404"/>
      <c r="BQ119" s="404"/>
      <c r="BR119" s="404"/>
      <c r="BS119" s="404"/>
      <c r="BT119" s="404"/>
      <c r="BU119" s="404"/>
      <c r="BV119" s="404"/>
      <c r="BW119" s="404"/>
      <c r="BX119" s="404"/>
      <c r="BY119" s="404"/>
      <c r="BZ119" s="404"/>
      <c r="CA119" s="404"/>
      <c r="CB119" s="404"/>
      <c r="CC119" s="404"/>
      <c r="CD119" s="404"/>
      <c r="CE119" s="404"/>
      <c r="CF119" s="404"/>
      <c r="CG119" s="404"/>
      <c r="CH119" s="404"/>
      <c r="CI119" s="404"/>
      <c r="CJ119" s="551"/>
      <c r="CK119" s="551"/>
      <c r="CL119" s="551"/>
      <c r="CM119" s="551"/>
      <c r="CN119" s="551"/>
      <c r="CO119" s="551"/>
      <c r="CP119" s="551"/>
      <c r="CQ119" s="551"/>
      <c r="CR119" s="551"/>
      <c r="CS119" s="551"/>
      <c r="CT119" s="551"/>
      <c r="CU119" s="551"/>
      <c r="CV119" s="551"/>
      <c r="CW119" s="551"/>
      <c r="CX119" s="551"/>
      <c r="CY119" s="551"/>
      <c r="CZ119" s="551"/>
      <c r="DA119" s="551"/>
    </row>
    <row r="120" spans="1:105" s="5" customFormat="1" ht="15" customHeight="1" x14ac:dyDescent="0.2">
      <c r="A120" s="411"/>
      <c r="B120" s="411"/>
      <c r="C120" s="411"/>
      <c r="D120" s="411"/>
      <c r="E120" s="411"/>
      <c r="F120" s="411"/>
      <c r="G120" s="411"/>
      <c r="H120" s="473" t="s">
        <v>7</v>
      </c>
      <c r="I120" s="473"/>
      <c r="J120" s="473"/>
      <c r="K120" s="473"/>
      <c r="L120" s="473"/>
      <c r="M120" s="473"/>
      <c r="N120" s="473"/>
      <c r="O120" s="473"/>
      <c r="P120" s="473"/>
      <c r="Q120" s="473"/>
      <c r="R120" s="473"/>
      <c r="S120" s="473"/>
      <c r="T120" s="473"/>
      <c r="U120" s="473"/>
      <c r="V120" s="473"/>
      <c r="W120" s="473"/>
      <c r="X120" s="473"/>
      <c r="Y120" s="473"/>
      <c r="Z120" s="473"/>
      <c r="AA120" s="473"/>
      <c r="AB120" s="473"/>
      <c r="AC120" s="473"/>
      <c r="AD120" s="473"/>
      <c r="AE120" s="473"/>
      <c r="AF120" s="473"/>
      <c r="AG120" s="473"/>
      <c r="AH120" s="473"/>
      <c r="AI120" s="473"/>
      <c r="AJ120" s="473"/>
      <c r="AK120" s="473"/>
      <c r="AL120" s="473"/>
      <c r="AM120" s="473"/>
      <c r="AN120" s="473"/>
      <c r="AO120" s="473"/>
      <c r="AP120" s="473"/>
      <c r="AQ120" s="473"/>
      <c r="AR120" s="473"/>
      <c r="AS120" s="473"/>
      <c r="AT120" s="473"/>
      <c r="AU120" s="473"/>
      <c r="AV120" s="473"/>
      <c r="AW120" s="473"/>
      <c r="AX120" s="473"/>
      <c r="AY120" s="473"/>
      <c r="AZ120" s="473"/>
      <c r="BA120" s="473"/>
      <c r="BB120" s="473"/>
      <c r="BC120" s="474"/>
      <c r="BD120" s="404" t="s">
        <v>8</v>
      </c>
      <c r="BE120" s="404"/>
      <c r="BF120" s="404"/>
      <c r="BG120" s="404"/>
      <c r="BH120" s="404"/>
      <c r="BI120" s="404"/>
      <c r="BJ120" s="404"/>
      <c r="BK120" s="404"/>
      <c r="BL120" s="404"/>
      <c r="BM120" s="404"/>
      <c r="BN120" s="404"/>
      <c r="BO120" s="404"/>
      <c r="BP120" s="404"/>
      <c r="BQ120" s="404"/>
      <c r="BR120" s="404"/>
      <c r="BS120" s="404"/>
      <c r="BT120" s="404" t="s">
        <v>8</v>
      </c>
      <c r="BU120" s="404"/>
      <c r="BV120" s="404"/>
      <c r="BW120" s="404"/>
      <c r="BX120" s="404"/>
      <c r="BY120" s="404"/>
      <c r="BZ120" s="404"/>
      <c r="CA120" s="404"/>
      <c r="CB120" s="404"/>
      <c r="CC120" s="404"/>
      <c r="CD120" s="404"/>
      <c r="CE120" s="404"/>
      <c r="CF120" s="404"/>
      <c r="CG120" s="404"/>
      <c r="CH120" s="404"/>
      <c r="CI120" s="404"/>
      <c r="CJ120" s="589">
        <f>SUM(CJ117:DA119)</f>
        <v>6000</v>
      </c>
      <c r="CK120" s="589"/>
      <c r="CL120" s="589"/>
      <c r="CM120" s="589"/>
      <c r="CN120" s="589"/>
      <c r="CO120" s="589"/>
      <c r="CP120" s="589"/>
      <c r="CQ120" s="589"/>
      <c r="CR120" s="589"/>
      <c r="CS120" s="589"/>
      <c r="CT120" s="589"/>
      <c r="CU120" s="589"/>
      <c r="CV120" s="589"/>
      <c r="CW120" s="589"/>
      <c r="CX120" s="589"/>
      <c r="CY120" s="589"/>
      <c r="CZ120" s="589"/>
      <c r="DA120" s="589"/>
    </row>
    <row r="121" spans="1:105" s="5" customFormat="1" ht="15" customHeight="1" x14ac:dyDescent="0.25">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c r="BM121" s="2"/>
      <c r="BN121" s="2"/>
      <c r="BO121" s="2"/>
      <c r="BP121" s="2"/>
      <c r="BQ121" s="2"/>
      <c r="BR121" s="2"/>
      <c r="BS121" s="2"/>
      <c r="BT121" s="2"/>
      <c r="BU121" s="2"/>
      <c r="BV121" s="2"/>
      <c r="BW121" s="2"/>
      <c r="BX121" s="2"/>
      <c r="BY121" s="2"/>
      <c r="BZ121" s="2"/>
      <c r="CA121" s="2"/>
      <c r="CB121" s="2"/>
      <c r="CC121" s="2"/>
      <c r="CD121" s="2"/>
      <c r="CE121" s="2"/>
      <c r="CF121" s="2"/>
      <c r="CG121" s="2"/>
      <c r="CH121" s="2"/>
      <c r="CI121" s="2"/>
      <c r="CJ121" s="2"/>
      <c r="CK121" s="2"/>
      <c r="CL121" s="2"/>
      <c r="CM121" s="2"/>
      <c r="CN121" s="2"/>
      <c r="CO121" s="2"/>
      <c r="CP121" s="2"/>
      <c r="CQ121" s="2"/>
      <c r="CR121" s="2"/>
      <c r="CS121" s="2"/>
      <c r="CT121" s="2"/>
      <c r="CU121" s="2"/>
      <c r="CV121" s="2"/>
      <c r="CW121" s="2"/>
      <c r="CX121" s="2"/>
      <c r="CY121" s="2"/>
      <c r="CZ121" s="2"/>
      <c r="DA121" s="2"/>
    </row>
    <row r="122" spans="1:105" s="5" customFormat="1" ht="15" customHeight="1" x14ac:dyDescent="0.2">
      <c r="A122" s="465" t="s">
        <v>57</v>
      </c>
      <c r="B122" s="465"/>
      <c r="C122" s="465"/>
      <c r="D122" s="465"/>
      <c r="E122" s="465"/>
      <c r="F122" s="465"/>
      <c r="G122" s="465"/>
      <c r="H122" s="465"/>
      <c r="I122" s="465"/>
      <c r="J122" s="465"/>
      <c r="K122" s="465"/>
      <c r="L122" s="465"/>
      <c r="M122" s="465"/>
      <c r="N122" s="465"/>
      <c r="O122" s="465"/>
      <c r="P122" s="465"/>
      <c r="Q122" s="465"/>
      <c r="R122" s="465"/>
      <c r="S122" s="465"/>
      <c r="T122" s="465"/>
      <c r="U122" s="465"/>
      <c r="V122" s="465"/>
      <c r="W122" s="465"/>
      <c r="X122" s="465"/>
      <c r="Y122" s="465"/>
      <c r="Z122" s="465"/>
      <c r="AA122" s="465"/>
      <c r="AB122" s="465"/>
      <c r="AC122" s="465"/>
      <c r="AD122" s="465"/>
      <c r="AE122" s="465"/>
      <c r="AF122" s="465"/>
      <c r="AG122" s="465"/>
      <c r="AH122" s="465"/>
      <c r="AI122" s="465"/>
      <c r="AJ122" s="465"/>
      <c r="AK122" s="465"/>
      <c r="AL122" s="465"/>
      <c r="AM122" s="465"/>
      <c r="AN122" s="465"/>
      <c r="AO122" s="465"/>
      <c r="AP122" s="465"/>
      <c r="AQ122" s="465"/>
      <c r="AR122" s="465"/>
      <c r="AS122" s="465"/>
      <c r="AT122" s="465"/>
      <c r="AU122" s="465"/>
      <c r="AV122" s="465"/>
      <c r="AW122" s="465"/>
      <c r="AX122" s="465"/>
      <c r="AY122" s="465"/>
      <c r="AZ122" s="465"/>
      <c r="BA122" s="465"/>
      <c r="BB122" s="465"/>
      <c r="BC122" s="465"/>
      <c r="BD122" s="465"/>
      <c r="BE122" s="465"/>
      <c r="BF122" s="465"/>
      <c r="BG122" s="465"/>
      <c r="BH122" s="465"/>
      <c r="BI122" s="465"/>
      <c r="BJ122" s="465"/>
      <c r="BK122" s="465"/>
      <c r="BL122" s="465"/>
      <c r="BM122" s="465"/>
      <c r="BN122" s="465"/>
      <c r="BO122" s="465"/>
      <c r="BP122" s="465"/>
      <c r="BQ122" s="465"/>
      <c r="BR122" s="465"/>
      <c r="BS122" s="465"/>
      <c r="BT122" s="465"/>
      <c r="BU122" s="465"/>
      <c r="BV122" s="465"/>
      <c r="BW122" s="465"/>
      <c r="BX122" s="465"/>
      <c r="BY122" s="465"/>
      <c r="BZ122" s="465"/>
      <c r="CA122" s="465"/>
      <c r="CB122" s="465"/>
      <c r="CC122" s="465"/>
      <c r="CD122" s="465"/>
      <c r="CE122" s="465"/>
      <c r="CF122" s="465"/>
      <c r="CG122" s="465"/>
      <c r="CH122" s="465"/>
      <c r="CI122" s="465"/>
      <c r="CJ122" s="465"/>
      <c r="CK122" s="465"/>
      <c r="CL122" s="465"/>
      <c r="CM122" s="465"/>
      <c r="CN122" s="465"/>
      <c r="CO122" s="465"/>
      <c r="CP122" s="465"/>
      <c r="CQ122" s="465"/>
      <c r="CR122" s="465"/>
      <c r="CS122" s="465"/>
      <c r="CT122" s="465"/>
      <c r="CU122" s="465"/>
      <c r="CV122" s="465"/>
      <c r="CW122" s="465"/>
      <c r="CX122" s="465"/>
      <c r="CY122" s="465"/>
      <c r="CZ122" s="465"/>
      <c r="DA122" s="465"/>
    </row>
    <row r="123" spans="1:105" s="5" customFormat="1" ht="9.75" customHeight="1" x14ac:dyDescent="0.25">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c r="BM123" s="2"/>
      <c r="BN123" s="2"/>
      <c r="BO123" s="2"/>
      <c r="BP123" s="2"/>
      <c r="BQ123" s="2"/>
      <c r="BR123" s="2"/>
      <c r="BS123" s="2"/>
      <c r="BT123" s="2"/>
      <c r="BU123" s="2"/>
      <c r="BV123" s="2"/>
      <c r="BW123" s="2"/>
      <c r="BX123" s="2"/>
      <c r="BY123" s="2"/>
      <c r="BZ123" s="2"/>
      <c r="CA123" s="2"/>
      <c r="CB123" s="2"/>
      <c r="CC123" s="2"/>
      <c r="CD123" s="2"/>
      <c r="CE123" s="2"/>
      <c r="CF123" s="2"/>
      <c r="CG123" s="2"/>
      <c r="CH123" s="2"/>
      <c r="CI123" s="2"/>
      <c r="CJ123" s="2"/>
      <c r="CK123" s="2"/>
      <c r="CL123" s="2"/>
      <c r="CM123" s="2"/>
      <c r="CN123" s="2"/>
      <c r="CO123" s="2"/>
      <c r="CP123" s="2"/>
      <c r="CQ123" s="2"/>
      <c r="CR123" s="2"/>
      <c r="CS123" s="2"/>
      <c r="CT123" s="2"/>
      <c r="CU123" s="2"/>
      <c r="CV123" s="2"/>
      <c r="CW123" s="2"/>
      <c r="CX123" s="2"/>
      <c r="CY123" s="2"/>
      <c r="CZ123" s="2"/>
      <c r="DA123" s="2"/>
    </row>
    <row r="124" spans="1:105" s="5" customFormat="1" ht="15" customHeight="1" x14ac:dyDescent="0.25">
      <c r="A124" s="6" t="s">
        <v>11</v>
      </c>
      <c r="B124" s="6"/>
      <c r="C124" s="6"/>
      <c r="D124" s="6"/>
      <c r="E124" s="6"/>
      <c r="F124" s="6"/>
      <c r="G124" s="6"/>
      <c r="H124" s="6"/>
      <c r="I124" s="6"/>
      <c r="J124" s="6"/>
      <c r="K124" s="6"/>
      <c r="L124" s="6"/>
      <c r="M124" s="6"/>
      <c r="N124" s="6"/>
      <c r="O124" s="6"/>
      <c r="P124" s="6"/>
      <c r="Q124" s="6"/>
      <c r="R124" s="6"/>
      <c r="S124" s="6"/>
      <c r="T124" s="6"/>
      <c r="U124" s="6"/>
      <c r="V124" s="6"/>
      <c r="W124" s="6"/>
      <c r="X124" s="678" t="s">
        <v>277</v>
      </c>
      <c r="Y124" s="678"/>
      <c r="Z124" s="678"/>
      <c r="AA124" s="678"/>
      <c r="AB124" s="678"/>
      <c r="AC124" s="678"/>
      <c r="AD124" s="678"/>
      <c r="AE124" s="678"/>
      <c r="AF124" s="678"/>
      <c r="AG124" s="678"/>
      <c r="AH124" s="678"/>
      <c r="AI124" s="678"/>
      <c r="AJ124" s="678"/>
      <c r="AK124" s="678"/>
      <c r="AL124" s="678"/>
      <c r="AM124" s="678"/>
      <c r="AN124" s="678"/>
      <c r="AO124" s="678"/>
      <c r="AP124" s="678"/>
      <c r="AQ124" s="678"/>
      <c r="AR124" s="678"/>
      <c r="AS124" s="678"/>
      <c r="AT124" s="678"/>
      <c r="AU124" s="678"/>
      <c r="AV124" s="678"/>
      <c r="AW124" s="678"/>
      <c r="AX124" s="678"/>
      <c r="AY124" s="678"/>
      <c r="AZ124" s="678"/>
      <c r="BA124" s="678"/>
      <c r="BB124" s="678"/>
      <c r="BC124" s="678"/>
      <c r="BD124" s="678"/>
      <c r="BE124" s="678"/>
      <c r="BF124" s="678"/>
      <c r="BG124" s="678"/>
      <c r="BH124" s="678"/>
      <c r="BI124" s="678"/>
      <c r="BJ124" s="678"/>
      <c r="BK124" s="678"/>
      <c r="BL124" s="678"/>
      <c r="BM124" s="678"/>
      <c r="BN124" s="678"/>
      <c r="BO124" s="678"/>
      <c r="BP124" s="678"/>
      <c r="BQ124" s="678"/>
      <c r="BR124" s="678"/>
      <c r="BS124" s="678"/>
      <c r="BT124" s="678"/>
      <c r="BU124" s="678"/>
      <c r="BV124" s="678"/>
      <c r="BW124" s="678"/>
      <c r="BX124" s="678"/>
      <c r="BY124" s="678"/>
      <c r="BZ124" s="678"/>
      <c r="CA124" s="678"/>
      <c r="CB124" s="678"/>
      <c r="CC124" s="678"/>
      <c r="CD124" s="678"/>
      <c r="CE124" s="678"/>
      <c r="CF124" s="678"/>
      <c r="CG124" s="678"/>
      <c r="CH124" s="678"/>
      <c r="CI124" s="678"/>
      <c r="CJ124" s="678"/>
      <c r="CK124" s="678"/>
      <c r="CL124" s="678"/>
      <c r="CM124" s="678"/>
      <c r="CN124" s="678"/>
      <c r="CO124" s="678"/>
      <c r="CP124" s="678"/>
      <c r="CQ124" s="678"/>
      <c r="CR124" s="678"/>
      <c r="CS124" s="678"/>
      <c r="CT124" s="678"/>
      <c r="CU124" s="678"/>
      <c r="CV124" s="678"/>
      <c r="CW124" s="678"/>
      <c r="CX124" s="678"/>
      <c r="CY124" s="678"/>
      <c r="CZ124" s="678"/>
      <c r="DA124" s="678"/>
    </row>
    <row r="125" spans="1:105" ht="7.5" customHeight="1" x14ac:dyDescent="0.25">
      <c r="A125" s="6"/>
      <c r="B125" s="6"/>
      <c r="C125" s="6"/>
      <c r="D125" s="6"/>
      <c r="E125" s="6"/>
      <c r="F125" s="6"/>
      <c r="G125" s="6"/>
      <c r="H125" s="6"/>
      <c r="I125" s="6"/>
      <c r="J125" s="6"/>
      <c r="K125" s="6"/>
      <c r="L125" s="6"/>
      <c r="M125" s="6"/>
      <c r="N125" s="6"/>
      <c r="O125" s="6"/>
      <c r="P125" s="6"/>
      <c r="Q125" s="6"/>
      <c r="R125" s="6"/>
      <c r="S125" s="6"/>
      <c r="T125" s="6"/>
      <c r="U125" s="6"/>
      <c r="V125" s="6"/>
      <c r="W125" s="6"/>
      <c r="X125" s="11"/>
      <c r="Y125" s="11"/>
      <c r="Z125" s="11"/>
      <c r="AA125" s="11"/>
      <c r="AB125" s="11"/>
      <c r="AC125" s="11"/>
      <c r="AD125" s="11"/>
      <c r="AE125" s="11"/>
      <c r="AF125" s="11"/>
      <c r="AG125" s="11"/>
      <c r="AH125" s="11"/>
      <c r="AI125" s="11"/>
      <c r="AJ125" s="11"/>
      <c r="AK125" s="11"/>
      <c r="AL125" s="11"/>
      <c r="AM125" s="11"/>
      <c r="AN125" s="11"/>
      <c r="AO125" s="11"/>
      <c r="AP125" s="11"/>
      <c r="AQ125" s="11"/>
      <c r="AR125" s="11"/>
      <c r="AS125" s="11"/>
      <c r="AT125" s="11"/>
      <c r="AU125" s="11"/>
      <c r="AV125" s="11"/>
      <c r="AW125" s="11"/>
      <c r="AX125" s="11"/>
      <c r="AY125" s="11"/>
      <c r="AZ125" s="11"/>
      <c r="BA125" s="11"/>
      <c r="BB125" s="11"/>
      <c r="BC125" s="11"/>
      <c r="BD125" s="11"/>
      <c r="BE125" s="11"/>
      <c r="BF125" s="11"/>
      <c r="BG125" s="11"/>
      <c r="BH125" s="11"/>
      <c r="BI125" s="11"/>
      <c r="BJ125" s="11"/>
      <c r="BK125" s="11"/>
      <c r="BL125" s="11"/>
      <c r="BM125" s="11"/>
      <c r="BN125" s="11"/>
      <c r="BO125" s="11"/>
      <c r="BP125" s="11"/>
      <c r="BQ125" s="11"/>
      <c r="BR125" s="11"/>
      <c r="BS125" s="11"/>
      <c r="BT125" s="11"/>
      <c r="BU125" s="11"/>
      <c r="BV125" s="11"/>
      <c r="BW125" s="11"/>
      <c r="BX125" s="11"/>
      <c r="BY125" s="11"/>
      <c r="BZ125" s="11"/>
      <c r="CA125" s="11"/>
      <c r="CB125" s="11"/>
      <c r="CC125" s="11"/>
      <c r="CD125" s="11"/>
      <c r="CE125" s="11"/>
      <c r="CF125" s="11"/>
      <c r="CG125" s="11"/>
      <c r="CH125" s="11"/>
      <c r="CI125" s="11"/>
      <c r="CJ125" s="11"/>
      <c r="CK125" s="11"/>
      <c r="CL125" s="11"/>
      <c r="CM125" s="11"/>
      <c r="CN125" s="11"/>
      <c r="CO125" s="11"/>
      <c r="CP125" s="11"/>
      <c r="CQ125" s="11"/>
      <c r="CR125" s="11"/>
      <c r="CS125" s="11"/>
      <c r="CT125" s="11"/>
      <c r="CU125" s="11"/>
      <c r="CV125" s="11"/>
      <c r="CW125" s="11"/>
      <c r="CX125" s="11"/>
      <c r="CY125" s="11"/>
      <c r="CZ125" s="11"/>
      <c r="DA125" s="11"/>
    </row>
    <row r="126" spans="1:105" s="6" customFormat="1" ht="23.25" customHeight="1" x14ac:dyDescent="0.2">
      <c r="A126" s="443" t="s">
        <v>10</v>
      </c>
      <c r="B126" s="443"/>
      <c r="C126" s="443"/>
      <c r="D126" s="443"/>
      <c r="E126" s="443"/>
      <c r="F126" s="443"/>
      <c r="G126" s="443"/>
      <c r="H126" s="443"/>
      <c r="I126" s="443"/>
      <c r="J126" s="443"/>
      <c r="K126" s="443"/>
      <c r="L126" s="443"/>
      <c r="M126" s="443"/>
      <c r="N126" s="443"/>
      <c r="O126" s="443"/>
      <c r="P126" s="443"/>
      <c r="Q126" s="443"/>
      <c r="R126" s="443"/>
      <c r="S126" s="443"/>
      <c r="T126" s="443"/>
      <c r="U126" s="443"/>
      <c r="V126" s="443"/>
      <c r="W126" s="443"/>
      <c r="X126" s="443"/>
      <c r="Y126" s="443"/>
      <c r="Z126" s="443"/>
      <c r="AA126" s="443"/>
      <c r="AB126" s="443"/>
      <c r="AC126" s="443"/>
      <c r="AD126" s="443"/>
      <c r="AE126" s="443"/>
      <c r="AF126" s="443"/>
      <c r="AG126" s="443"/>
      <c r="AH126" s="443"/>
      <c r="AI126" s="443"/>
      <c r="AJ126" s="443"/>
      <c r="AK126" s="443"/>
      <c r="AL126" s="443"/>
      <c r="AM126" s="443"/>
      <c r="AN126" s="443"/>
      <c r="AO126" s="443"/>
      <c r="AP126" s="668" t="s">
        <v>142</v>
      </c>
      <c r="AQ126" s="668"/>
      <c r="AR126" s="668"/>
      <c r="AS126" s="668"/>
      <c r="AT126" s="668"/>
      <c r="AU126" s="668"/>
      <c r="AV126" s="668"/>
      <c r="AW126" s="668"/>
      <c r="AX126" s="668"/>
      <c r="AY126" s="668"/>
      <c r="AZ126" s="668"/>
      <c r="BA126" s="668"/>
      <c r="BB126" s="668"/>
      <c r="BC126" s="668"/>
      <c r="BD126" s="668"/>
      <c r="BE126" s="668"/>
      <c r="BF126" s="668"/>
      <c r="BG126" s="668"/>
      <c r="BH126" s="668"/>
      <c r="BI126" s="668"/>
      <c r="BJ126" s="668"/>
      <c r="BK126" s="668"/>
      <c r="BL126" s="668"/>
      <c r="BM126" s="668"/>
      <c r="BN126" s="668"/>
      <c r="BO126" s="668"/>
      <c r="BP126" s="668"/>
      <c r="BQ126" s="668"/>
      <c r="BR126" s="668"/>
      <c r="BS126" s="668"/>
      <c r="BT126" s="668"/>
      <c r="BU126" s="668"/>
      <c r="BV126" s="668"/>
      <c r="BW126" s="668"/>
      <c r="BX126" s="668"/>
      <c r="BY126" s="668"/>
      <c r="BZ126" s="668"/>
      <c r="CA126" s="668"/>
      <c r="CB126" s="668"/>
      <c r="CC126" s="668"/>
      <c r="CD126" s="668"/>
      <c r="CE126" s="668"/>
      <c r="CF126" s="668"/>
      <c r="CG126" s="668"/>
      <c r="CH126" s="668"/>
      <c r="CI126" s="668"/>
      <c r="CJ126" s="668"/>
      <c r="CK126" s="668"/>
      <c r="CL126" s="668"/>
      <c r="CM126" s="668"/>
      <c r="CN126" s="668"/>
      <c r="CO126" s="668"/>
      <c r="CP126" s="668"/>
      <c r="CQ126" s="668"/>
      <c r="CR126" s="668"/>
      <c r="CS126" s="668"/>
      <c r="CT126" s="668"/>
      <c r="CU126" s="668"/>
      <c r="CV126" s="668"/>
      <c r="CW126" s="668"/>
      <c r="CX126" s="668"/>
      <c r="CY126" s="668"/>
      <c r="CZ126" s="668"/>
      <c r="DA126" s="668"/>
    </row>
    <row r="127" spans="1:105" ht="8.25" customHeight="1" x14ac:dyDescent="0.25"/>
    <row r="128" spans="1:105" s="6" customFormat="1" ht="18.75" customHeight="1" x14ac:dyDescent="0.2">
      <c r="A128" s="465" t="s">
        <v>58</v>
      </c>
      <c r="B128" s="465"/>
      <c r="C128" s="465"/>
      <c r="D128" s="465"/>
      <c r="E128" s="465"/>
      <c r="F128" s="465"/>
      <c r="G128" s="465"/>
      <c r="H128" s="465"/>
      <c r="I128" s="465"/>
      <c r="J128" s="465"/>
      <c r="K128" s="465"/>
      <c r="L128" s="465"/>
      <c r="M128" s="465"/>
      <c r="N128" s="465"/>
      <c r="O128" s="465"/>
      <c r="P128" s="465"/>
      <c r="Q128" s="465"/>
      <c r="R128" s="465"/>
      <c r="S128" s="465"/>
      <c r="T128" s="465"/>
      <c r="U128" s="465"/>
      <c r="V128" s="465"/>
      <c r="W128" s="465"/>
      <c r="X128" s="465"/>
      <c r="Y128" s="465"/>
      <c r="Z128" s="465"/>
      <c r="AA128" s="465"/>
      <c r="AB128" s="465"/>
      <c r="AC128" s="465"/>
      <c r="AD128" s="465"/>
      <c r="AE128" s="465"/>
      <c r="AF128" s="465"/>
      <c r="AG128" s="465"/>
      <c r="AH128" s="465"/>
      <c r="AI128" s="465"/>
      <c r="AJ128" s="465"/>
      <c r="AK128" s="465"/>
      <c r="AL128" s="465"/>
      <c r="AM128" s="465"/>
      <c r="AN128" s="465"/>
      <c r="AO128" s="465"/>
      <c r="AP128" s="465"/>
      <c r="AQ128" s="465"/>
      <c r="AR128" s="465"/>
      <c r="AS128" s="465"/>
      <c r="AT128" s="465"/>
      <c r="AU128" s="465"/>
      <c r="AV128" s="465"/>
      <c r="AW128" s="465"/>
      <c r="AX128" s="465"/>
      <c r="AY128" s="465"/>
      <c r="AZ128" s="465"/>
      <c r="BA128" s="465"/>
      <c r="BB128" s="465"/>
      <c r="BC128" s="465"/>
      <c r="BD128" s="465"/>
      <c r="BE128" s="465"/>
      <c r="BF128" s="465"/>
      <c r="BG128" s="465"/>
      <c r="BH128" s="465"/>
      <c r="BI128" s="465"/>
      <c r="BJ128" s="465"/>
      <c r="BK128" s="465"/>
      <c r="BL128" s="465"/>
      <c r="BM128" s="465"/>
      <c r="BN128" s="465"/>
      <c r="BO128" s="465"/>
      <c r="BP128" s="465"/>
      <c r="BQ128" s="465"/>
      <c r="BR128" s="465"/>
      <c r="BS128" s="465"/>
      <c r="BT128" s="465"/>
      <c r="BU128" s="465"/>
      <c r="BV128" s="465"/>
      <c r="BW128" s="465"/>
      <c r="BX128" s="465"/>
      <c r="BY128" s="465"/>
      <c r="BZ128" s="465"/>
      <c r="CA128" s="465"/>
      <c r="CB128" s="465"/>
      <c r="CC128" s="465"/>
      <c r="CD128" s="465"/>
      <c r="CE128" s="465"/>
      <c r="CF128" s="465"/>
      <c r="CG128" s="465"/>
      <c r="CH128" s="465"/>
      <c r="CI128" s="465"/>
      <c r="CJ128" s="465"/>
      <c r="CK128" s="465"/>
      <c r="CL128" s="465"/>
      <c r="CM128" s="465"/>
      <c r="CN128" s="465"/>
      <c r="CO128" s="465"/>
      <c r="CP128" s="465"/>
      <c r="CQ128" s="465"/>
      <c r="CR128" s="465"/>
      <c r="CS128" s="465"/>
      <c r="CT128" s="465"/>
      <c r="CU128" s="465"/>
      <c r="CV128" s="465"/>
      <c r="CW128" s="465"/>
      <c r="CX128" s="465"/>
      <c r="CY128" s="465"/>
      <c r="CZ128" s="465"/>
      <c r="DA128" s="465"/>
    </row>
    <row r="129" spans="1:105" s="6" customFormat="1" ht="9" customHeight="1" x14ac:dyDescent="0.25">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c r="BN129" s="2"/>
      <c r="BO129" s="2"/>
      <c r="BP129" s="2"/>
      <c r="BQ129" s="2"/>
      <c r="BR129" s="2"/>
      <c r="BS129" s="2"/>
      <c r="BT129" s="2"/>
      <c r="BU129" s="2"/>
      <c r="BV129" s="2"/>
      <c r="BW129" s="2"/>
      <c r="BX129" s="2"/>
      <c r="BY129" s="2"/>
      <c r="BZ129" s="2"/>
      <c r="CA129" s="2"/>
      <c r="CB129" s="2"/>
      <c r="CC129" s="2"/>
      <c r="CD129" s="2"/>
      <c r="CE129" s="2"/>
      <c r="CF129" s="2"/>
      <c r="CG129" s="2"/>
      <c r="CH129" s="2"/>
      <c r="CI129" s="2"/>
      <c r="CJ129" s="2"/>
      <c r="CK129" s="2"/>
      <c r="CL129" s="2"/>
      <c r="CM129" s="2"/>
      <c r="CN129" s="2"/>
      <c r="CO129" s="2"/>
      <c r="CP129" s="2"/>
      <c r="CQ129" s="2"/>
      <c r="CR129" s="2"/>
      <c r="CS129" s="2"/>
      <c r="CT129" s="2"/>
      <c r="CU129" s="2"/>
      <c r="CV129" s="2"/>
      <c r="CW129" s="2"/>
      <c r="CX129" s="2"/>
      <c r="CY129" s="2"/>
      <c r="CZ129" s="2"/>
      <c r="DA129" s="2"/>
    </row>
    <row r="130" spans="1:105" s="6" customFormat="1" ht="32.25" customHeight="1" x14ac:dyDescent="0.2">
      <c r="A130" s="469" t="s">
        <v>0</v>
      </c>
      <c r="B130" s="470"/>
      <c r="C130" s="470"/>
      <c r="D130" s="470"/>
      <c r="E130" s="470"/>
      <c r="F130" s="470"/>
      <c r="G130" s="471"/>
      <c r="H130" s="469" t="s">
        <v>14</v>
      </c>
      <c r="I130" s="470"/>
      <c r="J130" s="470"/>
      <c r="K130" s="470"/>
      <c r="L130" s="470"/>
      <c r="M130" s="470"/>
      <c r="N130" s="470"/>
      <c r="O130" s="470"/>
      <c r="P130" s="470"/>
      <c r="Q130" s="470"/>
      <c r="R130" s="470"/>
      <c r="S130" s="470"/>
      <c r="T130" s="470"/>
      <c r="U130" s="470"/>
      <c r="V130" s="470"/>
      <c r="W130" s="470"/>
      <c r="X130" s="470"/>
      <c r="Y130" s="470"/>
      <c r="Z130" s="470"/>
      <c r="AA130" s="470"/>
      <c r="AB130" s="470"/>
      <c r="AC130" s="470"/>
      <c r="AD130" s="470"/>
      <c r="AE130" s="470"/>
      <c r="AF130" s="470"/>
      <c r="AG130" s="470"/>
      <c r="AH130" s="470"/>
      <c r="AI130" s="470"/>
      <c r="AJ130" s="470"/>
      <c r="AK130" s="470"/>
      <c r="AL130" s="470"/>
      <c r="AM130" s="470"/>
      <c r="AN130" s="470"/>
      <c r="AO130" s="471"/>
      <c r="AP130" s="469" t="s">
        <v>60</v>
      </c>
      <c r="AQ130" s="470"/>
      <c r="AR130" s="470"/>
      <c r="AS130" s="470"/>
      <c r="AT130" s="470"/>
      <c r="AU130" s="470"/>
      <c r="AV130" s="470"/>
      <c r="AW130" s="470"/>
      <c r="AX130" s="470"/>
      <c r="AY130" s="470"/>
      <c r="AZ130" s="470"/>
      <c r="BA130" s="470"/>
      <c r="BB130" s="470"/>
      <c r="BC130" s="470"/>
      <c r="BD130" s="470"/>
      <c r="BE130" s="471"/>
      <c r="BF130" s="469" t="s">
        <v>61</v>
      </c>
      <c r="BG130" s="470"/>
      <c r="BH130" s="470"/>
      <c r="BI130" s="470"/>
      <c r="BJ130" s="470"/>
      <c r="BK130" s="470"/>
      <c r="BL130" s="470"/>
      <c r="BM130" s="470"/>
      <c r="BN130" s="470"/>
      <c r="BO130" s="470"/>
      <c r="BP130" s="470"/>
      <c r="BQ130" s="470"/>
      <c r="BR130" s="470"/>
      <c r="BS130" s="470"/>
      <c r="BT130" s="470"/>
      <c r="BU130" s="471"/>
      <c r="BV130" s="469" t="s">
        <v>62</v>
      </c>
      <c r="BW130" s="470"/>
      <c r="BX130" s="470"/>
      <c r="BY130" s="470"/>
      <c r="BZ130" s="470"/>
      <c r="CA130" s="470"/>
      <c r="CB130" s="470"/>
      <c r="CC130" s="470"/>
      <c r="CD130" s="470"/>
      <c r="CE130" s="470"/>
      <c r="CF130" s="470"/>
      <c r="CG130" s="470"/>
      <c r="CH130" s="470"/>
      <c r="CI130" s="470"/>
      <c r="CJ130" s="470"/>
      <c r="CK130" s="471"/>
      <c r="CL130" s="469" t="s">
        <v>17</v>
      </c>
      <c r="CM130" s="470"/>
      <c r="CN130" s="470"/>
      <c r="CO130" s="470"/>
      <c r="CP130" s="470"/>
      <c r="CQ130" s="470"/>
      <c r="CR130" s="470"/>
      <c r="CS130" s="470"/>
      <c r="CT130" s="470"/>
      <c r="CU130" s="470"/>
      <c r="CV130" s="470"/>
      <c r="CW130" s="470"/>
      <c r="CX130" s="470"/>
      <c r="CY130" s="470"/>
      <c r="CZ130" s="470"/>
      <c r="DA130" s="471"/>
    </row>
    <row r="131" spans="1:105" ht="16.5" customHeight="1" x14ac:dyDescent="0.25">
      <c r="A131" s="472">
        <v>1</v>
      </c>
      <c r="B131" s="472"/>
      <c r="C131" s="472"/>
      <c r="D131" s="472"/>
      <c r="E131" s="472"/>
      <c r="F131" s="472"/>
      <c r="G131" s="472"/>
      <c r="H131" s="472">
        <v>2</v>
      </c>
      <c r="I131" s="472"/>
      <c r="J131" s="472"/>
      <c r="K131" s="472"/>
      <c r="L131" s="472"/>
      <c r="M131" s="472"/>
      <c r="N131" s="472"/>
      <c r="O131" s="472"/>
      <c r="P131" s="472"/>
      <c r="Q131" s="472"/>
      <c r="R131" s="472"/>
      <c r="S131" s="472"/>
      <c r="T131" s="472"/>
      <c r="U131" s="472"/>
      <c r="V131" s="472"/>
      <c r="W131" s="472"/>
      <c r="X131" s="472"/>
      <c r="Y131" s="472"/>
      <c r="Z131" s="472"/>
      <c r="AA131" s="472"/>
      <c r="AB131" s="472"/>
      <c r="AC131" s="472"/>
      <c r="AD131" s="472"/>
      <c r="AE131" s="472"/>
      <c r="AF131" s="472"/>
      <c r="AG131" s="472"/>
      <c r="AH131" s="472"/>
      <c r="AI131" s="472"/>
      <c r="AJ131" s="472"/>
      <c r="AK131" s="472"/>
      <c r="AL131" s="472"/>
      <c r="AM131" s="472"/>
      <c r="AN131" s="472"/>
      <c r="AO131" s="472"/>
      <c r="AP131" s="472">
        <v>3</v>
      </c>
      <c r="AQ131" s="472"/>
      <c r="AR131" s="472"/>
      <c r="AS131" s="472"/>
      <c r="AT131" s="472"/>
      <c r="AU131" s="472"/>
      <c r="AV131" s="472"/>
      <c r="AW131" s="472"/>
      <c r="AX131" s="472"/>
      <c r="AY131" s="472"/>
      <c r="AZ131" s="472"/>
      <c r="BA131" s="472"/>
      <c r="BB131" s="472"/>
      <c r="BC131" s="472"/>
      <c r="BD131" s="472"/>
      <c r="BE131" s="472"/>
      <c r="BF131" s="472">
        <v>4</v>
      </c>
      <c r="BG131" s="472"/>
      <c r="BH131" s="472"/>
      <c r="BI131" s="472"/>
      <c r="BJ131" s="472"/>
      <c r="BK131" s="472"/>
      <c r="BL131" s="472"/>
      <c r="BM131" s="472"/>
      <c r="BN131" s="472"/>
      <c r="BO131" s="472"/>
      <c r="BP131" s="472"/>
      <c r="BQ131" s="472"/>
      <c r="BR131" s="472"/>
      <c r="BS131" s="472"/>
      <c r="BT131" s="472"/>
      <c r="BU131" s="472"/>
      <c r="BV131" s="472">
        <v>5</v>
      </c>
      <c r="BW131" s="472"/>
      <c r="BX131" s="472"/>
      <c r="BY131" s="472"/>
      <c r="BZ131" s="472"/>
      <c r="CA131" s="472"/>
      <c r="CB131" s="472"/>
      <c r="CC131" s="472"/>
      <c r="CD131" s="472"/>
      <c r="CE131" s="472"/>
      <c r="CF131" s="472"/>
      <c r="CG131" s="472"/>
      <c r="CH131" s="472"/>
      <c r="CI131" s="472"/>
      <c r="CJ131" s="472"/>
      <c r="CK131" s="472"/>
      <c r="CL131" s="472">
        <v>6</v>
      </c>
      <c r="CM131" s="472"/>
      <c r="CN131" s="472"/>
      <c r="CO131" s="472"/>
      <c r="CP131" s="472"/>
      <c r="CQ131" s="472"/>
      <c r="CR131" s="472"/>
      <c r="CS131" s="472"/>
      <c r="CT131" s="472"/>
      <c r="CU131" s="472"/>
      <c r="CV131" s="472"/>
      <c r="CW131" s="472"/>
      <c r="CX131" s="472"/>
      <c r="CY131" s="472"/>
      <c r="CZ131" s="472"/>
      <c r="DA131" s="472"/>
    </row>
    <row r="132" spans="1:105" s="6" customFormat="1" ht="17.25" customHeight="1" x14ac:dyDescent="0.2">
      <c r="A132" s="411" t="s">
        <v>26</v>
      </c>
      <c r="B132" s="411"/>
      <c r="C132" s="411"/>
      <c r="D132" s="411"/>
      <c r="E132" s="411"/>
      <c r="F132" s="411"/>
      <c r="G132" s="411"/>
      <c r="H132" s="418" t="s">
        <v>88</v>
      </c>
      <c r="I132" s="418"/>
      <c r="J132" s="418"/>
      <c r="K132" s="418"/>
      <c r="L132" s="418"/>
      <c r="M132" s="418"/>
      <c r="N132" s="418"/>
      <c r="O132" s="418"/>
      <c r="P132" s="418"/>
      <c r="Q132" s="418"/>
      <c r="R132" s="418"/>
      <c r="S132" s="418"/>
      <c r="T132" s="418"/>
      <c r="U132" s="418"/>
      <c r="V132" s="418"/>
      <c r="W132" s="418"/>
      <c r="X132" s="418"/>
      <c r="Y132" s="418"/>
      <c r="Z132" s="418"/>
      <c r="AA132" s="418"/>
      <c r="AB132" s="418"/>
      <c r="AC132" s="418"/>
      <c r="AD132" s="418"/>
      <c r="AE132" s="418"/>
      <c r="AF132" s="418"/>
      <c r="AG132" s="418"/>
      <c r="AH132" s="418"/>
      <c r="AI132" s="418"/>
      <c r="AJ132" s="418"/>
      <c r="AK132" s="418"/>
      <c r="AL132" s="418"/>
      <c r="AM132" s="418"/>
      <c r="AN132" s="418"/>
      <c r="AO132" s="418"/>
      <c r="AP132" s="404">
        <v>2</v>
      </c>
      <c r="AQ132" s="404"/>
      <c r="AR132" s="404"/>
      <c r="AS132" s="404"/>
      <c r="AT132" s="404"/>
      <c r="AU132" s="404"/>
      <c r="AV132" s="404"/>
      <c r="AW132" s="404"/>
      <c r="AX132" s="404"/>
      <c r="AY132" s="404"/>
      <c r="AZ132" s="404"/>
      <c r="BA132" s="404"/>
      <c r="BB132" s="404"/>
      <c r="BC132" s="404"/>
      <c r="BD132" s="404"/>
      <c r="BE132" s="404"/>
      <c r="BF132" s="404">
        <v>12</v>
      </c>
      <c r="BG132" s="404"/>
      <c r="BH132" s="404"/>
      <c r="BI132" s="404"/>
      <c r="BJ132" s="404"/>
      <c r="BK132" s="404"/>
      <c r="BL132" s="404"/>
      <c r="BM132" s="404"/>
      <c r="BN132" s="404"/>
      <c r="BO132" s="404"/>
      <c r="BP132" s="404"/>
      <c r="BQ132" s="404"/>
      <c r="BR132" s="404"/>
      <c r="BS132" s="404"/>
      <c r="BT132" s="404"/>
      <c r="BU132" s="404"/>
      <c r="BV132" s="551">
        <v>1000</v>
      </c>
      <c r="BW132" s="551"/>
      <c r="BX132" s="551"/>
      <c r="BY132" s="551"/>
      <c r="BZ132" s="551"/>
      <c r="CA132" s="551"/>
      <c r="CB132" s="551"/>
      <c r="CC132" s="551"/>
      <c r="CD132" s="551"/>
      <c r="CE132" s="551"/>
      <c r="CF132" s="551"/>
      <c r="CG132" s="551"/>
      <c r="CH132" s="551"/>
      <c r="CI132" s="551"/>
      <c r="CJ132" s="551"/>
      <c r="CK132" s="551"/>
      <c r="CL132" s="551">
        <f t="shared" ref="CL132:CL141" si="0">AP132*BF132*BV132</f>
        <v>24000</v>
      </c>
      <c r="CM132" s="551"/>
      <c r="CN132" s="551"/>
      <c r="CO132" s="551"/>
      <c r="CP132" s="551"/>
      <c r="CQ132" s="551"/>
      <c r="CR132" s="551"/>
      <c r="CS132" s="551"/>
      <c r="CT132" s="551"/>
      <c r="CU132" s="551"/>
      <c r="CV132" s="551"/>
      <c r="CW132" s="551"/>
      <c r="CX132" s="551"/>
      <c r="CY132" s="551"/>
      <c r="CZ132" s="551"/>
      <c r="DA132" s="551"/>
    </row>
    <row r="133" spans="1:105" ht="12.75" customHeight="1" x14ac:dyDescent="0.25">
      <c r="A133" s="411" t="s">
        <v>30</v>
      </c>
      <c r="B133" s="411"/>
      <c r="C133" s="411"/>
      <c r="D133" s="411"/>
      <c r="E133" s="411"/>
      <c r="F133" s="411"/>
      <c r="G133" s="411"/>
      <c r="H133" s="418" t="s">
        <v>89</v>
      </c>
      <c r="I133" s="418"/>
      <c r="J133" s="418"/>
      <c r="K133" s="418"/>
      <c r="L133" s="418"/>
      <c r="M133" s="418"/>
      <c r="N133" s="418"/>
      <c r="O133" s="418"/>
      <c r="P133" s="418"/>
      <c r="Q133" s="418"/>
      <c r="R133" s="418"/>
      <c r="S133" s="418"/>
      <c r="T133" s="418"/>
      <c r="U133" s="418"/>
      <c r="V133" s="418"/>
      <c r="W133" s="418"/>
      <c r="X133" s="418"/>
      <c r="Y133" s="418"/>
      <c r="Z133" s="418"/>
      <c r="AA133" s="418"/>
      <c r="AB133" s="418"/>
      <c r="AC133" s="418"/>
      <c r="AD133" s="418"/>
      <c r="AE133" s="418"/>
      <c r="AF133" s="418"/>
      <c r="AG133" s="418"/>
      <c r="AH133" s="418"/>
      <c r="AI133" s="418"/>
      <c r="AJ133" s="418"/>
      <c r="AK133" s="418"/>
      <c r="AL133" s="418"/>
      <c r="AM133" s="418"/>
      <c r="AN133" s="418"/>
      <c r="AO133" s="418"/>
      <c r="AP133" s="404"/>
      <c r="AQ133" s="404"/>
      <c r="AR133" s="404"/>
      <c r="AS133" s="404"/>
      <c r="AT133" s="404"/>
      <c r="AU133" s="404"/>
      <c r="AV133" s="404"/>
      <c r="AW133" s="404"/>
      <c r="AX133" s="404"/>
      <c r="AY133" s="404"/>
      <c r="AZ133" s="404"/>
      <c r="BA133" s="404"/>
      <c r="BB133" s="404"/>
      <c r="BC133" s="404"/>
      <c r="BD133" s="404"/>
      <c r="BE133" s="404"/>
      <c r="BF133" s="404"/>
      <c r="BG133" s="404"/>
      <c r="BH133" s="404"/>
      <c r="BI133" s="404"/>
      <c r="BJ133" s="404"/>
      <c r="BK133" s="404"/>
      <c r="BL133" s="404"/>
      <c r="BM133" s="404"/>
      <c r="BN133" s="404"/>
      <c r="BO133" s="404"/>
      <c r="BP133" s="404"/>
      <c r="BQ133" s="404"/>
      <c r="BR133" s="404"/>
      <c r="BS133" s="404"/>
      <c r="BT133" s="404"/>
      <c r="BU133" s="404"/>
      <c r="BV133" s="551"/>
      <c r="BW133" s="551"/>
      <c r="BX133" s="551"/>
      <c r="BY133" s="551"/>
      <c r="BZ133" s="551"/>
      <c r="CA133" s="551"/>
      <c r="CB133" s="551"/>
      <c r="CC133" s="551"/>
      <c r="CD133" s="551"/>
      <c r="CE133" s="551"/>
      <c r="CF133" s="551"/>
      <c r="CG133" s="551"/>
      <c r="CH133" s="551"/>
      <c r="CI133" s="551"/>
      <c r="CJ133" s="551"/>
      <c r="CK133" s="551"/>
      <c r="CL133" s="551">
        <f t="shared" si="0"/>
        <v>0</v>
      </c>
      <c r="CM133" s="551"/>
      <c r="CN133" s="551"/>
      <c r="CO133" s="551"/>
      <c r="CP133" s="551"/>
      <c r="CQ133" s="551"/>
      <c r="CR133" s="551"/>
      <c r="CS133" s="551"/>
      <c r="CT133" s="551"/>
      <c r="CU133" s="551"/>
      <c r="CV133" s="551"/>
      <c r="CW133" s="551"/>
      <c r="CX133" s="551"/>
      <c r="CY133" s="551"/>
      <c r="CZ133" s="551"/>
      <c r="DA133" s="551"/>
    </row>
    <row r="134" spans="1:105" s="3" customFormat="1" ht="13.5" customHeight="1" x14ac:dyDescent="0.2">
      <c r="A134" s="411" t="s">
        <v>36</v>
      </c>
      <c r="B134" s="411"/>
      <c r="C134" s="411"/>
      <c r="D134" s="411"/>
      <c r="E134" s="411"/>
      <c r="F134" s="411"/>
      <c r="G134" s="411"/>
      <c r="H134" s="418" t="s">
        <v>90</v>
      </c>
      <c r="I134" s="418"/>
      <c r="J134" s="418"/>
      <c r="K134" s="418"/>
      <c r="L134" s="418"/>
      <c r="M134" s="418"/>
      <c r="N134" s="418"/>
      <c r="O134" s="418"/>
      <c r="P134" s="418"/>
      <c r="Q134" s="418"/>
      <c r="R134" s="418"/>
      <c r="S134" s="418"/>
      <c r="T134" s="418"/>
      <c r="U134" s="418"/>
      <c r="V134" s="418"/>
      <c r="W134" s="418"/>
      <c r="X134" s="418"/>
      <c r="Y134" s="418"/>
      <c r="Z134" s="418"/>
      <c r="AA134" s="418"/>
      <c r="AB134" s="418"/>
      <c r="AC134" s="418"/>
      <c r="AD134" s="418"/>
      <c r="AE134" s="418"/>
      <c r="AF134" s="418"/>
      <c r="AG134" s="418"/>
      <c r="AH134" s="418"/>
      <c r="AI134" s="418"/>
      <c r="AJ134" s="418"/>
      <c r="AK134" s="418"/>
      <c r="AL134" s="418"/>
      <c r="AM134" s="418"/>
      <c r="AN134" s="418"/>
      <c r="AO134" s="418"/>
      <c r="AP134" s="404"/>
      <c r="AQ134" s="404"/>
      <c r="AR134" s="404"/>
      <c r="AS134" s="404"/>
      <c r="AT134" s="404"/>
      <c r="AU134" s="404"/>
      <c r="AV134" s="404"/>
      <c r="AW134" s="404"/>
      <c r="AX134" s="404"/>
      <c r="AY134" s="404"/>
      <c r="AZ134" s="404"/>
      <c r="BA134" s="404"/>
      <c r="BB134" s="404"/>
      <c r="BC134" s="404"/>
      <c r="BD134" s="404"/>
      <c r="BE134" s="404"/>
      <c r="BF134" s="404"/>
      <c r="BG134" s="404"/>
      <c r="BH134" s="404"/>
      <c r="BI134" s="404"/>
      <c r="BJ134" s="404"/>
      <c r="BK134" s="404"/>
      <c r="BL134" s="404"/>
      <c r="BM134" s="404"/>
      <c r="BN134" s="404"/>
      <c r="BO134" s="404"/>
      <c r="BP134" s="404"/>
      <c r="BQ134" s="404"/>
      <c r="BR134" s="404"/>
      <c r="BS134" s="404"/>
      <c r="BT134" s="404"/>
      <c r="BU134" s="404"/>
      <c r="BV134" s="551"/>
      <c r="BW134" s="551"/>
      <c r="BX134" s="551"/>
      <c r="BY134" s="551"/>
      <c r="BZ134" s="551"/>
      <c r="CA134" s="551"/>
      <c r="CB134" s="551"/>
      <c r="CC134" s="551"/>
      <c r="CD134" s="551"/>
      <c r="CE134" s="551"/>
      <c r="CF134" s="551"/>
      <c r="CG134" s="551"/>
      <c r="CH134" s="551"/>
      <c r="CI134" s="551"/>
      <c r="CJ134" s="551"/>
      <c r="CK134" s="551"/>
      <c r="CL134" s="551">
        <f t="shared" si="0"/>
        <v>0</v>
      </c>
      <c r="CM134" s="551"/>
      <c r="CN134" s="551"/>
      <c r="CO134" s="551"/>
      <c r="CP134" s="551"/>
      <c r="CQ134" s="551"/>
      <c r="CR134" s="551"/>
      <c r="CS134" s="551"/>
      <c r="CT134" s="551"/>
      <c r="CU134" s="551"/>
      <c r="CV134" s="551"/>
      <c r="CW134" s="551"/>
      <c r="CX134" s="551"/>
      <c r="CY134" s="551"/>
      <c r="CZ134" s="551"/>
      <c r="DA134" s="551"/>
    </row>
    <row r="135" spans="1:105" s="4" customFormat="1" ht="12.75" customHeight="1" x14ac:dyDescent="0.2">
      <c r="A135" s="411" t="s">
        <v>99</v>
      </c>
      <c r="B135" s="411"/>
      <c r="C135" s="411"/>
      <c r="D135" s="411"/>
      <c r="E135" s="411"/>
      <c r="F135" s="411"/>
      <c r="G135" s="411"/>
      <c r="H135" s="418" t="s">
        <v>91</v>
      </c>
      <c r="I135" s="418"/>
      <c r="J135" s="418"/>
      <c r="K135" s="418"/>
      <c r="L135" s="418"/>
      <c r="M135" s="418"/>
      <c r="N135" s="418"/>
      <c r="O135" s="418"/>
      <c r="P135" s="418"/>
      <c r="Q135" s="418"/>
      <c r="R135" s="418"/>
      <c r="S135" s="418"/>
      <c r="T135" s="418"/>
      <c r="U135" s="418"/>
      <c r="V135" s="418"/>
      <c r="W135" s="418"/>
      <c r="X135" s="418"/>
      <c r="Y135" s="418"/>
      <c r="Z135" s="418"/>
      <c r="AA135" s="418"/>
      <c r="AB135" s="418"/>
      <c r="AC135" s="418"/>
      <c r="AD135" s="418"/>
      <c r="AE135" s="418"/>
      <c r="AF135" s="418"/>
      <c r="AG135" s="418"/>
      <c r="AH135" s="418"/>
      <c r="AI135" s="418"/>
      <c r="AJ135" s="418"/>
      <c r="AK135" s="418"/>
      <c r="AL135" s="418"/>
      <c r="AM135" s="418"/>
      <c r="AN135" s="418"/>
      <c r="AO135" s="418"/>
      <c r="AP135" s="404">
        <v>16</v>
      </c>
      <c r="AQ135" s="404"/>
      <c r="AR135" s="404"/>
      <c r="AS135" s="404"/>
      <c r="AT135" s="404"/>
      <c r="AU135" s="404"/>
      <c r="AV135" s="404"/>
      <c r="AW135" s="404"/>
      <c r="AX135" s="404"/>
      <c r="AY135" s="404"/>
      <c r="AZ135" s="404"/>
      <c r="BA135" s="404"/>
      <c r="BB135" s="404"/>
      <c r="BC135" s="404"/>
      <c r="BD135" s="404"/>
      <c r="BE135" s="404"/>
      <c r="BF135" s="404">
        <v>12</v>
      </c>
      <c r="BG135" s="404"/>
      <c r="BH135" s="404"/>
      <c r="BI135" s="404"/>
      <c r="BJ135" s="404"/>
      <c r="BK135" s="404"/>
      <c r="BL135" s="404"/>
      <c r="BM135" s="404"/>
      <c r="BN135" s="404"/>
      <c r="BO135" s="404"/>
      <c r="BP135" s="404"/>
      <c r="BQ135" s="404"/>
      <c r="BR135" s="404"/>
      <c r="BS135" s="404"/>
      <c r="BT135" s="404"/>
      <c r="BU135" s="404"/>
      <c r="BV135" s="551">
        <v>300</v>
      </c>
      <c r="BW135" s="551"/>
      <c r="BX135" s="551"/>
      <c r="BY135" s="551"/>
      <c r="BZ135" s="551"/>
      <c r="CA135" s="551"/>
      <c r="CB135" s="551"/>
      <c r="CC135" s="551"/>
      <c r="CD135" s="551"/>
      <c r="CE135" s="551"/>
      <c r="CF135" s="551"/>
      <c r="CG135" s="551"/>
      <c r="CH135" s="551"/>
      <c r="CI135" s="551"/>
      <c r="CJ135" s="551"/>
      <c r="CK135" s="551"/>
      <c r="CL135" s="551">
        <f t="shared" si="0"/>
        <v>57600</v>
      </c>
      <c r="CM135" s="551"/>
      <c r="CN135" s="551"/>
      <c r="CO135" s="551"/>
      <c r="CP135" s="551"/>
      <c r="CQ135" s="551"/>
      <c r="CR135" s="551"/>
      <c r="CS135" s="551"/>
      <c r="CT135" s="551"/>
      <c r="CU135" s="551"/>
      <c r="CV135" s="551"/>
      <c r="CW135" s="551"/>
      <c r="CX135" s="551"/>
      <c r="CY135" s="551"/>
      <c r="CZ135" s="551"/>
      <c r="DA135" s="551"/>
    </row>
    <row r="136" spans="1:105" s="5" customFormat="1" ht="15" customHeight="1" x14ac:dyDescent="0.2">
      <c r="A136" s="411" t="s">
        <v>100</v>
      </c>
      <c r="B136" s="411"/>
      <c r="C136" s="411"/>
      <c r="D136" s="411"/>
      <c r="E136" s="411"/>
      <c r="F136" s="411"/>
      <c r="G136" s="411"/>
      <c r="H136" s="418" t="s">
        <v>92</v>
      </c>
      <c r="I136" s="418"/>
      <c r="J136" s="418"/>
      <c r="K136" s="418"/>
      <c r="L136" s="418"/>
      <c r="M136" s="418"/>
      <c r="N136" s="418"/>
      <c r="O136" s="418"/>
      <c r="P136" s="418"/>
      <c r="Q136" s="418"/>
      <c r="R136" s="418"/>
      <c r="S136" s="418"/>
      <c r="T136" s="418"/>
      <c r="U136" s="418"/>
      <c r="V136" s="418"/>
      <c r="W136" s="418"/>
      <c r="X136" s="418"/>
      <c r="Y136" s="418"/>
      <c r="Z136" s="418"/>
      <c r="AA136" s="418"/>
      <c r="AB136" s="418"/>
      <c r="AC136" s="418"/>
      <c r="AD136" s="418"/>
      <c r="AE136" s="418"/>
      <c r="AF136" s="418"/>
      <c r="AG136" s="418"/>
      <c r="AH136" s="418"/>
      <c r="AI136" s="418"/>
      <c r="AJ136" s="418"/>
      <c r="AK136" s="418"/>
      <c r="AL136" s="418"/>
      <c r="AM136" s="418"/>
      <c r="AN136" s="418"/>
      <c r="AO136" s="418"/>
      <c r="AP136" s="404"/>
      <c r="AQ136" s="404"/>
      <c r="AR136" s="404"/>
      <c r="AS136" s="404"/>
      <c r="AT136" s="404"/>
      <c r="AU136" s="404"/>
      <c r="AV136" s="404"/>
      <c r="AW136" s="404"/>
      <c r="AX136" s="404"/>
      <c r="AY136" s="404"/>
      <c r="AZ136" s="404"/>
      <c r="BA136" s="404"/>
      <c r="BB136" s="404"/>
      <c r="BC136" s="404"/>
      <c r="BD136" s="404"/>
      <c r="BE136" s="404"/>
      <c r="BF136" s="404"/>
      <c r="BG136" s="404"/>
      <c r="BH136" s="404"/>
      <c r="BI136" s="404"/>
      <c r="BJ136" s="404"/>
      <c r="BK136" s="404"/>
      <c r="BL136" s="404"/>
      <c r="BM136" s="404"/>
      <c r="BN136" s="404"/>
      <c r="BO136" s="404"/>
      <c r="BP136" s="404"/>
      <c r="BQ136" s="404"/>
      <c r="BR136" s="404"/>
      <c r="BS136" s="404"/>
      <c r="BT136" s="404"/>
      <c r="BU136" s="404"/>
      <c r="BV136" s="551"/>
      <c r="BW136" s="551"/>
      <c r="BX136" s="551"/>
      <c r="BY136" s="551"/>
      <c r="BZ136" s="551"/>
      <c r="CA136" s="551"/>
      <c r="CB136" s="551"/>
      <c r="CC136" s="551"/>
      <c r="CD136" s="551"/>
      <c r="CE136" s="551"/>
      <c r="CF136" s="551"/>
      <c r="CG136" s="551"/>
      <c r="CH136" s="551"/>
      <c r="CI136" s="551"/>
      <c r="CJ136" s="551"/>
      <c r="CK136" s="551"/>
      <c r="CL136" s="551">
        <f t="shared" si="0"/>
        <v>0</v>
      </c>
      <c r="CM136" s="551"/>
      <c r="CN136" s="551"/>
      <c r="CO136" s="551"/>
      <c r="CP136" s="551"/>
      <c r="CQ136" s="551"/>
      <c r="CR136" s="551"/>
      <c r="CS136" s="551"/>
      <c r="CT136" s="551"/>
      <c r="CU136" s="551"/>
      <c r="CV136" s="551"/>
      <c r="CW136" s="551"/>
      <c r="CX136" s="551"/>
      <c r="CY136" s="551"/>
      <c r="CZ136" s="551"/>
      <c r="DA136" s="551"/>
    </row>
    <row r="137" spans="1:105" s="5" customFormat="1" ht="15" customHeight="1" x14ac:dyDescent="0.2">
      <c r="A137" s="411" t="s">
        <v>101</v>
      </c>
      <c r="B137" s="411"/>
      <c r="C137" s="411"/>
      <c r="D137" s="411"/>
      <c r="E137" s="411"/>
      <c r="F137" s="411"/>
      <c r="G137" s="411"/>
      <c r="H137" s="418" t="s">
        <v>93</v>
      </c>
      <c r="I137" s="418"/>
      <c r="J137" s="418"/>
      <c r="K137" s="418"/>
      <c r="L137" s="418"/>
      <c r="M137" s="418"/>
      <c r="N137" s="418"/>
      <c r="O137" s="418"/>
      <c r="P137" s="418"/>
      <c r="Q137" s="418"/>
      <c r="R137" s="418"/>
      <c r="S137" s="418"/>
      <c r="T137" s="418"/>
      <c r="U137" s="418"/>
      <c r="V137" s="418"/>
      <c r="W137" s="418"/>
      <c r="X137" s="418"/>
      <c r="Y137" s="418"/>
      <c r="Z137" s="418"/>
      <c r="AA137" s="418"/>
      <c r="AB137" s="418"/>
      <c r="AC137" s="418"/>
      <c r="AD137" s="418"/>
      <c r="AE137" s="418"/>
      <c r="AF137" s="418"/>
      <c r="AG137" s="418"/>
      <c r="AH137" s="418"/>
      <c r="AI137" s="418"/>
      <c r="AJ137" s="418"/>
      <c r="AK137" s="418"/>
      <c r="AL137" s="418"/>
      <c r="AM137" s="418"/>
      <c r="AN137" s="418"/>
      <c r="AO137" s="418"/>
      <c r="AP137" s="404">
        <v>2</v>
      </c>
      <c r="AQ137" s="404"/>
      <c r="AR137" s="404"/>
      <c r="AS137" s="404"/>
      <c r="AT137" s="404"/>
      <c r="AU137" s="404"/>
      <c r="AV137" s="404"/>
      <c r="AW137" s="404"/>
      <c r="AX137" s="404"/>
      <c r="AY137" s="404"/>
      <c r="AZ137" s="404"/>
      <c r="BA137" s="404"/>
      <c r="BB137" s="404"/>
      <c r="BC137" s="404"/>
      <c r="BD137" s="404"/>
      <c r="BE137" s="404"/>
      <c r="BF137" s="404">
        <v>12</v>
      </c>
      <c r="BG137" s="404"/>
      <c r="BH137" s="404"/>
      <c r="BI137" s="404"/>
      <c r="BJ137" s="404"/>
      <c r="BK137" s="404"/>
      <c r="BL137" s="404"/>
      <c r="BM137" s="404"/>
      <c r="BN137" s="404"/>
      <c r="BO137" s="404"/>
      <c r="BP137" s="404"/>
      <c r="BQ137" s="404"/>
      <c r="BR137" s="404"/>
      <c r="BS137" s="404"/>
      <c r="BT137" s="404"/>
      <c r="BU137" s="404"/>
      <c r="BV137" s="551">
        <v>6700</v>
      </c>
      <c r="BW137" s="551"/>
      <c r="BX137" s="551"/>
      <c r="BY137" s="551"/>
      <c r="BZ137" s="551"/>
      <c r="CA137" s="551"/>
      <c r="CB137" s="551"/>
      <c r="CC137" s="551"/>
      <c r="CD137" s="551"/>
      <c r="CE137" s="551"/>
      <c r="CF137" s="551"/>
      <c r="CG137" s="551"/>
      <c r="CH137" s="551"/>
      <c r="CI137" s="551"/>
      <c r="CJ137" s="551"/>
      <c r="CK137" s="551"/>
      <c r="CL137" s="551">
        <f>AP137*BF137*BV137</f>
        <v>160800</v>
      </c>
      <c r="CM137" s="551"/>
      <c r="CN137" s="551"/>
      <c r="CO137" s="551"/>
      <c r="CP137" s="551"/>
      <c r="CQ137" s="551"/>
      <c r="CR137" s="551"/>
      <c r="CS137" s="551"/>
      <c r="CT137" s="551"/>
      <c r="CU137" s="551"/>
      <c r="CV137" s="551"/>
      <c r="CW137" s="551"/>
      <c r="CX137" s="551"/>
      <c r="CY137" s="551"/>
      <c r="CZ137" s="551"/>
      <c r="DA137" s="551"/>
    </row>
    <row r="138" spans="1:105" s="5" customFormat="1" ht="15" customHeight="1" x14ac:dyDescent="0.2">
      <c r="A138" s="411" t="s">
        <v>102</v>
      </c>
      <c r="B138" s="411"/>
      <c r="C138" s="411"/>
      <c r="D138" s="411"/>
      <c r="E138" s="411"/>
      <c r="F138" s="411"/>
      <c r="G138" s="411"/>
      <c r="H138" s="418" t="s">
        <v>94</v>
      </c>
      <c r="I138" s="418"/>
      <c r="J138" s="418"/>
      <c r="K138" s="418"/>
      <c r="L138" s="418"/>
      <c r="M138" s="418"/>
      <c r="N138" s="418"/>
      <c r="O138" s="418"/>
      <c r="P138" s="418"/>
      <c r="Q138" s="418"/>
      <c r="R138" s="418"/>
      <c r="S138" s="418"/>
      <c r="T138" s="418"/>
      <c r="U138" s="418"/>
      <c r="V138" s="418"/>
      <c r="W138" s="418"/>
      <c r="X138" s="418"/>
      <c r="Y138" s="418"/>
      <c r="Z138" s="418"/>
      <c r="AA138" s="418"/>
      <c r="AB138" s="418"/>
      <c r="AC138" s="418"/>
      <c r="AD138" s="418"/>
      <c r="AE138" s="418"/>
      <c r="AF138" s="418"/>
      <c r="AG138" s="418"/>
      <c r="AH138" s="418"/>
      <c r="AI138" s="418"/>
      <c r="AJ138" s="418"/>
      <c r="AK138" s="418"/>
      <c r="AL138" s="418"/>
      <c r="AM138" s="418"/>
      <c r="AN138" s="418"/>
      <c r="AO138" s="418"/>
      <c r="AP138" s="404"/>
      <c r="AQ138" s="404"/>
      <c r="AR138" s="404"/>
      <c r="AS138" s="404"/>
      <c r="AT138" s="404"/>
      <c r="AU138" s="404"/>
      <c r="AV138" s="404"/>
      <c r="AW138" s="404"/>
      <c r="AX138" s="404"/>
      <c r="AY138" s="404"/>
      <c r="AZ138" s="404"/>
      <c r="BA138" s="404"/>
      <c r="BB138" s="404"/>
      <c r="BC138" s="404"/>
      <c r="BD138" s="404"/>
      <c r="BE138" s="404"/>
      <c r="BF138" s="404"/>
      <c r="BG138" s="404"/>
      <c r="BH138" s="404"/>
      <c r="BI138" s="404"/>
      <c r="BJ138" s="404"/>
      <c r="BK138" s="404"/>
      <c r="BL138" s="404"/>
      <c r="BM138" s="404"/>
      <c r="BN138" s="404"/>
      <c r="BO138" s="404"/>
      <c r="BP138" s="404"/>
      <c r="BQ138" s="404"/>
      <c r="BR138" s="404"/>
      <c r="BS138" s="404"/>
      <c r="BT138" s="404"/>
      <c r="BU138" s="404"/>
      <c r="BV138" s="551"/>
      <c r="BW138" s="551"/>
      <c r="BX138" s="551"/>
      <c r="BY138" s="551"/>
      <c r="BZ138" s="551"/>
      <c r="CA138" s="551"/>
      <c r="CB138" s="551"/>
      <c r="CC138" s="551"/>
      <c r="CD138" s="551"/>
      <c r="CE138" s="551"/>
      <c r="CF138" s="551"/>
      <c r="CG138" s="551"/>
      <c r="CH138" s="551"/>
      <c r="CI138" s="551"/>
      <c r="CJ138" s="551"/>
      <c r="CK138" s="551"/>
      <c r="CL138" s="551">
        <f t="shared" si="0"/>
        <v>0</v>
      </c>
      <c r="CM138" s="551"/>
      <c r="CN138" s="551"/>
      <c r="CO138" s="551"/>
      <c r="CP138" s="551"/>
      <c r="CQ138" s="551"/>
      <c r="CR138" s="551"/>
      <c r="CS138" s="551"/>
      <c r="CT138" s="551"/>
      <c r="CU138" s="551"/>
      <c r="CV138" s="551"/>
      <c r="CW138" s="551"/>
      <c r="CX138" s="551"/>
      <c r="CY138" s="551"/>
      <c r="CZ138" s="551"/>
      <c r="DA138" s="551"/>
    </row>
    <row r="139" spans="1:105" s="5" customFormat="1" ht="15" customHeight="1" x14ac:dyDescent="0.2">
      <c r="A139" s="411" t="s">
        <v>103</v>
      </c>
      <c r="B139" s="411"/>
      <c r="C139" s="411"/>
      <c r="D139" s="411"/>
      <c r="E139" s="411"/>
      <c r="F139" s="411"/>
      <c r="G139" s="411"/>
      <c r="H139" s="418" t="s">
        <v>707</v>
      </c>
      <c r="I139" s="418"/>
      <c r="J139" s="418"/>
      <c r="K139" s="418"/>
      <c r="L139" s="418"/>
      <c r="M139" s="418"/>
      <c r="N139" s="418"/>
      <c r="O139" s="418"/>
      <c r="P139" s="418"/>
      <c r="Q139" s="418"/>
      <c r="R139" s="418"/>
      <c r="S139" s="418"/>
      <c r="T139" s="418"/>
      <c r="U139" s="418"/>
      <c r="V139" s="418"/>
      <c r="W139" s="418"/>
      <c r="X139" s="418"/>
      <c r="Y139" s="418"/>
      <c r="Z139" s="418"/>
      <c r="AA139" s="418"/>
      <c r="AB139" s="418"/>
      <c r="AC139" s="418"/>
      <c r="AD139" s="418"/>
      <c r="AE139" s="418"/>
      <c r="AF139" s="418"/>
      <c r="AG139" s="418"/>
      <c r="AH139" s="418"/>
      <c r="AI139" s="418"/>
      <c r="AJ139" s="418"/>
      <c r="AK139" s="418"/>
      <c r="AL139" s="418"/>
      <c r="AM139" s="418"/>
      <c r="AN139" s="418"/>
      <c r="AO139" s="418"/>
      <c r="AP139" s="404"/>
      <c r="AQ139" s="404"/>
      <c r="AR139" s="404"/>
      <c r="AS139" s="404"/>
      <c r="AT139" s="404"/>
      <c r="AU139" s="404"/>
      <c r="AV139" s="404"/>
      <c r="AW139" s="404"/>
      <c r="AX139" s="404"/>
      <c r="AY139" s="404"/>
      <c r="AZ139" s="404"/>
      <c r="BA139" s="404"/>
      <c r="BB139" s="404"/>
      <c r="BC139" s="404"/>
      <c r="BD139" s="404"/>
      <c r="BE139" s="404"/>
      <c r="BF139" s="404"/>
      <c r="BG139" s="404"/>
      <c r="BH139" s="404"/>
      <c r="BI139" s="404"/>
      <c r="BJ139" s="404"/>
      <c r="BK139" s="404"/>
      <c r="BL139" s="404"/>
      <c r="BM139" s="404"/>
      <c r="BN139" s="404"/>
      <c r="BO139" s="404"/>
      <c r="BP139" s="404"/>
      <c r="BQ139" s="404"/>
      <c r="BR139" s="404"/>
      <c r="BS139" s="404"/>
      <c r="BT139" s="404"/>
      <c r="BU139" s="404"/>
      <c r="BV139" s="551"/>
      <c r="BW139" s="551"/>
      <c r="BX139" s="551"/>
      <c r="BY139" s="551"/>
      <c r="BZ139" s="551"/>
      <c r="CA139" s="551"/>
      <c r="CB139" s="551"/>
      <c r="CC139" s="551"/>
      <c r="CD139" s="551"/>
      <c r="CE139" s="551"/>
      <c r="CF139" s="551"/>
      <c r="CG139" s="551"/>
      <c r="CH139" s="551"/>
      <c r="CI139" s="551"/>
      <c r="CJ139" s="551"/>
      <c r="CK139" s="551"/>
      <c r="CL139" s="551">
        <f t="shared" si="0"/>
        <v>0</v>
      </c>
      <c r="CM139" s="551"/>
      <c r="CN139" s="551"/>
      <c r="CO139" s="551"/>
      <c r="CP139" s="551"/>
      <c r="CQ139" s="551"/>
      <c r="CR139" s="551"/>
      <c r="CS139" s="551"/>
      <c r="CT139" s="551"/>
      <c r="CU139" s="551"/>
      <c r="CV139" s="551"/>
      <c r="CW139" s="551"/>
      <c r="CX139" s="551"/>
      <c r="CY139" s="551"/>
      <c r="CZ139" s="551"/>
      <c r="DA139" s="551"/>
    </row>
    <row r="140" spans="1:105" s="5" customFormat="1" ht="15" customHeight="1" x14ac:dyDescent="0.2">
      <c r="A140" s="411" t="s">
        <v>104</v>
      </c>
      <c r="B140" s="411"/>
      <c r="C140" s="411"/>
      <c r="D140" s="411"/>
      <c r="E140" s="411"/>
      <c r="F140" s="411"/>
      <c r="G140" s="411"/>
      <c r="H140" s="418" t="s">
        <v>95</v>
      </c>
      <c r="I140" s="418"/>
      <c r="J140" s="418"/>
      <c r="K140" s="418"/>
      <c r="L140" s="418"/>
      <c r="M140" s="418"/>
      <c r="N140" s="418"/>
      <c r="O140" s="418"/>
      <c r="P140" s="418"/>
      <c r="Q140" s="418"/>
      <c r="R140" s="418"/>
      <c r="S140" s="418"/>
      <c r="T140" s="418"/>
      <c r="U140" s="418"/>
      <c r="V140" s="418"/>
      <c r="W140" s="418"/>
      <c r="X140" s="418"/>
      <c r="Y140" s="418"/>
      <c r="Z140" s="418"/>
      <c r="AA140" s="418"/>
      <c r="AB140" s="418"/>
      <c r="AC140" s="418"/>
      <c r="AD140" s="418"/>
      <c r="AE140" s="418"/>
      <c r="AF140" s="418"/>
      <c r="AG140" s="418"/>
      <c r="AH140" s="418"/>
      <c r="AI140" s="418"/>
      <c r="AJ140" s="418"/>
      <c r="AK140" s="418"/>
      <c r="AL140" s="418"/>
      <c r="AM140" s="418"/>
      <c r="AN140" s="418"/>
      <c r="AO140" s="418"/>
      <c r="AP140" s="404">
        <v>7</v>
      </c>
      <c r="AQ140" s="404"/>
      <c r="AR140" s="404"/>
      <c r="AS140" s="404"/>
      <c r="AT140" s="404"/>
      <c r="AU140" s="404"/>
      <c r="AV140" s="404"/>
      <c r="AW140" s="404"/>
      <c r="AX140" s="404"/>
      <c r="AY140" s="404"/>
      <c r="AZ140" s="404"/>
      <c r="BA140" s="404"/>
      <c r="BB140" s="404"/>
      <c r="BC140" s="404"/>
      <c r="BD140" s="404"/>
      <c r="BE140" s="404"/>
      <c r="BF140" s="404">
        <v>29</v>
      </c>
      <c r="BG140" s="404"/>
      <c r="BH140" s="404"/>
      <c r="BI140" s="404"/>
      <c r="BJ140" s="404"/>
      <c r="BK140" s="404"/>
      <c r="BL140" s="404"/>
      <c r="BM140" s="404"/>
      <c r="BN140" s="404"/>
      <c r="BO140" s="404"/>
      <c r="BP140" s="404"/>
      <c r="BQ140" s="404"/>
      <c r="BR140" s="404"/>
      <c r="BS140" s="404"/>
      <c r="BT140" s="404"/>
      <c r="BU140" s="404"/>
      <c r="BV140" s="551">
        <v>200</v>
      </c>
      <c r="BW140" s="551"/>
      <c r="BX140" s="551"/>
      <c r="BY140" s="551"/>
      <c r="BZ140" s="551"/>
      <c r="CA140" s="551"/>
      <c r="CB140" s="551"/>
      <c r="CC140" s="551"/>
      <c r="CD140" s="551"/>
      <c r="CE140" s="551"/>
      <c r="CF140" s="551"/>
      <c r="CG140" s="551"/>
      <c r="CH140" s="551"/>
      <c r="CI140" s="551"/>
      <c r="CJ140" s="551"/>
      <c r="CK140" s="551"/>
      <c r="CL140" s="551">
        <f t="shared" si="0"/>
        <v>40600</v>
      </c>
      <c r="CM140" s="551"/>
      <c r="CN140" s="551"/>
      <c r="CO140" s="551"/>
      <c r="CP140" s="551"/>
      <c r="CQ140" s="551"/>
      <c r="CR140" s="551"/>
      <c r="CS140" s="551"/>
      <c r="CT140" s="551"/>
      <c r="CU140" s="551"/>
      <c r="CV140" s="551"/>
      <c r="CW140" s="551"/>
      <c r="CX140" s="551"/>
      <c r="CY140" s="551"/>
      <c r="CZ140" s="551"/>
      <c r="DA140" s="551"/>
    </row>
    <row r="141" spans="1:105" s="5" customFormat="1" ht="15" customHeight="1" x14ac:dyDescent="0.2">
      <c r="A141" s="411"/>
      <c r="B141" s="411"/>
      <c r="C141" s="411"/>
      <c r="D141" s="411"/>
      <c r="E141" s="411"/>
      <c r="F141" s="411"/>
      <c r="G141" s="411"/>
      <c r="H141" s="418"/>
      <c r="I141" s="418"/>
      <c r="J141" s="418"/>
      <c r="K141" s="418"/>
      <c r="L141" s="418"/>
      <c r="M141" s="418"/>
      <c r="N141" s="418"/>
      <c r="O141" s="418"/>
      <c r="P141" s="418"/>
      <c r="Q141" s="418"/>
      <c r="R141" s="418"/>
      <c r="S141" s="418"/>
      <c r="T141" s="418"/>
      <c r="U141" s="418"/>
      <c r="V141" s="418"/>
      <c r="W141" s="418"/>
      <c r="X141" s="418"/>
      <c r="Y141" s="418"/>
      <c r="Z141" s="418"/>
      <c r="AA141" s="418"/>
      <c r="AB141" s="418"/>
      <c r="AC141" s="418"/>
      <c r="AD141" s="418"/>
      <c r="AE141" s="418"/>
      <c r="AF141" s="418"/>
      <c r="AG141" s="418"/>
      <c r="AH141" s="418"/>
      <c r="AI141" s="418"/>
      <c r="AJ141" s="418"/>
      <c r="AK141" s="418"/>
      <c r="AL141" s="418"/>
      <c r="AM141" s="418"/>
      <c r="AN141" s="418"/>
      <c r="AO141" s="418"/>
      <c r="AP141" s="404"/>
      <c r="AQ141" s="404"/>
      <c r="AR141" s="404"/>
      <c r="AS141" s="404"/>
      <c r="AT141" s="404"/>
      <c r="AU141" s="404"/>
      <c r="AV141" s="404"/>
      <c r="AW141" s="404"/>
      <c r="AX141" s="404"/>
      <c r="AY141" s="404"/>
      <c r="AZ141" s="404"/>
      <c r="BA141" s="404"/>
      <c r="BB141" s="404"/>
      <c r="BC141" s="404"/>
      <c r="BD141" s="404"/>
      <c r="BE141" s="404"/>
      <c r="BF141" s="404"/>
      <c r="BG141" s="404"/>
      <c r="BH141" s="404"/>
      <c r="BI141" s="404"/>
      <c r="BJ141" s="404"/>
      <c r="BK141" s="404"/>
      <c r="BL141" s="404"/>
      <c r="BM141" s="404"/>
      <c r="BN141" s="404"/>
      <c r="BO141" s="404"/>
      <c r="BP141" s="404"/>
      <c r="BQ141" s="404"/>
      <c r="BR141" s="404"/>
      <c r="BS141" s="404"/>
      <c r="BT141" s="404"/>
      <c r="BU141" s="404"/>
      <c r="BV141" s="551"/>
      <c r="BW141" s="551"/>
      <c r="BX141" s="551"/>
      <c r="BY141" s="551"/>
      <c r="BZ141" s="551"/>
      <c r="CA141" s="551"/>
      <c r="CB141" s="551"/>
      <c r="CC141" s="551"/>
      <c r="CD141" s="551"/>
      <c r="CE141" s="551"/>
      <c r="CF141" s="551"/>
      <c r="CG141" s="551"/>
      <c r="CH141" s="551"/>
      <c r="CI141" s="551"/>
      <c r="CJ141" s="551"/>
      <c r="CK141" s="551"/>
      <c r="CL141" s="551">
        <f t="shared" si="0"/>
        <v>0</v>
      </c>
      <c r="CM141" s="551"/>
      <c r="CN141" s="551"/>
      <c r="CO141" s="551"/>
      <c r="CP141" s="551"/>
      <c r="CQ141" s="551"/>
      <c r="CR141" s="551"/>
      <c r="CS141" s="551"/>
      <c r="CT141" s="551"/>
      <c r="CU141" s="551"/>
      <c r="CV141" s="551"/>
      <c r="CW141" s="551"/>
      <c r="CX141" s="551"/>
      <c r="CY141" s="551"/>
      <c r="CZ141" s="551"/>
      <c r="DA141" s="551"/>
    </row>
    <row r="142" spans="1:105" s="5" customFormat="1" ht="15" customHeight="1" x14ac:dyDescent="0.2">
      <c r="A142" s="411"/>
      <c r="B142" s="411"/>
      <c r="C142" s="411"/>
      <c r="D142" s="411"/>
      <c r="E142" s="411"/>
      <c r="F142" s="411"/>
      <c r="G142" s="411"/>
      <c r="H142" s="609" t="s">
        <v>59</v>
      </c>
      <c r="I142" s="473"/>
      <c r="J142" s="473"/>
      <c r="K142" s="473"/>
      <c r="L142" s="473"/>
      <c r="M142" s="473"/>
      <c r="N142" s="473"/>
      <c r="O142" s="473"/>
      <c r="P142" s="473"/>
      <c r="Q142" s="473"/>
      <c r="R142" s="473"/>
      <c r="S142" s="473"/>
      <c r="T142" s="473"/>
      <c r="U142" s="473"/>
      <c r="V142" s="473"/>
      <c r="W142" s="473"/>
      <c r="X142" s="473"/>
      <c r="Y142" s="473"/>
      <c r="Z142" s="473"/>
      <c r="AA142" s="473"/>
      <c r="AB142" s="473"/>
      <c r="AC142" s="473"/>
      <c r="AD142" s="473"/>
      <c r="AE142" s="473"/>
      <c r="AF142" s="473"/>
      <c r="AG142" s="473"/>
      <c r="AH142" s="473"/>
      <c r="AI142" s="473"/>
      <c r="AJ142" s="473"/>
      <c r="AK142" s="473"/>
      <c r="AL142" s="473"/>
      <c r="AM142" s="473"/>
      <c r="AN142" s="473"/>
      <c r="AO142" s="474"/>
      <c r="AP142" s="404" t="s">
        <v>8</v>
      </c>
      <c r="AQ142" s="404"/>
      <c r="AR142" s="404"/>
      <c r="AS142" s="404"/>
      <c r="AT142" s="404"/>
      <c r="AU142" s="404"/>
      <c r="AV142" s="404"/>
      <c r="AW142" s="404"/>
      <c r="AX142" s="404"/>
      <c r="AY142" s="404"/>
      <c r="AZ142" s="404"/>
      <c r="BA142" s="404"/>
      <c r="BB142" s="404"/>
      <c r="BC142" s="404"/>
      <c r="BD142" s="404"/>
      <c r="BE142" s="404"/>
      <c r="BF142" s="404" t="s">
        <v>8</v>
      </c>
      <c r="BG142" s="404"/>
      <c r="BH142" s="404"/>
      <c r="BI142" s="404"/>
      <c r="BJ142" s="404"/>
      <c r="BK142" s="404"/>
      <c r="BL142" s="404"/>
      <c r="BM142" s="404"/>
      <c r="BN142" s="404"/>
      <c r="BO142" s="404"/>
      <c r="BP142" s="404"/>
      <c r="BQ142" s="404"/>
      <c r="BR142" s="404"/>
      <c r="BS142" s="404"/>
      <c r="BT142" s="404"/>
      <c r="BU142" s="404"/>
      <c r="BV142" s="404" t="s">
        <v>8</v>
      </c>
      <c r="BW142" s="404"/>
      <c r="BX142" s="404"/>
      <c r="BY142" s="404"/>
      <c r="BZ142" s="404"/>
      <c r="CA142" s="404"/>
      <c r="CB142" s="404"/>
      <c r="CC142" s="404"/>
      <c r="CD142" s="404"/>
      <c r="CE142" s="404"/>
      <c r="CF142" s="404"/>
      <c r="CG142" s="404"/>
      <c r="CH142" s="404"/>
      <c r="CI142" s="404"/>
      <c r="CJ142" s="404"/>
      <c r="CK142" s="404"/>
      <c r="CL142" s="589">
        <f>SUM(CL132:DA141)</f>
        <v>283000</v>
      </c>
      <c r="CM142" s="589"/>
      <c r="CN142" s="589"/>
      <c r="CO142" s="589"/>
      <c r="CP142" s="589"/>
      <c r="CQ142" s="589"/>
      <c r="CR142" s="589"/>
      <c r="CS142" s="589"/>
      <c r="CT142" s="589"/>
      <c r="CU142" s="589"/>
      <c r="CV142" s="589"/>
      <c r="CW142" s="589"/>
      <c r="CX142" s="589"/>
      <c r="CY142" s="589"/>
      <c r="CZ142" s="589"/>
      <c r="DA142" s="589"/>
    </row>
    <row r="143" spans="1:105" s="5" customFormat="1" ht="9.75" customHeight="1" x14ac:dyDescent="0.25">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c r="BM143" s="2"/>
      <c r="BN143" s="2"/>
      <c r="BO143" s="2"/>
      <c r="BP143" s="2"/>
      <c r="BQ143" s="2"/>
      <c r="BR143" s="2"/>
      <c r="BS143" s="2"/>
      <c r="BT143" s="2"/>
      <c r="BU143" s="2"/>
      <c r="BV143" s="2"/>
      <c r="BW143" s="2"/>
      <c r="BX143" s="2"/>
      <c r="BY143" s="2"/>
      <c r="BZ143" s="2"/>
      <c r="CA143" s="2"/>
      <c r="CB143" s="2"/>
      <c r="CC143" s="2"/>
      <c r="CD143" s="2"/>
      <c r="CE143" s="2"/>
      <c r="CF143" s="2"/>
      <c r="CG143" s="2"/>
      <c r="CH143" s="2"/>
      <c r="CI143" s="2"/>
      <c r="CJ143" s="2"/>
      <c r="CK143" s="2"/>
      <c r="CL143" s="2"/>
      <c r="CM143" s="2"/>
      <c r="CN143" s="2"/>
      <c r="CO143" s="2"/>
      <c r="CP143" s="2"/>
      <c r="CQ143" s="2"/>
      <c r="CR143" s="2"/>
      <c r="CS143" s="2"/>
      <c r="CT143" s="2"/>
      <c r="CU143" s="2"/>
      <c r="CV143" s="2"/>
      <c r="CW143" s="2"/>
      <c r="CX143" s="2"/>
      <c r="CY143" s="2"/>
      <c r="CZ143" s="2"/>
      <c r="DA143" s="2"/>
    </row>
    <row r="144" spans="1:105" s="5" customFormat="1" ht="15" customHeight="1" x14ac:dyDescent="0.2">
      <c r="A144" s="465" t="s">
        <v>63</v>
      </c>
      <c r="B144" s="465"/>
      <c r="C144" s="465"/>
      <c r="D144" s="465"/>
      <c r="E144" s="465"/>
      <c r="F144" s="465"/>
      <c r="G144" s="465"/>
      <c r="H144" s="465"/>
      <c r="I144" s="465"/>
      <c r="J144" s="465"/>
      <c r="K144" s="465"/>
      <c r="L144" s="465"/>
      <c r="M144" s="465"/>
      <c r="N144" s="465"/>
      <c r="O144" s="465"/>
      <c r="P144" s="465"/>
      <c r="Q144" s="465"/>
      <c r="R144" s="465"/>
      <c r="S144" s="465"/>
      <c r="T144" s="465"/>
      <c r="U144" s="465"/>
      <c r="V144" s="465"/>
      <c r="W144" s="465"/>
      <c r="X144" s="465"/>
      <c r="Y144" s="465"/>
      <c r="Z144" s="465"/>
      <c r="AA144" s="465"/>
      <c r="AB144" s="465"/>
      <c r="AC144" s="465"/>
      <c r="AD144" s="465"/>
      <c r="AE144" s="465"/>
      <c r="AF144" s="465"/>
      <c r="AG144" s="465"/>
      <c r="AH144" s="465"/>
      <c r="AI144" s="465"/>
      <c r="AJ144" s="465"/>
      <c r="AK144" s="465"/>
      <c r="AL144" s="465"/>
      <c r="AM144" s="465"/>
      <c r="AN144" s="465"/>
      <c r="AO144" s="465"/>
      <c r="AP144" s="465"/>
      <c r="AQ144" s="465"/>
      <c r="AR144" s="465"/>
      <c r="AS144" s="465"/>
      <c r="AT144" s="465"/>
      <c r="AU144" s="465"/>
      <c r="AV144" s="465"/>
      <c r="AW144" s="465"/>
      <c r="AX144" s="465"/>
      <c r="AY144" s="465"/>
      <c r="AZ144" s="465"/>
      <c r="BA144" s="465"/>
      <c r="BB144" s="465"/>
      <c r="BC144" s="465"/>
      <c r="BD144" s="465"/>
      <c r="BE144" s="465"/>
      <c r="BF144" s="465"/>
      <c r="BG144" s="465"/>
      <c r="BH144" s="465"/>
      <c r="BI144" s="465"/>
      <c r="BJ144" s="465"/>
      <c r="BK144" s="465"/>
      <c r="BL144" s="465"/>
      <c r="BM144" s="465"/>
      <c r="BN144" s="465"/>
      <c r="BO144" s="465"/>
      <c r="BP144" s="465"/>
      <c r="BQ144" s="465"/>
      <c r="BR144" s="465"/>
      <c r="BS144" s="465"/>
      <c r="BT144" s="465"/>
      <c r="BU144" s="465"/>
      <c r="BV144" s="465"/>
      <c r="BW144" s="465"/>
      <c r="BX144" s="465"/>
      <c r="BY144" s="465"/>
      <c r="BZ144" s="465"/>
      <c r="CA144" s="465"/>
      <c r="CB144" s="465"/>
      <c r="CC144" s="465"/>
      <c r="CD144" s="465"/>
      <c r="CE144" s="465"/>
      <c r="CF144" s="465"/>
      <c r="CG144" s="465"/>
      <c r="CH144" s="465"/>
      <c r="CI144" s="465"/>
      <c r="CJ144" s="465"/>
      <c r="CK144" s="465"/>
      <c r="CL144" s="465"/>
      <c r="CM144" s="465"/>
      <c r="CN144" s="465"/>
      <c r="CO144" s="465"/>
      <c r="CP144" s="465"/>
      <c r="CQ144" s="465"/>
      <c r="CR144" s="465"/>
      <c r="CS144" s="465"/>
      <c r="CT144" s="465"/>
      <c r="CU144" s="465"/>
      <c r="CV144" s="465"/>
      <c r="CW144" s="465"/>
      <c r="CX144" s="465"/>
      <c r="CY144" s="465"/>
      <c r="CZ144" s="465"/>
      <c r="DA144" s="465"/>
    </row>
    <row r="145" spans="1:105" s="5" customFormat="1" ht="11.25" customHeight="1" x14ac:dyDescent="0.25">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c r="BM145" s="2"/>
      <c r="BN145" s="2"/>
      <c r="BO145" s="2"/>
      <c r="BP145" s="2"/>
      <c r="BQ145" s="2"/>
      <c r="BR145" s="2"/>
      <c r="BS145" s="2"/>
      <c r="BT145" s="2"/>
      <c r="BU145" s="2"/>
      <c r="BV145" s="2"/>
      <c r="BW145" s="2"/>
      <c r="BX145" s="2"/>
      <c r="BY145" s="2"/>
      <c r="BZ145" s="2"/>
      <c r="CA145" s="2"/>
      <c r="CB145" s="2"/>
      <c r="CC145" s="2"/>
      <c r="CD145" s="2"/>
      <c r="CE145" s="2"/>
      <c r="CF145" s="2"/>
      <c r="CG145" s="2"/>
      <c r="CH145" s="2"/>
      <c r="CI145" s="2"/>
      <c r="CJ145" s="2"/>
      <c r="CK145" s="2"/>
      <c r="CL145" s="2"/>
      <c r="CM145" s="2"/>
      <c r="CN145" s="2"/>
      <c r="CO145" s="2"/>
      <c r="CP145" s="2"/>
      <c r="CQ145" s="2"/>
      <c r="CR145" s="2"/>
      <c r="CS145" s="2"/>
      <c r="CT145" s="2"/>
      <c r="CU145" s="2"/>
      <c r="CV145" s="2"/>
      <c r="CW145" s="2"/>
      <c r="CX145" s="2"/>
      <c r="CY145" s="2"/>
      <c r="CZ145" s="2"/>
      <c r="DA145" s="2"/>
    </row>
    <row r="146" spans="1:105" s="5" customFormat="1" ht="24" customHeight="1" x14ac:dyDescent="0.2">
      <c r="A146" s="466" t="s">
        <v>0</v>
      </c>
      <c r="B146" s="467"/>
      <c r="C146" s="467"/>
      <c r="D146" s="467"/>
      <c r="E146" s="467"/>
      <c r="F146" s="467"/>
      <c r="G146" s="468"/>
      <c r="H146" s="466" t="s">
        <v>14</v>
      </c>
      <c r="I146" s="467"/>
      <c r="J146" s="467"/>
      <c r="K146" s="467"/>
      <c r="L146" s="467"/>
      <c r="M146" s="467"/>
      <c r="N146" s="467"/>
      <c r="O146" s="467"/>
      <c r="P146" s="467"/>
      <c r="Q146" s="467"/>
      <c r="R146" s="467"/>
      <c r="S146" s="467"/>
      <c r="T146" s="467"/>
      <c r="U146" s="467"/>
      <c r="V146" s="467"/>
      <c r="W146" s="467"/>
      <c r="X146" s="467"/>
      <c r="Y146" s="467"/>
      <c r="Z146" s="467"/>
      <c r="AA146" s="467"/>
      <c r="AB146" s="467"/>
      <c r="AC146" s="467"/>
      <c r="AD146" s="467"/>
      <c r="AE146" s="467"/>
      <c r="AF146" s="467"/>
      <c r="AG146" s="467"/>
      <c r="AH146" s="467"/>
      <c r="AI146" s="467"/>
      <c r="AJ146" s="467"/>
      <c r="AK146" s="467"/>
      <c r="AL146" s="467"/>
      <c r="AM146" s="467"/>
      <c r="AN146" s="467"/>
      <c r="AO146" s="467"/>
      <c r="AP146" s="467"/>
      <c r="AQ146" s="467"/>
      <c r="AR146" s="467"/>
      <c r="AS146" s="467"/>
      <c r="AT146" s="467"/>
      <c r="AU146" s="467"/>
      <c r="AV146" s="467"/>
      <c r="AW146" s="467"/>
      <c r="AX146" s="467"/>
      <c r="AY146" s="467"/>
      <c r="AZ146" s="467"/>
      <c r="BA146" s="467"/>
      <c r="BB146" s="467"/>
      <c r="BC146" s="468"/>
      <c r="BD146" s="466" t="s">
        <v>64</v>
      </c>
      <c r="BE146" s="467"/>
      <c r="BF146" s="467"/>
      <c r="BG146" s="467"/>
      <c r="BH146" s="467"/>
      <c r="BI146" s="467"/>
      <c r="BJ146" s="467"/>
      <c r="BK146" s="467"/>
      <c r="BL146" s="467"/>
      <c r="BM146" s="467"/>
      <c r="BN146" s="467"/>
      <c r="BO146" s="467"/>
      <c r="BP146" s="467"/>
      <c r="BQ146" s="467"/>
      <c r="BR146" s="467"/>
      <c r="BS146" s="468"/>
      <c r="BT146" s="466" t="s">
        <v>65</v>
      </c>
      <c r="BU146" s="467"/>
      <c r="BV146" s="467"/>
      <c r="BW146" s="467"/>
      <c r="BX146" s="467"/>
      <c r="BY146" s="467"/>
      <c r="BZ146" s="467"/>
      <c r="CA146" s="467"/>
      <c r="CB146" s="467"/>
      <c r="CC146" s="467"/>
      <c r="CD146" s="467"/>
      <c r="CE146" s="467"/>
      <c r="CF146" s="467"/>
      <c r="CG146" s="467"/>
      <c r="CH146" s="467"/>
      <c r="CI146" s="468"/>
      <c r="CJ146" s="466" t="s">
        <v>48</v>
      </c>
      <c r="CK146" s="467"/>
      <c r="CL146" s="467"/>
      <c r="CM146" s="467"/>
      <c r="CN146" s="467"/>
      <c r="CO146" s="467"/>
      <c r="CP146" s="467"/>
      <c r="CQ146" s="467"/>
      <c r="CR146" s="467"/>
      <c r="CS146" s="467"/>
      <c r="CT146" s="467"/>
      <c r="CU146" s="467"/>
      <c r="CV146" s="467"/>
      <c r="CW146" s="467"/>
      <c r="CX146" s="467"/>
      <c r="CY146" s="467"/>
      <c r="CZ146" s="467"/>
      <c r="DA146" s="468"/>
    </row>
    <row r="147" spans="1:105" ht="15" customHeight="1" x14ac:dyDescent="0.25">
      <c r="A147" s="472">
        <v>1</v>
      </c>
      <c r="B147" s="472"/>
      <c r="C147" s="472"/>
      <c r="D147" s="472"/>
      <c r="E147" s="472"/>
      <c r="F147" s="472"/>
      <c r="G147" s="472"/>
      <c r="H147" s="472">
        <v>2</v>
      </c>
      <c r="I147" s="472"/>
      <c r="J147" s="472"/>
      <c r="K147" s="472"/>
      <c r="L147" s="472"/>
      <c r="M147" s="472"/>
      <c r="N147" s="472"/>
      <c r="O147" s="472"/>
      <c r="P147" s="472"/>
      <c r="Q147" s="472"/>
      <c r="R147" s="472"/>
      <c r="S147" s="472"/>
      <c r="T147" s="472"/>
      <c r="U147" s="472"/>
      <c r="V147" s="472"/>
      <c r="W147" s="472"/>
      <c r="X147" s="472"/>
      <c r="Y147" s="472"/>
      <c r="Z147" s="472"/>
      <c r="AA147" s="472"/>
      <c r="AB147" s="472"/>
      <c r="AC147" s="472"/>
      <c r="AD147" s="472"/>
      <c r="AE147" s="472"/>
      <c r="AF147" s="472"/>
      <c r="AG147" s="472"/>
      <c r="AH147" s="472"/>
      <c r="AI147" s="472"/>
      <c r="AJ147" s="472"/>
      <c r="AK147" s="472"/>
      <c r="AL147" s="472"/>
      <c r="AM147" s="472"/>
      <c r="AN147" s="472"/>
      <c r="AO147" s="472"/>
      <c r="AP147" s="472"/>
      <c r="AQ147" s="472"/>
      <c r="AR147" s="472"/>
      <c r="AS147" s="472"/>
      <c r="AT147" s="472"/>
      <c r="AU147" s="472"/>
      <c r="AV147" s="472"/>
      <c r="AW147" s="472"/>
      <c r="AX147" s="472"/>
      <c r="AY147" s="472"/>
      <c r="AZ147" s="472"/>
      <c r="BA147" s="472"/>
      <c r="BB147" s="472"/>
      <c r="BC147" s="472"/>
      <c r="BD147" s="472">
        <v>3</v>
      </c>
      <c r="BE147" s="472"/>
      <c r="BF147" s="472"/>
      <c r="BG147" s="472"/>
      <c r="BH147" s="472"/>
      <c r="BI147" s="472"/>
      <c r="BJ147" s="472"/>
      <c r="BK147" s="472"/>
      <c r="BL147" s="472"/>
      <c r="BM147" s="472"/>
      <c r="BN147" s="472"/>
      <c r="BO147" s="472"/>
      <c r="BP147" s="472"/>
      <c r="BQ147" s="472"/>
      <c r="BR147" s="472"/>
      <c r="BS147" s="472"/>
      <c r="BT147" s="472">
        <v>4</v>
      </c>
      <c r="BU147" s="472"/>
      <c r="BV147" s="472"/>
      <c r="BW147" s="472"/>
      <c r="BX147" s="472"/>
      <c r="BY147" s="472"/>
      <c r="BZ147" s="472"/>
      <c r="CA147" s="472"/>
      <c r="CB147" s="472"/>
      <c r="CC147" s="472"/>
      <c r="CD147" s="472"/>
      <c r="CE147" s="472"/>
      <c r="CF147" s="472"/>
      <c r="CG147" s="472"/>
      <c r="CH147" s="472"/>
      <c r="CI147" s="472"/>
      <c r="CJ147" s="472">
        <v>5</v>
      </c>
      <c r="CK147" s="472"/>
      <c r="CL147" s="472"/>
      <c r="CM147" s="472"/>
      <c r="CN147" s="472"/>
      <c r="CO147" s="472"/>
      <c r="CP147" s="472"/>
      <c r="CQ147" s="472"/>
      <c r="CR147" s="472"/>
      <c r="CS147" s="472"/>
      <c r="CT147" s="472"/>
      <c r="CU147" s="472"/>
      <c r="CV147" s="472"/>
      <c r="CW147" s="472"/>
      <c r="CX147" s="472"/>
      <c r="CY147" s="472"/>
      <c r="CZ147" s="472"/>
      <c r="DA147" s="472"/>
    </row>
    <row r="148" spans="1:105" s="6" customFormat="1" ht="14.25" x14ac:dyDescent="0.2">
      <c r="A148" s="411"/>
      <c r="B148" s="411"/>
      <c r="C148" s="411"/>
      <c r="D148" s="411"/>
      <c r="E148" s="411"/>
      <c r="F148" s="411"/>
      <c r="G148" s="411"/>
      <c r="H148" s="418"/>
      <c r="I148" s="418"/>
      <c r="J148" s="418"/>
      <c r="K148" s="418"/>
      <c r="L148" s="418"/>
      <c r="M148" s="418"/>
      <c r="N148" s="418"/>
      <c r="O148" s="418"/>
      <c r="P148" s="418"/>
      <c r="Q148" s="418"/>
      <c r="R148" s="418"/>
      <c r="S148" s="418"/>
      <c r="T148" s="418"/>
      <c r="U148" s="418"/>
      <c r="V148" s="418"/>
      <c r="W148" s="418"/>
      <c r="X148" s="418"/>
      <c r="Y148" s="418"/>
      <c r="Z148" s="418"/>
      <c r="AA148" s="418"/>
      <c r="AB148" s="418"/>
      <c r="AC148" s="418"/>
      <c r="AD148" s="418"/>
      <c r="AE148" s="418"/>
      <c r="AF148" s="418"/>
      <c r="AG148" s="418"/>
      <c r="AH148" s="418"/>
      <c r="AI148" s="418"/>
      <c r="AJ148" s="418"/>
      <c r="AK148" s="418"/>
      <c r="AL148" s="418"/>
      <c r="AM148" s="418"/>
      <c r="AN148" s="418"/>
      <c r="AO148" s="418"/>
      <c r="AP148" s="418"/>
      <c r="AQ148" s="418"/>
      <c r="AR148" s="418"/>
      <c r="AS148" s="418"/>
      <c r="AT148" s="418"/>
      <c r="AU148" s="418"/>
      <c r="AV148" s="418"/>
      <c r="AW148" s="418"/>
      <c r="AX148" s="418"/>
      <c r="AY148" s="418"/>
      <c r="AZ148" s="418"/>
      <c r="BA148" s="418"/>
      <c r="BB148" s="418"/>
      <c r="BC148" s="418"/>
      <c r="BD148" s="404"/>
      <c r="BE148" s="404"/>
      <c r="BF148" s="404"/>
      <c r="BG148" s="404"/>
      <c r="BH148" s="404"/>
      <c r="BI148" s="404"/>
      <c r="BJ148" s="404"/>
      <c r="BK148" s="404"/>
      <c r="BL148" s="404"/>
      <c r="BM148" s="404"/>
      <c r="BN148" s="404"/>
      <c r="BO148" s="404"/>
      <c r="BP148" s="404"/>
      <c r="BQ148" s="404"/>
      <c r="BR148" s="404"/>
      <c r="BS148" s="404"/>
      <c r="BT148" s="551"/>
      <c r="BU148" s="551"/>
      <c r="BV148" s="551"/>
      <c r="BW148" s="551"/>
      <c r="BX148" s="551"/>
      <c r="BY148" s="551"/>
      <c r="BZ148" s="551"/>
      <c r="CA148" s="551"/>
      <c r="CB148" s="551"/>
      <c r="CC148" s="551"/>
      <c r="CD148" s="551"/>
      <c r="CE148" s="551"/>
      <c r="CF148" s="551"/>
      <c r="CG148" s="551"/>
      <c r="CH148" s="551"/>
      <c r="CI148" s="551"/>
      <c r="CJ148" s="551"/>
      <c r="CK148" s="551"/>
      <c r="CL148" s="551"/>
      <c r="CM148" s="551"/>
      <c r="CN148" s="551"/>
      <c r="CO148" s="551"/>
      <c r="CP148" s="551"/>
      <c r="CQ148" s="551"/>
      <c r="CR148" s="551"/>
      <c r="CS148" s="551"/>
      <c r="CT148" s="551"/>
      <c r="CU148" s="551"/>
      <c r="CV148" s="551"/>
      <c r="CW148" s="551"/>
      <c r="CX148" s="551"/>
      <c r="CY148" s="551"/>
      <c r="CZ148" s="551"/>
      <c r="DA148" s="551"/>
    </row>
    <row r="149" spans="1:105" ht="10.5" customHeight="1" x14ac:dyDescent="0.25">
      <c r="A149" s="411"/>
      <c r="B149" s="411"/>
      <c r="C149" s="411"/>
      <c r="D149" s="411"/>
      <c r="E149" s="411"/>
      <c r="F149" s="411"/>
      <c r="G149" s="411"/>
      <c r="H149" s="418"/>
      <c r="I149" s="418"/>
      <c r="J149" s="418"/>
      <c r="K149" s="418"/>
      <c r="L149" s="418"/>
      <c r="M149" s="418"/>
      <c r="N149" s="418"/>
      <c r="O149" s="418"/>
      <c r="P149" s="418"/>
      <c r="Q149" s="418"/>
      <c r="R149" s="418"/>
      <c r="S149" s="418"/>
      <c r="T149" s="418"/>
      <c r="U149" s="418"/>
      <c r="V149" s="418"/>
      <c r="W149" s="418"/>
      <c r="X149" s="418"/>
      <c r="Y149" s="418"/>
      <c r="Z149" s="418"/>
      <c r="AA149" s="418"/>
      <c r="AB149" s="418"/>
      <c r="AC149" s="418"/>
      <c r="AD149" s="418"/>
      <c r="AE149" s="418"/>
      <c r="AF149" s="418"/>
      <c r="AG149" s="418"/>
      <c r="AH149" s="418"/>
      <c r="AI149" s="418"/>
      <c r="AJ149" s="418"/>
      <c r="AK149" s="418"/>
      <c r="AL149" s="418"/>
      <c r="AM149" s="418"/>
      <c r="AN149" s="418"/>
      <c r="AO149" s="418"/>
      <c r="AP149" s="418"/>
      <c r="AQ149" s="418"/>
      <c r="AR149" s="418"/>
      <c r="AS149" s="418"/>
      <c r="AT149" s="418"/>
      <c r="AU149" s="418"/>
      <c r="AV149" s="418"/>
      <c r="AW149" s="418"/>
      <c r="AX149" s="418"/>
      <c r="AY149" s="418"/>
      <c r="AZ149" s="418"/>
      <c r="BA149" s="418"/>
      <c r="BB149" s="418"/>
      <c r="BC149" s="418"/>
      <c r="BD149" s="404"/>
      <c r="BE149" s="404"/>
      <c r="BF149" s="404"/>
      <c r="BG149" s="404"/>
      <c r="BH149" s="404"/>
      <c r="BI149" s="404"/>
      <c r="BJ149" s="404"/>
      <c r="BK149" s="404"/>
      <c r="BL149" s="404"/>
      <c r="BM149" s="404"/>
      <c r="BN149" s="404"/>
      <c r="BO149" s="404"/>
      <c r="BP149" s="404"/>
      <c r="BQ149" s="404"/>
      <c r="BR149" s="404"/>
      <c r="BS149" s="404"/>
      <c r="BT149" s="551"/>
      <c r="BU149" s="551"/>
      <c r="BV149" s="551"/>
      <c r="BW149" s="551"/>
      <c r="BX149" s="551"/>
      <c r="BY149" s="551"/>
      <c r="BZ149" s="551"/>
      <c r="CA149" s="551"/>
      <c r="CB149" s="551"/>
      <c r="CC149" s="551"/>
      <c r="CD149" s="551"/>
      <c r="CE149" s="551"/>
      <c r="CF149" s="551"/>
      <c r="CG149" s="551"/>
      <c r="CH149" s="551"/>
      <c r="CI149" s="551"/>
      <c r="CJ149" s="551"/>
      <c r="CK149" s="551"/>
      <c r="CL149" s="551"/>
      <c r="CM149" s="551"/>
      <c r="CN149" s="551"/>
      <c r="CO149" s="551"/>
      <c r="CP149" s="551"/>
      <c r="CQ149" s="551"/>
      <c r="CR149" s="551"/>
      <c r="CS149" s="551"/>
      <c r="CT149" s="551"/>
      <c r="CU149" s="551"/>
      <c r="CV149" s="551"/>
      <c r="CW149" s="551"/>
      <c r="CX149" s="551"/>
      <c r="CY149" s="551"/>
      <c r="CZ149" s="551"/>
      <c r="DA149" s="551"/>
    </row>
    <row r="150" spans="1:105" s="3" customFormat="1" ht="13.5" customHeight="1" x14ac:dyDescent="0.2">
      <c r="A150" s="411"/>
      <c r="B150" s="411"/>
      <c r="C150" s="411"/>
      <c r="D150" s="411"/>
      <c r="E150" s="411"/>
      <c r="F150" s="411"/>
      <c r="G150" s="411"/>
      <c r="H150" s="473" t="s">
        <v>7</v>
      </c>
      <c r="I150" s="473"/>
      <c r="J150" s="473"/>
      <c r="K150" s="473"/>
      <c r="L150" s="473"/>
      <c r="M150" s="473"/>
      <c r="N150" s="473"/>
      <c r="O150" s="473"/>
      <c r="P150" s="473"/>
      <c r="Q150" s="473"/>
      <c r="R150" s="473"/>
      <c r="S150" s="473"/>
      <c r="T150" s="473"/>
      <c r="U150" s="473"/>
      <c r="V150" s="473"/>
      <c r="W150" s="473"/>
      <c r="X150" s="473"/>
      <c r="Y150" s="473"/>
      <c r="Z150" s="473"/>
      <c r="AA150" s="473"/>
      <c r="AB150" s="473"/>
      <c r="AC150" s="473"/>
      <c r="AD150" s="473"/>
      <c r="AE150" s="473"/>
      <c r="AF150" s="473"/>
      <c r="AG150" s="473"/>
      <c r="AH150" s="473"/>
      <c r="AI150" s="473"/>
      <c r="AJ150" s="473"/>
      <c r="AK150" s="473"/>
      <c r="AL150" s="473"/>
      <c r="AM150" s="473"/>
      <c r="AN150" s="473"/>
      <c r="AO150" s="473"/>
      <c r="AP150" s="473"/>
      <c r="AQ150" s="473"/>
      <c r="AR150" s="473"/>
      <c r="AS150" s="473"/>
      <c r="AT150" s="473"/>
      <c r="AU150" s="473"/>
      <c r="AV150" s="473"/>
      <c r="AW150" s="473"/>
      <c r="AX150" s="473"/>
      <c r="AY150" s="473"/>
      <c r="AZ150" s="473"/>
      <c r="BA150" s="473"/>
      <c r="BB150" s="473"/>
      <c r="BC150" s="474"/>
      <c r="BD150" s="404"/>
      <c r="BE150" s="404"/>
      <c r="BF150" s="404"/>
      <c r="BG150" s="404"/>
      <c r="BH150" s="404"/>
      <c r="BI150" s="404"/>
      <c r="BJ150" s="404"/>
      <c r="BK150" s="404"/>
      <c r="BL150" s="404"/>
      <c r="BM150" s="404"/>
      <c r="BN150" s="404"/>
      <c r="BO150" s="404"/>
      <c r="BP150" s="404"/>
      <c r="BQ150" s="404"/>
      <c r="BR150" s="404"/>
      <c r="BS150" s="404"/>
      <c r="BT150" s="551"/>
      <c r="BU150" s="551"/>
      <c r="BV150" s="551"/>
      <c r="BW150" s="551"/>
      <c r="BX150" s="551"/>
      <c r="BY150" s="551"/>
      <c r="BZ150" s="551"/>
      <c r="CA150" s="551"/>
      <c r="CB150" s="551"/>
      <c r="CC150" s="551"/>
      <c r="CD150" s="551"/>
      <c r="CE150" s="551"/>
      <c r="CF150" s="551"/>
      <c r="CG150" s="551"/>
      <c r="CH150" s="551"/>
      <c r="CI150" s="551"/>
      <c r="CJ150" s="551"/>
      <c r="CK150" s="551"/>
      <c r="CL150" s="551"/>
      <c r="CM150" s="551"/>
      <c r="CN150" s="551"/>
      <c r="CO150" s="551"/>
      <c r="CP150" s="551"/>
      <c r="CQ150" s="551"/>
      <c r="CR150" s="551"/>
      <c r="CS150" s="551"/>
      <c r="CT150" s="551"/>
      <c r="CU150" s="551"/>
      <c r="CV150" s="551"/>
      <c r="CW150" s="551"/>
      <c r="CX150" s="551"/>
      <c r="CY150" s="551"/>
      <c r="CZ150" s="551"/>
      <c r="DA150" s="551"/>
    </row>
    <row r="151" spans="1:105" s="4" customFormat="1" ht="15" x14ac:dyDescent="0.25">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c r="BM151" s="2"/>
      <c r="BN151" s="2"/>
      <c r="BO151" s="2"/>
      <c r="BP151" s="2"/>
      <c r="BQ151" s="2"/>
      <c r="BR151" s="2"/>
      <c r="BS151" s="2"/>
      <c r="BT151" s="2"/>
      <c r="BU151" s="2"/>
      <c r="BV151" s="2"/>
      <c r="BW151" s="2"/>
      <c r="BX151" s="2"/>
      <c r="BY151" s="2"/>
      <c r="BZ151" s="2"/>
      <c r="CA151" s="2"/>
      <c r="CB151" s="2"/>
      <c r="CC151" s="2"/>
      <c r="CD151" s="2"/>
      <c r="CE151" s="2"/>
      <c r="CF151" s="2"/>
      <c r="CG151" s="2"/>
      <c r="CH151" s="2"/>
      <c r="CI151" s="2"/>
      <c r="CJ151" s="2"/>
      <c r="CK151" s="2"/>
      <c r="CL151" s="2"/>
      <c r="CM151" s="2"/>
      <c r="CN151" s="2"/>
      <c r="CO151" s="2"/>
      <c r="CP151" s="2"/>
      <c r="CQ151" s="2"/>
      <c r="CR151" s="2"/>
      <c r="CS151" s="2"/>
      <c r="CT151" s="2"/>
      <c r="CU151" s="2"/>
      <c r="CV151" s="2"/>
      <c r="CW151" s="2"/>
      <c r="CX151" s="2"/>
      <c r="CY151" s="2"/>
      <c r="CZ151" s="2"/>
      <c r="DA151" s="2"/>
    </row>
    <row r="152" spans="1:105" s="5" customFormat="1" ht="15" customHeight="1" x14ac:dyDescent="0.2">
      <c r="A152" s="465" t="s">
        <v>66</v>
      </c>
      <c r="B152" s="465"/>
      <c r="C152" s="465"/>
      <c r="D152" s="465"/>
      <c r="E152" s="465"/>
      <c r="F152" s="465"/>
      <c r="G152" s="465"/>
      <c r="H152" s="465"/>
      <c r="I152" s="465"/>
      <c r="J152" s="465"/>
      <c r="K152" s="465"/>
      <c r="L152" s="465"/>
      <c r="M152" s="465"/>
      <c r="N152" s="465"/>
      <c r="O152" s="465"/>
      <c r="P152" s="465"/>
      <c r="Q152" s="465"/>
      <c r="R152" s="465"/>
      <c r="S152" s="465"/>
      <c r="T152" s="465"/>
      <c r="U152" s="465"/>
      <c r="V152" s="465"/>
      <c r="W152" s="465"/>
      <c r="X152" s="465"/>
      <c r="Y152" s="465"/>
      <c r="Z152" s="465"/>
      <c r="AA152" s="465"/>
      <c r="AB152" s="465"/>
      <c r="AC152" s="465"/>
      <c r="AD152" s="465"/>
      <c r="AE152" s="465"/>
      <c r="AF152" s="465"/>
      <c r="AG152" s="465"/>
      <c r="AH152" s="465"/>
      <c r="AI152" s="465"/>
      <c r="AJ152" s="465"/>
      <c r="AK152" s="465"/>
      <c r="AL152" s="465"/>
      <c r="AM152" s="465"/>
      <c r="AN152" s="465"/>
      <c r="AO152" s="465"/>
      <c r="AP152" s="465"/>
      <c r="AQ152" s="465"/>
      <c r="AR152" s="465"/>
      <c r="AS152" s="465"/>
      <c r="AT152" s="465"/>
      <c r="AU152" s="465"/>
      <c r="AV152" s="465"/>
      <c r="AW152" s="465"/>
      <c r="AX152" s="465"/>
      <c r="AY152" s="465"/>
      <c r="AZ152" s="465"/>
      <c r="BA152" s="465"/>
      <c r="BB152" s="465"/>
      <c r="BC152" s="465"/>
      <c r="BD152" s="465"/>
      <c r="BE152" s="465"/>
      <c r="BF152" s="465"/>
      <c r="BG152" s="465"/>
      <c r="BH152" s="465"/>
      <c r="BI152" s="465"/>
      <c r="BJ152" s="465"/>
      <c r="BK152" s="465"/>
      <c r="BL152" s="465"/>
      <c r="BM152" s="465"/>
      <c r="BN152" s="465"/>
      <c r="BO152" s="465"/>
      <c r="BP152" s="465"/>
      <c r="BQ152" s="465"/>
      <c r="BR152" s="465"/>
      <c r="BS152" s="465"/>
      <c r="BT152" s="465"/>
      <c r="BU152" s="465"/>
      <c r="BV152" s="465"/>
      <c r="BW152" s="465"/>
      <c r="BX152" s="465"/>
      <c r="BY152" s="465"/>
      <c r="BZ152" s="465"/>
      <c r="CA152" s="465"/>
      <c r="CB152" s="465"/>
      <c r="CC152" s="465"/>
      <c r="CD152" s="465"/>
      <c r="CE152" s="465"/>
      <c r="CF152" s="465"/>
      <c r="CG152" s="465"/>
      <c r="CH152" s="465"/>
      <c r="CI152" s="465"/>
      <c r="CJ152" s="465"/>
      <c r="CK152" s="465"/>
      <c r="CL152" s="465"/>
      <c r="CM152" s="465"/>
      <c r="CN152" s="465"/>
      <c r="CO152" s="465"/>
      <c r="CP152" s="465"/>
      <c r="CQ152" s="465"/>
      <c r="CR152" s="465"/>
      <c r="CS152" s="465"/>
      <c r="CT152" s="465"/>
      <c r="CU152" s="465"/>
      <c r="CV152" s="465"/>
      <c r="CW152" s="465"/>
      <c r="CX152" s="465"/>
      <c r="CY152" s="465"/>
      <c r="CZ152" s="465"/>
      <c r="DA152" s="465"/>
    </row>
    <row r="153" spans="1:105" s="5" customFormat="1" ht="7.5" customHeight="1" x14ac:dyDescent="0.25">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c r="BM153" s="2"/>
      <c r="BN153" s="2"/>
      <c r="BO153" s="2"/>
      <c r="BP153" s="2"/>
      <c r="BQ153" s="2"/>
      <c r="BR153" s="2"/>
      <c r="BS153" s="2"/>
      <c r="BT153" s="2"/>
      <c r="BU153" s="2"/>
      <c r="BV153" s="2"/>
      <c r="BW153" s="2"/>
      <c r="BX153" s="2"/>
      <c r="BY153" s="2"/>
      <c r="BZ153" s="2"/>
      <c r="CA153" s="2"/>
      <c r="CB153" s="2"/>
      <c r="CC153" s="2"/>
      <c r="CD153" s="2"/>
      <c r="CE153" s="2"/>
      <c r="CF153" s="2"/>
      <c r="CG153" s="2"/>
      <c r="CH153" s="2"/>
      <c r="CI153" s="2"/>
      <c r="CJ153" s="2"/>
      <c r="CK153" s="2"/>
      <c r="CL153" s="2"/>
      <c r="CM153" s="2"/>
      <c r="CN153" s="2"/>
      <c r="CO153" s="2"/>
      <c r="CP153" s="2"/>
      <c r="CQ153" s="2"/>
      <c r="CR153" s="2"/>
      <c r="CS153" s="2"/>
      <c r="CT153" s="2"/>
      <c r="CU153" s="2"/>
      <c r="CV153" s="2"/>
      <c r="CW153" s="2"/>
      <c r="CX153" s="2"/>
      <c r="CY153" s="2"/>
      <c r="CZ153" s="2"/>
      <c r="DA153" s="2"/>
    </row>
    <row r="154" spans="1:105" s="5" customFormat="1" ht="23.25" customHeight="1" x14ac:dyDescent="0.2">
      <c r="A154" s="469" t="s">
        <v>0</v>
      </c>
      <c r="B154" s="470"/>
      <c r="C154" s="470"/>
      <c r="D154" s="470"/>
      <c r="E154" s="470"/>
      <c r="F154" s="470"/>
      <c r="G154" s="471"/>
      <c r="H154" s="469" t="s">
        <v>50</v>
      </c>
      <c r="I154" s="470"/>
      <c r="J154" s="470"/>
      <c r="K154" s="470"/>
      <c r="L154" s="470"/>
      <c r="M154" s="470"/>
      <c r="N154" s="470"/>
      <c r="O154" s="470"/>
      <c r="P154" s="470"/>
      <c r="Q154" s="470"/>
      <c r="R154" s="470"/>
      <c r="S154" s="470"/>
      <c r="T154" s="470"/>
      <c r="U154" s="470"/>
      <c r="V154" s="470"/>
      <c r="W154" s="470"/>
      <c r="X154" s="470"/>
      <c r="Y154" s="470"/>
      <c r="Z154" s="470"/>
      <c r="AA154" s="470"/>
      <c r="AB154" s="470"/>
      <c r="AC154" s="470"/>
      <c r="AD154" s="470"/>
      <c r="AE154" s="470"/>
      <c r="AF154" s="470"/>
      <c r="AG154" s="470"/>
      <c r="AH154" s="470"/>
      <c r="AI154" s="470"/>
      <c r="AJ154" s="470"/>
      <c r="AK154" s="470"/>
      <c r="AL154" s="470"/>
      <c r="AM154" s="470"/>
      <c r="AN154" s="470"/>
      <c r="AO154" s="471"/>
      <c r="AP154" s="469" t="s">
        <v>67</v>
      </c>
      <c r="AQ154" s="470"/>
      <c r="AR154" s="470"/>
      <c r="AS154" s="470"/>
      <c r="AT154" s="470"/>
      <c r="AU154" s="470"/>
      <c r="AV154" s="470"/>
      <c r="AW154" s="470"/>
      <c r="AX154" s="470"/>
      <c r="AY154" s="470"/>
      <c r="AZ154" s="470"/>
      <c r="BA154" s="470"/>
      <c r="BB154" s="470"/>
      <c r="BC154" s="470"/>
      <c r="BD154" s="470"/>
      <c r="BE154" s="471"/>
      <c r="BF154" s="469" t="s">
        <v>68</v>
      </c>
      <c r="BG154" s="470"/>
      <c r="BH154" s="470"/>
      <c r="BI154" s="470"/>
      <c r="BJ154" s="470"/>
      <c r="BK154" s="470"/>
      <c r="BL154" s="470"/>
      <c r="BM154" s="470"/>
      <c r="BN154" s="470"/>
      <c r="BO154" s="470"/>
      <c r="BP154" s="470"/>
      <c r="BQ154" s="470"/>
      <c r="BR154" s="470"/>
      <c r="BS154" s="470"/>
      <c r="BT154" s="470"/>
      <c r="BU154" s="471"/>
      <c r="BV154" s="469" t="s">
        <v>69</v>
      </c>
      <c r="BW154" s="470"/>
      <c r="BX154" s="470"/>
      <c r="BY154" s="470"/>
      <c r="BZ154" s="470"/>
      <c r="CA154" s="470"/>
      <c r="CB154" s="470"/>
      <c r="CC154" s="470"/>
      <c r="CD154" s="470"/>
      <c r="CE154" s="470"/>
      <c r="CF154" s="470"/>
      <c r="CG154" s="470"/>
      <c r="CH154" s="470"/>
      <c r="CI154" s="470"/>
      <c r="CJ154" s="470"/>
      <c r="CK154" s="471"/>
      <c r="CL154" s="469" t="s">
        <v>17</v>
      </c>
      <c r="CM154" s="470"/>
      <c r="CN154" s="470"/>
      <c r="CO154" s="470"/>
      <c r="CP154" s="470"/>
      <c r="CQ154" s="470"/>
      <c r="CR154" s="470"/>
      <c r="CS154" s="470"/>
      <c r="CT154" s="470"/>
      <c r="CU154" s="470"/>
      <c r="CV154" s="470"/>
      <c r="CW154" s="470"/>
      <c r="CX154" s="470"/>
      <c r="CY154" s="470"/>
      <c r="CZ154" s="470"/>
      <c r="DA154" s="471"/>
    </row>
    <row r="155" spans="1:105" ht="12.75" customHeight="1" x14ac:dyDescent="0.25">
      <c r="A155" s="472">
        <v>1</v>
      </c>
      <c r="B155" s="472"/>
      <c r="C155" s="472"/>
      <c r="D155" s="472"/>
      <c r="E155" s="472"/>
      <c r="F155" s="472"/>
      <c r="G155" s="472"/>
      <c r="H155" s="472">
        <v>2</v>
      </c>
      <c r="I155" s="472"/>
      <c r="J155" s="472"/>
      <c r="K155" s="472"/>
      <c r="L155" s="472"/>
      <c r="M155" s="472"/>
      <c r="N155" s="472"/>
      <c r="O155" s="472"/>
      <c r="P155" s="472"/>
      <c r="Q155" s="472"/>
      <c r="R155" s="472"/>
      <c r="S155" s="472"/>
      <c r="T155" s="472"/>
      <c r="U155" s="472"/>
      <c r="V155" s="472"/>
      <c r="W155" s="472"/>
      <c r="X155" s="472"/>
      <c r="Y155" s="472"/>
      <c r="Z155" s="472"/>
      <c r="AA155" s="472"/>
      <c r="AB155" s="472"/>
      <c r="AC155" s="472"/>
      <c r="AD155" s="472"/>
      <c r="AE155" s="472"/>
      <c r="AF155" s="472"/>
      <c r="AG155" s="472"/>
      <c r="AH155" s="472"/>
      <c r="AI155" s="472"/>
      <c r="AJ155" s="472"/>
      <c r="AK155" s="472"/>
      <c r="AL155" s="472"/>
      <c r="AM155" s="472"/>
      <c r="AN155" s="472"/>
      <c r="AO155" s="472"/>
      <c r="AP155" s="472">
        <v>3</v>
      </c>
      <c r="AQ155" s="472"/>
      <c r="AR155" s="472"/>
      <c r="AS155" s="472"/>
      <c r="AT155" s="472"/>
      <c r="AU155" s="472"/>
      <c r="AV155" s="472"/>
      <c r="AW155" s="472"/>
      <c r="AX155" s="472"/>
      <c r="AY155" s="472"/>
      <c r="AZ155" s="472"/>
      <c r="BA155" s="472"/>
      <c r="BB155" s="472"/>
      <c r="BC155" s="472"/>
      <c r="BD155" s="472"/>
      <c r="BE155" s="472"/>
      <c r="BF155" s="472">
        <v>4</v>
      </c>
      <c r="BG155" s="472"/>
      <c r="BH155" s="472"/>
      <c r="BI155" s="472"/>
      <c r="BJ155" s="472"/>
      <c r="BK155" s="472"/>
      <c r="BL155" s="472"/>
      <c r="BM155" s="472"/>
      <c r="BN155" s="472"/>
      <c r="BO155" s="472"/>
      <c r="BP155" s="472"/>
      <c r="BQ155" s="472"/>
      <c r="BR155" s="472"/>
      <c r="BS155" s="472"/>
      <c r="BT155" s="472"/>
      <c r="BU155" s="472"/>
      <c r="BV155" s="472">
        <v>5</v>
      </c>
      <c r="BW155" s="472"/>
      <c r="BX155" s="472"/>
      <c r="BY155" s="472"/>
      <c r="BZ155" s="472"/>
      <c r="CA155" s="472"/>
      <c r="CB155" s="472"/>
      <c r="CC155" s="472"/>
      <c r="CD155" s="472"/>
      <c r="CE155" s="472"/>
      <c r="CF155" s="472"/>
      <c r="CG155" s="472"/>
      <c r="CH155" s="472"/>
      <c r="CI155" s="472"/>
      <c r="CJ155" s="472"/>
      <c r="CK155" s="472"/>
      <c r="CL155" s="472">
        <v>6</v>
      </c>
      <c r="CM155" s="472"/>
      <c r="CN155" s="472"/>
      <c r="CO155" s="472"/>
      <c r="CP155" s="472"/>
      <c r="CQ155" s="472"/>
      <c r="CR155" s="472"/>
      <c r="CS155" s="472"/>
      <c r="CT155" s="472"/>
      <c r="CU155" s="472"/>
      <c r="CV155" s="472"/>
      <c r="CW155" s="472"/>
      <c r="CX155" s="472"/>
      <c r="CY155" s="472"/>
      <c r="CZ155" s="472"/>
      <c r="DA155" s="472"/>
    </row>
    <row r="156" spans="1:105" s="6" customFormat="1" ht="14.25" x14ac:dyDescent="0.2">
      <c r="A156" s="450" t="s">
        <v>26</v>
      </c>
      <c r="B156" s="450"/>
      <c r="C156" s="450"/>
      <c r="D156" s="450"/>
      <c r="E156" s="450"/>
      <c r="F156" s="450"/>
      <c r="G156" s="450"/>
      <c r="H156" s="673" t="s">
        <v>111</v>
      </c>
      <c r="I156" s="673"/>
      <c r="J156" s="673"/>
      <c r="K156" s="673"/>
      <c r="L156" s="673"/>
      <c r="M156" s="673"/>
      <c r="N156" s="673"/>
      <c r="O156" s="673"/>
      <c r="P156" s="673"/>
      <c r="Q156" s="673"/>
      <c r="R156" s="673"/>
      <c r="S156" s="673"/>
      <c r="T156" s="673"/>
      <c r="U156" s="673"/>
      <c r="V156" s="673"/>
      <c r="W156" s="673"/>
      <c r="X156" s="673"/>
      <c r="Y156" s="673"/>
      <c r="Z156" s="673"/>
      <c r="AA156" s="673"/>
      <c r="AB156" s="673"/>
      <c r="AC156" s="673"/>
      <c r="AD156" s="673"/>
      <c r="AE156" s="673"/>
      <c r="AF156" s="673"/>
      <c r="AG156" s="673"/>
      <c r="AH156" s="673"/>
      <c r="AI156" s="673"/>
      <c r="AJ156" s="673"/>
      <c r="AK156" s="673"/>
      <c r="AL156" s="673"/>
      <c r="AM156" s="673"/>
      <c r="AN156" s="673"/>
      <c r="AO156" s="673"/>
      <c r="AP156" s="676">
        <f>SUM(AP158:BE160)</f>
        <v>1511</v>
      </c>
      <c r="AQ156" s="676"/>
      <c r="AR156" s="676"/>
      <c r="AS156" s="676"/>
      <c r="AT156" s="676"/>
      <c r="AU156" s="676"/>
      <c r="AV156" s="676"/>
      <c r="AW156" s="676"/>
      <c r="AX156" s="676"/>
      <c r="AY156" s="676"/>
      <c r="AZ156" s="676"/>
      <c r="BA156" s="676"/>
      <c r="BB156" s="676"/>
      <c r="BC156" s="676"/>
      <c r="BD156" s="676"/>
      <c r="BE156" s="676"/>
      <c r="BF156" s="677" t="s">
        <v>113</v>
      </c>
      <c r="BG156" s="677"/>
      <c r="BH156" s="677"/>
      <c r="BI156" s="677"/>
      <c r="BJ156" s="677"/>
      <c r="BK156" s="677"/>
      <c r="BL156" s="677"/>
      <c r="BM156" s="677"/>
      <c r="BN156" s="677"/>
      <c r="BO156" s="677"/>
      <c r="BP156" s="677"/>
      <c r="BQ156" s="677"/>
      <c r="BR156" s="677"/>
      <c r="BS156" s="677"/>
      <c r="BT156" s="677"/>
      <c r="BU156" s="677"/>
      <c r="BV156" s="677" t="s">
        <v>113</v>
      </c>
      <c r="BW156" s="677"/>
      <c r="BX156" s="677"/>
      <c r="BY156" s="677"/>
      <c r="BZ156" s="677"/>
      <c r="CA156" s="677"/>
      <c r="CB156" s="677"/>
      <c r="CC156" s="677"/>
      <c r="CD156" s="677"/>
      <c r="CE156" s="677"/>
      <c r="CF156" s="677"/>
      <c r="CG156" s="677"/>
      <c r="CH156" s="677"/>
      <c r="CI156" s="677"/>
      <c r="CJ156" s="677"/>
      <c r="CK156" s="677"/>
      <c r="CL156" s="626">
        <f>SUM(CL158:DA160)</f>
        <v>50601.51</v>
      </c>
      <c r="CM156" s="626"/>
      <c r="CN156" s="626"/>
      <c r="CO156" s="626"/>
      <c r="CP156" s="626"/>
      <c r="CQ156" s="626"/>
      <c r="CR156" s="626"/>
      <c r="CS156" s="626"/>
      <c r="CT156" s="626"/>
      <c r="CU156" s="626"/>
      <c r="CV156" s="626"/>
      <c r="CW156" s="626"/>
      <c r="CX156" s="626"/>
      <c r="CY156" s="626"/>
      <c r="CZ156" s="626"/>
      <c r="DA156" s="626"/>
    </row>
    <row r="157" spans="1:105" ht="15" customHeight="1" x14ac:dyDescent="0.25">
      <c r="A157" s="411"/>
      <c r="B157" s="411"/>
      <c r="C157" s="411"/>
      <c r="D157" s="411"/>
      <c r="E157" s="411"/>
      <c r="F157" s="411"/>
      <c r="G157" s="411"/>
      <c r="H157" s="673" t="s">
        <v>98</v>
      </c>
      <c r="I157" s="673"/>
      <c r="J157" s="673"/>
      <c r="K157" s="673"/>
      <c r="L157" s="673"/>
      <c r="M157" s="673"/>
      <c r="N157" s="673"/>
      <c r="O157" s="673"/>
      <c r="P157" s="673"/>
      <c r="Q157" s="673"/>
      <c r="R157" s="673"/>
      <c r="S157" s="673"/>
      <c r="T157" s="673"/>
      <c r="U157" s="673"/>
      <c r="V157" s="673"/>
      <c r="W157" s="673"/>
      <c r="X157" s="673"/>
      <c r="Y157" s="673"/>
      <c r="Z157" s="673"/>
      <c r="AA157" s="673"/>
      <c r="AB157" s="673"/>
      <c r="AC157" s="673"/>
      <c r="AD157" s="673"/>
      <c r="AE157" s="673"/>
      <c r="AF157" s="673"/>
      <c r="AG157" s="673"/>
      <c r="AH157" s="673"/>
      <c r="AI157" s="673"/>
      <c r="AJ157" s="673"/>
      <c r="AK157" s="673"/>
      <c r="AL157" s="673"/>
      <c r="AM157" s="673"/>
      <c r="AN157" s="673"/>
      <c r="AO157" s="673"/>
      <c r="AP157" s="561"/>
      <c r="AQ157" s="561"/>
      <c r="AR157" s="561"/>
      <c r="AS157" s="561"/>
      <c r="AT157" s="561"/>
      <c r="AU157" s="561"/>
      <c r="AV157" s="561"/>
      <c r="AW157" s="561"/>
      <c r="AX157" s="561"/>
      <c r="AY157" s="561"/>
      <c r="AZ157" s="561"/>
      <c r="BA157" s="561"/>
      <c r="BB157" s="561"/>
      <c r="BC157" s="561"/>
      <c r="BD157" s="561"/>
      <c r="BE157" s="561"/>
      <c r="BF157" s="561"/>
      <c r="BG157" s="561"/>
      <c r="BH157" s="561"/>
      <c r="BI157" s="561"/>
      <c r="BJ157" s="561"/>
      <c r="BK157" s="561"/>
      <c r="BL157" s="561"/>
      <c r="BM157" s="561"/>
      <c r="BN157" s="561"/>
      <c r="BO157" s="561"/>
      <c r="BP157" s="561"/>
      <c r="BQ157" s="561"/>
      <c r="BR157" s="561"/>
      <c r="BS157" s="561"/>
      <c r="BT157" s="561"/>
      <c r="BU157" s="561"/>
      <c r="BV157" s="561"/>
      <c r="BW157" s="561"/>
      <c r="BX157" s="561"/>
      <c r="BY157" s="561"/>
      <c r="BZ157" s="561"/>
      <c r="CA157" s="561"/>
      <c r="CB157" s="561"/>
      <c r="CC157" s="561"/>
      <c r="CD157" s="561"/>
      <c r="CE157" s="561"/>
      <c r="CF157" s="561"/>
      <c r="CG157" s="561"/>
      <c r="CH157" s="561"/>
      <c r="CI157" s="561"/>
      <c r="CJ157" s="561"/>
      <c r="CK157" s="561"/>
      <c r="CL157" s="574"/>
      <c r="CM157" s="574"/>
      <c r="CN157" s="574"/>
      <c r="CO157" s="574"/>
      <c r="CP157" s="574"/>
      <c r="CQ157" s="574"/>
      <c r="CR157" s="574"/>
      <c r="CS157" s="574"/>
      <c r="CT157" s="574"/>
      <c r="CU157" s="574"/>
      <c r="CV157" s="574"/>
      <c r="CW157" s="574"/>
      <c r="CX157" s="574"/>
      <c r="CY157" s="574"/>
      <c r="CZ157" s="574"/>
      <c r="DA157" s="574"/>
    </row>
    <row r="158" spans="1:105" s="3" customFormat="1" ht="15" customHeight="1" x14ac:dyDescent="0.2">
      <c r="A158" s="411" t="s">
        <v>27</v>
      </c>
      <c r="B158" s="411"/>
      <c r="C158" s="411"/>
      <c r="D158" s="411"/>
      <c r="E158" s="411"/>
      <c r="F158" s="411"/>
      <c r="G158" s="411"/>
      <c r="H158" s="622" t="s">
        <v>695</v>
      </c>
      <c r="I158" s="622"/>
      <c r="J158" s="622"/>
      <c r="K158" s="622"/>
      <c r="L158" s="622"/>
      <c r="M158" s="622"/>
      <c r="N158" s="622"/>
      <c r="O158" s="622"/>
      <c r="P158" s="622"/>
      <c r="Q158" s="622"/>
      <c r="R158" s="622"/>
      <c r="S158" s="622"/>
      <c r="T158" s="622"/>
      <c r="U158" s="622"/>
      <c r="V158" s="622"/>
      <c r="W158" s="622"/>
      <c r="X158" s="622"/>
      <c r="Y158" s="622"/>
      <c r="Z158" s="622"/>
      <c r="AA158" s="622"/>
      <c r="AB158" s="622"/>
      <c r="AC158" s="622"/>
      <c r="AD158" s="622"/>
      <c r="AE158" s="622"/>
      <c r="AF158" s="622"/>
      <c r="AG158" s="622"/>
      <c r="AH158" s="622"/>
      <c r="AI158" s="622"/>
      <c r="AJ158" s="622"/>
      <c r="AK158" s="622"/>
      <c r="AL158" s="622"/>
      <c r="AM158" s="622"/>
      <c r="AN158" s="622"/>
      <c r="AO158" s="622"/>
      <c r="AP158" s="674">
        <v>590</v>
      </c>
      <c r="AQ158" s="674"/>
      <c r="AR158" s="674"/>
      <c r="AS158" s="674"/>
      <c r="AT158" s="674"/>
      <c r="AU158" s="674"/>
      <c r="AV158" s="674"/>
      <c r="AW158" s="674"/>
      <c r="AX158" s="674"/>
      <c r="AY158" s="674"/>
      <c r="AZ158" s="674"/>
      <c r="BA158" s="674"/>
      <c r="BB158" s="674"/>
      <c r="BC158" s="674"/>
      <c r="BD158" s="674"/>
      <c r="BE158" s="674"/>
      <c r="BF158" s="561">
        <v>33.49</v>
      </c>
      <c r="BG158" s="561"/>
      <c r="BH158" s="561"/>
      <c r="BI158" s="561"/>
      <c r="BJ158" s="561"/>
      <c r="BK158" s="561"/>
      <c r="BL158" s="561"/>
      <c r="BM158" s="561"/>
      <c r="BN158" s="561"/>
      <c r="BO158" s="561"/>
      <c r="BP158" s="561"/>
      <c r="BQ158" s="561"/>
      <c r="BR158" s="561"/>
      <c r="BS158" s="561"/>
      <c r="BT158" s="561"/>
      <c r="BU158" s="561"/>
      <c r="BV158" s="675"/>
      <c r="BW158" s="675"/>
      <c r="BX158" s="675"/>
      <c r="BY158" s="675"/>
      <c r="BZ158" s="675"/>
      <c r="CA158" s="675"/>
      <c r="CB158" s="675"/>
      <c r="CC158" s="675"/>
      <c r="CD158" s="675"/>
      <c r="CE158" s="675"/>
      <c r="CF158" s="675"/>
      <c r="CG158" s="675"/>
      <c r="CH158" s="675"/>
      <c r="CI158" s="675"/>
      <c r="CJ158" s="675"/>
      <c r="CK158" s="675"/>
      <c r="CL158" s="574">
        <f>AP158*BF158</f>
        <v>19759.100000000002</v>
      </c>
      <c r="CM158" s="574"/>
      <c r="CN158" s="574"/>
      <c r="CO158" s="574"/>
      <c r="CP158" s="574"/>
      <c r="CQ158" s="574"/>
      <c r="CR158" s="574"/>
      <c r="CS158" s="574"/>
      <c r="CT158" s="574"/>
      <c r="CU158" s="574"/>
      <c r="CV158" s="574"/>
      <c r="CW158" s="574"/>
      <c r="CX158" s="574"/>
      <c r="CY158" s="574"/>
      <c r="CZ158" s="574"/>
      <c r="DA158" s="574"/>
    </row>
    <row r="159" spans="1:105" s="4" customFormat="1" ht="12.75" x14ac:dyDescent="0.2">
      <c r="A159" s="411" t="s">
        <v>28</v>
      </c>
      <c r="B159" s="411"/>
      <c r="C159" s="411"/>
      <c r="D159" s="411"/>
      <c r="E159" s="411"/>
      <c r="F159" s="411"/>
      <c r="G159" s="411"/>
      <c r="H159" s="622" t="s">
        <v>696</v>
      </c>
      <c r="I159" s="622"/>
      <c r="J159" s="622"/>
      <c r="K159" s="622"/>
      <c r="L159" s="622"/>
      <c r="M159" s="622"/>
      <c r="N159" s="622"/>
      <c r="O159" s="622"/>
      <c r="P159" s="622"/>
      <c r="Q159" s="622"/>
      <c r="R159" s="622"/>
      <c r="S159" s="622"/>
      <c r="T159" s="622"/>
      <c r="U159" s="622"/>
      <c r="V159" s="622"/>
      <c r="W159" s="622"/>
      <c r="X159" s="622"/>
      <c r="Y159" s="622"/>
      <c r="Z159" s="622"/>
      <c r="AA159" s="622"/>
      <c r="AB159" s="622"/>
      <c r="AC159" s="622"/>
      <c r="AD159" s="622"/>
      <c r="AE159" s="622"/>
      <c r="AF159" s="622"/>
      <c r="AG159" s="622"/>
      <c r="AH159" s="622"/>
      <c r="AI159" s="622"/>
      <c r="AJ159" s="622"/>
      <c r="AK159" s="622"/>
      <c r="AL159" s="622"/>
      <c r="AM159" s="622"/>
      <c r="AN159" s="622"/>
      <c r="AO159" s="622"/>
      <c r="AP159" s="674">
        <v>885</v>
      </c>
      <c r="AQ159" s="674"/>
      <c r="AR159" s="674"/>
      <c r="AS159" s="674"/>
      <c r="AT159" s="674"/>
      <c r="AU159" s="674"/>
      <c r="AV159" s="674"/>
      <c r="AW159" s="674"/>
      <c r="AX159" s="674"/>
      <c r="AY159" s="674"/>
      <c r="AZ159" s="674"/>
      <c r="BA159" s="674"/>
      <c r="BB159" s="674"/>
      <c r="BC159" s="674"/>
      <c r="BD159" s="674"/>
      <c r="BE159" s="674"/>
      <c r="BF159" s="561">
        <v>33.49</v>
      </c>
      <c r="BG159" s="561"/>
      <c r="BH159" s="561"/>
      <c r="BI159" s="561"/>
      <c r="BJ159" s="561"/>
      <c r="BK159" s="561"/>
      <c r="BL159" s="561"/>
      <c r="BM159" s="561"/>
      <c r="BN159" s="561"/>
      <c r="BO159" s="561"/>
      <c r="BP159" s="561"/>
      <c r="BQ159" s="561"/>
      <c r="BR159" s="561"/>
      <c r="BS159" s="561"/>
      <c r="BT159" s="561"/>
      <c r="BU159" s="561"/>
      <c r="BV159" s="675"/>
      <c r="BW159" s="675"/>
      <c r="BX159" s="675"/>
      <c r="BY159" s="675"/>
      <c r="BZ159" s="675"/>
      <c r="CA159" s="675"/>
      <c r="CB159" s="675"/>
      <c r="CC159" s="675"/>
      <c r="CD159" s="675"/>
      <c r="CE159" s="675"/>
      <c r="CF159" s="675"/>
      <c r="CG159" s="675"/>
      <c r="CH159" s="675"/>
      <c r="CI159" s="675"/>
      <c r="CJ159" s="675"/>
      <c r="CK159" s="675"/>
      <c r="CL159" s="574">
        <f>AP159*BF159-1.88</f>
        <v>29636.77</v>
      </c>
      <c r="CM159" s="574"/>
      <c r="CN159" s="574"/>
      <c r="CO159" s="574"/>
      <c r="CP159" s="574"/>
      <c r="CQ159" s="574"/>
      <c r="CR159" s="574"/>
      <c r="CS159" s="574"/>
      <c r="CT159" s="574"/>
      <c r="CU159" s="574"/>
      <c r="CV159" s="574"/>
      <c r="CW159" s="574"/>
      <c r="CX159" s="574"/>
      <c r="CY159" s="574"/>
      <c r="CZ159" s="574"/>
      <c r="DA159" s="574"/>
    </row>
    <row r="160" spans="1:105" s="5" customFormat="1" ht="15" customHeight="1" x14ac:dyDescent="0.2">
      <c r="A160" s="411" t="s">
        <v>29</v>
      </c>
      <c r="B160" s="411"/>
      <c r="C160" s="411"/>
      <c r="D160" s="411"/>
      <c r="E160" s="411"/>
      <c r="F160" s="411"/>
      <c r="G160" s="411"/>
      <c r="H160" s="622" t="s">
        <v>697</v>
      </c>
      <c r="I160" s="622"/>
      <c r="J160" s="622"/>
      <c r="K160" s="622"/>
      <c r="L160" s="622"/>
      <c r="M160" s="622"/>
      <c r="N160" s="622"/>
      <c r="O160" s="622"/>
      <c r="P160" s="622"/>
      <c r="Q160" s="622"/>
      <c r="R160" s="622"/>
      <c r="S160" s="622"/>
      <c r="T160" s="622"/>
      <c r="U160" s="622"/>
      <c r="V160" s="622"/>
      <c r="W160" s="622"/>
      <c r="X160" s="622"/>
      <c r="Y160" s="622"/>
      <c r="Z160" s="622"/>
      <c r="AA160" s="622"/>
      <c r="AB160" s="622"/>
      <c r="AC160" s="622"/>
      <c r="AD160" s="622"/>
      <c r="AE160" s="622"/>
      <c r="AF160" s="622"/>
      <c r="AG160" s="622"/>
      <c r="AH160" s="622"/>
      <c r="AI160" s="622"/>
      <c r="AJ160" s="622"/>
      <c r="AK160" s="622"/>
      <c r="AL160" s="622"/>
      <c r="AM160" s="622"/>
      <c r="AN160" s="622"/>
      <c r="AO160" s="622"/>
      <c r="AP160" s="674">
        <v>36</v>
      </c>
      <c r="AQ160" s="674"/>
      <c r="AR160" s="674"/>
      <c r="AS160" s="674"/>
      <c r="AT160" s="674"/>
      <c r="AU160" s="674"/>
      <c r="AV160" s="674"/>
      <c r="AW160" s="674"/>
      <c r="AX160" s="674"/>
      <c r="AY160" s="674"/>
      <c r="AZ160" s="674"/>
      <c r="BA160" s="674"/>
      <c r="BB160" s="674"/>
      <c r="BC160" s="674"/>
      <c r="BD160" s="674"/>
      <c r="BE160" s="674"/>
      <c r="BF160" s="561">
        <v>33.49</v>
      </c>
      <c r="BG160" s="561"/>
      <c r="BH160" s="561"/>
      <c r="BI160" s="561"/>
      <c r="BJ160" s="561"/>
      <c r="BK160" s="561"/>
      <c r="BL160" s="561"/>
      <c r="BM160" s="561"/>
      <c r="BN160" s="561"/>
      <c r="BO160" s="561"/>
      <c r="BP160" s="561"/>
      <c r="BQ160" s="561"/>
      <c r="BR160" s="561"/>
      <c r="BS160" s="561"/>
      <c r="BT160" s="561"/>
      <c r="BU160" s="561"/>
      <c r="BV160" s="675"/>
      <c r="BW160" s="675"/>
      <c r="BX160" s="675"/>
      <c r="BY160" s="675"/>
      <c r="BZ160" s="675"/>
      <c r="CA160" s="675"/>
      <c r="CB160" s="675"/>
      <c r="CC160" s="675"/>
      <c r="CD160" s="675"/>
      <c r="CE160" s="675"/>
      <c r="CF160" s="675"/>
      <c r="CG160" s="675"/>
      <c r="CH160" s="675"/>
      <c r="CI160" s="675"/>
      <c r="CJ160" s="675"/>
      <c r="CK160" s="675"/>
      <c r="CL160" s="574">
        <f>AP160*BF160</f>
        <v>1205.6400000000001</v>
      </c>
      <c r="CM160" s="574"/>
      <c r="CN160" s="574"/>
      <c r="CO160" s="574"/>
      <c r="CP160" s="574"/>
      <c r="CQ160" s="574"/>
      <c r="CR160" s="574"/>
      <c r="CS160" s="574"/>
      <c r="CT160" s="574"/>
      <c r="CU160" s="574"/>
      <c r="CV160" s="574"/>
      <c r="CW160" s="574"/>
      <c r="CX160" s="574"/>
      <c r="CY160" s="574"/>
      <c r="CZ160" s="574"/>
      <c r="DA160" s="574"/>
    </row>
    <row r="161" spans="1:128" s="5" customFormat="1" ht="12.75" customHeight="1" x14ac:dyDescent="0.2">
      <c r="A161" s="450" t="s">
        <v>30</v>
      </c>
      <c r="B161" s="450"/>
      <c r="C161" s="450"/>
      <c r="D161" s="450"/>
      <c r="E161" s="450"/>
      <c r="F161" s="450"/>
      <c r="G161" s="450"/>
      <c r="H161" s="673" t="s">
        <v>112</v>
      </c>
      <c r="I161" s="673"/>
      <c r="J161" s="673"/>
      <c r="K161" s="673"/>
      <c r="L161" s="673"/>
      <c r="M161" s="673"/>
      <c r="N161" s="673"/>
      <c r="O161" s="673"/>
      <c r="P161" s="673"/>
      <c r="Q161" s="673"/>
      <c r="R161" s="673"/>
      <c r="S161" s="673"/>
      <c r="T161" s="673"/>
      <c r="U161" s="673"/>
      <c r="V161" s="673"/>
      <c r="W161" s="673"/>
      <c r="X161" s="673"/>
      <c r="Y161" s="673"/>
      <c r="Z161" s="673"/>
      <c r="AA161" s="673"/>
      <c r="AB161" s="673"/>
      <c r="AC161" s="673"/>
      <c r="AD161" s="673"/>
      <c r="AE161" s="673"/>
      <c r="AF161" s="673"/>
      <c r="AG161" s="673"/>
      <c r="AH161" s="673"/>
      <c r="AI161" s="673"/>
      <c r="AJ161" s="673"/>
      <c r="AK161" s="673"/>
      <c r="AL161" s="673"/>
      <c r="AM161" s="673"/>
      <c r="AN161" s="673"/>
      <c r="AO161" s="673"/>
      <c r="AP161" s="676">
        <f>SUM(AP163:BE165)</f>
        <v>1273</v>
      </c>
      <c r="AQ161" s="676"/>
      <c r="AR161" s="676"/>
      <c r="AS161" s="676"/>
      <c r="AT161" s="676"/>
      <c r="AU161" s="676"/>
      <c r="AV161" s="676"/>
      <c r="AW161" s="676"/>
      <c r="AX161" s="676"/>
      <c r="AY161" s="676"/>
      <c r="AZ161" s="676"/>
      <c r="BA161" s="676"/>
      <c r="BB161" s="676"/>
      <c r="BC161" s="676"/>
      <c r="BD161" s="676"/>
      <c r="BE161" s="676"/>
      <c r="BF161" s="677" t="s">
        <v>113</v>
      </c>
      <c r="BG161" s="677"/>
      <c r="BH161" s="677"/>
      <c r="BI161" s="677"/>
      <c r="BJ161" s="677"/>
      <c r="BK161" s="677"/>
      <c r="BL161" s="677"/>
      <c r="BM161" s="677"/>
      <c r="BN161" s="677"/>
      <c r="BO161" s="677"/>
      <c r="BP161" s="677"/>
      <c r="BQ161" s="677"/>
      <c r="BR161" s="677"/>
      <c r="BS161" s="677"/>
      <c r="BT161" s="677"/>
      <c r="BU161" s="677"/>
      <c r="BV161" s="677" t="s">
        <v>113</v>
      </c>
      <c r="BW161" s="677"/>
      <c r="BX161" s="677"/>
      <c r="BY161" s="677"/>
      <c r="BZ161" s="677"/>
      <c r="CA161" s="677"/>
      <c r="CB161" s="677"/>
      <c r="CC161" s="677"/>
      <c r="CD161" s="677"/>
      <c r="CE161" s="677"/>
      <c r="CF161" s="677"/>
      <c r="CG161" s="677"/>
      <c r="CH161" s="677"/>
      <c r="CI161" s="677"/>
      <c r="CJ161" s="677"/>
      <c r="CK161" s="677"/>
      <c r="CL161" s="626">
        <f>SUM(CL163:DA165)</f>
        <v>50601.509999999995</v>
      </c>
      <c r="CM161" s="626"/>
      <c r="CN161" s="626"/>
      <c r="CO161" s="626"/>
      <c r="CP161" s="626"/>
      <c r="CQ161" s="626"/>
      <c r="CR161" s="626"/>
      <c r="CS161" s="626"/>
      <c r="CT161" s="626"/>
      <c r="CU161" s="626"/>
      <c r="CV161" s="626"/>
      <c r="CW161" s="626"/>
      <c r="CX161" s="626"/>
      <c r="CY161" s="626"/>
      <c r="CZ161" s="626"/>
      <c r="DA161" s="626"/>
    </row>
    <row r="162" spans="1:128" s="5" customFormat="1" ht="12.75" customHeight="1" x14ac:dyDescent="0.2">
      <c r="A162" s="411"/>
      <c r="B162" s="411"/>
      <c r="C162" s="411"/>
      <c r="D162" s="411"/>
      <c r="E162" s="411"/>
      <c r="F162" s="411"/>
      <c r="G162" s="411"/>
      <c r="H162" s="673" t="s">
        <v>98</v>
      </c>
      <c r="I162" s="673"/>
      <c r="J162" s="673"/>
      <c r="K162" s="673"/>
      <c r="L162" s="673"/>
      <c r="M162" s="673"/>
      <c r="N162" s="673"/>
      <c r="O162" s="673"/>
      <c r="P162" s="673"/>
      <c r="Q162" s="673"/>
      <c r="R162" s="673"/>
      <c r="S162" s="673"/>
      <c r="T162" s="673"/>
      <c r="U162" s="673"/>
      <c r="V162" s="673"/>
      <c r="W162" s="673"/>
      <c r="X162" s="673"/>
      <c r="Y162" s="673"/>
      <c r="Z162" s="673"/>
      <c r="AA162" s="673"/>
      <c r="AB162" s="673"/>
      <c r="AC162" s="673"/>
      <c r="AD162" s="673"/>
      <c r="AE162" s="673"/>
      <c r="AF162" s="673"/>
      <c r="AG162" s="673"/>
      <c r="AH162" s="673"/>
      <c r="AI162" s="673"/>
      <c r="AJ162" s="673"/>
      <c r="AK162" s="673"/>
      <c r="AL162" s="673"/>
      <c r="AM162" s="673"/>
      <c r="AN162" s="673"/>
      <c r="AO162" s="673"/>
      <c r="AP162" s="561"/>
      <c r="AQ162" s="561"/>
      <c r="AR162" s="561"/>
      <c r="AS162" s="561"/>
      <c r="AT162" s="561"/>
      <c r="AU162" s="561"/>
      <c r="AV162" s="561"/>
      <c r="AW162" s="561"/>
      <c r="AX162" s="561"/>
      <c r="AY162" s="561"/>
      <c r="AZ162" s="561"/>
      <c r="BA162" s="561"/>
      <c r="BB162" s="561"/>
      <c r="BC162" s="561"/>
      <c r="BD162" s="561"/>
      <c r="BE162" s="561"/>
      <c r="BF162" s="561"/>
      <c r="BG162" s="561"/>
      <c r="BH162" s="561"/>
      <c r="BI162" s="561"/>
      <c r="BJ162" s="561"/>
      <c r="BK162" s="561"/>
      <c r="BL162" s="561"/>
      <c r="BM162" s="561"/>
      <c r="BN162" s="561"/>
      <c r="BO162" s="561"/>
      <c r="BP162" s="561"/>
      <c r="BQ162" s="561"/>
      <c r="BR162" s="561"/>
      <c r="BS162" s="561"/>
      <c r="BT162" s="561"/>
      <c r="BU162" s="561"/>
      <c r="BV162" s="561"/>
      <c r="BW162" s="561"/>
      <c r="BX162" s="561"/>
      <c r="BY162" s="561"/>
      <c r="BZ162" s="561"/>
      <c r="CA162" s="561"/>
      <c r="CB162" s="561"/>
      <c r="CC162" s="561"/>
      <c r="CD162" s="561"/>
      <c r="CE162" s="561"/>
      <c r="CF162" s="561"/>
      <c r="CG162" s="561"/>
      <c r="CH162" s="561"/>
      <c r="CI162" s="561"/>
      <c r="CJ162" s="561"/>
      <c r="CK162" s="561"/>
      <c r="CL162" s="574"/>
      <c r="CM162" s="574"/>
      <c r="CN162" s="574"/>
      <c r="CO162" s="574"/>
      <c r="CP162" s="574"/>
      <c r="CQ162" s="574"/>
      <c r="CR162" s="574"/>
      <c r="CS162" s="574"/>
      <c r="CT162" s="574"/>
      <c r="CU162" s="574"/>
      <c r="CV162" s="574"/>
      <c r="CW162" s="574"/>
      <c r="CX162" s="574"/>
      <c r="CY162" s="574"/>
      <c r="CZ162" s="574"/>
      <c r="DA162" s="574"/>
      <c r="DH162" s="13"/>
      <c r="DI162" s="14"/>
      <c r="DJ162" s="14"/>
      <c r="DK162" s="14"/>
      <c r="DL162" s="14"/>
      <c r="DM162" s="14"/>
      <c r="DN162" s="14"/>
      <c r="DO162" s="14"/>
      <c r="DP162" s="14"/>
      <c r="DQ162" s="14"/>
      <c r="DR162" s="14"/>
      <c r="DS162" s="14"/>
      <c r="DT162" s="14"/>
      <c r="DU162" s="14"/>
      <c r="DV162" s="14"/>
      <c r="DW162" s="14"/>
      <c r="DX162" s="14"/>
    </row>
    <row r="163" spans="1:128" s="5" customFormat="1" ht="12" customHeight="1" x14ac:dyDescent="0.2">
      <c r="A163" s="411" t="s">
        <v>31</v>
      </c>
      <c r="B163" s="411"/>
      <c r="C163" s="411"/>
      <c r="D163" s="411"/>
      <c r="E163" s="411"/>
      <c r="F163" s="411"/>
      <c r="G163" s="411"/>
      <c r="H163" s="622" t="s">
        <v>695</v>
      </c>
      <c r="I163" s="622"/>
      <c r="J163" s="622"/>
      <c r="K163" s="622"/>
      <c r="L163" s="622"/>
      <c r="M163" s="622"/>
      <c r="N163" s="622"/>
      <c r="O163" s="622"/>
      <c r="P163" s="622"/>
      <c r="Q163" s="622"/>
      <c r="R163" s="622"/>
      <c r="S163" s="622"/>
      <c r="T163" s="622"/>
      <c r="U163" s="622"/>
      <c r="V163" s="622"/>
      <c r="W163" s="622"/>
      <c r="X163" s="622"/>
      <c r="Y163" s="622"/>
      <c r="Z163" s="622"/>
      <c r="AA163" s="622"/>
      <c r="AB163" s="622"/>
      <c r="AC163" s="622"/>
      <c r="AD163" s="622"/>
      <c r="AE163" s="622"/>
      <c r="AF163" s="622"/>
      <c r="AG163" s="622"/>
      <c r="AH163" s="622"/>
      <c r="AI163" s="622"/>
      <c r="AJ163" s="622"/>
      <c r="AK163" s="622"/>
      <c r="AL163" s="622"/>
      <c r="AM163" s="622"/>
      <c r="AN163" s="622"/>
      <c r="AO163" s="622"/>
      <c r="AP163" s="674">
        <v>490</v>
      </c>
      <c r="AQ163" s="674"/>
      <c r="AR163" s="674"/>
      <c r="AS163" s="674"/>
      <c r="AT163" s="674"/>
      <c r="AU163" s="674"/>
      <c r="AV163" s="674"/>
      <c r="AW163" s="674"/>
      <c r="AX163" s="674"/>
      <c r="AY163" s="674"/>
      <c r="AZ163" s="674"/>
      <c r="BA163" s="674"/>
      <c r="BB163" s="674"/>
      <c r="BC163" s="674"/>
      <c r="BD163" s="674"/>
      <c r="BE163" s="674"/>
      <c r="BF163" s="561">
        <v>39.76</v>
      </c>
      <c r="BG163" s="561"/>
      <c r="BH163" s="561"/>
      <c r="BI163" s="561"/>
      <c r="BJ163" s="561"/>
      <c r="BK163" s="561"/>
      <c r="BL163" s="561"/>
      <c r="BM163" s="561"/>
      <c r="BN163" s="561"/>
      <c r="BO163" s="561"/>
      <c r="BP163" s="561"/>
      <c r="BQ163" s="561"/>
      <c r="BR163" s="561"/>
      <c r="BS163" s="561"/>
      <c r="BT163" s="561"/>
      <c r="BU163" s="561"/>
      <c r="BV163" s="675"/>
      <c r="BW163" s="675"/>
      <c r="BX163" s="675"/>
      <c r="BY163" s="675"/>
      <c r="BZ163" s="675"/>
      <c r="CA163" s="675"/>
      <c r="CB163" s="675"/>
      <c r="CC163" s="675"/>
      <c r="CD163" s="675"/>
      <c r="CE163" s="675"/>
      <c r="CF163" s="675"/>
      <c r="CG163" s="675"/>
      <c r="CH163" s="675"/>
      <c r="CI163" s="675"/>
      <c r="CJ163" s="675"/>
      <c r="CK163" s="675"/>
      <c r="CL163" s="574">
        <f>BF163*AP163-12.97</f>
        <v>19469.429999999997</v>
      </c>
      <c r="CM163" s="574"/>
      <c r="CN163" s="574"/>
      <c r="CO163" s="574"/>
      <c r="CP163" s="574"/>
      <c r="CQ163" s="574"/>
      <c r="CR163" s="574"/>
      <c r="CS163" s="574"/>
      <c r="CT163" s="574"/>
      <c r="CU163" s="574"/>
      <c r="CV163" s="574"/>
      <c r="CW163" s="574"/>
      <c r="CX163" s="574"/>
      <c r="CY163" s="574"/>
      <c r="CZ163" s="574"/>
      <c r="DA163" s="574"/>
    </row>
    <row r="164" spans="1:128" s="5" customFormat="1" ht="12.75" customHeight="1" x14ac:dyDescent="0.2">
      <c r="A164" s="411" t="s">
        <v>32</v>
      </c>
      <c r="B164" s="411"/>
      <c r="C164" s="411"/>
      <c r="D164" s="411"/>
      <c r="E164" s="411"/>
      <c r="F164" s="411"/>
      <c r="G164" s="411"/>
      <c r="H164" s="622" t="s">
        <v>696</v>
      </c>
      <c r="I164" s="622"/>
      <c r="J164" s="622"/>
      <c r="K164" s="622"/>
      <c r="L164" s="622"/>
      <c r="M164" s="622"/>
      <c r="N164" s="622"/>
      <c r="O164" s="622"/>
      <c r="P164" s="622"/>
      <c r="Q164" s="622"/>
      <c r="R164" s="622"/>
      <c r="S164" s="622"/>
      <c r="T164" s="622"/>
      <c r="U164" s="622"/>
      <c r="V164" s="622"/>
      <c r="W164" s="622"/>
      <c r="X164" s="622"/>
      <c r="Y164" s="622"/>
      <c r="Z164" s="622"/>
      <c r="AA164" s="622"/>
      <c r="AB164" s="622"/>
      <c r="AC164" s="622"/>
      <c r="AD164" s="622"/>
      <c r="AE164" s="622"/>
      <c r="AF164" s="622"/>
      <c r="AG164" s="622"/>
      <c r="AH164" s="622"/>
      <c r="AI164" s="622"/>
      <c r="AJ164" s="622"/>
      <c r="AK164" s="622"/>
      <c r="AL164" s="622"/>
      <c r="AM164" s="622"/>
      <c r="AN164" s="622"/>
      <c r="AO164" s="622"/>
      <c r="AP164" s="674">
        <v>753</v>
      </c>
      <c r="AQ164" s="674"/>
      <c r="AR164" s="674"/>
      <c r="AS164" s="674"/>
      <c r="AT164" s="674"/>
      <c r="AU164" s="674"/>
      <c r="AV164" s="674"/>
      <c r="AW164" s="674"/>
      <c r="AX164" s="674"/>
      <c r="AY164" s="674"/>
      <c r="AZ164" s="674"/>
      <c r="BA164" s="674"/>
      <c r="BB164" s="674"/>
      <c r="BC164" s="674"/>
      <c r="BD164" s="674"/>
      <c r="BE164" s="674"/>
      <c r="BF164" s="561">
        <v>39.76</v>
      </c>
      <c r="BG164" s="561"/>
      <c r="BH164" s="561"/>
      <c r="BI164" s="561"/>
      <c r="BJ164" s="561"/>
      <c r="BK164" s="561"/>
      <c r="BL164" s="561"/>
      <c r="BM164" s="561"/>
      <c r="BN164" s="561"/>
      <c r="BO164" s="561"/>
      <c r="BP164" s="561"/>
      <c r="BQ164" s="561"/>
      <c r="BR164" s="561"/>
      <c r="BS164" s="561"/>
      <c r="BT164" s="561"/>
      <c r="BU164" s="561"/>
      <c r="BV164" s="675"/>
      <c r="BW164" s="675"/>
      <c r="BX164" s="675"/>
      <c r="BY164" s="675"/>
      <c r="BZ164" s="675"/>
      <c r="CA164" s="675"/>
      <c r="CB164" s="675"/>
      <c r="CC164" s="675"/>
      <c r="CD164" s="675"/>
      <c r="CE164" s="675"/>
      <c r="CF164" s="675"/>
      <c r="CG164" s="675"/>
      <c r="CH164" s="675"/>
      <c r="CI164" s="675"/>
      <c r="CJ164" s="675"/>
      <c r="CK164" s="675"/>
      <c r="CL164" s="574">
        <f>BF164*AP164</f>
        <v>29939.279999999999</v>
      </c>
      <c r="CM164" s="574"/>
      <c r="CN164" s="574"/>
      <c r="CO164" s="574"/>
      <c r="CP164" s="574"/>
      <c r="CQ164" s="574"/>
      <c r="CR164" s="574"/>
      <c r="CS164" s="574"/>
      <c r="CT164" s="574"/>
      <c r="CU164" s="574"/>
      <c r="CV164" s="574"/>
      <c r="CW164" s="574"/>
      <c r="CX164" s="574"/>
      <c r="CY164" s="574"/>
      <c r="CZ164" s="574"/>
      <c r="DA164" s="574"/>
    </row>
    <row r="165" spans="1:128" s="5" customFormat="1" ht="15" customHeight="1" x14ac:dyDescent="0.2">
      <c r="A165" s="411" t="s">
        <v>33</v>
      </c>
      <c r="B165" s="411"/>
      <c r="C165" s="411"/>
      <c r="D165" s="411"/>
      <c r="E165" s="411"/>
      <c r="F165" s="411"/>
      <c r="G165" s="411"/>
      <c r="H165" s="622" t="s">
        <v>697</v>
      </c>
      <c r="I165" s="622"/>
      <c r="J165" s="622"/>
      <c r="K165" s="622"/>
      <c r="L165" s="622"/>
      <c r="M165" s="622"/>
      <c r="N165" s="622"/>
      <c r="O165" s="622"/>
      <c r="P165" s="622"/>
      <c r="Q165" s="622"/>
      <c r="R165" s="622"/>
      <c r="S165" s="622"/>
      <c r="T165" s="622"/>
      <c r="U165" s="622"/>
      <c r="V165" s="622"/>
      <c r="W165" s="622"/>
      <c r="X165" s="622"/>
      <c r="Y165" s="622"/>
      <c r="Z165" s="622"/>
      <c r="AA165" s="622"/>
      <c r="AB165" s="622"/>
      <c r="AC165" s="622"/>
      <c r="AD165" s="622"/>
      <c r="AE165" s="622"/>
      <c r="AF165" s="622"/>
      <c r="AG165" s="622"/>
      <c r="AH165" s="622"/>
      <c r="AI165" s="622"/>
      <c r="AJ165" s="622"/>
      <c r="AK165" s="622"/>
      <c r="AL165" s="622"/>
      <c r="AM165" s="622"/>
      <c r="AN165" s="622"/>
      <c r="AO165" s="622"/>
      <c r="AP165" s="674">
        <v>30</v>
      </c>
      <c r="AQ165" s="674"/>
      <c r="AR165" s="674"/>
      <c r="AS165" s="674"/>
      <c r="AT165" s="674"/>
      <c r="AU165" s="674"/>
      <c r="AV165" s="674"/>
      <c r="AW165" s="674"/>
      <c r="AX165" s="674"/>
      <c r="AY165" s="674"/>
      <c r="AZ165" s="674"/>
      <c r="BA165" s="674"/>
      <c r="BB165" s="674"/>
      <c r="BC165" s="674"/>
      <c r="BD165" s="674"/>
      <c r="BE165" s="674"/>
      <c r="BF165" s="561">
        <v>39.76</v>
      </c>
      <c r="BG165" s="561"/>
      <c r="BH165" s="561"/>
      <c r="BI165" s="561"/>
      <c r="BJ165" s="561"/>
      <c r="BK165" s="561"/>
      <c r="BL165" s="561"/>
      <c r="BM165" s="561"/>
      <c r="BN165" s="561"/>
      <c r="BO165" s="561"/>
      <c r="BP165" s="561"/>
      <c r="BQ165" s="561"/>
      <c r="BR165" s="561"/>
      <c r="BS165" s="561"/>
      <c r="BT165" s="561"/>
      <c r="BU165" s="561"/>
      <c r="BV165" s="675"/>
      <c r="BW165" s="675"/>
      <c r="BX165" s="675"/>
      <c r="BY165" s="675"/>
      <c r="BZ165" s="675"/>
      <c r="CA165" s="675"/>
      <c r="CB165" s="675"/>
      <c r="CC165" s="675"/>
      <c r="CD165" s="675"/>
      <c r="CE165" s="675"/>
      <c r="CF165" s="675"/>
      <c r="CG165" s="675"/>
      <c r="CH165" s="675"/>
      <c r="CI165" s="675"/>
      <c r="CJ165" s="675"/>
      <c r="CK165" s="675"/>
      <c r="CL165" s="574">
        <f>BF165*AP165</f>
        <v>1192.8</v>
      </c>
      <c r="CM165" s="574"/>
      <c r="CN165" s="574"/>
      <c r="CO165" s="574"/>
      <c r="CP165" s="574"/>
      <c r="CQ165" s="574"/>
      <c r="CR165" s="574"/>
      <c r="CS165" s="574"/>
      <c r="CT165" s="574"/>
      <c r="CU165" s="574"/>
      <c r="CV165" s="574"/>
      <c r="CW165" s="574"/>
      <c r="CX165" s="574"/>
      <c r="CY165" s="574"/>
      <c r="CZ165" s="574"/>
      <c r="DA165" s="574"/>
    </row>
    <row r="166" spans="1:128" s="5" customFormat="1" ht="13.5" customHeight="1" x14ac:dyDescent="0.2">
      <c r="A166" s="450" t="s">
        <v>36</v>
      </c>
      <c r="B166" s="450"/>
      <c r="C166" s="450"/>
      <c r="D166" s="450"/>
      <c r="E166" s="450"/>
      <c r="F166" s="450"/>
      <c r="G166" s="450"/>
      <c r="H166" s="673" t="s">
        <v>154</v>
      </c>
      <c r="I166" s="673"/>
      <c r="J166" s="673"/>
      <c r="K166" s="673"/>
      <c r="L166" s="673"/>
      <c r="M166" s="673"/>
      <c r="N166" s="673"/>
      <c r="O166" s="673"/>
      <c r="P166" s="673"/>
      <c r="Q166" s="673"/>
      <c r="R166" s="673"/>
      <c r="S166" s="673"/>
      <c r="T166" s="673"/>
      <c r="U166" s="673"/>
      <c r="V166" s="673"/>
      <c r="W166" s="673"/>
      <c r="X166" s="673"/>
      <c r="Y166" s="673"/>
      <c r="Z166" s="673"/>
      <c r="AA166" s="673"/>
      <c r="AB166" s="673"/>
      <c r="AC166" s="673"/>
      <c r="AD166" s="673"/>
      <c r="AE166" s="673"/>
      <c r="AF166" s="673"/>
      <c r="AG166" s="673"/>
      <c r="AH166" s="673"/>
      <c r="AI166" s="673"/>
      <c r="AJ166" s="673"/>
      <c r="AK166" s="673"/>
      <c r="AL166" s="673"/>
      <c r="AM166" s="673"/>
      <c r="AN166" s="673"/>
      <c r="AO166" s="673"/>
      <c r="AP166" s="676">
        <f>SUM(AP168:BE169)</f>
        <v>49</v>
      </c>
      <c r="AQ166" s="676"/>
      <c r="AR166" s="676"/>
      <c r="AS166" s="676"/>
      <c r="AT166" s="676"/>
      <c r="AU166" s="676"/>
      <c r="AV166" s="676"/>
      <c r="AW166" s="676"/>
      <c r="AX166" s="676"/>
      <c r="AY166" s="676"/>
      <c r="AZ166" s="676"/>
      <c r="BA166" s="676"/>
      <c r="BB166" s="676"/>
      <c r="BC166" s="676"/>
      <c r="BD166" s="676"/>
      <c r="BE166" s="676"/>
      <c r="BF166" s="677" t="s">
        <v>113</v>
      </c>
      <c r="BG166" s="677"/>
      <c r="BH166" s="677"/>
      <c r="BI166" s="677"/>
      <c r="BJ166" s="677"/>
      <c r="BK166" s="677"/>
      <c r="BL166" s="677"/>
      <c r="BM166" s="677"/>
      <c r="BN166" s="677"/>
      <c r="BO166" s="677"/>
      <c r="BP166" s="677"/>
      <c r="BQ166" s="677"/>
      <c r="BR166" s="677"/>
      <c r="BS166" s="677"/>
      <c r="BT166" s="677"/>
      <c r="BU166" s="677"/>
      <c r="BV166" s="677" t="s">
        <v>113</v>
      </c>
      <c r="BW166" s="677"/>
      <c r="BX166" s="677"/>
      <c r="BY166" s="677"/>
      <c r="BZ166" s="677"/>
      <c r="CA166" s="677"/>
      <c r="CB166" s="677"/>
      <c r="CC166" s="677"/>
      <c r="CD166" s="677"/>
      <c r="CE166" s="677"/>
      <c r="CF166" s="677"/>
      <c r="CG166" s="677"/>
      <c r="CH166" s="677"/>
      <c r="CI166" s="677"/>
      <c r="CJ166" s="677"/>
      <c r="CK166" s="677"/>
      <c r="CL166" s="626">
        <f>SUM(CL168:DA169)+0.01</f>
        <v>26383.999999999996</v>
      </c>
      <c r="CM166" s="626"/>
      <c r="CN166" s="626"/>
      <c r="CO166" s="626"/>
      <c r="CP166" s="626"/>
      <c r="CQ166" s="626"/>
      <c r="CR166" s="626"/>
      <c r="CS166" s="626"/>
      <c r="CT166" s="626"/>
      <c r="CU166" s="626"/>
      <c r="CV166" s="626"/>
      <c r="CW166" s="626"/>
      <c r="CX166" s="626"/>
      <c r="CY166" s="626"/>
      <c r="CZ166" s="626"/>
      <c r="DA166" s="626"/>
    </row>
    <row r="167" spans="1:128" s="5" customFormat="1" ht="16.5" customHeight="1" x14ac:dyDescent="0.2">
      <c r="A167" s="411"/>
      <c r="B167" s="411"/>
      <c r="C167" s="411"/>
      <c r="D167" s="411"/>
      <c r="E167" s="411"/>
      <c r="F167" s="411"/>
      <c r="G167" s="411"/>
      <c r="H167" s="673" t="s">
        <v>155</v>
      </c>
      <c r="I167" s="673"/>
      <c r="J167" s="673"/>
      <c r="K167" s="673"/>
      <c r="L167" s="673"/>
      <c r="M167" s="673"/>
      <c r="N167" s="673"/>
      <c r="O167" s="673"/>
      <c r="P167" s="673"/>
      <c r="Q167" s="673"/>
      <c r="R167" s="673"/>
      <c r="S167" s="673"/>
      <c r="T167" s="673"/>
      <c r="U167" s="673"/>
      <c r="V167" s="673"/>
      <c r="W167" s="673"/>
      <c r="X167" s="673"/>
      <c r="Y167" s="673"/>
      <c r="Z167" s="673"/>
      <c r="AA167" s="673"/>
      <c r="AB167" s="673"/>
      <c r="AC167" s="673"/>
      <c r="AD167" s="673"/>
      <c r="AE167" s="673"/>
      <c r="AF167" s="673"/>
      <c r="AG167" s="673"/>
      <c r="AH167" s="673"/>
      <c r="AI167" s="673"/>
      <c r="AJ167" s="673"/>
      <c r="AK167" s="673"/>
      <c r="AL167" s="673"/>
      <c r="AM167" s="673"/>
      <c r="AN167" s="673"/>
      <c r="AO167" s="673"/>
      <c r="AP167" s="561"/>
      <c r="AQ167" s="561"/>
      <c r="AR167" s="561"/>
      <c r="AS167" s="561"/>
      <c r="AT167" s="561"/>
      <c r="AU167" s="561"/>
      <c r="AV167" s="561"/>
      <c r="AW167" s="561"/>
      <c r="AX167" s="561"/>
      <c r="AY167" s="561"/>
      <c r="AZ167" s="561"/>
      <c r="BA167" s="561"/>
      <c r="BB167" s="561"/>
      <c r="BC167" s="561"/>
      <c r="BD167" s="561"/>
      <c r="BE167" s="561"/>
      <c r="BF167" s="561"/>
      <c r="BG167" s="561"/>
      <c r="BH167" s="561"/>
      <c r="BI167" s="561"/>
      <c r="BJ167" s="561"/>
      <c r="BK167" s="561"/>
      <c r="BL167" s="561"/>
      <c r="BM167" s="561"/>
      <c r="BN167" s="561"/>
      <c r="BO167" s="561"/>
      <c r="BP167" s="561"/>
      <c r="BQ167" s="561"/>
      <c r="BR167" s="561"/>
      <c r="BS167" s="561"/>
      <c r="BT167" s="561"/>
      <c r="BU167" s="561"/>
      <c r="BV167" s="561"/>
      <c r="BW167" s="561"/>
      <c r="BX167" s="561"/>
      <c r="BY167" s="561"/>
      <c r="BZ167" s="561"/>
      <c r="CA167" s="561"/>
      <c r="CB167" s="561"/>
      <c r="CC167" s="561"/>
      <c r="CD167" s="561"/>
      <c r="CE167" s="561"/>
      <c r="CF167" s="561"/>
      <c r="CG167" s="561"/>
      <c r="CH167" s="561"/>
      <c r="CI167" s="561"/>
      <c r="CJ167" s="561"/>
      <c r="CK167" s="561"/>
      <c r="CL167" s="574"/>
      <c r="CM167" s="574"/>
      <c r="CN167" s="574"/>
      <c r="CO167" s="574"/>
      <c r="CP167" s="574"/>
      <c r="CQ167" s="574"/>
      <c r="CR167" s="574"/>
      <c r="CS167" s="574"/>
      <c r="CT167" s="574"/>
      <c r="CU167" s="574"/>
      <c r="CV167" s="574"/>
      <c r="CW167" s="574"/>
      <c r="CX167" s="574"/>
      <c r="CY167" s="574"/>
      <c r="CZ167" s="574"/>
      <c r="DA167" s="574"/>
    </row>
    <row r="168" spans="1:128" s="5" customFormat="1" ht="13.5" customHeight="1" x14ac:dyDescent="0.2">
      <c r="A168" s="411" t="s">
        <v>136</v>
      </c>
      <c r="B168" s="411"/>
      <c r="C168" s="411"/>
      <c r="D168" s="411"/>
      <c r="E168" s="411"/>
      <c r="F168" s="411"/>
      <c r="G168" s="411"/>
      <c r="H168" s="622" t="s">
        <v>695</v>
      </c>
      <c r="I168" s="622"/>
      <c r="J168" s="622"/>
      <c r="K168" s="622"/>
      <c r="L168" s="622"/>
      <c r="M168" s="622"/>
      <c r="N168" s="622"/>
      <c r="O168" s="622"/>
      <c r="P168" s="622"/>
      <c r="Q168" s="622"/>
      <c r="R168" s="622"/>
      <c r="S168" s="622"/>
      <c r="T168" s="622"/>
      <c r="U168" s="622"/>
      <c r="V168" s="622"/>
      <c r="W168" s="622"/>
      <c r="X168" s="622"/>
      <c r="Y168" s="622"/>
      <c r="Z168" s="622"/>
      <c r="AA168" s="622"/>
      <c r="AB168" s="622"/>
      <c r="AC168" s="622"/>
      <c r="AD168" s="622"/>
      <c r="AE168" s="622"/>
      <c r="AF168" s="622"/>
      <c r="AG168" s="622"/>
      <c r="AH168" s="622"/>
      <c r="AI168" s="622"/>
      <c r="AJ168" s="622"/>
      <c r="AK168" s="622"/>
      <c r="AL168" s="622"/>
      <c r="AM168" s="622"/>
      <c r="AN168" s="622"/>
      <c r="AO168" s="622"/>
      <c r="AP168" s="674">
        <v>24.5</v>
      </c>
      <c r="AQ168" s="674"/>
      <c r="AR168" s="674"/>
      <c r="AS168" s="674"/>
      <c r="AT168" s="674"/>
      <c r="AU168" s="674"/>
      <c r="AV168" s="674"/>
      <c r="AW168" s="674"/>
      <c r="AX168" s="674"/>
      <c r="AY168" s="674"/>
      <c r="AZ168" s="674"/>
      <c r="BA168" s="674"/>
      <c r="BB168" s="674"/>
      <c r="BC168" s="674"/>
      <c r="BD168" s="674"/>
      <c r="BE168" s="674"/>
      <c r="BF168" s="561">
        <v>539.54999999999995</v>
      </c>
      <c r="BG168" s="561"/>
      <c r="BH168" s="561"/>
      <c r="BI168" s="561"/>
      <c r="BJ168" s="561"/>
      <c r="BK168" s="561"/>
      <c r="BL168" s="561"/>
      <c r="BM168" s="561"/>
      <c r="BN168" s="561"/>
      <c r="BO168" s="561"/>
      <c r="BP168" s="561"/>
      <c r="BQ168" s="561"/>
      <c r="BR168" s="561"/>
      <c r="BS168" s="561"/>
      <c r="BT168" s="561"/>
      <c r="BU168" s="561"/>
      <c r="BV168" s="561"/>
      <c r="BW168" s="561"/>
      <c r="BX168" s="561"/>
      <c r="BY168" s="561"/>
      <c r="BZ168" s="561"/>
      <c r="CA168" s="561"/>
      <c r="CB168" s="561"/>
      <c r="CC168" s="561"/>
      <c r="CD168" s="561"/>
      <c r="CE168" s="561"/>
      <c r="CF168" s="561"/>
      <c r="CG168" s="561"/>
      <c r="CH168" s="561"/>
      <c r="CI168" s="561"/>
      <c r="CJ168" s="561"/>
      <c r="CK168" s="561"/>
      <c r="CL168" s="574">
        <f>AP168*BF168-26.98</f>
        <v>13191.994999999999</v>
      </c>
      <c r="CM168" s="574"/>
      <c r="CN168" s="574"/>
      <c r="CO168" s="574"/>
      <c r="CP168" s="574"/>
      <c r="CQ168" s="574"/>
      <c r="CR168" s="574"/>
      <c r="CS168" s="574"/>
      <c r="CT168" s="574"/>
      <c r="CU168" s="574"/>
      <c r="CV168" s="574"/>
      <c r="CW168" s="574"/>
      <c r="CX168" s="574"/>
      <c r="CY168" s="574"/>
      <c r="CZ168" s="574"/>
      <c r="DA168" s="574"/>
    </row>
    <row r="169" spans="1:128" s="5" customFormat="1" ht="15" customHeight="1" x14ac:dyDescent="0.2">
      <c r="A169" s="411" t="s">
        <v>137</v>
      </c>
      <c r="B169" s="411"/>
      <c r="C169" s="411"/>
      <c r="D169" s="411"/>
      <c r="E169" s="411"/>
      <c r="F169" s="411"/>
      <c r="G169" s="411"/>
      <c r="H169" s="622" t="s">
        <v>696</v>
      </c>
      <c r="I169" s="622"/>
      <c r="J169" s="622"/>
      <c r="K169" s="622"/>
      <c r="L169" s="622"/>
      <c r="M169" s="622"/>
      <c r="N169" s="622"/>
      <c r="O169" s="622"/>
      <c r="P169" s="622"/>
      <c r="Q169" s="622"/>
      <c r="R169" s="622"/>
      <c r="S169" s="622"/>
      <c r="T169" s="622"/>
      <c r="U169" s="622"/>
      <c r="V169" s="622"/>
      <c r="W169" s="622"/>
      <c r="X169" s="622"/>
      <c r="Y169" s="622"/>
      <c r="Z169" s="622"/>
      <c r="AA169" s="622"/>
      <c r="AB169" s="622"/>
      <c r="AC169" s="622"/>
      <c r="AD169" s="622"/>
      <c r="AE169" s="622"/>
      <c r="AF169" s="622"/>
      <c r="AG169" s="622"/>
      <c r="AH169" s="622"/>
      <c r="AI169" s="622"/>
      <c r="AJ169" s="622"/>
      <c r="AK169" s="622"/>
      <c r="AL169" s="622"/>
      <c r="AM169" s="622"/>
      <c r="AN169" s="622"/>
      <c r="AO169" s="622"/>
      <c r="AP169" s="561">
        <v>24.5</v>
      </c>
      <c r="AQ169" s="561"/>
      <c r="AR169" s="561"/>
      <c r="AS169" s="561"/>
      <c r="AT169" s="561"/>
      <c r="AU169" s="561"/>
      <c r="AV169" s="561"/>
      <c r="AW169" s="561"/>
      <c r="AX169" s="561"/>
      <c r="AY169" s="561"/>
      <c r="AZ169" s="561"/>
      <c r="BA169" s="561"/>
      <c r="BB169" s="561"/>
      <c r="BC169" s="561"/>
      <c r="BD169" s="561"/>
      <c r="BE169" s="561"/>
      <c r="BF169" s="561">
        <v>539.54999999999995</v>
      </c>
      <c r="BG169" s="561"/>
      <c r="BH169" s="561"/>
      <c r="BI169" s="561"/>
      <c r="BJ169" s="561"/>
      <c r="BK169" s="561"/>
      <c r="BL169" s="561"/>
      <c r="BM169" s="561"/>
      <c r="BN169" s="561"/>
      <c r="BO169" s="561"/>
      <c r="BP169" s="561"/>
      <c r="BQ169" s="561"/>
      <c r="BR169" s="561"/>
      <c r="BS169" s="561"/>
      <c r="BT169" s="561"/>
      <c r="BU169" s="561"/>
      <c r="BV169" s="561"/>
      <c r="BW169" s="561"/>
      <c r="BX169" s="561"/>
      <c r="BY169" s="561"/>
      <c r="BZ169" s="561"/>
      <c r="CA169" s="561"/>
      <c r="CB169" s="561"/>
      <c r="CC169" s="561"/>
      <c r="CD169" s="561"/>
      <c r="CE169" s="561"/>
      <c r="CF169" s="561"/>
      <c r="CG169" s="561"/>
      <c r="CH169" s="561"/>
      <c r="CI169" s="561"/>
      <c r="CJ169" s="561"/>
      <c r="CK169" s="561"/>
      <c r="CL169" s="574">
        <f>AP169*BF169-26.98</f>
        <v>13191.994999999999</v>
      </c>
      <c r="CM169" s="574"/>
      <c r="CN169" s="574"/>
      <c r="CO169" s="574"/>
      <c r="CP169" s="574"/>
      <c r="CQ169" s="574"/>
      <c r="CR169" s="574"/>
      <c r="CS169" s="574"/>
      <c r="CT169" s="574"/>
      <c r="CU169" s="574"/>
      <c r="CV169" s="574"/>
      <c r="CW169" s="574"/>
      <c r="CX169" s="574"/>
      <c r="CY169" s="574"/>
      <c r="CZ169" s="574"/>
      <c r="DA169" s="574"/>
    </row>
    <row r="170" spans="1:128" s="5" customFormat="1" ht="28.5" customHeight="1" x14ac:dyDescent="0.2">
      <c r="A170" s="530" t="s">
        <v>99</v>
      </c>
      <c r="B170" s="531"/>
      <c r="C170" s="531"/>
      <c r="D170" s="531"/>
      <c r="E170" s="531"/>
      <c r="F170" s="531"/>
      <c r="G170" s="532"/>
      <c r="H170" s="610" t="s">
        <v>141</v>
      </c>
      <c r="I170" s="611"/>
      <c r="J170" s="611"/>
      <c r="K170" s="611"/>
      <c r="L170" s="611"/>
      <c r="M170" s="611"/>
      <c r="N170" s="611"/>
      <c r="O170" s="611"/>
      <c r="P170" s="611"/>
      <c r="Q170" s="611"/>
      <c r="R170" s="611"/>
      <c r="S170" s="611"/>
      <c r="T170" s="611"/>
      <c r="U170" s="611"/>
      <c r="V170" s="611"/>
      <c r="W170" s="611"/>
      <c r="X170" s="611"/>
      <c r="Y170" s="611"/>
      <c r="Z170" s="611"/>
      <c r="AA170" s="611"/>
      <c r="AB170" s="611"/>
      <c r="AC170" s="611"/>
      <c r="AD170" s="611"/>
      <c r="AE170" s="611"/>
      <c r="AF170" s="611"/>
      <c r="AG170" s="611"/>
      <c r="AH170" s="611"/>
      <c r="AI170" s="611"/>
      <c r="AJ170" s="611"/>
      <c r="AK170" s="611"/>
      <c r="AL170" s="611"/>
      <c r="AM170" s="611"/>
      <c r="AN170" s="611"/>
      <c r="AO170" s="612"/>
      <c r="AP170" s="669">
        <f>SUM(AP172:BE173)</f>
        <v>500</v>
      </c>
      <c r="AQ170" s="670"/>
      <c r="AR170" s="670"/>
      <c r="AS170" s="670"/>
      <c r="AT170" s="670"/>
      <c r="AU170" s="670"/>
      <c r="AV170" s="670"/>
      <c r="AW170" s="670"/>
      <c r="AX170" s="670"/>
      <c r="AY170" s="670"/>
      <c r="AZ170" s="670"/>
      <c r="BA170" s="670"/>
      <c r="BB170" s="670"/>
      <c r="BC170" s="670"/>
      <c r="BD170" s="670"/>
      <c r="BE170" s="671"/>
      <c r="BF170" s="507" t="s">
        <v>113</v>
      </c>
      <c r="BG170" s="508"/>
      <c r="BH170" s="508"/>
      <c r="BI170" s="508"/>
      <c r="BJ170" s="508"/>
      <c r="BK170" s="508"/>
      <c r="BL170" s="508"/>
      <c r="BM170" s="508"/>
      <c r="BN170" s="508"/>
      <c r="BO170" s="508"/>
      <c r="BP170" s="508"/>
      <c r="BQ170" s="508"/>
      <c r="BR170" s="508"/>
      <c r="BS170" s="508"/>
      <c r="BT170" s="508"/>
      <c r="BU170" s="509"/>
      <c r="BV170" s="507" t="s">
        <v>113</v>
      </c>
      <c r="BW170" s="508"/>
      <c r="BX170" s="508"/>
      <c r="BY170" s="508"/>
      <c r="BZ170" s="508"/>
      <c r="CA170" s="508"/>
      <c r="CB170" s="508"/>
      <c r="CC170" s="508"/>
      <c r="CD170" s="508"/>
      <c r="CE170" s="508"/>
      <c r="CF170" s="508"/>
      <c r="CG170" s="508"/>
      <c r="CH170" s="508"/>
      <c r="CI170" s="508"/>
      <c r="CJ170" s="508"/>
      <c r="CK170" s="509"/>
      <c r="CL170" s="405">
        <f>SUM(CL172)</f>
        <v>19880</v>
      </c>
      <c r="CM170" s="406"/>
      <c r="CN170" s="406"/>
      <c r="CO170" s="406"/>
      <c r="CP170" s="406"/>
      <c r="CQ170" s="406"/>
      <c r="CR170" s="406"/>
      <c r="CS170" s="406"/>
      <c r="CT170" s="406"/>
      <c r="CU170" s="406"/>
      <c r="CV170" s="406"/>
      <c r="CW170" s="406"/>
      <c r="CX170" s="406"/>
      <c r="CY170" s="406"/>
      <c r="CZ170" s="406"/>
      <c r="DA170" s="407"/>
    </row>
    <row r="171" spans="1:128" s="5" customFormat="1" ht="12" customHeight="1" x14ac:dyDescent="0.2">
      <c r="A171" s="411"/>
      <c r="B171" s="411"/>
      <c r="C171" s="411"/>
      <c r="D171" s="411"/>
      <c r="E171" s="411"/>
      <c r="F171" s="411"/>
      <c r="G171" s="411"/>
      <c r="H171" s="435" t="s">
        <v>155</v>
      </c>
      <c r="I171" s="435"/>
      <c r="J171" s="435"/>
      <c r="K171" s="435"/>
      <c r="L171" s="435"/>
      <c r="M171" s="435"/>
      <c r="N171" s="435"/>
      <c r="O171" s="435"/>
      <c r="P171" s="435"/>
      <c r="Q171" s="435"/>
      <c r="R171" s="435"/>
      <c r="S171" s="435"/>
      <c r="T171" s="435"/>
      <c r="U171" s="435"/>
      <c r="V171" s="435"/>
      <c r="W171" s="435"/>
      <c r="X171" s="435"/>
      <c r="Y171" s="435"/>
      <c r="Z171" s="435"/>
      <c r="AA171" s="435"/>
      <c r="AB171" s="435"/>
      <c r="AC171" s="435"/>
      <c r="AD171" s="435"/>
      <c r="AE171" s="435"/>
      <c r="AF171" s="435"/>
      <c r="AG171" s="435"/>
      <c r="AH171" s="435"/>
      <c r="AI171" s="435"/>
      <c r="AJ171" s="435"/>
      <c r="AK171" s="435"/>
      <c r="AL171" s="435"/>
      <c r="AM171" s="435"/>
      <c r="AN171" s="435"/>
      <c r="AO171" s="435"/>
      <c r="AP171" s="404"/>
      <c r="AQ171" s="404"/>
      <c r="AR171" s="404"/>
      <c r="AS171" s="404"/>
      <c r="AT171" s="404"/>
      <c r="AU171" s="404"/>
      <c r="AV171" s="404"/>
      <c r="AW171" s="404"/>
      <c r="AX171" s="404"/>
      <c r="AY171" s="404"/>
      <c r="AZ171" s="404"/>
      <c r="BA171" s="404"/>
      <c r="BB171" s="404"/>
      <c r="BC171" s="404"/>
      <c r="BD171" s="404"/>
      <c r="BE171" s="404"/>
      <c r="BF171" s="404"/>
      <c r="BG171" s="404"/>
      <c r="BH171" s="404"/>
      <c r="BI171" s="404"/>
      <c r="BJ171" s="404"/>
      <c r="BK171" s="404"/>
      <c r="BL171" s="404"/>
      <c r="BM171" s="404"/>
      <c r="BN171" s="404"/>
      <c r="BO171" s="404"/>
      <c r="BP171" s="404"/>
      <c r="BQ171" s="404"/>
      <c r="BR171" s="404"/>
      <c r="BS171" s="404"/>
      <c r="BT171" s="404"/>
      <c r="BU171" s="404"/>
      <c r="BV171" s="404"/>
      <c r="BW171" s="404"/>
      <c r="BX171" s="404"/>
      <c r="BY171" s="404"/>
      <c r="BZ171" s="404"/>
      <c r="CA171" s="404"/>
      <c r="CB171" s="404"/>
      <c r="CC171" s="404"/>
      <c r="CD171" s="404"/>
      <c r="CE171" s="404"/>
      <c r="CF171" s="404"/>
      <c r="CG171" s="404"/>
      <c r="CH171" s="404"/>
      <c r="CI171" s="404"/>
      <c r="CJ171" s="404"/>
      <c r="CK171" s="404"/>
      <c r="CL171" s="551"/>
      <c r="CM171" s="551"/>
      <c r="CN171" s="551"/>
      <c r="CO171" s="551"/>
      <c r="CP171" s="551"/>
      <c r="CQ171" s="551"/>
      <c r="CR171" s="551"/>
      <c r="CS171" s="551"/>
      <c r="CT171" s="551"/>
      <c r="CU171" s="551"/>
      <c r="CV171" s="551"/>
      <c r="CW171" s="551"/>
      <c r="CX171" s="551"/>
      <c r="CY171" s="551"/>
      <c r="CZ171" s="551"/>
      <c r="DA171" s="551"/>
    </row>
    <row r="172" spans="1:128" s="5" customFormat="1" ht="15" customHeight="1" x14ac:dyDescent="0.2">
      <c r="A172" s="411" t="s">
        <v>148</v>
      </c>
      <c r="B172" s="411"/>
      <c r="C172" s="411"/>
      <c r="D172" s="411"/>
      <c r="E172" s="411"/>
      <c r="F172" s="411"/>
      <c r="G172" s="411"/>
      <c r="H172" s="418" t="s">
        <v>708</v>
      </c>
      <c r="I172" s="418"/>
      <c r="J172" s="418"/>
      <c r="K172" s="418"/>
      <c r="L172" s="418"/>
      <c r="M172" s="418"/>
      <c r="N172" s="418"/>
      <c r="O172" s="418"/>
      <c r="P172" s="418"/>
      <c r="Q172" s="418"/>
      <c r="R172" s="418"/>
      <c r="S172" s="418"/>
      <c r="T172" s="418"/>
      <c r="U172" s="418"/>
      <c r="V172" s="418"/>
      <c r="W172" s="418"/>
      <c r="X172" s="418"/>
      <c r="Y172" s="418"/>
      <c r="Z172" s="418"/>
      <c r="AA172" s="418"/>
      <c r="AB172" s="418"/>
      <c r="AC172" s="418"/>
      <c r="AD172" s="418"/>
      <c r="AE172" s="418"/>
      <c r="AF172" s="418"/>
      <c r="AG172" s="418"/>
      <c r="AH172" s="418"/>
      <c r="AI172" s="418"/>
      <c r="AJ172" s="418"/>
      <c r="AK172" s="418"/>
      <c r="AL172" s="418"/>
      <c r="AM172" s="418"/>
      <c r="AN172" s="418"/>
      <c r="AO172" s="418"/>
      <c r="AP172" s="672">
        <v>500</v>
      </c>
      <c r="AQ172" s="672"/>
      <c r="AR172" s="672"/>
      <c r="AS172" s="672"/>
      <c r="AT172" s="672"/>
      <c r="AU172" s="672"/>
      <c r="AV172" s="672"/>
      <c r="AW172" s="672"/>
      <c r="AX172" s="672"/>
      <c r="AY172" s="672"/>
      <c r="AZ172" s="672"/>
      <c r="BA172" s="672"/>
      <c r="BB172" s="672"/>
      <c r="BC172" s="672"/>
      <c r="BD172" s="672"/>
      <c r="BE172" s="672"/>
      <c r="BF172" s="404">
        <v>39.76</v>
      </c>
      <c r="BG172" s="404"/>
      <c r="BH172" s="404"/>
      <c r="BI172" s="404"/>
      <c r="BJ172" s="404"/>
      <c r="BK172" s="404"/>
      <c r="BL172" s="404"/>
      <c r="BM172" s="404"/>
      <c r="BN172" s="404"/>
      <c r="BO172" s="404"/>
      <c r="BP172" s="404"/>
      <c r="BQ172" s="404"/>
      <c r="BR172" s="404"/>
      <c r="BS172" s="404"/>
      <c r="BT172" s="404"/>
      <c r="BU172" s="404"/>
      <c r="BV172" s="404"/>
      <c r="BW172" s="404"/>
      <c r="BX172" s="404"/>
      <c r="BY172" s="404"/>
      <c r="BZ172" s="404"/>
      <c r="CA172" s="404"/>
      <c r="CB172" s="404"/>
      <c r="CC172" s="404"/>
      <c r="CD172" s="404"/>
      <c r="CE172" s="404"/>
      <c r="CF172" s="404"/>
      <c r="CG172" s="404"/>
      <c r="CH172" s="404"/>
      <c r="CI172" s="404"/>
      <c r="CJ172" s="404"/>
      <c r="CK172" s="404"/>
      <c r="CL172" s="551">
        <f>AP172*BF172</f>
        <v>19880</v>
      </c>
      <c r="CM172" s="551"/>
      <c r="CN172" s="551"/>
      <c r="CO172" s="551"/>
      <c r="CP172" s="551"/>
      <c r="CQ172" s="551"/>
      <c r="CR172" s="551"/>
      <c r="CS172" s="551"/>
      <c r="CT172" s="551"/>
      <c r="CU172" s="551"/>
      <c r="CV172" s="551"/>
      <c r="CW172" s="551"/>
      <c r="CX172" s="551"/>
      <c r="CY172" s="551"/>
      <c r="CZ172" s="551"/>
      <c r="DA172" s="551"/>
    </row>
    <row r="173" spans="1:128" s="5" customFormat="1" ht="15" customHeight="1" x14ac:dyDescent="0.2">
      <c r="A173" s="411"/>
      <c r="B173" s="411"/>
      <c r="C173" s="411"/>
      <c r="D173" s="411"/>
      <c r="E173" s="411"/>
      <c r="F173" s="411"/>
      <c r="G173" s="411"/>
      <c r="H173" s="609" t="s">
        <v>7</v>
      </c>
      <c r="I173" s="473"/>
      <c r="J173" s="473"/>
      <c r="K173" s="473"/>
      <c r="L173" s="473"/>
      <c r="M173" s="473"/>
      <c r="N173" s="473"/>
      <c r="O173" s="473"/>
      <c r="P173" s="473"/>
      <c r="Q173" s="473"/>
      <c r="R173" s="473"/>
      <c r="S173" s="473"/>
      <c r="T173" s="473"/>
      <c r="U173" s="473"/>
      <c r="V173" s="473"/>
      <c r="W173" s="473"/>
      <c r="X173" s="473"/>
      <c r="Y173" s="473"/>
      <c r="Z173" s="473"/>
      <c r="AA173" s="473"/>
      <c r="AB173" s="473"/>
      <c r="AC173" s="473"/>
      <c r="AD173" s="473"/>
      <c r="AE173" s="473"/>
      <c r="AF173" s="473"/>
      <c r="AG173" s="473"/>
      <c r="AH173" s="473"/>
      <c r="AI173" s="473"/>
      <c r="AJ173" s="473"/>
      <c r="AK173" s="473"/>
      <c r="AL173" s="473"/>
      <c r="AM173" s="473"/>
      <c r="AN173" s="473"/>
      <c r="AO173" s="474"/>
      <c r="AP173" s="404" t="s">
        <v>8</v>
      </c>
      <c r="AQ173" s="404"/>
      <c r="AR173" s="404"/>
      <c r="AS173" s="404"/>
      <c r="AT173" s="404"/>
      <c r="AU173" s="404"/>
      <c r="AV173" s="404"/>
      <c r="AW173" s="404"/>
      <c r="AX173" s="404"/>
      <c r="AY173" s="404"/>
      <c r="AZ173" s="404"/>
      <c r="BA173" s="404"/>
      <c r="BB173" s="404"/>
      <c r="BC173" s="404"/>
      <c r="BD173" s="404"/>
      <c r="BE173" s="404"/>
      <c r="BF173" s="404" t="s">
        <v>8</v>
      </c>
      <c r="BG173" s="404"/>
      <c r="BH173" s="404"/>
      <c r="BI173" s="404"/>
      <c r="BJ173" s="404"/>
      <c r="BK173" s="404"/>
      <c r="BL173" s="404"/>
      <c r="BM173" s="404"/>
      <c r="BN173" s="404"/>
      <c r="BO173" s="404"/>
      <c r="BP173" s="404"/>
      <c r="BQ173" s="404"/>
      <c r="BR173" s="404"/>
      <c r="BS173" s="404"/>
      <c r="BT173" s="404"/>
      <c r="BU173" s="404"/>
      <c r="BV173" s="404" t="s">
        <v>8</v>
      </c>
      <c r="BW173" s="404"/>
      <c r="BX173" s="404"/>
      <c r="BY173" s="404"/>
      <c r="BZ173" s="404"/>
      <c r="CA173" s="404"/>
      <c r="CB173" s="404"/>
      <c r="CC173" s="404"/>
      <c r="CD173" s="404"/>
      <c r="CE173" s="404"/>
      <c r="CF173" s="404"/>
      <c r="CG173" s="404"/>
      <c r="CH173" s="404"/>
      <c r="CI173" s="404"/>
      <c r="CJ173" s="404"/>
      <c r="CK173" s="404"/>
      <c r="CL173" s="589">
        <f>+CL156+CL161+CL166+CL170</f>
        <v>147467.01999999999</v>
      </c>
      <c r="CM173" s="589"/>
      <c r="CN173" s="589"/>
      <c r="CO173" s="589"/>
      <c r="CP173" s="589"/>
      <c r="CQ173" s="589"/>
      <c r="CR173" s="589"/>
      <c r="CS173" s="589"/>
      <c r="CT173" s="589"/>
      <c r="CU173" s="589"/>
      <c r="CV173" s="589"/>
      <c r="CW173" s="589"/>
      <c r="CX173" s="589"/>
      <c r="CY173" s="589"/>
      <c r="CZ173" s="589"/>
      <c r="DA173" s="589"/>
    </row>
    <row r="174" spans="1:128" s="5" customFormat="1" ht="17.25" customHeight="1" x14ac:dyDescent="0.2">
      <c r="A174" s="18"/>
      <c r="B174" s="18"/>
      <c r="C174" s="18"/>
      <c r="D174" s="18"/>
      <c r="E174" s="18"/>
      <c r="F174" s="18"/>
      <c r="G174" s="18"/>
      <c r="H174" s="242"/>
      <c r="I174" s="242"/>
      <c r="J174" s="242"/>
      <c r="K174" s="242"/>
      <c r="L174" s="242"/>
      <c r="M174" s="242"/>
      <c r="N174" s="242"/>
      <c r="O174" s="242"/>
      <c r="P174" s="242"/>
      <c r="Q174" s="242"/>
      <c r="R174" s="242"/>
      <c r="S174" s="242"/>
      <c r="T174" s="242"/>
      <c r="U174" s="242"/>
      <c r="V174" s="242"/>
      <c r="W174" s="242"/>
      <c r="X174" s="243"/>
      <c r="Y174" s="243"/>
      <c r="Z174" s="243"/>
      <c r="AA174" s="243"/>
      <c r="AB174" s="243"/>
      <c r="AC174" s="243"/>
      <c r="AD174" s="243"/>
      <c r="AE174" s="243"/>
      <c r="AF174" s="243"/>
      <c r="AG174" s="243"/>
      <c r="AH174" s="243"/>
      <c r="AI174" s="243"/>
      <c r="AJ174" s="243"/>
      <c r="AK174" s="243"/>
      <c r="AL174" s="243"/>
      <c r="AM174" s="243"/>
      <c r="AN174" s="243"/>
      <c r="AO174" s="243"/>
      <c r="AP174" s="243"/>
      <c r="AQ174" s="243"/>
      <c r="AR174" s="243"/>
      <c r="AS174" s="243"/>
      <c r="AT174" s="243"/>
      <c r="AU174" s="243"/>
      <c r="AV174" s="243"/>
      <c r="AW174" s="243"/>
      <c r="AX174" s="243"/>
      <c r="AY174" s="243"/>
      <c r="AZ174" s="243"/>
      <c r="BA174" s="243"/>
      <c r="BB174" s="243"/>
      <c r="BC174" s="243"/>
      <c r="BD174" s="239"/>
      <c r="BE174" s="239"/>
      <c r="BF174" s="239"/>
      <c r="BG174" s="239"/>
      <c r="BH174" s="239"/>
      <c r="BI174" s="239"/>
      <c r="BJ174" s="239"/>
      <c r="BK174" s="239"/>
      <c r="BL174" s="239"/>
      <c r="BM174" s="239"/>
      <c r="BN174" s="239"/>
      <c r="BO174" s="239"/>
      <c r="BP174" s="239"/>
      <c r="BQ174" s="239"/>
      <c r="BR174" s="239"/>
      <c r="BS174" s="239"/>
      <c r="BT174" s="239"/>
      <c r="BU174" s="239"/>
      <c r="BV174" s="239"/>
      <c r="BW174" s="239"/>
      <c r="BX174" s="239"/>
      <c r="BY174" s="239"/>
      <c r="BZ174" s="239"/>
      <c r="CA174" s="239"/>
      <c r="CB174" s="239"/>
      <c r="CC174" s="239"/>
      <c r="CD174" s="239"/>
      <c r="CE174" s="239"/>
      <c r="CF174" s="239"/>
      <c r="CG174" s="239"/>
      <c r="CH174" s="239"/>
      <c r="CI174" s="239"/>
      <c r="CJ174" s="244"/>
      <c r="CK174" s="244"/>
      <c r="CL174" s="244"/>
      <c r="CM174" s="244"/>
      <c r="CN174" s="244"/>
      <c r="CO174" s="244"/>
      <c r="CP174" s="244"/>
      <c r="CQ174" s="244"/>
      <c r="CR174" s="244"/>
      <c r="CS174" s="244"/>
      <c r="CT174" s="244"/>
      <c r="CU174" s="244"/>
      <c r="CV174" s="244"/>
      <c r="CW174" s="244"/>
      <c r="CX174" s="244"/>
      <c r="CY174" s="244"/>
      <c r="CZ174" s="244"/>
      <c r="DA174" s="244"/>
    </row>
    <row r="175" spans="1:128" s="5" customFormat="1" ht="12.75" customHeight="1" x14ac:dyDescent="0.2">
      <c r="A175" s="6" t="s">
        <v>11</v>
      </c>
      <c r="B175" s="6"/>
      <c r="C175" s="6"/>
      <c r="D175" s="6"/>
      <c r="E175" s="6"/>
      <c r="F175" s="6"/>
      <c r="G175" s="6"/>
      <c r="H175" s="6"/>
      <c r="I175" s="6"/>
      <c r="J175" s="6"/>
      <c r="K175" s="6"/>
      <c r="L175" s="6"/>
      <c r="M175" s="6"/>
      <c r="N175" s="6"/>
      <c r="O175" s="6"/>
      <c r="P175" s="6"/>
      <c r="Q175" s="6"/>
      <c r="R175" s="6"/>
      <c r="S175" s="6"/>
      <c r="T175" s="6"/>
      <c r="U175" s="6"/>
      <c r="V175" s="6"/>
      <c r="W175" s="6"/>
      <c r="X175" s="442" t="s">
        <v>455</v>
      </c>
      <c r="Y175" s="442"/>
      <c r="Z175" s="442"/>
      <c r="AA175" s="442"/>
      <c r="AB175" s="442"/>
      <c r="AC175" s="442"/>
      <c r="AD175" s="442"/>
      <c r="AE175" s="442"/>
      <c r="AF175" s="442"/>
      <c r="AG175" s="442"/>
      <c r="AH175" s="442"/>
      <c r="AI175" s="442"/>
      <c r="AJ175" s="442"/>
      <c r="AK175" s="442"/>
      <c r="AL175" s="442"/>
      <c r="AM175" s="442"/>
      <c r="AN175" s="442"/>
      <c r="AO175" s="442"/>
      <c r="AP175" s="442"/>
      <c r="AQ175" s="442"/>
      <c r="AR175" s="442"/>
      <c r="AS175" s="442"/>
      <c r="AT175" s="442"/>
      <c r="AU175" s="442"/>
      <c r="AV175" s="442"/>
      <c r="AW175" s="442"/>
      <c r="AX175" s="442"/>
      <c r="AY175" s="442"/>
      <c r="AZ175" s="442"/>
      <c r="BA175" s="442"/>
      <c r="BB175" s="442"/>
      <c r="BC175" s="442"/>
      <c r="BD175" s="442"/>
      <c r="BE175" s="442"/>
      <c r="BF175" s="442"/>
      <c r="BG175" s="442"/>
      <c r="BH175" s="442"/>
      <c r="BI175" s="442"/>
      <c r="BJ175" s="442"/>
      <c r="BK175" s="442"/>
      <c r="BL175" s="442"/>
      <c r="BM175" s="442"/>
      <c r="BN175" s="442"/>
      <c r="BO175" s="442"/>
      <c r="BP175" s="442"/>
      <c r="BQ175" s="442"/>
      <c r="BR175" s="442"/>
      <c r="BS175" s="442"/>
      <c r="BT175" s="442"/>
      <c r="BU175" s="442"/>
      <c r="BV175" s="442"/>
      <c r="BW175" s="442"/>
      <c r="BX175" s="442"/>
      <c r="BY175" s="442"/>
      <c r="BZ175" s="442"/>
      <c r="CA175" s="442"/>
      <c r="CB175" s="442"/>
      <c r="CC175" s="442"/>
      <c r="CD175" s="442"/>
      <c r="CE175" s="442"/>
      <c r="CF175" s="442"/>
      <c r="CG175" s="442"/>
      <c r="CH175" s="442"/>
      <c r="CI175" s="442"/>
      <c r="CJ175" s="442"/>
      <c r="CK175" s="442"/>
      <c r="CL175" s="442"/>
      <c r="CM175" s="442"/>
      <c r="CN175" s="442"/>
      <c r="CO175" s="442"/>
      <c r="CP175" s="442"/>
      <c r="CQ175" s="442"/>
      <c r="CR175" s="442"/>
      <c r="CS175" s="442"/>
      <c r="CT175" s="442"/>
      <c r="CU175" s="442"/>
      <c r="CV175" s="442"/>
      <c r="CW175" s="442"/>
      <c r="CX175" s="442"/>
      <c r="CY175" s="442"/>
      <c r="CZ175" s="442"/>
      <c r="DA175" s="442"/>
    </row>
    <row r="176" spans="1:128" s="5" customFormat="1" ht="4.5" customHeight="1" x14ac:dyDescent="0.2">
      <c r="A176" s="6"/>
      <c r="B176" s="6"/>
      <c r="C176" s="6"/>
      <c r="D176" s="6"/>
      <c r="E176" s="6"/>
      <c r="F176" s="6"/>
      <c r="G176" s="6"/>
      <c r="H176" s="6"/>
      <c r="I176" s="6"/>
      <c r="J176" s="6"/>
      <c r="K176" s="6"/>
      <c r="L176" s="6"/>
      <c r="M176" s="6"/>
      <c r="N176" s="6"/>
      <c r="O176" s="6"/>
      <c r="P176" s="6"/>
      <c r="Q176" s="6"/>
      <c r="R176" s="6"/>
      <c r="S176" s="6"/>
      <c r="T176" s="6"/>
      <c r="U176" s="6"/>
      <c r="V176" s="6"/>
      <c r="W176" s="6"/>
      <c r="X176" s="11"/>
      <c r="Y176" s="11"/>
      <c r="Z176" s="11"/>
      <c r="AA176" s="11"/>
      <c r="AB176" s="11"/>
      <c r="AC176" s="11"/>
      <c r="AD176" s="11"/>
      <c r="AE176" s="11"/>
      <c r="AF176" s="11"/>
      <c r="AG176" s="11"/>
      <c r="AH176" s="11"/>
      <c r="AI176" s="11"/>
      <c r="AJ176" s="11"/>
      <c r="AK176" s="11"/>
      <c r="AL176" s="11"/>
      <c r="AM176" s="11"/>
      <c r="AN176" s="11"/>
      <c r="AO176" s="11"/>
      <c r="AP176" s="11"/>
      <c r="AQ176" s="11"/>
      <c r="AR176" s="11"/>
      <c r="AS176" s="11"/>
      <c r="AT176" s="11"/>
      <c r="AU176" s="11"/>
      <c r="AV176" s="11"/>
      <c r="AW176" s="11"/>
      <c r="AX176" s="11"/>
      <c r="AY176" s="11"/>
      <c r="AZ176" s="11"/>
      <c r="BA176" s="11"/>
      <c r="BB176" s="11"/>
      <c r="BC176" s="11"/>
      <c r="BD176" s="11"/>
      <c r="BE176" s="11"/>
      <c r="BF176" s="11"/>
      <c r="BG176" s="11"/>
      <c r="BH176" s="11"/>
      <c r="BI176" s="11"/>
      <c r="BJ176" s="11"/>
      <c r="BK176" s="11"/>
      <c r="BL176" s="11"/>
      <c r="BM176" s="11"/>
      <c r="BN176" s="11"/>
      <c r="BO176" s="11"/>
      <c r="BP176" s="11"/>
      <c r="BQ176" s="11"/>
      <c r="BR176" s="11"/>
      <c r="BS176" s="11"/>
      <c r="BT176" s="11"/>
      <c r="BU176" s="11"/>
      <c r="BV176" s="11"/>
      <c r="BW176" s="11"/>
      <c r="BX176" s="11"/>
      <c r="BY176" s="11"/>
      <c r="BZ176" s="11"/>
      <c r="CA176" s="11"/>
      <c r="CB176" s="11"/>
      <c r="CC176" s="11"/>
      <c r="CD176" s="11"/>
      <c r="CE176" s="11"/>
      <c r="CF176" s="11"/>
      <c r="CG176" s="11"/>
      <c r="CH176" s="11"/>
      <c r="CI176" s="11"/>
      <c r="CJ176" s="11"/>
      <c r="CK176" s="11"/>
      <c r="CL176" s="11"/>
      <c r="CM176" s="11"/>
      <c r="CN176" s="11"/>
      <c r="CO176" s="11"/>
      <c r="CP176" s="11"/>
      <c r="CQ176" s="11"/>
      <c r="CR176" s="11"/>
      <c r="CS176" s="11"/>
      <c r="CT176" s="11"/>
      <c r="CU176" s="11"/>
      <c r="CV176" s="11"/>
      <c r="CW176" s="11"/>
      <c r="CX176" s="11"/>
      <c r="CY176" s="11"/>
      <c r="CZ176" s="11"/>
      <c r="DA176" s="11"/>
    </row>
    <row r="177" spans="1:105" s="5" customFormat="1" ht="27" customHeight="1" x14ac:dyDescent="0.2">
      <c r="A177" s="443" t="s">
        <v>10</v>
      </c>
      <c r="B177" s="443"/>
      <c r="C177" s="443"/>
      <c r="D177" s="443"/>
      <c r="E177" s="443"/>
      <c r="F177" s="443"/>
      <c r="G177" s="443"/>
      <c r="H177" s="443"/>
      <c r="I177" s="443"/>
      <c r="J177" s="443"/>
      <c r="K177" s="443"/>
      <c r="L177" s="443"/>
      <c r="M177" s="443"/>
      <c r="N177" s="443"/>
      <c r="O177" s="443"/>
      <c r="P177" s="443"/>
      <c r="Q177" s="443"/>
      <c r="R177" s="443"/>
      <c r="S177" s="443"/>
      <c r="T177" s="443"/>
      <c r="U177" s="443"/>
      <c r="V177" s="443"/>
      <c r="W177" s="443"/>
      <c r="X177" s="443"/>
      <c r="Y177" s="443"/>
      <c r="Z177" s="443"/>
      <c r="AA177" s="443"/>
      <c r="AB177" s="443"/>
      <c r="AC177" s="443"/>
      <c r="AD177" s="443"/>
      <c r="AE177" s="443"/>
      <c r="AF177" s="443"/>
      <c r="AG177" s="443"/>
      <c r="AH177" s="443"/>
      <c r="AI177" s="443"/>
      <c r="AJ177" s="443"/>
      <c r="AK177" s="443"/>
      <c r="AL177" s="443"/>
      <c r="AM177" s="443"/>
      <c r="AN177" s="443"/>
      <c r="AO177" s="443"/>
      <c r="AP177" s="668" t="s">
        <v>142</v>
      </c>
      <c r="AQ177" s="668"/>
      <c r="AR177" s="668"/>
      <c r="AS177" s="668"/>
      <c r="AT177" s="668"/>
      <c r="AU177" s="668"/>
      <c r="AV177" s="668"/>
      <c r="AW177" s="668"/>
      <c r="AX177" s="668"/>
      <c r="AY177" s="668"/>
      <c r="AZ177" s="668"/>
      <c r="BA177" s="668"/>
      <c r="BB177" s="668"/>
      <c r="BC177" s="668"/>
      <c r="BD177" s="668"/>
      <c r="BE177" s="668"/>
      <c r="BF177" s="668"/>
      <c r="BG177" s="668"/>
      <c r="BH177" s="668"/>
      <c r="BI177" s="668"/>
      <c r="BJ177" s="668"/>
      <c r="BK177" s="668"/>
      <c r="BL177" s="668"/>
      <c r="BM177" s="668"/>
      <c r="BN177" s="668"/>
      <c r="BO177" s="668"/>
      <c r="BP177" s="668"/>
      <c r="BQ177" s="668"/>
      <c r="BR177" s="668"/>
      <c r="BS177" s="668"/>
      <c r="BT177" s="668"/>
      <c r="BU177" s="668"/>
      <c r="BV177" s="668"/>
      <c r="BW177" s="668"/>
      <c r="BX177" s="668"/>
      <c r="BY177" s="668"/>
      <c r="BZ177" s="668"/>
      <c r="CA177" s="668"/>
      <c r="CB177" s="668"/>
      <c r="CC177" s="668"/>
      <c r="CD177" s="668"/>
      <c r="CE177" s="668"/>
      <c r="CF177" s="668"/>
      <c r="CG177" s="668"/>
      <c r="CH177" s="668"/>
      <c r="CI177" s="668"/>
      <c r="CJ177" s="668"/>
      <c r="CK177" s="668"/>
      <c r="CL177" s="668"/>
      <c r="CM177" s="668"/>
      <c r="CN177" s="668"/>
      <c r="CO177" s="668"/>
      <c r="CP177" s="668"/>
      <c r="CQ177" s="668"/>
      <c r="CR177" s="668"/>
      <c r="CS177" s="668"/>
      <c r="CT177" s="668"/>
      <c r="CU177" s="668"/>
      <c r="CV177" s="668"/>
      <c r="CW177" s="668"/>
      <c r="CX177" s="668"/>
      <c r="CY177" s="668"/>
      <c r="CZ177" s="668"/>
      <c r="DA177" s="668"/>
    </row>
    <row r="178" spans="1:105" s="5" customFormat="1" ht="9" customHeight="1" x14ac:dyDescent="0.2">
      <c r="A178" s="18"/>
      <c r="B178" s="18"/>
      <c r="C178" s="18"/>
      <c r="D178" s="18"/>
      <c r="E178" s="18"/>
      <c r="F178" s="18"/>
      <c r="G178" s="18"/>
      <c r="H178" s="242"/>
      <c r="I178" s="242"/>
      <c r="J178" s="242"/>
      <c r="K178" s="242"/>
      <c r="L178" s="242"/>
      <c r="M178" s="242"/>
      <c r="N178" s="242"/>
      <c r="O178" s="242"/>
      <c r="P178" s="242"/>
      <c r="Q178" s="242"/>
      <c r="R178" s="242"/>
      <c r="S178" s="242"/>
      <c r="T178" s="242"/>
      <c r="U178" s="242"/>
      <c r="V178" s="242"/>
      <c r="W178" s="242"/>
      <c r="X178" s="242"/>
      <c r="Y178" s="242"/>
      <c r="Z178" s="242"/>
      <c r="AA178" s="242"/>
      <c r="AB178" s="242"/>
      <c r="AC178" s="242"/>
      <c r="AD178" s="242"/>
      <c r="AE178" s="242"/>
      <c r="AF178" s="242"/>
      <c r="AG178" s="242"/>
      <c r="AH178" s="242"/>
      <c r="AI178" s="242"/>
      <c r="AJ178" s="242"/>
      <c r="AK178" s="242"/>
      <c r="AL178" s="242"/>
      <c r="AM178" s="242"/>
      <c r="AN178" s="242"/>
      <c r="AO178" s="242"/>
      <c r="AP178" s="242"/>
      <c r="AQ178" s="242"/>
      <c r="AR178" s="242"/>
      <c r="AS178" s="242"/>
      <c r="AT178" s="242"/>
      <c r="AU178" s="242"/>
      <c r="AV178" s="242"/>
      <c r="AW178" s="242"/>
      <c r="AX178" s="242"/>
      <c r="AY178" s="242"/>
      <c r="AZ178" s="242"/>
      <c r="BA178" s="242"/>
      <c r="BB178" s="242"/>
      <c r="BC178" s="242"/>
      <c r="BD178" s="20"/>
      <c r="BE178" s="20"/>
      <c r="BF178" s="20"/>
      <c r="BG178" s="20"/>
      <c r="BH178" s="20"/>
      <c r="BI178" s="20"/>
      <c r="BJ178" s="20"/>
      <c r="BK178" s="20"/>
      <c r="BL178" s="20"/>
      <c r="BM178" s="20"/>
      <c r="BN178" s="20"/>
      <c r="BO178" s="20"/>
      <c r="BP178" s="20"/>
      <c r="BQ178" s="20"/>
      <c r="BR178" s="20"/>
      <c r="BS178" s="20"/>
      <c r="BT178" s="20"/>
      <c r="BU178" s="20"/>
      <c r="BV178" s="20"/>
      <c r="BW178" s="20"/>
      <c r="BX178" s="20"/>
      <c r="BY178" s="20"/>
      <c r="BZ178" s="20"/>
      <c r="CA178" s="20"/>
      <c r="CB178" s="20"/>
      <c r="CC178" s="20"/>
      <c r="CD178" s="20"/>
      <c r="CE178" s="20"/>
      <c r="CF178" s="20"/>
      <c r="CG178" s="20"/>
      <c r="CH178" s="20"/>
      <c r="CI178" s="20"/>
      <c r="CJ178" s="245"/>
      <c r="CK178" s="245"/>
      <c r="CL178" s="245"/>
      <c r="CM178" s="245"/>
      <c r="CN178" s="245"/>
      <c r="CO178" s="245"/>
      <c r="CP178" s="245"/>
      <c r="CQ178" s="245"/>
      <c r="CR178" s="245"/>
      <c r="CS178" s="245"/>
      <c r="CT178" s="245"/>
      <c r="CU178" s="245"/>
      <c r="CV178" s="245"/>
      <c r="CW178" s="245"/>
      <c r="CX178" s="245"/>
      <c r="CY178" s="245"/>
      <c r="CZ178" s="245"/>
      <c r="DA178" s="245"/>
    </row>
    <row r="179" spans="1:105" s="5" customFormat="1" ht="15.75" customHeight="1" x14ac:dyDescent="0.2">
      <c r="A179" s="445" t="s">
        <v>699</v>
      </c>
      <c r="B179" s="445"/>
      <c r="C179" s="445"/>
      <c r="D179" s="445"/>
      <c r="E179" s="445"/>
      <c r="F179" s="445"/>
      <c r="G179" s="445"/>
      <c r="H179" s="445"/>
      <c r="I179" s="445"/>
      <c r="J179" s="445"/>
      <c r="K179" s="445"/>
      <c r="L179" s="445"/>
      <c r="M179" s="445"/>
      <c r="N179" s="445"/>
      <c r="O179" s="445"/>
      <c r="P179" s="445"/>
      <c r="Q179" s="445"/>
      <c r="R179" s="445"/>
      <c r="S179" s="445"/>
      <c r="T179" s="445"/>
      <c r="U179" s="445"/>
      <c r="V179" s="445"/>
      <c r="W179" s="445"/>
      <c r="X179" s="445"/>
      <c r="Y179" s="445"/>
      <c r="Z179" s="445"/>
      <c r="AA179" s="445"/>
      <c r="AB179" s="445"/>
      <c r="AC179" s="445"/>
      <c r="AD179" s="445"/>
      <c r="AE179" s="445"/>
      <c r="AF179" s="445"/>
      <c r="AG179" s="445"/>
      <c r="AH179" s="445"/>
      <c r="AI179" s="445"/>
      <c r="AJ179" s="445"/>
      <c r="AK179" s="445"/>
      <c r="AL179" s="445"/>
      <c r="AM179" s="445"/>
      <c r="AN179" s="445"/>
      <c r="AO179" s="445"/>
      <c r="AP179" s="445"/>
      <c r="AQ179" s="445"/>
      <c r="AR179" s="445"/>
      <c r="AS179" s="445"/>
      <c r="AT179" s="445"/>
      <c r="AU179" s="445"/>
      <c r="AV179" s="445"/>
      <c r="AW179" s="445"/>
      <c r="AX179" s="445"/>
      <c r="AY179" s="445"/>
      <c r="AZ179" s="445"/>
      <c r="BA179" s="445"/>
      <c r="BB179" s="445"/>
      <c r="BC179" s="445"/>
      <c r="BD179" s="445"/>
      <c r="BE179" s="445"/>
      <c r="BF179" s="445"/>
      <c r="BG179" s="445"/>
      <c r="BH179" s="445"/>
      <c r="BI179" s="445"/>
      <c r="BJ179" s="445"/>
      <c r="BK179" s="445"/>
      <c r="BL179" s="445"/>
      <c r="BM179" s="445"/>
      <c r="BN179" s="445"/>
      <c r="BO179" s="445"/>
      <c r="BP179" s="445"/>
      <c r="BQ179" s="445"/>
      <c r="BR179" s="445"/>
      <c r="BS179" s="445"/>
      <c r="BT179" s="445"/>
      <c r="BU179" s="445"/>
      <c r="BV179" s="445"/>
      <c r="BW179" s="445"/>
      <c r="BX179" s="445"/>
      <c r="BY179" s="445"/>
      <c r="BZ179" s="445"/>
      <c r="CA179" s="445"/>
      <c r="CB179" s="445"/>
      <c r="CC179" s="445"/>
      <c r="CD179" s="445"/>
      <c r="CE179" s="445"/>
      <c r="CF179" s="445"/>
      <c r="CG179" s="445"/>
      <c r="CH179" s="445"/>
      <c r="CI179" s="445"/>
      <c r="CJ179" s="445"/>
      <c r="CK179" s="445"/>
      <c r="CL179" s="445"/>
      <c r="CM179" s="445"/>
      <c r="CN179" s="445"/>
      <c r="CO179" s="445"/>
      <c r="CP179" s="445"/>
      <c r="CQ179" s="445"/>
      <c r="CR179" s="445"/>
      <c r="CS179" s="445"/>
      <c r="CT179" s="445"/>
      <c r="CU179" s="445"/>
      <c r="CV179" s="445"/>
      <c r="CW179" s="445"/>
      <c r="CX179" s="445"/>
      <c r="CY179" s="445"/>
      <c r="CZ179" s="445"/>
      <c r="DA179" s="445"/>
    </row>
    <row r="180" spans="1:105" s="15" customFormat="1" ht="4.5" customHeight="1" x14ac:dyDescent="0.25">
      <c r="A180" s="90"/>
      <c r="B180" s="90"/>
      <c r="C180" s="90"/>
      <c r="D180" s="90"/>
      <c r="E180" s="90"/>
      <c r="F180" s="90"/>
      <c r="G180" s="90"/>
      <c r="H180" s="90"/>
      <c r="I180" s="90"/>
      <c r="J180" s="90"/>
      <c r="K180" s="90"/>
      <c r="L180" s="90"/>
      <c r="M180" s="90"/>
      <c r="N180" s="90"/>
      <c r="O180" s="90"/>
      <c r="P180" s="90"/>
      <c r="Q180" s="90"/>
      <c r="R180" s="90"/>
      <c r="S180" s="90"/>
      <c r="T180" s="90"/>
      <c r="U180" s="90"/>
      <c r="V180" s="90"/>
      <c r="W180" s="90"/>
      <c r="X180" s="90"/>
      <c r="Y180" s="90"/>
      <c r="Z180" s="90"/>
      <c r="AA180" s="90"/>
      <c r="AB180" s="90"/>
      <c r="AC180" s="90"/>
      <c r="AD180" s="90"/>
      <c r="AE180" s="90"/>
      <c r="AF180" s="90"/>
      <c r="AG180" s="90"/>
      <c r="AH180" s="90"/>
      <c r="AI180" s="90"/>
      <c r="AJ180" s="90"/>
      <c r="AK180" s="90"/>
      <c r="AL180" s="90"/>
      <c r="AM180" s="90"/>
      <c r="AN180" s="90"/>
      <c r="AO180" s="90"/>
      <c r="AP180" s="90"/>
      <c r="AQ180" s="90"/>
      <c r="AR180" s="90"/>
      <c r="AS180" s="90"/>
      <c r="AT180" s="90"/>
      <c r="AU180" s="90"/>
      <c r="AV180" s="90"/>
      <c r="AW180" s="90"/>
      <c r="AX180" s="90"/>
      <c r="AY180" s="90"/>
      <c r="AZ180" s="90"/>
      <c r="BA180" s="90"/>
      <c r="BB180" s="90"/>
      <c r="BC180" s="90"/>
      <c r="BD180" s="90"/>
      <c r="BE180" s="90"/>
      <c r="BF180" s="90"/>
      <c r="BG180" s="90"/>
      <c r="BH180" s="90"/>
      <c r="BI180" s="90"/>
      <c r="BJ180" s="90"/>
      <c r="BK180" s="90"/>
      <c r="BL180" s="90"/>
      <c r="BM180" s="90"/>
      <c r="BN180" s="90"/>
      <c r="BO180" s="90"/>
      <c r="BP180" s="90"/>
      <c r="BQ180" s="90"/>
      <c r="BR180" s="90"/>
      <c r="BS180" s="90"/>
      <c r="BT180" s="90"/>
      <c r="BU180" s="90"/>
      <c r="BV180" s="90"/>
      <c r="BW180" s="90"/>
      <c r="BX180" s="90"/>
      <c r="BY180" s="90"/>
      <c r="BZ180" s="90"/>
      <c r="CA180" s="90"/>
      <c r="CB180" s="90"/>
      <c r="CC180" s="90"/>
      <c r="CD180" s="90"/>
      <c r="CE180" s="90"/>
      <c r="CF180" s="90"/>
      <c r="CG180" s="90"/>
      <c r="CH180" s="90"/>
      <c r="CI180" s="90"/>
      <c r="CJ180" s="90"/>
      <c r="CK180" s="90"/>
      <c r="CL180" s="90"/>
      <c r="CM180" s="90"/>
      <c r="CN180" s="90"/>
      <c r="CO180" s="90"/>
      <c r="CP180" s="90"/>
      <c r="CQ180" s="90"/>
      <c r="CR180" s="90"/>
      <c r="CS180" s="90"/>
      <c r="CT180" s="90"/>
      <c r="CU180" s="90"/>
      <c r="CV180" s="90"/>
      <c r="CW180" s="90"/>
      <c r="CX180" s="90"/>
      <c r="CY180" s="90"/>
      <c r="CZ180" s="90"/>
      <c r="DA180" s="90"/>
    </row>
    <row r="181" spans="1:105" s="5" customFormat="1" ht="24" customHeight="1" x14ac:dyDescent="0.2">
      <c r="A181" s="447" t="s">
        <v>0</v>
      </c>
      <c r="B181" s="448"/>
      <c r="C181" s="448"/>
      <c r="D181" s="448"/>
      <c r="E181" s="448"/>
      <c r="F181" s="448"/>
      <c r="G181" s="449"/>
      <c r="H181" s="447" t="s">
        <v>50</v>
      </c>
      <c r="I181" s="448"/>
      <c r="J181" s="448"/>
      <c r="K181" s="448"/>
      <c r="L181" s="448"/>
      <c r="M181" s="448"/>
      <c r="N181" s="448"/>
      <c r="O181" s="448"/>
      <c r="P181" s="448"/>
      <c r="Q181" s="448"/>
      <c r="R181" s="448"/>
      <c r="S181" s="448"/>
      <c r="T181" s="448"/>
      <c r="U181" s="448"/>
      <c r="V181" s="448"/>
      <c r="W181" s="448"/>
      <c r="X181" s="448"/>
      <c r="Y181" s="448"/>
      <c r="Z181" s="448"/>
      <c r="AA181" s="448"/>
      <c r="AB181" s="448"/>
      <c r="AC181" s="448"/>
      <c r="AD181" s="448"/>
      <c r="AE181" s="448"/>
      <c r="AF181" s="448"/>
      <c r="AG181" s="448"/>
      <c r="AH181" s="448"/>
      <c r="AI181" s="448"/>
      <c r="AJ181" s="448"/>
      <c r="AK181" s="448"/>
      <c r="AL181" s="448"/>
      <c r="AM181" s="448"/>
      <c r="AN181" s="448"/>
      <c r="AO181" s="449"/>
      <c r="AP181" s="447" t="s">
        <v>67</v>
      </c>
      <c r="AQ181" s="448"/>
      <c r="AR181" s="448"/>
      <c r="AS181" s="448"/>
      <c r="AT181" s="448"/>
      <c r="AU181" s="448"/>
      <c r="AV181" s="448"/>
      <c r="AW181" s="448"/>
      <c r="AX181" s="448"/>
      <c r="AY181" s="448"/>
      <c r="AZ181" s="448"/>
      <c r="BA181" s="448"/>
      <c r="BB181" s="448"/>
      <c r="BC181" s="448"/>
      <c r="BD181" s="448"/>
      <c r="BE181" s="449"/>
      <c r="BF181" s="447" t="s">
        <v>68</v>
      </c>
      <c r="BG181" s="448"/>
      <c r="BH181" s="448"/>
      <c r="BI181" s="448"/>
      <c r="BJ181" s="448"/>
      <c r="BK181" s="448"/>
      <c r="BL181" s="448"/>
      <c r="BM181" s="448"/>
      <c r="BN181" s="448"/>
      <c r="BO181" s="448"/>
      <c r="BP181" s="448"/>
      <c r="BQ181" s="448"/>
      <c r="BR181" s="448"/>
      <c r="BS181" s="448"/>
      <c r="BT181" s="448"/>
      <c r="BU181" s="449"/>
      <c r="BV181" s="447" t="s">
        <v>69</v>
      </c>
      <c r="BW181" s="448"/>
      <c r="BX181" s="448"/>
      <c r="BY181" s="448"/>
      <c r="BZ181" s="448"/>
      <c r="CA181" s="448"/>
      <c r="CB181" s="448"/>
      <c r="CC181" s="448"/>
      <c r="CD181" s="448"/>
      <c r="CE181" s="448"/>
      <c r="CF181" s="448"/>
      <c r="CG181" s="448"/>
      <c r="CH181" s="448"/>
      <c r="CI181" s="448"/>
      <c r="CJ181" s="448"/>
      <c r="CK181" s="449"/>
      <c r="CL181" s="447" t="s">
        <v>17</v>
      </c>
      <c r="CM181" s="448"/>
      <c r="CN181" s="448"/>
      <c r="CO181" s="448"/>
      <c r="CP181" s="448"/>
      <c r="CQ181" s="448"/>
      <c r="CR181" s="448"/>
      <c r="CS181" s="448"/>
      <c r="CT181" s="448"/>
      <c r="CU181" s="448"/>
      <c r="CV181" s="448"/>
      <c r="CW181" s="448"/>
      <c r="CX181" s="448"/>
      <c r="CY181" s="448"/>
      <c r="CZ181" s="448"/>
      <c r="DA181" s="449"/>
    </row>
    <row r="182" spans="1:105" s="5" customFormat="1" ht="12" customHeight="1" x14ac:dyDescent="0.2">
      <c r="A182" s="446">
        <v>1</v>
      </c>
      <c r="B182" s="446"/>
      <c r="C182" s="446"/>
      <c r="D182" s="446"/>
      <c r="E182" s="446"/>
      <c r="F182" s="446"/>
      <c r="G182" s="446"/>
      <c r="H182" s="446">
        <v>2</v>
      </c>
      <c r="I182" s="446"/>
      <c r="J182" s="446"/>
      <c r="K182" s="446"/>
      <c r="L182" s="446"/>
      <c r="M182" s="446"/>
      <c r="N182" s="446"/>
      <c r="O182" s="446"/>
      <c r="P182" s="446"/>
      <c r="Q182" s="446"/>
      <c r="R182" s="446"/>
      <c r="S182" s="446"/>
      <c r="T182" s="446"/>
      <c r="U182" s="446"/>
      <c r="V182" s="446"/>
      <c r="W182" s="446"/>
      <c r="X182" s="446"/>
      <c r="Y182" s="446"/>
      <c r="Z182" s="446"/>
      <c r="AA182" s="446"/>
      <c r="AB182" s="446"/>
      <c r="AC182" s="446"/>
      <c r="AD182" s="446"/>
      <c r="AE182" s="446"/>
      <c r="AF182" s="446"/>
      <c r="AG182" s="446"/>
      <c r="AH182" s="446"/>
      <c r="AI182" s="446"/>
      <c r="AJ182" s="446"/>
      <c r="AK182" s="446"/>
      <c r="AL182" s="446"/>
      <c r="AM182" s="446"/>
      <c r="AN182" s="446"/>
      <c r="AO182" s="446"/>
      <c r="AP182" s="446">
        <v>3</v>
      </c>
      <c r="AQ182" s="446"/>
      <c r="AR182" s="446"/>
      <c r="AS182" s="446"/>
      <c r="AT182" s="446"/>
      <c r="AU182" s="446"/>
      <c r="AV182" s="446"/>
      <c r="AW182" s="446"/>
      <c r="AX182" s="446"/>
      <c r="AY182" s="446"/>
      <c r="AZ182" s="446"/>
      <c r="BA182" s="446"/>
      <c r="BB182" s="446"/>
      <c r="BC182" s="446"/>
      <c r="BD182" s="446"/>
      <c r="BE182" s="446"/>
      <c r="BF182" s="446">
        <v>4</v>
      </c>
      <c r="BG182" s="446"/>
      <c r="BH182" s="446"/>
      <c r="BI182" s="446"/>
      <c r="BJ182" s="446"/>
      <c r="BK182" s="446"/>
      <c r="BL182" s="446"/>
      <c r="BM182" s="446"/>
      <c r="BN182" s="446"/>
      <c r="BO182" s="446"/>
      <c r="BP182" s="446"/>
      <c r="BQ182" s="446"/>
      <c r="BR182" s="446"/>
      <c r="BS182" s="446"/>
      <c r="BT182" s="446"/>
      <c r="BU182" s="446"/>
      <c r="BV182" s="446">
        <v>5</v>
      </c>
      <c r="BW182" s="446"/>
      <c r="BX182" s="446"/>
      <c r="BY182" s="446"/>
      <c r="BZ182" s="446"/>
      <c r="CA182" s="446"/>
      <c r="CB182" s="446"/>
      <c r="CC182" s="446"/>
      <c r="CD182" s="446"/>
      <c r="CE182" s="446"/>
      <c r="CF182" s="446"/>
      <c r="CG182" s="446"/>
      <c r="CH182" s="446"/>
      <c r="CI182" s="446"/>
      <c r="CJ182" s="446"/>
      <c r="CK182" s="446"/>
      <c r="CL182" s="446">
        <v>6</v>
      </c>
      <c r="CM182" s="446"/>
      <c r="CN182" s="446"/>
      <c r="CO182" s="446"/>
      <c r="CP182" s="446"/>
      <c r="CQ182" s="446"/>
      <c r="CR182" s="446"/>
      <c r="CS182" s="446"/>
      <c r="CT182" s="446"/>
      <c r="CU182" s="446"/>
      <c r="CV182" s="446"/>
      <c r="CW182" s="446"/>
      <c r="CX182" s="446"/>
      <c r="CY182" s="446"/>
      <c r="CZ182" s="446"/>
      <c r="DA182" s="446"/>
    </row>
    <row r="183" spans="1:105" s="5" customFormat="1" ht="15" customHeight="1" x14ac:dyDescent="0.2">
      <c r="A183" s="450" t="s">
        <v>26</v>
      </c>
      <c r="B183" s="450"/>
      <c r="C183" s="450"/>
      <c r="D183" s="450"/>
      <c r="E183" s="450"/>
      <c r="F183" s="450"/>
      <c r="G183" s="450"/>
      <c r="H183" s="435" t="s">
        <v>109</v>
      </c>
      <c r="I183" s="435"/>
      <c r="J183" s="435"/>
      <c r="K183" s="435"/>
      <c r="L183" s="435"/>
      <c r="M183" s="435"/>
      <c r="N183" s="435"/>
      <c r="O183" s="435"/>
      <c r="P183" s="435"/>
      <c r="Q183" s="435"/>
      <c r="R183" s="435"/>
      <c r="S183" s="435"/>
      <c r="T183" s="435"/>
      <c r="U183" s="435"/>
      <c r="V183" s="435"/>
      <c r="W183" s="435"/>
      <c r="X183" s="435"/>
      <c r="Y183" s="435"/>
      <c r="Z183" s="435"/>
      <c r="AA183" s="435"/>
      <c r="AB183" s="435"/>
      <c r="AC183" s="435"/>
      <c r="AD183" s="435"/>
      <c r="AE183" s="435"/>
      <c r="AF183" s="435"/>
      <c r="AG183" s="435"/>
      <c r="AH183" s="435"/>
      <c r="AI183" s="435"/>
      <c r="AJ183" s="435"/>
      <c r="AK183" s="435"/>
      <c r="AL183" s="435"/>
      <c r="AM183" s="435"/>
      <c r="AN183" s="435"/>
      <c r="AO183" s="435"/>
      <c r="AP183" s="456">
        <f>SUM(AP185:BE187)</f>
        <v>490.5</v>
      </c>
      <c r="AQ183" s="452"/>
      <c r="AR183" s="452"/>
      <c r="AS183" s="452"/>
      <c r="AT183" s="452"/>
      <c r="AU183" s="452"/>
      <c r="AV183" s="452"/>
      <c r="AW183" s="452"/>
      <c r="AX183" s="452"/>
      <c r="AY183" s="452"/>
      <c r="AZ183" s="452"/>
      <c r="BA183" s="452"/>
      <c r="BB183" s="452"/>
      <c r="BC183" s="452"/>
      <c r="BD183" s="452"/>
      <c r="BE183" s="452"/>
      <c r="BF183" s="452" t="s">
        <v>113</v>
      </c>
      <c r="BG183" s="452"/>
      <c r="BH183" s="452"/>
      <c r="BI183" s="452"/>
      <c r="BJ183" s="452"/>
      <c r="BK183" s="452"/>
      <c r="BL183" s="452"/>
      <c r="BM183" s="452"/>
      <c r="BN183" s="452"/>
      <c r="BO183" s="452"/>
      <c r="BP183" s="452"/>
      <c r="BQ183" s="452"/>
      <c r="BR183" s="452"/>
      <c r="BS183" s="452"/>
      <c r="BT183" s="452"/>
      <c r="BU183" s="452"/>
      <c r="BV183" s="452" t="s">
        <v>113</v>
      </c>
      <c r="BW183" s="452"/>
      <c r="BX183" s="452"/>
      <c r="BY183" s="452"/>
      <c r="BZ183" s="452"/>
      <c r="CA183" s="452"/>
      <c r="CB183" s="452"/>
      <c r="CC183" s="452"/>
      <c r="CD183" s="452"/>
      <c r="CE183" s="452"/>
      <c r="CF183" s="452"/>
      <c r="CG183" s="452"/>
      <c r="CH183" s="452"/>
      <c r="CI183" s="452"/>
      <c r="CJ183" s="452"/>
      <c r="CK183" s="452"/>
      <c r="CL183" s="589">
        <f>SUM(CL185:DA187)</f>
        <v>1717235.595</v>
      </c>
      <c r="CM183" s="589"/>
      <c r="CN183" s="589"/>
      <c r="CO183" s="589"/>
      <c r="CP183" s="589"/>
      <c r="CQ183" s="589"/>
      <c r="CR183" s="589"/>
      <c r="CS183" s="589"/>
      <c r="CT183" s="589"/>
      <c r="CU183" s="589"/>
      <c r="CV183" s="589"/>
      <c r="CW183" s="589"/>
      <c r="CX183" s="589"/>
      <c r="CY183" s="589"/>
      <c r="CZ183" s="589"/>
      <c r="DA183" s="589"/>
    </row>
    <row r="184" spans="1:105" s="15" customFormat="1" ht="12.75" customHeight="1" x14ac:dyDescent="0.2">
      <c r="A184" s="450"/>
      <c r="B184" s="450"/>
      <c r="C184" s="450"/>
      <c r="D184" s="450"/>
      <c r="E184" s="450"/>
      <c r="F184" s="450"/>
      <c r="G184" s="450"/>
      <c r="H184" s="435" t="s">
        <v>98</v>
      </c>
      <c r="I184" s="435"/>
      <c r="J184" s="435"/>
      <c r="K184" s="435"/>
      <c r="L184" s="435"/>
      <c r="M184" s="435"/>
      <c r="N184" s="435"/>
      <c r="O184" s="435"/>
      <c r="P184" s="435"/>
      <c r="Q184" s="435"/>
      <c r="R184" s="435"/>
      <c r="S184" s="435"/>
      <c r="T184" s="435"/>
      <c r="U184" s="435"/>
      <c r="V184" s="435"/>
      <c r="W184" s="435"/>
      <c r="X184" s="435"/>
      <c r="Y184" s="435"/>
      <c r="Z184" s="435"/>
      <c r="AA184" s="435"/>
      <c r="AB184" s="435"/>
      <c r="AC184" s="435"/>
      <c r="AD184" s="435"/>
      <c r="AE184" s="435"/>
      <c r="AF184" s="435"/>
      <c r="AG184" s="435"/>
      <c r="AH184" s="435"/>
      <c r="AI184" s="435"/>
      <c r="AJ184" s="435"/>
      <c r="AK184" s="435"/>
      <c r="AL184" s="435"/>
      <c r="AM184" s="435"/>
      <c r="AN184" s="435"/>
      <c r="AO184" s="435"/>
      <c r="AP184" s="404"/>
      <c r="AQ184" s="404"/>
      <c r="AR184" s="404"/>
      <c r="AS184" s="404"/>
      <c r="AT184" s="404"/>
      <c r="AU184" s="404"/>
      <c r="AV184" s="404"/>
      <c r="AW184" s="404"/>
      <c r="AX184" s="404"/>
      <c r="AY184" s="404"/>
      <c r="AZ184" s="404"/>
      <c r="BA184" s="404"/>
      <c r="BB184" s="404"/>
      <c r="BC184" s="404"/>
      <c r="BD184" s="404"/>
      <c r="BE184" s="404"/>
      <c r="BF184" s="404"/>
      <c r="BG184" s="404"/>
      <c r="BH184" s="404"/>
      <c r="BI184" s="404"/>
      <c r="BJ184" s="404"/>
      <c r="BK184" s="404"/>
      <c r="BL184" s="404"/>
      <c r="BM184" s="404"/>
      <c r="BN184" s="404"/>
      <c r="BO184" s="404"/>
      <c r="BP184" s="404"/>
      <c r="BQ184" s="404"/>
      <c r="BR184" s="404"/>
      <c r="BS184" s="404"/>
      <c r="BT184" s="404"/>
      <c r="BU184" s="404"/>
      <c r="BV184" s="404"/>
      <c r="BW184" s="404"/>
      <c r="BX184" s="404"/>
      <c r="BY184" s="404"/>
      <c r="BZ184" s="404"/>
      <c r="CA184" s="404"/>
      <c r="CB184" s="404"/>
      <c r="CC184" s="404"/>
      <c r="CD184" s="404"/>
      <c r="CE184" s="404"/>
      <c r="CF184" s="404"/>
      <c r="CG184" s="404"/>
      <c r="CH184" s="404"/>
      <c r="CI184" s="404"/>
      <c r="CJ184" s="404"/>
      <c r="CK184" s="404"/>
      <c r="CL184" s="551"/>
      <c r="CM184" s="551"/>
      <c r="CN184" s="551"/>
      <c r="CO184" s="551"/>
      <c r="CP184" s="551"/>
      <c r="CQ184" s="551"/>
      <c r="CR184" s="551"/>
      <c r="CS184" s="551"/>
      <c r="CT184" s="551"/>
      <c r="CU184" s="551"/>
      <c r="CV184" s="551"/>
      <c r="CW184" s="551"/>
      <c r="CX184" s="551"/>
      <c r="CY184" s="551"/>
      <c r="CZ184" s="551"/>
      <c r="DA184" s="551"/>
    </row>
    <row r="185" spans="1:105" s="5" customFormat="1" ht="15" customHeight="1" x14ac:dyDescent="0.2">
      <c r="A185" s="424"/>
      <c r="B185" s="424"/>
      <c r="C185" s="424"/>
      <c r="D185" s="424"/>
      <c r="E185" s="424"/>
      <c r="F185" s="424"/>
      <c r="G185" s="424"/>
      <c r="H185" s="412" t="s">
        <v>695</v>
      </c>
      <c r="I185" s="412"/>
      <c r="J185" s="412"/>
      <c r="K185" s="412"/>
      <c r="L185" s="412"/>
      <c r="M185" s="412"/>
      <c r="N185" s="412"/>
      <c r="O185" s="412"/>
      <c r="P185" s="412"/>
      <c r="Q185" s="412"/>
      <c r="R185" s="412"/>
      <c r="S185" s="412"/>
      <c r="T185" s="412"/>
      <c r="U185" s="412"/>
      <c r="V185" s="412"/>
      <c r="W185" s="412"/>
      <c r="X185" s="412"/>
      <c r="Y185" s="412"/>
      <c r="Z185" s="412"/>
      <c r="AA185" s="412"/>
      <c r="AB185" s="412"/>
      <c r="AC185" s="412"/>
      <c r="AD185" s="412"/>
      <c r="AE185" s="412"/>
      <c r="AF185" s="412"/>
      <c r="AG185" s="412"/>
      <c r="AH185" s="412"/>
      <c r="AI185" s="412"/>
      <c r="AJ185" s="412"/>
      <c r="AK185" s="412"/>
      <c r="AL185" s="412"/>
      <c r="AM185" s="412"/>
      <c r="AN185" s="412"/>
      <c r="AO185" s="412"/>
      <c r="AP185" s="428">
        <v>125</v>
      </c>
      <c r="AQ185" s="428"/>
      <c r="AR185" s="428"/>
      <c r="AS185" s="428"/>
      <c r="AT185" s="428"/>
      <c r="AU185" s="428"/>
      <c r="AV185" s="428"/>
      <c r="AW185" s="428"/>
      <c r="AX185" s="428"/>
      <c r="AY185" s="428"/>
      <c r="AZ185" s="428"/>
      <c r="BA185" s="428"/>
      <c r="BB185" s="428"/>
      <c r="BC185" s="428"/>
      <c r="BD185" s="428"/>
      <c r="BE185" s="428"/>
      <c r="BF185" s="413">
        <v>3500.99</v>
      </c>
      <c r="BG185" s="413"/>
      <c r="BH185" s="413"/>
      <c r="BI185" s="413"/>
      <c r="BJ185" s="413"/>
      <c r="BK185" s="413"/>
      <c r="BL185" s="413"/>
      <c r="BM185" s="413"/>
      <c r="BN185" s="413"/>
      <c r="BO185" s="413"/>
      <c r="BP185" s="413"/>
      <c r="BQ185" s="413"/>
      <c r="BR185" s="413"/>
      <c r="BS185" s="413"/>
      <c r="BT185" s="413"/>
      <c r="BU185" s="413"/>
      <c r="BV185" s="506"/>
      <c r="BW185" s="506"/>
      <c r="BX185" s="506"/>
      <c r="BY185" s="506"/>
      <c r="BZ185" s="506"/>
      <c r="CA185" s="506"/>
      <c r="CB185" s="506"/>
      <c r="CC185" s="506"/>
      <c r="CD185" s="506"/>
      <c r="CE185" s="506"/>
      <c r="CF185" s="506"/>
      <c r="CG185" s="506"/>
      <c r="CH185" s="506"/>
      <c r="CI185" s="506"/>
      <c r="CJ185" s="506"/>
      <c r="CK185" s="506"/>
      <c r="CL185" s="414">
        <f>AP185*BF185</f>
        <v>437623.75</v>
      </c>
      <c r="CM185" s="414"/>
      <c r="CN185" s="414"/>
      <c r="CO185" s="414"/>
      <c r="CP185" s="414"/>
      <c r="CQ185" s="414"/>
      <c r="CR185" s="414"/>
      <c r="CS185" s="414"/>
      <c r="CT185" s="414"/>
      <c r="CU185" s="414"/>
      <c r="CV185" s="414"/>
      <c r="CW185" s="414"/>
      <c r="CX185" s="414"/>
      <c r="CY185" s="414"/>
      <c r="CZ185" s="414"/>
      <c r="DA185" s="414"/>
    </row>
    <row r="186" spans="1:105" s="5" customFormat="1" ht="15" customHeight="1" x14ac:dyDescent="0.2">
      <c r="A186" s="424"/>
      <c r="B186" s="424"/>
      <c r="C186" s="424"/>
      <c r="D186" s="424"/>
      <c r="E186" s="424"/>
      <c r="F186" s="424"/>
      <c r="G186" s="424"/>
      <c r="H186" s="412" t="s">
        <v>697</v>
      </c>
      <c r="I186" s="412"/>
      <c r="J186" s="412"/>
      <c r="K186" s="412"/>
      <c r="L186" s="412"/>
      <c r="M186" s="412"/>
      <c r="N186" s="412"/>
      <c r="O186" s="412"/>
      <c r="P186" s="412"/>
      <c r="Q186" s="412"/>
      <c r="R186" s="412"/>
      <c r="S186" s="412"/>
      <c r="T186" s="412"/>
      <c r="U186" s="412"/>
      <c r="V186" s="412"/>
      <c r="W186" s="412"/>
      <c r="X186" s="412"/>
      <c r="Y186" s="412"/>
      <c r="Z186" s="412"/>
      <c r="AA186" s="412"/>
      <c r="AB186" s="412"/>
      <c r="AC186" s="412"/>
      <c r="AD186" s="412"/>
      <c r="AE186" s="412"/>
      <c r="AF186" s="412"/>
      <c r="AG186" s="412"/>
      <c r="AH186" s="412"/>
      <c r="AI186" s="412"/>
      <c r="AJ186" s="412"/>
      <c r="AK186" s="412"/>
      <c r="AL186" s="412"/>
      <c r="AM186" s="412"/>
      <c r="AN186" s="412"/>
      <c r="AO186" s="412"/>
      <c r="AP186" s="428">
        <v>30</v>
      </c>
      <c r="AQ186" s="428"/>
      <c r="AR186" s="428"/>
      <c r="AS186" s="428"/>
      <c r="AT186" s="428"/>
      <c r="AU186" s="428"/>
      <c r="AV186" s="428"/>
      <c r="AW186" s="428"/>
      <c r="AX186" s="428"/>
      <c r="AY186" s="428"/>
      <c r="AZ186" s="428"/>
      <c r="BA186" s="428"/>
      <c r="BB186" s="428"/>
      <c r="BC186" s="428"/>
      <c r="BD186" s="428"/>
      <c r="BE186" s="428"/>
      <c r="BF186" s="413">
        <v>3500.99</v>
      </c>
      <c r="BG186" s="413"/>
      <c r="BH186" s="413"/>
      <c r="BI186" s="413"/>
      <c r="BJ186" s="413"/>
      <c r="BK186" s="413"/>
      <c r="BL186" s="413"/>
      <c r="BM186" s="413"/>
      <c r="BN186" s="413"/>
      <c r="BO186" s="413"/>
      <c r="BP186" s="413"/>
      <c r="BQ186" s="413"/>
      <c r="BR186" s="413"/>
      <c r="BS186" s="413"/>
      <c r="BT186" s="413"/>
      <c r="BU186" s="413"/>
      <c r="BV186" s="506"/>
      <c r="BW186" s="506"/>
      <c r="BX186" s="506"/>
      <c r="BY186" s="506"/>
      <c r="BZ186" s="506"/>
      <c r="CA186" s="506"/>
      <c r="CB186" s="506"/>
      <c r="CC186" s="506"/>
      <c r="CD186" s="506"/>
      <c r="CE186" s="506"/>
      <c r="CF186" s="506"/>
      <c r="CG186" s="506"/>
      <c r="CH186" s="506"/>
      <c r="CI186" s="506"/>
      <c r="CJ186" s="506"/>
      <c r="CK186" s="506"/>
      <c r="CL186" s="414">
        <f>AP186*BF186</f>
        <v>105029.7</v>
      </c>
      <c r="CM186" s="414"/>
      <c r="CN186" s="414"/>
      <c r="CO186" s="414"/>
      <c r="CP186" s="414"/>
      <c r="CQ186" s="414"/>
      <c r="CR186" s="414"/>
      <c r="CS186" s="414"/>
      <c r="CT186" s="414"/>
      <c r="CU186" s="414"/>
      <c r="CV186" s="414"/>
      <c r="CW186" s="414"/>
      <c r="CX186" s="414"/>
      <c r="CY186" s="414"/>
      <c r="CZ186" s="414"/>
      <c r="DA186" s="414"/>
    </row>
    <row r="187" spans="1:105" s="5" customFormat="1" ht="15" customHeight="1" x14ac:dyDescent="0.2">
      <c r="A187" s="424"/>
      <c r="B187" s="424"/>
      <c r="C187" s="424"/>
      <c r="D187" s="424"/>
      <c r="E187" s="424"/>
      <c r="F187" s="424"/>
      <c r="G187" s="424"/>
      <c r="H187" s="412" t="s">
        <v>696</v>
      </c>
      <c r="I187" s="412"/>
      <c r="J187" s="412"/>
      <c r="K187" s="412"/>
      <c r="L187" s="412"/>
      <c r="M187" s="412"/>
      <c r="N187" s="412"/>
      <c r="O187" s="412"/>
      <c r="P187" s="412"/>
      <c r="Q187" s="412"/>
      <c r="R187" s="412"/>
      <c r="S187" s="412"/>
      <c r="T187" s="412"/>
      <c r="U187" s="412"/>
      <c r="V187" s="412"/>
      <c r="W187" s="412"/>
      <c r="X187" s="412"/>
      <c r="Y187" s="412"/>
      <c r="Z187" s="412"/>
      <c r="AA187" s="412"/>
      <c r="AB187" s="412"/>
      <c r="AC187" s="412"/>
      <c r="AD187" s="412"/>
      <c r="AE187" s="412"/>
      <c r="AF187" s="412"/>
      <c r="AG187" s="412"/>
      <c r="AH187" s="412"/>
      <c r="AI187" s="412"/>
      <c r="AJ187" s="412"/>
      <c r="AK187" s="412"/>
      <c r="AL187" s="412"/>
      <c r="AM187" s="412"/>
      <c r="AN187" s="412"/>
      <c r="AO187" s="412"/>
      <c r="AP187" s="428">
        <v>335.5</v>
      </c>
      <c r="AQ187" s="428"/>
      <c r="AR187" s="428"/>
      <c r="AS187" s="428"/>
      <c r="AT187" s="428"/>
      <c r="AU187" s="428"/>
      <c r="AV187" s="428"/>
      <c r="AW187" s="428"/>
      <c r="AX187" s="428"/>
      <c r="AY187" s="428"/>
      <c r="AZ187" s="428"/>
      <c r="BA187" s="428"/>
      <c r="BB187" s="428"/>
      <c r="BC187" s="428"/>
      <c r="BD187" s="428"/>
      <c r="BE187" s="428"/>
      <c r="BF187" s="413">
        <v>3500.99</v>
      </c>
      <c r="BG187" s="413"/>
      <c r="BH187" s="413"/>
      <c r="BI187" s="413"/>
      <c r="BJ187" s="413"/>
      <c r="BK187" s="413"/>
      <c r="BL187" s="413"/>
      <c r="BM187" s="413"/>
      <c r="BN187" s="413"/>
      <c r="BO187" s="413"/>
      <c r="BP187" s="413"/>
      <c r="BQ187" s="413"/>
      <c r="BR187" s="413"/>
      <c r="BS187" s="413"/>
      <c r="BT187" s="413"/>
      <c r="BU187" s="413"/>
      <c r="BV187" s="506"/>
      <c r="BW187" s="506"/>
      <c r="BX187" s="506"/>
      <c r="BY187" s="506"/>
      <c r="BZ187" s="506"/>
      <c r="CA187" s="506"/>
      <c r="CB187" s="506"/>
      <c r="CC187" s="506"/>
      <c r="CD187" s="506"/>
      <c r="CE187" s="506"/>
      <c r="CF187" s="506"/>
      <c r="CG187" s="506"/>
      <c r="CH187" s="506"/>
      <c r="CI187" s="506"/>
      <c r="CJ187" s="506"/>
      <c r="CK187" s="506"/>
      <c r="CL187" s="414">
        <f>AP187*BF187</f>
        <v>1174582.145</v>
      </c>
      <c r="CM187" s="414"/>
      <c r="CN187" s="414"/>
      <c r="CO187" s="414"/>
      <c r="CP187" s="414"/>
      <c r="CQ187" s="414"/>
      <c r="CR187" s="414"/>
      <c r="CS187" s="414"/>
      <c r="CT187" s="414"/>
      <c r="CU187" s="414"/>
      <c r="CV187" s="414"/>
      <c r="CW187" s="414"/>
      <c r="CX187" s="414"/>
      <c r="CY187" s="414"/>
      <c r="CZ187" s="414"/>
      <c r="DA187" s="414"/>
    </row>
    <row r="188" spans="1:105" s="5" customFormat="1" ht="15" customHeight="1" x14ac:dyDescent="0.2">
      <c r="A188" s="450" t="s">
        <v>30</v>
      </c>
      <c r="B188" s="450"/>
      <c r="C188" s="450"/>
      <c r="D188" s="450"/>
      <c r="E188" s="450"/>
      <c r="F188" s="450"/>
      <c r="G188" s="450"/>
      <c r="H188" s="435" t="s">
        <v>110</v>
      </c>
      <c r="I188" s="435"/>
      <c r="J188" s="435"/>
      <c r="K188" s="435"/>
      <c r="L188" s="435"/>
      <c r="M188" s="435"/>
      <c r="N188" s="435"/>
      <c r="O188" s="435"/>
      <c r="P188" s="435"/>
      <c r="Q188" s="435"/>
      <c r="R188" s="435"/>
      <c r="S188" s="435"/>
      <c r="T188" s="435"/>
      <c r="U188" s="435"/>
      <c r="V188" s="435"/>
      <c r="W188" s="435"/>
      <c r="X188" s="435"/>
      <c r="Y188" s="435"/>
      <c r="Z188" s="435"/>
      <c r="AA188" s="435"/>
      <c r="AB188" s="435"/>
      <c r="AC188" s="435"/>
      <c r="AD188" s="435"/>
      <c r="AE188" s="435"/>
      <c r="AF188" s="435"/>
      <c r="AG188" s="435"/>
      <c r="AH188" s="435"/>
      <c r="AI188" s="435"/>
      <c r="AJ188" s="435"/>
      <c r="AK188" s="435"/>
      <c r="AL188" s="435"/>
      <c r="AM188" s="435"/>
      <c r="AN188" s="435"/>
      <c r="AO188" s="435"/>
      <c r="AP188" s="451">
        <f>SUM(AP190:BE192)</f>
        <v>59080</v>
      </c>
      <c r="AQ188" s="451"/>
      <c r="AR188" s="451"/>
      <c r="AS188" s="451"/>
      <c r="AT188" s="451"/>
      <c r="AU188" s="451"/>
      <c r="AV188" s="451"/>
      <c r="AW188" s="451"/>
      <c r="AX188" s="451"/>
      <c r="AY188" s="451"/>
      <c r="AZ188" s="451"/>
      <c r="BA188" s="451"/>
      <c r="BB188" s="451"/>
      <c r="BC188" s="451"/>
      <c r="BD188" s="451"/>
      <c r="BE188" s="451"/>
      <c r="BF188" s="452" t="s">
        <v>113</v>
      </c>
      <c r="BG188" s="452"/>
      <c r="BH188" s="452"/>
      <c r="BI188" s="452"/>
      <c r="BJ188" s="452"/>
      <c r="BK188" s="452"/>
      <c r="BL188" s="452"/>
      <c r="BM188" s="452"/>
      <c r="BN188" s="452"/>
      <c r="BO188" s="452"/>
      <c r="BP188" s="452"/>
      <c r="BQ188" s="452"/>
      <c r="BR188" s="452"/>
      <c r="BS188" s="452"/>
      <c r="BT188" s="452"/>
      <c r="BU188" s="452"/>
      <c r="BV188" s="452" t="s">
        <v>113</v>
      </c>
      <c r="BW188" s="452"/>
      <c r="BX188" s="452"/>
      <c r="BY188" s="452"/>
      <c r="BZ188" s="452"/>
      <c r="CA188" s="452"/>
      <c r="CB188" s="452"/>
      <c r="CC188" s="452"/>
      <c r="CD188" s="452"/>
      <c r="CE188" s="452"/>
      <c r="CF188" s="452"/>
      <c r="CG188" s="452"/>
      <c r="CH188" s="452"/>
      <c r="CI188" s="452"/>
      <c r="CJ188" s="452"/>
      <c r="CK188" s="452"/>
      <c r="CL188" s="589">
        <f>SUM(CL190:DA192)</f>
        <v>413560</v>
      </c>
      <c r="CM188" s="589"/>
      <c r="CN188" s="589"/>
      <c r="CO188" s="589"/>
      <c r="CP188" s="589"/>
      <c r="CQ188" s="589"/>
      <c r="CR188" s="589"/>
      <c r="CS188" s="589"/>
      <c r="CT188" s="589"/>
      <c r="CU188" s="589"/>
      <c r="CV188" s="589"/>
      <c r="CW188" s="589"/>
      <c r="CX188" s="589"/>
      <c r="CY188" s="589"/>
      <c r="CZ188" s="589"/>
      <c r="DA188" s="589"/>
    </row>
    <row r="189" spans="1:105" s="5" customFormat="1" ht="15" customHeight="1" x14ac:dyDescent="0.2">
      <c r="A189" s="450"/>
      <c r="B189" s="450"/>
      <c r="C189" s="450"/>
      <c r="D189" s="450"/>
      <c r="E189" s="450"/>
      <c r="F189" s="450"/>
      <c r="G189" s="450"/>
      <c r="H189" s="435" t="s">
        <v>98</v>
      </c>
      <c r="I189" s="435"/>
      <c r="J189" s="435"/>
      <c r="K189" s="435"/>
      <c r="L189" s="435"/>
      <c r="M189" s="435"/>
      <c r="N189" s="435"/>
      <c r="O189" s="435"/>
      <c r="P189" s="435"/>
      <c r="Q189" s="435"/>
      <c r="R189" s="435"/>
      <c r="S189" s="435"/>
      <c r="T189" s="435"/>
      <c r="U189" s="435"/>
      <c r="V189" s="435"/>
      <c r="W189" s="435"/>
      <c r="X189" s="435"/>
      <c r="Y189" s="435"/>
      <c r="Z189" s="435"/>
      <c r="AA189" s="435"/>
      <c r="AB189" s="435"/>
      <c r="AC189" s="435"/>
      <c r="AD189" s="435"/>
      <c r="AE189" s="435"/>
      <c r="AF189" s="435"/>
      <c r="AG189" s="435"/>
      <c r="AH189" s="435"/>
      <c r="AI189" s="435"/>
      <c r="AJ189" s="435"/>
      <c r="AK189" s="435"/>
      <c r="AL189" s="435"/>
      <c r="AM189" s="435"/>
      <c r="AN189" s="435"/>
      <c r="AO189" s="435"/>
      <c r="AP189" s="404"/>
      <c r="AQ189" s="404"/>
      <c r="AR189" s="404"/>
      <c r="AS189" s="404"/>
      <c r="AT189" s="404"/>
      <c r="AU189" s="404"/>
      <c r="AV189" s="404"/>
      <c r="AW189" s="404"/>
      <c r="AX189" s="404"/>
      <c r="AY189" s="404"/>
      <c r="AZ189" s="404"/>
      <c r="BA189" s="404"/>
      <c r="BB189" s="404"/>
      <c r="BC189" s="404"/>
      <c r="BD189" s="404"/>
      <c r="BE189" s="404"/>
      <c r="BF189" s="404"/>
      <c r="BG189" s="404"/>
      <c r="BH189" s="404"/>
      <c r="BI189" s="404"/>
      <c r="BJ189" s="404"/>
      <c r="BK189" s="404"/>
      <c r="BL189" s="404"/>
      <c r="BM189" s="404"/>
      <c r="BN189" s="404"/>
      <c r="BO189" s="404"/>
      <c r="BP189" s="404"/>
      <c r="BQ189" s="404"/>
      <c r="BR189" s="404"/>
      <c r="BS189" s="404"/>
      <c r="BT189" s="404"/>
      <c r="BU189" s="404"/>
      <c r="BV189" s="404"/>
      <c r="BW189" s="404"/>
      <c r="BX189" s="404"/>
      <c r="BY189" s="404"/>
      <c r="BZ189" s="404"/>
      <c r="CA189" s="404"/>
      <c r="CB189" s="404"/>
      <c r="CC189" s="404"/>
      <c r="CD189" s="404"/>
      <c r="CE189" s="404"/>
      <c r="CF189" s="404"/>
      <c r="CG189" s="404"/>
      <c r="CH189" s="404"/>
      <c r="CI189" s="404"/>
      <c r="CJ189" s="404"/>
      <c r="CK189" s="404"/>
      <c r="CL189" s="551"/>
      <c r="CM189" s="551"/>
      <c r="CN189" s="551"/>
      <c r="CO189" s="551"/>
      <c r="CP189" s="551"/>
      <c r="CQ189" s="551"/>
      <c r="CR189" s="551"/>
      <c r="CS189" s="551"/>
      <c r="CT189" s="551"/>
      <c r="CU189" s="551"/>
      <c r="CV189" s="551"/>
      <c r="CW189" s="551"/>
      <c r="CX189" s="551"/>
      <c r="CY189" s="551"/>
      <c r="CZ189" s="551"/>
      <c r="DA189" s="551"/>
    </row>
    <row r="190" spans="1:105" s="5" customFormat="1" ht="15" customHeight="1" x14ac:dyDescent="0.2">
      <c r="A190" s="411"/>
      <c r="B190" s="411"/>
      <c r="C190" s="411"/>
      <c r="D190" s="411"/>
      <c r="E190" s="411"/>
      <c r="F190" s="411"/>
      <c r="G190" s="411"/>
      <c r="H190" s="412" t="s">
        <v>695</v>
      </c>
      <c r="I190" s="412"/>
      <c r="J190" s="412"/>
      <c r="K190" s="412"/>
      <c r="L190" s="412"/>
      <c r="M190" s="412"/>
      <c r="N190" s="412"/>
      <c r="O190" s="412"/>
      <c r="P190" s="412"/>
      <c r="Q190" s="412"/>
      <c r="R190" s="412"/>
      <c r="S190" s="412"/>
      <c r="T190" s="412"/>
      <c r="U190" s="412"/>
      <c r="V190" s="412"/>
      <c r="W190" s="412"/>
      <c r="X190" s="412"/>
      <c r="Y190" s="412"/>
      <c r="Z190" s="412"/>
      <c r="AA190" s="412"/>
      <c r="AB190" s="412"/>
      <c r="AC190" s="412"/>
      <c r="AD190" s="412"/>
      <c r="AE190" s="412"/>
      <c r="AF190" s="412"/>
      <c r="AG190" s="412"/>
      <c r="AH190" s="412"/>
      <c r="AI190" s="412"/>
      <c r="AJ190" s="412"/>
      <c r="AK190" s="412"/>
      <c r="AL190" s="412"/>
      <c r="AM190" s="412"/>
      <c r="AN190" s="412"/>
      <c r="AO190" s="412"/>
      <c r="AP190" s="658">
        <v>16000</v>
      </c>
      <c r="AQ190" s="658"/>
      <c r="AR190" s="658"/>
      <c r="AS190" s="658"/>
      <c r="AT190" s="658"/>
      <c r="AU190" s="658"/>
      <c r="AV190" s="658"/>
      <c r="AW190" s="658"/>
      <c r="AX190" s="658"/>
      <c r="AY190" s="658"/>
      <c r="AZ190" s="658"/>
      <c r="BA190" s="658"/>
      <c r="BB190" s="658"/>
      <c r="BC190" s="658"/>
      <c r="BD190" s="658"/>
      <c r="BE190" s="658"/>
      <c r="BF190" s="404">
        <v>7</v>
      </c>
      <c r="BG190" s="404"/>
      <c r="BH190" s="404"/>
      <c r="BI190" s="404"/>
      <c r="BJ190" s="404"/>
      <c r="BK190" s="404"/>
      <c r="BL190" s="404"/>
      <c r="BM190" s="404"/>
      <c r="BN190" s="404"/>
      <c r="BO190" s="404"/>
      <c r="BP190" s="404"/>
      <c r="BQ190" s="404"/>
      <c r="BR190" s="404"/>
      <c r="BS190" s="404"/>
      <c r="BT190" s="404"/>
      <c r="BU190" s="404"/>
      <c r="BV190" s="650"/>
      <c r="BW190" s="650"/>
      <c r="BX190" s="650"/>
      <c r="BY190" s="650"/>
      <c r="BZ190" s="650"/>
      <c r="CA190" s="650"/>
      <c r="CB190" s="650"/>
      <c r="CC190" s="650"/>
      <c r="CD190" s="650"/>
      <c r="CE190" s="650"/>
      <c r="CF190" s="650"/>
      <c r="CG190" s="650"/>
      <c r="CH190" s="650"/>
      <c r="CI190" s="650"/>
      <c r="CJ190" s="650"/>
      <c r="CK190" s="650"/>
      <c r="CL190" s="551">
        <f>AP190*BF190</f>
        <v>112000</v>
      </c>
      <c r="CM190" s="551"/>
      <c r="CN190" s="551"/>
      <c r="CO190" s="551"/>
      <c r="CP190" s="551"/>
      <c r="CQ190" s="551"/>
      <c r="CR190" s="551"/>
      <c r="CS190" s="551"/>
      <c r="CT190" s="551"/>
      <c r="CU190" s="551"/>
      <c r="CV190" s="551"/>
      <c r="CW190" s="551"/>
      <c r="CX190" s="551"/>
      <c r="CY190" s="551"/>
      <c r="CZ190" s="551"/>
      <c r="DA190" s="551"/>
    </row>
    <row r="191" spans="1:105" s="5" customFormat="1" ht="15" customHeight="1" x14ac:dyDescent="0.2">
      <c r="A191" s="411"/>
      <c r="B191" s="411"/>
      <c r="C191" s="411"/>
      <c r="D191" s="411"/>
      <c r="E191" s="411"/>
      <c r="F191" s="411"/>
      <c r="G191" s="411"/>
      <c r="H191" s="412" t="s">
        <v>697</v>
      </c>
      <c r="I191" s="412"/>
      <c r="J191" s="412"/>
      <c r="K191" s="412"/>
      <c r="L191" s="412"/>
      <c r="M191" s="412"/>
      <c r="N191" s="412"/>
      <c r="O191" s="412"/>
      <c r="P191" s="412"/>
      <c r="Q191" s="412"/>
      <c r="R191" s="412"/>
      <c r="S191" s="412"/>
      <c r="T191" s="412"/>
      <c r="U191" s="412"/>
      <c r="V191" s="412"/>
      <c r="W191" s="412"/>
      <c r="X191" s="412"/>
      <c r="Y191" s="412"/>
      <c r="Z191" s="412"/>
      <c r="AA191" s="412"/>
      <c r="AB191" s="412"/>
      <c r="AC191" s="412"/>
      <c r="AD191" s="412"/>
      <c r="AE191" s="412"/>
      <c r="AF191" s="412"/>
      <c r="AG191" s="412"/>
      <c r="AH191" s="412"/>
      <c r="AI191" s="412"/>
      <c r="AJ191" s="412"/>
      <c r="AK191" s="412"/>
      <c r="AL191" s="412"/>
      <c r="AM191" s="412"/>
      <c r="AN191" s="412"/>
      <c r="AO191" s="412"/>
      <c r="AP191" s="658">
        <v>11000</v>
      </c>
      <c r="AQ191" s="658"/>
      <c r="AR191" s="658"/>
      <c r="AS191" s="658"/>
      <c r="AT191" s="658"/>
      <c r="AU191" s="658"/>
      <c r="AV191" s="658"/>
      <c r="AW191" s="658"/>
      <c r="AX191" s="658"/>
      <c r="AY191" s="658"/>
      <c r="AZ191" s="658"/>
      <c r="BA191" s="658"/>
      <c r="BB191" s="658"/>
      <c r="BC191" s="658"/>
      <c r="BD191" s="658"/>
      <c r="BE191" s="658"/>
      <c r="BF191" s="404">
        <v>7</v>
      </c>
      <c r="BG191" s="404"/>
      <c r="BH191" s="404"/>
      <c r="BI191" s="404"/>
      <c r="BJ191" s="404"/>
      <c r="BK191" s="404"/>
      <c r="BL191" s="404"/>
      <c r="BM191" s="404"/>
      <c r="BN191" s="404"/>
      <c r="BO191" s="404"/>
      <c r="BP191" s="404"/>
      <c r="BQ191" s="404"/>
      <c r="BR191" s="404"/>
      <c r="BS191" s="404"/>
      <c r="BT191" s="404"/>
      <c r="BU191" s="404"/>
      <c r="BV191" s="650"/>
      <c r="BW191" s="650"/>
      <c r="BX191" s="650"/>
      <c r="BY191" s="650"/>
      <c r="BZ191" s="650"/>
      <c r="CA191" s="650"/>
      <c r="CB191" s="650"/>
      <c r="CC191" s="650"/>
      <c r="CD191" s="650"/>
      <c r="CE191" s="650"/>
      <c r="CF191" s="650"/>
      <c r="CG191" s="650"/>
      <c r="CH191" s="650"/>
      <c r="CI191" s="650"/>
      <c r="CJ191" s="650"/>
      <c r="CK191" s="650"/>
      <c r="CL191" s="551">
        <f>AP191*BF191</f>
        <v>77000</v>
      </c>
      <c r="CM191" s="551"/>
      <c r="CN191" s="551"/>
      <c r="CO191" s="551"/>
      <c r="CP191" s="551"/>
      <c r="CQ191" s="551"/>
      <c r="CR191" s="551"/>
      <c r="CS191" s="551"/>
      <c r="CT191" s="551"/>
      <c r="CU191" s="551"/>
      <c r="CV191" s="551"/>
      <c r="CW191" s="551"/>
      <c r="CX191" s="551"/>
      <c r="CY191" s="551"/>
      <c r="CZ191" s="551"/>
      <c r="DA191" s="551"/>
    </row>
    <row r="192" spans="1:105" s="5" customFormat="1" ht="15" customHeight="1" x14ac:dyDescent="0.2">
      <c r="A192" s="411"/>
      <c r="B192" s="411"/>
      <c r="C192" s="411"/>
      <c r="D192" s="411"/>
      <c r="E192" s="411"/>
      <c r="F192" s="411"/>
      <c r="G192" s="411"/>
      <c r="H192" s="412" t="s">
        <v>696</v>
      </c>
      <c r="I192" s="412"/>
      <c r="J192" s="412"/>
      <c r="K192" s="412"/>
      <c r="L192" s="412"/>
      <c r="M192" s="412"/>
      <c r="N192" s="412"/>
      <c r="O192" s="412"/>
      <c r="P192" s="412"/>
      <c r="Q192" s="412"/>
      <c r="R192" s="412"/>
      <c r="S192" s="412"/>
      <c r="T192" s="412"/>
      <c r="U192" s="412"/>
      <c r="V192" s="412"/>
      <c r="W192" s="412"/>
      <c r="X192" s="412"/>
      <c r="Y192" s="412"/>
      <c r="Z192" s="412"/>
      <c r="AA192" s="412"/>
      <c r="AB192" s="412"/>
      <c r="AC192" s="412"/>
      <c r="AD192" s="412"/>
      <c r="AE192" s="412"/>
      <c r="AF192" s="412"/>
      <c r="AG192" s="412"/>
      <c r="AH192" s="412"/>
      <c r="AI192" s="412"/>
      <c r="AJ192" s="412"/>
      <c r="AK192" s="412"/>
      <c r="AL192" s="412"/>
      <c r="AM192" s="412"/>
      <c r="AN192" s="412"/>
      <c r="AO192" s="412"/>
      <c r="AP192" s="658">
        <v>32080</v>
      </c>
      <c r="AQ192" s="658"/>
      <c r="AR192" s="658"/>
      <c r="AS192" s="658"/>
      <c r="AT192" s="658"/>
      <c r="AU192" s="658"/>
      <c r="AV192" s="658"/>
      <c r="AW192" s="658"/>
      <c r="AX192" s="658"/>
      <c r="AY192" s="658"/>
      <c r="AZ192" s="658"/>
      <c r="BA192" s="658"/>
      <c r="BB192" s="658"/>
      <c r="BC192" s="658"/>
      <c r="BD192" s="658"/>
      <c r="BE192" s="658"/>
      <c r="BF192" s="404">
        <v>7</v>
      </c>
      <c r="BG192" s="404"/>
      <c r="BH192" s="404"/>
      <c r="BI192" s="404"/>
      <c r="BJ192" s="404"/>
      <c r="BK192" s="404"/>
      <c r="BL192" s="404"/>
      <c r="BM192" s="404"/>
      <c r="BN192" s="404"/>
      <c r="BO192" s="404"/>
      <c r="BP192" s="404"/>
      <c r="BQ192" s="404"/>
      <c r="BR192" s="404"/>
      <c r="BS192" s="404"/>
      <c r="BT192" s="404"/>
      <c r="BU192" s="404"/>
      <c r="BV192" s="650"/>
      <c r="BW192" s="650"/>
      <c r="BX192" s="650"/>
      <c r="BY192" s="650"/>
      <c r="BZ192" s="650"/>
      <c r="CA192" s="650"/>
      <c r="CB192" s="650"/>
      <c r="CC192" s="650"/>
      <c r="CD192" s="650"/>
      <c r="CE192" s="650"/>
      <c r="CF192" s="650"/>
      <c r="CG192" s="650"/>
      <c r="CH192" s="650"/>
      <c r="CI192" s="650"/>
      <c r="CJ192" s="650"/>
      <c r="CK192" s="650"/>
      <c r="CL192" s="551">
        <f>AP192*BF192</f>
        <v>224560</v>
      </c>
      <c r="CM192" s="551"/>
      <c r="CN192" s="551"/>
      <c r="CO192" s="551"/>
      <c r="CP192" s="551"/>
      <c r="CQ192" s="551"/>
      <c r="CR192" s="551"/>
      <c r="CS192" s="551"/>
      <c r="CT192" s="551"/>
      <c r="CU192" s="551"/>
      <c r="CV192" s="551"/>
      <c r="CW192" s="551"/>
      <c r="CX192" s="551"/>
      <c r="CY192" s="551"/>
      <c r="CZ192" s="551"/>
      <c r="DA192" s="551"/>
    </row>
    <row r="193" spans="1:105" s="5" customFormat="1" ht="15" customHeight="1" x14ac:dyDescent="0.2">
      <c r="A193" s="411"/>
      <c r="B193" s="411"/>
      <c r="C193" s="411"/>
      <c r="D193" s="411"/>
      <c r="E193" s="411"/>
      <c r="F193" s="411"/>
      <c r="G193" s="411"/>
      <c r="H193" s="599" t="s">
        <v>709</v>
      </c>
      <c r="I193" s="599"/>
      <c r="J193" s="599"/>
      <c r="K193" s="599"/>
      <c r="L193" s="599"/>
      <c r="M193" s="599"/>
      <c r="N193" s="599"/>
      <c r="O193" s="599"/>
      <c r="P193" s="599"/>
      <c r="Q193" s="599"/>
      <c r="R193" s="599"/>
      <c r="S193" s="599"/>
      <c r="T193" s="599"/>
      <c r="U193" s="599"/>
      <c r="V193" s="599"/>
      <c r="W193" s="599"/>
      <c r="X193" s="599"/>
      <c r="Y193" s="599"/>
      <c r="Z193" s="599"/>
      <c r="AA193" s="599"/>
      <c r="AB193" s="599"/>
      <c r="AC193" s="599"/>
      <c r="AD193" s="599"/>
      <c r="AE193" s="599"/>
      <c r="AF193" s="599"/>
      <c r="AG193" s="599"/>
      <c r="AH193" s="599"/>
      <c r="AI193" s="599"/>
      <c r="AJ193" s="599"/>
      <c r="AK193" s="599"/>
      <c r="AL193" s="599"/>
      <c r="AM193" s="599"/>
      <c r="AN193" s="599"/>
      <c r="AO193" s="599"/>
      <c r="AP193" s="452" t="s">
        <v>113</v>
      </c>
      <c r="AQ193" s="452"/>
      <c r="AR193" s="452"/>
      <c r="AS193" s="452"/>
      <c r="AT193" s="452"/>
      <c r="AU193" s="452"/>
      <c r="AV193" s="452"/>
      <c r="AW193" s="452"/>
      <c r="AX193" s="452"/>
      <c r="AY193" s="452"/>
      <c r="AZ193" s="452"/>
      <c r="BA193" s="452"/>
      <c r="BB193" s="452"/>
      <c r="BC193" s="452"/>
      <c r="BD193" s="452"/>
      <c r="BE193" s="452"/>
      <c r="BF193" s="452" t="s">
        <v>113</v>
      </c>
      <c r="BG193" s="452"/>
      <c r="BH193" s="452"/>
      <c r="BI193" s="452"/>
      <c r="BJ193" s="452"/>
      <c r="BK193" s="452"/>
      <c r="BL193" s="452"/>
      <c r="BM193" s="452"/>
      <c r="BN193" s="452"/>
      <c r="BO193" s="452"/>
      <c r="BP193" s="452"/>
      <c r="BQ193" s="452"/>
      <c r="BR193" s="452"/>
      <c r="BS193" s="452"/>
      <c r="BT193" s="452"/>
      <c r="BU193" s="452"/>
      <c r="BV193" s="452" t="s">
        <v>113</v>
      </c>
      <c r="BW193" s="452"/>
      <c r="BX193" s="452"/>
      <c r="BY193" s="452"/>
      <c r="BZ193" s="452"/>
      <c r="CA193" s="452"/>
      <c r="CB193" s="452"/>
      <c r="CC193" s="452"/>
      <c r="CD193" s="452"/>
      <c r="CE193" s="452"/>
      <c r="CF193" s="452"/>
      <c r="CG193" s="452"/>
      <c r="CH193" s="452"/>
      <c r="CI193" s="452"/>
      <c r="CJ193" s="452"/>
      <c r="CK193" s="452"/>
      <c r="CL193" s="589">
        <f>CL183+CL188</f>
        <v>2130795.5949999997</v>
      </c>
      <c r="CM193" s="589"/>
      <c r="CN193" s="589"/>
      <c r="CO193" s="589"/>
      <c r="CP193" s="589"/>
      <c r="CQ193" s="589"/>
      <c r="CR193" s="589"/>
      <c r="CS193" s="589"/>
      <c r="CT193" s="589"/>
      <c r="CU193" s="589"/>
      <c r="CV193" s="589"/>
      <c r="CW193" s="589"/>
      <c r="CX193" s="589"/>
      <c r="CY193" s="589"/>
      <c r="CZ193" s="589"/>
      <c r="DA193" s="589"/>
    </row>
    <row r="194" spans="1:105" s="5" customFormat="1" ht="15" customHeight="1" x14ac:dyDescent="0.25">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2"/>
      <c r="BF194" s="2"/>
      <c r="BG194" s="2"/>
      <c r="BH194" s="2"/>
      <c r="BI194" s="2"/>
      <c r="BJ194" s="2"/>
      <c r="BK194" s="2"/>
      <c r="BL194" s="2"/>
      <c r="BM194" s="2"/>
      <c r="BN194" s="2"/>
      <c r="BO194" s="2"/>
      <c r="BP194" s="2"/>
      <c r="BQ194" s="2"/>
      <c r="BR194" s="2"/>
      <c r="BS194" s="2"/>
      <c r="BT194" s="2"/>
      <c r="BU194" s="2"/>
      <c r="BV194" s="2"/>
      <c r="BW194" s="2"/>
      <c r="BX194" s="2"/>
      <c r="BY194" s="2"/>
      <c r="BZ194" s="2"/>
      <c r="CA194" s="2"/>
      <c r="CB194" s="2"/>
      <c r="CC194" s="2"/>
      <c r="CD194" s="2"/>
      <c r="CE194" s="2"/>
      <c r="CF194" s="2"/>
      <c r="CG194" s="2"/>
      <c r="CH194" s="2"/>
      <c r="CI194" s="2"/>
      <c r="CJ194" s="2"/>
      <c r="CK194" s="2"/>
      <c r="CL194" s="2"/>
      <c r="CM194" s="2"/>
      <c r="CN194" s="2"/>
      <c r="CO194" s="2"/>
      <c r="CP194" s="2"/>
      <c r="CQ194" s="2"/>
      <c r="CR194" s="2"/>
      <c r="CS194" s="2"/>
      <c r="CT194" s="2"/>
      <c r="CU194" s="2"/>
      <c r="CV194" s="2"/>
      <c r="CW194" s="2"/>
      <c r="CX194" s="2"/>
      <c r="CY194" s="2"/>
      <c r="CZ194" s="2"/>
      <c r="DA194" s="2"/>
    </row>
    <row r="195" spans="1:105" s="5" customFormat="1" ht="15" customHeight="1" x14ac:dyDescent="0.2">
      <c r="A195" s="465" t="s">
        <v>73</v>
      </c>
      <c r="B195" s="465"/>
      <c r="C195" s="465"/>
      <c r="D195" s="465"/>
      <c r="E195" s="465"/>
      <c r="F195" s="465"/>
      <c r="G195" s="465"/>
      <c r="H195" s="465"/>
      <c r="I195" s="465"/>
      <c r="J195" s="465"/>
      <c r="K195" s="465"/>
      <c r="L195" s="465"/>
      <c r="M195" s="465"/>
      <c r="N195" s="465"/>
      <c r="O195" s="465"/>
      <c r="P195" s="465"/>
      <c r="Q195" s="465"/>
      <c r="R195" s="465"/>
      <c r="S195" s="465"/>
      <c r="T195" s="465"/>
      <c r="U195" s="465"/>
      <c r="V195" s="465"/>
      <c r="W195" s="465"/>
      <c r="X195" s="465"/>
      <c r="Y195" s="465"/>
      <c r="Z195" s="465"/>
      <c r="AA195" s="465"/>
      <c r="AB195" s="465"/>
      <c r="AC195" s="465"/>
      <c r="AD195" s="465"/>
      <c r="AE195" s="465"/>
      <c r="AF195" s="465"/>
      <c r="AG195" s="465"/>
      <c r="AH195" s="465"/>
      <c r="AI195" s="465"/>
      <c r="AJ195" s="465"/>
      <c r="AK195" s="465"/>
      <c r="AL195" s="465"/>
      <c r="AM195" s="465"/>
      <c r="AN195" s="465"/>
      <c r="AO195" s="465"/>
      <c r="AP195" s="465"/>
      <c r="AQ195" s="465"/>
      <c r="AR195" s="465"/>
      <c r="AS195" s="465"/>
      <c r="AT195" s="465"/>
      <c r="AU195" s="465"/>
      <c r="AV195" s="465"/>
      <c r="AW195" s="465"/>
      <c r="AX195" s="465"/>
      <c r="AY195" s="465"/>
      <c r="AZ195" s="465"/>
      <c r="BA195" s="465"/>
      <c r="BB195" s="465"/>
      <c r="BC195" s="465"/>
      <c r="BD195" s="465"/>
      <c r="BE195" s="465"/>
      <c r="BF195" s="465"/>
      <c r="BG195" s="465"/>
      <c r="BH195" s="465"/>
      <c r="BI195" s="465"/>
      <c r="BJ195" s="465"/>
      <c r="BK195" s="465"/>
      <c r="BL195" s="465"/>
      <c r="BM195" s="465"/>
      <c r="BN195" s="465"/>
      <c r="BO195" s="465"/>
      <c r="BP195" s="465"/>
      <c r="BQ195" s="465"/>
      <c r="BR195" s="465"/>
      <c r="BS195" s="465"/>
      <c r="BT195" s="465"/>
      <c r="BU195" s="465"/>
      <c r="BV195" s="465"/>
      <c r="BW195" s="465"/>
      <c r="BX195" s="465"/>
      <c r="BY195" s="465"/>
      <c r="BZ195" s="465"/>
      <c r="CA195" s="465"/>
      <c r="CB195" s="465"/>
      <c r="CC195" s="465"/>
      <c r="CD195" s="465"/>
      <c r="CE195" s="465"/>
      <c r="CF195" s="465"/>
      <c r="CG195" s="465"/>
      <c r="CH195" s="465"/>
      <c r="CI195" s="465"/>
      <c r="CJ195" s="465"/>
      <c r="CK195" s="465"/>
      <c r="CL195" s="465"/>
      <c r="CM195" s="465"/>
      <c r="CN195" s="465"/>
      <c r="CO195" s="465"/>
      <c r="CP195" s="465"/>
      <c r="CQ195" s="465"/>
      <c r="CR195" s="465"/>
      <c r="CS195" s="465"/>
      <c r="CT195" s="465"/>
      <c r="CU195" s="465"/>
      <c r="CV195" s="465"/>
      <c r="CW195" s="465"/>
      <c r="CX195" s="465"/>
      <c r="CY195" s="465"/>
      <c r="CZ195" s="465"/>
      <c r="DA195" s="465"/>
    </row>
    <row r="196" spans="1:105" s="5" customFormat="1" ht="15" customHeight="1" x14ac:dyDescent="0.25">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c r="BF196" s="2"/>
      <c r="BG196" s="2"/>
      <c r="BH196" s="2"/>
      <c r="BI196" s="2"/>
      <c r="BJ196" s="2"/>
      <c r="BK196" s="2"/>
      <c r="BL196" s="2"/>
      <c r="BM196" s="2"/>
      <c r="BN196" s="2"/>
      <c r="BO196" s="2"/>
      <c r="BP196" s="2"/>
      <c r="BQ196" s="2"/>
      <c r="BR196" s="2"/>
      <c r="BS196" s="2"/>
      <c r="BT196" s="2"/>
      <c r="BU196" s="2"/>
      <c r="BV196" s="2"/>
      <c r="BW196" s="2"/>
      <c r="BX196" s="2"/>
      <c r="BY196" s="2"/>
      <c r="BZ196" s="2"/>
      <c r="CA196" s="2"/>
      <c r="CB196" s="2"/>
      <c r="CC196" s="2"/>
      <c r="CD196" s="2"/>
      <c r="CE196" s="2"/>
      <c r="CF196" s="2"/>
      <c r="CG196" s="2"/>
      <c r="CH196" s="2"/>
      <c r="CI196" s="2"/>
      <c r="CJ196" s="2"/>
      <c r="CK196" s="2"/>
      <c r="CL196" s="2"/>
      <c r="CM196" s="2"/>
      <c r="CN196" s="2"/>
      <c r="CO196" s="2"/>
      <c r="CP196" s="2"/>
      <c r="CQ196" s="2"/>
      <c r="CR196" s="2"/>
      <c r="CS196" s="2"/>
      <c r="CT196" s="2"/>
      <c r="CU196" s="2"/>
      <c r="CV196" s="2"/>
      <c r="CW196" s="2"/>
      <c r="CX196" s="2"/>
      <c r="CY196" s="2"/>
      <c r="CZ196" s="2"/>
      <c r="DA196" s="2"/>
    </row>
    <row r="197" spans="1:105" s="5" customFormat="1" ht="25.5" customHeight="1" x14ac:dyDescent="0.2">
      <c r="A197" s="466" t="s">
        <v>0</v>
      </c>
      <c r="B197" s="467"/>
      <c r="C197" s="467"/>
      <c r="D197" s="467"/>
      <c r="E197" s="467"/>
      <c r="F197" s="467"/>
      <c r="G197" s="468"/>
      <c r="H197" s="466" t="s">
        <v>50</v>
      </c>
      <c r="I197" s="467"/>
      <c r="J197" s="467"/>
      <c r="K197" s="467"/>
      <c r="L197" s="467"/>
      <c r="M197" s="467"/>
      <c r="N197" s="467"/>
      <c r="O197" s="467"/>
      <c r="P197" s="467"/>
      <c r="Q197" s="467"/>
      <c r="R197" s="467"/>
      <c r="S197" s="467"/>
      <c r="T197" s="467"/>
      <c r="U197" s="467"/>
      <c r="V197" s="467"/>
      <c r="W197" s="467"/>
      <c r="X197" s="467"/>
      <c r="Y197" s="467"/>
      <c r="Z197" s="467"/>
      <c r="AA197" s="467"/>
      <c r="AB197" s="467"/>
      <c r="AC197" s="467"/>
      <c r="AD197" s="467"/>
      <c r="AE197" s="467"/>
      <c r="AF197" s="467"/>
      <c r="AG197" s="467"/>
      <c r="AH197" s="467"/>
      <c r="AI197" s="467"/>
      <c r="AJ197" s="467"/>
      <c r="AK197" s="467"/>
      <c r="AL197" s="467"/>
      <c r="AM197" s="467"/>
      <c r="AN197" s="467"/>
      <c r="AO197" s="467"/>
      <c r="AP197" s="467"/>
      <c r="AQ197" s="467"/>
      <c r="AR197" s="467"/>
      <c r="AS197" s="467"/>
      <c r="AT197" s="467"/>
      <c r="AU197" s="467"/>
      <c r="AV197" s="467"/>
      <c r="AW197" s="467"/>
      <c r="AX197" s="467"/>
      <c r="AY197" s="467"/>
      <c r="AZ197" s="467"/>
      <c r="BA197" s="467"/>
      <c r="BB197" s="467"/>
      <c r="BC197" s="468"/>
      <c r="BD197" s="466" t="s">
        <v>70</v>
      </c>
      <c r="BE197" s="467"/>
      <c r="BF197" s="467"/>
      <c r="BG197" s="467"/>
      <c r="BH197" s="467"/>
      <c r="BI197" s="467"/>
      <c r="BJ197" s="467"/>
      <c r="BK197" s="467"/>
      <c r="BL197" s="467"/>
      <c r="BM197" s="467"/>
      <c r="BN197" s="467"/>
      <c r="BO197" s="467"/>
      <c r="BP197" s="467"/>
      <c r="BQ197" s="467"/>
      <c r="BR197" s="467"/>
      <c r="BS197" s="468"/>
      <c r="BT197" s="466" t="s">
        <v>72</v>
      </c>
      <c r="BU197" s="467"/>
      <c r="BV197" s="467"/>
      <c r="BW197" s="467"/>
      <c r="BX197" s="467"/>
      <c r="BY197" s="467"/>
      <c r="BZ197" s="467"/>
      <c r="CA197" s="467"/>
      <c r="CB197" s="467"/>
      <c r="CC197" s="467"/>
      <c r="CD197" s="467"/>
      <c r="CE197" s="467"/>
      <c r="CF197" s="467"/>
      <c r="CG197" s="467"/>
      <c r="CH197" s="467"/>
      <c r="CI197" s="468"/>
      <c r="CJ197" s="466" t="s">
        <v>71</v>
      </c>
      <c r="CK197" s="467"/>
      <c r="CL197" s="467"/>
      <c r="CM197" s="467"/>
      <c r="CN197" s="467"/>
      <c r="CO197" s="467"/>
      <c r="CP197" s="467"/>
      <c r="CQ197" s="467"/>
      <c r="CR197" s="467"/>
      <c r="CS197" s="467"/>
      <c r="CT197" s="467"/>
      <c r="CU197" s="467"/>
      <c r="CV197" s="467"/>
      <c r="CW197" s="467"/>
      <c r="CX197" s="467"/>
      <c r="CY197" s="467"/>
      <c r="CZ197" s="467"/>
      <c r="DA197" s="468"/>
    </row>
    <row r="198" spans="1:105" s="5" customFormat="1" ht="9.75" customHeight="1" x14ac:dyDescent="0.2">
      <c r="A198" s="472">
        <v>1</v>
      </c>
      <c r="B198" s="472"/>
      <c r="C198" s="472"/>
      <c r="D198" s="472"/>
      <c r="E198" s="472"/>
      <c r="F198" s="472"/>
      <c r="G198" s="472"/>
      <c r="H198" s="472">
        <v>2</v>
      </c>
      <c r="I198" s="472"/>
      <c r="J198" s="472"/>
      <c r="K198" s="472"/>
      <c r="L198" s="472"/>
      <c r="M198" s="472"/>
      <c r="N198" s="472"/>
      <c r="O198" s="472"/>
      <c r="P198" s="472"/>
      <c r="Q198" s="472"/>
      <c r="R198" s="472"/>
      <c r="S198" s="472"/>
      <c r="T198" s="472"/>
      <c r="U198" s="472"/>
      <c r="V198" s="472"/>
      <c r="W198" s="472"/>
      <c r="X198" s="472"/>
      <c r="Y198" s="472"/>
      <c r="Z198" s="472"/>
      <c r="AA198" s="472"/>
      <c r="AB198" s="472"/>
      <c r="AC198" s="472"/>
      <c r="AD198" s="472"/>
      <c r="AE198" s="472"/>
      <c r="AF198" s="472"/>
      <c r="AG198" s="472"/>
      <c r="AH198" s="472"/>
      <c r="AI198" s="472"/>
      <c r="AJ198" s="472"/>
      <c r="AK198" s="472"/>
      <c r="AL198" s="472"/>
      <c r="AM198" s="472"/>
      <c r="AN198" s="472"/>
      <c r="AO198" s="472"/>
      <c r="AP198" s="472"/>
      <c r="AQ198" s="472"/>
      <c r="AR198" s="472"/>
      <c r="AS198" s="472"/>
      <c r="AT198" s="472"/>
      <c r="AU198" s="472"/>
      <c r="AV198" s="472"/>
      <c r="AW198" s="472"/>
      <c r="AX198" s="472"/>
      <c r="AY198" s="472"/>
      <c r="AZ198" s="472"/>
      <c r="BA198" s="472"/>
      <c r="BB198" s="472"/>
      <c r="BC198" s="472"/>
      <c r="BD198" s="472">
        <v>3</v>
      </c>
      <c r="BE198" s="472"/>
      <c r="BF198" s="472"/>
      <c r="BG198" s="472"/>
      <c r="BH198" s="472"/>
      <c r="BI198" s="472"/>
      <c r="BJ198" s="472"/>
      <c r="BK198" s="472"/>
      <c r="BL198" s="472"/>
      <c r="BM198" s="472"/>
      <c r="BN198" s="472"/>
      <c r="BO198" s="472"/>
      <c r="BP198" s="472"/>
      <c r="BQ198" s="472"/>
      <c r="BR198" s="472"/>
      <c r="BS198" s="472"/>
      <c r="BT198" s="472">
        <v>4</v>
      </c>
      <c r="BU198" s="472"/>
      <c r="BV198" s="472"/>
      <c r="BW198" s="472"/>
      <c r="BX198" s="472"/>
      <c r="BY198" s="472"/>
      <c r="BZ198" s="472"/>
      <c r="CA198" s="472"/>
      <c r="CB198" s="472"/>
      <c r="CC198" s="472"/>
      <c r="CD198" s="472"/>
      <c r="CE198" s="472"/>
      <c r="CF198" s="472"/>
      <c r="CG198" s="472"/>
      <c r="CH198" s="472"/>
      <c r="CI198" s="472"/>
      <c r="CJ198" s="472">
        <v>5</v>
      </c>
      <c r="CK198" s="472"/>
      <c r="CL198" s="472"/>
      <c r="CM198" s="472"/>
      <c r="CN198" s="472"/>
      <c r="CO198" s="472"/>
      <c r="CP198" s="472"/>
      <c r="CQ198" s="472"/>
      <c r="CR198" s="472"/>
      <c r="CS198" s="472"/>
      <c r="CT198" s="472"/>
      <c r="CU198" s="472"/>
      <c r="CV198" s="472"/>
      <c r="CW198" s="472"/>
      <c r="CX198" s="472"/>
      <c r="CY198" s="472"/>
      <c r="CZ198" s="472"/>
      <c r="DA198" s="472"/>
    </row>
    <row r="199" spans="1:105" ht="13.5" customHeight="1" x14ac:dyDescent="0.25">
      <c r="A199" s="411" t="s">
        <v>26</v>
      </c>
      <c r="B199" s="411"/>
      <c r="C199" s="411"/>
      <c r="D199" s="411"/>
      <c r="E199" s="411"/>
      <c r="F199" s="411"/>
      <c r="G199" s="411"/>
      <c r="H199" s="412"/>
      <c r="I199" s="412"/>
      <c r="J199" s="412"/>
      <c r="K199" s="412"/>
      <c r="L199" s="412"/>
      <c r="M199" s="412"/>
      <c r="N199" s="412"/>
      <c r="O199" s="412"/>
      <c r="P199" s="412"/>
      <c r="Q199" s="412"/>
      <c r="R199" s="412"/>
      <c r="S199" s="412"/>
      <c r="T199" s="412"/>
      <c r="U199" s="412"/>
      <c r="V199" s="412"/>
      <c r="W199" s="412"/>
      <c r="X199" s="412"/>
      <c r="Y199" s="412"/>
      <c r="Z199" s="412"/>
      <c r="AA199" s="412"/>
      <c r="AB199" s="412"/>
      <c r="AC199" s="412"/>
      <c r="AD199" s="412"/>
      <c r="AE199" s="412"/>
      <c r="AF199" s="412"/>
      <c r="AG199" s="412"/>
      <c r="AH199" s="412"/>
      <c r="AI199" s="412"/>
      <c r="AJ199" s="412"/>
      <c r="AK199" s="412"/>
      <c r="AL199" s="412"/>
      <c r="AM199" s="412"/>
      <c r="AN199" s="412"/>
      <c r="AO199" s="412"/>
      <c r="AP199" s="412"/>
      <c r="AQ199" s="412"/>
      <c r="AR199" s="412"/>
      <c r="AS199" s="412"/>
      <c r="AT199" s="412"/>
      <c r="AU199" s="412"/>
      <c r="AV199" s="412"/>
      <c r="AW199" s="412"/>
      <c r="AX199" s="412"/>
      <c r="AY199" s="412"/>
      <c r="AZ199" s="412"/>
      <c r="BA199" s="412"/>
      <c r="BB199" s="412"/>
      <c r="BC199" s="412"/>
      <c r="BD199" s="413"/>
      <c r="BE199" s="413"/>
      <c r="BF199" s="413"/>
      <c r="BG199" s="413"/>
      <c r="BH199" s="413"/>
      <c r="BI199" s="413"/>
      <c r="BJ199" s="413"/>
      <c r="BK199" s="413"/>
      <c r="BL199" s="413"/>
      <c r="BM199" s="413"/>
      <c r="BN199" s="413"/>
      <c r="BO199" s="413"/>
      <c r="BP199" s="413"/>
      <c r="BQ199" s="413"/>
      <c r="BR199" s="413"/>
      <c r="BS199" s="413"/>
      <c r="BT199" s="414"/>
      <c r="BU199" s="414"/>
      <c r="BV199" s="414"/>
      <c r="BW199" s="414"/>
      <c r="BX199" s="414"/>
      <c r="BY199" s="414"/>
      <c r="BZ199" s="414"/>
      <c r="CA199" s="414"/>
      <c r="CB199" s="414"/>
      <c r="CC199" s="414"/>
      <c r="CD199" s="414"/>
      <c r="CE199" s="414"/>
      <c r="CF199" s="414"/>
      <c r="CG199" s="414"/>
      <c r="CH199" s="414"/>
      <c r="CI199" s="414"/>
      <c r="CJ199" s="414"/>
      <c r="CK199" s="414"/>
      <c r="CL199" s="414"/>
      <c r="CM199" s="414"/>
      <c r="CN199" s="414"/>
      <c r="CO199" s="414"/>
      <c r="CP199" s="414"/>
      <c r="CQ199" s="414"/>
      <c r="CR199" s="414"/>
      <c r="CS199" s="414"/>
      <c r="CT199" s="414"/>
      <c r="CU199" s="414"/>
      <c r="CV199" s="414"/>
      <c r="CW199" s="414"/>
      <c r="CX199" s="414"/>
      <c r="CY199" s="414"/>
      <c r="CZ199" s="414"/>
      <c r="DA199" s="414"/>
    </row>
    <row r="200" spans="1:105" s="6" customFormat="1" ht="16.5" customHeight="1" x14ac:dyDescent="0.2">
      <c r="A200" s="411" t="s">
        <v>30</v>
      </c>
      <c r="B200" s="411"/>
      <c r="C200" s="411"/>
      <c r="D200" s="411"/>
      <c r="E200" s="411"/>
      <c r="F200" s="411"/>
      <c r="G200" s="411"/>
      <c r="H200" s="418"/>
      <c r="I200" s="418"/>
      <c r="J200" s="418"/>
      <c r="K200" s="418"/>
      <c r="L200" s="418"/>
      <c r="M200" s="418"/>
      <c r="N200" s="418"/>
      <c r="O200" s="418"/>
      <c r="P200" s="418"/>
      <c r="Q200" s="418"/>
      <c r="R200" s="418"/>
      <c r="S200" s="418"/>
      <c r="T200" s="418"/>
      <c r="U200" s="418"/>
      <c r="V200" s="418"/>
      <c r="W200" s="418"/>
      <c r="X200" s="418"/>
      <c r="Y200" s="418"/>
      <c r="Z200" s="418"/>
      <c r="AA200" s="418"/>
      <c r="AB200" s="418"/>
      <c r="AC200" s="418"/>
      <c r="AD200" s="418"/>
      <c r="AE200" s="418"/>
      <c r="AF200" s="418"/>
      <c r="AG200" s="418"/>
      <c r="AH200" s="418"/>
      <c r="AI200" s="418"/>
      <c r="AJ200" s="418"/>
      <c r="AK200" s="418"/>
      <c r="AL200" s="418"/>
      <c r="AM200" s="418"/>
      <c r="AN200" s="418"/>
      <c r="AO200" s="418"/>
      <c r="AP200" s="418"/>
      <c r="AQ200" s="418"/>
      <c r="AR200" s="418"/>
      <c r="AS200" s="418"/>
      <c r="AT200" s="418"/>
      <c r="AU200" s="418"/>
      <c r="AV200" s="418"/>
      <c r="AW200" s="418"/>
      <c r="AX200" s="418"/>
      <c r="AY200" s="418"/>
      <c r="AZ200" s="418"/>
      <c r="BA200" s="418"/>
      <c r="BB200" s="418"/>
      <c r="BC200" s="418"/>
      <c r="BD200" s="404"/>
      <c r="BE200" s="404"/>
      <c r="BF200" s="404"/>
      <c r="BG200" s="404"/>
      <c r="BH200" s="404"/>
      <c r="BI200" s="404"/>
      <c r="BJ200" s="404"/>
      <c r="BK200" s="404"/>
      <c r="BL200" s="404"/>
      <c r="BM200" s="404"/>
      <c r="BN200" s="404"/>
      <c r="BO200" s="404"/>
      <c r="BP200" s="404"/>
      <c r="BQ200" s="404"/>
      <c r="BR200" s="404"/>
      <c r="BS200" s="404"/>
      <c r="BT200" s="404"/>
      <c r="BU200" s="404"/>
      <c r="BV200" s="404"/>
      <c r="BW200" s="404"/>
      <c r="BX200" s="404"/>
      <c r="BY200" s="404"/>
      <c r="BZ200" s="404"/>
      <c r="CA200" s="404"/>
      <c r="CB200" s="404"/>
      <c r="CC200" s="404"/>
      <c r="CD200" s="404"/>
      <c r="CE200" s="404"/>
      <c r="CF200" s="404"/>
      <c r="CG200" s="404"/>
      <c r="CH200" s="404"/>
      <c r="CI200" s="404"/>
      <c r="CJ200" s="551"/>
      <c r="CK200" s="551"/>
      <c r="CL200" s="551"/>
      <c r="CM200" s="551"/>
      <c r="CN200" s="551"/>
      <c r="CO200" s="551"/>
      <c r="CP200" s="551"/>
      <c r="CQ200" s="551"/>
      <c r="CR200" s="551"/>
      <c r="CS200" s="551"/>
      <c r="CT200" s="551"/>
      <c r="CU200" s="551"/>
      <c r="CV200" s="551"/>
      <c r="CW200" s="551"/>
      <c r="CX200" s="551"/>
      <c r="CY200" s="551"/>
      <c r="CZ200" s="551"/>
      <c r="DA200" s="551"/>
    </row>
    <row r="201" spans="1:105" ht="12.75" customHeight="1" x14ac:dyDescent="0.25">
      <c r="A201" s="411"/>
      <c r="B201" s="411"/>
      <c r="C201" s="411"/>
      <c r="D201" s="411"/>
      <c r="E201" s="411"/>
      <c r="F201" s="411"/>
      <c r="G201" s="411"/>
      <c r="H201" s="473" t="s">
        <v>7</v>
      </c>
      <c r="I201" s="473"/>
      <c r="J201" s="473"/>
      <c r="K201" s="473"/>
      <c r="L201" s="473"/>
      <c r="M201" s="473"/>
      <c r="N201" s="473"/>
      <c r="O201" s="473"/>
      <c r="P201" s="473"/>
      <c r="Q201" s="473"/>
      <c r="R201" s="473"/>
      <c r="S201" s="473"/>
      <c r="T201" s="473"/>
      <c r="U201" s="473"/>
      <c r="V201" s="473"/>
      <c r="W201" s="473"/>
      <c r="X201" s="473"/>
      <c r="Y201" s="473"/>
      <c r="Z201" s="473"/>
      <c r="AA201" s="473"/>
      <c r="AB201" s="473"/>
      <c r="AC201" s="473"/>
      <c r="AD201" s="473"/>
      <c r="AE201" s="473"/>
      <c r="AF201" s="473"/>
      <c r="AG201" s="473"/>
      <c r="AH201" s="473"/>
      <c r="AI201" s="473"/>
      <c r="AJ201" s="473"/>
      <c r="AK201" s="473"/>
      <c r="AL201" s="473"/>
      <c r="AM201" s="473"/>
      <c r="AN201" s="473"/>
      <c r="AO201" s="473"/>
      <c r="AP201" s="473"/>
      <c r="AQ201" s="473"/>
      <c r="AR201" s="473"/>
      <c r="AS201" s="473"/>
      <c r="AT201" s="473"/>
      <c r="AU201" s="473"/>
      <c r="AV201" s="473"/>
      <c r="AW201" s="473"/>
      <c r="AX201" s="473"/>
      <c r="AY201" s="473"/>
      <c r="AZ201" s="473"/>
      <c r="BA201" s="473"/>
      <c r="BB201" s="473"/>
      <c r="BC201" s="474"/>
      <c r="BD201" s="404" t="s">
        <v>8</v>
      </c>
      <c r="BE201" s="404"/>
      <c r="BF201" s="404"/>
      <c r="BG201" s="404"/>
      <c r="BH201" s="404"/>
      <c r="BI201" s="404"/>
      <c r="BJ201" s="404"/>
      <c r="BK201" s="404"/>
      <c r="BL201" s="404"/>
      <c r="BM201" s="404"/>
      <c r="BN201" s="404"/>
      <c r="BO201" s="404"/>
      <c r="BP201" s="404"/>
      <c r="BQ201" s="404"/>
      <c r="BR201" s="404"/>
      <c r="BS201" s="404"/>
      <c r="BT201" s="404" t="s">
        <v>8</v>
      </c>
      <c r="BU201" s="404"/>
      <c r="BV201" s="404"/>
      <c r="BW201" s="404"/>
      <c r="BX201" s="404"/>
      <c r="BY201" s="404"/>
      <c r="BZ201" s="404"/>
      <c r="CA201" s="404"/>
      <c r="CB201" s="404"/>
      <c r="CC201" s="404"/>
      <c r="CD201" s="404"/>
      <c r="CE201" s="404"/>
      <c r="CF201" s="404"/>
      <c r="CG201" s="404"/>
      <c r="CH201" s="404"/>
      <c r="CI201" s="404"/>
      <c r="CJ201" s="589"/>
      <c r="CK201" s="589"/>
      <c r="CL201" s="589"/>
      <c r="CM201" s="589"/>
      <c r="CN201" s="589"/>
      <c r="CO201" s="589"/>
      <c r="CP201" s="589"/>
      <c r="CQ201" s="589"/>
      <c r="CR201" s="589"/>
      <c r="CS201" s="589"/>
      <c r="CT201" s="589"/>
      <c r="CU201" s="589"/>
      <c r="CV201" s="589"/>
      <c r="CW201" s="589"/>
      <c r="CX201" s="589"/>
      <c r="CY201" s="589"/>
      <c r="CZ201" s="589"/>
      <c r="DA201" s="589"/>
    </row>
    <row r="202" spans="1:105" s="3" customFormat="1" ht="15.75" customHeight="1" x14ac:dyDescent="0.25">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c r="BH202" s="2"/>
      <c r="BI202" s="2"/>
      <c r="BJ202" s="2"/>
      <c r="BK202" s="2"/>
      <c r="BL202" s="2"/>
      <c r="BM202" s="2"/>
      <c r="BN202" s="2"/>
      <c r="BO202" s="2"/>
      <c r="BP202" s="2"/>
      <c r="BQ202" s="2"/>
      <c r="BR202" s="2"/>
      <c r="BS202" s="2"/>
      <c r="BT202" s="2"/>
      <c r="BU202" s="2"/>
      <c r="BV202" s="2"/>
      <c r="BW202" s="2"/>
      <c r="BX202" s="2"/>
      <c r="BY202" s="2"/>
      <c r="BZ202" s="2"/>
      <c r="CA202" s="2"/>
      <c r="CB202" s="2"/>
      <c r="CC202" s="2"/>
      <c r="CD202" s="2"/>
      <c r="CE202" s="2"/>
      <c r="CF202" s="2"/>
      <c r="CG202" s="2"/>
      <c r="CH202" s="2"/>
      <c r="CI202" s="2"/>
      <c r="CJ202" s="2"/>
      <c r="CK202" s="2"/>
      <c r="CL202" s="2"/>
      <c r="CM202" s="2"/>
      <c r="CN202" s="2"/>
      <c r="CO202" s="2"/>
      <c r="CP202" s="2"/>
      <c r="CQ202" s="2"/>
      <c r="CR202" s="2"/>
      <c r="CS202" s="2"/>
      <c r="CT202" s="2"/>
      <c r="CU202" s="2"/>
      <c r="CV202" s="2"/>
      <c r="CW202" s="2"/>
      <c r="CX202" s="2"/>
      <c r="CY202" s="2"/>
      <c r="CZ202" s="2"/>
      <c r="DA202" s="2"/>
    </row>
    <row r="203" spans="1:105" s="4" customFormat="1" ht="14.25" x14ac:dyDescent="0.2">
      <c r="A203" s="465" t="s">
        <v>74</v>
      </c>
      <c r="B203" s="465"/>
      <c r="C203" s="465"/>
      <c r="D203" s="465"/>
      <c r="E203" s="465"/>
      <c r="F203" s="465"/>
      <c r="G203" s="465"/>
      <c r="H203" s="465"/>
      <c r="I203" s="465"/>
      <c r="J203" s="465"/>
      <c r="K203" s="465"/>
      <c r="L203" s="465"/>
      <c r="M203" s="465"/>
      <c r="N203" s="465"/>
      <c r="O203" s="465"/>
      <c r="P203" s="465"/>
      <c r="Q203" s="465"/>
      <c r="R203" s="465"/>
      <c r="S203" s="465"/>
      <c r="T203" s="465"/>
      <c r="U203" s="465"/>
      <c r="V203" s="465"/>
      <c r="W203" s="465"/>
      <c r="X203" s="465"/>
      <c r="Y203" s="465"/>
      <c r="Z203" s="465"/>
      <c r="AA203" s="465"/>
      <c r="AB203" s="465"/>
      <c r="AC203" s="465"/>
      <c r="AD203" s="465"/>
      <c r="AE203" s="465"/>
      <c r="AF203" s="465"/>
      <c r="AG203" s="465"/>
      <c r="AH203" s="465"/>
      <c r="AI203" s="465"/>
      <c r="AJ203" s="465"/>
      <c r="AK203" s="465"/>
      <c r="AL203" s="465"/>
      <c r="AM203" s="465"/>
      <c r="AN203" s="465"/>
      <c r="AO203" s="465"/>
      <c r="AP203" s="465"/>
      <c r="AQ203" s="465"/>
      <c r="AR203" s="465"/>
      <c r="AS203" s="465"/>
      <c r="AT203" s="465"/>
      <c r="AU203" s="465"/>
      <c r="AV203" s="465"/>
      <c r="AW203" s="465"/>
      <c r="AX203" s="465"/>
      <c r="AY203" s="465"/>
      <c r="AZ203" s="465"/>
      <c r="BA203" s="465"/>
      <c r="BB203" s="465"/>
      <c r="BC203" s="465"/>
      <c r="BD203" s="465"/>
      <c r="BE203" s="465"/>
      <c r="BF203" s="465"/>
      <c r="BG203" s="465"/>
      <c r="BH203" s="465"/>
      <c r="BI203" s="465"/>
      <c r="BJ203" s="465"/>
      <c r="BK203" s="465"/>
      <c r="BL203" s="465"/>
      <c r="BM203" s="465"/>
      <c r="BN203" s="465"/>
      <c r="BO203" s="465"/>
      <c r="BP203" s="465"/>
      <c r="BQ203" s="465"/>
      <c r="BR203" s="465"/>
      <c r="BS203" s="465"/>
      <c r="BT203" s="465"/>
      <c r="BU203" s="465"/>
      <c r="BV203" s="465"/>
      <c r="BW203" s="465"/>
      <c r="BX203" s="465"/>
      <c r="BY203" s="465"/>
      <c r="BZ203" s="465"/>
      <c r="CA203" s="465"/>
      <c r="CB203" s="465"/>
      <c r="CC203" s="465"/>
      <c r="CD203" s="465"/>
      <c r="CE203" s="465"/>
      <c r="CF203" s="465"/>
      <c r="CG203" s="465"/>
      <c r="CH203" s="465"/>
      <c r="CI203" s="465"/>
      <c r="CJ203" s="465"/>
      <c r="CK203" s="465"/>
      <c r="CL203" s="465"/>
      <c r="CM203" s="465"/>
      <c r="CN203" s="465"/>
      <c r="CO203" s="465"/>
      <c r="CP203" s="465"/>
      <c r="CQ203" s="465"/>
      <c r="CR203" s="465"/>
      <c r="CS203" s="465"/>
      <c r="CT203" s="465"/>
      <c r="CU203" s="465"/>
      <c r="CV203" s="465"/>
      <c r="CW203" s="465"/>
      <c r="CX203" s="465"/>
      <c r="CY203" s="465"/>
      <c r="CZ203" s="465"/>
      <c r="DA203" s="465"/>
    </row>
    <row r="204" spans="1:105" s="5" customFormat="1" ht="6" customHeight="1" x14ac:dyDescent="0.25">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c r="BG204" s="2"/>
      <c r="BH204" s="2"/>
      <c r="BI204" s="2"/>
      <c r="BJ204" s="2"/>
      <c r="BK204" s="2"/>
      <c r="BL204" s="2"/>
      <c r="BM204" s="2"/>
      <c r="BN204" s="2"/>
      <c r="BO204" s="2"/>
      <c r="BP204" s="2"/>
      <c r="BQ204" s="2"/>
      <c r="BR204" s="2"/>
      <c r="BS204" s="2"/>
      <c r="BT204" s="2"/>
      <c r="BU204" s="2"/>
      <c r="BV204" s="2"/>
      <c r="BW204" s="2"/>
      <c r="BX204" s="2"/>
      <c r="BY204" s="2"/>
      <c r="BZ204" s="2"/>
      <c r="CA204" s="2"/>
      <c r="CB204" s="2"/>
      <c r="CC204" s="2"/>
      <c r="CD204" s="2"/>
      <c r="CE204" s="2"/>
      <c r="CF204" s="2"/>
      <c r="CG204" s="2"/>
      <c r="CH204" s="2"/>
      <c r="CI204" s="2"/>
      <c r="CJ204" s="2"/>
      <c r="CK204" s="2"/>
      <c r="CL204" s="2"/>
      <c r="CM204" s="2"/>
      <c r="CN204" s="2"/>
      <c r="CO204" s="2"/>
      <c r="CP204" s="2"/>
      <c r="CQ204" s="2"/>
      <c r="CR204" s="2"/>
      <c r="CS204" s="2"/>
      <c r="CT204" s="2"/>
      <c r="CU204" s="2"/>
      <c r="CV204" s="2"/>
      <c r="CW204" s="2"/>
      <c r="CX204" s="2"/>
      <c r="CY204" s="2"/>
      <c r="CZ204" s="2"/>
      <c r="DA204" s="2"/>
    </row>
    <row r="205" spans="1:105" s="5" customFormat="1" ht="24" customHeight="1" x14ac:dyDescent="0.2">
      <c r="A205" s="469" t="s">
        <v>0</v>
      </c>
      <c r="B205" s="470"/>
      <c r="C205" s="470"/>
      <c r="D205" s="470"/>
      <c r="E205" s="470"/>
      <c r="F205" s="470"/>
      <c r="G205" s="471"/>
      <c r="H205" s="469" t="s">
        <v>14</v>
      </c>
      <c r="I205" s="470"/>
      <c r="J205" s="470"/>
      <c r="K205" s="470"/>
      <c r="L205" s="470"/>
      <c r="M205" s="470"/>
      <c r="N205" s="470"/>
      <c r="O205" s="470"/>
      <c r="P205" s="470"/>
      <c r="Q205" s="470"/>
      <c r="R205" s="470"/>
      <c r="S205" s="470"/>
      <c r="T205" s="470"/>
      <c r="U205" s="470"/>
      <c r="V205" s="470"/>
      <c r="W205" s="470"/>
      <c r="X205" s="470"/>
      <c r="Y205" s="470"/>
      <c r="Z205" s="470"/>
      <c r="AA205" s="470"/>
      <c r="AB205" s="470"/>
      <c r="AC205" s="470"/>
      <c r="AD205" s="470"/>
      <c r="AE205" s="470"/>
      <c r="AF205" s="470"/>
      <c r="AG205" s="470"/>
      <c r="AH205" s="470"/>
      <c r="AI205" s="470"/>
      <c r="AJ205" s="470"/>
      <c r="AK205" s="470"/>
      <c r="AL205" s="470"/>
      <c r="AM205" s="471"/>
      <c r="AN205" s="469" t="s">
        <v>75</v>
      </c>
      <c r="AO205" s="470"/>
      <c r="AP205" s="470"/>
      <c r="AQ205" s="470"/>
      <c r="AR205" s="470"/>
      <c r="AS205" s="470"/>
      <c r="AT205" s="470"/>
      <c r="AU205" s="470"/>
      <c r="AV205" s="470"/>
      <c r="AW205" s="470"/>
      <c r="AX205" s="470"/>
      <c r="AY205" s="470"/>
      <c r="AZ205" s="470"/>
      <c r="BA205" s="470"/>
      <c r="BB205" s="470"/>
      <c r="BC205" s="471"/>
      <c r="BD205" s="469" t="s">
        <v>85</v>
      </c>
      <c r="BE205" s="470"/>
      <c r="BF205" s="470"/>
      <c r="BG205" s="470"/>
      <c r="BH205" s="470"/>
      <c r="BI205" s="470"/>
      <c r="BJ205" s="470"/>
      <c r="BK205" s="470"/>
      <c r="BL205" s="470"/>
      <c r="BM205" s="470"/>
      <c r="BN205" s="470"/>
      <c r="BO205" s="470"/>
      <c r="BP205" s="470"/>
      <c r="BQ205" s="470"/>
      <c r="BR205" s="470"/>
      <c r="BS205" s="471"/>
      <c r="BT205" s="469" t="s">
        <v>76</v>
      </c>
      <c r="BU205" s="470"/>
      <c r="BV205" s="470"/>
      <c r="BW205" s="470"/>
      <c r="BX205" s="470"/>
      <c r="BY205" s="470"/>
      <c r="BZ205" s="470"/>
      <c r="CA205" s="470"/>
      <c r="CB205" s="470"/>
      <c r="CC205" s="470"/>
      <c r="CD205" s="470"/>
      <c r="CE205" s="470"/>
      <c r="CF205" s="470"/>
      <c r="CG205" s="470"/>
      <c r="CH205" s="470"/>
      <c r="CI205" s="471"/>
      <c r="CJ205" s="469" t="s">
        <v>77</v>
      </c>
      <c r="CK205" s="470"/>
      <c r="CL205" s="470"/>
      <c r="CM205" s="470"/>
      <c r="CN205" s="470"/>
      <c r="CO205" s="470"/>
      <c r="CP205" s="470"/>
      <c r="CQ205" s="470"/>
      <c r="CR205" s="470"/>
      <c r="CS205" s="470"/>
      <c r="CT205" s="470"/>
      <c r="CU205" s="470"/>
      <c r="CV205" s="470"/>
      <c r="CW205" s="470"/>
      <c r="CX205" s="470"/>
      <c r="CY205" s="470"/>
      <c r="CZ205" s="470"/>
      <c r="DA205" s="471"/>
    </row>
    <row r="206" spans="1:105" s="5" customFormat="1" ht="15" customHeight="1" x14ac:dyDescent="0.2">
      <c r="A206" s="408">
        <v>1</v>
      </c>
      <c r="B206" s="409"/>
      <c r="C206" s="409"/>
      <c r="D206" s="409"/>
      <c r="E206" s="409"/>
      <c r="F206" s="409"/>
      <c r="G206" s="410"/>
      <c r="H206" s="408">
        <v>2</v>
      </c>
      <c r="I206" s="409"/>
      <c r="J206" s="409"/>
      <c r="K206" s="409"/>
      <c r="L206" s="409"/>
      <c r="M206" s="409"/>
      <c r="N206" s="409"/>
      <c r="O206" s="409"/>
      <c r="P206" s="409"/>
      <c r="Q206" s="409"/>
      <c r="R206" s="409"/>
      <c r="S206" s="409"/>
      <c r="T206" s="409"/>
      <c r="U206" s="409"/>
      <c r="V206" s="409"/>
      <c r="W206" s="409"/>
      <c r="X206" s="409"/>
      <c r="Y206" s="409"/>
      <c r="Z206" s="409"/>
      <c r="AA206" s="409"/>
      <c r="AB206" s="409"/>
      <c r="AC206" s="409"/>
      <c r="AD206" s="409"/>
      <c r="AE206" s="409"/>
      <c r="AF206" s="409"/>
      <c r="AG206" s="409"/>
      <c r="AH206" s="409"/>
      <c r="AI206" s="409"/>
      <c r="AJ206" s="409"/>
      <c r="AK206" s="409"/>
      <c r="AL206" s="409"/>
      <c r="AM206" s="410"/>
      <c r="AN206" s="408">
        <v>3</v>
      </c>
      <c r="AO206" s="409"/>
      <c r="AP206" s="409"/>
      <c r="AQ206" s="409"/>
      <c r="AR206" s="409"/>
      <c r="AS206" s="409"/>
      <c r="AT206" s="409"/>
      <c r="AU206" s="409"/>
      <c r="AV206" s="409"/>
      <c r="AW206" s="409"/>
      <c r="AX206" s="409"/>
      <c r="AY206" s="409"/>
      <c r="AZ206" s="409"/>
      <c r="BA206" s="409"/>
      <c r="BB206" s="409"/>
      <c r="BC206" s="410"/>
      <c r="BD206" s="408">
        <v>4</v>
      </c>
      <c r="BE206" s="409"/>
      <c r="BF206" s="409"/>
      <c r="BG206" s="409"/>
      <c r="BH206" s="409"/>
      <c r="BI206" s="409"/>
      <c r="BJ206" s="409"/>
      <c r="BK206" s="409"/>
      <c r="BL206" s="409"/>
      <c r="BM206" s="409"/>
      <c r="BN206" s="409"/>
      <c r="BO206" s="409"/>
      <c r="BP206" s="409"/>
      <c r="BQ206" s="409"/>
      <c r="BR206" s="409"/>
      <c r="BS206" s="410"/>
      <c r="BT206" s="408">
        <v>5</v>
      </c>
      <c r="BU206" s="409"/>
      <c r="BV206" s="409"/>
      <c r="BW206" s="409"/>
      <c r="BX206" s="409"/>
      <c r="BY206" s="409"/>
      <c r="BZ206" s="409"/>
      <c r="CA206" s="409"/>
      <c r="CB206" s="409"/>
      <c r="CC206" s="409"/>
      <c r="CD206" s="409"/>
      <c r="CE206" s="409"/>
      <c r="CF206" s="409"/>
      <c r="CG206" s="409"/>
      <c r="CH206" s="409"/>
      <c r="CI206" s="410"/>
      <c r="CJ206" s="408">
        <v>6</v>
      </c>
      <c r="CK206" s="409"/>
      <c r="CL206" s="409"/>
      <c r="CM206" s="409"/>
      <c r="CN206" s="409"/>
      <c r="CO206" s="409"/>
      <c r="CP206" s="409"/>
      <c r="CQ206" s="409"/>
      <c r="CR206" s="409"/>
      <c r="CS206" s="409"/>
      <c r="CT206" s="409"/>
      <c r="CU206" s="409"/>
      <c r="CV206" s="409"/>
      <c r="CW206" s="409"/>
      <c r="CX206" s="409"/>
      <c r="CY206" s="409"/>
      <c r="CZ206" s="409"/>
      <c r="DA206" s="410"/>
    </row>
    <row r="207" spans="1:105" ht="28.5" customHeight="1" x14ac:dyDescent="0.25">
      <c r="A207" s="619" t="s">
        <v>26</v>
      </c>
      <c r="B207" s="620"/>
      <c r="C207" s="620"/>
      <c r="D207" s="620"/>
      <c r="E207" s="620"/>
      <c r="F207" s="620"/>
      <c r="G207" s="621"/>
      <c r="H207" s="639" t="s">
        <v>712</v>
      </c>
      <c r="I207" s="640"/>
      <c r="J207" s="640"/>
      <c r="K207" s="640"/>
      <c r="L207" s="640"/>
      <c r="M207" s="640"/>
      <c r="N207" s="640"/>
      <c r="O207" s="640"/>
      <c r="P207" s="640"/>
      <c r="Q207" s="640"/>
      <c r="R207" s="640"/>
      <c r="S207" s="640"/>
      <c r="T207" s="640"/>
      <c r="U207" s="640"/>
      <c r="V207" s="640"/>
      <c r="W207" s="640"/>
      <c r="X207" s="640"/>
      <c r="Y207" s="640"/>
      <c r="Z207" s="640"/>
      <c r="AA207" s="640"/>
      <c r="AB207" s="640"/>
      <c r="AC207" s="640"/>
      <c r="AD207" s="640"/>
      <c r="AE207" s="640"/>
      <c r="AF207" s="640"/>
      <c r="AG207" s="640"/>
      <c r="AH207" s="640"/>
      <c r="AI207" s="640"/>
      <c r="AJ207" s="640"/>
      <c r="AK207" s="640"/>
      <c r="AL207" s="640"/>
      <c r="AM207" s="641"/>
      <c r="AN207" s="642" t="s">
        <v>713</v>
      </c>
      <c r="AO207" s="643"/>
      <c r="AP207" s="643"/>
      <c r="AQ207" s="643"/>
      <c r="AR207" s="643"/>
      <c r="AS207" s="643"/>
      <c r="AT207" s="643"/>
      <c r="AU207" s="643"/>
      <c r="AV207" s="643"/>
      <c r="AW207" s="643"/>
      <c r="AX207" s="643"/>
      <c r="AY207" s="643"/>
      <c r="AZ207" s="643"/>
      <c r="BA207" s="643"/>
      <c r="BB207" s="643"/>
      <c r="BC207" s="644"/>
      <c r="BD207" s="633">
        <v>3000</v>
      </c>
      <c r="BE207" s="634"/>
      <c r="BF207" s="634"/>
      <c r="BG207" s="634"/>
      <c r="BH207" s="634"/>
      <c r="BI207" s="634"/>
      <c r="BJ207" s="634"/>
      <c r="BK207" s="634"/>
      <c r="BL207" s="634"/>
      <c r="BM207" s="634"/>
      <c r="BN207" s="634"/>
      <c r="BO207" s="634"/>
      <c r="BP207" s="634"/>
      <c r="BQ207" s="634"/>
      <c r="BR207" s="634"/>
      <c r="BS207" s="635"/>
      <c r="BT207" s="633">
        <v>12</v>
      </c>
      <c r="BU207" s="634"/>
      <c r="BV207" s="634"/>
      <c r="BW207" s="634"/>
      <c r="BX207" s="634"/>
      <c r="BY207" s="634"/>
      <c r="BZ207" s="634"/>
      <c r="CA207" s="634"/>
      <c r="CB207" s="634"/>
      <c r="CC207" s="634"/>
      <c r="CD207" s="634"/>
      <c r="CE207" s="634"/>
      <c r="CF207" s="634"/>
      <c r="CG207" s="634"/>
      <c r="CH207" s="634"/>
      <c r="CI207" s="635"/>
      <c r="CJ207" s="636">
        <f>BD207*BT207</f>
        <v>36000</v>
      </c>
      <c r="CK207" s="637"/>
      <c r="CL207" s="637"/>
      <c r="CM207" s="637"/>
      <c r="CN207" s="637"/>
      <c r="CO207" s="637"/>
      <c r="CP207" s="637"/>
      <c r="CQ207" s="637"/>
      <c r="CR207" s="637"/>
      <c r="CS207" s="637"/>
      <c r="CT207" s="637"/>
      <c r="CU207" s="637"/>
      <c r="CV207" s="637"/>
      <c r="CW207" s="637"/>
      <c r="CX207" s="637"/>
      <c r="CY207" s="637"/>
      <c r="CZ207" s="637"/>
      <c r="DA207" s="638"/>
    </row>
    <row r="208" spans="1:105" s="6" customFormat="1" ht="14.25" customHeight="1" x14ac:dyDescent="0.2">
      <c r="A208" s="619" t="s">
        <v>30</v>
      </c>
      <c r="B208" s="620"/>
      <c r="C208" s="620"/>
      <c r="D208" s="620"/>
      <c r="E208" s="620"/>
      <c r="F208" s="620"/>
      <c r="G208" s="621"/>
      <c r="H208" s="639" t="s">
        <v>714</v>
      </c>
      <c r="I208" s="640"/>
      <c r="J208" s="640"/>
      <c r="K208" s="640"/>
      <c r="L208" s="640"/>
      <c r="M208" s="640"/>
      <c r="N208" s="640"/>
      <c r="O208" s="640"/>
      <c r="P208" s="640"/>
      <c r="Q208" s="640"/>
      <c r="R208" s="640"/>
      <c r="S208" s="640"/>
      <c r="T208" s="640"/>
      <c r="U208" s="640"/>
      <c r="V208" s="640"/>
      <c r="W208" s="640"/>
      <c r="X208" s="640"/>
      <c r="Y208" s="640"/>
      <c r="Z208" s="640"/>
      <c r="AA208" s="640"/>
      <c r="AB208" s="640"/>
      <c r="AC208" s="640"/>
      <c r="AD208" s="640"/>
      <c r="AE208" s="640"/>
      <c r="AF208" s="640"/>
      <c r="AG208" s="640"/>
      <c r="AH208" s="640"/>
      <c r="AI208" s="640"/>
      <c r="AJ208" s="640"/>
      <c r="AK208" s="640"/>
      <c r="AL208" s="640"/>
      <c r="AM208" s="641"/>
      <c r="AN208" s="642" t="s">
        <v>715</v>
      </c>
      <c r="AO208" s="643"/>
      <c r="AP208" s="643"/>
      <c r="AQ208" s="643"/>
      <c r="AR208" s="643"/>
      <c r="AS208" s="643"/>
      <c r="AT208" s="643"/>
      <c r="AU208" s="643"/>
      <c r="AV208" s="643"/>
      <c r="AW208" s="643"/>
      <c r="AX208" s="643"/>
      <c r="AY208" s="643"/>
      <c r="AZ208" s="643"/>
      <c r="BA208" s="643"/>
      <c r="BB208" s="643"/>
      <c r="BC208" s="644"/>
      <c r="BD208" s="633">
        <v>11250</v>
      </c>
      <c r="BE208" s="634"/>
      <c r="BF208" s="634"/>
      <c r="BG208" s="634"/>
      <c r="BH208" s="634"/>
      <c r="BI208" s="634"/>
      <c r="BJ208" s="634"/>
      <c r="BK208" s="634"/>
      <c r="BL208" s="634"/>
      <c r="BM208" s="634"/>
      <c r="BN208" s="634"/>
      <c r="BO208" s="634"/>
      <c r="BP208" s="634"/>
      <c r="BQ208" s="634"/>
      <c r="BR208" s="634"/>
      <c r="BS208" s="635"/>
      <c r="BT208" s="633">
        <v>12</v>
      </c>
      <c r="BU208" s="634"/>
      <c r="BV208" s="634"/>
      <c r="BW208" s="634"/>
      <c r="BX208" s="634"/>
      <c r="BY208" s="634"/>
      <c r="BZ208" s="634"/>
      <c r="CA208" s="634"/>
      <c r="CB208" s="634"/>
      <c r="CC208" s="634"/>
      <c r="CD208" s="634"/>
      <c r="CE208" s="634"/>
      <c r="CF208" s="634"/>
      <c r="CG208" s="634"/>
      <c r="CH208" s="634"/>
      <c r="CI208" s="635"/>
      <c r="CJ208" s="636">
        <f t="shared" ref="CJ208:CJ214" si="1">BD208*BT208</f>
        <v>135000</v>
      </c>
      <c r="CK208" s="637"/>
      <c r="CL208" s="637"/>
      <c r="CM208" s="637"/>
      <c r="CN208" s="637"/>
      <c r="CO208" s="637"/>
      <c r="CP208" s="637"/>
      <c r="CQ208" s="637"/>
      <c r="CR208" s="637"/>
      <c r="CS208" s="637"/>
      <c r="CT208" s="637"/>
      <c r="CU208" s="637"/>
      <c r="CV208" s="637"/>
      <c r="CW208" s="637"/>
      <c r="CX208" s="637"/>
      <c r="CY208" s="637"/>
      <c r="CZ208" s="637"/>
      <c r="DA208" s="638"/>
    </row>
    <row r="209" spans="1:105" ht="29.25" customHeight="1" x14ac:dyDescent="0.25">
      <c r="A209" s="619" t="s">
        <v>36</v>
      </c>
      <c r="B209" s="620"/>
      <c r="C209" s="620"/>
      <c r="D209" s="620"/>
      <c r="E209" s="620"/>
      <c r="F209" s="620"/>
      <c r="G209" s="621"/>
      <c r="H209" s="639" t="s">
        <v>716</v>
      </c>
      <c r="I209" s="640"/>
      <c r="J209" s="640"/>
      <c r="K209" s="640"/>
      <c r="L209" s="640"/>
      <c r="M209" s="640"/>
      <c r="N209" s="640"/>
      <c r="O209" s="640"/>
      <c r="P209" s="640"/>
      <c r="Q209" s="640"/>
      <c r="R209" s="640"/>
      <c r="S209" s="640"/>
      <c r="T209" s="640"/>
      <c r="U209" s="640"/>
      <c r="V209" s="640"/>
      <c r="W209" s="640"/>
      <c r="X209" s="640"/>
      <c r="Y209" s="640"/>
      <c r="Z209" s="640"/>
      <c r="AA209" s="640"/>
      <c r="AB209" s="640"/>
      <c r="AC209" s="640"/>
      <c r="AD209" s="640"/>
      <c r="AE209" s="640"/>
      <c r="AF209" s="640"/>
      <c r="AG209" s="640"/>
      <c r="AH209" s="640"/>
      <c r="AI209" s="640"/>
      <c r="AJ209" s="640"/>
      <c r="AK209" s="640"/>
      <c r="AL209" s="640"/>
      <c r="AM209" s="641"/>
      <c r="AN209" s="642" t="s">
        <v>717</v>
      </c>
      <c r="AO209" s="643"/>
      <c r="AP209" s="643"/>
      <c r="AQ209" s="643"/>
      <c r="AR209" s="643"/>
      <c r="AS209" s="643"/>
      <c r="AT209" s="643"/>
      <c r="AU209" s="643"/>
      <c r="AV209" s="643"/>
      <c r="AW209" s="643"/>
      <c r="AX209" s="643"/>
      <c r="AY209" s="643"/>
      <c r="AZ209" s="643"/>
      <c r="BA209" s="643"/>
      <c r="BB209" s="643"/>
      <c r="BC209" s="644"/>
      <c r="BD209" s="633">
        <v>2971.4</v>
      </c>
      <c r="BE209" s="634"/>
      <c r="BF209" s="634"/>
      <c r="BG209" s="634"/>
      <c r="BH209" s="634"/>
      <c r="BI209" s="634"/>
      <c r="BJ209" s="634"/>
      <c r="BK209" s="634"/>
      <c r="BL209" s="634"/>
      <c r="BM209" s="634"/>
      <c r="BN209" s="634"/>
      <c r="BO209" s="634"/>
      <c r="BP209" s="634"/>
      <c r="BQ209" s="634"/>
      <c r="BR209" s="634"/>
      <c r="BS209" s="635"/>
      <c r="BT209" s="633">
        <v>12</v>
      </c>
      <c r="BU209" s="634"/>
      <c r="BV209" s="634"/>
      <c r="BW209" s="634"/>
      <c r="BX209" s="634"/>
      <c r="BY209" s="634"/>
      <c r="BZ209" s="634"/>
      <c r="CA209" s="634"/>
      <c r="CB209" s="634"/>
      <c r="CC209" s="634"/>
      <c r="CD209" s="634"/>
      <c r="CE209" s="634"/>
      <c r="CF209" s="634"/>
      <c r="CG209" s="634"/>
      <c r="CH209" s="634"/>
      <c r="CI209" s="635"/>
      <c r="CJ209" s="636">
        <f t="shared" si="1"/>
        <v>35656.800000000003</v>
      </c>
      <c r="CK209" s="637"/>
      <c r="CL209" s="637"/>
      <c r="CM209" s="637"/>
      <c r="CN209" s="637"/>
      <c r="CO209" s="637"/>
      <c r="CP209" s="637"/>
      <c r="CQ209" s="637"/>
      <c r="CR209" s="637"/>
      <c r="CS209" s="637"/>
      <c r="CT209" s="637"/>
      <c r="CU209" s="637"/>
      <c r="CV209" s="637"/>
      <c r="CW209" s="637"/>
      <c r="CX209" s="637"/>
      <c r="CY209" s="637"/>
      <c r="CZ209" s="637"/>
      <c r="DA209" s="638"/>
    </row>
    <row r="210" spans="1:105" s="3" customFormat="1" ht="15" customHeight="1" x14ac:dyDescent="0.2">
      <c r="A210" s="619" t="s">
        <v>99</v>
      </c>
      <c r="B210" s="620"/>
      <c r="C210" s="620"/>
      <c r="D210" s="620"/>
      <c r="E210" s="620"/>
      <c r="F210" s="620"/>
      <c r="G210" s="621"/>
      <c r="H210" s="639" t="s">
        <v>718</v>
      </c>
      <c r="I210" s="640"/>
      <c r="J210" s="640"/>
      <c r="K210" s="640"/>
      <c r="L210" s="640"/>
      <c r="M210" s="640"/>
      <c r="N210" s="640"/>
      <c r="O210" s="640"/>
      <c r="P210" s="640"/>
      <c r="Q210" s="640"/>
      <c r="R210" s="640"/>
      <c r="S210" s="640"/>
      <c r="T210" s="640"/>
      <c r="U210" s="640"/>
      <c r="V210" s="640"/>
      <c r="W210" s="640"/>
      <c r="X210" s="640"/>
      <c r="Y210" s="640"/>
      <c r="Z210" s="640"/>
      <c r="AA210" s="640"/>
      <c r="AB210" s="640"/>
      <c r="AC210" s="640"/>
      <c r="AD210" s="640"/>
      <c r="AE210" s="640"/>
      <c r="AF210" s="640"/>
      <c r="AG210" s="640"/>
      <c r="AH210" s="640"/>
      <c r="AI210" s="640"/>
      <c r="AJ210" s="640"/>
      <c r="AK210" s="640"/>
      <c r="AL210" s="640"/>
      <c r="AM210" s="641"/>
      <c r="AN210" s="642" t="s">
        <v>719</v>
      </c>
      <c r="AO210" s="643"/>
      <c r="AP210" s="643"/>
      <c r="AQ210" s="643"/>
      <c r="AR210" s="643"/>
      <c r="AS210" s="643"/>
      <c r="AT210" s="643"/>
      <c r="AU210" s="643"/>
      <c r="AV210" s="643"/>
      <c r="AW210" s="643"/>
      <c r="AX210" s="643"/>
      <c r="AY210" s="643"/>
      <c r="AZ210" s="643"/>
      <c r="BA210" s="643"/>
      <c r="BB210" s="643"/>
      <c r="BC210" s="644"/>
      <c r="BD210" s="633">
        <v>12000</v>
      </c>
      <c r="BE210" s="634"/>
      <c r="BF210" s="634"/>
      <c r="BG210" s="634"/>
      <c r="BH210" s="634"/>
      <c r="BI210" s="634"/>
      <c r="BJ210" s="634"/>
      <c r="BK210" s="634"/>
      <c r="BL210" s="634"/>
      <c r="BM210" s="634"/>
      <c r="BN210" s="634"/>
      <c r="BO210" s="634"/>
      <c r="BP210" s="634"/>
      <c r="BQ210" s="634"/>
      <c r="BR210" s="634"/>
      <c r="BS210" s="635"/>
      <c r="BT210" s="633">
        <v>12</v>
      </c>
      <c r="BU210" s="634"/>
      <c r="BV210" s="634"/>
      <c r="BW210" s="634"/>
      <c r="BX210" s="634"/>
      <c r="BY210" s="634"/>
      <c r="BZ210" s="634"/>
      <c r="CA210" s="634"/>
      <c r="CB210" s="634"/>
      <c r="CC210" s="634"/>
      <c r="CD210" s="634"/>
      <c r="CE210" s="634"/>
      <c r="CF210" s="634"/>
      <c r="CG210" s="634"/>
      <c r="CH210" s="634"/>
      <c r="CI210" s="635"/>
      <c r="CJ210" s="636">
        <f t="shared" si="1"/>
        <v>144000</v>
      </c>
      <c r="CK210" s="637"/>
      <c r="CL210" s="637"/>
      <c r="CM210" s="637"/>
      <c r="CN210" s="637"/>
      <c r="CO210" s="637"/>
      <c r="CP210" s="637"/>
      <c r="CQ210" s="637"/>
      <c r="CR210" s="637"/>
      <c r="CS210" s="637"/>
      <c r="CT210" s="637"/>
      <c r="CU210" s="637"/>
      <c r="CV210" s="637"/>
      <c r="CW210" s="637"/>
      <c r="CX210" s="637"/>
      <c r="CY210" s="637"/>
      <c r="CZ210" s="637"/>
      <c r="DA210" s="638"/>
    </row>
    <row r="211" spans="1:105" s="4" customFormat="1" ht="41.25" customHeight="1" x14ac:dyDescent="0.2">
      <c r="A211" s="619" t="s">
        <v>100</v>
      </c>
      <c r="B211" s="620"/>
      <c r="C211" s="620"/>
      <c r="D211" s="620"/>
      <c r="E211" s="620"/>
      <c r="F211" s="620"/>
      <c r="G211" s="621"/>
      <c r="H211" s="639" t="s">
        <v>718</v>
      </c>
      <c r="I211" s="640"/>
      <c r="J211" s="640"/>
      <c r="K211" s="640"/>
      <c r="L211" s="640"/>
      <c r="M211" s="640"/>
      <c r="N211" s="640"/>
      <c r="O211" s="640"/>
      <c r="P211" s="640"/>
      <c r="Q211" s="640"/>
      <c r="R211" s="640"/>
      <c r="S211" s="640"/>
      <c r="T211" s="640"/>
      <c r="U211" s="640"/>
      <c r="V211" s="640"/>
      <c r="W211" s="640"/>
      <c r="X211" s="640"/>
      <c r="Y211" s="640"/>
      <c r="Z211" s="640"/>
      <c r="AA211" s="640"/>
      <c r="AB211" s="640"/>
      <c r="AC211" s="640"/>
      <c r="AD211" s="640"/>
      <c r="AE211" s="640"/>
      <c r="AF211" s="640"/>
      <c r="AG211" s="640"/>
      <c r="AH211" s="640"/>
      <c r="AI211" s="640"/>
      <c r="AJ211" s="640"/>
      <c r="AK211" s="640"/>
      <c r="AL211" s="640"/>
      <c r="AM211" s="641"/>
      <c r="AN211" s="642" t="s">
        <v>720</v>
      </c>
      <c r="AO211" s="643"/>
      <c r="AP211" s="643"/>
      <c r="AQ211" s="643"/>
      <c r="AR211" s="643"/>
      <c r="AS211" s="643"/>
      <c r="AT211" s="643"/>
      <c r="AU211" s="643"/>
      <c r="AV211" s="643"/>
      <c r="AW211" s="643"/>
      <c r="AX211" s="643"/>
      <c r="AY211" s="643"/>
      <c r="AZ211" s="643"/>
      <c r="BA211" s="643"/>
      <c r="BB211" s="643"/>
      <c r="BC211" s="644"/>
      <c r="BD211" s="633">
        <v>19500</v>
      </c>
      <c r="BE211" s="634"/>
      <c r="BF211" s="634"/>
      <c r="BG211" s="634"/>
      <c r="BH211" s="634"/>
      <c r="BI211" s="634"/>
      <c r="BJ211" s="634"/>
      <c r="BK211" s="634"/>
      <c r="BL211" s="634"/>
      <c r="BM211" s="634"/>
      <c r="BN211" s="634"/>
      <c r="BO211" s="634"/>
      <c r="BP211" s="634"/>
      <c r="BQ211" s="634"/>
      <c r="BR211" s="634"/>
      <c r="BS211" s="635"/>
      <c r="BT211" s="633">
        <v>12</v>
      </c>
      <c r="BU211" s="634"/>
      <c r="BV211" s="634"/>
      <c r="BW211" s="634"/>
      <c r="BX211" s="634"/>
      <c r="BY211" s="634"/>
      <c r="BZ211" s="634"/>
      <c r="CA211" s="634"/>
      <c r="CB211" s="634"/>
      <c r="CC211" s="634"/>
      <c r="CD211" s="634"/>
      <c r="CE211" s="634"/>
      <c r="CF211" s="634"/>
      <c r="CG211" s="634"/>
      <c r="CH211" s="634"/>
      <c r="CI211" s="635"/>
      <c r="CJ211" s="636">
        <f>BD211*BT211</f>
        <v>234000</v>
      </c>
      <c r="CK211" s="637"/>
      <c r="CL211" s="637"/>
      <c r="CM211" s="637"/>
      <c r="CN211" s="637"/>
      <c r="CO211" s="637"/>
      <c r="CP211" s="637"/>
      <c r="CQ211" s="637"/>
      <c r="CR211" s="637"/>
      <c r="CS211" s="637"/>
      <c r="CT211" s="637"/>
      <c r="CU211" s="637"/>
      <c r="CV211" s="637"/>
      <c r="CW211" s="637"/>
      <c r="CX211" s="637"/>
      <c r="CY211" s="637"/>
      <c r="CZ211" s="637"/>
      <c r="DA211" s="638"/>
    </row>
    <row r="212" spans="1:105" s="4" customFormat="1" ht="18" customHeight="1" x14ac:dyDescent="0.2">
      <c r="A212" s="619" t="s">
        <v>101</v>
      </c>
      <c r="B212" s="620"/>
      <c r="C212" s="620"/>
      <c r="D212" s="620"/>
      <c r="E212" s="620"/>
      <c r="F212" s="620"/>
      <c r="G212" s="621"/>
      <c r="H212" s="639" t="s">
        <v>721</v>
      </c>
      <c r="I212" s="640"/>
      <c r="J212" s="640"/>
      <c r="K212" s="640"/>
      <c r="L212" s="640"/>
      <c r="M212" s="640"/>
      <c r="N212" s="640"/>
      <c r="O212" s="640"/>
      <c r="P212" s="640"/>
      <c r="Q212" s="640"/>
      <c r="R212" s="640"/>
      <c r="S212" s="640"/>
      <c r="T212" s="640"/>
      <c r="U212" s="640"/>
      <c r="V212" s="640"/>
      <c r="W212" s="640"/>
      <c r="X212" s="640"/>
      <c r="Y212" s="640"/>
      <c r="Z212" s="640"/>
      <c r="AA212" s="640"/>
      <c r="AB212" s="640"/>
      <c r="AC212" s="640"/>
      <c r="AD212" s="640"/>
      <c r="AE212" s="640"/>
      <c r="AF212" s="640"/>
      <c r="AG212" s="640"/>
      <c r="AH212" s="640"/>
      <c r="AI212" s="640"/>
      <c r="AJ212" s="640"/>
      <c r="AK212" s="640"/>
      <c r="AL212" s="640"/>
      <c r="AM212" s="641"/>
      <c r="AN212" s="642" t="s">
        <v>722</v>
      </c>
      <c r="AO212" s="643"/>
      <c r="AP212" s="643"/>
      <c r="AQ212" s="643"/>
      <c r="AR212" s="643"/>
      <c r="AS212" s="643"/>
      <c r="AT212" s="643"/>
      <c r="AU212" s="643"/>
      <c r="AV212" s="643"/>
      <c r="AW212" s="643"/>
      <c r="AX212" s="643"/>
      <c r="AY212" s="643"/>
      <c r="AZ212" s="643"/>
      <c r="BA212" s="643"/>
      <c r="BB212" s="643"/>
      <c r="BC212" s="644"/>
      <c r="BD212" s="645">
        <v>1300</v>
      </c>
      <c r="BE212" s="646"/>
      <c r="BF212" s="646"/>
      <c r="BG212" s="646"/>
      <c r="BH212" s="646"/>
      <c r="BI212" s="646"/>
      <c r="BJ212" s="646"/>
      <c r="BK212" s="646"/>
      <c r="BL212" s="646"/>
      <c r="BM212" s="646"/>
      <c r="BN212" s="646"/>
      <c r="BO212" s="646"/>
      <c r="BP212" s="646"/>
      <c r="BQ212" s="646"/>
      <c r="BR212" s="646"/>
      <c r="BS212" s="647"/>
      <c r="BT212" s="633">
        <v>12</v>
      </c>
      <c r="BU212" s="634"/>
      <c r="BV212" s="634"/>
      <c r="BW212" s="634"/>
      <c r="BX212" s="634"/>
      <c r="BY212" s="634"/>
      <c r="BZ212" s="634"/>
      <c r="CA212" s="634"/>
      <c r="CB212" s="634"/>
      <c r="CC212" s="634"/>
      <c r="CD212" s="634"/>
      <c r="CE212" s="634"/>
      <c r="CF212" s="634"/>
      <c r="CG212" s="634"/>
      <c r="CH212" s="634"/>
      <c r="CI212" s="635"/>
      <c r="CJ212" s="636">
        <f>BD212*BT212</f>
        <v>15600</v>
      </c>
      <c r="CK212" s="637"/>
      <c r="CL212" s="637"/>
      <c r="CM212" s="637"/>
      <c r="CN212" s="637"/>
      <c r="CO212" s="637"/>
      <c r="CP212" s="637"/>
      <c r="CQ212" s="637"/>
      <c r="CR212" s="637"/>
      <c r="CS212" s="637"/>
      <c r="CT212" s="637"/>
      <c r="CU212" s="637"/>
      <c r="CV212" s="637"/>
      <c r="CW212" s="637"/>
      <c r="CX212" s="637"/>
      <c r="CY212" s="637"/>
      <c r="CZ212" s="637"/>
      <c r="DA212" s="638"/>
    </row>
    <row r="213" spans="1:105" s="4" customFormat="1" ht="27" customHeight="1" x14ac:dyDescent="0.2">
      <c r="A213" s="619" t="s">
        <v>102</v>
      </c>
      <c r="B213" s="620"/>
      <c r="C213" s="620"/>
      <c r="D213" s="620"/>
      <c r="E213" s="620"/>
      <c r="F213" s="620"/>
      <c r="G213" s="621"/>
      <c r="H213" s="639" t="s">
        <v>723</v>
      </c>
      <c r="I213" s="640"/>
      <c r="J213" s="640"/>
      <c r="K213" s="640"/>
      <c r="L213" s="640"/>
      <c r="M213" s="640"/>
      <c r="N213" s="640"/>
      <c r="O213" s="640"/>
      <c r="P213" s="640"/>
      <c r="Q213" s="640"/>
      <c r="R213" s="640"/>
      <c r="S213" s="640"/>
      <c r="T213" s="640"/>
      <c r="U213" s="640"/>
      <c r="V213" s="640"/>
      <c r="W213" s="640"/>
      <c r="X213" s="640"/>
      <c r="Y213" s="640"/>
      <c r="Z213" s="640"/>
      <c r="AA213" s="640"/>
      <c r="AB213" s="640"/>
      <c r="AC213" s="640"/>
      <c r="AD213" s="640"/>
      <c r="AE213" s="640"/>
      <c r="AF213" s="640"/>
      <c r="AG213" s="640"/>
      <c r="AH213" s="640"/>
      <c r="AI213" s="640"/>
      <c r="AJ213" s="640"/>
      <c r="AK213" s="640"/>
      <c r="AL213" s="640"/>
      <c r="AM213" s="641"/>
      <c r="AN213" s="642" t="s">
        <v>715</v>
      </c>
      <c r="AO213" s="643"/>
      <c r="AP213" s="643"/>
      <c r="AQ213" s="643"/>
      <c r="AR213" s="643"/>
      <c r="AS213" s="643"/>
      <c r="AT213" s="643"/>
      <c r="AU213" s="643"/>
      <c r="AV213" s="643"/>
      <c r="AW213" s="643"/>
      <c r="AX213" s="643"/>
      <c r="AY213" s="643"/>
      <c r="AZ213" s="643"/>
      <c r="BA213" s="643"/>
      <c r="BB213" s="643"/>
      <c r="BC213" s="644"/>
      <c r="BD213" s="484">
        <v>15000</v>
      </c>
      <c r="BE213" s="485"/>
      <c r="BF213" s="485"/>
      <c r="BG213" s="485"/>
      <c r="BH213" s="485"/>
      <c r="BI213" s="485"/>
      <c r="BJ213" s="485"/>
      <c r="BK213" s="485"/>
      <c r="BL213" s="485"/>
      <c r="BM213" s="485"/>
      <c r="BN213" s="485"/>
      <c r="BO213" s="485"/>
      <c r="BP213" s="485"/>
      <c r="BQ213" s="485"/>
      <c r="BR213" s="485"/>
      <c r="BS213" s="486"/>
      <c r="BT213" s="633">
        <v>7</v>
      </c>
      <c r="BU213" s="634"/>
      <c r="BV213" s="634"/>
      <c r="BW213" s="634"/>
      <c r="BX213" s="634"/>
      <c r="BY213" s="634"/>
      <c r="BZ213" s="634"/>
      <c r="CA213" s="634"/>
      <c r="CB213" s="634"/>
      <c r="CC213" s="634"/>
      <c r="CD213" s="634"/>
      <c r="CE213" s="634"/>
      <c r="CF213" s="634"/>
      <c r="CG213" s="634"/>
      <c r="CH213" s="634"/>
      <c r="CI213" s="635"/>
      <c r="CJ213" s="636">
        <f>BT213*BD213</f>
        <v>105000</v>
      </c>
      <c r="CK213" s="637"/>
      <c r="CL213" s="637"/>
      <c r="CM213" s="637"/>
      <c r="CN213" s="637"/>
      <c r="CO213" s="637"/>
      <c r="CP213" s="637"/>
      <c r="CQ213" s="637"/>
      <c r="CR213" s="637"/>
      <c r="CS213" s="637"/>
      <c r="CT213" s="637"/>
      <c r="CU213" s="637"/>
      <c r="CV213" s="637"/>
      <c r="CW213" s="637"/>
      <c r="CX213" s="637"/>
      <c r="CY213" s="637"/>
      <c r="CZ213" s="637"/>
      <c r="DA213" s="638"/>
    </row>
    <row r="214" spans="1:105" s="4" customFormat="1" ht="15" customHeight="1" x14ac:dyDescent="0.2">
      <c r="A214" s="619" t="s">
        <v>103</v>
      </c>
      <c r="B214" s="620"/>
      <c r="C214" s="620"/>
      <c r="D214" s="620"/>
      <c r="E214" s="620"/>
      <c r="F214" s="620"/>
      <c r="G214" s="621"/>
      <c r="H214" s="639" t="s">
        <v>724</v>
      </c>
      <c r="I214" s="640"/>
      <c r="J214" s="640"/>
      <c r="K214" s="640"/>
      <c r="L214" s="640"/>
      <c r="M214" s="640"/>
      <c r="N214" s="640"/>
      <c r="O214" s="640"/>
      <c r="P214" s="640"/>
      <c r="Q214" s="640"/>
      <c r="R214" s="640"/>
      <c r="S214" s="640"/>
      <c r="T214" s="640"/>
      <c r="U214" s="640"/>
      <c r="V214" s="640"/>
      <c r="W214" s="640"/>
      <c r="X214" s="640"/>
      <c r="Y214" s="640"/>
      <c r="Z214" s="640"/>
      <c r="AA214" s="640"/>
      <c r="AB214" s="640"/>
      <c r="AC214" s="640"/>
      <c r="AD214" s="640"/>
      <c r="AE214" s="640"/>
      <c r="AF214" s="640"/>
      <c r="AG214" s="640"/>
      <c r="AH214" s="640"/>
      <c r="AI214" s="640"/>
      <c r="AJ214" s="640"/>
      <c r="AK214" s="640"/>
      <c r="AL214" s="640"/>
      <c r="AM214" s="641"/>
      <c r="AN214" s="642" t="s">
        <v>725</v>
      </c>
      <c r="AO214" s="643"/>
      <c r="AP214" s="643"/>
      <c r="AQ214" s="643"/>
      <c r="AR214" s="643"/>
      <c r="AS214" s="643"/>
      <c r="AT214" s="643"/>
      <c r="AU214" s="643"/>
      <c r="AV214" s="643"/>
      <c r="AW214" s="643"/>
      <c r="AX214" s="643"/>
      <c r="AY214" s="643"/>
      <c r="AZ214" s="643"/>
      <c r="BA214" s="643"/>
      <c r="BB214" s="643"/>
      <c r="BC214" s="644"/>
      <c r="BD214" s="645">
        <v>25000</v>
      </c>
      <c r="BE214" s="646"/>
      <c r="BF214" s="646"/>
      <c r="BG214" s="646"/>
      <c r="BH214" s="646"/>
      <c r="BI214" s="646"/>
      <c r="BJ214" s="646"/>
      <c r="BK214" s="646"/>
      <c r="BL214" s="646"/>
      <c r="BM214" s="646"/>
      <c r="BN214" s="646"/>
      <c r="BO214" s="646"/>
      <c r="BP214" s="646"/>
      <c r="BQ214" s="646"/>
      <c r="BR214" s="646"/>
      <c r="BS214" s="647"/>
      <c r="BT214" s="633">
        <v>9</v>
      </c>
      <c r="BU214" s="634"/>
      <c r="BV214" s="634"/>
      <c r="BW214" s="634"/>
      <c r="BX214" s="634"/>
      <c r="BY214" s="634"/>
      <c r="BZ214" s="634"/>
      <c r="CA214" s="634"/>
      <c r="CB214" s="634"/>
      <c r="CC214" s="634"/>
      <c r="CD214" s="634"/>
      <c r="CE214" s="634"/>
      <c r="CF214" s="634"/>
      <c r="CG214" s="634"/>
      <c r="CH214" s="634"/>
      <c r="CI214" s="635"/>
      <c r="CJ214" s="636">
        <f t="shared" si="1"/>
        <v>225000</v>
      </c>
      <c r="CK214" s="637"/>
      <c r="CL214" s="637"/>
      <c r="CM214" s="637"/>
      <c r="CN214" s="637"/>
      <c r="CO214" s="637"/>
      <c r="CP214" s="637"/>
      <c r="CQ214" s="637"/>
      <c r="CR214" s="637"/>
      <c r="CS214" s="637"/>
      <c r="CT214" s="637"/>
      <c r="CU214" s="637"/>
      <c r="CV214" s="637"/>
      <c r="CW214" s="637"/>
      <c r="CX214" s="637"/>
      <c r="CY214" s="637"/>
      <c r="CZ214" s="637"/>
      <c r="DA214" s="638"/>
    </row>
    <row r="215" spans="1:105" s="4" customFormat="1" ht="27" customHeight="1" x14ac:dyDescent="0.2">
      <c r="A215" s="619" t="s">
        <v>104</v>
      </c>
      <c r="B215" s="620"/>
      <c r="C215" s="620"/>
      <c r="D215" s="620"/>
      <c r="E215" s="620"/>
      <c r="F215" s="620"/>
      <c r="G215" s="621"/>
      <c r="H215" s="639" t="s">
        <v>726</v>
      </c>
      <c r="I215" s="640"/>
      <c r="J215" s="640"/>
      <c r="K215" s="640"/>
      <c r="L215" s="640"/>
      <c r="M215" s="640"/>
      <c r="N215" s="640"/>
      <c r="O215" s="640"/>
      <c r="P215" s="640"/>
      <c r="Q215" s="640"/>
      <c r="R215" s="640"/>
      <c r="S215" s="640"/>
      <c r="T215" s="640"/>
      <c r="U215" s="640"/>
      <c r="V215" s="640"/>
      <c r="W215" s="640"/>
      <c r="X215" s="640"/>
      <c r="Y215" s="640"/>
      <c r="Z215" s="640"/>
      <c r="AA215" s="640"/>
      <c r="AB215" s="640"/>
      <c r="AC215" s="640"/>
      <c r="AD215" s="640"/>
      <c r="AE215" s="640"/>
      <c r="AF215" s="640"/>
      <c r="AG215" s="640"/>
      <c r="AH215" s="640"/>
      <c r="AI215" s="640"/>
      <c r="AJ215" s="640"/>
      <c r="AK215" s="640"/>
      <c r="AL215" s="640"/>
      <c r="AM215" s="641"/>
      <c r="AN215" s="642" t="s">
        <v>717</v>
      </c>
      <c r="AO215" s="643"/>
      <c r="AP215" s="643"/>
      <c r="AQ215" s="643"/>
      <c r="AR215" s="643"/>
      <c r="AS215" s="643"/>
      <c r="AT215" s="643"/>
      <c r="AU215" s="643"/>
      <c r="AV215" s="643"/>
      <c r="AW215" s="643"/>
      <c r="AX215" s="643"/>
      <c r="AY215" s="643"/>
      <c r="AZ215" s="643"/>
      <c r="BA215" s="643"/>
      <c r="BB215" s="643"/>
      <c r="BC215" s="644"/>
      <c r="BD215" s="484">
        <v>25000</v>
      </c>
      <c r="BE215" s="485"/>
      <c r="BF215" s="485"/>
      <c r="BG215" s="485"/>
      <c r="BH215" s="485"/>
      <c r="BI215" s="485"/>
      <c r="BJ215" s="485"/>
      <c r="BK215" s="485"/>
      <c r="BL215" s="485"/>
      <c r="BM215" s="485"/>
      <c r="BN215" s="485"/>
      <c r="BO215" s="485"/>
      <c r="BP215" s="485"/>
      <c r="BQ215" s="485"/>
      <c r="BR215" s="485"/>
      <c r="BS215" s="486"/>
      <c r="BT215" s="484">
        <v>12</v>
      </c>
      <c r="BU215" s="485"/>
      <c r="BV215" s="485"/>
      <c r="BW215" s="485"/>
      <c r="BX215" s="485"/>
      <c r="BY215" s="485"/>
      <c r="BZ215" s="485"/>
      <c r="CA215" s="485"/>
      <c r="CB215" s="485"/>
      <c r="CC215" s="485"/>
      <c r="CD215" s="485"/>
      <c r="CE215" s="485"/>
      <c r="CF215" s="485"/>
      <c r="CG215" s="485"/>
      <c r="CH215" s="485"/>
      <c r="CI215" s="486"/>
      <c r="CJ215" s="636">
        <f>BD215*BT215</f>
        <v>300000</v>
      </c>
      <c r="CK215" s="637"/>
      <c r="CL215" s="637"/>
      <c r="CM215" s="637"/>
      <c r="CN215" s="637"/>
      <c r="CO215" s="637"/>
      <c r="CP215" s="637"/>
      <c r="CQ215" s="637"/>
      <c r="CR215" s="637"/>
      <c r="CS215" s="637"/>
      <c r="CT215" s="637"/>
      <c r="CU215" s="637"/>
      <c r="CV215" s="637"/>
      <c r="CW215" s="637"/>
      <c r="CX215" s="637"/>
      <c r="CY215" s="637"/>
      <c r="CZ215" s="637"/>
      <c r="DA215" s="638"/>
    </row>
    <row r="216" spans="1:105" s="4" customFormat="1" ht="12.75" customHeight="1" x14ac:dyDescent="0.2">
      <c r="A216" s="619" t="s">
        <v>710</v>
      </c>
      <c r="B216" s="620"/>
      <c r="C216" s="620"/>
      <c r="D216" s="620"/>
      <c r="E216" s="620"/>
      <c r="F216" s="620"/>
      <c r="G216" s="621"/>
      <c r="H216" s="639" t="s">
        <v>727</v>
      </c>
      <c r="I216" s="640"/>
      <c r="J216" s="640"/>
      <c r="K216" s="640"/>
      <c r="L216" s="640"/>
      <c r="M216" s="640"/>
      <c r="N216" s="640"/>
      <c r="O216" s="640"/>
      <c r="P216" s="640"/>
      <c r="Q216" s="640"/>
      <c r="R216" s="640"/>
      <c r="S216" s="640"/>
      <c r="T216" s="640"/>
      <c r="U216" s="640"/>
      <c r="V216" s="640"/>
      <c r="W216" s="640"/>
      <c r="X216" s="640"/>
      <c r="Y216" s="640"/>
      <c r="Z216" s="640"/>
      <c r="AA216" s="640"/>
      <c r="AB216" s="640"/>
      <c r="AC216" s="640"/>
      <c r="AD216" s="640"/>
      <c r="AE216" s="640"/>
      <c r="AF216" s="640"/>
      <c r="AG216" s="640"/>
      <c r="AH216" s="640"/>
      <c r="AI216" s="640"/>
      <c r="AJ216" s="640"/>
      <c r="AK216" s="640"/>
      <c r="AL216" s="640"/>
      <c r="AM216" s="641"/>
      <c r="AN216" s="642" t="s">
        <v>717</v>
      </c>
      <c r="AO216" s="643"/>
      <c r="AP216" s="643"/>
      <c r="AQ216" s="643"/>
      <c r="AR216" s="643"/>
      <c r="AS216" s="643"/>
      <c r="AT216" s="643"/>
      <c r="AU216" s="643"/>
      <c r="AV216" s="643"/>
      <c r="AW216" s="643"/>
      <c r="AX216" s="643"/>
      <c r="AY216" s="643"/>
      <c r="AZ216" s="643"/>
      <c r="BA216" s="643"/>
      <c r="BB216" s="643"/>
      <c r="BC216" s="644"/>
      <c r="BD216" s="484">
        <v>20000</v>
      </c>
      <c r="BE216" s="485"/>
      <c r="BF216" s="485"/>
      <c r="BG216" s="485"/>
      <c r="BH216" s="485"/>
      <c r="BI216" s="485"/>
      <c r="BJ216" s="485"/>
      <c r="BK216" s="485"/>
      <c r="BL216" s="485"/>
      <c r="BM216" s="485"/>
      <c r="BN216" s="485"/>
      <c r="BO216" s="485"/>
      <c r="BP216" s="485"/>
      <c r="BQ216" s="485"/>
      <c r="BR216" s="485"/>
      <c r="BS216" s="486"/>
      <c r="BT216" s="484">
        <v>5</v>
      </c>
      <c r="BU216" s="485"/>
      <c r="BV216" s="485"/>
      <c r="BW216" s="485"/>
      <c r="BX216" s="485"/>
      <c r="BY216" s="485"/>
      <c r="BZ216" s="485"/>
      <c r="CA216" s="485"/>
      <c r="CB216" s="485"/>
      <c r="CC216" s="485"/>
      <c r="CD216" s="485"/>
      <c r="CE216" s="485"/>
      <c r="CF216" s="485"/>
      <c r="CG216" s="485"/>
      <c r="CH216" s="485"/>
      <c r="CI216" s="486"/>
      <c r="CJ216" s="636">
        <f>BT216*BD216</f>
        <v>100000</v>
      </c>
      <c r="CK216" s="637"/>
      <c r="CL216" s="637"/>
      <c r="CM216" s="637"/>
      <c r="CN216" s="637"/>
      <c r="CO216" s="637"/>
      <c r="CP216" s="637"/>
      <c r="CQ216" s="637"/>
      <c r="CR216" s="637"/>
      <c r="CS216" s="637"/>
      <c r="CT216" s="637"/>
      <c r="CU216" s="637"/>
      <c r="CV216" s="637"/>
      <c r="CW216" s="637"/>
      <c r="CX216" s="637"/>
      <c r="CY216" s="637"/>
      <c r="CZ216" s="637"/>
      <c r="DA216" s="638"/>
    </row>
    <row r="217" spans="1:105" s="4" customFormat="1" ht="55.5" customHeight="1" x14ac:dyDescent="0.2">
      <c r="A217" s="619" t="s">
        <v>711</v>
      </c>
      <c r="B217" s="620"/>
      <c r="C217" s="620"/>
      <c r="D217" s="620"/>
      <c r="E217" s="620"/>
      <c r="F217" s="620"/>
      <c r="G217" s="621"/>
      <c r="H217" s="639" t="s">
        <v>728</v>
      </c>
      <c r="I217" s="640"/>
      <c r="J217" s="640"/>
      <c r="K217" s="640"/>
      <c r="L217" s="640"/>
      <c r="M217" s="640"/>
      <c r="N217" s="640"/>
      <c r="O217" s="640"/>
      <c r="P217" s="640"/>
      <c r="Q217" s="640"/>
      <c r="R217" s="640"/>
      <c r="S217" s="640"/>
      <c r="T217" s="640"/>
      <c r="U217" s="640"/>
      <c r="V217" s="640"/>
      <c r="W217" s="640"/>
      <c r="X217" s="640"/>
      <c r="Y217" s="640"/>
      <c r="Z217" s="640"/>
      <c r="AA217" s="640"/>
      <c r="AB217" s="640"/>
      <c r="AC217" s="640"/>
      <c r="AD217" s="640"/>
      <c r="AE217" s="640"/>
      <c r="AF217" s="640"/>
      <c r="AG217" s="640"/>
      <c r="AH217" s="640"/>
      <c r="AI217" s="640"/>
      <c r="AJ217" s="640"/>
      <c r="AK217" s="640"/>
      <c r="AL217" s="640"/>
      <c r="AM217" s="641"/>
      <c r="AN217" s="642" t="s">
        <v>715</v>
      </c>
      <c r="AO217" s="643"/>
      <c r="AP217" s="643"/>
      <c r="AQ217" s="643"/>
      <c r="AR217" s="643"/>
      <c r="AS217" s="643"/>
      <c r="AT217" s="643"/>
      <c r="AU217" s="643"/>
      <c r="AV217" s="643"/>
      <c r="AW217" s="643"/>
      <c r="AX217" s="643"/>
      <c r="AY217" s="643"/>
      <c r="AZ217" s="643"/>
      <c r="BA217" s="643"/>
      <c r="BB217" s="643"/>
      <c r="BC217" s="644"/>
      <c r="BD217" s="484">
        <v>5400</v>
      </c>
      <c r="BE217" s="485"/>
      <c r="BF217" s="485"/>
      <c r="BG217" s="485"/>
      <c r="BH217" s="485"/>
      <c r="BI217" s="485"/>
      <c r="BJ217" s="485"/>
      <c r="BK217" s="485"/>
      <c r="BL217" s="485"/>
      <c r="BM217" s="485"/>
      <c r="BN217" s="485"/>
      <c r="BO217" s="485"/>
      <c r="BP217" s="485"/>
      <c r="BQ217" s="485"/>
      <c r="BR217" s="485"/>
      <c r="BS217" s="486"/>
      <c r="BT217" s="484">
        <v>12</v>
      </c>
      <c r="BU217" s="485"/>
      <c r="BV217" s="485"/>
      <c r="BW217" s="485"/>
      <c r="BX217" s="485"/>
      <c r="BY217" s="485"/>
      <c r="BZ217" s="485"/>
      <c r="CA217" s="485"/>
      <c r="CB217" s="485"/>
      <c r="CC217" s="485"/>
      <c r="CD217" s="485"/>
      <c r="CE217" s="485"/>
      <c r="CF217" s="485"/>
      <c r="CG217" s="485"/>
      <c r="CH217" s="485"/>
      <c r="CI217" s="486"/>
      <c r="CJ217" s="636">
        <f>BT217*BD217</f>
        <v>64800</v>
      </c>
      <c r="CK217" s="637"/>
      <c r="CL217" s="637"/>
      <c r="CM217" s="637"/>
      <c r="CN217" s="637"/>
      <c r="CO217" s="637"/>
      <c r="CP217" s="637"/>
      <c r="CQ217" s="637"/>
      <c r="CR217" s="637"/>
      <c r="CS217" s="637"/>
      <c r="CT217" s="637"/>
      <c r="CU217" s="637"/>
      <c r="CV217" s="637"/>
      <c r="CW217" s="637"/>
      <c r="CX217" s="637"/>
      <c r="CY217" s="637"/>
      <c r="CZ217" s="637"/>
      <c r="DA217" s="638"/>
    </row>
    <row r="218" spans="1:105" s="4" customFormat="1" ht="17.25" customHeight="1" x14ac:dyDescent="0.2">
      <c r="A218" s="490"/>
      <c r="B218" s="491"/>
      <c r="C218" s="491"/>
      <c r="D218" s="491"/>
      <c r="E218" s="491"/>
      <c r="F218" s="491"/>
      <c r="G218" s="492"/>
      <c r="H218" s="590" t="s">
        <v>7</v>
      </c>
      <c r="I218" s="591"/>
      <c r="J218" s="591"/>
      <c r="K218" s="591"/>
      <c r="L218" s="591"/>
      <c r="M218" s="591"/>
      <c r="N218" s="591"/>
      <c r="O218" s="591"/>
      <c r="P218" s="591"/>
      <c r="Q218" s="591"/>
      <c r="R218" s="591"/>
      <c r="S218" s="591"/>
      <c r="T218" s="591"/>
      <c r="U218" s="591"/>
      <c r="V218" s="591"/>
      <c r="W218" s="591"/>
      <c r="X218" s="591"/>
      <c r="Y218" s="591"/>
      <c r="Z218" s="591"/>
      <c r="AA218" s="591"/>
      <c r="AB218" s="591"/>
      <c r="AC218" s="591"/>
      <c r="AD218" s="591"/>
      <c r="AE218" s="591"/>
      <c r="AF218" s="591"/>
      <c r="AG218" s="591"/>
      <c r="AH218" s="591"/>
      <c r="AI218" s="591"/>
      <c r="AJ218" s="591"/>
      <c r="AK218" s="591"/>
      <c r="AL218" s="591"/>
      <c r="AM218" s="592"/>
      <c r="AN218" s="507" t="s">
        <v>8</v>
      </c>
      <c r="AO218" s="508"/>
      <c r="AP218" s="508"/>
      <c r="AQ218" s="508"/>
      <c r="AR218" s="508"/>
      <c r="AS218" s="508"/>
      <c r="AT218" s="508"/>
      <c r="AU218" s="508"/>
      <c r="AV218" s="508"/>
      <c r="AW218" s="508"/>
      <c r="AX218" s="508"/>
      <c r="AY218" s="508"/>
      <c r="AZ218" s="508"/>
      <c r="BA218" s="508"/>
      <c r="BB218" s="508"/>
      <c r="BC218" s="509"/>
      <c r="BD218" s="507" t="s">
        <v>8</v>
      </c>
      <c r="BE218" s="508"/>
      <c r="BF218" s="508"/>
      <c r="BG218" s="508"/>
      <c r="BH218" s="508"/>
      <c r="BI218" s="508"/>
      <c r="BJ218" s="508"/>
      <c r="BK218" s="508"/>
      <c r="BL218" s="508"/>
      <c r="BM218" s="508"/>
      <c r="BN218" s="508"/>
      <c r="BO218" s="508"/>
      <c r="BP218" s="508"/>
      <c r="BQ218" s="508"/>
      <c r="BR218" s="508"/>
      <c r="BS218" s="509"/>
      <c r="BT218" s="507" t="s">
        <v>8</v>
      </c>
      <c r="BU218" s="508"/>
      <c r="BV218" s="508"/>
      <c r="BW218" s="508"/>
      <c r="BX218" s="508"/>
      <c r="BY218" s="508"/>
      <c r="BZ218" s="508"/>
      <c r="CA218" s="508"/>
      <c r="CB218" s="508"/>
      <c r="CC218" s="508"/>
      <c r="CD218" s="508"/>
      <c r="CE218" s="508"/>
      <c r="CF218" s="508"/>
      <c r="CG218" s="508"/>
      <c r="CH218" s="508"/>
      <c r="CI218" s="509"/>
      <c r="CJ218" s="405">
        <f>SUM(CJ207:DA217)</f>
        <v>1395056.8</v>
      </c>
      <c r="CK218" s="406"/>
      <c r="CL218" s="406"/>
      <c r="CM218" s="406"/>
      <c r="CN218" s="406"/>
      <c r="CO218" s="406"/>
      <c r="CP218" s="406"/>
      <c r="CQ218" s="406"/>
      <c r="CR218" s="406"/>
      <c r="CS218" s="406"/>
      <c r="CT218" s="406"/>
      <c r="CU218" s="406"/>
      <c r="CV218" s="406"/>
      <c r="CW218" s="406"/>
      <c r="CX218" s="406"/>
      <c r="CY218" s="406"/>
      <c r="CZ218" s="406"/>
      <c r="DA218" s="407"/>
    </row>
    <row r="219" spans="1:105" s="4" customFormat="1" ht="9" customHeight="1" x14ac:dyDescent="0.25">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c r="AT219" s="2"/>
      <c r="AU219" s="2"/>
      <c r="AV219" s="2"/>
      <c r="AW219" s="2"/>
      <c r="AX219" s="2"/>
      <c r="AY219" s="2"/>
      <c r="AZ219" s="2"/>
      <c r="BA219" s="2"/>
      <c r="BB219" s="2"/>
      <c r="BC219" s="2"/>
      <c r="BD219" s="2"/>
      <c r="BE219" s="2"/>
      <c r="BF219" s="2"/>
      <c r="BG219" s="2"/>
      <c r="BH219" s="2"/>
      <c r="BI219" s="2"/>
      <c r="BJ219" s="2"/>
      <c r="BK219" s="2"/>
      <c r="BL219" s="2"/>
      <c r="BM219" s="2"/>
      <c r="BN219" s="2"/>
      <c r="BO219" s="2"/>
      <c r="BP219" s="2"/>
      <c r="BQ219" s="2"/>
      <c r="BR219" s="2"/>
      <c r="BS219" s="2"/>
      <c r="BT219" s="2"/>
      <c r="BU219" s="2"/>
      <c r="BV219" s="2"/>
      <c r="BW219" s="2"/>
      <c r="BX219" s="2"/>
      <c r="BY219" s="2"/>
      <c r="BZ219" s="2"/>
      <c r="CA219" s="2"/>
      <c r="CB219" s="2"/>
      <c r="CC219" s="2"/>
      <c r="CD219" s="2"/>
      <c r="CE219" s="2"/>
      <c r="CF219" s="2"/>
      <c r="CG219" s="2"/>
      <c r="CH219" s="2"/>
      <c r="CI219" s="2"/>
      <c r="CJ219" s="2"/>
      <c r="CK219" s="2"/>
      <c r="CL219" s="2"/>
      <c r="CM219" s="2"/>
      <c r="CN219" s="2"/>
      <c r="CO219" s="2"/>
      <c r="CP219" s="2"/>
      <c r="CQ219" s="2"/>
      <c r="CR219" s="2"/>
      <c r="CS219" s="2"/>
      <c r="CT219" s="2"/>
      <c r="CU219" s="2"/>
      <c r="CV219" s="2"/>
      <c r="CW219" s="2"/>
      <c r="CX219" s="2"/>
      <c r="CY219" s="2"/>
      <c r="CZ219" s="2"/>
      <c r="DA219" s="2"/>
    </row>
    <row r="220" spans="1:105" s="4" customFormat="1" ht="15.75" customHeight="1" x14ac:dyDescent="0.2">
      <c r="A220" s="465" t="s">
        <v>156</v>
      </c>
      <c r="B220" s="465"/>
      <c r="C220" s="465"/>
      <c r="D220" s="465"/>
      <c r="E220" s="465"/>
      <c r="F220" s="465"/>
      <c r="G220" s="465"/>
      <c r="H220" s="465"/>
      <c r="I220" s="465"/>
      <c r="J220" s="465"/>
      <c r="K220" s="465"/>
      <c r="L220" s="465"/>
      <c r="M220" s="465"/>
      <c r="N220" s="465"/>
      <c r="O220" s="465"/>
      <c r="P220" s="465"/>
      <c r="Q220" s="465"/>
      <c r="R220" s="465"/>
      <c r="S220" s="465"/>
      <c r="T220" s="465"/>
      <c r="U220" s="465"/>
      <c r="V220" s="465"/>
      <c r="W220" s="465"/>
      <c r="X220" s="465"/>
      <c r="Y220" s="465"/>
      <c r="Z220" s="465"/>
      <c r="AA220" s="465"/>
      <c r="AB220" s="465"/>
      <c r="AC220" s="465"/>
      <c r="AD220" s="465"/>
      <c r="AE220" s="465"/>
      <c r="AF220" s="465"/>
      <c r="AG220" s="465"/>
      <c r="AH220" s="465"/>
      <c r="AI220" s="465"/>
      <c r="AJ220" s="465"/>
      <c r="AK220" s="465"/>
      <c r="AL220" s="465"/>
      <c r="AM220" s="465"/>
      <c r="AN220" s="465"/>
      <c r="AO220" s="465"/>
      <c r="AP220" s="465"/>
      <c r="AQ220" s="465"/>
      <c r="AR220" s="465"/>
      <c r="AS220" s="465"/>
      <c r="AT220" s="465"/>
      <c r="AU220" s="465"/>
      <c r="AV220" s="465"/>
      <c r="AW220" s="465"/>
      <c r="AX220" s="465"/>
      <c r="AY220" s="465"/>
      <c r="AZ220" s="465"/>
      <c r="BA220" s="465"/>
      <c r="BB220" s="465"/>
      <c r="BC220" s="465"/>
      <c r="BD220" s="465"/>
      <c r="BE220" s="465"/>
      <c r="BF220" s="465"/>
      <c r="BG220" s="465"/>
      <c r="BH220" s="465"/>
      <c r="BI220" s="465"/>
      <c r="BJ220" s="465"/>
      <c r="BK220" s="465"/>
      <c r="BL220" s="465"/>
      <c r="BM220" s="465"/>
      <c r="BN220" s="465"/>
      <c r="BO220" s="465"/>
      <c r="BP220" s="465"/>
      <c r="BQ220" s="465"/>
      <c r="BR220" s="465"/>
      <c r="BS220" s="465"/>
      <c r="BT220" s="465"/>
      <c r="BU220" s="465"/>
      <c r="BV220" s="465"/>
      <c r="BW220" s="465"/>
      <c r="BX220" s="465"/>
      <c r="BY220" s="465"/>
      <c r="BZ220" s="465"/>
      <c r="CA220" s="465"/>
      <c r="CB220" s="465"/>
      <c r="CC220" s="465"/>
      <c r="CD220" s="465"/>
      <c r="CE220" s="465"/>
      <c r="CF220" s="465"/>
      <c r="CG220" s="465"/>
      <c r="CH220" s="465"/>
      <c r="CI220" s="465"/>
      <c r="CJ220" s="465"/>
      <c r="CK220" s="465"/>
      <c r="CL220" s="465"/>
      <c r="CM220" s="465"/>
      <c r="CN220" s="465"/>
      <c r="CO220" s="465"/>
      <c r="CP220" s="465"/>
      <c r="CQ220" s="465"/>
      <c r="CR220" s="465"/>
      <c r="CS220" s="465"/>
      <c r="CT220" s="465"/>
      <c r="CU220" s="465"/>
      <c r="CV220" s="465"/>
      <c r="CW220" s="465"/>
      <c r="CX220" s="465"/>
      <c r="CY220" s="465"/>
      <c r="CZ220" s="465"/>
      <c r="DA220" s="465"/>
    </row>
    <row r="221" spans="1:105" s="4" customFormat="1" ht="11.25" customHeight="1" x14ac:dyDescent="0.25">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c r="AT221" s="2"/>
      <c r="AU221" s="2"/>
      <c r="AV221" s="2"/>
      <c r="AW221" s="2"/>
      <c r="AX221" s="2"/>
      <c r="AY221" s="2"/>
      <c r="AZ221" s="2"/>
      <c r="BA221" s="2"/>
      <c r="BB221" s="2"/>
      <c r="BC221" s="2"/>
      <c r="BD221" s="2"/>
      <c r="BE221" s="2"/>
      <c r="BF221" s="2"/>
      <c r="BG221" s="2"/>
      <c r="BH221" s="2"/>
      <c r="BI221" s="2"/>
      <c r="BJ221" s="2"/>
      <c r="BK221" s="2"/>
      <c r="BL221" s="2"/>
      <c r="BM221" s="2"/>
      <c r="BN221" s="2"/>
      <c r="BO221" s="2"/>
      <c r="BP221" s="2"/>
      <c r="BQ221" s="2"/>
      <c r="BR221" s="2"/>
      <c r="BS221" s="2"/>
      <c r="BT221" s="2"/>
      <c r="BU221" s="2"/>
      <c r="BV221" s="2"/>
      <c r="BW221" s="2"/>
      <c r="BX221" s="2"/>
      <c r="BY221" s="2"/>
      <c r="BZ221" s="2"/>
      <c r="CA221" s="2"/>
      <c r="CB221" s="2"/>
      <c r="CC221" s="2"/>
      <c r="CD221" s="2"/>
      <c r="CE221" s="2"/>
      <c r="CF221" s="2"/>
      <c r="CG221" s="2"/>
      <c r="CH221" s="2"/>
      <c r="CI221" s="2"/>
      <c r="CJ221" s="2"/>
      <c r="CK221" s="2"/>
      <c r="CL221" s="2"/>
      <c r="CM221" s="2"/>
      <c r="CN221" s="2"/>
      <c r="CO221" s="2"/>
      <c r="CP221" s="2"/>
      <c r="CQ221" s="2"/>
      <c r="CR221" s="2"/>
      <c r="CS221" s="2"/>
      <c r="CT221" s="2"/>
      <c r="CU221" s="2"/>
      <c r="CV221" s="2"/>
      <c r="CW221" s="2"/>
      <c r="CX221" s="2"/>
      <c r="CY221" s="2"/>
      <c r="CZ221" s="2"/>
      <c r="DA221" s="2"/>
    </row>
    <row r="222" spans="1:105" s="5" customFormat="1" ht="24.75" customHeight="1" x14ac:dyDescent="0.2">
      <c r="A222" s="466" t="s">
        <v>0</v>
      </c>
      <c r="B222" s="467"/>
      <c r="C222" s="467"/>
      <c r="D222" s="467"/>
      <c r="E222" s="467"/>
      <c r="F222" s="467"/>
      <c r="G222" s="468"/>
      <c r="H222" s="466" t="s">
        <v>14</v>
      </c>
      <c r="I222" s="467"/>
      <c r="J222" s="467"/>
      <c r="K222" s="467"/>
      <c r="L222" s="467"/>
      <c r="M222" s="467"/>
      <c r="N222" s="467"/>
      <c r="O222" s="467"/>
      <c r="P222" s="467"/>
      <c r="Q222" s="467"/>
      <c r="R222" s="467"/>
      <c r="S222" s="467"/>
      <c r="T222" s="467"/>
      <c r="U222" s="467"/>
      <c r="V222" s="467"/>
      <c r="W222" s="467"/>
      <c r="X222" s="467"/>
      <c r="Y222" s="467"/>
      <c r="Z222" s="467"/>
      <c r="AA222" s="467"/>
      <c r="AB222" s="467"/>
      <c r="AC222" s="467"/>
      <c r="AD222" s="467"/>
      <c r="AE222" s="467"/>
      <c r="AF222" s="467"/>
      <c r="AG222" s="467"/>
      <c r="AH222" s="467"/>
      <c r="AI222" s="467"/>
      <c r="AJ222" s="467"/>
      <c r="AK222" s="467"/>
      <c r="AL222" s="467"/>
      <c r="AM222" s="467"/>
      <c r="AN222" s="467"/>
      <c r="AO222" s="467"/>
      <c r="AP222" s="467"/>
      <c r="AQ222" s="467"/>
      <c r="AR222" s="467"/>
      <c r="AS222" s="467"/>
      <c r="AT222" s="467"/>
      <c r="AU222" s="467"/>
      <c r="AV222" s="467"/>
      <c r="AW222" s="467"/>
      <c r="AX222" s="467"/>
      <c r="AY222" s="467"/>
      <c r="AZ222" s="467"/>
      <c r="BA222" s="467"/>
      <c r="BB222" s="467"/>
      <c r="BC222" s="467"/>
      <c r="BD222" s="467"/>
      <c r="BE222" s="467"/>
      <c r="BF222" s="467"/>
      <c r="BG222" s="467"/>
      <c r="BH222" s="467"/>
      <c r="BI222" s="467"/>
      <c r="BJ222" s="467"/>
      <c r="BK222" s="467"/>
      <c r="BL222" s="467"/>
      <c r="BM222" s="467"/>
      <c r="BN222" s="467"/>
      <c r="BO222" s="467"/>
      <c r="BP222" s="467"/>
      <c r="BQ222" s="467"/>
      <c r="BR222" s="467"/>
      <c r="BS222" s="468"/>
      <c r="BT222" s="466" t="s">
        <v>79</v>
      </c>
      <c r="BU222" s="467"/>
      <c r="BV222" s="467"/>
      <c r="BW222" s="467"/>
      <c r="BX222" s="467"/>
      <c r="BY222" s="467"/>
      <c r="BZ222" s="467"/>
      <c r="CA222" s="467"/>
      <c r="CB222" s="467"/>
      <c r="CC222" s="467"/>
      <c r="CD222" s="467"/>
      <c r="CE222" s="467"/>
      <c r="CF222" s="467"/>
      <c r="CG222" s="467"/>
      <c r="CH222" s="467"/>
      <c r="CI222" s="468"/>
      <c r="CJ222" s="469" t="s">
        <v>80</v>
      </c>
      <c r="CK222" s="470"/>
      <c r="CL222" s="470"/>
      <c r="CM222" s="470"/>
      <c r="CN222" s="470"/>
      <c r="CO222" s="470"/>
      <c r="CP222" s="470"/>
      <c r="CQ222" s="470"/>
      <c r="CR222" s="470"/>
      <c r="CS222" s="470"/>
      <c r="CT222" s="470"/>
      <c r="CU222" s="470"/>
      <c r="CV222" s="470"/>
      <c r="CW222" s="470"/>
      <c r="CX222" s="470"/>
      <c r="CY222" s="470"/>
      <c r="CZ222" s="470"/>
      <c r="DA222" s="471"/>
    </row>
    <row r="223" spans="1:105" s="5" customFormat="1" ht="12.75" customHeight="1" x14ac:dyDescent="0.2">
      <c r="A223" s="472">
        <v>1</v>
      </c>
      <c r="B223" s="472"/>
      <c r="C223" s="472"/>
      <c r="D223" s="472"/>
      <c r="E223" s="472"/>
      <c r="F223" s="472"/>
      <c r="G223" s="472"/>
      <c r="H223" s="472">
        <v>2</v>
      </c>
      <c r="I223" s="472"/>
      <c r="J223" s="472"/>
      <c r="K223" s="472"/>
      <c r="L223" s="472"/>
      <c r="M223" s="472"/>
      <c r="N223" s="472"/>
      <c r="O223" s="472"/>
      <c r="P223" s="472"/>
      <c r="Q223" s="472"/>
      <c r="R223" s="472"/>
      <c r="S223" s="472"/>
      <c r="T223" s="472"/>
      <c r="U223" s="472"/>
      <c r="V223" s="472"/>
      <c r="W223" s="472"/>
      <c r="X223" s="472"/>
      <c r="Y223" s="472"/>
      <c r="Z223" s="472"/>
      <c r="AA223" s="472"/>
      <c r="AB223" s="472"/>
      <c r="AC223" s="472"/>
      <c r="AD223" s="472"/>
      <c r="AE223" s="472"/>
      <c r="AF223" s="472"/>
      <c r="AG223" s="472"/>
      <c r="AH223" s="472"/>
      <c r="AI223" s="472"/>
      <c r="AJ223" s="472"/>
      <c r="AK223" s="472"/>
      <c r="AL223" s="472"/>
      <c r="AM223" s="472"/>
      <c r="AN223" s="472"/>
      <c r="AO223" s="472"/>
      <c r="AP223" s="472"/>
      <c r="AQ223" s="472"/>
      <c r="AR223" s="472"/>
      <c r="AS223" s="472"/>
      <c r="AT223" s="472"/>
      <c r="AU223" s="472"/>
      <c r="AV223" s="472"/>
      <c r="AW223" s="472"/>
      <c r="AX223" s="472"/>
      <c r="AY223" s="472"/>
      <c r="AZ223" s="472"/>
      <c r="BA223" s="472"/>
      <c r="BB223" s="472"/>
      <c r="BC223" s="472"/>
      <c r="BD223" s="472"/>
      <c r="BE223" s="472"/>
      <c r="BF223" s="472"/>
      <c r="BG223" s="472"/>
      <c r="BH223" s="472"/>
      <c r="BI223" s="472"/>
      <c r="BJ223" s="472"/>
      <c r="BK223" s="472"/>
      <c r="BL223" s="472"/>
      <c r="BM223" s="472"/>
      <c r="BN223" s="472"/>
      <c r="BO223" s="472"/>
      <c r="BP223" s="472"/>
      <c r="BQ223" s="472"/>
      <c r="BR223" s="472"/>
      <c r="BS223" s="472"/>
      <c r="BT223" s="472">
        <v>3</v>
      </c>
      <c r="BU223" s="472"/>
      <c r="BV223" s="472"/>
      <c r="BW223" s="472"/>
      <c r="BX223" s="472"/>
      <c r="BY223" s="472"/>
      <c r="BZ223" s="472"/>
      <c r="CA223" s="472"/>
      <c r="CB223" s="472"/>
      <c r="CC223" s="472"/>
      <c r="CD223" s="472"/>
      <c r="CE223" s="472"/>
      <c r="CF223" s="472"/>
      <c r="CG223" s="472"/>
      <c r="CH223" s="472"/>
      <c r="CI223" s="472"/>
      <c r="CJ223" s="408">
        <v>4</v>
      </c>
      <c r="CK223" s="409"/>
      <c r="CL223" s="409"/>
      <c r="CM223" s="409"/>
      <c r="CN223" s="409"/>
      <c r="CO223" s="409"/>
      <c r="CP223" s="409"/>
      <c r="CQ223" s="409"/>
      <c r="CR223" s="409"/>
      <c r="CS223" s="409"/>
      <c r="CT223" s="409"/>
      <c r="CU223" s="409"/>
      <c r="CV223" s="409"/>
      <c r="CW223" s="409"/>
      <c r="CX223" s="409"/>
      <c r="CY223" s="409"/>
      <c r="CZ223" s="409"/>
      <c r="DA223" s="410"/>
    </row>
    <row r="224" spans="1:105" s="5" customFormat="1" ht="15" customHeight="1" x14ac:dyDescent="0.2">
      <c r="A224" s="450" t="s">
        <v>26</v>
      </c>
      <c r="B224" s="450"/>
      <c r="C224" s="450"/>
      <c r="D224" s="450"/>
      <c r="E224" s="450"/>
      <c r="F224" s="450"/>
      <c r="G224" s="450"/>
      <c r="H224" s="610" t="s">
        <v>97</v>
      </c>
      <c r="I224" s="611"/>
      <c r="J224" s="611"/>
      <c r="K224" s="611"/>
      <c r="L224" s="611"/>
      <c r="M224" s="611"/>
      <c r="N224" s="611"/>
      <c r="O224" s="611"/>
      <c r="P224" s="611"/>
      <c r="Q224" s="611"/>
      <c r="R224" s="611"/>
      <c r="S224" s="611"/>
      <c r="T224" s="611"/>
      <c r="U224" s="611"/>
      <c r="V224" s="611"/>
      <c r="W224" s="611"/>
      <c r="X224" s="611"/>
      <c r="Y224" s="611"/>
      <c r="Z224" s="611"/>
      <c r="AA224" s="611"/>
      <c r="AB224" s="611"/>
      <c r="AC224" s="611"/>
      <c r="AD224" s="611"/>
      <c r="AE224" s="611"/>
      <c r="AF224" s="611"/>
      <c r="AG224" s="611"/>
      <c r="AH224" s="611"/>
      <c r="AI224" s="611"/>
      <c r="AJ224" s="611"/>
      <c r="AK224" s="611"/>
      <c r="AL224" s="611"/>
      <c r="AM224" s="611"/>
      <c r="AN224" s="611"/>
      <c r="AO224" s="611"/>
      <c r="AP224" s="611"/>
      <c r="AQ224" s="611"/>
      <c r="AR224" s="611"/>
      <c r="AS224" s="611"/>
      <c r="AT224" s="611"/>
      <c r="AU224" s="611"/>
      <c r="AV224" s="611"/>
      <c r="AW224" s="611"/>
      <c r="AX224" s="611"/>
      <c r="AY224" s="611"/>
      <c r="AZ224" s="611"/>
      <c r="BA224" s="611"/>
      <c r="BB224" s="611"/>
      <c r="BC224" s="611"/>
      <c r="BD224" s="611"/>
      <c r="BE224" s="611"/>
      <c r="BF224" s="611"/>
      <c r="BG224" s="611"/>
      <c r="BH224" s="611"/>
      <c r="BI224" s="611"/>
      <c r="BJ224" s="611"/>
      <c r="BK224" s="611"/>
      <c r="BL224" s="611"/>
      <c r="BM224" s="611"/>
      <c r="BN224" s="611"/>
      <c r="BO224" s="611"/>
      <c r="BP224" s="611"/>
      <c r="BQ224" s="611"/>
      <c r="BR224" s="611"/>
      <c r="BS224" s="612"/>
      <c r="BT224" s="404"/>
      <c r="BU224" s="404"/>
      <c r="BV224" s="404"/>
      <c r="BW224" s="404"/>
      <c r="BX224" s="404"/>
      <c r="BY224" s="404"/>
      <c r="BZ224" s="404"/>
      <c r="CA224" s="404"/>
      <c r="CB224" s="404"/>
      <c r="CC224" s="404"/>
      <c r="CD224" s="404"/>
      <c r="CE224" s="404"/>
      <c r="CF224" s="404"/>
      <c r="CG224" s="404"/>
      <c r="CH224" s="404"/>
      <c r="CI224" s="404"/>
      <c r="CJ224" s="405">
        <f>CJ226+CJ227+CJ228</f>
        <v>45500</v>
      </c>
      <c r="CK224" s="406"/>
      <c r="CL224" s="406"/>
      <c r="CM224" s="406"/>
      <c r="CN224" s="406"/>
      <c r="CO224" s="406"/>
      <c r="CP224" s="406"/>
      <c r="CQ224" s="406"/>
      <c r="CR224" s="406"/>
      <c r="CS224" s="406"/>
      <c r="CT224" s="406"/>
      <c r="CU224" s="406"/>
      <c r="CV224" s="406"/>
      <c r="CW224" s="406"/>
      <c r="CX224" s="406"/>
      <c r="CY224" s="406"/>
      <c r="CZ224" s="406"/>
      <c r="DA224" s="407"/>
    </row>
    <row r="225" spans="1:105" ht="12" customHeight="1" x14ac:dyDescent="0.25">
      <c r="A225" s="411"/>
      <c r="B225" s="411"/>
      <c r="C225" s="411"/>
      <c r="D225" s="411"/>
      <c r="E225" s="411"/>
      <c r="F225" s="411"/>
      <c r="G225" s="411"/>
      <c r="H225" s="552" t="s">
        <v>98</v>
      </c>
      <c r="I225" s="553"/>
      <c r="J225" s="553"/>
      <c r="K225" s="553"/>
      <c r="L225" s="553"/>
      <c r="M225" s="553"/>
      <c r="N225" s="553"/>
      <c r="O225" s="553"/>
      <c r="P225" s="553"/>
      <c r="Q225" s="553"/>
      <c r="R225" s="553"/>
      <c r="S225" s="553"/>
      <c r="T225" s="553"/>
      <c r="U225" s="553"/>
      <c r="V225" s="553"/>
      <c r="W225" s="553"/>
      <c r="X225" s="553"/>
      <c r="Y225" s="553"/>
      <c r="Z225" s="553"/>
      <c r="AA225" s="553"/>
      <c r="AB225" s="553"/>
      <c r="AC225" s="553"/>
      <c r="AD225" s="553"/>
      <c r="AE225" s="553"/>
      <c r="AF225" s="553"/>
      <c r="AG225" s="553"/>
      <c r="AH225" s="553"/>
      <c r="AI225" s="553"/>
      <c r="AJ225" s="553"/>
      <c r="AK225" s="553"/>
      <c r="AL225" s="553"/>
      <c r="AM225" s="553"/>
      <c r="AN225" s="553"/>
      <c r="AO225" s="553"/>
      <c r="AP225" s="553"/>
      <c r="AQ225" s="553"/>
      <c r="AR225" s="553"/>
      <c r="AS225" s="553"/>
      <c r="AT225" s="553"/>
      <c r="AU225" s="553"/>
      <c r="AV225" s="553"/>
      <c r="AW225" s="553"/>
      <c r="AX225" s="553"/>
      <c r="AY225" s="553"/>
      <c r="AZ225" s="553"/>
      <c r="BA225" s="553"/>
      <c r="BB225" s="553"/>
      <c r="BC225" s="553"/>
      <c r="BD225" s="553"/>
      <c r="BE225" s="553"/>
      <c r="BF225" s="553"/>
      <c r="BG225" s="553"/>
      <c r="BH225" s="553"/>
      <c r="BI225" s="553"/>
      <c r="BJ225" s="553"/>
      <c r="BK225" s="553"/>
      <c r="BL225" s="553"/>
      <c r="BM225" s="553"/>
      <c r="BN225" s="553"/>
      <c r="BO225" s="553"/>
      <c r="BP225" s="553"/>
      <c r="BQ225" s="553"/>
      <c r="BR225" s="553"/>
      <c r="BS225" s="554"/>
      <c r="BT225" s="404"/>
      <c r="BU225" s="404"/>
      <c r="BV225" s="404"/>
      <c r="BW225" s="404"/>
      <c r="BX225" s="404"/>
      <c r="BY225" s="404"/>
      <c r="BZ225" s="404"/>
      <c r="CA225" s="404"/>
      <c r="CB225" s="404"/>
      <c r="CC225" s="404"/>
      <c r="CD225" s="404"/>
      <c r="CE225" s="404"/>
      <c r="CF225" s="404"/>
      <c r="CG225" s="404"/>
      <c r="CH225" s="404"/>
      <c r="CI225" s="404"/>
      <c r="CJ225" s="419"/>
      <c r="CK225" s="420"/>
      <c r="CL225" s="420"/>
      <c r="CM225" s="420"/>
      <c r="CN225" s="420"/>
      <c r="CO225" s="420"/>
      <c r="CP225" s="420"/>
      <c r="CQ225" s="420"/>
      <c r="CR225" s="420"/>
      <c r="CS225" s="420"/>
      <c r="CT225" s="420"/>
      <c r="CU225" s="420"/>
      <c r="CV225" s="420"/>
      <c r="CW225" s="420"/>
      <c r="CX225" s="420"/>
      <c r="CY225" s="420"/>
      <c r="CZ225" s="420"/>
      <c r="DA225" s="421"/>
    </row>
    <row r="226" spans="1:105" s="6" customFormat="1" ht="16.5" customHeight="1" x14ac:dyDescent="0.2">
      <c r="A226" s="411" t="s">
        <v>27</v>
      </c>
      <c r="B226" s="411"/>
      <c r="C226" s="411"/>
      <c r="D226" s="411"/>
      <c r="E226" s="411"/>
      <c r="F226" s="411"/>
      <c r="G226" s="411"/>
      <c r="H226" s="516" t="s">
        <v>729</v>
      </c>
      <c r="I226" s="517"/>
      <c r="J226" s="517"/>
      <c r="K226" s="517"/>
      <c r="L226" s="517"/>
      <c r="M226" s="517"/>
      <c r="N226" s="517"/>
      <c r="O226" s="517"/>
      <c r="P226" s="517"/>
      <c r="Q226" s="517"/>
      <c r="R226" s="517"/>
      <c r="S226" s="517"/>
      <c r="T226" s="517"/>
      <c r="U226" s="517"/>
      <c r="V226" s="517"/>
      <c r="W226" s="517"/>
      <c r="X226" s="517"/>
      <c r="Y226" s="517"/>
      <c r="Z226" s="517"/>
      <c r="AA226" s="517"/>
      <c r="AB226" s="517"/>
      <c r="AC226" s="517"/>
      <c r="AD226" s="517"/>
      <c r="AE226" s="517"/>
      <c r="AF226" s="517"/>
      <c r="AG226" s="517"/>
      <c r="AH226" s="517"/>
      <c r="AI226" s="517"/>
      <c r="AJ226" s="517"/>
      <c r="AK226" s="517"/>
      <c r="AL226" s="517"/>
      <c r="AM226" s="517"/>
      <c r="AN226" s="517"/>
      <c r="AO226" s="517"/>
      <c r="AP226" s="517"/>
      <c r="AQ226" s="517"/>
      <c r="AR226" s="517"/>
      <c r="AS226" s="517"/>
      <c r="AT226" s="517"/>
      <c r="AU226" s="517"/>
      <c r="AV226" s="517"/>
      <c r="AW226" s="517"/>
      <c r="AX226" s="517"/>
      <c r="AY226" s="517"/>
      <c r="AZ226" s="517"/>
      <c r="BA226" s="517"/>
      <c r="BB226" s="517"/>
      <c r="BC226" s="517"/>
      <c r="BD226" s="517"/>
      <c r="BE226" s="517"/>
      <c r="BF226" s="517"/>
      <c r="BG226" s="517"/>
      <c r="BH226" s="517"/>
      <c r="BI226" s="517"/>
      <c r="BJ226" s="517"/>
      <c r="BK226" s="517"/>
      <c r="BL226" s="517"/>
      <c r="BM226" s="517"/>
      <c r="BN226" s="517"/>
      <c r="BO226" s="517"/>
      <c r="BP226" s="517"/>
      <c r="BQ226" s="517"/>
      <c r="BR226" s="517"/>
      <c r="BS226" s="518"/>
      <c r="BT226" s="561">
        <v>1</v>
      </c>
      <c r="BU226" s="561"/>
      <c r="BV226" s="561"/>
      <c r="BW226" s="561"/>
      <c r="BX226" s="561"/>
      <c r="BY226" s="561"/>
      <c r="BZ226" s="561"/>
      <c r="CA226" s="561"/>
      <c r="CB226" s="561"/>
      <c r="CC226" s="561"/>
      <c r="CD226" s="561"/>
      <c r="CE226" s="561"/>
      <c r="CF226" s="561"/>
      <c r="CG226" s="561"/>
      <c r="CH226" s="561"/>
      <c r="CI226" s="561"/>
      <c r="CJ226" s="419">
        <v>12700</v>
      </c>
      <c r="CK226" s="420"/>
      <c r="CL226" s="420"/>
      <c r="CM226" s="420"/>
      <c r="CN226" s="420"/>
      <c r="CO226" s="420"/>
      <c r="CP226" s="420"/>
      <c r="CQ226" s="420"/>
      <c r="CR226" s="420"/>
      <c r="CS226" s="420"/>
      <c r="CT226" s="420"/>
      <c r="CU226" s="420"/>
      <c r="CV226" s="420"/>
      <c r="CW226" s="420"/>
      <c r="CX226" s="420"/>
      <c r="CY226" s="420"/>
      <c r="CZ226" s="420"/>
      <c r="DA226" s="421"/>
    </row>
    <row r="227" spans="1:105" ht="13.5" customHeight="1" x14ac:dyDescent="0.25">
      <c r="A227" s="411" t="s">
        <v>28</v>
      </c>
      <c r="B227" s="411"/>
      <c r="C227" s="411"/>
      <c r="D227" s="411"/>
      <c r="E227" s="411"/>
      <c r="F227" s="411"/>
      <c r="G227" s="411"/>
      <c r="H227" s="516" t="s">
        <v>730</v>
      </c>
      <c r="I227" s="517"/>
      <c r="J227" s="517"/>
      <c r="K227" s="517"/>
      <c r="L227" s="517"/>
      <c r="M227" s="517"/>
      <c r="N227" s="517"/>
      <c r="O227" s="517"/>
      <c r="P227" s="517"/>
      <c r="Q227" s="517"/>
      <c r="R227" s="517"/>
      <c r="S227" s="517"/>
      <c r="T227" s="517"/>
      <c r="U227" s="517"/>
      <c r="V227" s="517"/>
      <c r="W227" s="517"/>
      <c r="X227" s="517"/>
      <c r="Y227" s="517"/>
      <c r="Z227" s="517"/>
      <c r="AA227" s="517"/>
      <c r="AB227" s="517"/>
      <c r="AC227" s="517"/>
      <c r="AD227" s="517"/>
      <c r="AE227" s="517"/>
      <c r="AF227" s="517"/>
      <c r="AG227" s="517"/>
      <c r="AH227" s="517"/>
      <c r="AI227" s="517"/>
      <c r="AJ227" s="517"/>
      <c r="AK227" s="517"/>
      <c r="AL227" s="517"/>
      <c r="AM227" s="517"/>
      <c r="AN227" s="517"/>
      <c r="AO227" s="517"/>
      <c r="AP227" s="517"/>
      <c r="AQ227" s="517"/>
      <c r="AR227" s="517"/>
      <c r="AS227" s="517"/>
      <c r="AT227" s="517"/>
      <c r="AU227" s="517"/>
      <c r="AV227" s="517"/>
      <c r="AW227" s="517"/>
      <c r="AX227" s="517"/>
      <c r="AY227" s="517"/>
      <c r="AZ227" s="517"/>
      <c r="BA227" s="517"/>
      <c r="BB227" s="517"/>
      <c r="BC227" s="517"/>
      <c r="BD227" s="517"/>
      <c r="BE227" s="517"/>
      <c r="BF227" s="517"/>
      <c r="BG227" s="517"/>
      <c r="BH227" s="517"/>
      <c r="BI227" s="517"/>
      <c r="BJ227" s="517"/>
      <c r="BK227" s="517"/>
      <c r="BL227" s="517"/>
      <c r="BM227" s="517"/>
      <c r="BN227" s="517"/>
      <c r="BO227" s="517"/>
      <c r="BP227" s="517"/>
      <c r="BQ227" s="517"/>
      <c r="BR227" s="517"/>
      <c r="BS227" s="518"/>
      <c r="BT227" s="561">
        <v>1</v>
      </c>
      <c r="BU227" s="561"/>
      <c r="BV227" s="561"/>
      <c r="BW227" s="561"/>
      <c r="BX227" s="561"/>
      <c r="BY227" s="561"/>
      <c r="BZ227" s="561"/>
      <c r="CA227" s="561"/>
      <c r="CB227" s="561"/>
      <c r="CC227" s="561"/>
      <c r="CD227" s="561"/>
      <c r="CE227" s="561"/>
      <c r="CF227" s="561"/>
      <c r="CG227" s="561"/>
      <c r="CH227" s="561"/>
      <c r="CI227" s="561"/>
      <c r="CJ227" s="419">
        <v>13900</v>
      </c>
      <c r="CK227" s="420"/>
      <c r="CL227" s="420"/>
      <c r="CM227" s="420"/>
      <c r="CN227" s="420"/>
      <c r="CO227" s="420"/>
      <c r="CP227" s="420"/>
      <c r="CQ227" s="420"/>
      <c r="CR227" s="420"/>
      <c r="CS227" s="420"/>
      <c r="CT227" s="420"/>
      <c r="CU227" s="420"/>
      <c r="CV227" s="420"/>
      <c r="CW227" s="420"/>
      <c r="CX227" s="420"/>
      <c r="CY227" s="420"/>
      <c r="CZ227" s="420"/>
      <c r="DA227" s="421"/>
    </row>
    <row r="228" spans="1:105" ht="14.25" customHeight="1" x14ac:dyDescent="0.25">
      <c r="A228" s="411" t="s">
        <v>29</v>
      </c>
      <c r="B228" s="411"/>
      <c r="C228" s="411"/>
      <c r="D228" s="411"/>
      <c r="E228" s="411"/>
      <c r="F228" s="411"/>
      <c r="G228" s="411"/>
      <c r="H228" s="516" t="s">
        <v>719</v>
      </c>
      <c r="I228" s="517"/>
      <c r="J228" s="517"/>
      <c r="K228" s="517"/>
      <c r="L228" s="517"/>
      <c r="M228" s="517"/>
      <c r="N228" s="517"/>
      <c r="O228" s="517"/>
      <c r="P228" s="517"/>
      <c r="Q228" s="517"/>
      <c r="R228" s="517"/>
      <c r="S228" s="517"/>
      <c r="T228" s="517"/>
      <c r="U228" s="517"/>
      <c r="V228" s="517"/>
      <c r="W228" s="517"/>
      <c r="X228" s="517"/>
      <c r="Y228" s="517"/>
      <c r="Z228" s="517"/>
      <c r="AA228" s="517"/>
      <c r="AB228" s="517"/>
      <c r="AC228" s="517"/>
      <c r="AD228" s="517"/>
      <c r="AE228" s="517"/>
      <c r="AF228" s="517"/>
      <c r="AG228" s="517"/>
      <c r="AH228" s="517"/>
      <c r="AI228" s="517"/>
      <c r="AJ228" s="517"/>
      <c r="AK228" s="517"/>
      <c r="AL228" s="517"/>
      <c r="AM228" s="517"/>
      <c r="AN228" s="517"/>
      <c r="AO228" s="517"/>
      <c r="AP228" s="517"/>
      <c r="AQ228" s="517"/>
      <c r="AR228" s="517"/>
      <c r="AS228" s="517"/>
      <c r="AT228" s="517"/>
      <c r="AU228" s="517"/>
      <c r="AV228" s="517"/>
      <c r="AW228" s="517"/>
      <c r="AX228" s="517"/>
      <c r="AY228" s="517"/>
      <c r="AZ228" s="517"/>
      <c r="BA228" s="517"/>
      <c r="BB228" s="517"/>
      <c r="BC228" s="517"/>
      <c r="BD228" s="517"/>
      <c r="BE228" s="517"/>
      <c r="BF228" s="517"/>
      <c r="BG228" s="517"/>
      <c r="BH228" s="517"/>
      <c r="BI228" s="517"/>
      <c r="BJ228" s="517"/>
      <c r="BK228" s="517"/>
      <c r="BL228" s="517"/>
      <c r="BM228" s="517"/>
      <c r="BN228" s="517"/>
      <c r="BO228" s="517"/>
      <c r="BP228" s="517"/>
      <c r="BQ228" s="517"/>
      <c r="BR228" s="517"/>
      <c r="BS228" s="518"/>
      <c r="BT228" s="561">
        <v>1</v>
      </c>
      <c r="BU228" s="561"/>
      <c r="BV228" s="561"/>
      <c r="BW228" s="561"/>
      <c r="BX228" s="561"/>
      <c r="BY228" s="561"/>
      <c r="BZ228" s="561"/>
      <c r="CA228" s="561"/>
      <c r="CB228" s="561"/>
      <c r="CC228" s="561"/>
      <c r="CD228" s="561"/>
      <c r="CE228" s="561"/>
      <c r="CF228" s="561"/>
      <c r="CG228" s="561"/>
      <c r="CH228" s="561"/>
      <c r="CI228" s="561"/>
      <c r="CJ228" s="419">
        <v>18900</v>
      </c>
      <c r="CK228" s="420"/>
      <c r="CL228" s="420"/>
      <c r="CM228" s="420"/>
      <c r="CN228" s="420"/>
      <c r="CO228" s="420"/>
      <c r="CP228" s="420"/>
      <c r="CQ228" s="420"/>
      <c r="CR228" s="420"/>
      <c r="CS228" s="420"/>
      <c r="CT228" s="420"/>
      <c r="CU228" s="420"/>
      <c r="CV228" s="420"/>
      <c r="CW228" s="420"/>
      <c r="CX228" s="420"/>
      <c r="CY228" s="420"/>
      <c r="CZ228" s="420"/>
      <c r="DA228" s="421"/>
    </row>
    <row r="229" spans="1:105" s="1" customFormat="1" ht="12.75" customHeight="1" x14ac:dyDescent="0.2">
      <c r="A229" s="450" t="s">
        <v>30</v>
      </c>
      <c r="B229" s="450"/>
      <c r="C229" s="450"/>
      <c r="D229" s="450"/>
      <c r="E229" s="450"/>
      <c r="F229" s="450"/>
      <c r="G229" s="450"/>
      <c r="H229" s="661" t="s">
        <v>114</v>
      </c>
      <c r="I229" s="662"/>
      <c r="J229" s="662"/>
      <c r="K229" s="662"/>
      <c r="L229" s="662"/>
      <c r="M229" s="662"/>
      <c r="N229" s="662"/>
      <c r="O229" s="662"/>
      <c r="P229" s="662"/>
      <c r="Q229" s="662"/>
      <c r="R229" s="662"/>
      <c r="S229" s="662"/>
      <c r="T229" s="662"/>
      <c r="U229" s="662"/>
      <c r="V229" s="662"/>
      <c r="W229" s="662"/>
      <c r="X229" s="662"/>
      <c r="Y229" s="662"/>
      <c r="Z229" s="662"/>
      <c r="AA229" s="662"/>
      <c r="AB229" s="662"/>
      <c r="AC229" s="662"/>
      <c r="AD229" s="662"/>
      <c r="AE229" s="662"/>
      <c r="AF229" s="662"/>
      <c r="AG229" s="662"/>
      <c r="AH229" s="662"/>
      <c r="AI229" s="662"/>
      <c r="AJ229" s="662"/>
      <c r="AK229" s="662"/>
      <c r="AL229" s="662"/>
      <c r="AM229" s="662"/>
      <c r="AN229" s="662"/>
      <c r="AO229" s="662"/>
      <c r="AP229" s="662"/>
      <c r="AQ229" s="662"/>
      <c r="AR229" s="662"/>
      <c r="AS229" s="662"/>
      <c r="AT229" s="662"/>
      <c r="AU229" s="662"/>
      <c r="AV229" s="662"/>
      <c r="AW229" s="662"/>
      <c r="AX229" s="662"/>
      <c r="AY229" s="662"/>
      <c r="AZ229" s="662"/>
      <c r="BA229" s="662"/>
      <c r="BB229" s="662"/>
      <c r="BC229" s="662"/>
      <c r="BD229" s="662"/>
      <c r="BE229" s="662"/>
      <c r="BF229" s="662"/>
      <c r="BG229" s="662"/>
      <c r="BH229" s="662"/>
      <c r="BI229" s="662"/>
      <c r="BJ229" s="662"/>
      <c r="BK229" s="662"/>
      <c r="BL229" s="662"/>
      <c r="BM229" s="662"/>
      <c r="BN229" s="662"/>
      <c r="BO229" s="662"/>
      <c r="BP229" s="662"/>
      <c r="BQ229" s="662"/>
      <c r="BR229" s="662"/>
      <c r="BS229" s="663"/>
      <c r="BT229" s="404"/>
      <c r="BU229" s="404"/>
      <c r="BV229" s="404"/>
      <c r="BW229" s="404"/>
      <c r="BX229" s="404"/>
      <c r="BY229" s="404"/>
      <c r="BZ229" s="404"/>
      <c r="CA229" s="404"/>
      <c r="CB229" s="404"/>
      <c r="CC229" s="404"/>
      <c r="CD229" s="404"/>
      <c r="CE229" s="404"/>
      <c r="CF229" s="404"/>
      <c r="CG229" s="404"/>
      <c r="CH229" s="404"/>
      <c r="CI229" s="404"/>
      <c r="CJ229" s="664">
        <f>SUM(CJ230:DA232)</f>
        <v>9500</v>
      </c>
      <c r="CK229" s="665"/>
      <c r="CL229" s="665"/>
      <c r="CM229" s="665"/>
      <c r="CN229" s="665"/>
      <c r="CO229" s="665"/>
      <c r="CP229" s="665"/>
      <c r="CQ229" s="665"/>
      <c r="CR229" s="665"/>
      <c r="CS229" s="665"/>
      <c r="CT229" s="665"/>
      <c r="CU229" s="665"/>
      <c r="CV229" s="665"/>
      <c r="CW229" s="665"/>
      <c r="CX229" s="665"/>
      <c r="CY229" s="665"/>
      <c r="CZ229" s="665"/>
      <c r="DA229" s="666"/>
    </row>
    <row r="230" spans="1:105" ht="15" customHeight="1" x14ac:dyDescent="0.25">
      <c r="A230" s="411" t="s">
        <v>31</v>
      </c>
      <c r="B230" s="411"/>
      <c r="C230" s="411"/>
      <c r="D230" s="411"/>
      <c r="E230" s="411"/>
      <c r="F230" s="411"/>
      <c r="G230" s="411"/>
      <c r="H230" s="552" t="s">
        <v>731</v>
      </c>
      <c r="I230" s="553"/>
      <c r="J230" s="553"/>
      <c r="K230" s="553"/>
      <c r="L230" s="553"/>
      <c r="M230" s="553"/>
      <c r="N230" s="553"/>
      <c r="O230" s="553"/>
      <c r="P230" s="553"/>
      <c r="Q230" s="553"/>
      <c r="R230" s="553"/>
      <c r="S230" s="553"/>
      <c r="T230" s="553"/>
      <c r="U230" s="553"/>
      <c r="V230" s="553"/>
      <c r="W230" s="553"/>
      <c r="X230" s="553"/>
      <c r="Y230" s="553"/>
      <c r="Z230" s="553"/>
      <c r="AA230" s="553"/>
      <c r="AB230" s="553"/>
      <c r="AC230" s="553"/>
      <c r="AD230" s="553"/>
      <c r="AE230" s="553"/>
      <c r="AF230" s="553"/>
      <c r="AG230" s="553"/>
      <c r="AH230" s="553"/>
      <c r="AI230" s="553"/>
      <c r="AJ230" s="553"/>
      <c r="AK230" s="553"/>
      <c r="AL230" s="553"/>
      <c r="AM230" s="553"/>
      <c r="AN230" s="553"/>
      <c r="AO230" s="553"/>
      <c r="AP230" s="553"/>
      <c r="AQ230" s="553"/>
      <c r="AR230" s="553"/>
      <c r="AS230" s="553"/>
      <c r="AT230" s="553"/>
      <c r="AU230" s="553"/>
      <c r="AV230" s="553"/>
      <c r="AW230" s="553"/>
      <c r="AX230" s="553"/>
      <c r="AY230" s="553"/>
      <c r="AZ230" s="553"/>
      <c r="BA230" s="553"/>
      <c r="BB230" s="553"/>
      <c r="BC230" s="553"/>
      <c r="BD230" s="553"/>
      <c r="BE230" s="553"/>
      <c r="BF230" s="553"/>
      <c r="BG230" s="553"/>
      <c r="BH230" s="553"/>
      <c r="BI230" s="553"/>
      <c r="BJ230" s="553"/>
      <c r="BK230" s="553"/>
      <c r="BL230" s="553"/>
      <c r="BM230" s="553"/>
      <c r="BN230" s="553"/>
      <c r="BO230" s="553"/>
      <c r="BP230" s="553"/>
      <c r="BQ230" s="553"/>
      <c r="BR230" s="553"/>
      <c r="BS230" s="554"/>
      <c r="BT230" s="404">
        <v>1</v>
      </c>
      <c r="BU230" s="404"/>
      <c r="BV230" s="404"/>
      <c r="BW230" s="404"/>
      <c r="BX230" s="404"/>
      <c r="BY230" s="404"/>
      <c r="BZ230" s="404"/>
      <c r="CA230" s="404"/>
      <c r="CB230" s="404"/>
      <c r="CC230" s="404"/>
      <c r="CD230" s="404"/>
      <c r="CE230" s="404"/>
      <c r="CF230" s="404"/>
      <c r="CG230" s="404"/>
      <c r="CH230" s="404"/>
      <c r="CI230" s="404"/>
      <c r="CJ230" s="419">
        <v>2900</v>
      </c>
      <c r="CK230" s="420"/>
      <c r="CL230" s="420"/>
      <c r="CM230" s="420"/>
      <c r="CN230" s="420"/>
      <c r="CO230" s="420"/>
      <c r="CP230" s="420"/>
      <c r="CQ230" s="420"/>
      <c r="CR230" s="420"/>
      <c r="CS230" s="420"/>
      <c r="CT230" s="420"/>
      <c r="CU230" s="420"/>
      <c r="CV230" s="420"/>
      <c r="CW230" s="420"/>
      <c r="CX230" s="420"/>
      <c r="CY230" s="420"/>
      <c r="CZ230" s="420"/>
      <c r="DA230" s="421"/>
    </row>
    <row r="231" spans="1:105" ht="15" customHeight="1" x14ac:dyDescent="0.25">
      <c r="A231" s="411" t="s">
        <v>32</v>
      </c>
      <c r="B231" s="411"/>
      <c r="C231" s="411"/>
      <c r="D231" s="411"/>
      <c r="E231" s="411"/>
      <c r="F231" s="411"/>
      <c r="G231" s="411"/>
      <c r="H231" s="552" t="s">
        <v>732</v>
      </c>
      <c r="I231" s="553"/>
      <c r="J231" s="553"/>
      <c r="K231" s="553"/>
      <c r="L231" s="553"/>
      <c r="M231" s="553"/>
      <c r="N231" s="553"/>
      <c r="O231" s="553"/>
      <c r="P231" s="553"/>
      <c r="Q231" s="553"/>
      <c r="R231" s="553"/>
      <c r="S231" s="553"/>
      <c r="T231" s="553"/>
      <c r="U231" s="553"/>
      <c r="V231" s="553"/>
      <c r="W231" s="553"/>
      <c r="X231" s="553"/>
      <c r="Y231" s="553"/>
      <c r="Z231" s="553"/>
      <c r="AA231" s="553"/>
      <c r="AB231" s="553"/>
      <c r="AC231" s="553"/>
      <c r="AD231" s="553"/>
      <c r="AE231" s="553"/>
      <c r="AF231" s="553"/>
      <c r="AG231" s="553"/>
      <c r="AH231" s="553"/>
      <c r="AI231" s="553"/>
      <c r="AJ231" s="553"/>
      <c r="AK231" s="553"/>
      <c r="AL231" s="553"/>
      <c r="AM231" s="553"/>
      <c r="AN231" s="553"/>
      <c r="AO231" s="553"/>
      <c r="AP231" s="553"/>
      <c r="AQ231" s="553"/>
      <c r="AR231" s="553"/>
      <c r="AS231" s="553"/>
      <c r="AT231" s="553"/>
      <c r="AU231" s="553"/>
      <c r="AV231" s="553"/>
      <c r="AW231" s="553"/>
      <c r="AX231" s="553"/>
      <c r="AY231" s="553"/>
      <c r="AZ231" s="553"/>
      <c r="BA231" s="553"/>
      <c r="BB231" s="553"/>
      <c r="BC231" s="553"/>
      <c r="BD231" s="553"/>
      <c r="BE231" s="553"/>
      <c r="BF231" s="553"/>
      <c r="BG231" s="553"/>
      <c r="BH231" s="553"/>
      <c r="BI231" s="553"/>
      <c r="BJ231" s="553"/>
      <c r="BK231" s="553"/>
      <c r="BL231" s="553"/>
      <c r="BM231" s="553"/>
      <c r="BN231" s="553"/>
      <c r="BO231" s="553"/>
      <c r="BP231" s="553"/>
      <c r="BQ231" s="553"/>
      <c r="BR231" s="553"/>
      <c r="BS231" s="554"/>
      <c r="BT231" s="404">
        <v>1</v>
      </c>
      <c r="BU231" s="404"/>
      <c r="BV231" s="404"/>
      <c r="BW231" s="404"/>
      <c r="BX231" s="404"/>
      <c r="BY231" s="404"/>
      <c r="BZ231" s="404"/>
      <c r="CA231" s="404"/>
      <c r="CB231" s="404"/>
      <c r="CC231" s="404"/>
      <c r="CD231" s="404"/>
      <c r="CE231" s="404"/>
      <c r="CF231" s="404"/>
      <c r="CG231" s="404"/>
      <c r="CH231" s="404"/>
      <c r="CI231" s="404"/>
      <c r="CJ231" s="419">
        <v>2900</v>
      </c>
      <c r="CK231" s="420"/>
      <c r="CL231" s="420"/>
      <c r="CM231" s="420"/>
      <c r="CN231" s="420"/>
      <c r="CO231" s="420"/>
      <c r="CP231" s="420"/>
      <c r="CQ231" s="420"/>
      <c r="CR231" s="420"/>
      <c r="CS231" s="420"/>
      <c r="CT231" s="420"/>
      <c r="CU231" s="420"/>
      <c r="CV231" s="420"/>
      <c r="CW231" s="420"/>
      <c r="CX231" s="420"/>
      <c r="CY231" s="420"/>
      <c r="CZ231" s="420"/>
      <c r="DA231" s="421"/>
    </row>
    <row r="232" spans="1:105" ht="15" x14ac:dyDescent="0.25">
      <c r="A232" s="411" t="s">
        <v>33</v>
      </c>
      <c r="B232" s="411"/>
      <c r="C232" s="411"/>
      <c r="D232" s="411"/>
      <c r="E232" s="411"/>
      <c r="F232" s="411"/>
      <c r="G232" s="411"/>
      <c r="H232" s="552" t="s">
        <v>688</v>
      </c>
      <c r="I232" s="553"/>
      <c r="J232" s="553"/>
      <c r="K232" s="553"/>
      <c r="L232" s="553"/>
      <c r="M232" s="553"/>
      <c r="N232" s="553"/>
      <c r="O232" s="553"/>
      <c r="P232" s="553"/>
      <c r="Q232" s="553"/>
      <c r="R232" s="553"/>
      <c r="S232" s="553"/>
      <c r="T232" s="553"/>
      <c r="U232" s="553"/>
      <c r="V232" s="553"/>
      <c r="W232" s="553"/>
      <c r="X232" s="553"/>
      <c r="Y232" s="553"/>
      <c r="Z232" s="553"/>
      <c r="AA232" s="553"/>
      <c r="AB232" s="553"/>
      <c r="AC232" s="553"/>
      <c r="AD232" s="553"/>
      <c r="AE232" s="553"/>
      <c r="AF232" s="553"/>
      <c r="AG232" s="553"/>
      <c r="AH232" s="553"/>
      <c r="AI232" s="553"/>
      <c r="AJ232" s="553"/>
      <c r="AK232" s="553"/>
      <c r="AL232" s="553"/>
      <c r="AM232" s="553"/>
      <c r="AN232" s="553"/>
      <c r="AO232" s="553"/>
      <c r="AP232" s="553"/>
      <c r="AQ232" s="553"/>
      <c r="AR232" s="553"/>
      <c r="AS232" s="553"/>
      <c r="AT232" s="553"/>
      <c r="AU232" s="553"/>
      <c r="AV232" s="553"/>
      <c r="AW232" s="553"/>
      <c r="AX232" s="553"/>
      <c r="AY232" s="553"/>
      <c r="AZ232" s="553"/>
      <c r="BA232" s="553"/>
      <c r="BB232" s="553"/>
      <c r="BC232" s="553"/>
      <c r="BD232" s="553"/>
      <c r="BE232" s="553"/>
      <c r="BF232" s="553"/>
      <c r="BG232" s="553"/>
      <c r="BH232" s="553"/>
      <c r="BI232" s="553"/>
      <c r="BJ232" s="553"/>
      <c r="BK232" s="553"/>
      <c r="BL232" s="553"/>
      <c r="BM232" s="553"/>
      <c r="BN232" s="553"/>
      <c r="BO232" s="553"/>
      <c r="BP232" s="553"/>
      <c r="BQ232" s="553"/>
      <c r="BR232" s="553"/>
      <c r="BS232" s="554"/>
      <c r="BT232" s="404">
        <v>1</v>
      </c>
      <c r="BU232" s="404"/>
      <c r="BV232" s="404"/>
      <c r="BW232" s="404"/>
      <c r="BX232" s="404"/>
      <c r="BY232" s="404"/>
      <c r="BZ232" s="404"/>
      <c r="CA232" s="404"/>
      <c r="CB232" s="404"/>
      <c r="CC232" s="404"/>
      <c r="CD232" s="404"/>
      <c r="CE232" s="404"/>
      <c r="CF232" s="404"/>
      <c r="CG232" s="404"/>
      <c r="CH232" s="404"/>
      <c r="CI232" s="404"/>
      <c r="CJ232" s="419">
        <v>3700</v>
      </c>
      <c r="CK232" s="420"/>
      <c r="CL232" s="420"/>
      <c r="CM232" s="420"/>
      <c r="CN232" s="420"/>
      <c r="CO232" s="420"/>
      <c r="CP232" s="420"/>
      <c r="CQ232" s="420"/>
      <c r="CR232" s="420"/>
      <c r="CS232" s="420"/>
      <c r="CT232" s="420"/>
      <c r="CU232" s="420"/>
      <c r="CV232" s="420"/>
      <c r="CW232" s="420"/>
      <c r="CX232" s="420"/>
      <c r="CY232" s="420"/>
      <c r="CZ232" s="420"/>
      <c r="DA232" s="421"/>
    </row>
    <row r="233" spans="1:105" ht="14.25" customHeight="1" x14ac:dyDescent="0.25">
      <c r="A233" s="411"/>
      <c r="B233" s="411"/>
      <c r="C233" s="411"/>
      <c r="D233" s="411"/>
      <c r="E233" s="411"/>
      <c r="F233" s="411"/>
      <c r="G233" s="411"/>
      <c r="H233" s="530" t="s">
        <v>7</v>
      </c>
      <c r="I233" s="531"/>
      <c r="J233" s="531"/>
      <c r="K233" s="531"/>
      <c r="L233" s="531"/>
      <c r="M233" s="531"/>
      <c r="N233" s="531"/>
      <c r="O233" s="531"/>
      <c r="P233" s="531"/>
      <c r="Q233" s="531"/>
      <c r="R233" s="531"/>
      <c r="S233" s="531"/>
      <c r="T233" s="531"/>
      <c r="U233" s="531"/>
      <c r="V233" s="531"/>
      <c r="W233" s="531"/>
      <c r="X233" s="531"/>
      <c r="Y233" s="531"/>
      <c r="Z233" s="531"/>
      <c r="AA233" s="531"/>
      <c r="AB233" s="531"/>
      <c r="AC233" s="531"/>
      <c r="AD233" s="531"/>
      <c r="AE233" s="531"/>
      <c r="AF233" s="531"/>
      <c r="AG233" s="531"/>
      <c r="AH233" s="531"/>
      <c r="AI233" s="531"/>
      <c r="AJ233" s="531"/>
      <c r="AK233" s="531"/>
      <c r="AL233" s="531"/>
      <c r="AM233" s="531"/>
      <c r="AN233" s="531"/>
      <c r="AO233" s="531"/>
      <c r="AP233" s="531"/>
      <c r="AQ233" s="531"/>
      <c r="AR233" s="531"/>
      <c r="AS233" s="531"/>
      <c r="AT233" s="531"/>
      <c r="AU233" s="531"/>
      <c r="AV233" s="531"/>
      <c r="AW233" s="531"/>
      <c r="AX233" s="531"/>
      <c r="AY233" s="531"/>
      <c r="AZ233" s="531"/>
      <c r="BA233" s="531"/>
      <c r="BB233" s="531"/>
      <c r="BC233" s="531"/>
      <c r="BD233" s="531"/>
      <c r="BE233" s="531"/>
      <c r="BF233" s="531"/>
      <c r="BG233" s="531"/>
      <c r="BH233" s="531"/>
      <c r="BI233" s="531"/>
      <c r="BJ233" s="531"/>
      <c r="BK233" s="531"/>
      <c r="BL233" s="531"/>
      <c r="BM233" s="531"/>
      <c r="BN233" s="531"/>
      <c r="BO233" s="531"/>
      <c r="BP233" s="531"/>
      <c r="BQ233" s="531"/>
      <c r="BR233" s="531"/>
      <c r="BS233" s="532"/>
      <c r="BT233" s="404" t="s">
        <v>8</v>
      </c>
      <c r="BU233" s="404"/>
      <c r="BV233" s="404"/>
      <c r="BW233" s="404"/>
      <c r="BX233" s="404"/>
      <c r="BY233" s="404"/>
      <c r="BZ233" s="404"/>
      <c r="CA233" s="404"/>
      <c r="CB233" s="404"/>
      <c r="CC233" s="404"/>
      <c r="CD233" s="404"/>
      <c r="CE233" s="404"/>
      <c r="CF233" s="404"/>
      <c r="CG233" s="404"/>
      <c r="CH233" s="404"/>
      <c r="CI233" s="404"/>
      <c r="CJ233" s="405">
        <f>CJ224+CJ229</f>
        <v>55000</v>
      </c>
      <c r="CK233" s="406"/>
      <c r="CL233" s="406"/>
      <c r="CM233" s="406"/>
      <c r="CN233" s="406"/>
      <c r="CO233" s="406"/>
      <c r="CP233" s="406"/>
      <c r="CQ233" s="406"/>
      <c r="CR233" s="406"/>
      <c r="CS233" s="406"/>
      <c r="CT233" s="406"/>
      <c r="CU233" s="406"/>
      <c r="CV233" s="406"/>
      <c r="CW233" s="406"/>
      <c r="CX233" s="406"/>
      <c r="CY233" s="406"/>
      <c r="CZ233" s="406"/>
      <c r="DA233" s="407"/>
    </row>
    <row r="234" spans="1:105" ht="15" x14ac:dyDescent="0.25">
      <c r="A234" s="18"/>
      <c r="B234" s="18"/>
      <c r="C234" s="18"/>
      <c r="D234" s="18"/>
      <c r="E234" s="18"/>
      <c r="F234" s="18"/>
      <c r="G234" s="18"/>
      <c r="H234" s="19"/>
      <c r="I234" s="19"/>
      <c r="J234" s="19"/>
      <c r="K234" s="19"/>
      <c r="L234" s="19"/>
      <c r="M234" s="19"/>
      <c r="N234" s="19"/>
      <c r="O234" s="19"/>
      <c r="P234" s="19"/>
      <c r="Q234" s="19"/>
      <c r="R234" s="19"/>
      <c r="S234" s="19"/>
      <c r="T234" s="19"/>
      <c r="U234" s="19"/>
      <c r="V234" s="19"/>
      <c r="W234" s="19"/>
      <c r="X234" s="19"/>
      <c r="Y234" s="19"/>
      <c r="Z234" s="19"/>
      <c r="AA234" s="19"/>
      <c r="AB234" s="19"/>
      <c r="AC234" s="19"/>
      <c r="AD234" s="19"/>
      <c r="AE234" s="19"/>
      <c r="AF234" s="19"/>
      <c r="AG234" s="19"/>
      <c r="AH234" s="19"/>
      <c r="AI234" s="19"/>
      <c r="AJ234" s="19"/>
      <c r="AK234" s="19"/>
      <c r="AL234" s="19"/>
      <c r="AM234" s="19"/>
      <c r="AN234" s="19"/>
      <c r="AO234" s="19"/>
      <c r="AP234" s="19"/>
      <c r="AQ234" s="19"/>
      <c r="AR234" s="19"/>
      <c r="AS234" s="19"/>
      <c r="AT234" s="19"/>
      <c r="AU234" s="19"/>
      <c r="AV234" s="19"/>
      <c r="AW234" s="19"/>
      <c r="AX234" s="19"/>
      <c r="AY234" s="19"/>
      <c r="AZ234" s="19"/>
      <c r="BA234" s="19"/>
      <c r="BB234" s="19"/>
      <c r="BC234" s="19"/>
      <c r="BD234" s="19"/>
      <c r="BE234" s="19"/>
      <c r="BF234" s="19"/>
      <c r="BG234" s="19"/>
      <c r="BH234" s="19"/>
      <c r="BI234" s="19"/>
      <c r="BJ234" s="19"/>
      <c r="BK234" s="19"/>
      <c r="BL234" s="19"/>
      <c r="BM234" s="19"/>
      <c r="BN234" s="19"/>
      <c r="BO234" s="19"/>
      <c r="BP234" s="19"/>
      <c r="BQ234" s="19"/>
      <c r="BR234" s="19"/>
      <c r="BS234" s="19"/>
      <c r="BT234" s="20"/>
      <c r="BU234" s="20"/>
      <c r="BV234" s="20"/>
      <c r="BW234" s="20"/>
      <c r="BX234" s="20"/>
      <c r="BY234" s="20"/>
      <c r="BZ234" s="20"/>
      <c r="CA234" s="20"/>
      <c r="CB234" s="20"/>
      <c r="CC234" s="20"/>
      <c r="CD234" s="20"/>
      <c r="CE234" s="20"/>
      <c r="CF234" s="20"/>
      <c r="CG234" s="20"/>
      <c r="CH234" s="20"/>
      <c r="CI234" s="20"/>
      <c r="CJ234" s="21"/>
      <c r="CK234" s="21"/>
      <c r="CL234" s="21"/>
      <c r="CM234" s="21"/>
      <c r="CN234" s="21"/>
      <c r="CO234" s="21"/>
      <c r="CP234" s="21"/>
      <c r="CQ234" s="21"/>
      <c r="CR234" s="21"/>
      <c r="CS234" s="21"/>
      <c r="CT234" s="21"/>
      <c r="CU234" s="21"/>
      <c r="CV234" s="21"/>
      <c r="CW234" s="21"/>
      <c r="CX234" s="21"/>
      <c r="CY234" s="21"/>
      <c r="CZ234" s="21"/>
      <c r="DA234" s="21"/>
    </row>
    <row r="235" spans="1:105" ht="13.5" customHeight="1" x14ac:dyDescent="0.25">
      <c r="A235" s="465" t="s">
        <v>157</v>
      </c>
      <c r="B235" s="465"/>
      <c r="C235" s="465"/>
      <c r="D235" s="465"/>
      <c r="E235" s="465"/>
      <c r="F235" s="465"/>
      <c r="G235" s="465"/>
      <c r="H235" s="465"/>
      <c r="I235" s="465"/>
      <c r="J235" s="465"/>
      <c r="K235" s="465"/>
      <c r="L235" s="465"/>
      <c r="M235" s="465"/>
      <c r="N235" s="465"/>
      <c r="O235" s="465"/>
      <c r="P235" s="465"/>
      <c r="Q235" s="465"/>
      <c r="R235" s="465"/>
      <c r="S235" s="465"/>
      <c r="T235" s="465"/>
      <c r="U235" s="465"/>
      <c r="V235" s="465"/>
      <c r="W235" s="465"/>
      <c r="X235" s="465"/>
      <c r="Y235" s="465"/>
      <c r="Z235" s="465"/>
      <c r="AA235" s="465"/>
      <c r="AB235" s="465"/>
      <c r="AC235" s="465"/>
      <c r="AD235" s="465"/>
      <c r="AE235" s="465"/>
      <c r="AF235" s="465"/>
      <c r="AG235" s="465"/>
      <c r="AH235" s="465"/>
      <c r="AI235" s="465"/>
      <c r="AJ235" s="465"/>
      <c r="AK235" s="465"/>
      <c r="AL235" s="465"/>
      <c r="AM235" s="465"/>
      <c r="AN235" s="465"/>
      <c r="AO235" s="465"/>
      <c r="AP235" s="465"/>
      <c r="AQ235" s="465"/>
      <c r="AR235" s="465"/>
      <c r="AS235" s="465"/>
      <c r="AT235" s="465"/>
      <c r="AU235" s="465"/>
      <c r="AV235" s="465"/>
      <c r="AW235" s="465"/>
      <c r="AX235" s="465"/>
      <c r="AY235" s="465"/>
      <c r="AZ235" s="465"/>
      <c r="BA235" s="465"/>
      <c r="BB235" s="465"/>
      <c r="BC235" s="465"/>
      <c r="BD235" s="465"/>
      <c r="BE235" s="465"/>
      <c r="BF235" s="465"/>
      <c r="BG235" s="465"/>
      <c r="BH235" s="465"/>
      <c r="BI235" s="465"/>
      <c r="BJ235" s="465"/>
      <c r="BK235" s="465"/>
      <c r="BL235" s="465"/>
      <c r="BM235" s="465"/>
      <c r="BN235" s="465"/>
      <c r="BO235" s="465"/>
      <c r="BP235" s="465"/>
      <c r="BQ235" s="465"/>
      <c r="BR235" s="465"/>
      <c r="BS235" s="465"/>
      <c r="BT235" s="465"/>
      <c r="BU235" s="465"/>
      <c r="BV235" s="465"/>
      <c r="BW235" s="465"/>
      <c r="BX235" s="465"/>
      <c r="BY235" s="465"/>
      <c r="BZ235" s="465"/>
      <c r="CA235" s="465"/>
      <c r="CB235" s="465"/>
      <c r="CC235" s="465"/>
      <c r="CD235" s="465"/>
      <c r="CE235" s="465"/>
      <c r="CF235" s="465"/>
      <c r="CG235" s="465"/>
      <c r="CH235" s="465"/>
      <c r="CI235" s="465"/>
      <c r="CJ235" s="465"/>
      <c r="CK235" s="465"/>
      <c r="CL235" s="465"/>
      <c r="CM235" s="465"/>
      <c r="CN235" s="465"/>
      <c r="CO235" s="465"/>
      <c r="CP235" s="465"/>
      <c r="CQ235" s="465"/>
      <c r="CR235" s="465"/>
      <c r="CS235" s="465"/>
      <c r="CT235" s="465"/>
      <c r="CU235" s="465"/>
      <c r="CV235" s="465"/>
      <c r="CW235" s="465"/>
      <c r="CX235" s="465"/>
      <c r="CY235" s="465"/>
      <c r="CZ235" s="465"/>
      <c r="DA235" s="465"/>
    </row>
    <row r="236" spans="1:105" ht="6" customHeight="1" x14ac:dyDescent="0.25">
      <c r="A236" s="17"/>
      <c r="B236" s="17"/>
      <c r="C236" s="17"/>
      <c r="D236" s="17"/>
      <c r="E236" s="17"/>
      <c r="F236" s="17"/>
      <c r="G236" s="17"/>
      <c r="H236" s="17"/>
      <c r="I236" s="17"/>
      <c r="J236" s="17"/>
      <c r="K236" s="17"/>
      <c r="L236" s="17"/>
      <c r="M236" s="17"/>
      <c r="N236" s="17"/>
      <c r="O236" s="17"/>
      <c r="P236" s="17"/>
      <c r="Q236" s="17"/>
      <c r="R236" s="17"/>
      <c r="S236" s="17"/>
      <c r="T236" s="17"/>
      <c r="U236" s="17"/>
      <c r="V236" s="17"/>
      <c r="W236" s="17"/>
      <c r="X236" s="17"/>
      <c r="Y236" s="17"/>
      <c r="Z236" s="17"/>
      <c r="AA236" s="17"/>
      <c r="AB236" s="17"/>
      <c r="AC236" s="17"/>
      <c r="AD236" s="17"/>
      <c r="AE236" s="17"/>
      <c r="AF236" s="17"/>
      <c r="AG236" s="17"/>
      <c r="AH236" s="17"/>
      <c r="AI236" s="17"/>
      <c r="AJ236" s="17"/>
      <c r="AK236" s="17"/>
      <c r="AL236" s="17"/>
      <c r="AM236" s="17"/>
      <c r="AN236" s="17"/>
      <c r="AO236" s="17"/>
      <c r="AP236" s="17"/>
      <c r="AQ236" s="17"/>
      <c r="AR236" s="17"/>
      <c r="AS236" s="17"/>
      <c r="AT236" s="17"/>
      <c r="AU236" s="17"/>
      <c r="AV236" s="17"/>
      <c r="AW236" s="17"/>
      <c r="AX236" s="17"/>
      <c r="AY236" s="17"/>
      <c r="AZ236" s="17"/>
      <c r="BA236" s="17"/>
      <c r="BB236" s="17"/>
      <c r="BC236" s="17"/>
      <c r="BD236" s="17"/>
      <c r="BE236" s="17"/>
      <c r="BF236" s="17"/>
      <c r="BG236" s="17"/>
      <c r="BH236" s="17"/>
      <c r="BI236" s="17"/>
      <c r="BJ236" s="17"/>
      <c r="BK236" s="17"/>
      <c r="BL236" s="17"/>
      <c r="BM236" s="17"/>
      <c r="BN236" s="17"/>
      <c r="BO236" s="17"/>
      <c r="BP236" s="17"/>
      <c r="BQ236" s="17"/>
      <c r="BR236" s="17"/>
      <c r="BS236" s="17"/>
      <c r="BT236" s="17"/>
      <c r="BU236" s="17"/>
      <c r="BV236" s="17"/>
      <c r="BW236" s="17"/>
      <c r="BX236" s="17"/>
      <c r="BY236" s="17"/>
      <c r="BZ236" s="17"/>
      <c r="CA236" s="17"/>
      <c r="CB236" s="17"/>
      <c r="CC236" s="17"/>
      <c r="CD236" s="17"/>
      <c r="CE236" s="17"/>
      <c r="CF236" s="17"/>
      <c r="CG236" s="17"/>
      <c r="CH236" s="17"/>
      <c r="CI236" s="17"/>
      <c r="CJ236" s="17"/>
      <c r="CK236" s="17"/>
      <c r="CL236" s="17"/>
      <c r="CM236" s="17"/>
      <c r="CN236" s="17"/>
      <c r="CO236" s="17"/>
      <c r="CP236" s="17"/>
      <c r="CQ236" s="17"/>
      <c r="CR236" s="17"/>
      <c r="CS236" s="17"/>
      <c r="CT236" s="17"/>
      <c r="CU236" s="17"/>
      <c r="CV236" s="17"/>
      <c r="CW236" s="17"/>
      <c r="CX236" s="17"/>
      <c r="CY236" s="17"/>
      <c r="CZ236" s="17"/>
      <c r="DA236" s="17"/>
    </row>
    <row r="237" spans="1:105" ht="32.25" customHeight="1" x14ac:dyDescent="0.25">
      <c r="A237" s="447" t="s">
        <v>0</v>
      </c>
      <c r="B237" s="448"/>
      <c r="C237" s="448"/>
      <c r="D237" s="448"/>
      <c r="E237" s="448"/>
      <c r="F237" s="448"/>
      <c r="G237" s="449"/>
      <c r="H237" s="447" t="s">
        <v>14</v>
      </c>
      <c r="I237" s="448"/>
      <c r="J237" s="448"/>
      <c r="K237" s="448"/>
      <c r="L237" s="448"/>
      <c r="M237" s="448"/>
      <c r="N237" s="448"/>
      <c r="O237" s="448"/>
      <c r="P237" s="448"/>
      <c r="Q237" s="448"/>
      <c r="R237" s="448"/>
      <c r="S237" s="448"/>
      <c r="T237" s="448"/>
      <c r="U237" s="448"/>
      <c r="V237" s="448"/>
      <c r="W237" s="448"/>
      <c r="X237" s="448"/>
      <c r="Y237" s="448"/>
      <c r="Z237" s="448"/>
      <c r="AA237" s="448"/>
      <c r="AB237" s="448"/>
      <c r="AC237" s="448"/>
      <c r="AD237" s="448"/>
      <c r="AE237" s="448"/>
      <c r="AF237" s="448"/>
      <c r="AG237" s="448"/>
      <c r="AH237" s="448"/>
      <c r="AI237" s="448"/>
      <c r="AJ237" s="448"/>
      <c r="AK237" s="448"/>
      <c r="AL237" s="448"/>
      <c r="AM237" s="448"/>
      <c r="AN237" s="448"/>
      <c r="AO237" s="448"/>
      <c r="AP237" s="448"/>
      <c r="AQ237" s="448"/>
      <c r="AR237" s="448"/>
      <c r="AS237" s="448"/>
      <c r="AT237" s="448"/>
      <c r="AU237" s="448"/>
      <c r="AV237" s="448"/>
      <c r="AW237" s="448"/>
      <c r="AX237" s="448"/>
      <c r="AY237" s="448"/>
      <c r="AZ237" s="448"/>
      <c r="BA237" s="448"/>
      <c r="BB237" s="448"/>
      <c r="BC237" s="449"/>
      <c r="BD237" s="447" t="s">
        <v>70</v>
      </c>
      <c r="BE237" s="448"/>
      <c r="BF237" s="448"/>
      <c r="BG237" s="448"/>
      <c r="BH237" s="448"/>
      <c r="BI237" s="448"/>
      <c r="BJ237" s="448"/>
      <c r="BK237" s="448"/>
      <c r="BL237" s="448"/>
      <c r="BM237" s="448"/>
      <c r="BN237" s="448"/>
      <c r="BO237" s="448"/>
      <c r="BP237" s="448"/>
      <c r="BQ237" s="448"/>
      <c r="BR237" s="448"/>
      <c r="BS237" s="449"/>
      <c r="BT237" s="447" t="s">
        <v>81</v>
      </c>
      <c r="BU237" s="448"/>
      <c r="BV237" s="448"/>
      <c r="BW237" s="448"/>
      <c r="BX237" s="448"/>
      <c r="BY237" s="448"/>
      <c r="BZ237" s="448"/>
      <c r="CA237" s="448"/>
      <c r="CB237" s="448"/>
      <c r="CC237" s="448"/>
      <c r="CD237" s="448"/>
      <c r="CE237" s="448"/>
      <c r="CF237" s="448"/>
      <c r="CG237" s="448"/>
      <c r="CH237" s="448"/>
      <c r="CI237" s="449"/>
      <c r="CJ237" s="447" t="s">
        <v>48</v>
      </c>
      <c r="CK237" s="448"/>
      <c r="CL237" s="448"/>
      <c r="CM237" s="448"/>
      <c r="CN237" s="448"/>
      <c r="CO237" s="448"/>
      <c r="CP237" s="448"/>
      <c r="CQ237" s="448"/>
      <c r="CR237" s="448"/>
      <c r="CS237" s="448"/>
      <c r="CT237" s="448"/>
      <c r="CU237" s="448"/>
      <c r="CV237" s="448"/>
      <c r="CW237" s="448"/>
      <c r="CX237" s="448"/>
      <c r="CY237" s="448"/>
      <c r="CZ237" s="448"/>
      <c r="DA237" s="449"/>
    </row>
    <row r="238" spans="1:105" ht="15" x14ac:dyDescent="0.25">
      <c r="A238" s="447">
        <v>1</v>
      </c>
      <c r="B238" s="448"/>
      <c r="C238" s="448"/>
      <c r="D238" s="448"/>
      <c r="E238" s="448"/>
      <c r="F238" s="448"/>
      <c r="G238" s="449"/>
      <c r="H238" s="447">
        <v>2</v>
      </c>
      <c r="I238" s="448"/>
      <c r="J238" s="448"/>
      <c r="K238" s="448"/>
      <c r="L238" s="448"/>
      <c r="M238" s="448"/>
      <c r="N238" s="448"/>
      <c r="O238" s="448"/>
      <c r="P238" s="448"/>
      <c r="Q238" s="448"/>
      <c r="R238" s="448"/>
      <c r="S238" s="448"/>
      <c r="T238" s="448"/>
      <c r="U238" s="448"/>
      <c r="V238" s="448"/>
      <c r="W238" s="448"/>
      <c r="X238" s="448"/>
      <c r="Y238" s="448"/>
      <c r="Z238" s="448"/>
      <c r="AA238" s="448"/>
      <c r="AB238" s="448"/>
      <c r="AC238" s="448"/>
      <c r="AD238" s="448"/>
      <c r="AE238" s="448"/>
      <c r="AF238" s="448"/>
      <c r="AG238" s="448"/>
      <c r="AH238" s="448"/>
      <c r="AI238" s="448"/>
      <c r="AJ238" s="448"/>
      <c r="AK238" s="448"/>
      <c r="AL238" s="448"/>
      <c r="AM238" s="448"/>
      <c r="AN238" s="448"/>
      <c r="AO238" s="448"/>
      <c r="AP238" s="448"/>
      <c r="AQ238" s="448"/>
      <c r="AR238" s="448"/>
      <c r="AS238" s="448"/>
      <c r="AT238" s="448"/>
      <c r="AU238" s="448"/>
      <c r="AV238" s="448"/>
      <c r="AW238" s="448"/>
      <c r="AX238" s="448"/>
      <c r="AY238" s="448"/>
      <c r="AZ238" s="448"/>
      <c r="BA238" s="448"/>
      <c r="BB238" s="448"/>
      <c r="BC238" s="449"/>
      <c r="BD238" s="447">
        <v>3</v>
      </c>
      <c r="BE238" s="448"/>
      <c r="BF238" s="448"/>
      <c r="BG238" s="448"/>
      <c r="BH238" s="448"/>
      <c r="BI238" s="448"/>
      <c r="BJ238" s="448"/>
      <c r="BK238" s="448"/>
      <c r="BL238" s="448"/>
      <c r="BM238" s="448"/>
      <c r="BN238" s="448"/>
      <c r="BO238" s="448"/>
      <c r="BP238" s="448"/>
      <c r="BQ238" s="448"/>
      <c r="BR238" s="448"/>
      <c r="BS238" s="449"/>
      <c r="BT238" s="447">
        <v>4</v>
      </c>
      <c r="BU238" s="448"/>
      <c r="BV238" s="448"/>
      <c r="BW238" s="448"/>
      <c r="BX238" s="448"/>
      <c r="BY238" s="448"/>
      <c r="BZ238" s="448"/>
      <c r="CA238" s="448"/>
      <c r="CB238" s="448"/>
      <c r="CC238" s="448"/>
      <c r="CD238" s="448"/>
      <c r="CE238" s="448"/>
      <c r="CF238" s="448"/>
      <c r="CG238" s="448"/>
      <c r="CH238" s="448"/>
      <c r="CI238" s="449"/>
      <c r="CJ238" s="447">
        <v>5</v>
      </c>
      <c r="CK238" s="448"/>
      <c r="CL238" s="448"/>
      <c r="CM238" s="448"/>
      <c r="CN238" s="448"/>
      <c r="CO238" s="448"/>
      <c r="CP238" s="448"/>
      <c r="CQ238" s="448"/>
      <c r="CR238" s="448"/>
      <c r="CS238" s="448"/>
      <c r="CT238" s="448"/>
      <c r="CU238" s="448"/>
      <c r="CV238" s="448"/>
      <c r="CW238" s="448"/>
      <c r="CX238" s="448"/>
      <c r="CY238" s="448"/>
      <c r="CZ238" s="448"/>
      <c r="DA238" s="449"/>
    </row>
    <row r="239" spans="1:105" ht="15" customHeight="1" x14ac:dyDescent="0.25">
      <c r="A239" s="619" t="s">
        <v>26</v>
      </c>
      <c r="B239" s="620"/>
      <c r="C239" s="620"/>
      <c r="D239" s="620"/>
      <c r="E239" s="620"/>
      <c r="F239" s="620"/>
      <c r="G239" s="621"/>
      <c r="H239" s="516" t="s">
        <v>119</v>
      </c>
      <c r="I239" s="517"/>
      <c r="J239" s="517"/>
      <c r="K239" s="517"/>
      <c r="L239" s="517"/>
      <c r="M239" s="517"/>
      <c r="N239" s="517"/>
      <c r="O239" s="517"/>
      <c r="P239" s="517"/>
      <c r="Q239" s="517"/>
      <c r="R239" s="517"/>
      <c r="S239" s="517"/>
      <c r="T239" s="517"/>
      <c r="U239" s="517"/>
      <c r="V239" s="517"/>
      <c r="W239" s="517"/>
      <c r="X239" s="517"/>
      <c r="Y239" s="517"/>
      <c r="Z239" s="517"/>
      <c r="AA239" s="517"/>
      <c r="AB239" s="517"/>
      <c r="AC239" s="517"/>
      <c r="AD239" s="517"/>
      <c r="AE239" s="517"/>
      <c r="AF239" s="517"/>
      <c r="AG239" s="517"/>
      <c r="AH239" s="517"/>
      <c r="AI239" s="517"/>
      <c r="AJ239" s="517"/>
      <c r="AK239" s="517"/>
      <c r="AL239" s="517"/>
      <c r="AM239" s="517"/>
      <c r="AN239" s="517"/>
      <c r="AO239" s="517"/>
      <c r="AP239" s="517"/>
      <c r="AQ239" s="517"/>
      <c r="AR239" s="517"/>
      <c r="AS239" s="517"/>
      <c r="AT239" s="517"/>
      <c r="AU239" s="517"/>
      <c r="AV239" s="517"/>
      <c r="AW239" s="517"/>
      <c r="AX239" s="517"/>
      <c r="AY239" s="517"/>
      <c r="AZ239" s="517"/>
      <c r="BA239" s="517"/>
      <c r="BB239" s="517"/>
      <c r="BC239" s="518"/>
      <c r="BD239" s="623">
        <v>33</v>
      </c>
      <c r="BE239" s="624"/>
      <c r="BF239" s="624"/>
      <c r="BG239" s="624"/>
      <c r="BH239" s="624"/>
      <c r="BI239" s="624"/>
      <c r="BJ239" s="624"/>
      <c r="BK239" s="624"/>
      <c r="BL239" s="624"/>
      <c r="BM239" s="624"/>
      <c r="BN239" s="624"/>
      <c r="BO239" s="624"/>
      <c r="BP239" s="624"/>
      <c r="BQ239" s="624"/>
      <c r="BR239" s="624"/>
      <c r="BS239" s="625"/>
      <c r="BT239" s="484">
        <v>6200</v>
      </c>
      <c r="BU239" s="485"/>
      <c r="BV239" s="485"/>
      <c r="BW239" s="485"/>
      <c r="BX239" s="485"/>
      <c r="BY239" s="485"/>
      <c r="BZ239" s="485"/>
      <c r="CA239" s="485"/>
      <c r="CB239" s="485"/>
      <c r="CC239" s="485"/>
      <c r="CD239" s="485"/>
      <c r="CE239" s="485"/>
      <c r="CF239" s="485"/>
      <c r="CG239" s="485"/>
      <c r="CH239" s="485"/>
      <c r="CI239" s="486"/>
      <c r="CJ239" s="596">
        <f>BD239*BT239</f>
        <v>204600</v>
      </c>
      <c r="CK239" s="597"/>
      <c r="CL239" s="597"/>
      <c r="CM239" s="597"/>
      <c r="CN239" s="597"/>
      <c r="CO239" s="597"/>
      <c r="CP239" s="597"/>
      <c r="CQ239" s="597"/>
      <c r="CR239" s="597"/>
      <c r="CS239" s="597"/>
      <c r="CT239" s="597"/>
      <c r="CU239" s="597"/>
      <c r="CV239" s="597"/>
      <c r="CW239" s="597"/>
      <c r="CX239" s="597"/>
      <c r="CY239" s="597"/>
      <c r="CZ239" s="597"/>
      <c r="DA239" s="598"/>
    </row>
    <row r="240" spans="1:105" ht="16.5" customHeight="1" x14ac:dyDescent="0.25">
      <c r="A240" s="562" t="s">
        <v>30</v>
      </c>
      <c r="B240" s="562"/>
      <c r="C240" s="562"/>
      <c r="D240" s="562"/>
      <c r="E240" s="562"/>
      <c r="F240" s="562"/>
      <c r="G240" s="562"/>
      <c r="H240" s="622" t="s">
        <v>733</v>
      </c>
      <c r="I240" s="622"/>
      <c r="J240" s="622"/>
      <c r="K240" s="622"/>
      <c r="L240" s="622"/>
      <c r="M240" s="622"/>
      <c r="N240" s="622"/>
      <c r="O240" s="622"/>
      <c r="P240" s="622"/>
      <c r="Q240" s="622"/>
      <c r="R240" s="622"/>
      <c r="S240" s="622"/>
      <c r="T240" s="622"/>
      <c r="U240" s="622"/>
      <c r="V240" s="622"/>
      <c r="W240" s="622"/>
      <c r="X240" s="622"/>
      <c r="Y240" s="622"/>
      <c r="Z240" s="622"/>
      <c r="AA240" s="622"/>
      <c r="AB240" s="622"/>
      <c r="AC240" s="622"/>
      <c r="AD240" s="622"/>
      <c r="AE240" s="622"/>
      <c r="AF240" s="622"/>
      <c r="AG240" s="622"/>
      <c r="AH240" s="622"/>
      <c r="AI240" s="622"/>
      <c r="AJ240" s="622"/>
      <c r="AK240" s="622"/>
      <c r="AL240" s="622"/>
      <c r="AM240" s="622"/>
      <c r="AN240" s="622"/>
      <c r="AO240" s="622"/>
      <c r="AP240" s="622"/>
      <c r="AQ240" s="622"/>
      <c r="AR240" s="622"/>
      <c r="AS240" s="622"/>
      <c r="AT240" s="622"/>
      <c r="AU240" s="622"/>
      <c r="AV240" s="622"/>
      <c r="AW240" s="622"/>
      <c r="AX240" s="622"/>
      <c r="AY240" s="622"/>
      <c r="AZ240" s="622"/>
      <c r="BA240" s="622"/>
      <c r="BB240" s="622"/>
      <c r="BC240" s="622"/>
      <c r="BD240" s="623">
        <v>12</v>
      </c>
      <c r="BE240" s="624"/>
      <c r="BF240" s="624"/>
      <c r="BG240" s="624"/>
      <c r="BH240" s="624"/>
      <c r="BI240" s="624"/>
      <c r="BJ240" s="624"/>
      <c r="BK240" s="624"/>
      <c r="BL240" s="624"/>
      <c r="BM240" s="624"/>
      <c r="BN240" s="624"/>
      <c r="BO240" s="624"/>
      <c r="BP240" s="624"/>
      <c r="BQ240" s="624"/>
      <c r="BR240" s="624"/>
      <c r="BS240" s="625"/>
      <c r="BT240" s="561">
        <v>17000</v>
      </c>
      <c r="BU240" s="561"/>
      <c r="BV240" s="561"/>
      <c r="BW240" s="561"/>
      <c r="BX240" s="561"/>
      <c r="BY240" s="561"/>
      <c r="BZ240" s="561"/>
      <c r="CA240" s="561"/>
      <c r="CB240" s="561"/>
      <c r="CC240" s="561"/>
      <c r="CD240" s="561"/>
      <c r="CE240" s="561"/>
      <c r="CF240" s="561"/>
      <c r="CG240" s="561"/>
      <c r="CH240" s="561"/>
      <c r="CI240" s="561"/>
      <c r="CJ240" s="596">
        <f>BD240*BT240</f>
        <v>204000</v>
      </c>
      <c r="CK240" s="597"/>
      <c r="CL240" s="597"/>
      <c r="CM240" s="597"/>
      <c r="CN240" s="597"/>
      <c r="CO240" s="597"/>
      <c r="CP240" s="597"/>
      <c r="CQ240" s="597"/>
      <c r="CR240" s="597"/>
      <c r="CS240" s="597"/>
      <c r="CT240" s="597"/>
      <c r="CU240" s="597"/>
      <c r="CV240" s="597"/>
      <c r="CW240" s="597"/>
      <c r="CX240" s="597"/>
      <c r="CY240" s="597"/>
      <c r="CZ240" s="597"/>
      <c r="DA240" s="598"/>
    </row>
    <row r="241" spans="1:105" ht="17.25" customHeight="1" x14ac:dyDescent="0.25">
      <c r="A241" s="562" t="s">
        <v>36</v>
      </c>
      <c r="B241" s="562"/>
      <c r="C241" s="562"/>
      <c r="D241" s="562"/>
      <c r="E241" s="562"/>
      <c r="F241" s="562"/>
      <c r="G241" s="562"/>
      <c r="H241" s="622" t="s">
        <v>735</v>
      </c>
      <c r="I241" s="622"/>
      <c r="J241" s="622"/>
      <c r="K241" s="622"/>
      <c r="L241" s="622"/>
      <c r="M241" s="622"/>
      <c r="N241" s="622"/>
      <c r="O241" s="622"/>
      <c r="P241" s="622"/>
      <c r="Q241" s="622"/>
      <c r="R241" s="622"/>
      <c r="S241" s="622"/>
      <c r="T241" s="622"/>
      <c r="U241" s="622"/>
      <c r="V241" s="622"/>
      <c r="W241" s="622"/>
      <c r="X241" s="622"/>
      <c r="Y241" s="622"/>
      <c r="Z241" s="622"/>
      <c r="AA241" s="622"/>
      <c r="AB241" s="622"/>
      <c r="AC241" s="622"/>
      <c r="AD241" s="622"/>
      <c r="AE241" s="622"/>
      <c r="AF241" s="622"/>
      <c r="AG241" s="622"/>
      <c r="AH241" s="622"/>
      <c r="AI241" s="622"/>
      <c r="AJ241" s="622"/>
      <c r="AK241" s="622"/>
      <c r="AL241" s="622"/>
      <c r="AM241" s="622"/>
      <c r="AN241" s="622"/>
      <c r="AO241" s="622"/>
      <c r="AP241" s="622"/>
      <c r="AQ241" s="622"/>
      <c r="AR241" s="622"/>
      <c r="AS241" s="622"/>
      <c r="AT241" s="622"/>
      <c r="AU241" s="622"/>
      <c r="AV241" s="622"/>
      <c r="AW241" s="622"/>
      <c r="AX241" s="622"/>
      <c r="AY241" s="622"/>
      <c r="AZ241" s="622"/>
      <c r="BA241" s="622"/>
      <c r="BB241" s="622"/>
      <c r="BC241" s="622"/>
      <c r="BD241" s="623">
        <v>55</v>
      </c>
      <c r="BE241" s="624"/>
      <c r="BF241" s="624"/>
      <c r="BG241" s="624"/>
      <c r="BH241" s="624"/>
      <c r="BI241" s="624"/>
      <c r="BJ241" s="624"/>
      <c r="BK241" s="624"/>
      <c r="BL241" s="624"/>
      <c r="BM241" s="624"/>
      <c r="BN241" s="624"/>
      <c r="BO241" s="624"/>
      <c r="BP241" s="624"/>
      <c r="BQ241" s="624"/>
      <c r="BR241" s="624"/>
      <c r="BS241" s="625"/>
      <c r="BT241" s="561">
        <v>22000</v>
      </c>
      <c r="BU241" s="561"/>
      <c r="BV241" s="561"/>
      <c r="BW241" s="561"/>
      <c r="BX241" s="561"/>
      <c r="BY241" s="561"/>
      <c r="BZ241" s="561"/>
      <c r="CA241" s="561"/>
      <c r="CB241" s="561"/>
      <c r="CC241" s="561"/>
      <c r="CD241" s="561"/>
      <c r="CE241" s="561"/>
      <c r="CF241" s="561"/>
      <c r="CG241" s="561"/>
      <c r="CH241" s="561"/>
      <c r="CI241" s="561"/>
      <c r="CJ241" s="596">
        <f>BD241*BT241</f>
        <v>1210000</v>
      </c>
      <c r="CK241" s="597"/>
      <c r="CL241" s="597"/>
      <c r="CM241" s="597"/>
      <c r="CN241" s="597"/>
      <c r="CO241" s="597"/>
      <c r="CP241" s="597"/>
      <c r="CQ241" s="597"/>
      <c r="CR241" s="597"/>
      <c r="CS241" s="597"/>
      <c r="CT241" s="597"/>
      <c r="CU241" s="597"/>
      <c r="CV241" s="597"/>
      <c r="CW241" s="597"/>
      <c r="CX241" s="597"/>
      <c r="CY241" s="597"/>
      <c r="CZ241" s="597"/>
      <c r="DA241" s="598"/>
    </row>
    <row r="242" spans="1:105" ht="15" customHeight="1" x14ac:dyDescent="0.25">
      <c r="A242" s="562"/>
      <c r="B242" s="562"/>
      <c r="C242" s="562"/>
      <c r="D242" s="562"/>
      <c r="E242" s="562"/>
      <c r="F242" s="562"/>
      <c r="G242" s="562"/>
      <c r="H242" s="622" t="s">
        <v>1</v>
      </c>
      <c r="I242" s="622"/>
      <c r="J242" s="622"/>
      <c r="K242" s="622"/>
      <c r="L242" s="622"/>
      <c r="M242" s="622"/>
      <c r="N242" s="622"/>
      <c r="O242" s="622"/>
      <c r="P242" s="622"/>
      <c r="Q242" s="622"/>
      <c r="R242" s="622"/>
      <c r="S242" s="622"/>
      <c r="T242" s="622"/>
      <c r="U242" s="622"/>
      <c r="V242" s="622"/>
      <c r="W242" s="622"/>
      <c r="X242" s="622"/>
      <c r="Y242" s="622"/>
      <c r="Z242" s="622"/>
      <c r="AA242" s="622"/>
      <c r="AB242" s="622"/>
      <c r="AC242" s="622"/>
      <c r="AD242" s="622"/>
      <c r="AE242" s="622"/>
      <c r="AF242" s="622"/>
      <c r="AG242" s="622"/>
      <c r="AH242" s="622"/>
      <c r="AI242" s="622"/>
      <c r="AJ242" s="622"/>
      <c r="AK242" s="622"/>
      <c r="AL242" s="622"/>
      <c r="AM242" s="622"/>
      <c r="AN242" s="622"/>
      <c r="AO242" s="622"/>
      <c r="AP242" s="622"/>
      <c r="AQ242" s="622"/>
      <c r="AR242" s="622"/>
      <c r="AS242" s="622"/>
      <c r="AT242" s="622"/>
      <c r="AU242" s="622"/>
      <c r="AV242" s="622"/>
      <c r="AW242" s="622"/>
      <c r="AX242" s="622"/>
      <c r="AY242" s="622"/>
      <c r="AZ242" s="622"/>
      <c r="BA242" s="622"/>
      <c r="BB242" s="622"/>
      <c r="BC242" s="622"/>
      <c r="BD242" s="623"/>
      <c r="BE242" s="624"/>
      <c r="BF242" s="624"/>
      <c r="BG242" s="624"/>
      <c r="BH242" s="624"/>
      <c r="BI242" s="624"/>
      <c r="BJ242" s="624"/>
      <c r="BK242" s="624"/>
      <c r="BL242" s="624"/>
      <c r="BM242" s="624"/>
      <c r="BN242" s="624"/>
      <c r="BO242" s="624"/>
      <c r="BP242" s="624"/>
      <c r="BQ242" s="624"/>
      <c r="BR242" s="624"/>
      <c r="BS242" s="625"/>
      <c r="BT242" s="561"/>
      <c r="BU242" s="561"/>
      <c r="BV242" s="561"/>
      <c r="BW242" s="561"/>
      <c r="BX242" s="561"/>
      <c r="BY242" s="561"/>
      <c r="BZ242" s="561"/>
      <c r="CA242" s="561"/>
      <c r="CB242" s="561"/>
      <c r="CC242" s="561"/>
      <c r="CD242" s="561"/>
      <c r="CE242" s="561"/>
      <c r="CF242" s="561"/>
      <c r="CG242" s="561"/>
      <c r="CH242" s="561"/>
      <c r="CI242" s="561"/>
      <c r="CJ242" s="626"/>
      <c r="CK242" s="626"/>
      <c r="CL242" s="626"/>
      <c r="CM242" s="626"/>
      <c r="CN242" s="626"/>
      <c r="CO242" s="626"/>
      <c r="CP242" s="626"/>
      <c r="CQ242" s="626"/>
      <c r="CR242" s="626"/>
      <c r="CS242" s="626"/>
      <c r="CT242" s="626"/>
      <c r="CU242" s="626"/>
      <c r="CV242" s="626"/>
      <c r="CW242" s="626"/>
      <c r="CX242" s="626"/>
      <c r="CY242" s="626"/>
      <c r="CZ242" s="626"/>
      <c r="DA242" s="626"/>
    </row>
    <row r="243" spans="1:105" ht="26.25" customHeight="1" x14ac:dyDescent="0.25">
      <c r="A243" s="562" t="s">
        <v>136</v>
      </c>
      <c r="B243" s="562"/>
      <c r="C243" s="562"/>
      <c r="D243" s="562"/>
      <c r="E243" s="562"/>
      <c r="F243" s="562"/>
      <c r="G243" s="562"/>
      <c r="H243" s="622" t="s">
        <v>736</v>
      </c>
      <c r="I243" s="622"/>
      <c r="J243" s="622"/>
      <c r="K243" s="622"/>
      <c r="L243" s="622"/>
      <c r="M243" s="622"/>
      <c r="N243" s="622"/>
      <c r="O243" s="622"/>
      <c r="P243" s="622"/>
      <c r="Q243" s="622"/>
      <c r="R243" s="622"/>
      <c r="S243" s="622"/>
      <c r="T243" s="622"/>
      <c r="U243" s="622"/>
      <c r="V243" s="622"/>
      <c r="W243" s="622"/>
      <c r="X243" s="622"/>
      <c r="Y243" s="622"/>
      <c r="Z243" s="622"/>
      <c r="AA243" s="622"/>
      <c r="AB243" s="622"/>
      <c r="AC243" s="622"/>
      <c r="AD243" s="622"/>
      <c r="AE243" s="622"/>
      <c r="AF243" s="622"/>
      <c r="AG243" s="622"/>
      <c r="AH243" s="622"/>
      <c r="AI243" s="622"/>
      <c r="AJ243" s="622"/>
      <c r="AK243" s="622"/>
      <c r="AL243" s="622"/>
      <c r="AM243" s="622"/>
      <c r="AN243" s="622"/>
      <c r="AO243" s="622"/>
      <c r="AP243" s="622"/>
      <c r="AQ243" s="622"/>
      <c r="AR243" s="622"/>
      <c r="AS243" s="622"/>
      <c r="AT243" s="622"/>
      <c r="AU243" s="622"/>
      <c r="AV243" s="622"/>
      <c r="AW243" s="622"/>
      <c r="AX243" s="622"/>
      <c r="AY243" s="622"/>
      <c r="AZ243" s="622"/>
      <c r="BA243" s="622"/>
      <c r="BB243" s="622"/>
      <c r="BC243" s="622"/>
      <c r="BD243" s="623">
        <v>22</v>
      </c>
      <c r="BE243" s="624"/>
      <c r="BF243" s="624"/>
      <c r="BG243" s="624"/>
      <c r="BH243" s="624"/>
      <c r="BI243" s="624"/>
      <c r="BJ243" s="624"/>
      <c r="BK243" s="624"/>
      <c r="BL243" s="624"/>
      <c r="BM243" s="624"/>
      <c r="BN243" s="624"/>
      <c r="BO243" s="624"/>
      <c r="BP243" s="624"/>
      <c r="BQ243" s="624"/>
      <c r="BR243" s="624"/>
      <c r="BS243" s="625"/>
      <c r="BT243" s="561">
        <v>20455</v>
      </c>
      <c r="BU243" s="561"/>
      <c r="BV243" s="561"/>
      <c r="BW243" s="561"/>
      <c r="BX243" s="561"/>
      <c r="BY243" s="561"/>
      <c r="BZ243" s="561"/>
      <c r="CA243" s="561"/>
      <c r="CB243" s="561"/>
      <c r="CC243" s="561"/>
      <c r="CD243" s="561"/>
      <c r="CE243" s="561"/>
      <c r="CF243" s="561"/>
      <c r="CG243" s="561"/>
      <c r="CH243" s="561"/>
      <c r="CI243" s="561"/>
      <c r="CJ243" s="574">
        <f>BD243*BT243-10</f>
        <v>450000</v>
      </c>
      <c r="CK243" s="574"/>
      <c r="CL243" s="574"/>
      <c r="CM243" s="574"/>
      <c r="CN243" s="574"/>
      <c r="CO243" s="574"/>
      <c r="CP243" s="574"/>
      <c r="CQ243" s="574"/>
      <c r="CR243" s="574"/>
      <c r="CS243" s="574"/>
      <c r="CT243" s="574"/>
      <c r="CU243" s="574"/>
      <c r="CV243" s="574"/>
      <c r="CW243" s="574"/>
      <c r="CX243" s="574"/>
      <c r="CY243" s="574"/>
      <c r="CZ243" s="574"/>
      <c r="DA243" s="574"/>
    </row>
    <row r="244" spans="1:105" ht="26.25" customHeight="1" x14ac:dyDescent="0.25">
      <c r="A244" s="562" t="s">
        <v>137</v>
      </c>
      <c r="B244" s="562"/>
      <c r="C244" s="562"/>
      <c r="D244" s="562"/>
      <c r="E244" s="562"/>
      <c r="F244" s="562"/>
      <c r="G244" s="562"/>
      <c r="H244" s="622" t="s">
        <v>737</v>
      </c>
      <c r="I244" s="622"/>
      <c r="J244" s="622"/>
      <c r="K244" s="622"/>
      <c r="L244" s="622"/>
      <c r="M244" s="622"/>
      <c r="N244" s="622"/>
      <c r="O244" s="622"/>
      <c r="P244" s="622"/>
      <c r="Q244" s="622"/>
      <c r="R244" s="622"/>
      <c r="S244" s="622"/>
      <c r="T244" s="622"/>
      <c r="U244" s="622"/>
      <c r="V244" s="622"/>
      <c r="W244" s="622"/>
      <c r="X244" s="622"/>
      <c r="Y244" s="622"/>
      <c r="Z244" s="622"/>
      <c r="AA244" s="622"/>
      <c r="AB244" s="622"/>
      <c r="AC244" s="622"/>
      <c r="AD244" s="622"/>
      <c r="AE244" s="622"/>
      <c r="AF244" s="622"/>
      <c r="AG244" s="622"/>
      <c r="AH244" s="622"/>
      <c r="AI244" s="622"/>
      <c r="AJ244" s="622"/>
      <c r="AK244" s="622"/>
      <c r="AL244" s="622"/>
      <c r="AM244" s="622"/>
      <c r="AN244" s="622"/>
      <c r="AO244" s="622"/>
      <c r="AP244" s="622"/>
      <c r="AQ244" s="622"/>
      <c r="AR244" s="622"/>
      <c r="AS244" s="622"/>
      <c r="AT244" s="622"/>
      <c r="AU244" s="622"/>
      <c r="AV244" s="622"/>
      <c r="AW244" s="622"/>
      <c r="AX244" s="622"/>
      <c r="AY244" s="622"/>
      <c r="AZ244" s="622"/>
      <c r="BA244" s="622"/>
      <c r="BB244" s="622"/>
      <c r="BC244" s="622"/>
      <c r="BD244" s="623">
        <v>66</v>
      </c>
      <c r="BE244" s="624"/>
      <c r="BF244" s="624"/>
      <c r="BG244" s="624"/>
      <c r="BH244" s="624"/>
      <c r="BI244" s="624"/>
      <c r="BJ244" s="624"/>
      <c r="BK244" s="624"/>
      <c r="BL244" s="624"/>
      <c r="BM244" s="624"/>
      <c r="BN244" s="624"/>
      <c r="BO244" s="624"/>
      <c r="BP244" s="624"/>
      <c r="BQ244" s="624"/>
      <c r="BR244" s="624"/>
      <c r="BS244" s="625"/>
      <c r="BT244" s="561">
        <v>1500</v>
      </c>
      <c r="BU244" s="561"/>
      <c r="BV244" s="561"/>
      <c r="BW244" s="561"/>
      <c r="BX244" s="561"/>
      <c r="BY244" s="561"/>
      <c r="BZ244" s="561"/>
      <c r="CA244" s="561"/>
      <c r="CB244" s="561"/>
      <c r="CC244" s="561"/>
      <c r="CD244" s="561"/>
      <c r="CE244" s="561"/>
      <c r="CF244" s="561"/>
      <c r="CG244" s="561"/>
      <c r="CH244" s="561"/>
      <c r="CI244" s="561"/>
      <c r="CJ244" s="574">
        <f>BD244*BT244</f>
        <v>99000</v>
      </c>
      <c r="CK244" s="574"/>
      <c r="CL244" s="574"/>
      <c r="CM244" s="574"/>
      <c r="CN244" s="574"/>
      <c r="CO244" s="574"/>
      <c r="CP244" s="574"/>
      <c r="CQ244" s="574"/>
      <c r="CR244" s="574"/>
      <c r="CS244" s="574"/>
      <c r="CT244" s="574"/>
      <c r="CU244" s="574"/>
      <c r="CV244" s="574"/>
      <c r="CW244" s="574"/>
      <c r="CX244" s="574"/>
      <c r="CY244" s="574"/>
      <c r="CZ244" s="574"/>
      <c r="DA244" s="574"/>
    </row>
    <row r="245" spans="1:105" ht="15" customHeight="1" x14ac:dyDescent="0.25">
      <c r="A245" s="562"/>
      <c r="B245" s="562"/>
      <c r="C245" s="562"/>
      <c r="D245" s="562"/>
      <c r="E245" s="562"/>
      <c r="F245" s="562"/>
      <c r="G245" s="562"/>
      <c r="H245" s="660" t="s">
        <v>7</v>
      </c>
      <c r="I245" s="660"/>
      <c r="J245" s="660"/>
      <c r="K245" s="660"/>
      <c r="L245" s="660"/>
      <c r="M245" s="660"/>
      <c r="N245" s="660"/>
      <c r="O245" s="660"/>
      <c r="P245" s="660"/>
      <c r="Q245" s="660"/>
      <c r="R245" s="660"/>
      <c r="S245" s="660"/>
      <c r="T245" s="660"/>
      <c r="U245" s="660"/>
      <c r="V245" s="660"/>
      <c r="W245" s="660"/>
      <c r="X245" s="660"/>
      <c r="Y245" s="660"/>
      <c r="Z245" s="660"/>
      <c r="AA245" s="660"/>
      <c r="AB245" s="660"/>
      <c r="AC245" s="660"/>
      <c r="AD245" s="660"/>
      <c r="AE245" s="660"/>
      <c r="AF245" s="660"/>
      <c r="AG245" s="660"/>
      <c r="AH245" s="660"/>
      <c r="AI245" s="660"/>
      <c r="AJ245" s="660"/>
      <c r="AK245" s="660"/>
      <c r="AL245" s="660"/>
      <c r="AM245" s="660"/>
      <c r="AN245" s="660"/>
      <c r="AO245" s="660"/>
      <c r="AP245" s="660"/>
      <c r="AQ245" s="660"/>
      <c r="AR245" s="660"/>
      <c r="AS245" s="660"/>
      <c r="AT245" s="660"/>
      <c r="AU245" s="660"/>
      <c r="AV245" s="660"/>
      <c r="AW245" s="660"/>
      <c r="AX245" s="660"/>
      <c r="AY245" s="660"/>
      <c r="AZ245" s="660"/>
      <c r="BA245" s="660"/>
      <c r="BB245" s="660"/>
      <c r="BC245" s="660"/>
      <c r="BD245" s="623"/>
      <c r="BE245" s="624"/>
      <c r="BF245" s="624"/>
      <c r="BG245" s="624"/>
      <c r="BH245" s="624"/>
      <c r="BI245" s="624"/>
      <c r="BJ245" s="624"/>
      <c r="BK245" s="624"/>
      <c r="BL245" s="624"/>
      <c r="BM245" s="624"/>
      <c r="BN245" s="624"/>
      <c r="BO245" s="624"/>
      <c r="BP245" s="624"/>
      <c r="BQ245" s="624"/>
      <c r="BR245" s="624"/>
      <c r="BS245" s="625"/>
      <c r="BT245" s="561" t="s">
        <v>8</v>
      </c>
      <c r="BU245" s="561"/>
      <c r="BV245" s="561"/>
      <c r="BW245" s="561"/>
      <c r="BX245" s="561"/>
      <c r="BY245" s="561"/>
      <c r="BZ245" s="561"/>
      <c r="CA245" s="561"/>
      <c r="CB245" s="561"/>
      <c r="CC245" s="561"/>
      <c r="CD245" s="561"/>
      <c r="CE245" s="561"/>
      <c r="CF245" s="561"/>
      <c r="CG245" s="561"/>
      <c r="CH245" s="561"/>
      <c r="CI245" s="561"/>
      <c r="CJ245" s="626">
        <f>CJ239+CJ241+CJ240</f>
        <v>1618600</v>
      </c>
      <c r="CK245" s="626"/>
      <c r="CL245" s="626"/>
      <c r="CM245" s="626"/>
      <c r="CN245" s="626"/>
      <c r="CO245" s="626"/>
      <c r="CP245" s="626"/>
      <c r="CQ245" s="626"/>
      <c r="CR245" s="626"/>
      <c r="CS245" s="626"/>
      <c r="CT245" s="626"/>
      <c r="CU245" s="626"/>
      <c r="CV245" s="626"/>
      <c r="CW245" s="626"/>
      <c r="CX245" s="626"/>
      <c r="CY245" s="626"/>
      <c r="CZ245" s="626"/>
      <c r="DA245" s="626"/>
    </row>
    <row r="246" spans="1:105" ht="7.5" customHeight="1" x14ac:dyDescent="0.25"/>
    <row r="247" spans="1:105" ht="15" customHeight="1" x14ac:dyDescent="0.25">
      <c r="A247" s="659" t="s">
        <v>158</v>
      </c>
      <c r="B247" s="659"/>
      <c r="C247" s="659"/>
      <c r="D247" s="659"/>
      <c r="E247" s="659"/>
      <c r="F247" s="659"/>
      <c r="G247" s="659"/>
      <c r="H247" s="659"/>
      <c r="I247" s="659"/>
      <c r="J247" s="659"/>
      <c r="K247" s="659"/>
      <c r="L247" s="659"/>
      <c r="M247" s="659"/>
      <c r="N247" s="659"/>
      <c r="O247" s="659"/>
      <c r="P247" s="659"/>
      <c r="Q247" s="659"/>
      <c r="R247" s="659"/>
      <c r="S247" s="659"/>
      <c r="T247" s="659"/>
      <c r="U247" s="659"/>
      <c r="V247" s="659"/>
      <c r="W247" s="659"/>
      <c r="X247" s="659"/>
      <c r="Y247" s="659"/>
      <c r="Z247" s="659"/>
      <c r="AA247" s="659"/>
      <c r="AB247" s="659"/>
      <c r="AC247" s="659"/>
      <c r="AD247" s="659"/>
      <c r="AE247" s="659"/>
      <c r="AF247" s="659"/>
      <c r="AG247" s="659"/>
      <c r="AH247" s="659"/>
      <c r="AI247" s="659"/>
      <c r="AJ247" s="659"/>
      <c r="AK247" s="659"/>
      <c r="AL247" s="659"/>
      <c r="AM247" s="659"/>
      <c r="AN247" s="659"/>
      <c r="AO247" s="659"/>
      <c r="AP247" s="659"/>
      <c r="AQ247" s="659"/>
      <c r="AR247" s="659"/>
      <c r="AS247" s="659"/>
      <c r="AT247" s="659"/>
      <c r="AU247" s="659"/>
      <c r="AV247" s="659"/>
      <c r="AW247" s="659"/>
      <c r="AX247" s="659"/>
      <c r="AY247" s="659"/>
      <c r="AZ247" s="659"/>
      <c r="BA247" s="659"/>
      <c r="BB247" s="659"/>
      <c r="BC247" s="659"/>
      <c r="BD247" s="659"/>
      <c r="BE247" s="659"/>
      <c r="BF247" s="659"/>
      <c r="BG247" s="659"/>
      <c r="BH247" s="659"/>
      <c r="BI247" s="659"/>
      <c r="BJ247" s="659"/>
      <c r="BK247" s="659"/>
      <c r="BL247" s="659"/>
      <c r="BM247" s="659"/>
      <c r="BN247" s="659"/>
      <c r="BO247" s="659"/>
      <c r="BP247" s="659"/>
      <c r="BQ247" s="659"/>
      <c r="BR247" s="659"/>
      <c r="BS247" s="659"/>
      <c r="BT247" s="659"/>
      <c r="BU247" s="659"/>
      <c r="BV247" s="659"/>
      <c r="BW247" s="659"/>
      <c r="BX247" s="659"/>
      <c r="BY247" s="659"/>
      <c r="BZ247" s="659"/>
      <c r="CA247" s="659"/>
      <c r="CB247" s="659"/>
      <c r="CC247" s="659"/>
      <c r="CD247" s="659"/>
      <c r="CE247" s="659"/>
      <c r="CF247" s="659"/>
      <c r="CG247" s="659"/>
      <c r="CH247" s="659"/>
      <c r="CI247" s="659"/>
      <c r="CJ247" s="659"/>
      <c r="CK247" s="659"/>
      <c r="CL247" s="659"/>
      <c r="CM247" s="659"/>
      <c r="CN247" s="659"/>
      <c r="CO247" s="659"/>
      <c r="CP247" s="659"/>
      <c r="CQ247" s="659"/>
      <c r="CR247" s="659"/>
      <c r="CS247" s="659"/>
      <c r="CT247" s="659"/>
      <c r="CU247" s="659"/>
      <c r="CV247" s="659"/>
      <c r="CW247" s="659"/>
      <c r="CX247" s="659"/>
      <c r="CY247" s="659"/>
      <c r="CZ247" s="659"/>
      <c r="DA247" s="659"/>
    </row>
    <row r="248" spans="1:105" ht="11.25" customHeight="1" x14ac:dyDescent="0.25"/>
    <row r="249" spans="1:105" ht="24" customHeight="1" x14ac:dyDescent="0.25">
      <c r="A249" s="466" t="s">
        <v>0</v>
      </c>
      <c r="B249" s="467"/>
      <c r="C249" s="467"/>
      <c r="D249" s="467"/>
      <c r="E249" s="467"/>
      <c r="F249" s="467"/>
      <c r="G249" s="468"/>
      <c r="H249" s="466" t="s">
        <v>14</v>
      </c>
      <c r="I249" s="467"/>
      <c r="J249" s="467"/>
      <c r="K249" s="467"/>
      <c r="L249" s="467"/>
      <c r="M249" s="467"/>
      <c r="N249" s="467"/>
      <c r="O249" s="467"/>
      <c r="P249" s="467"/>
      <c r="Q249" s="467"/>
      <c r="R249" s="467"/>
      <c r="S249" s="467"/>
      <c r="T249" s="467"/>
      <c r="U249" s="467"/>
      <c r="V249" s="467"/>
      <c r="W249" s="467"/>
      <c r="X249" s="467"/>
      <c r="Y249" s="467"/>
      <c r="Z249" s="467"/>
      <c r="AA249" s="467"/>
      <c r="AB249" s="467"/>
      <c r="AC249" s="467"/>
      <c r="AD249" s="467"/>
      <c r="AE249" s="467"/>
      <c r="AF249" s="467"/>
      <c r="AG249" s="467"/>
      <c r="AH249" s="467"/>
      <c r="AI249" s="467"/>
      <c r="AJ249" s="467"/>
      <c r="AK249" s="467"/>
      <c r="AL249" s="467"/>
      <c r="AM249" s="467"/>
      <c r="AN249" s="467"/>
      <c r="AO249" s="467"/>
      <c r="AP249" s="467"/>
      <c r="AQ249" s="467"/>
      <c r="AR249" s="467"/>
      <c r="AS249" s="467"/>
      <c r="AT249" s="467"/>
      <c r="AU249" s="467"/>
      <c r="AV249" s="467"/>
      <c r="AW249" s="467"/>
      <c r="AX249" s="467"/>
      <c r="AY249" s="467"/>
      <c r="AZ249" s="467"/>
      <c r="BA249" s="467"/>
      <c r="BB249" s="467"/>
      <c r="BC249" s="468"/>
      <c r="BD249" s="466" t="s">
        <v>70</v>
      </c>
      <c r="BE249" s="467"/>
      <c r="BF249" s="467"/>
      <c r="BG249" s="467"/>
      <c r="BH249" s="467"/>
      <c r="BI249" s="467"/>
      <c r="BJ249" s="467"/>
      <c r="BK249" s="467"/>
      <c r="BL249" s="467"/>
      <c r="BM249" s="467"/>
      <c r="BN249" s="467"/>
      <c r="BO249" s="467"/>
      <c r="BP249" s="467"/>
      <c r="BQ249" s="467"/>
      <c r="BR249" s="467"/>
      <c r="BS249" s="468"/>
      <c r="BT249" s="466" t="s">
        <v>81</v>
      </c>
      <c r="BU249" s="467"/>
      <c r="BV249" s="467"/>
      <c r="BW249" s="467"/>
      <c r="BX249" s="467"/>
      <c r="BY249" s="467"/>
      <c r="BZ249" s="467"/>
      <c r="CA249" s="467"/>
      <c r="CB249" s="467"/>
      <c r="CC249" s="467"/>
      <c r="CD249" s="467"/>
      <c r="CE249" s="467"/>
      <c r="CF249" s="467"/>
      <c r="CG249" s="467"/>
      <c r="CH249" s="467"/>
      <c r="CI249" s="468"/>
      <c r="CJ249" s="466" t="s">
        <v>48</v>
      </c>
      <c r="CK249" s="467"/>
      <c r="CL249" s="467"/>
      <c r="CM249" s="467"/>
      <c r="CN249" s="467"/>
      <c r="CO249" s="467"/>
      <c r="CP249" s="467"/>
      <c r="CQ249" s="467"/>
      <c r="CR249" s="467"/>
      <c r="CS249" s="467"/>
      <c r="CT249" s="467"/>
      <c r="CU249" s="467"/>
      <c r="CV249" s="467"/>
      <c r="CW249" s="467"/>
      <c r="CX249" s="467"/>
      <c r="CY249" s="467"/>
      <c r="CZ249" s="467"/>
      <c r="DA249" s="468"/>
    </row>
    <row r="250" spans="1:105" ht="15" customHeight="1" x14ac:dyDescent="0.25">
      <c r="A250" s="472">
        <v>1</v>
      </c>
      <c r="B250" s="472"/>
      <c r="C250" s="472"/>
      <c r="D250" s="472"/>
      <c r="E250" s="472"/>
      <c r="F250" s="472"/>
      <c r="G250" s="472"/>
      <c r="H250" s="472">
        <v>2</v>
      </c>
      <c r="I250" s="472"/>
      <c r="J250" s="472"/>
      <c r="K250" s="472"/>
      <c r="L250" s="472"/>
      <c r="M250" s="472"/>
      <c r="N250" s="472"/>
      <c r="O250" s="472"/>
      <c r="P250" s="472"/>
      <c r="Q250" s="472"/>
      <c r="R250" s="472"/>
      <c r="S250" s="472"/>
      <c r="T250" s="472"/>
      <c r="U250" s="472"/>
      <c r="V250" s="472"/>
      <c r="W250" s="472"/>
      <c r="X250" s="472"/>
      <c r="Y250" s="472"/>
      <c r="Z250" s="472"/>
      <c r="AA250" s="472"/>
      <c r="AB250" s="472"/>
      <c r="AC250" s="472"/>
      <c r="AD250" s="472"/>
      <c r="AE250" s="472"/>
      <c r="AF250" s="472"/>
      <c r="AG250" s="472"/>
      <c r="AH250" s="472"/>
      <c r="AI250" s="472"/>
      <c r="AJ250" s="472"/>
      <c r="AK250" s="472"/>
      <c r="AL250" s="472"/>
      <c r="AM250" s="472"/>
      <c r="AN250" s="472"/>
      <c r="AO250" s="472"/>
      <c r="AP250" s="472"/>
      <c r="AQ250" s="472"/>
      <c r="AR250" s="472"/>
      <c r="AS250" s="472"/>
      <c r="AT250" s="472"/>
      <c r="AU250" s="472"/>
      <c r="AV250" s="472"/>
      <c r="AW250" s="472"/>
      <c r="AX250" s="472"/>
      <c r="AY250" s="472"/>
      <c r="AZ250" s="472"/>
      <c r="BA250" s="472"/>
      <c r="BB250" s="472"/>
      <c r="BC250" s="472"/>
      <c r="BD250" s="472">
        <v>3</v>
      </c>
      <c r="BE250" s="472"/>
      <c r="BF250" s="472"/>
      <c r="BG250" s="472"/>
      <c r="BH250" s="472"/>
      <c r="BI250" s="472"/>
      <c r="BJ250" s="472"/>
      <c r="BK250" s="472"/>
      <c r="BL250" s="472"/>
      <c r="BM250" s="472"/>
      <c r="BN250" s="472"/>
      <c r="BO250" s="472"/>
      <c r="BP250" s="472"/>
      <c r="BQ250" s="472"/>
      <c r="BR250" s="472"/>
      <c r="BS250" s="472"/>
      <c r="BT250" s="472">
        <v>4</v>
      </c>
      <c r="BU250" s="472"/>
      <c r="BV250" s="472"/>
      <c r="BW250" s="472"/>
      <c r="BX250" s="472"/>
      <c r="BY250" s="472"/>
      <c r="BZ250" s="472"/>
      <c r="CA250" s="472"/>
      <c r="CB250" s="472"/>
      <c r="CC250" s="472"/>
      <c r="CD250" s="472"/>
      <c r="CE250" s="472"/>
      <c r="CF250" s="472"/>
      <c r="CG250" s="472"/>
      <c r="CH250" s="472"/>
      <c r="CI250" s="472"/>
      <c r="CJ250" s="472">
        <v>5</v>
      </c>
      <c r="CK250" s="472"/>
      <c r="CL250" s="472"/>
      <c r="CM250" s="472"/>
      <c r="CN250" s="472"/>
      <c r="CO250" s="472"/>
      <c r="CP250" s="472"/>
      <c r="CQ250" s="472"/>
      <c r="CR250" s="472"/>
      <c r="CS250" s="472"/>
      <c r="CT250" s="472"/>
      <c r="CU250" s="472"/>
      <c r="CV250" s="472"/>
      <c r="CW250" s="472"/>
      <c r="CX250" s="472"/>
      <c r="CY250" s="472"/>
      <c r="CZ250" s="472"/>
      <c r="DA250" s="472"/>
    </row>
    <row r="251" spans="1:105" s="6" customFormat="1" ht="12" customHeight="1" x14ac:dyDescent="0.2">
      <c r="A251" s="411" t="s">
        <v>26</v>
      </c>
      <c r="B251" s="411"/>
      <c r="C251" s="411"/>
      <c r="D251" s="411"/>
      <c r="E251" s="411"/>
      <c r="F251" s="411"/>
      <c r="G251" s="411"/>
      <c r="H251" s="418" t="s">
        <v>762</v>
      </c>
      <c r="I251" s="418"/>
      <c r="J251" s="418"/>
      <c r="K251" s="418"/>
      <c r="L251" s="418"/>
      <c r="M251" s="418"/>
      <c r="N251" s="418"/>
      <c r="O251" s="418"/>
      <c r="P251" s="418"/>
      <c r="Q251" s="418"/>
      <c r="R251" s="418"/>
      <c r="S251" s="418"/>
      <c r="T251" s="418"/>
      <c r="U251" s="418"/>
      <c r="V251" s="418"/>
      <c r="W251" s="418"/>
      <c r="X251" s="418"/>
      <c r="Y251" s="418"/>
      <c r="Z251" s="418"/>
      <c r="AA251" s="418"/>
      <c r="AB251" s="418"/>
      <c r="AC251" s="418"/>
      <c r="AD251" s="418"/>
      <c r="AE251" s="418"/>
      <c r="AF251" s="418"/>
      <c r="AG251" s="418"/>
      <c r="AH251" s="418"/>
      <c r="AI251" s="418"/>
      <c r="AJ251" s="418"/>
      <c r="AK251" s="418"/>
      <c r="AL251" s="418"/>
      <c r="AM251" s="418"/>
      <c r="AN251" s="418"/>
      <c r="AO251" s="418"/>
      <c r="AP251" s="418"/>
      <c r="AQ251" s="418"/>
      <c r="AR251" s="418"/>
      <c r="AS251" s="418"/>
      <c r="AT251" s="418"/>
      <c r="AU251" s="418"/>
      <c r="AV251" s="418"/>
      <c r="AW251" s="418"/>
      <c r="AX251" s="418"/>
      <c r="AY251" s="418"/>
      <c r="AZ251" s="418"/>
      <c r="BA251" s="418"/>
      <c r="BB251" s="418"/>
      <c r="BC251" s="418"/>
      <c r="BD251" s="404">
        <v>5</v>
      </c>
      <c r="BE251" s="404"/>
      <c r="BF251" s="404"/>
      <c r="BG251" s="404"/>
      <c r="BH251" s="404"/>
      <c r="BI251" s="404"/>
      <c r="BJ251" s="404"/>
      <c r="BK251" s="404"/>
      <c r="BL251" s="404"/>
      <c r="BM251" s="404"/>
      <c r="BN251" s="404"/>
      <c r="BO251" s="404"/>
      <c r="BP251" s="404"/>
      <c r="BQ251" s="404"/>
      <c r="BR251" s="404"/>
      <c r="BS251" s="404"/>
      <c r="BT251" s="551">
        <v>70000</v>
      </c>
      <c r="BU251" s="551"/>
      <c r="BV251" s="551"/>
      <c r="BW251" s="551"/>
      <c r="BX251" s="551"/>
      <c r="BY251" s="551"/>
      <c r="BZ251" s="551"/>
      <c r="CA251" s="551"/>
      <c r="CB251" s="551"/>
      <c r="CC251" s="551"/>
      <c r="CD251" s="551"/>
      <c r="CE251" s="551"/>
      <c r="CF251" s="551"/>
      <c r="CG251" s="551"/>
      <c r="CH251" s="551"/>
      <c r="CI251" s="551"/>
      <c r="CJ251" s="551">
        <f>BD251*BT251</f>
        <v>350000</v>
      </c>
      <c r="CK251" s="551"/>
      <c r="CL251" s="551"/>
      <c r="CM251" s="551"/>
      <c r="CN251" s="551"/>
      <c r="CO251" s="551"/>
      <c r="CP251" s="551"/>
      <c r="CQ251" s="551"/>
      <c r="CR251" s="551"/>
      <c r="CS251" s="551"/>
      <c r="CT251" s="551"/>
      <c r="CU251" s="551"/>
      <c r="CV251" s="551"/>
      <c r="CW251" s="551"/>
      <c r="CX251" s="551"/>
      <c r="CY251" s="551"/>
      <c r="CZ251" s="551"/>
      <c r="DA251" s="551"/>
    </row>
    <row r="252" spans="1:105" s="6" customFormat="1" ht="12" customHeight="1" x14ac:dyDescent="0.2">
      <c r="A252" s="411" t="s">
        <v>30</v>
      </c>
      <c r="B252" s="411"/>
      <c r="C252" s="411"/>
      <c r="D252" s="411"/>
      <c r="E252" s="411"/>
      <c r="F252" s="411"/>
      <c r="G252" s="411"/>
      <c r="H252" s="418" t="s">
        <v>763</v>
      </c>
      <c r="I252" s="418"/>
      <c r="J252" s="418"/>
      <c r="K252" s="418"/>
      <c r="L252" s="418"/>
      <c r="M252" s="418"/>
      <c r="N252" s="418"/>
      <c r="O252" s="418"/>
      <c r="P252" s="418"/>
      <c r="Q252" s="418"/>
      <c r="R252" s="418"/>
      <c r="S252" s="418"/>
      <c r="T252" s="418"/>
      <c r="U252" s="418"/>
      <c r="V252" s="418"/>
      <c r="W252" s="418"/>
      <c r="X252" s="418"/>
      <c r="Y252" s="418"/>
      <c r="Z252" s="418"/>
      <c r="AA252" s="418"/>
      <c r="AB252" s="418"/>
      <c r="AC252" s="418"/>
      <c r="AD252" s="418"/>
      <c r="AE252" s="418"/>
      <c r="AF252" s="418"/>
      <c r="AG252" s="418"/>
      <c r="AH252" s="418"/>
      <c r="AI252" s="418"/>
      <c r="AJ252" s="418"/>
      <c r="AK252" s="418"/>
      <c r="AL252" s="418"/>
      <c r="AM252" s="418"/>
      <c r="AN252" s="418"/>
      <c r="AO252" s="418"/>
      <c r="AP252" s="418"/>
      <c r="AQ252" s="418"/>
      <c r="AR252" s="418"/>
      <c r="AS252" s="418"/>
      <c r="AT252" s="418"/>
      <c r="AU252" s="418"/>
      <c r="AV252" s="418"/>
      <c r="AW252" s="418"/>
      <c r="AX252" s="418"/>
      <c r="AY252" s="418"/>
      <c r="AZ252" s="418"/>
      <c r="BA252" s="418"/>
      <c r="BB252" s="418"/>
      <c r="BC252" s="418"/>
      <c r="BD252" s="404">
        <v>3</v>
      </c>
      <c r="BE252" s="404"/>
      <c r="BF252" s="404"/>
      <c r="BG252" s="404"/>
      <c r="BH252" s="404"/>
      <c r="BI252" s="404"/>
      <c r="BJ252" s="404"/>
      <c r="BK252" s="404"/>
      <c r="BL252" s="404"/>
      <c r="BM252" s="404"/>
      <c r="BN252" s="404"/>
      <c r="BO252" s="404"/>
      <c r="BP252" s="404"/>
      <c r="BQ252" s="404"/>
      <c r="BR252" s="404"/>
      <c r="BS252" s="404"/>
      <c r="BT252" s="551">
        <v>90000</v>
      </c>
      <c r="BU252" s="551"/>
      <c r="BV252" s="551"/>
      <c r="BW252" s="551"/>
      <c r="BX252" s="551"/>
      <c r="BY252" s="551"/>
      <c r="BZ252" s="551"/>
      <c r="CA252" s="551"/>
      <c r="CB252" s="551"/>
      <c r="CC252" s="551"/>
      <c r="CD252" s="551"/>
      <c r="CE252" s="551"/>
      <c r="CF252" s="551"/>
      <c r="CG252" s="551"/>
      <c r="CH252" s="551"/>
      <c r="CI252" s="551"/>
      <c r="CJ252" s="551">
        <f>BD252*BT252</f>
        <v>270000</v>
      </c>
      <c r="CK252" s="551"/>
      <c r="CL252" s="551"/>
      <c r="CM252" s="551"/>
      <c r="CN252" s="551"/>
      <c r="CO252" s="551"/>
      <c r="CP252" s="551"/>
      <c r="CQ252" s="551"/>
      <c r="CR252" s="551"/>
      <c r="CS252" s="551"/>
      <c r="CT252" s="551"/>
      <c r="CU252" s="551"/>
      <c r="CV252" s="551"/>
      <c r="CW252" s="551"/>
      <c r="CX252" s="551"/>
      <c r="CY252" s="551"/>
      <c r="CZ252" s="551"/>
      <c r="DA252" s="551"/>
    </row>
    <row r="253" spans="1:105" s="6" customFormat="1" ht="14.25" x14ac:dyDescent="0.2">
      <c r="A253" s="411"/>
      <c r="B253" s="411"/>
      <c r="C253" s="411"/>
      <c r="D253" s="411"/>
      <c r="E253" s="411"/>
      <c r="F253" s="411"/>
      <c r="G253" s="411"/>
      <c r="H253" s="473" t="s">
        <v>7</v>
      </c>
      <c r="I253" s="473"/>
      <c r="J253" s="473"/>
      <c r="K253" s="473"/>
      <c r="L253" s="473"/>
      <c r="M253" s="473"/>
      <c r="N253" s="473"/>
      <c r="O253" s="473"/>
      <c r="P253" s="473"/>
      <c r="Q253" s="473"/>
      <c r="R253" s="473"/>
      <c r="S253" s="473"/>
      <c r="T253" s="473"/>
      <c r="U253" s="473"/>
      <c r="V253" s="473"/>
      <c r="W253" s="473"/>
      <c r="X253" s="473"/>
      <c r="Y253" s="473"/>
      <c r="Z253" s="473"/>
      <c r="AA253" s="473"/>
      <c r="AB253" s="473"/>
      <c r="AC253" s="473"/>
      <c r="AD253" s="473"/>
      <c r="AE253" s="473"/>
      <c r="AF253" s="473"/>
      <c r="AG253" s="473"/>
      <c r="AH253" s="473"/>
      <c r="AI253" s="473"/>
      <c r="AJ253" s="473"/>
      <c r="AK253" s="473"/>
      <c r="AL253" s="473"/>
      <c r="AM253" s="473"/>
      <c r="AN253" s="473"/>
      <c r="AO253" s="473"/>
      <c r="AP253" s="473"/>
      <c r="AQ253" s="473"/>
      <c r="AR253" s="473"/>
      <c r="AS253" s="473"/>
      <c r="AT253" s="473"/>
      <c r="AU253" s="473"/>
      <c r="AV253" s="473"/>
      <c r="AW253" s="473"/>
      <c r="AX253" s="473"/>
      <c r="AY253" s="473"/>
      <c r="AZ253" s="473"/>
      <c r="BA253" s="473"/>
      <c r="BB253" s="473"/>
      <c r="BC253" s="474"/>
      <c r="BD253" s="404"/>
      <c r="BE253" s="404"/>
      <c r="BF253" s="404"/>
      <c r="BG253" s="404"/>
      <c r="BH253" s="404"/>
      <c r="BI253" s="404"/>
      <c r="BJ253" s="404"/>
      <c r="BK253" s="404"/>
      <c r="BL253" s="404"/>
      <c r="BM253" s="404"/>
      <c r="BN253" s="404"/>
      <c r="BO253" s="404"/>
      <c r="BP253" s="404"/>
      <c r="BQ253" s="404"/>
      <c r="BR253" s="404"/>
      <c r="BS253" s="404"/>
      <c r="BT253" s="404" t="s">
        <v>8</v>
      </c>
      <c r="BU253" s="404"/>
      <c r="BV253" s="404"/>
      <c r="BW253" s="404"/>
      <c r="BX253" s="404"/>
      <c r="BY253" s="404"/>
      <c r="BZ253" s="404"/>
      <c r="CA253" s="404"/>
      <c r="CB253" s="404"/>
      <c r="CC253" s="404"/>
      <c r="CD253" s="404"/>
      <c r="CE253" s="404"/>
      <c r="CF253" s="404"/>
      <c r="CG253" s="404"/>
      <c r="CH253" s="404"/>
      <c r="CI253" s="404"/>
      <c r="CJ253" s="589">
        <f>SUM(CJ251:DA252)</f>
        <v>620000</v>
      </c>
      <c r="CK253" s="589"/>
      <c r="CL253" s="589"/>
      <c r="CM253" s="589"/>
      <c r="CN253" s="589"/>
      <c r="CO253" s="589"/>
      <c r="CP253" s="589"/>
      <c r="CQ253" s="589"/>
      <c r="CR253" s="589"/>
      <c r="CS253" s="589"/>
      <c r="CT253" s="589"/>
      <c r="CU253" s="589"/>
      <c r="CV253" s="589"/>
      <c r="CW253" s="589"/>
      <c r="CX253" s="589"/>
      <c r="CY253" s="589"/>
      <c r="CZ253" s="589"/>
      <c r="DA253" s="589"/>
    </row>
    <row r="254" spans="1:105" ht="9.75" customHeight="1" x14ac:dyDescent="0.25"/>
    <row r="255" spans="1:105" ht="29.25" customHeight="1" x14ac:dyDescent="0.25">
      <c r="A255" s="659" t="s">
        <v>159</v>
      </c>
      <c r="B255" s="659"/>
      <c r="C255" s="659"/>
      <c r="D255" s="659"/>
      <c r="E255" s="659"/>
      <c r="F255" s="659"/>
      <c r="G255" s="659"/>
      <c r="H255" s="659"/>
      <c r="I255" s="659"/>
      <c r="J255" s="659"/>
      <c r="K255" s="659"/>
      <c r="L255" s="659"/>
      <c r="M255" s="659"/>
      <c r="N255" s="659"/>
      <c r="O255" s="659"/>
      <c r="P255" s="659"/>
      <c r="Q255" s="659"/>
      <c r="R255" s="659"/>
      <c r="S255" s="659"/>
      <c r="T255" s="659"/>
      <c r="U255" s="659"/>
      <c r="V255" s="659"/>
      <c r="W255" s="659"/>
      <c r="X255" s="659"/>
      <c r="Y255" s="659"/>
      <c r="Z255" s="659"/>
      <c r="AA255" s="659"/>
      <c r="AB255" s="659"/>
      <c r="AC255" s="659"/>
      <c r="AD255" s="659"/>
      <c r="AE255" s="659"/>
      <c r="AF255" s="659"/>
      <c r="AG255" s="659"/>
      <c r="AH255" s="659"/>
      <c r="AI255" s="659"/>
      <c r="AJ255" s="659"/>
      <c r="AK255" s="659"/>
      <c r="AL255" s="659"/>
      <c r="AM255" s="659"/>
      <c r="AN255" s="659"/>
      <c r="AO255" s="659"/>
      <c r="AP255" s="659"/>
      <c r="AQ255" s="659"/>
      <c r="AR255" s="659"/>
      <c r="AS255" s="659"/>
      <c r="AT255" s="659"/>
      <c r="AU255" s="659"/>
      <c r="AV255" s="659"/>
      <c r="AW255" s="659"/>
      <c r="AX255" s="659"/>
      <c r="AY255" s="659"/>
      <c r="AZ255" s="659"/>
      <c r="BA255" s="659"/>
      <c r="BB255" s="659"/>
      <c r="BC255" s="659"/>
      <c r="BD255" s="659"/>
      <c r="BE255" s="659"/>
      <c r="BF255" s="659"/>
      <c r="BG255" s="659"/>
      <c r="BH255" s="659"/>
      <c r="BI255" s="659"/>
      <c r="BJ255" s="659"/>
      <c r="BK255" s="659"/>
      <c r="BL255" s="659"/>
      <c r="BM255" s="659"/>
      <c r="BN255" s="659"/>
      <c r="BO255" s="659"/>
      <c r="BP255" s="659"/>
      <c r="BQ255" s="659"/>
      <c r="BR255" s="659"/>
      <c r="BS255" s="659"/>
      <c r="BT255" s="659"/>
      <c r="BU255" s="659"/>
      <c r="BV255" s="659"/>
      <c r="BW255" s="659"/>
      <c r="BX255" s="659"/>
      <c r="BY255" s="659"/>
      <c r="BZ255" s="659"/>
      <c r="CA255" s="659"/>
      <c r="CB255" s="659"/>
      <c r="CC255" s="659"/>
      <c r="CD255" s="659"/>
      <c r="CE255" s="659"/>
      <c r="CF255" s="659"/>
      <c r="CG255" s="659"/>
      <c r="CH255" s="659"/>
      <c r="CI255" s="659"/>
      <c r="CJ255" s="659"/>
      <c r="CK255" s="659"/>
      <c r="CL255" s="659"/>
      <c r="CM255" s="659"/>
      <c r="CN255" s="659"/>
      <c r="CO255" s="659"/>
      <c r="CP255" s="659"/>
      <c r="CQ255" s="659"/>
      <c r="CR255" s="659"/>
      <c r="CS255" s="659"/>
      <c r="CT255" s="659"/>
      <c r="CU255" s="659"/>
      <c r="CV255" s="659"/>
      <c r="CW255" s="659"/>
      <c r="CX255" s="659"/>
      <c r="CY255" s="659"/>
      <c r="CZ255" s="659"/>
      <c r="DA255" s="659"/>
    </row>
    <row r="257" spans="1:105" ht="28.5" customHeight="1" x14ac:dyDescent="0.25">
      <c r="A257" s="466" t="s">
        <v>0</v>
      </c>
      <c r="B257" s="467"/>
      <c r="C257" s="467"/>
      <c r="D257" s="467"/>
      <c r="E257" s="467"/>
      <c r="F257" s="467"/>
      <c r="G257" s="468"/>
      <c r="H257" s="466" t="s">
        <v>14</v>
      </c>
      <c r="I257" s="467"/>
      <c r="J257" s="467"/>
      <c r="K257" s="467"/>
      <c r="L257" s="467"/>
      <c r="M257" s="467"/>
      <c r="N257" s="467"/>
      <c r="O257" s="467"/>
      <c r="P257" s="467"/>
      <c r="Q257" s="467"/>
      <c r="R257" s="467"/>
      <c r="S257" s="467"/>
      <c r="T257" s="467"/>
      <c r="U257" s="467"/>
      <c r="V257" s="467"/>
      <c r="W257" s="467"/>
      <c r="X257" s="467"/>
      <c r="Y257" s="467"/>
      <c r="Z257" s="467"/>
      <c r="AA257" s="467"/>
      <c r="AB257" s="467"/>
      <c r="AC257" s="467"/>
      <c r="AD257" s="467"/>
      <c r="AE257" s="467"/>
      <c r="AF257" s="467"/>
      <c r="AG257" s="467"/>
      <c r="AH257" s="467"/>
      <c r="AI257" s="467"/>
      <c r="AJ257" s="467"/>
      <c r="AK257" s="467"/>
      <c r="AL257" s="467"/>
      <c r="AM257" s="467"/>
      <c r="AN257" s="467"/>
      <c r="AO257" s="467"/>
      <c r="AP257" s="467"/>
      <c r="AQ257" s="467"/>
      <c r="AR257" s="467"/>
      <c r="AS257" s="467"/>
      <c r="AT257" s="467"/>
      <c r="AU257" s="467"/>
      <c r="AV257" s="467"/>
      <c r="AW257" s="467"/>
      <c r="AX257" s="467"/>
      <c r="AY257" s="467"/>
      <c r="AZ257" s="467"/>
      <c r="BA257" s="467"/>
      <c r="BB257" s="467"/>
      <c r="BC257" s="468"/>
      <c r="BD257" s="469" t="s">
        <v>70</v>
      </c>
      <c r="BE257" s="470"/>
      <c r="BF257" s="470"/>
      <c r="BG257" s="470"/>
      <c r="BH257" s="470"/>
      <c r="BI257" s="470"/>
      <c r="BJ257" s="470"/>
      <c r="BK257" s="470"/>
      <c r="BL257" s="470"/>
      <c r="BM257" s="470"/>
      <c r="BN257" s="470"/>
      <c r="BO257" s="470"/>
      <c r="BP257" s="470"/>
      <c r="BQ257" s="470"/>
      <c r="BR257" s="470"/>
      <c r="BS257" s="471"/>
      <c r="BT257" s="466" t="s">
        <v>81</v>
      </c>
      <c r="BU257" s="467"/>
      <c r="BV257" s="467"/>
      <c r="BW257" s="467"/>
      <c r="BX257" s="467"/>
      <c r="BY257" s="467"/>
      <c r="BZ257" s="467"/>
      <c r="CA257" s="467"/>
      <c r="CB257" s="467"/>
      <c r="CC257" s="467"/>
      <c r="CD257" s="467"/>
      <c r="CE257" s="467"/>
      <c r="CF257" s="467"/>
      <c r="CG257" s="467"/>
      <c r="CH257" s="467"/>
      <c r="CI257" s="468"/>
      <c r="CJ257" s="466" t="s">
        <v>48</v>
      </c>
      <c r="CK257" s="467"/>
      <c r="CL257" s="467"/>
      <c r="CM257" s="467"/>
      <c r="CN257" s="467"/>
      <c r="CO257" s="467"/>
      <c r="CP257" s="467"/>
      <c r="CQ257" s="467"/>
      <c r="CR257" s="467"/>
      <c r="CS257" s="467"/>
      <c r="CT257" s="467"/>
      <c r="CU257" s="467"/>
      <c r="CV257" s="467"/>
      <c r="CW257" s="467"/>
      <c r="CX257" s="467"/>
      <c r="CY257" s="467"/>
      <c r="CZ257" s="467"/>
      <c r="DA257" s="468"/>
    </row>
    <row r="258" spans="1:105" s="6" customFormat="1" ht="15" customHeight="1" x14ac:dyDescent="0.2">
      <c r="A258" s="472">
        <v>1</v>
      </c>
      <c r="B258" s="472"/>
      <c r="C258" s="472"/>
      <c r="D258" s="472"/>
      <c r="E258" s="472"/>
      <c r="F258" s="472"/>
      <c r="G258" s="472"/>
      <c r="H258" s="472">
        <v>2</v>
      </c>
      <c r="I258" s="472"/>
      <c r="J258" s="472"/>
      <c r="K258" s="472"/>
      <c r="L258" s="472"/>
      <c r="M258" s="472"/>
      <c r="N258" s="472"/>
      <c r="O258" s="472"/>
      <c r="P258" s="472"/>
      <c r="Q258" s="472"/>
      <c r="R258" s="472"/>
      <c r="S258" s="472"/>
      <c r="T258" s="472"/>
      <c r="U258" s="472"/>
      <c r="V258" s="472"/>
      <c r="W258" s="472"/>
      <c r="X258" s="472"/>
      <c r="Y258" s="472"/>
      <c r="Z258" s="472"/>
      <c r="AA258" s="472"/>
      <c r="AB258" s="472"/>
      <c r="AC258" s="472"/>
      <c r="AD258" s="472"/>
      <c r="AE258" s="472"/>
      <c r="AF258" s="472"/>
      <c r="AG258" s="472"/>
      <c r="AH258" s="472"/>
      <c r="AI258" s="472"/>
      <c r="AJ258" s="472"/>
      <c r="AK258" s="472"/>
      <c r="AL258" s="472"/>
      <c r="AM258" s="472"/>
      <c r="AN258" s="472"/>
      <c r="AO258" s="472"/>
      <c r="AP258" s="472"/>
      <c r="AQ258" s="472"/>
      <c r="AR258" s="472"/>
      <c r="AS258" s="472"/>
      <c r="AT258" s="472"/>
      <c r="AU258" s="472"/>
      <c r="AV258" s="472"/>
      <c r="AW258" s="472"/>
      <c r="AX258" s="472"/>
      <c r="AY258" s="472"/>
      <c r="AZ258" s="472"/>
      <c r="BA258" s="472"/>
      <c r="BB258" s="472"/>
      <c r="BC258" s="472"/>
      <c r="BD258" s="408">
        <v>3</v>
      </c>
      <c r="BE258" s="409"/>
      <c r="BF258" s="409"/>
      <c r="BG258" s="409"/>
      <c r="BH258" s="409"/>
      <c r="BI258" s="409"/>
      <c r="BJ258" s="409"/>
      <c r="BK258" s="409"/>
      <c r="BL258" s="409"/>
      <c r="BM258" s="409"/>
      <c r="BN258" s="409"/>
      <c r="BO258" s="409"/>
      <c r="BP258" s="409"/>
      <c r="BQ258" s="409"/>
      <c r="BR258" s="409"/>
      <c r="BS258" s="410"/>
      <c r="BT258" s="472">
        <v>4</v>
      </c>
      <c r="BU258" s="472"/>
      <c r="BV258" s="472"/>
      <c r="BW258" s="472"/>
      <c r="BX258" s="472"/>
      <c r="BY258" s="472"/>
      <c r="BZ258" s="472"/>
      <c r="CA258" s="472"/>
      <c r="CB258" s="472"/>
      <c r="CC258" s="472"/>
      <c r="CD258" s="472"/>
      <c r="CE258" s="472"/>
      <c r="CF258" s="472"/>
      <c r="CG258" s="472"/>
      <c r="CH258" s="472"/>
      <c r="CI258" s="472"/>
      <c r="CJ258" s="472">
        <v>5</v>
      </c>
      <c r="CK258" s="472"/>
      <c r="CL258" s="472"/>
      <c r="CM258" s="472"/>
      <c r="CN258" s="472"/>
      <c r="CO258" s="472"/>
      <c r="CP258" s="472"/>
      <c r="CQ258" s="472"/>
      <c r="CR258" s="472"/>
      <c r="CS258" s="472"/>
      <c r="CT258" s="472"/>
      <c r="CU258" s="472"/>
      <c r="CV258" s="472"/>
      <c r="CW258" s="472"/>
      <c r="CX258" s="472"/>
      <c r="CY258" s="472"/>
      <c r="CZ258" s="472"/>
      <c r="DA258" s="472"/>
    </row>
    <row r="259" spans="1:105" ht="16.5" customHeight="1" x14ac:dyDescent="0.25">
      <c r="A259" s="411" t="s">
        <v>26</v>
      </c>
      <c r="B259" s="411"/>
      <c r="C259" s="411"/>
      <c r="D259" s="411"/>
      <c r="E259" s="411"/>
      <c r="F259" s="411"/>
      <c r="G259" s="411"/>
      <c r="H259" s="552" t="s">
        <v>739</v>
      </c>
      <c r="I259" s="553"/>
      <c r="J259" s="553"/>
      <c r="K259" s="553"/>
      <c r="L259" s="553"/>
      <c r="M259" s="553"/>
      <c r="N259" s="553"/>
      <c r="O259" s="553"/>
      <c r="P259" s="553"/>
      <c r="Q259" s="553"/>
      <c r="R259" s="553"/>
      <c r="S259" s="553"/>
      <c r="T259" s="553"/>
      <c r="U259" s="553"/>
      <c r="V259" s="553"/>
      <c r="W259" s="553"/>
      <c r="X259" s="553"/>
      <c r="Y259" s="553"/>
      <c r="Z259" s="553"/>
      <c r="AA259" s="553"/>
      <c r="AB259" s="553"/>
      <c r="AC259" s="553"/>
      <c r="AD259" s="553"/>
      <c r="AE259" s="553"/>
      <c r="AF259" s="553"/>
      <c r="AG259" s="553"/>
      <c r="AH259" s="553"/>
      <c r="AI259" s="553"/>
      <c r="AJ259" s="553"/>
      <c r="AK259" s="553"/>
      <c r="AL259" s="553"/>
      <c r="AM259" s="553"/>
      <c r="AN259" s="553"/>
      <c r="AO259" s="553"/>
      <c r="AP259" s="553"/>
      <c r="AQ259" s="553"/>
      <c r="AR259" s="553"/>
      <c r="AS259" s="553"/>
      <c r="AT259" s="553"/>
      <c r="AU259" s="553"/>
      <c r="AV259" s="553"/>
      <c r="AW259" s="553"/>
      <c r="AX259" s="553"/>
      <c r="AY259" s="553"/>
      <c r="AZ259" s="553"/>
      <c r="BA259" s="553"/>
      <c r="BB259" s="553"/>
      <c r="BC259" s="554"/>
      <c r="BD259" s="630">
        <v>1000</v>
      </c>
      <c r="BE259" s="631"/>
      <c r="BF259" s="631"/>
      <c r="BG259" s="631"/>
      <c r="BH259" s="631"/>
      <c r="BI259" s="631"/>
      <c r="BJ259" s="631"/>
      <c r="BK259" s="631"/>
      <c r="BL259" s="631"/>
      <c r="BM259" s="631"/>
      <c r="BN259" s="631"/>
      <c r="BO259" s="631"/>
      <c r="BP259" s="631"/>
      <c r="BQ259" s="631"/>
      <c r="BR259" s="631"/>
      <c r="BS259" s="632"/>
      <c r="BT259" s="404">
        <v>40</v>
      </c>
      <c r="BU259" s="404"/>
      <c r="BV259" s="404"/>
      <c r="BW259" s="404"/>
      <c r="BX259" s="404"/>
      <c r="BY259" s="404"/>
      <c r="BZ259" s="404"/>
      <c r="CA259" s="404"/>
      <c r="CB259" s="404"/>
      <c r="CC259" s="404"/>
      <c r="CD259" s="404"/>
      <c r="CE259" s="404"/>
      <c r="CF259" s="404"/>
      <c r="CG259" s="404"/>
      <c r="CH259" s="404"/>
      <c r="CI259" s="404"/>
      <c r="CJ259" s="551">
        <f t="shared" ref="CJ259:CJ266" si="2">BD259*BT259</f>
        <v>40000</v>
      </c>
      <c r="CK259" s="551"/>
      <c r="CL259" s="551"/>
      <c r="CM259" s="551"/>
      <c r="CN259" s="551"/>
      <c r="CO259" s="551"/>
      <c r="CP259" s="551"/>
      <c r="CQ259" s="551"/>
      <c r="CR259" s="551"/>
      <c r="CS259" s="551"/>
      <c r="CT259" s="551"/>
      <c r="CU259" s="551"/>
      <c r="CV259" s="551"/>
      <c r="CW259" s="551"/>
      <c r="CX259" s="551"/>
      <c r="CY259" s="551"/>
      <c r="CZ259" s="551"/>
      <c r="DA259" s="551"/>
    </row>
    <row r="260" spans="1:105" s="3" customFormat="1" ht="17.25" customHeight="1" x14ac:dyDescent="0.2">
      <c r="A260" s="404">
        <v>2</v>
      </c>
      <c r="B260" s="404"/>
      <c r="C260" s="404"/>
      <c r="D260" s="404"/>
      <c r="E260" s="404"/>
      <c r="F260" s="404"/>
      <c r="G260" s="404"/>
      <c r="H260" s="552" t="s">
        <v>740</v>
      </c>
      <c r="I260" s="553"/>
      <c r="J260" s="553"/>
      <c r="K260" s="553"/>
      <c r="L260" s="553"/>
      <c r="M260" s="553"/>
      <c r="N260" s="553"/>
      <c r="O260" s="553"/>
      <c r="P260" s="553"/>
      <c r="Q260" s="553"/>
      <c r="R260" s="553"/>
      <c r="S260" s="553"/>
      <c r="T260" s="553"/>
      <c r="U260" s="553"/>
      <c r="V260" s="553"/>
      <c r="W260" s="553"/>
      <c r="X260" s="553"/>
      <c r="Y260" s="553"/>
      <c r="Z260" s="553"/>
      <c r="AA260" s="553"/>
      <c r="AB260" s="553"/>
      <c r="AC260" s="553"/>
      <c r="AD260" s="553"/>
      <c r="AE260" s="553"/>
      <c r="AF260" s="553"/>
      <c r="AG260" s="553"/>
      <c r="AH260" s="553"/>
      <c r="AI260" s="553"/>
      <c r="AJ260" s="553"/>
      <c r="AK260" s="553"/>
      <c r="AL260" s="553"/>
      <c r="AM260" s="553"/>
      <c r="AN260" s="553"/>
      <c r="AO260" s="553"/>
      <c r="AP260" s="553"/>
      <c r="AQ260" s="553"/>
      <c r="AR260" s="553"/>
      <c r="AS260" s="553"/>
      <c r="AT260" s="553"/>
      <c r="AU260" s="553"/>
      <c r="AV260" s="553"/>
      <c r="AW260" s="553"/>
      <c r="AX260" s="553"/>
      <c r="AY260" s="553"/>
      <c r="AZ260" s="553"/>
      <c r="BA260" s="553"/>
      <c r="BB260" s="553"/>
      <c r="BC260" s="554"/>
      <c r="BD260" s="630">
        <v>100</v>
      </c>
      <c r="BE260" s="631"/>
      <c r="BF260" s="631"/>
      <c r="BG260" s="631"/>
      <c r="BH260" s="631"/>
      <c r="BI260" s="631"/>
      <c r="BJ260" s="631"/>
      <c r="BK260" s="631"/>
      <c r="BL260" s="631"/>
      <c r="BM260" s="631"/>
      <c r="BN260" s="631"/>
      <c r="BO260" s="631"/>
      <c r="BP260" s="631"/>
      <c r="BQ260" s="631"/>
      <c r="BR260" s="631"/>
      <c r="BS260" s="632"/>
      <c r="BT260" s="404">
        <v>3000</v>
      </c>
      <c r="BU260" s="404"/>
      <c r="BV260" s="404"/>
      <c r="BW260" s="404"/>
      <c r="BX260" s="404"/>
      <c r="BY260" s="404"/>
      <c r="BZ260" s="404"/>
      <c r="CA260" s="404"/>
      <c r="CB260" s="404"/>
      <c r="CC260" s="404"/>
      <c r="CD260" s="404"/>
      <c r="CE260" s="404"/>
      <c r="CF260" s="404"/>
      <c r="CG260" s="404"/>
      <c r="CH260" s="404"/>
      <c r="CI260" s="404"/>
      <c r="CJ260" s="551">
        <f t="shared" si="2"/>
        <v>300000</v>
      </c>
      <c r="CK260" s="551"/>
      <c r="CL260" s="551"/>
      <c r="CM260" s="551"/>
      <c r="CN260" s="551"/>
      <c r="CO260" s="551"/>
      <c r="CP260" s="551"/>
      <c r="CQ260" s="551"/>
      <c r="CR260" s="551"/>
      <c r="CS260" s="551"/>
      <c r="CT260" s="551"/>
      <c r="CU260" s="551"/>
      <c r="CV260" s="551"/>
      <c r="CW260" s="551"/>
      <c r="CX260" s="551"/>
      <c r="CY260" s="551"/>
      <c r="CZ260" s="551"/>
      <c r="DA260" s="551"/>
    </row>
    <row r="261" spans="1:105" s="4" customFormat="1" ht="22.5" customHeight="1" x14ac:dyDescent="0.2">
      <c r="A261" s="404">
        <v>3</v>
      </c>
      <c r="B261" s="404"/>
      <c r="C261" s="404"/>
      <c r="D261" s="404"/>
      <c r="E261" s="404"/>
      <c r="F261" s="404"/>
      <c r="G261" s="404"/>
      <c r="H261" s="552" t="s">
        <v>741</v>
      </c>
      <c r="I261" s="553"/>
      <c r="J261" s="553"/>
      <c r="K261" s="553"/>
      <c r="L261" s="553"/>
      <c r="M261" s="553"/>
      <c r="N261" s="553"/>
      <c r="O261" s="553"/>
      <c r="P261" s="553"/>
      <c r="Q261" s="553"/>
      <c r="R261" s="553"/>
      <c r="S261" s="553"/>
      <c r="T261" s="553"/>
      <c r="U261" s="553"/>
      <c r="V261" s="553"/>
      <c r="W261" s="553"/>
      <c r="X261" s="553"/>
      <c r="Y261" s="553"/>
      <c r="Z261" s="553"/>
      <c r="AA261" s="553"/>
      <c r="AB261" s="553"/>
      <c r="AC261" s="553"/>
      <c r="AD261" s="553"/>
      <c r="AE261" s="553"/>
      <c r="AF261" s="553"/>
      <c r="AG261" s="553"/>
      <c r="AH261" s="553"/>
      <c r="AI261" s="553"/>
      <c r="AJ261" s="553"/>
      <c r="AK261" s="553"/>
      <c r="AL261" s="553"/>
      <c r="AM261" s="553"/>
      <c r="AN261" s="553"/>
      <c r="AO261" s="553"/>
      <c r="AP261" s="553"/>
      <c r="AQ261" s="553"/>
      <c r="AR261" s="553"/>
      <c r="AS261" s="553"/>
      <c r="AT261" s="553"/>
      <c r="AU261" s="553"/>
      <c r="AV261" s="553"/>
      <c r="AW261" s="553"/>
      <c r="AX261" s="553"/>
      <c r="AY261" s="553"/>
      <c r="AZ261" s="553"/>
      <c r="BA261" s="553"/>
      <c r="BB261" s="553"/>
      <c r="BC261" s="554"/>
      <c r="BD261" s="630">
        <v>3</v>
      </c>
      <c r="BE261" s="631"/>
      <c r="BF261" s="631"/>
      <c r="BG261" s="631"/>
      <c r="BH261" s="631"/>
      <c r="BI261" s="631"/>
      <c r="BJ261" s="631"/>
      <c r="BK261" s="631"/>
      <c r="BL261" s="631"/>
      <c r="BM261" s="631"/>
      <c r="BN261" s="631"/>
      <c r="BO261" s="631"/>
      <c r="BP261" s="631"/>
      <c r="BQ261" s="631"/>
      <c r="BR261" s="631"/>
      <c r="BS261" s="632"/>
      <c r="BT261" s="404">
        <v>20000</v>
      </c>
      <c r="BU261" s="404"/>
      <c r="BV261" s="404"/>
      <c r="BW261" s="404"/>
      <c r="BX261" s="404"/>
      <c r="BY261" s="404"/>
      <c r="BZ261" s="404"/>
      <c r="CA261" s="404"/>
      <c r="CB261" s="404"/>
      <c r="CC261" s="404"/>
      <c r="CD261" s="404"/>
      <c r="CE261" s="404"/>
      <c r="CF261" s="404"/>
      <c r="CG261" s="404"/>
      <c r="CH261" s="404"/>
      <c r="CI261" s="404"/>
      <c r="CJ261" s="551">
        <f t="shared" si="2"/>
        <v>60000</v>
      </c>
      <c r="CK261" s="551"/>
      <c r="CL261" s="551"/>
      <c r="CM261" s="551"/>
      <c r="CN261" s="551"/>
      <c r="CO261" s="551"/>
      <c r="CP261" s="551"/>
      <c r="CQ261" s="551"/>
      <c r="CR261" s="551"/>
      <c r="CS261" s="551"/>
      <c r="CT261" s="551"/>
      <c r="CU261" s="551"/>
      <c r="CV261" s="551"/>
      <c r="CW261" s="551"/>
      <c r="CX261" s="551"/>
      <c r="CY261" s="551"/>
      <c r="CZ261" s="551"/>
      <c r="DA261" s="551"/>
    </row>
    <row r="262" spans="1:105" s="5" customFormat="1" ht="27" customHeight="1" x14ac:dyDescent="0.2">
      <c r="A262" s="404">
        <v>4</v>
      </c>
      <c r="B262" s="404"/>
      <c r="C262" s="404"/>
      <c r="D262" s="404"/>
      <c r="E262" s="404"/>
      <c r="F262" s="404"/>
      <c r="G262" s="404"/>
      <c r="H262" s="552" t="s">
        <v>742</v>
      </c>
      <c r="I262" s="553"/>
      <c r="J262" s="553"/>
      <c r="K262" s="553"/>
      <c r="L262" s="553"/>
      <c r="M262" s="553"/>
      <c r="N262" s="553"/>
      <c r="O262" s="553"/>
      <c r="P262" s="553"/>
      <c r="Q262" s="553"/>
      <c r="R262" s="553"/>
      <c r="S262" s="553"/>
      <c r="T262" s="553"/>
      <c r="U262" s="553"/>
      <c r="V262" s="553"/>
      <c r="W262" s="553"/>
      <c r="X262" s="553"/>
      <c r="Y262" s="553"/>
      <c r="Z262" s="553"/>
      <c r="AA262" s="553"/>
      <c r="AB262" s="553"/>
      <c r="AC262" s="553"/>
      <c r="AD262" s="553"/>
      <c r="AE262" s="553"/>
      <c r="AF262" s="553"/>
      <c r="AG262" s="553"/>
      <c r="AH262" s="553"/>
      <c r="AI262" s="553"/>
      <c r="AJ262" s="553"/>
      <c r="AK262" s="553"/>
      <c r="AL262" s="553"/>
      <c r="AM262" s="553"/>
      <c r="AN262" s="553"/>
      <c r="AO262" s="553"/>
      <c r="AP262" s="553"/>
      <c r="AQ262" s="553"/>
      <c r="AR262" s="553"/>
      <c r="AS262" s="553"/>
      <c r="AT262" s="553"/>
      <c r="AU262" s="553"/>
      <c r="AV262" s="553"/>
      <c r="AW262" s="553"/>
      <c r="AX262" s="553"/>
      <c r="AY262" s="553"/>
      <c r="AZ262" s="553"/>
      <c r="BA262" s="553"/>
      <c r="BB262" s="553"/>
      <c r="BC262" s="554"/>
      <c r="BD262" s="630">
        <v>10</v>
      </c>
      <c r="BE262" s="631"/>
      <c r="BF262" s="631"/>
      <c r="BG262" s="631"/>
      <c r="BH262" s="631"/>
      <c r="BI262" s="631"/>
      <c r="BJ262" s="631"/>
      <c r="BK262" s="631"/>
      <c r="BL262" s="631"/>
      <c r="BM262" s="631"/>
      <c r="BN262" s="631"/>
      <c r="BO262" s="631"/>
      <c r="BP262" s="631"/>
      <c r="BQ262" s="631"/>
      <c r="BR262" s="631"/>
      <c r="BS262" s="632"/>
      <c r="BT262" s="404">
        <v>2500</v>
      </c>
      <c r="BU262" s="404"/>
      <c r="BV262" s="404"/>
      <c r="BW262" s="404"/>
      <c r="BX262" s="404"/>
      <c r="BY262" s="404"/>
      <c r="BZ262" s="404"/>
      <c r="CA262" s="404"/>
      <c r="CB262" s="404"/>
      <c r="CC262" s="404"/>
      <c r="CD262" s="404"/>
      <c r="CE262" s="404"/>
      <c r="CF262" s="404"/>
      <c r="CG262" s="404"/>
      <c r="CH262" s="404"/>
      <c r="CI262" s="404"/>
      <c r="CJ262" s="551">
        <f t="shared" si="2"/>
        <v>25000</v>
      </c>
      <c r="CK262" s="551"/>
      <c r="CL262" s="551"/>
      <c r="CM262" s="551"/>
      <c r="CN262" s="551"/>
      <c r="CO262" s="551"/>
      <c r="CP262" s="551"/>
      <c r="CQ262" s="551"/>
      <c r="CR262" s="551"/>
      <c r="CS262" s="551"/>
      <c r="CT262" s="551"/>
      <c r="CU262" s="551"/>
      <c r="CV262" s="551"/>
      <c r="CW262" s="551"/>
      <c r="CX262" s="551"/>
      <c r="CY262" s="551"/>
      <c r="CZ262" s="551"/>
      <c r="DA262" s="551"/>
    </row>
    <row r="263" spans="1:105" s="5" customFormat="1" ht="15" customHeight="1" x14ac:dyDescent="0.2">
      <c r="A263" s="404">
        <v>6</v>
      </c>
      <c r="B263" s="404"/>
      <c r="C263" s="404"/>
      <c r="D263" s="404"/>
      <c r="E263" s="404"/>
      <c r="F263" s="404"/>
      <c r="G263" s="404"/>
      <c r="H263" s="552" t="s">
        <v>743</v>
      </c>
      <c r="I263" s="553"/>
      <c r="J263" s="553"/>
      <c r="K263" s="553"/>
      <c r="L263" s="553"/>
      <c r="M263" s="553"/>
      <c r="N263" s="553"/>
      <c r="O263" s="553"/>
      <c r="P263" s="553"/>
      <c r="Q263" s="553"/>
      <c r="R263" s="553"/>
      <c r="S263" s="553"/>
      <c r="T263" s="553"/>
      <c r="U263" s="553"/>
      <c r="V263" s="553"/>
      <c r="W263" s="553"/>
      <c r="X263" s="553"/>
      <c r="Y263" s="553"/>
      <c r="Z263" s="553"/>
      <c r="AA263" s="553"/>
      <c r="AB263" s="553"/>
      <c r="AC263" s="553"/>
      <c r="AD263" s="553"/>
      <c r="AE263" s="553"/>
      <c r="AF263" s="553"/>
      <c r="AG263" s="553"/>
      <c r="AH263" s="553"/>
      <c r="AI263" s="553"/>
      <c r="AJ263" s="553"/>
      <c r="AK263" s="553"/>
      <c r="AL263" s="553"/>
      <c r="AM263" s="553"/>
      <c r="AN263" s="553"/>
      <c r="AO263" s="553"/>
      <c r="AP263" s="553"/>
      <c r="AQ263" s="553"/>
      <c r="AR263" s="553"/>
      <c r="AS263" s="553"/>
      <c r="AT263" s="553"/>
      <c r="AU263" s="553"/>
      <c r="AV263" s="553"/>
      <c r="AW263" s="553"/>
      <c r="AX263" s="553"/>
      <c r="AY263" s="553"/>
      <c r="AZ263" s="553"/>
      <c r="BA263" s="553"/>
      <c r="BB263" s="553"/>
      <c r="BC263" s="554"/>
      <c r="BD263" s="630">
        <v>3</v>
      </c>
      <c r="BE263" s="631"/>
      <c r="BF263" s="631"/>
      <c r="BG263" s="631"/>
      <c r="BH263" s="631"/>
      <c r="BI263" s="631"/>
      <c r="BJ263" s="631"/>
      <c r="BK263" s="631"/>
      <c r="BL263" s="631"/>
      <c r="BM263" s="631"/>
      <c r="BN263" s="631"/>
      <c r="BO263" s="631"/>
      <c r="BP263" s="631"/>
      <c r="BQ263" s="631"/>
      <c r="BR263" s="631"/>
      <c r="BS263" s="632"/>
      <c r="BT263" s="404">
        <v>5000</v>
      </c>
      <c r="BU263" s="404"/>
      <c r="BV263" s="404"/>
      <c r="BW263" s="404"/>
      <c r="BX263" s="404"/>
      <c r="BY263" s="404"/>
      <c r="BZ263" s="404"/>
      <c r="CA263" s="404"/>
      <c r="CB263" s="404"/>
      <c r="CC263" s="404"/>
      <c r="CD263" s="404"/>
      <c r="CE263" s="404"/>
      <c r="CF263" s="404"/>
      <c r="CG263" s="404"/>
      <c r="CH263" s="404"/>
      <c r="CI263" s="404"/>
      <c r="CJ263" s="551">
        <f t="shared" si="2"/>
        <v>15000</v>
      </c>
      <c r="CK263" s="551"/>
      <c r="CL263" s="551"/>
      <c r="CM263" s="551"/>
      <c r="CN263" s="551"/>
      <c r="CO263" s="551"/>
      <c r="CP263" s="551"/>
      <c r="CQ263" s="551"/>
      <c r="CR263" s="551"/>
      <c r="CS263" s="551"/>
      <c r="CT263" s="551"/>
      <c r="CU263" s="551"/>
      <c r="CV263" s="551"/>
      <c r="CW263" s="551"/>
      <c r="CX263" s="551"/>
      <c r="CY263" s="551"/>
      <c r="CZ263" s="551"/>
      <c r="DA263" s="551"/>
    </row>
    <row r="264" spans="1:105" s="5" customFormat="1" ht="13.5" customHeight="1" x14ac:dyDescent="0.2">
      <c r="A264" s="404">
        <v>7</v>
      </c>
      <c r="B264" s="404"/>
      <c r="C264" s="404"/>
      <c r="D264" s="404"/>
      <c r="E264" s="404"/>
      <c r="F264" s="404"/>
      <c r="G264" s="404"/>
      <c r="H264" s="552" t="s">
        <v>744</v>
      </c>
      <c r="I264" s="553"/>
      <c r="J264" s="553"/>
      <c r="K264" s="553"/>
      <c r="L264" s="553"/>
      <c r="M264" s="553"/>
      <c r="N264" s="553"/>
      <c r="O264" s="553"/>
      <c r="P264" s="553"/>
      <c r="Q264" s="553"/>
      <c r="R264" s="553"/>
      <c r="S264" s="553"/>
      <c r="T264" s="553"/>
      <c r="U264" s="553"/>
      <c r="V264" s="553"/>
      <c r="W264" s="553"/>
      <c r="X264" s="553"/>
      <c r="Y264" s="553"/>
      <c r="Z264" s="553"/>
      <c r="AA264" s="553"/>
      <c r="AB264" s="553"/>
      <c r="AC264" s="553"/>
      <c r="AD264" s="553"/>
      <c r="AE264" s="553"/>
      <c r="AF264" s="553"/>
      <c r="AG264" s="553"/>
      <c r="AH264" s="553"/>
      <c r="AI264" s="553"/>
      <c r="AJ264" s="553"/>
      <c r="AK264" s="553"/>
      <c r="AL264" s="553"/>
      <c r="AM264" s="553"/>
      <c r="AN264" s="553"/>
      <c r="AO264" s="553"/>
      <c r="AP264" s="553"/>
      <c r="AQ264" s="553"/>
      <c r="AR264" s="553"/>
      <c r="AS264" s="553"/>
      <c r="AT264" s="553"/>
      <c r="AU264" s="553"/>
      <c r="AV264" s="553"/>
      <c r="AW264" s="553"/>
      <c r="AX264" s="553"/>
      <c r="AY264" s="553"/>
      <c r="AZ264" s="553"/>
      <c r="BA264" s="553"/>
      <c r="BB264" s="553"/>
      <c r="BC264" s="554"/>
      <c r="BD264" s="630">
        <v>50</v>
      </c>
      <c r="BE264" s="631"/>
      <c r="BF264" s="631"/>
      <c r="BG264" s="631"/>
      <c r="BH264" s="631"/>
      <c r="BI264" s="631"/>
      <c r="BJ264" s="631"/>
      <c r="BK264" s="631"/>
      <c r="BL264" s="631"/>
      <c r="BM264" s="631"/>
      <c r="BN264" s="631"/>
      <c r="BO264" s="631"/>
      <c r="BP264" s="631"/>
      <c r="BQ264" s="631"/>
      <c r="BR264" s="631"/>
      <c r="BS264" s="632"/>
      <c r="BT264" s="555">
        <v>4500</v>
      </c>
      <c r="BU264" s="556"/>
      <c r="BV264" s="556"/>
      <c r="BW264" s="556"/>
      <c r="BX264" s="556"/>
      <c r="BY264" s="556"/>
      <c r="BZ264" s="556"/>
      <c r="CA264" s="556"/>
      <c r="CB264" s="556"/>
      <c r="CC264" s="556"/>
      <c r="CD264" s="556"/>
      <c r="CE264" s="556"/>
      <c r="CF264" s="556"/>
      <c r="CG264" s="556"/>
      <c r="CH264" s="556"/>
      <c r="CI264" s="557"/>
      <c r="CJ264" s="551">
        <f t="shared" si="2"/>
        <v>225000</v>
      </c>
      <c r="CK264" s="551"/>
      <c r="CL264" s="551"/>
      <c r="CM264" s="551"/>
      <c r="CN264" s="551"/>
      <c r="CO264" s="551"/>
      <c r="CP264" s="551"/>
      <c r="CQ264" s="551"/>
      <c r="CR264" s="551"/>
      <c r="CS264" s="551"/>
      <c r="CT264" s="551"/>
      <c r="CU264" s="551"/>
      <c r="CV264" s="551"/>
      <c r="CW264" s="551"/>
      <c r="CX264" s="551"/>
      <c r="CY264" s="551"/>
      <c r="CZ264" s="551"/>
      <c r="DA264" s="551"/>
    </row>
    <row r="265" spans="1:105" s="5" customFormat="1" ht="15" customHeight="1" x14ac:dyDescent="0.2">
      <c r="A265" s="404">
        <v>8</v>
      </c>
      <c r="B265" s="404"/>
      <c r="C265" s="404"/>
      <c r="D265" s="404"/>
      <c r="E265" s="404"/>
      <c r="F265" s="404"/>
      <c r="G265" s="404"/>
      <c r="H265" s="552" t="s">
        <v>745</v>
      </c>
      <c r="I265" s="553"/>
      <c r="J265" s="553"/>
      <c r="K265" s="553"/>
      <c r="L265" s="553"/>
      <c r="M265" s="553"/>
      <c r="N265" s="553"/>
      <c r="O265" s="553"/>
      <c r="P265" s="553"/>
      <c r="Q265" s="553"/>
      <c r="R265" s="553"/>
      <c r="S265" s="553"/>
      <c r="T265" s="553"/>
      <c r="U265" s="553"/>
      <c r="V265" s="553"/>
      <c r="W265" s="553"/>
      <c r="X265" s="553"/>
      <c r="Y265" s="553"/>
      <c r="Z265" s="553"/>
      <c r="AA265" s="553"/>
      <c r="AB265" s="553"/>
      <c r="AC265" s="553"/>
      <c r="AD265" s="553"/>
      <c r="AE265" s="553"/>
      <c r="AF265" s="553"/>
      <c r="AG265" s="553"/>
      <c r="AH265" s="553"/>
      <c r="AI265" s="553"/>
      <c r="AJ265" s="553"/>
      <c r="AK265" s="553"/>
      <c r="AL265" s="553"/>
      <c r="AM265" s="553"/>
      <c r="AN265" s="553"/>
      <c r="AO265" s="553"/>
      <c r="AP265" s="553"/>
      <c r="AQ265" s="553"/>
      <c r="AR265" s="553"/>
      <c r="AS265" s="553"/>
      <c r="AT265" s="553"/>
      <c r="AU265" s="553"/>
      <c r="AV265" s="553"/>
      <c r="AW265" s="553"/>
      <c r="AX265" s="553"/>
      <c r="AY265" s="553"/>
      <c r="AZ265" s="553"/>
      <c r="BA265" s="553"/>
      <c r="BB265" s="553"/>
      <c r="BC265" s="554"/>
      <c r="BD265" s="627">
        <v>4</v>
      </c>
      <c r="BE265" s="628"/>
      <c r="BF265" s="628"/>
      <c r="BG265" s="628"/>
      <c r="BH265" s="628"/>
      <c r="BI265" s="628"/>
      <c r="BJ265" s="628"/>
      <c r="BK265" s="628"/>
      <c r="BL265" s="628"/>
      <c r="BM265" s="628"/>
      <c r="BN265" s="628"/>
      <c r="BO265" s="628"/>
      <c r="BP265" s="628"/>
      <c r="BQ265" s="628"/>
      <c r="BR265" s="628"/>
      <c r="BS265" s="629"/>
      <c r="BT265" s="404">
        <v>1250</v>
      </c>
      <c r="BU265" s="404"/>
      <c r="BV265" s="404"/>
      <c r="BW265" s="404"/>
      <c r="BX265" s="404"/>
      <c r="BY265" s="404"/>
      <c r="BZ265" s="404"/>
      <c r="CA265" s="404"/>
      <c r="CB265" s="404"/>
      <c r="CC265" s="404"/>
      <c r="CD265" s="404"/>
      <c r="CE265" s="404"/>
      <c r="CF265" s="404"/>
      <c r="CG265" s="404"/>
      <c r="CH265" s="404"/>
      <c r="CI265" s="404"/>
      <c r="CJ265" s="551">
        <f t="shared" si="2"/>
        <v>5000</v>
      </c>
      <c r="CK265" s="551"/>
      <c r="CL265" s="551"/>
      <c r="CM265" s="551"/>
      <c r="CN265" s="551"/>
      <c r="CO265" s="551"/>
      <c r="CP265" s="551"/>
      <c r="CQ265" s="551"/>
      <c r="CR265" s="551"/>
      <c r="CS265" s="551"/>
      <c r="CT265" s="551"/>
      <c r="CU265" s="551"/>
      <c r="CV265" s="551"/>
      <c r="CW265" s="551"/>
      <c r="CX265" s="551"/>
      <c r="CY265" s="551"/>
      <c r="CZ265" s="551"/>
      <c r="DA265" s="551"/>
    </row>
    <row r="266" spans="1:105" s="5" customFormat="1" ht="15" customHeight="1" x14ac:dyDescent="0.2">
      <c r="A266" s="404">
        <v>9</v>
      </c>
      <c r="B266" s="404"/>
      <c r="C266" s="404"/>
      <c r="D266" s="404"/>
      <c r="E266" s="404"/>
      <c r="F266" s="404"/>
      <c r="G266" s="404"/>
      <c r="H266" s="552" t="s">
        <v>746</v>
      </c>
      <c r="I266" s="553"/>
      <c r="J266" s="553"/>
      <c r="K266" s="553"/>
      <c r="L266" s="553"/>
      <c r="M266" s="553"/>
      <c r="N266" s="553"/>
      <c r="O266" s="553"/>
      <c r="P266" s="553"/>
      <c r="Q266" s="553"/>
      <c r="R266" s="553"/>
      <c r="S266" s="553"/>
      <c r="T266" s="553"/>
      <c r="U266" s="553"/>
      <c r="V266" s="553"/>
      <c r="W266" s="553"/>
      <c r="X266" s="553"/>
      <c r="Y266" s="553"/>
      <c r="Z266" s="553"/>
      <c r="AA266" s="553"/>
      <c r="AB266" s="553"/>
      <c r="AC266" s="553"/>
      <c r="AD266" s="553"/>
      <c r="AE266" s="553"/>
      <c r="AF266" s="553"/>
      <c r="AG266" s="553"/>
      <c r="AH266" s="553"/>
      <c r="AI266" s="553"/>
      <c r="AJ266" s="553"/>
      <c r="AK266" s="553"/>
      <c r="AL266" s="553"/>
      <c r="AM266" s="553"/>
      <c r="AN266" s="553"/>
      <c r="AO266" s="553"/>
      <c r="AP266" s="553"/>
      <c r="AQ266" s="553"/>
      <c r="AR266" s="553"/>
      <c r="AS266" s="553"/>
      <c r="AT266" s="553"/>
      <c r="AU266" s="553"/>
      <c r="AV266" s="553"/>
      <c r="AW266" s="553"/>
      <c r="AX266" s="553"/>
      <c r="AY266" s="553"/>
      <c r="AZ266" s="553"/>
      <c r="BA266" s="553"/>
      <c r="BB266" s="553"/>
      <c r="BC266" s="554"/>
      <c r="BD266" s="627">
        <v>5</v>
      </c>
      <c r="BE266" s="628"/>
      <c r="BF266" s="628"/>
      <c r="BG266" s="628"/>
      <c r="BH266" s="628"/>
      <c r="BI266" s="628"/>
      <c r="BJ266" s="628"/>
      <c r="BK266" s="628"/>
      <c r="BL266" s="628"/>
      <c r="BM266" s="628"/>
      <c r="BN266" s="628"/>
      <c r="BO266" s="628"/>
      <c r="BP266" s="628"/>
      <c r="BQ266" s="628"/>
      <c r="BR266" s="628"/>
      <c r="BS266" s="629"/>
      <c r="BT266" s="404">
        <v>1000</v>
      </c>
      <c r="BU266" s="404"/>
      <c r="BV266" s="404"/>
      <c r="BW266" s="404"/>
      <c r="BX266" s="404"/>
      <c r="BY266" s="404"/>
      <c r="BZ266" s="404"/>
      <c r="CA266" s="404"/>
      <c r="CB266" s="404"/>
      <c r="CC266" s="404"/>
      <c r="CD266" s="404"/>
      <c r="CE266" s="404"/>
      <c r="CF266" s="404"/>
      <c r="CG266" s="404"/>
      <c r="CH266" s="404"/>
      <c r="CI266" s="404"/>
      <c r="CJ266" s="551">
        <f t="shared" si="2"/>
        <v>5000</v>
      </c>
      <c r="CK266" s="551"/>
      <c r="CL266" s="551"/>
      <c r="CM266" s="551"/>
      <c r="CN266" s="551"/>
      <c r="CO266" s="551"/>
      <c r="CP266" s="551"/>
      <c r="CQ266" s="551"/>
      <c r="CR266" s="551"/>
      <c r="CS266" s="551"/>
      <c r="CT266" s="551"/>
      <c r="CU266" s="551"/>
      <c r="CV266" s="551"/>
      <c r="CW266" s="551"/>
      <c r="CX266" s="551"/>
      <c r="CY266" s="551"/>
      <c r="CZ266" s="551"/>
      <c r="DA266" s="551"/>
    </row>
    <row r="267" spans="1:105" ht="12" customHeight="1" x14ac:dyDescent="0.25">
      <c r="A267" s="411"/>
      <c r="B267" s="411"/>
      <c r="C267" s="411"/>
      <c r="D267" s="411"/>
      <c r="E267" s="411"/>
      <c r="F267" s="411"/>
      <c r="G267" s="411"/>
      <c r="H267" s="473" t="s">
        <v>7</v>
      </c>
      <c r="I267" s="473"/>
      <c r="J267" s="473"/>
      <c r="K267" s="473"/>
      <c r="L267" s="473"/>
      <c r="M267" s="473"/>
      <c r="N267" s="473"/>
      <c r="O267" s="473"/>
      <c r="P267" s="473"/>
      <c r="Q267" s="473"/>
      <c r="R267" s="473"/>
      <c r="S267" s="473"/>
      <c r="T267" s="473"/>
      <c r="U267" s="473"/>
      <c r="V267" s="473"/>
      <c r="W267" s="473"/>
      <c r="X267" s="473"/>
      <c r="Y267" s="473"/>
      <c r="Z267" s="473"/>
      <c r="AA267" s="473"/>
      <c r="AB267" s="473"/>
      <c r="AC267" s="473"/>
      <c r="AD267" s="473"/>
      <c r="AE267" s="473"/>
      <c r="AF267" s="473"/>
      <c r="AG267" s="473"/>
      <c r="AH267" s="473"/>
      <c r="AI267" s="473"/>
      <c r="AJ267" s="473"/>
      <c r="AK267" s="473"/>
      <c r="AL267" s="473"/>
      <c r="AM267" s="473"/>
      <c r="AN267" s="473"/>
      <c r="AO267" s="473"/>
      <c r="AP267" s="473"/>
      <c r="AQ267" s="473"/>
      <c r="AR267" s="473"/>
      <c r="AS267" s="473"/>
      <c r="AT267" s="473"/>
      <c r="AU267" s="473"/>
      <c r="AV267" s="473"/>
      <c r="AW267" s="473"/>
      <c r="AX267" s="473"/>
      <c r="AY267" s="473"/>
      <c r="AZ267" s="473"/>
      <c r="BA267" s="473"/>
      <c r="BB267" s="473"/>
      <c r="BC267" s="474"/>
      <c r="BD267" s="555"/>
      <c r="BE267" s="556"/>
      <c r="BF267" s="556"/>
      <c r="BG267" s="556"/>
      <c r="BH267" s="556"/>
      <c r="BI267" s="556"/>
      <c r="BJ267" s="556"/>
      <c r="BK267" s="556"/>
      <c r="BL267" s="556"/>
      <c r="BM267" s="556"/>
      <c r="BN267" s="556"/>
      <c r="BO267" s="556"/>
      <c r="BP267" s="556"/>
      <c r="BQ267" s="556"/>
      <c r="BR267" s="556"/>
      <c r="BS267" s="557"/>
      <c r="BT267" s="404" t="s">
        <v>8</v>
      </c>
      <c r="BU267" s="404"/>
      <c r="BV267" s="404"/>
      <c r="BW267" s="404"/>
      <c r="BX267" s="404"/>
      <c r="BY267" s="404"/>
      <c r="BZ267" s="404"/>
      <c r="CA267" s="404"/>
      <c r="CB267" s="404"/>
      <c r="CC267" s="404"/>
      <c r="CD267" s="404"/>
      <c r="CE267" s="404"/>
      <c r="CF267" s="404"/>
      <c r="CG267" s="404"/>
      <c r="CH267" s="404"/>
      <c r="CI267" s="404"/>
      <c r="CJ267" s="589">
        <f>SUM(CJ259:DA266)</f>
        <v>675000</v>
      </c>
      <c r="CK267" s="589"/>
      <c r="CL267" s="589"/>
      <c r="CM267" s="589"/>
      <c r="CN267" s="589"/>
      <c r="CO267" s="589"/>
      <c r="CP267" s="589"/>
      <c r="CQ267" s="589"/>
      <c r="CR267" s="589"/>
      <c r="CS267" s="589"/>
      <c r="CT267" s="589"/>
      <c r="CU267" s="589"/>
      <c r="CV267" s="589"/>
      <c r="CW267" s="589"/>
      <c r="CX267" s="589"/>
      <c r="CY267" s="589"/>
      <c r="CZ267" s="589"/>
      <c r="DA267" s="589"/>
    </row>
    <row r="270" spans="1:105" ht="12" customHeight="1" x14ac:dyDescent="0.25">
      <c r="C270" s="653" t="s">
        <v>132</v>
      </c>
      <c r="D270" s="653"/>
      <c r="E270" s="653"/>
      <c r="F270" s="653"/>
      <c r="G270" s="653"/>
      <c r="H270" s="653"/>
      <c r="I270" s="653"/>
      <c r="J270" s="653"/>
      <c r="K270" s="653"/>
      <c r="L270" s="653"/>
      <c r="M270" s="653"/>
      <c r="N270" s="653"/>
      <c r="O270" s="653"/>
      <c r="P270" s="653"/>
      <c r="Q270" s="653"/>
      <c r="R270" s="653"/>
      <c r="S270" s="1"/>
      <c r="T270" s="652"/>
      <c r="U270" s="652"/>
      <c r="V270" s="652"/>
      <c r="W270" s="652"/>
      <c r="X270" s="652"/>
      <c r="Y270" s="652"/>
      <c r="Z270" s="652"/>
      <c r="AA270" s="652"/>
      <c r="AB270" s="652"/>
      <c r="AC270" s="1"/>
      <c r="AD270" s="1"/>
      <c r="AE270" s="1"/>
      <c r="AF270" s="1"/>
      <c r="AG270" s="1"/>
      <c r="AH270" s="1"/>
      <c r="AI270" s="1"/>
      <c r="AJ270" s="1"/>
      <c r="AK270" s="1"/>
      <c r="AL270" s="1"/>
      <c r="AM270" s="1"/>
      <c r="AN270" s="652" t="s">
        <v>676</v>
      </c>
      <c r="AO270" s="652"/>
      <c r="AP270" s="652"/>
      <c r="AQ270" s="652"/>
      <c r="AR270" s="652"/>
      <c r="AS270" s="652"/>
      <c r="AT270" s="652"/>
      <c r="AU270" s="652"/>
      <c r="AV270" s="652"/>
      <c r="AW270" s="652"/>
      <c r="AX270" s="652"/>
      <c r="AY270" s="652"/>
      <c r="AZ270" s="652"/>
      <c r="BA270" s="652"/>
      <c r="BB270" s="652"/>
      <c r="BC270" s="652"/>
      <c r="BD270" s="652"/>
      <c r="BE270" s="652"/>
      <c r="BF270" s="652"/>
      <c r="BG270" s="652"/>
      <c r="BH270" s="652"/>
      <c r="BI270" s="652"/>
      <c r="BJ270" s="652"/>
      <c r="BK270" s="652"/>
    </row>
    <row r="271" spans="1:105" ht="15.75" customHeight="1" x14ac:dyDescent="0.25">
      <c r="C271" s="1"/>
      <c r="D271" s="1"/>
      <c r="E271" s="1"/>
      <c r="F271" s="1"/>
      <c r="G271" s="1"/>
      <c r="H271" s="1"/>
      <c r="I271" s="1"/>
      <c r="J271" s="1"/>
      <c r="K271" s="1"/>
      <c r="L271" s="1"/>
      <c r="M271" s="1"/>
      <c r="N271" s="1"/>
      <c r="O271" s="1"/>
      <c r="P271" s="1"/>
      <c r="Q271" s="1"/>
      <c r="R271" s="1"/>
      <c r="S271" s="1"/>
      <c r="T271" s="654" t="s">
        <v>133</v>
      </c>
      <c r="U271" s="654"/>
      <c r="V271" s="654"/>
      <c r="W271" s="654"/>
      <c r="X271" s="654"/>
      <c r="Y271" s="654"/>
      <c r="Z271" s="654"/>
      <c r="AA271" s="654"/>
      <c r="AB271" s="654"/>
      <c r="AC271" s="1"/>
      <c r="AD271" s="1"/>
      <c r="AE271" s="1"/>
      <c r="AF271" s="1"/>
      <c r="AG271" s="1"/>
      <c r="AH271" s="1"/>
      <c r="AI271" s="1"/>
      <c r="AJ271" s="1"/>
      <c r="AK271" s="1"/>
      <c r="AL271" s="1"/>
      <c r="AM271" s="1"/>
      <c r="AN271" s="654" t="s">
        <v>134</v>
      </c>
      <c r="AO271" s="654"/>
      <c r="AP271" s="654"/>
      <c r="AQ271" s="654"/>
      <c r="AR271" s="654"/>
      <c r="AS271" s="654"/>
      <c r="AT271" s="654"/>
      <c r="AU271" s="654"/>
      <c r="AV271" s="654"/>
      <c r="AW271" s="654"/>
      <c r="AX271" s="654"/>
      <c r="AY271" s="654"/>
      <c r="AZ271" s="654"/>
      <c r="BA271" s="654"/>
      <c r="BB271" s="654"/>
      <c r="BC271" s="654"/>
      <c r="BD271" s="654"/>
      <c r="BE271" s="654"/>
      <c r="BF271" s="654"/>
      <c r="BG271" s="654"/>
      <c r="BH271" s="654"/>
      <c r="BI271" s="654"/>
      <c r="BJ271" s="654"/>
      <c r="BK271" s="654"/>
    </row>
    <row r="272" spans="1:105" s="6" customFormat="1" ht="24.75" customHeight="1" x14ac:dyDescent="0.25">
      <c r="A272" s="2"/>
      <c r="B272" s="2"/>
      <c r="C272" s="651" t="s">
        <v>287</v>
      </c>
      <c r="D272" s="651"/>
      <c r="E272" s="651"/>
      <c r="F272" s="651"/>
      <c r="G272" s="651"/>
      <c r="H272" s="651"/>
      <c r="I272" s="651"/>
      <c r="J272" s="651"/>
      <c r="K272" s="651"/>
      <c r="L272" s="651"/>
      <c r="M272" s="651"/>
      <c r="N272" s="651"/>
      <c r="O272" s="651"/>
      <c r="P272" s="651"/>
      <c r="Q272" s="651"/>
      <c r="R272" s="651"/>
      <c r="S272" s="1"/>
      <c r="T272" s="652"/>
      <c r="U272" s="652"/>
      <c r="V272" s="652"/>
      <c r="W272" s="652"/>
      <c r="X272" s="652"/>
      <c r="Y272" s="652"/>
      <c r="Z272" s="652"/>
      <c r="AA272" s="652"/>
      <c r="AB272" s="652"/>
      <c r="AC272" s="1"/>
      <c r="AD272" s="1"/>
      <c r="AE272" s="1"/>
      <c r="AF272" s="1"/>
      <c r="AG272" s="1"/>
      <c r="AH272" s="1"/>
      <c r="AI272" s="1"/>
      <c r="AJ272" s="1"/>
      <c r="AK272" s="1"/>
      <c r="AL272" s="1"/>
      <c r="AM272" s="1"/>
      <c r="AN272" s="652" t="s">
        <v>771</v>
      </c>
      <c r="AO272" s="652"/>
      <c r="AP272" s="652"/>
      <c r="AQ272" s="652"/>
      <c r="AR272" s="652"/>
      <c r="AS272" s="652"/>
      <c r="AT272" s="652"/>
      <c r="AU272" s="652"/>
      <c r="AV272" s="652"/>
      <c r="AW272" s="652"/>
      <c r="AX272" s="652"/>
      <c r="AY272" s="652"/>
      <c r="AZ272" s="652"/>
      <c r="BA272" s="652"/>
      <c r="BB272" s="652"/>
      <c r="BC272" s="652"/>
      <c r="BD272" s="652"/>
      <c r="BE272" s="652"/>
      <c r="BF272" s="652"/>
      <c r="BG272" s="652"/>
      <c r="BH272" s="652"/>
      <c r="BI272" s="652"/>
      <c r="BJ272" s="652"/>
      <c r="BK272" s="652"/>
      <c r="BL272" s="2"/>
      <c r="BM272" s="2"/>
      <c r="BN272" s="2"/>
      <c r="BO272" s="2"/>
      <c r="BP272" s="2"/>
      <c r="BQ272" s="2"/>
      <c r="BR272" s="2"/>
      <c r="BS272" s="2"/>
      <c r="BT272" s="2"/>
      <c r="BU272" s="2"/>
      <c r="BV272" s="2"/>
      <c r="BW272" s="2"/>
      <c r="BX272" s="2"/>
      <c r="BY272" s="2"/>
      <c r="BZ272" s="2"/>
      <c r="CA272" s="2"/>
      <c r="CB272" s="2"/>
      <c r="CC272" s="2"/>
      <c r="CD272" s="2"/>
      <c r="CE272" s="2"/>
      <c r="CF272" s="2"/>
      <c r="CG272" s="2"/>
      <c r="CH272" s="2"/>
      <c r="CI272" s="2"/>
      <c r="CJ272" s="2"/>
      <c r="CK272" s="2"/>
      <c r="CL272" s="2"/>
      <c r="CM272" s="2"/>
      <c r="CN272" s="2"/>
      <c r="CO272" s="2"/>
      <c r="CP272" s="2"/>
      <c r="CQ272" s="2"/>
      <c r="CR272" s="2"/>
      <c r="CS272" s="2"/>
      <c r="CT272" s="2"/>
      <c r="CU272" s="2"/>
      <c r="CV272" s="2"/>
      <c r="CW272" s="2"/>
      <c r="CX272" s="2"/>
      <c r="CY272" s="2"/>
      <c r="CZ272" s="2"/>
      <c r="DA272" s="2"/>
    </row>
    <row r="273" spans="1:105" ht="13.5" customHeight="1" x14ac:dyDescent="0.25">
      <c r="C273" s="1"/>
      <c r="D273" s="1"/>
      <c r="E273" s="1"/>
      <c r="F273" s="1"/>
      <c r="G273" s="1"/>
      <c r="H273" s="1"/>
      <c r="I273" s="1"/>
      <c r="J273" s="1"/>
      <c r="K273" s="1"/>
      <c r="L273" s="1"/>
      <c r="M273" s="1"/>
      <c r="N273" s="1"/>
      <c r="O273" s="1"/>
      <c r="P273" s="1"/>
      <c r="Q273" s="1"/>
      <c r="R273" s="1"/>
      <c r="S273" s="1"/>
      <c r="T273" s="649" t="s">
        <v>133</v>
      </c>
      <c r="U273" s="649"/>
      <c r="V273" s="649"/>
      <c r="W273" s="649"/>
      <c r="X273" s="649"/>
      <c r="Y273" s="649"/>
      <c r="Z273" s="649"/>
      <c r="AA273" s="649"/>
      <c r="AB273" s="649"/>
      <c r="AC273" s="16"/>
      <c r="AD273" s="16"/>
      <c r="AE273" s="16"/>
      <c r="AF273" s="16"/>
      <c r="AG273" s="16"/>
      <c r="AH273" s="16"/>
      <c r="AI273" s="16"/>
      <c r="AJ273" s="16"/>
      <c r="AK273" s="16"/>
      <c r="AL273" s="16"/>
      <c r="AM273" s="16"/>
      <c r="AN273" s="649" t="s">
        <v>134</v>
      </c>
      <c r="AO273" s="649"/>
      <c r="AP273" s="649"/>
      <c r="AQ273" s="649"/>
      <c r="AR273" s="649"/>
      <c r="AS273" s="649"/>
      <c r="AT273" s="649"/>
      <c r="AU273" s="649"/>
      <c r="AV273" s="649"/>
      <c r="AW273" s="649"/>
      <c r="AX273" s="649"/>
      <c r="AY273" s="649"/>
      <c r="AZ273" s="649"/>
      <c r="BA273" s="649"/>
      <c r="BB273" s="649"/>
      <c r="BC273" s="649"/>
      <c r="BD273" s="649"/>
      <c r="BE273" s="649"/>
      <c r="BF273" s="649"/>
      <c r="BG273" s="649"/>
      <c r="BH273" s="649"/>
      <c r="BI273" s="649"/>
      <c r="BJ273" s="649"/>
      <c r="BK273" s="649"/>
    </row>
    <row r="274" spans="1:105" s="3" customFormat="1" ht="4.5" customHeight="1" x14ac:dyDescent="0.25">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c r="AY274" s="2"/>
      <c r="AZ274" s="2"/>
      <c r="BA274" s="2"/>
      <c r="BB274" s="2"/>
      <c r="BC274" s="2"/>
      <c r="BD274" s="2"/>
      <c r="BE274" s="2"/>
      <c r="BF274" s="2"/>
      <c r="BG274" s="2"/>
      <c r="BH274" s="2"/>
      <c r="BI274" s="2"/>
      <c r="BJ274" s="2"/>
      <c r="BK274" s="2"/>
      <c r="BL274" s="2"/>
      <c r="BM274" s="2"/>
      <c r="BN274" s="2"/>
      <c r="BO274" s="2"/>
      <c r="BP274" s="2"/>
      <c r="BQ274" s="2"/>
      <c r="BR274" s="2"/>
      <c r="BS274" s="2"/>
      <c r="BT274" s="2"/>
      <c r="BU274" s="2"/>
      <c r="BV274" s="2"/>
      <c r="BW274" s="2"/>
      <c r="BX274" s="2"/>
      <c r="BY274" s="2"/>
      <c r="BZ274" s="2"/>
      <c r="CA274" s="2"/>
      <c r="CB274" s="2"/>
      <c r="CC274" s="2"/>
      <c r="CD274" s="2"/>
      <c r="CE274" s="2"/>
      <c r="CF274" s="2"/>
      <c r="CG274" s="2"/>
      <c r="CH274" s="2"/>
      <c r="CI274" s="2"/>
      <c r="CJ274" s="2"/>
      <c r="CK274" s="2"/>
      <c r="CL274" s="2"/>
      <c r="CM274" s="2"/>
      <c r="CN274" s="2"/>
      <c r="CO274" s="2"/>
      <c r="CP274" s="2"/>
      <c r="CQ274" s="2"/>
      <c r="CR274" s="2"/>
      <c r="CS274" s="2"/>
      <c r="CT274" s="2"/>
      <c r="CU274" s="2"/>
      <c r="CV274" s="2"/>
      <c r="CW274" s="2"/>
      <c r="CX274" s="2"/>
      <c r="CY274" s="2"/>
      <c r="CZ274" s="2"/>
      <c r="DA274" s="2"/>
    </row>
    <row r="275" spans="1:105" s="4" customFormat="1" ht="18" customHeight="1" x14ac:dyDescent="0.25">
      <c r="A275" s="2"/>
      <c r="B275" s="2"/>
      <c r="C275" s="2"/>
      <c r="D275" s="648" t="s">
        <v>677</v>
      </c>
      <c r="E275" s="648"/>
      <c r="F275" s="648"/>
      <c r="G275" s="648"/>
      <c r="H275" s="648"/>
      <c r="I275" s="648"/>
      <c r="J275" s="648"/>
      <c r="K275" s="648"/>
      <c r="L275" s="648"/>
      <c r="M275" s="648"/>
      <c r="N275" s="648"/>
      <c r="O275" s="648"/>
      <c r="P275" s="648"/>
      <c r="Q275" s="648"/>
      <c r="R275" s="648"/>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c r="AY275" s="2"/>
      <c r="AZ275" s="2"/>
      <c r="BA275" s="2"/>
      <c r="BB275" s="2"/>
      <c r="BC275" s="2"/>
      <c r="BD275" s="2"/>
      <c r="BE275" s="2"/>
      <c r="BF275" s="2"/>
      <c r="BG275" s="2"/>
      <c r="BH275" s="2"/>
      <c r="BI275" s="2"/>
      <c r="BJ275" s="2"/>
      <c r="BK275" s="2"/>
      <c r="BL275" s="2"/>
      <c r="BM275" s="2"/>
      <c r="BN275" s="2"/>
      <c r="BO275" s="2"/>
      <c r="BP275" s="2"/>
      <c r="BQ275" s="2"/>
      <c r="BR275" s="2"/>
      <c r="BS275" s="2"/>
      <c r="BT275" s="2"/>
      <c r="BU275" s="2"/>
      <c r="BV275" s="2"/>
      <c r="BW275" s="2"/>
      <c r="BX275" s="2"/>
      <c r="BY275" s="2"/>
      <c r="BZ275" s="2"/>
      <c r="CA275" s="2"/>
      <c r="CB275" s="2"/>
      <c r="CC275" s="2"/>
      <c r="CD275" s="2"/>
      <c r="CE275" s="2"/>
      <c r="CF275" s="2"/>
      <c r="CG275" s="2"/>
      <c r="CH275" s="2"/>
      <c r="CI275" s="2"/>
      <c r="CJ275" s="2"/>
      <c r="CK275" s="2"/>
      <c r="CL275" s="2"/>
      <c r="CM275" s="2"/>
      <c r="CN275" s="2"/>
      <c r="CO275" s="2"/>
      <c r="CP275" s="2"/>
      <c r="CQ275" s="2"/>
      <c r="CR275" s="2"/>
      <c r="CS275" s="2"/>
      <c r="CT275" s="2"/>
      <c r="CU275" s="2"/>
      <c r="CV275" s="2"/>
      <c r="CW275" s="2"/>
      <c r="CX275" s="2"/>
      <c r="CY275" s="2"/>
      <c r="CZ275" s="2"/>
      <c r="DA275" s="2"/>
    </row>
    <row r="276" spans="1:105" s="5" customFormat="1" ht="16.5" customHeight="1" x14ac:dyDescent="0.25">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c r="AY276" s="2"/>
      <c r="AZ276" s="2"/>
      <c r="BA276" s="2"/>
      <c r="BB276" s="2"/>
      <c r="BC276" s="2"/>
      <c r="BD276" s="2"/>
      <c r="BE276" s="2"/>
      <c r="BF276" s="2"/>
      <c r="BG276" s="2"/>
      <c r="BH276" s="2"/>
      <c r="BI276" s="2"/>
      <c r="BJ276" s="2"/>
      <c r="BK276" s="2"/>
      <c r="BL276" s="2"/>
      <c r="BM276" s="2"/>
      <c r="BN276" s="2"/>
      <c r="BO276" s="2"/>
      <c r="BP276" s="2"/>
      <c r="BQ276" s="2"/>
      <c r="BR276" s="2"/>
      <c r="BS276" s="2"/>
      <c r="BT276" s="2"/>
      <c r="BU276" s="2"/>
      <c r="BV276" s="2"/>
      <c r="BW276" s="2"/>
      <c r="BX276" s="2"/>
      <c r="BY276" s="2"/>
      <c r="BZ276" s="2"/>
      <c r="CA276" s="2"/>
      <c r="CB276" s="2"/>
      <c r="CC276" s="2"/>
      <c r="CD276" s="2"/>
      <c r="CE276" s="2"/>
      <c r="CF276" s="2"/>
      <c r="CG276" s="2"/>
      <c r="CH276" s="2"/>
      <c r="CI276" s="2"/>
      <c r="CJ276" s="2"/>
      <c r="CK276" s="2"/>
      <c r="CL276" s="2"/>
      <c r="CM276" s="2"/>
      <c r="CN276" s="2"/>
      <c r="CO276" s="2"/>
      <c r="CP276" s="2"/>
      <c r="CQ276" s="2"/>
      <c r="CR276" s="2"/>
      <c r="CS276" s="2"/>
      <c r="CT276" s="2"/>
      <c r="CU276" s="2"/>
      <c r="CV276" s="2"/>
      <c r="CW276" s="2"/>
      <c r="CX276" s="2"/>
      <c r="CY276" s="2"/>
      <c r="CZ276" s="2"/>
      <c r="DA276" s="2"/>
    </row>
    <row r="277" spans="1:105" s="5" customFormat="1" ht="27" customHeight="1" x14ac:dyDescent="0.25">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c r="AY277" s="2"/>
      <c r="AZ277" s="2"/>
      <c r="BA277" s="2"/>
      <c r="BB277" s="2"/>
      <c r="BC277" s="2"/>
      <c r="BD277" s="2"/>
      <c r="BE277" s="2"/>
      <c r="BF277" s="2"/>
      <c r="BG277" s="2"/>
      <c r="BH277" s="2"/>
      <c r="BI277" s="2"/>
      <c r="BJ277" s="2"/>
      <c r="BK277" s="2"/>
      <c r="BL277" s="2"/>
      <c r="BM277" s="2"/>
      <c r="BN277" s="2"/>
      <c r="BO277" s="2"/>
      <c r="BP277" s="2"/>
      <c r="BQ277" s="2"/>
      <c r="BR277" s="2"/>
      <c r="BS277" s="2"/>
      <c r="BT277" s="2"/>
      <c r="BU277" s="2"/>
      <c r="BV277" s="2"/>
      <c r="BW277" s="2"/>
      <c r="BX277" s="2"/>
      <c r="BY277" s="2"/>
      <c r="BZ277" s="2"/>
      <c r="CA277" s="2"/>
      <c r="CB277" s="2"/>
      <c r="CC277" s="2"/>
      <c r="CD277" s="2"/>
      <c r="CE277" s="2"/>
      <c r="CF277" s="2"/>
      <c r="CG277" s="2"/>
      <c r="CH277" s="2"/>
      <c r="CI277" s="2"/>
      <c r="CJ277" s="2"/>
      <c r="CK277" s="2"/>
      <c r="CL277" s="2"/>
      <c r="CM277" s="2"/>
      <c r="CN277" s="2"/>
      <c r="CO277" s="2"/>
      <c r="CP277" s="2"/>
      <c r="CQ277" s="2"/>
      <c r="CR277" s="2"/>
      <c r="CS277" s="2"/>
      <c r="CT277" s="2"/>
      <c r="CU277" s="2"/>
      <c r="CV277" s="2"/>
      <c r="CW277" s="2"/>
      <c r="CX277" s="2"/>
      <c r="CY277" s="2"/>
      <c r="CZ277" s="2"/>
      <c r="DA277" s="2"/>
    </row>
    <row r="278" spans="1:105" s="5" customFormat="1" ht="15" customHeight="1" x14ac:dyDescent="0.25">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c r="AY278" s="2"/>
      <c r="AZ278" s="2"/>
      <c r="BA278" s="2"/>
      <c r="BB278" s="2"/>
      <c r="BC278" s="2"/>
      <c r="BD278" s="2"/>
      <c r="BE278" s="2"/>
      <c r="BF278" s="2"/>
      <c r="BG278" s="2"/>
      <c r="BH278" s="2"/>
      <c r="BI278" s="2"/>
      <c r="BJ278" s="2"/>
      <c r="BK278" s="2"/>
      <c r="BL278" s="2"/>
      <c r="BM278" s="2"/>
      <c r="BN278" s="2"/>
      <c r="BO278" s="2"/>
      <c r="BP278" s="2"/>
      <c r="BQ278" s="2"/>
      <c r="BR278" s="2"/>
      <c r="BS278" s="2"/>
      <c r="BT278" s="2"/>
      <c r="BU278" s="2"/>
      <c r="BV278" s="2"/>
      <c r="BW278" s="2"/>
      <c r="BX278" s="2"/>
      <c r="BY278" s="2"/>
      <c r="BZ278" s="2"/>
      <c r="CA278" s="2"/>
      <c r="CB278" s="2"/>
      <c r="CC278" s="2"/>
      <c r="CD278" s="2"/>
      <c r="CE278" s="2"/>
      <c r="CF278" s="2"/>
      <c r="CG278" s="2"/>
      <c r="CH278" s="2"/>
      <c r="CI278" s="2"/>
      <c r="CJ278" s="2"/>
      <c r="CK278" s="2"/>
      <c r="CL278" s="2"/>
      <c r="CM278" s="2"/>
      <c r="CN278" s="2"/>
      <c r="CO278" s="2"/>
      <c r="CP278" s="2"/>
      <c r="CQ278" s="2"/>
      <c r="CR278" s="2"/>
      <c r="CS278" s="2"/>
      <c r="CT278" s="2"/>
      <c r="CU278" s="2"/>
      <c r="CV278" s="2"/>
      <c r="CW278" s="2"/>
      <c r="CX278" s="2"/>
      <c r="CY278" s="2"/>
      <c r="CZ278" s="2"/>
      <c r="DA278" s="2"/>
    </row>
    <row r="279" spans="1:105" s="5" customFormat="1" ht="15" customHeight="1" x14ac:dyDescent="0.25">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c r="AY279" s="2"/>
      <c r="AZ279" s="2"/>
      <c r="BA279" s="2"/>
      <c r="BB279" s="2"/>
      <c r="BC279" s="2"/>
      <c r="BD279" s="2"/>
      <c r="BE279" s="2"/>
      <c r="BF279" s="2"/>
      <c r="BG279" s="2"/>
      <c r="BH279" s="2"/>
      <c r="BI279" s="2"/>
      <c r="BJ279" s="2"/>
      <c r="BK279" s="2"/>
      <c r="BL279" s="2"/>
      <c r="BM279" s="2"/>
      <c r="BN279" s="2"/>
      <c r="BO279" s="2"/>
      <c r="BP279" s="2"/>
      <c r="BQ279" s="2"/>
      <c r="BR279" s="2"/>
      <c r="BS279" s="2"/>
      <c r="BT279" s="2"/>
      <c r="BU279" s="2"/>
      <c r="BV279" s="2"/>
      <c r="BW279" s="2"/>
      <c r="BX279" s="2"/>
      <c r="BY279" s="2"/>
      <c r="BZ279" s="2"/>
      <c r="CA279" s="2"/>
      <c r="CB279" s="2"/>
      <c r="CC279" s="2"/>
      <c r="CD279" s="2"/>
      <c r="CE279" s="2"/>
      <c r="CF279" s="2"/>
      <c r="CG279" s="2"/>
      <c r="CH279" s="2"/>
      <c r="CI279" s="2"/>
      <c r="CJ279" s="2"/>
      <c r="CK279" s="2"/>
      <c r="CL279" s="2"/>
      <c r="CM279" s="2"/>
      <c r="CN279" s="2"/>
      <c r="CO279" s="2"/>
      <c r="CP279" s="2"/>
      <c r="CQ279" s="2"/>
      <c r="CR279" s="2"/>
      <c r="CS279" s="2"/>
      <c r="CT279" s="2"/>
      <c r="CU279" s="2"/>
      <c r="CV279" s="2"/>
      <c r="CW279" s="2"/>
      <c r="CX279" s="2"/>
      <c r="CY279" s="2"/>
      <c r="CZ279" s="2"/>
      <c r="DA279" s="2"/>
    </row>
    <row r="280" spans="1:105" s="5" customFormat="1" ht="15" customHeight="1" x14ac:dyDescent="0.25">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c r="AY280" s="2"/>
      <c r="AZ280" s="2"/>
      <c r="BA280" s="2"/>
      <c r="BB280" s="2"/>
      <c r="BC280" s="2"/>
      <c r="BD280" s="2"/>
      <c r="BE280" s="2"/>
      <c r="BF280" s="2"/>
      <c r="BG280" s="2"/>
      <c r="BH280" s="2"/>
      <c r="BI280" s="2"/>
      <c r="BJ280" s="2"/>
      <c r="BK280" s="2"/>
      <c r="BL280" s="2"/>
      <c r="BM280" s="2"/>
      <c r="BN280" s="2"/>
      <c r="BO280" s="2"/>
      <c r="BP280" s="2"/>
      <c r="BQ280" s="2"/>
      <c r="BR280" s="2"/>
      <c r="BS280" s="2"/>
      <c r="BT280" s="2"/>
      <c r="BU280" s="2"/>
      <c r="BV280" s="2"/>
      <c r="BW280" s="2"/>
      <c r="BX280" s="2"/>
      <c r="BY280" s="2"/>
      <c r="BZ280" s="2"/>
      <c r="CA280" s="2"/>
      <c r="CB280" s="2"/>
      <c r="CC280" s="2"/>
      <c r="CD280" s="2"/>
      <c r="CE280" s="2"/>
      <c r="CF280" s="2"/>
      <c r="CG280" s="2"/>
      <c r="CH280" s="2"/>
      <c r="CI280" s="2"/>
      <c r="CJ280" s="2"/>
      <c r="CK280" s="2"/>
      <c r="CL280" s="2"/>
      <c r="CM280" s="2"/>
      <c r="CN280" s="2"/>
      <c r="CO280" s="2"/>
      <c r="CP280" s="2"/>
      <c r="CQ280" s="2"/>
      <c r="CR280" s="2"/>
      <c r="CS280" s="2"/>
      <c r="CT280" s="2"/>
      <c r="CU280" s="2"/>
      <c r="CV280" s="2"/>
      <c r="CW280" s="2"/>
      <c r="CX280" s="2"/>
      <c r="CY280" s="2"/>
      <c r="CZ280" s="2"/>
      <c r="DA280" s="2"/>
    </row>
    <row r="285" spans="1:105" ht="25.9" customHeight="1" x14ac:dyDescent="0.25"/>
  </sheetData>
  <mergeCells count="1015">
    <mergeCell ref="BT243:CI243"/>
    <mergeCell ref="CJ243:DA243"/>
    <mergeCell ref="A242:G242"/>
    <mergeCell ref="H242:BC242"/>
    <mergeCell ref="BD242:BS242"/>
    <mergeCell ref="A238:G238"/>
    <mergeCell ref="H238:BC238"/>
    <mergeCell ref="BD238:BS238"/>
    <mergeCell ref="BT238:CI238"/>
    <mergeCell ref="A240:G240"/>
    <mergeCell ref="H240:BC240"/>
    <mergeCell ref="BD240:BS240"/>
    <mergeCell ref="BT240:CI240"/>
    <mergeCell ref="CJ238:DA238"/>
    <mergeCell ref="A239:G239"/>
    <mergeCell ref="H239:BC239"/>
    <mergeCell ref="BD239:BS239"/>
    <mergeCell ref="BT239:CI239"/>
    <mergeCell ref="CJ239:DA239"/>
    <mergeCell ref="CJ240:DA240"/>
    <mergeCell ref="A241:G241"/>
    <mergeCell ref="H241:BC241"/>
    <mergeCell ref="BD241:BS241"/>
    <mergeCell ref="BT241:CI241"/>
    <mergeCell ref="CJ241:DA241"/>
    <mergeCell ref="BT242:CI242"/>
    <mergeCell ref="CJ242:DA242"/>
    <mergeCell ref="A243:G243"/>
    <mergeCell ref="H243:BC243"/>
    <mergeCell ref="BD243:BS243"/>
    <mergeCell ref="H237:BC237"/>
    <mergeCell ref="BD237:BS237"/>
    <mergeCell ref="BT233:CI233"/>
    <mergeCell ref="CJ233:DA233"/>
    <mergeCell ref="A231:G231"/>
    <mergeCell ref="H231:BS231"/>
    <mergeCell ref="BT231:CI231"/>
    <mergeCell ref="CJ231:DA231"/>
    <mergeCell ref="A237:G237"/>
    <mergeCell ref="BT237:CI237"/>
    <mergeCell ref="A228:G228"/>
    <mergeCell ref="H228:BS228"/>
    <mergeCell ref="BT228:CI228"/>
    <mergeCell ref="CJ228:DA228"/>
    <mergeCell ref="A229:G229"/>
    <mergeCell ref="H229:BS229"/>
    <mergeCell ref="BT229:CI229"/>
    <mergeCell ref="CJ229:DA229"/>
    <mergeCell ref="A232:G232"/>
    <mergeCell ref="H232:BS232"/>
    <mergeCell ref="BT232:CI232"/>
    <mergeCell ref="CJ232:DA232"/>
    <mergeCell ref="H233:BS233"/>
    <mergeCell ref="A235:DA235"/>
    <mergeCell ref="A233:G233"/>
    <mergeCell ref="CJ237:DA237"/>
    <mergeCell ref="A227:G227"/>
    <mergeCell ref="H227:BS227"/>
    <mergeCell ref="BT227:CI227"/>
    <mergeCell ref="CJ227:DA227"/>
    <mergeCell ref="CJ224:DA224"/>
    <mergeCell ref="A225:G225"/>
    <mergeCell ref="H225:BS225"/>
    <mergeCell ref="BT225:CI225"/>
    <mergeCell ref="CJ225:DA225"/>
    <mergeCell ref="A223:G223"/>
    <mergeCell ref="BT224:CI224"/>
    <mergeCell ref="BT217:CI217"/>
    <mergeCell ref="CJ217:DA217"/>
    <mergeCell ref="A218:G218"/>
    <mergeCell ref="BT218:CI218"/>
    <mergeCell ref="CJ218:DA218"/>
    <mergeCell ref="H217:AM217"/>
    <mergeCell ref="AN217:BC217"/>
    <mergeCell ref="BD217:BS217"/>
    <mergeCell ref="H218:AM218"/>
    <mergeCell ref="AN218:BC218"/>
    <mergeCell ref="A205:G205"/>
    <mergeCell ref="A213:G213"/>
    <mergeCell ref="BT213:CI213"/>
    <mergeCell ref="CJ213:DA213"/>
    <mergeCell ref="A214:G214"/>
    <mergeCell ref="BT214:CI214"/>
    <mergeCell ref="CJ214:DA214"/>
    <mergeCell ref="H214:AM214"/>
    <mergeCell ref="AN214:BC214"/>
    <mergeCell ref="H213:AM213"/>
    <mergeCell ref="AN213:BC213"/>
    <mergeCell ref="A211:G211"/>
    <mergeCell ref="BT211:CI211"/>
    <mergeCell ref="CJ211:DA211"/>
    <mergeCell ref="A212:G212"/>
    <mergeCell ref="BT212:CI212"/>
    <mergeCell ref="CJ212:DA212"/>
    <mergeCell ref="H211:AM211"/>
    <mergeCell ref="AN211:BC211"/>
    <mergeCell ref="BD211:BS211"/>
    <mergeCell ref="H212:AM212"/>
    <mergeCell ref="AN212:BC212"/>
    <mergeCell ref="BD212:BS212"/>
    <mergeCell ref="BD213:BS213"/>
    <mergeCell ref="BD214:BS214"/>
    <mergeCell ref="A209:G209"/>
    <mergeCell ref="BT209:CI209"/>
    <mergeCell ref="CJ209:DA209"/>
    <mergeCell ref="A210:G210"/>
    <mergeCell ref="BT210:CI210"/>
    <mergeCell ref="CJ210:DA210"/>
    <mergeCell ref="H209:AM209"/>
    <mergeCell ref="AN209:BC209"/>
    <mergeCell ref="BD209:BS209"/>
    <mergeCell ref="H210:AM210"/>
    <mergeCell ref="A207:G207"/>
    <mergeCell ref="BT207:CI207"/>
    <mergeCell ref="CJ207:DA207"/>
    <mergeCell ref="A208:G208"/>
    <mergeCell ref="BT208:CI208"/>
    <mergeCell ref="CJ208:DA208"/>
    <mergeCell ref="H208:AM208"/>
    <mergeCell ref="AN208:BC208"/>
    <mergeCell ref="BD208:BS208"/>
    <mergeCell ref="H207:AM207"/>
    <mergeCell ref="AN207:BC207"/>
    <mergeCell ref="BD207:BS207"/>
    <mergeCell ref="AN210:BC210"/>
    <mergeCell ref="BD210:BS210"/>
    <mergeCell ref="A191:G191"/>
    <mergeCell ref="A192:G192"/>
    <mergeCell ref="A193:G193"/>
    <mergeCell ref="A195:DA195"/>
    <mergeCell ref="A197:G197"/>
    <mergeCell ref="BD197:BS197"/>
    <mergeCell ref="BT197:CI197"/>
    <mergeCell ref="CJ197:DA197"/>
    <mergeCell ref="H191:AO191"/>
    <mergeCell ref="AP191:BE191"/>
    <mergeCell ref="BF191:BU191"/>
    <mergeCell ref="BV191:CK191"/>
    <mergeCell ref="CL191:DA191"/>
    <mergeCell ref="H192:AO192"/>
    <mergeCell ref="AP192:BE192"/>
    <mergeCell ref="BF192:BU192"/>
    <mergeCell ref="BV192:CK192"/>
    <mergeCell ref="CL192:DA192"/>
    <mergeCell ref="H193:AO193"/>
    <mergeCell ref="AP193:BE193"/>
    <mergeCell ref="BF193:BU193"/>
    <mergeCell ref="BV193:CK193"/>
    <mergeCell ref="CL193:DA193"/>
    <mergeCell ref="H197:BC197"/>
    <mergeCell ref="A189:G189"/>
    <mergeCell ref="A187:G187"/>
    <mergeCell ref="H187:AO187"/>
    <mergeCell ref="AP187:BE187"/>
    <mergeCell ref="BF187:BU187"/>
    <mergeCell ref="A190:G190"/>
    <mergeCell ref="H189:AO189"/>
    <mergeCell ref="AP189:BE189"/>
    <mergeCell ref="BF189:BU189"/>
    <mergeCell ref="A185:G185"/>
    <mergeCell ref="H185:AO185"/>
    <mergeCell ref="AP185:BE185"/>
    <mergeCell ref="BF185:BU185"/>
    <mergeCell ref="BV185:CK185"/>
    <mergeCell ref="CL185:DA185"/>
    <mergeCell ref="A184:G184"/>
    <mergeCell ref="H184:AO184"/>
    <mergeCell ref="AP184:BE184"/>
    <mergeCell ref="BF184:BU184"/>
    <mergeCell ref="BV184:CK184"/>
    <mergeCell ref="CL184:DA184"/>
    <mergeCell ref="A188:G188"/>
    <mergeCell ref="H188:AO188"/>
    <mergeCell ref="AP188:BE188"/>
    <mergeCell ref="BF188:BU188"/>
    <mergeCell ref="BV188:CK188"/>
    <mergeCell ref="CL188:DA188"/>
    <mergeCell ref="BV189:CK189"/>
    <mergeCell ref="CL189:DA189"/>
    <mergeCell ref="H190:AO190"/>
    <mergeCell ref="AP190:BE190"/>
    <mergeCell ref="BF190:BU190"/>
    <mergeCell ref="A183:G183"/>
    <mergeCell ref="H183:AO183"/>
    <mergeCell ref="AP183:BE183"/>
    <mergeCell ref="BF183:BU183"/>
    <mergeCell ref="BV183:CK183"/>
    <mergeCell ref="CL183:DA183"/>
    <mergeCell ref="A182:G182"/>
    <mergeCell ref="H182:AO182"/>
    <mergeCell ref="AP182:BE182"/>
    <mergeCell ref="BF182:BU182"/>
    <mergeCell ref="BV182:CK182"/>
    <mergeCell ref="CL182:DA182"/>
    <mergeCell ref="A179:DA179"/>
    <mergeCell ref="A181:G181"/>
    <mergeCell ref="H181:AO181"/>
    <mergeCell ref="AP181:BE181"/>
    <mergeCell ref="BF181:BU181"/>
    <mergeCell ref="BV181:CK181"/>
    <mergeCell ref="CL181:DA181"/>
    <mergeCell ref="A173:G173"/>
    <mergeCell ref="H173:AO173"/>
    <mergeCell ref="AP173:BE173"/>
    <mergeCell ref="BF173:BU173"/>
    <mergeCell ref="BV173:CK173"/>
    <mergeCell ref="CL173:DA173"/>
    <mergeCell ref="A172:G172"/>
    <mergeCell ref="H172:AO172"/>
    <mergeCell ref="AP172:BE172"/>
    <mergeCell ref="BF172:BU172"/>
    <mergeCell ref="BV172:CK172"/>
    <mergeCell ref="CL172:DA172"/>
    <mergeCell ref="A171:G171"/>
    <mergeCell ref="H171:AO171"/>
    <mergeCell ref="AP171:BE171"/>
    <mergeCell ref="BF171:BU171"/>
    <mergeCell ref="BV171:CK171"/>
    <mergeCell ref="CL171:DA171"/>
    <mergeCell ref="A170:G170"/>
    <mergeCell ref="H170:AO170"/>
    <mergeCell ref="AP170:BE170"/>
    <mergeCell ref="BF170:BU170"/>
    <mergeCell ref="BV170:CK170"/>
    <mergeCell ref="CL170:DA170"/>
    <mergeCell ref="A169:G169"/>
    <mergeCell ref="H169:AO169"/>
    <mergeCell ref="AP169:BE169"/>
    <mergeCell ref="BF169:BU169"/>
    <mergeCell ref="BV169:CK169"/>
    <mergeCell ref="CL169:DA169"/>
    <mergeCell ref="A168:G168"/>
    <mergeCell ref="H168:AO168"/>
    <mergeCell ref="AP168:BE168"/>
    <mergeCell ref="BF168:BU168"/>
    <mergeCell ref="BV168:CK168"/>
    <mergeCell ref="CL168:DA168"/>
    <mergeCell ref="A167:G167"/>
    <mergeCell ref="H167:AO167"/>
    <mergeCell ref="AP167:BE167"/>
    <mergeCell ref="BF167:BU167"/>
    <mergeCell ref="BV167:CK167"/>
    <mergeCell ref="CL167:DA167"/>
    <mergeCell ref="A166:G166"/>
    <mergeCell ref="H166:AO166"/>
    <mergeCell ref="AP166:BE166"/>
    <mergeCell ref="BF166:BU166"/>
    <mergeCell ref="BV166:CK166"/>
    <mergeCell ref="CL166:DA166"/>
    <mergeCell ref="A165:G165"/>
    <mergeCell ref="H165:AO165"/>
    <mergeCell ref="AP165:BE165"/>
    <mergeCell ref="BF165:BU165"/>
    <mergeCell ref="BV165:CK165"/>
    <mergeCell ref="CL165:DA165"/>
    <mergeCell ref="H160:AO160"/>
    <mergeCell ref="AP160:BE160"/>
    <mergeCell ref="BF160:BU160"/>
    <mergeCell ref="BV160:CK160"/>
    <mergeCell ref="CL160:DA160"/>
    <mergeCell ref="A159:G159"/>
    <mergeCell ref="H159:AO159"/>
    <mergeCell ref="AP159:BE159"/>
    <mergeCell ref="BF159:BU159"/>
    <mergeCell ref="BV159:CK159"/>
    <mergeCell ref="CL159:DA159"/>
    <mergeCell ref="A164:G164"/>
    <mergeCell ref="H164:AO164"/>
    <mergeCell ref="AP164:BE164"/>
    <mergeCell ref="BF164:BU164"/>
    <mergeCell ref="BV164:CK164"/>
    <mergeCell ref="CL164:DA164"/>
    <mergeCell ref="A163:G163"/>
    <mergeCell ref="H163:AO163"/>
    <mergeCell ref="AP163:BE163"/>
    <mergeCell ref="BF163:BU163"/>
    <mergeCell ref="BV163:CK163"/>
    <mergeCell ref="CL163:DA163"/>
    <mergeCell ref="A162:G162"/>
    <mergeCell ref="H162:AO162"/>
    <mergeCell ref="AP162:BE162"/>
    <mergeCell ref="BF162:BU162"/>
    <mergeCell ref="BV162:CK162"/>
    <mergeCell ref="CL162:DA162"/>
    <mergeCell ref="BV154:CK154"/>
    <mergeCell ref="CL154:DA154"/>
    <mergeCell ref="A152:DA152"/>
    <mergeCell ref="A147:G147"/>
    <mergeCell ref="H147:BC147"/>
    <mergeCell ref="BD147:BS147"/>
    <mergeCell ref="BT147:CI147"/>
    <mergeCell ref="CJ147:DA147"/>
    <mergeCell ref="A148:G148"/>
    <mergeCell ref="H148:BC148"/>
    <mergeCell ref="BD148:BS148"/>
    <mergeCell ref="BT148:CI148"/>
    <mergeCell ref="CJ148:DA148"/>
    <mergeCell ref="A149:G149"/>
    <mergeCell ref="H149:BC149"/>
    <mergeCell ref="BD149:BS149"/>
    <mergeCell ref="BT149:CI149"/>
    <mergeCell ref="CJ149:DA149"/>
    <mergeCell ref="CL140:DA140"/>
    <mergeCell ref="A139:G139"/>
    <mergeCell ref="H139:AO139"/>
    <mergeCell ref="AP139:BE139"/>
    <mergeCell ref="BF139:BU139"/>
    <mergeCell ref="BV139:CK139"/>
    <mergeCell ref="CL139:DA139"/>
    <mergeCell ref="A142:G142"/>
    <mergeCell ref="H142:AO142"/>
    <mergeCell ref="AP142:BE142"/>
    <mergeCell ref="BF142:BU142"/>
    <mergeCell ref="A146:G146"/>
    <mergeCell ref="A150:G150"/>
    <mergeCell ref="H150:BC150"/>
    <mergeCell ref="BD150:BS150"/>
    <mergeCell ref="BT150:CI150"/>
    <mergeCell ref="CJ150:DA150"/>
    <mergeCell ref="A134:G134"/>
    <mergeCell ref="H134:AO134"/>
    <mergeCell ref="AP134:BE134"/>
    <mergeCell ref="BF134:BU134"/>
    <mergeCell ref="BV134:CK134"/>
    <mergeCell ref="CL134:DA134"/>
    <mergeCell ref="A131:G131"/>
    <mergeCell ref="H131:AO131"/>
    <mergeCell ref="AP131:BE131"/>
    <mergeCell ref="BF131:BU131"/>
    <mergeCell ref="BV131:CK131"/>
    <mergeCell ref="CL131:DA131"/>
    <mergeCell ref="A138:G138"/>
    <mergeCell ref="H138:AO138"/>
    <mergeCell ref="AP138:BE138"/>
    <mergeCell ref="BF138:BU138"/>
    <mergeCell ref="BV138:CK138"/>
    <mergeCell ref="CL138:DA138"/>
    <mergeCell ref="A137:G137"/>
    <mergeCell ref="H137:AO137"/>
    <mergeCell ref="AP137:BE137"/>
    <mergeCell ref="BF137:BU137"/>
    <mergeCell ref="BV137:CK137"/>
    <mergeCell ref="CL137:DA137"/>
    <mergeCell ref="A136:G136"/>
    <mergeCell ref="H136:AO136"/>
    <mergeCell ref="AP136:BE136"/>
    <mergeCell ref="BF136:BU136"/>
    <mergeCell ref="BV136:CK136"/>
    <mergeCell ref="CL136:DA136"/>
    <mergeCell ref="H135:AO135"/>
    <mergeCell ref="A119:G119"/>
    <mergeCell ref="H119:BC119"/>
    <mergeCell ref="BD119:BS119"/>
    <mergeCell ref="BT119:CI119"/>
    <mergeCell ref="CJ119:DA119"/>
    <mergeCell ref="A132:G132"/>
    <mergeCell ref="H132:AO132"/>
    <mergeCell ref="AP132:BE132"/>
    <mergeCell ref="BF132:BU132"/>
    <mergeCell ref="BV132:CK132"/>
    <mergeCell ref="A120:G120"/>
    <mergeCell ref="H120:BC120"/>
    <mergeCell ref="BD120:BS120"/>
    <mergeCell ref="BT120:CI120"/>
    <mergeCell ref="CJ120:DA120"/>
    <mergeCell ref="A122:DA122"/>
    <mergeCell ref="X124:DA124"/>
    <mergeCell ref="A126:AO126"/>
    <mergeCell ref="AP126:DA126"/>
    <mergeCell ref="A117:G117"/>
    <mergeCell ref="H117:BC117"/>
    <mergeCell ref="BD117:BS117"/>
    <mergeCell ref="BT117:CI117"/>
    <mergeCell ref="CJ117:DA117"/>
    <mergeCell ref="A118:G118"/>
    <mergeCell ref="H118:BC118"/>
    <mergeCell ref="BD118:BS118"/>
    <mergeCell ref="BT118:CI118"/>
    <mergeCell ref="CJ118:DA118"/>
    <mergeCell ref="A115:G115"/>
    <mergeCell ref="H115:BC115"/>
    <mergeCell ref="BD115:BS115"/>
    <mergeCell ref="BT115:CI115"/>
    <mergeCell ref="CJ115:DA115"/>
    <mergeCell ref="A116:G116"/>
    <mergeCell ref="H116:BC116"/>
    <mergeCell ref="BD116:BS116"/>
    <mergeCell ref="BT116:CI116"/>
    <mergeCell ref="CJ116:DA116"/>
    <mergeCell ref="A103:G103"/>
    <mergeCell ref="H103:BC103"/>
    <mergeCell ref="BD103:BS103"/>
    <mergeCell ref="A105:G105"/>
    <mergeCell ref="H105:BC105"/>
    <mergeCell ref="BD105:BS105"/>
    <mergeCell ref="BT105:CI105"/>
    <mergeCell ref="CJ105:DA105"/>
    <mergeCell ref="A94:G94"/>
    <mergeCell ref="H94:BC94"/>
    <mergeCell ref="BD94:BS94"/>
    <mergeCell ref="BT94:CD94"/>
    <mergeCell ref="CE94:DA94"/>
    <mergeCell ref="BT103:CI103"/>
    <mergeCell ref="CJ103:DA103"/>
    <mergeCell ref="A97:DA97"/>
    <mergeCell ref="X99:DA99"/>
    <mergeCell ref="A95:G95"/>
    <mergeCell ref="H95:BC95"/>
    <mergeCell ref="BD95:BS95"/>
    <mergeCell ref="BT95:CD95"/>
    <mergeCell ref="CE95:DA95"/>
    <mergeCell ref="A101:AO101"/>
    <mergeCell ref="AP101:DA101"/>
    <mergeCell ref="A92:G92"/>
    <mergeCell ref="H92:BC92"/>
    <mergeCell ref="BD92:BS92"/>
    <mergeCell ref="BT92:CD92"/>
    <mergeCell ref="CE92:DA92"/>
    <mergeCell ref="A93:G93"/>
    <mergeCell ref="H93:BC93"/>
    <mergeCell ref="BD93:BS93"/>
    <mergeCell ref="BT93:CD93"/>
    <mergeCell ref="CE93:DA93"/>
    <mergeCell ref="A90:G90"/>
    <mergeCell ref="H90:BC90"/>
    <mergeCell ref="BD90:BS90"/>
    <mergeCell ref="BT90:CD90"/>
    <mergeCell ref="CE90:DA90"/>
    <mergeCell ref="A91:G91"/>
    <mergeCell ref="H91:BC91"/>
    <mergeCell ref="BD91:BS91"/>
    <mergeCell ref="BT91:CD91"/>
    <mergeCell ref="CE91:DA91"/>
    <mergeCell ref="A88:G88"/>
    <mergeCell ref="H88:BC88"/>
    <mergeCell ref="BD88:BS88"/>
    <mergeCell ref="BT88:CD88"/>
    <mergeCell ref="CE88:DA88"/>
    <mergeCell ref="A89:G89"/>
    <mergeCell ref="H89:BC89"/>
    <mergeCell ref="BD89:BS89"/>
    <mergeCell ref="BT89:CD89"/>
    <mergeCell ref="CE89:DA89"/>
    <mergeCell ref="A86:G86"/>
    <mergeCell ref="H86:BC86"/>
    <mergeCell ref="BD86:BS86"/>
    <mergeCell ref="BT86:CD86"/>
    <mergeCell ref="CE86:DA86"/>
    <mergeCell ref="A87:G87"/>
    <mergeCell ref="H87:BC87"/>
    <mergeCell ref="BD87:BS87"/>
    <mergeCell ref="BT87:CD87"/>
    <mergeCell ref="CE87:DA87"/>
    <mergeCell ref="A84:G84"/>
    <mergeCell ref="H84:BC84"/>
    <mergeCell ref="BD84:BS84"/>
    <mergeCell ref="BT84:CD84"/>
    <mergeCell ref="CE84:DA84"/>
    <mergeCell ref="A85:G85"/>
    <mergeCell ref="H85:BC85"/>
    <mergeCell ref="BD85:BS85"/>
    <mergeCell ref="BT85:CD85"/>
    <mergeCell ref="CE85:DA85"/>
    <mergeCell ref="A82:G82"/>
    <mergeCell ref="H82:BC82"/>
    <mergeCell ref="BD82:BS82"/>
    <mergeCell ref="BT82:CD82"/>
    <mergeCell ref="CE82:DA82"/>
    <mergeCell ref="A83:G83"/>
    <mergeCell ref="H83:BC83"/>
    <mergeCell ref="BD83:BS83"/>
    <mergeCell ref="BT83:CD83"/>
    <mergeCell ref="CE83:DA83"/>
    <mergeCell ref="A80:G80"/>
    <mergeCell ref="H80:BC80"/>
    <mergeCell ref="BD80:BS80"/>
    <mergeCell ref="BT80:CD80"/>
    <mergeCell ref="CE80:DA80"/>
    <mergeCell ref="A81:G81"/>
    <mergeCell ref="H81:BC81"/>
    <mergeCell ref="BD81:BS81"/>
    <mergeCell ref="BT81:CD81"/>
    <mergeCell ref="CE81:DA81"/>
    <mergeCell ref="A78:G78"/>
    <mergeCell ref="H78:BC78"/>
    <mergeCell ref="BD78:BS78"/>
    <mergeCell ref="BT78:CD78"/>
    <mergeCell ref="CE78:DA78"/>
    <mergeCell ref="A79:G79"/>
    <mergeCell ref="H79:BC79"/>
    <mergeCell ref="BD79:BS79"/>
    <mergeCell ref="BT79:CD79"/>
    <mergeCell ref="CE79:DA79"/>
    <mergeCell ref="A70:G70"/>
    <mergeCell ref="H70:BC70"/>
    <mergeCell ref="BD70:BS70"/>
    <mergeCell ref="BT70:CD70"/>
    <mergeCell ref="CE70:DA70"/>
    <mergeCell ref="H61:AG61"/>
    <mergeCell ref="AH61:AN61"/>
    <mergeCell ref="A76:G76"/>
    <mergeCell ref="H76:BC76"/>
    <mergeCell ref="BD76:BS76"/>
    <mergeCell ref="BT76:CD76"/>
    <mergeCell ref="CE76:DA76"/>
    <mergeCell ref="A77:G77"/>
    <mergeCell ref="H77:BC77"/>
    <mergeCell ref="BD77:BS77"/>
    <mergeCell ref="BT77:CD77"/>
    <mergeCell ref="CE77:DA77"/>
    <mergeCell ref="A74:G74"/>
    <mergeCell ref="H74:BC74"/>
    <mergeCell ref="BD74:BS74"/>
    <mergeCell ref="BT74:CD74"/>
    <mergeCell ref="CE74:DA74"/>
    <mergeCell ref="A75:G75"/>
    <mergeCell ref="H75:BC75"/>
    <mergeCell ref="BD75:BS75"/>
    <mergeCell ref="BT75:CD75"/>
    <mergeCell ref="CE75:DA75"/>
    <mergeCell ref="AP61:BC61"/>
    <mergeCell ref="BD57:BS57"/>
    <mergeCell ref="AE47:BC47"/>
    <mergeCell ref="BT59:CI59"/>
    <mergeCell ref="H57:AG57"/>
    <mergeCell ref="AH57:AN57"/>
    <mergeCell ref="AP57:BC57"/>
    <mergeCell ref="A57:G57"/>
    <mergeCell ref="A72:G72"/>
    <mergeCell ref="H72:BC72"/>
    <mergeCell ref="BD72:BS72"/>
    <mergeCell ref="BT72:CD72"/>
    <mergeCell ref="CE72:DA72"/>
    <mergeCell ref="A73:G73"/>
    <mergeCell ref="H73:BC73"/>
    <mergeCell ref="BD73:BS73"/>
    <mergeCell ref="BT73:CD73"/>
    <mergeCell ref="CE73:DA73"/>
    <mergeCell ref="BD59:BS59"/>
    <mergeCell ref="A68:AO68"/>
    <mergeCell ref="AP68:DA68"/>
    <mergeCell ref="A71:G71"/>
    <mergeCell ref="H71:BC71"/>
    <mergeCell ref="BD71:BS71"/>
    <mergeCell ref="BT71:CD71"/>
    <mergeCell ref="CE71:DA71"/>
    <mergeCell ref="X66:DA66"/>
    <mergeCell ref="A62:G62"/>
    <mergeCell ref="H62:BC62"/>
    <mergeCell ref="BD62:BS62"/>
    <mergeCell ref="BT62:CI62"/>
    <mergeCell ref="CJ62:DA62"/>
    <mergeCell ref="A64:DA64"/>
    <mergeCell ref="X52:DA52"/>
    <mergeCell ref="AH56:AN56"/>
    <mergeCell ref="BD47:CI47"/>
    <mergeCell ref="CJ47:DA47"/>
    <mergeCell ref="CJ49:DA49"/>
    <mergeCell ref="A50:DA50"/>
    <mergeCell ref="AP54:DA54"/>
    <mergeCell ref="G49:AD49"/>
    <mergeCell ref="AE49:BC49"/>
    <mergeCell ref="BD49:CI49"/>
    <mergeCell ref="A56:G56"/>
    <mergeCell ref="H56:AG56"/>
    <mergeCell ref="AP56:BC56"/>
    <mergeCell ref="BT57:CI57"/>
    <mergeCell ref="CJ59:DA59"/>
    <mergeCell ref="A60:G60"/>
    <mergeCell ref="BD60:BS60"/>
    <mergeCell ref="BT60:CI60"/>
    <mergeCell ref="CJ60:DA60"/>
    <mergeCell ref="A59:G59"/>
    <mergeCell ref="H59:AG59"/>
    <mergeCell ref="AH59:AN59"/>
    <mergeCell ref="AP59:BC59"/>
    <mergeCell ref="G47:AD47"/>
    <mergeCell ref="CJ57:DA57"/>
    <mergeCell ref="A58:G58"/>
    <mergeCell ref="H58:AG58"/>
    <mergeCell ref="AH58:AN58"/>
    <mergeCell ref="AP58:BC58"/>
    <mergeCell ref="BD58:BS58"/>
    <mergeCell ref="BT58:CI58"/>
    <mergeCell ref="CJ58:DA58"/>
    <mergeCell ref="A38:F38"/>
    <mergeCell ref="H38:BV38"/>
    <mergeCell ref="BW38:CL38"/>
    <mergeCell ref="CM38:DA38"/>
    <mergeCell ref="A36:F36"/>
    <mergeCell ref="H36:BV36"/>
    <mergeCell ref="A37:F37"/>
    <mergeCell ref="BW36:CL37"/>
    <mergeCell ref="A39:F39"/>
    <mergeCell ref="G39:BV39"/>
    <mergeCell ref="BW39:CL39"/>
    <mergeCell ref="CM39:DA39"/>
    <mergeCell ref="A41:DA41"/>
    <mergeCell ref="A46:F46"/>
    <mergeCell ref="G46:AD46"/>
    <mergeCell ref="AE46:BC46"/>
    <mergeCell ref="BD46:CI46"/>
    <mergeCell ref="A32:F33"/>
    <mergeCell ref="A34:F34"/>
    <mergeCell ref="H34:BV34"/>
    <mergeCell ref="BW34:CL35"/>
    <mergeCell ref="CM34:DA35"/>
    <mergeCell ref="A35:F35"/>
    <mergeCell ref="H35:BV35"/>
    <mergeCell ref="BW29:CL29"/>
    <mergeCell ref="CM29:DA29"/>
    <mergeCell ref="H30:BV30"/>
    <mergeCell ref="H31:BV31"/>
    <mergeCell ref="H32:BV32"/>
    <mergeCell ref="BW32:CL33"/>
    <mergeCell ref="CM32:DA33"/>
    <mergeCell ref="H33:BV33"/>
    <mergeCell ref="CM36:DA37"/>
    <mergeCell ref="H37:BV37"/>
    <mergeCell ref="A18:F18"/>
    <mergeCell ref="G18:AD18"/>
    <mergeCell ref="AE18:AY18"/>
    <mergeCell ref="AZ18:BQ18"/>
    <mergeCell ref="BR18:CI18"/>
    <mergeCell ref="CJ18:DA18"/>
    <mergeCell ref="CJ16:DA16"/>
    <mergeCell ref="A17:F17"/>
    <mergeCell ref="G17:AD17"/>
    <mergeCell ref="AE17:AY17"/>
    <mergeCell ref="AZ17:BQ17"/>
    <mergeCell ref="BR17:CI17"/>
    <mergeCell ref="CJ17:DA17"/>
    <mergeCell ref="A19:F19"/>
    <mergeCell ref="G19:AD19"/>
    <mergeCell ref="AE19:AY19"/>
    <mergeCell ref="AZ19:BQ19"/>
    <mergeCell ref="BR19:CI19"/>
    <mergeCell ref="CJ19:DA19"/>
    <mergeCell ref="AE12:BC12"/>
    <mergeCell ref="A16:F16"/>
    <mergeCell ref="G16:AD16"/>
    <mergeCell ref="AE16:AY16"/>
    <mergeCell ref="AZ16:BQ16"/>
    <mergeCell ref="BD12:BS12"/>
    <mergeCell ref="BR16:CI16"/>
    <mergeCell ref="BT12:CI12"/>
    <mergeCell ref="A10:F10"/>
    <mergeCell ref="G10:AD10"/>
    <mergeCell ref="AE10:BC10"/>
    <mergeCell ref="BD10:BS10"/>
    <mergeCell ref="BT10:CI10"/>
    <mergeCell ref="CJ10:DA10"/>
    <mergeCell ref="A9:F9"/>
    <mergeCell ref="G9:AD9"/>
    <mergeCell ref="AE9:BC9"/>
    <mergeCell ref="BD9:BS9"/>
    <mergeCell ref="BT9:CI9"/>
    <mergeCell ref="CJ9:DA9"/>
    <mergeCell ref="A11:F11"/>
    <mergeCell ref="G11:AD11"/>
    <mergeCell ref="AE11:BC11"/>
    <mergeCell ref="BD11:BS11"/>
    <mergeCell ref="BT11:CI11"/>
    <mergeCell ref="CJ11:DA11"/>
    <mergeCell ref="CJ12:DA12"/>
    <mergeCell ref="A14:DA14"/>
    <mergeCell ref="A12:F12"/>
    <mergeCell ref="G12:AD12"/>
    <mergeCell ref="A8:F8"/>
    <mergeCell ref="G8:AD8"/>
    <mergeCell ref="AE8:BC8"/>
    <mergeCell ref="BD8:BS8"/>
    <mergeCell ref="BT8:CI8"/>
    <mergeCell ref="CJ8:DA8"/>
    <mergeCell ref="A7:F7"/>
    <mergeCell ref="G7:AD7"/>
    <mergeCell ref="AE7:BC7"/>
    <mergeCell ref="BD7:BS7"/>
    <mergeCell ref="BT7:CI7"/>
    <mergeCell ref="CJ7:DA7"/>
    <mergeCell ref="A2:DA2"/>
    <mergeCell ref="A4:DA4"/>
    <mergeCell ref="A6:F6"/>
    <mergeCell ref="G6:AD6"/>
    <mergeCell ref="AE6:BC6"/>
    <mergeCell ref="BD6:BS6"/>
    <mergeCell ref="BT6:CI6"/>
    <mergeCell ref="CJ6:DA6"/>
    <mergeCell ref="BR20:CI20"/>
    <mergeCell ref="CJ20:DA20"/>
    <mergeCell ref="A22:DA22"/>
    <mergeCell ref="A20:F20"/>
    <mergeCell ref="BW25:CL25"/>
    <mergeCell ref="CM25:DA25"/>
    <mergeCell ref="A26:F26"/>
    <mergeCell ref="BW26:CL26"/>
    <mergeCell ref="CM26:DA26"/>
    <mergeCell ref="CM27:DA28"/>
    <mergeCell ref="H28:BV28"/>
    <mergeCell ref="A30:F30"/>
    <mergeCell ref="BW30:CL30"/>
    <mergeCell ref="CM30:DA30"/>
    <mergeCell ref="A31:F31"/>
    <mergeCell ref="BW31:CL31"/>
    <mergeCell ref="CM31:DA31"/>
    <mergeCell ref="A29:F29"/>
    <mergeCell ref="H29:BV29"/>
    <mergeCell ref="A24:F24"/>
    <mergeCell ref="BW24:CL24"/>
    <mergeCell ref="CM24:DA24"/>
    <mergeCell ref="H26:BV26"/>
    <mergeCell ref="G24:BV24"/>
    <mergeCell ref="H27:BV27"/>
    <mergeCell ref="A27:F28"/>
    <mergeCell ref="BW27:CL28"/>
    <mergeCell ref="A25:F25"/>
    <mergeCell ref="G25:BV25"/>
    <mergeCell ref="G20:AD20"/>
    <mergeCell ref="AE20:AY20"/>
    <mergeCell ref="AZ20:BQ20"/>
    <mergeCell ref="H60:AG60"/>
    <mergeCell ref="AH60:AN60"/>
    <mergeCell ref="AP60:BC60"/>
    <mergeCell ref="BD61:BS61"/>
    <mergeCell ref="BT61:CI61"/>
    <mergeCell ref="CJ61:DA61"/>
    <mergeCell ref="A61:G61"/>
    <mergeCell ref="A45:F45"/>
    <mergeCell ref="A43:DA43"/>
    <mergeCell ref="CJ46:DA46"/>
    <mergeCell ref="A47:F47"/>
    <mergeCell ref="G45:AD45"/>
    <mergeCell ref="AE45:BC45"/>
    <mergeCell ref="A106:G106"/>
    <mergeCell ref="H106:BC106"/>
    <mergeCell ref="BD106:BS106"/>
    <mergeCell ref="BT106:CI106"/>
    <mergeCell ref="CJ106:DA106"/>
    <mergeCell ref="A104:G104"/>
    <mergeCell ref="H104:BC104"/>
    <mergeCell ref="BD104:BS104"/>
    <mergeCell ref="BD45:CI45"/>
    <mergeCell ref="CJ45:DA45"/>
    <mergeCell ref="A48:F48"/>
    <mergeCell ref="G48:AD48"/>
    <mergeCell ref="AE48:BC48"/>
    <mergeCell ref="A49:F49"/>
    <mergeCell ref="BD56:BS56"/>
    <mergeCell ref="BT56:CI56"/>
    <mergeCell ref="CJ56:DA56"/>
    <mergeCell ref="BD48:CI48"/>
    <mergeCell ref="CJ48:DA48"/>
    <mergeCell ref="A113:AO113"/>
    <mergeCell ref="AP113:DA113"/>
    <mergeCell ref="H107:BC107"/>
    <mergeCell ref="BD107:BS107"/>
    <mergeCell ref="BT107:CI107"/>
    <mergeCell ref="CJ107:DA107"/>
    <mergeCell ref="A109:DA109"/>
    <mergeCell ref="X111:DA111"/>
    <mergeCell ref="A107:G107"/>
    <mergeCell ref="BT104:CI104"/>
    <mergeCell ref="CJ104:DA104"/>
    <mergeCell ref="A128:DA128"/>
    <mergeCell ref="A141:G141"/>
    <mergeCell ref="H141:AO141"/>
    <mergeCell ref="AP141:BE141"/>
    <mergeCell ref="BF141:BU141"/>
    <mergeCell ref="BV141:CK141"/>
    <mergeCell ref="CL141:DA141"/>
    <mergeCell ref="A130:G130"/>
    <mergeCell ref="H130:AO130"/>
    <mergeCell ref="AP130:BE130"/>
    <mergeCell ref="BF130:BU130"/>
    <mergeCell ref="BV130:CK130"/>
    <mergeCell ref="CL130:DA130"/>
    <mergeCell ref="CL132:DA132"/>
    <mergeCell ref="A133:G133"/>
    <mergeCell ref="H133:AO133"/>
    <mergeCell ref="AP133:BE133"/>
    <mergeCell ref="BF133:BU133"/>
    <mergeCell ref="BV133:CK133"/>
    <mergeCell ref="CL133:DA133"/>
    <mergeCell ref="A135:G135"/>
    <mergeCell ref="X175:DA175"/>
    <mergeCell ref="A177:AO177"/>
    <mergeCell ref="AP177:DA177"/>
    <mergeCell ref="A154:G154"/>
    <mergeCell ref="H154:AO154"/>
    <mergeCell ref="AP154:BE154"/>
    <mergeCell ref="BF154:BU154"/>
    <mergeCell ref="A155:G155"/>
    <mergeCell ref="H155:AO155"/>
    <mergeCell ref="AP155:BE155"/>
    <mergeCell ref="A186:G186"/>
    <mergeCell ref="H186:AO186"/>
    <mergeCell ref="AP186:BE186"/>
    <mergeCell ref="BF186:BU186"/>
    <mergeCell ref="BV186:CK186"/>
    <mergeCell ref="CL186:DA186"/>
    <mergeCell ref="AP135:BE135"/>
    <mergeCell ref="BF135:BU135"/>
    <mergeCell ref="BV135:CK135"/>
    <mergeCell ref="CL135:DA135"/>
    <mergeCell ref="H146:BC146"/>
    <mergeCell ref="BD146:BS146"/>
    <mergeCell ref="BT146:CI146"/>
    <mergeCell ref="BV142:CK142"/>
    <mergeCell ref="CJ146:DA146"/>
    <mergeCell ref="CL142:DA142"/>
    <mergeCell ref="A144:DA144"/>
    <mergeCell ref="A140:G140"/>
    <mergeCell ref="H140:AO140"/>
    <mergeCell ref="AP140:BE140"/>
    <mergeCell ref="BF140:BU140"/>
    <mergeCell ref="BV140:CK140"/>
    <mergeCell ref="BV187:CK187"/>
    <mergeCell ref="CL187:DA187"/>
    <mergeCell ref="A158:G158"/>
    <mergeCell ref="H158:AO158"/>
    <mergeCell ref="AP158:BE158"/>
    <mergeCell ref="BF158:BU158"/>
    <mergeCell ref="BV158:CK158"/>
    <mergeCell ref="CL158:DA158"/>
    <mergeCell ref="A157:G157"/>
    <mergeCell ref="H157:AO157"/>
    <mergeCell ref="AP157:BE157"/>
    <mergeCell ref="BF157:BU157"/>
    <mergeCell ref="BV157:CK157"/>
    <mergeCell ref="CL157:DA157"/>
    <mergeCell ref="BF155:BU155"/>
    <mergeCell ref="BV155:CK155"/>
    <mergeCell ref="BV190:CK190"/>
    <mergeCell ref="CL190:DA190"/>
    <mergeCell ref="CL155:DA155"/>
    <mergeCell ref="A156:G156"/>
    <mergeCell ref="H156:AO156"/>
    <mergeCell ref="AP156:BE156"/>
    <mergeCell ref="BF156:BU156"/>
    <mergeCell ref="BV156:CK156"/>
    <mergeCell ref="CL156:DA156"/>
    <mergeCell ref="A161:G161"/>
    <mergeCell ref="H161:AO161"/>
    <mergeCell ref="AP161:BE161"/>
    <mergeCell ref="BF161:BU161"/>
    <mergeCell ref="BV161:CK161"/>
    <mergeCell ref="CL161:DA161"/>
    <mergeCell ref="A160:G160"/>
    <mergeCell ref="BT205:CI205"/>
    <mergeCell ref="CJ205:DA205"/>
    <mergeCell ref="A206:G206"/>
    <mergeCell ref="BT206:CI206"/>
    <mergeCell ref="CJ206:DA206"/>
    <mergeCell ref="H205:AM205"/>
    <mergeCell ref="AN205:BC205"/>
    <mergeCell ref="BD205:BS205"/>
    <mergeCell ref="A200:G200"/>
    <mergeCell ref="BD200:BS200"/>
    <mergeCell ref="BT200:CI200"/>
    <mergeCell ref="A198:G198"/>
    <mergeCell ref="BD198:BS198"/>
    <mergeCell ref="BT198:CI198"/>
    <mergeCell ref="CJ198:DA198"/>
    <mergeCell ref="H198:BC198"/>
    <mergeCell ref="A199:G199"/>
    <mergeCell ref="BD199:BS199"/>
    <mergeCell ref="BT199:CI199"/>
    <mergeCell ref="CJ199:DA199"/>
    <mergeCell ref="H199:BC199"/>
    <mergeCell ref="CJ200:DA200"/>
    <mergeCell ref="H200:BC200"/>
    <mergeCell ref="A201:G201"/>
    <mergeCell ref="BD201:BS201"/>
    <mergeCell ref="BT201:CI201"/>
    <mergeCell ref="CJ201:DA201"/>
    <mergeCell ref="H201:BC201"/>
    <mergeCell ref="H206:AM206"/>
    <mergeCell ref="AN206:BC206"/>
    <mergeCell ref="BD206:BS206"/>
    <mergeCell ref="A203:DA203"/>
    <mergeCell ref="BD215:BS215"/>
    <mergeCell ref="H216:AM216"/>
    <mergeCell ref="AN216:BC216"/>
    <mergeCell ref="BD216:BS216"/>
    <mergeCell ref="BD218:BS218"/>
    <mergeCell ref="A220:DA220"/>
    <mergeCell ref="A222:G222"/>
    <mergeCell ref="H222:BS222"/>
    <mergeCell ref="BT222:CI222"/>
    <mergeCell ref="CJ222:DA222"/>
    <mergeCell ref="A217:G217"/>
    <mergeCell ref="H223:BS223"/>
    <mergeCell ref="BT223:CI223"/>
    <mergeCell ref="CJ223:DA223"/>
    <mergeCell ref="A230:G230"/>
    <mergeCell ref="H230:BS230"/>
    <mergeCell ref="BT230:CI230"/>
    <mergeCell ref="CJ230:DA230"/>
    <mergeCell ref="A224:G224"/>
    <mergeCell ref="H224:BS224"/>
    <mergeCell ref="A215:G215"/>
    <mergeCell ref="BT215:CI215"/>
    <mergeCell ref="CJ215:DA215"/>
    <mergeCell ref="A216:G216"/>
    <mergeCell ref="BT216:CI216"/>
    <mergeCell ref="CJ216:DA216"/>
    <mergeCell ref="H215:AM215"/>
    <mergeCell ref="AN215:BC215"/>
    <mergeCell ref="A226:G226"/>
    <mergeCell ref="H226:BS226"/>
    <mergeCell ref="BT226:CI226"/>
    <mergeCell ref="CJ226:DA226"/>
    <mergeCell ref="A247:DA247"/>
    <mergeCell ref="A249:G249"/>
    <mergeCell ref="H249:BC249"/>
    <mergeCell ref="BD249:BS249"/>
    <mergeCell ref="BT249:CI249"/>
    <mergeCell ref="CJ249:DA249"/>
    <mergeCell ref="A244:G244"/>
    <mergeCell ref="H244:BC244"/>
    <mergeCell ref="A250:G250"/>
    <mergeCell ref="H250:BC250"/>
    <mergeCell ref="BD250:BS250"/>
    <mergeCell ref="BT250:CI250"/>
    <mergeCell ref="CJ250:DA250"/>
    <mergeCell ref="BD244:BS244"/>
    <mergeCell ref="BT244:CI244"/>
    <mergeCell ref="CJ244:DA244"/>
    <mergeCell ref="A245:G245"/>
    <mergeCell ref="H245:BC245"/>
    <mergeCell ref="BD245:BS245"/>
    <mergeCell ref="BT245:CI245"/>
    <mergeCell ref="CJ245:DA245"/>
    <mergeCell ref="A251:G251"/>
    <mergeCell ref="H251:BC251"/>
    <mergeCell ref="BD251:BS251"/>
    <mergeCell ref="BT251:CI251"/>
    <mergeCell ref="CJ251:DA251"/>
    <mergeCell ref="A253:G253"/>
    <mergeCell ref="H253:BC253"/>
    <mergeCell ref="BD253:BS253"/>
    <mergeCell ref="BT253:CI253"/>
    <mergeCell ref="CJ253:DA253"/>
    <mergeCell ref="A255:DA255"/>
    <mergeCell ref="A257:G257"/>
    <mergeCell ref="H257:BC257"/>
    <mergeCell ref="BD257:BS257"/>
    <mergeCell ref="BT257:CI257"/>
    <mergeCell ref="CJ257:DA257"/>
    <mergeCell ref="A258:G258"/>
    <mergeCell ref="H258:BC258"/>
    <mergeCell ref="BD258:BS258"/>
    <mergeCell ref="BT258:CI258"/>
    <mergeCell ref="CJ258:DA258"/>
    <mergeCell ref="A252:G252"/>
    <mergeCell ref="H252:BC252"/>
    <mergeCell ref="BD252:BS252"/>
    <mergeCell ref="BT252:CI252"/>
    <mergeCell ref="CJ252:DA252"/>
    <mergeCell ref="H266:BC266"/>
    <mergeCell ref="BD266:BS266"/>
    <mergeCell ref="BT266:CI266"/>
    <mergeCell ref="CJ266:DA266"/>
    <mergeCell ref="A259:G259"/>
    <mergeCell ref="H259:BC259"/>
    <mergeCell ref="BD259:BS259"/>
    <mergeCell ref="BT259:CI259"/>
    <mergeCell ref="CJ259:DA259"/>
    <mergeCell ref="A260:G260"/>
    <mergeCell ref="H260:BC260"/>
    <mergeCell ref="BD260:BS260"/>
    <mergeCell ref="BT260:CI260"/>
    <mergeCell ref="CJ260:DA260"/>
    <mergeCell ref="A261:G261"/>
    <mergeCell ref="H261:BC261"/>
    <mergeCell ref="BD261:BS261"/>
    <mergeCell ref="BT261:CI261"/>
    <mergeCell ref="CJ261:DA261"/>
    <mergeCell ref="A262:G262"/>
    <mergeCell ref="H262:BC262"/>
    <mergeCell ref="BD262:BS262"/>
    <mergeCell ref="BT262:CI262"/>
    <mergeCell ref="CJ262:DA262"/>
    <mergeCell ref="A267:G267"/>
    <mergeCell ref="H267:BC267"/>
    <mergeCell ref="BD267:BS267"/>
    <mergeCell ref="BT267:CI267"/>
    <mergeCell ref="CJ267:DA267"/>
    <mergeCell ref="C270:R270"/>
    <mergeCell ref="T270:AB270"/>
    <mergeCell ref="AN270:BK270"/>
    <mergeCell ref="D275:R275"/>
    <mergeCell ref="T271:AB271"/>
    <mergeCell ref="AN271:BK271"/>
    <mergeCell ref="C272:R272"/>
    <mergeCell ref="T272:AB272"/>
    <mergeCell ref="AN272:BK272"/>
    <mergeCell ref="T273:AB273"/>
    <mergeCell ref="AN273:BK273"/>
    <mergeCell ref="A263:G263"/>
    <mergeCell ref="H263:BC263"/>
    <mergeCell ref="BD263:BS263"/>
    <mergeCell ref="BT263:CI263"/>
    <mergeCell ref="CJ263:DA263"/>
    <mergeCell ref="A264:G264"/>
    <mergeCell ref="H264:BC264"/>
    <mergeCell ref="BD264:BS264"/>
    <mergeCell ref="BT264:CI264"/>
    <mergeCell ref="CJ264:DA264"/>
    <mergeCell ref="A265:G265"/>
    <mergeCell ref="H265:BC265"/>
    <mergeCell ref="BD265:BS265"/>
    <mergeCell ref="BT265:CI265"/>
    <mergeCell ref="CJ265:DA265"/>
    <mergeCell ref="A266:G266"/>
  </mergeCells>
  <pageMargins left="0.39370078740157483" right="0.39370078740157483" top="0.39370078740157483" bottom="0" header="0.19685039370078741" footer="0.19685039370078741"/>
  <pageSetup paperSize="9" scale="96" fitToHeight="0" orientation="portrait" r:id="rId1"/>
  <headerFooter alignWithMargins="0"/>
  <rowBreaks count="5" manualBreakCount="5">
    <brk id="38" max="104" man="1"/>
    <brk id="88" max="104" man="1"/>
    <brk id="143" max="104" man="1"/>
    <brk id="201" max="104" man="1"/>
    <brk id="246" max="104"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pageSetUpPr fitToPage="1"/>
  </sheetPr>
  <dimension ref="A1:DX261"/>
  <sheetViews>
    <sheetView view="pageBreakPreview" topLeftCell="A226" zoomScale="115" zoomScaleNormal="100" zoomScaleSheetLayoutView="115" workbookViewId="0">
      <selection activeCell="H218" sqref="H218:BS218"/>
    </sheetView>
  </sheetViews>
  <sheetFormatPr defaultColWidth="0.85546875" defaultRowHeight="12" customHeight="1" x14ac:dyDescent="0.25"/>
  <cols>
    <col min="1" max="22" width="0.85546875" style="2"/>
    <col min="23" max="23" width="2" style="2" customWidth="1"/>
    <col min="24" max="24" width="0.85546875" style="2" customWidth="1"/>
    <col min="25" max="40" width="0.85546875" style="2"/>
    <col min="41" max="41" width="6.140625" style="2" customWidth="1"/>
    <col min="42" max="16384" width="0.85546875" style="2"/>
  </cols>
  <sheetData>
    <row r="1" spans="1:105" ht="8.4499999999999993" customHeight="1" x14ac:dyDescent="0.25"/>
    <row r="2" spans="1:105" ht="25.9" customHeight="1" x14ac:dyDescent="0.25">
      <c r="A2" s="705" t="s">
        <v>567</v>
      </c>
      <c r="B2" s="705"/>
      <c r="C2" s="705"/>
      <c r="D2" s="705"/>
      <c r="E2" s="705"/>
      <c r="F2" s="705"/>
      <c r="G2" s="705"/>
      <c r="H2" s="705"/>
      <c r="I2" s="705"/>
      <c r="J2" s="705"/>
      <c r="K2" s="705"/>
      <c r="L2" s="705"/>
      <c r="M2" s="705"/>
      <c r="N2" s="705"/>
      <c r="O2" s="705"/>
      <c r="P2" s="705"/>
      <c r="Q2" s="705"/>
      <c r="R2" s="705"/>
      <c r="S2" s="705"/>
      <c r="T2" s="705"/>
      <c r="U2" s="705"/>
      <c r="V2" s="705"/>
      <c r="W2" s="705"/>
      <c r="X2" s="705"/>
      <c r="Y2" s="705"/>
      <c r="Z2" s="705"/>
      <c r="AA2" s="705"/>
      <c r="AB2" s="705"/>
      <c r="AC2" s="705"/>
      <c r="AD2" s="705"/>
      <c r="AE2" s="705"/>
      <c r="AF2" s="705"/>
      <c r="AG2" s="705"/>
      <c r="AH2" s="705"/>
      <c r="AI2" s="705"/>
      <c r="AJ2" s="705"/>
      <c r="AK2" s="705"/>
      <c r="AL2" s="705"/>
      <c r="AM2" s="705"/>
      <c r="AN2" s="705"/>
      <c r="AO2" s="705"/>
      <c r="AP2" s="705"/>
      <c r="AQ2" s="705"/>
      <c r="AR2" s="705"/>
      <c r="AS2" s="705"/>
      <c r="AT2" s="705"/>
      <c r="AU2" s="705"/>
      <c r="AV2" s="705"/>
      <c r="AW2" s="705"/>
      <c r="AX2" s="705"/>
      <c r="AY2" s="705"/>
      <c r="AZ2" s="705"/>
      <c r="BA2" s="705"/>
      <c r="BB2" s="705"/>
      <c r="BC2" s="705"/>
      <c r="BD2" s="705"/>
      <c r="BE2" s="705"/>
      <c r="BF2" s="705"/>
      <c r="BG2" s="705"/>
      <c r="BH2" s="705"/>
      <c r="BI2" s="705"/>
      <c r="BJ2" s="705"/>
      <c r="BK2" s="705"/>
      <c r="BL2" s="705"/>
      <c r="BM2" s="705"/>
      <c r="BN2" s="705"/>
      <c r="BO2" s="705"/>
      <c r="BP2" s="705"/>
      <c r="BQ2" s="705"/>
      <c r="BR2" s="705"/>
      <c r="BS2" s="705"/>
      <c r="BT2" s="705"/>
      <c r="BU2" s="705"/>
      <c r="BV2" s="705"/>
      <c r="BW2" s="705"/>
      <c r="BX2" s="705"/>
      <c r="BY2" s="705"/>
      <c r="BZ2" s="705"/>
      <c r="CA2" s="705"/>
      <c r="CB2" s="705"/>
      <c r="CC2" s="705"/>
      <c r="CD2" s="705"/>
      <c r="CE2" s="705"/>
      <c r="CF2" s="705"/>
      <c r="CG2" s="705"/>
      <c r="CH2" s="705"/>
      <c r="CI2" s="705"/>
      <c r="CJ2" s="705"/>
      <c r="CK2" s="705"/>
      <c r="CL2" s="705"/>
      <c r="CM2" s="705"/>
      <c r="CN2" s="705"/>
      <c r="CO2" s="705"/>
      <c r="CP2" s="705"/>
      <c r="CQ2" s="705"/>
      <c r="CR2" s="705"/>
      <c r="CS2" s="705"/>
      <c r="CT2" s="705"/>
      <c r="CU2" s="705"/>
      <c r="CV2" s="705"/>
      <c r="CW2" s="705"/>
      <c r="CX2" s="705"/>
      <c r="CY2" s="705"/>
      <c r="CZ2" s="705"/>
      <c r="DA2" s="705"/>
    </row>
    <row r="3" spans="1:105" ht="10.15" customHeight="1" x14ac:dyDescent="0.25"/>
    <row r="4" spans="1:105" s="6" customFormat="1" ht="14.25" x14ac:dyDescent="0.2">
      <c r="A4" s="465" t="s">
        <v>13</v>
      </c>
      <c r="B4" s="465"/>
      <c r="C4" s="465"/>
      <c r="D4" s="465"/>
      <c r="E4" s="465"/>
      <c r="F4" s="465"/>
      <c r="G4" s="465"/>
      <c r="H4" s="465"/>
      <c r="I4" s="465"/>
      <c r="J4" s="465"/>
      <c r="K4" s="465"/>
      <c r="L4" s="465"/>
      <c r="M4" s="465"/>
      <c r="N4" s="465"/>
      <c r="O4" s="465"/>
      <c r="P4" s="465"/>
      <c r="Q4" s="465"/>
      <c r="R4" s="465"/>
      <c r="S4" s="465"/>
      <c r="T4" s="465"/>
      <c r="U4" s="465"/>
      <c r="V4" s="465"/>
      <c r="W4" s="465"/>
      <c r="X4" s="465"/>
      <c r="Y4" s="465"/>
      <c r="Z4" s="465"/>
      <c r="AA4" s="465"/>
      <c r="AB4" s="465"/>
      <c r="AC4" s="465"/>
      <c r="AD4" s="465"/>
      <c r="AE4" s="465"/>
      <c r="AF4" s="465"/>
      <c r="AG4" s="465"/>
      <c r="AH4" s="465"/>
      <c r="AI4" s="465"/>
      <c r="AJ4" s="465"/>
      <c r="AK4" s="465"/>
      <c r="AL4" s="465"/>
      <c r="AM4" s="465"/>
      <c r="AN4" s="465"/>
      <c r="AO4" s="465"/>
      <c r="AP4" s="465"/>
      <c r="AQ4" s="465"/>
      <c r="AR4" s="465"/>
      <c r="AS4" s="465"/>
      <c r="AT4" s="465"/>
      <c r="AU4" s="465"/>
      <c r="AV4" s="465"/>
      <c r="AW4" s="465"/>
      <c r="AX4" s="465"/>
      <c r="AY4" s="465"/>
      <c r="AZ4" s="465"/>
      <c r="BA4" s="465"/>
      <c r="BB4" s="465"/>
      <c r="BC4" s="465"/>
      <c r="BD4" s="465"/>
      <c r="BE4" s="465"/>
      <c r="BF4" s="465"/>
      <c r="BG4" s="465"/>
      <c r="BH4" s="465"/>
      <c r="BI4" s="465"/>
      <c r="BJ4" s="465"/>
      <c r="BK4" s="465"/>
      <c r="BL4" s="465"/>
      <c r="BM4" s="465"/>
      <c r="BN4" s="465"/>
      <c r="BO4" s="465"/>
      <c r="BP4" s="465"/>
      <c r="BQ4" s="465"/>
      <c r="BR4" s="465"/>
      <c r="BS4" s="465"/>
      <c r="BT4" s="465"/>
      <c r="BU4" s="465"/>
      <c r="BV4" s="465"/>
      <c r="BW4" s="465"/>
      <c r="BX4" s="465"/>
      <c r="BY4" s="465"/>
      <c r="BZ4" s="465"/>
      <c r="CA4" s="465"/>
      <c r="CB4" s="465"/>
      <c r="CC4" s="465"/>
      <c r="CD4" s="465"/>
      <c r="CE4" s="465"/>
      <c r="CF4" s="465"/>
      <c r="CG4" s="465"/>
      <c r="CH4" s="465"/>
      <c r="CI4" s="465"/>
      <c r="CJ4" s="465"/>
      <c r="CK4" s="465"/>
      <c r="CL4" s="465"/>
      <c r="CM4" s="465"/>
      <c r="CN4" s="465"/>
      <c r="CO4" s="465"/>
      <c r="CP4" s="465"/>
      <c r="CQ4" s="465"/>
      <c r="CR4" s="465"/>
      <c r="CS4" s="465"/>
      <c r="CT4" s="465"/>
      <c r="CU4" s="465"/>
      <c r="CV4" s="465"/>
      <c r="CW4" s="465"/>
      <c r="CX4" s="465"/>
      <c r="CY4" s="465"/>
      <c r="CZ4" s="465"/>
      <c r="DA4" s="465"/>
    </row>
    <row r="5" spans="1:105" ht="10.5" customHeight="1" x14ac:dyDescent="0.25"/>
    <row r="6" spans="1:105" s="3" customFormat="1" ht="45" customHeight="1" x14ac:dyDescent="0.2">
      <c r="A6" s="466" t="s">
        <v>0</v>
      </c>
      <c r="B6" s="467"/>
      <c r="C6" s="467"/>
      <c r="D6" s="467"/>
      <c r="E6" s="467"/>
      <c r="F6" s="468"/>
      <c r="G6" s="466" t="s">
        <v>19</v>
      </c>
      <c r="H6" s="467"/>
      <c r="I6" s="467"/>
      <c r="J6" s="467"/>
      <c r="K6" s="467"/>
      <c r="L6" s="467"/>
      <c r="M6" s="467"/>
      <c r="N6" s="467"/>
      <c r="O6" s="467"/>
      <c r="P6" s="467"/>
      <c r="Q6" s="467"/>
      <c r="R6" s="467"/>
      <c r="S6" s="467"/>
      <c r="T6" s="467"/>
      <c r="U6" s="467"/>
      <c r="V6" s="467"/>
      <c r="W6" s="467"/>
      <c r="X6" s="467"/>
      <c r="Y6" s="467"/>
      <c r="Z6" s="467"/>
      <c r="AA6" s="467"/>
      <c r="AB6" s="467"/>
      <c r="AC6" s="467"/>
      <c r="AD6" s="468"/>
      <c r="AE6" s="466" t="s">
        <v>15</v>
      </c>
      <c r="AF6" s="467"/>
      <c r="AG6" s="467"/>
      <c r="AH6" s="467"/>
      <c r="AI6" s="467"/>
      <c r="AJ6" s="467"/>
      <c r="AK6" s="467"/>
      <c r="AL6" s="467"/>
      <c r="AM6" s="467"/>
      <c r="AN6" s="467"/>
      <c r="AO6" s="467"/>
      <c r="AP6" s="467"/>
      <c r="AQ6" s="467"/>
      <c r="AR6" s="467"/>
      <c r="AS6" s="467"/>
      <c r="AT6" s="467"/>
      <c r="AU6" s="467"/>
      <c r="AV6" s="467"/>
      <c r="AW6" s="467"/>
      <c r="AX6" s="467"/>
      <c r="AY6" s="467"/>
      <c r="AZ6" s="467"/>
      <c r="BA6" s="467"/>
      <c r="BB6" s="467"/>
      <c r="BC6" s="468"/>
      <c r="BD6" s="466" t="s">
        <v>82</v>
      </c>
      <c r="BE6" s="467"/>
      <c r="BF6" s="467"/>
      <c r="BG6" s="467"/>
      <c r="BH6" s="467"/>
      <c r="BI6" s="467"/>
      <c r="BJ6" s="467"/>
      <c r="BK6" s="467"/>
      <c r="BL6" s="467"/>
      <c r="BM6" s="467"/>
      <c r="BN6" s="467"/>
      <c r="BO6" s="467"/>
      <c r="BP6" s="467"/>
      <c r="BQ6" s="467"/>
      <c r="BR6" s="467"/>
      <c r="BS6" s="468"/>
      <c r="BT6" s="466" t="s">
        <v>16</v>
      </c>
      <c r="BU6" s="467"/>
      <c r="BV6" s="467"/>
      <c r="BW6" s="467"/>
      <c r="BX6" s="467"/>
      <c r="BY6" s="467"/>
      <c r="BZ6" s="467"/>
      <c r="CA6" s="467"/>
      <c r="CB6" s="467"/>
      <c r="CC6" s="467"/>
      <c r="CD6" s="467"/>
      <c r="CE6" s="467"/>
      <c r="CF6" s="467"/>
      <c r="CG6" s="467"/>
      <c r="CH6" s="467"/>
      <c r="CI6" s="468"/>
      <c r="CJ6" s="466" t="s">
        <v>17</v>
      </c>
      <c r="CK6" s="467"/>
      <c r="CL6" s="467"/>
      <c r="CM6" s="467"/>
      <c r="CN6" s="467"/>
      <c r="CO6" s="467"/>
      <c r="CP6" s="467"/>
      <c r="CQ6" s="467"/>
      <c r="CR6" s="467"/>
      <c r="CS6" s="467"/>
      <c r="CT6" s="467"/>
      <c r="CU6" s="467"/>
      <c r="CV6" s="467"/>
      <c r="CW6" s="467"/>
      <c r="CX6" s="467"/>
      <c r="CY6" s="467"/>
      <c r="CZ6" s="467"/>
      <c r="DA6" s="468"/>
    </row>
    <row r="7" spans="1:105" s="4" customFormat="1" ht="12.75" x14ac:dyDescent="0.2">
      <c r="A7" s="472">
        <v>1</v>
      </c>
      <c r="B7" s="472"/>
      <c r="C7" s="472"/>
      <c r="D7" s="472"/>
      <c r="E7" s="472"/>
      <c r="F7" s="472"/>
      <c r="G7" s="472">
        <v>2</v>
      </c>
      <c r="H7" s="472"/>
      <c r="I7" s="472"/>
      <c r="J7" s="472"/>
      <c r="K7" s="472"/>
      <c r="L7" s="472"/>
      <c r="M7" s="472"/>
      <c r="N7" s="472"/>
      <c r="O7" s="472"/>
      <c r="P7" s="472"/>
      <c r="Q7" s="472"/>
      <c r="R7" s="472"/>
      <c r="S7" s="472"/>
      <c r="T7" s="472"/>
      <c r="U7" s="472"/>
      <c r="V7" s="472"/>
      <c r="W7" s="472"/>
      <c r="X7" s="472"/>
      <c r="Y7" s="472"/>
      <c r="Z7" s="472"/>
      <c r="AA7" s="472"/>
      <c r="AB7" s="472"/>
      <c r="AC7" s="472"/>
      <c r="AD7" s="472"/>
      <c r="AE7" s="472">
        <v>3</v>
      </c>
      <c r="AF7" s="472"/>
      <c r="AG7" s="472"/>
      <c r="AH7" s="472"/>
      <c r="AI7" s="472"/>
      <c r="AJ7" s="472"/>
      <c r="AK7" s="472"/>
      <c r="AL7" s="472"/>
      <c r="AM7" s="472"/>
      <c r="AN7" s="472"/>
      <c r="AO7" s="472"/>
      <c r="AP7" s="472"/>
      <c r="AQ7" s="472"/>
      <c r="AR7" s="472"/>
      <c r="AS7" s="472"/>
      <c r="AT7" s="472"/>
      <c r="AU7" s="472"/>
      <c r="AV7" s="472"/>
      <c r="AW7" s="472"/>
      <c r="AX7" s="472"/>
      <c r="AY7" s="472"/>
      <c r="AZ7" s="472"/>
      <c r="BA7" s="472"/>
      <c r="BB7" s="472"/>
      <c r="BC7" s="472"/>
      <c r="BD7" s="472">
        <v>4</v>
      </c>
      <c r="BE7" s="472"/>
      <c r="BF7" s="472"/>
      <c r="BG7" s="472"/>
      <c r="BH7" s="472"/>
      <c r="BI7" s="472"/>
      <c r="BJ7" s="472"/>
      <c r="BK7" s="472"/>
      <c r="BL7" s="472"/>
      <c r="BM7" s="472"/>
      <c r="BN7" s="472"/>
      <c r="BO7" s="472"/>
      <c r="BP7" s="472"/>
      <c r="BQ7" s="472"/>
      <c r="BR7" s="472"/>
      <c r="BS7" s="472"/>
      <c r="BT7" s="472">
        <v>5</v>
      </c>
      <c r="BU7" s="472"/>
      <c r="BV7" s="472"/>
      <c r="BW7" s="472"/>
      <c r="BX7" s="472"/>
      <c r="BY7" s="472"/>
      <c r="BZ7" s="472"/>
      <c r="CA7" s="472"/>
      <c r="CB7" s="472"/>
      <c r="CC7" s="472"/>
      <c r="CD7" s="472"/>
      <c r="CE7" s="472"/>
      <c r="CF7" s="472"/>
      <c r="CG7" s="472"/>
      <c r="CH7" s="472"/>
      <c r="CI7" s="472"/>
      <c r="CJ7" s="472">
        <v>6</v>
      </c>
      <c r="CK7" s="472"/>
      <c r="CL7" s="472"/>
      <c r="CM7" s="472"/>
      <c r="CN7" s="472"/>
      <c r="CO7" s="472"/>
      <c r="CP7" s="472"/>
      <c r="CQ7" s="472"/>
      <c r="CR7" s="472"/>
      <c r="CS7" s="472"/>
      <c r="CT7" s="472"/>
      <c r="CU7" s="472"/>
      <c r="CV7" s="472"/>
      <c r="CW7" s="472"/>
      <c r="CX7" s="472"/>
      <c r="CY7" s="472"/>
      <c r="CZ7" s="472"/>
      <c r="DA7" s="472"/>
    </row>
    <row r="8" spans="1:105" s="5" customFormat="1" ht="15" customHeight="1" x14ac:dyDescent="0.2">
      <c r="A8" s="411"/>
      <c r="B8" s="411"/>
      <c r="C8" s="411"/>
      <c r="D8" s="411"/>
      <c r="E8" s="411"/>
      <c r="F8" s="411"/>
      <c r="G8" s="418"/>
      <c r="H8" s="418"/>
      <c r="I8" s="418"/>
      <c r="J8" s="418"/>
      <c r="K8" s="418"/>
      <c r="L8" s="418"/>
      <c r="M8" s="418"/>
      <c r="N8" s="418"/>
      <c r="O8" s="418"/>
      <c r="P8" s="418"/>
      <c r="Q8" s="418"/>
      <c r="R8" s="418"/>
      <c r="S8" s="418"/>
      <c r="T8" s="418"/>
      <c r="U8" s="418"/>
      <c r="V8" s="418"/>
      <c r="W8" s="418"/>
      <c r="X8" s="418"/>
      <c r="Y8" s="418"/>
      <c r="Z8" s="418"/>
      <c r="AA8" s="418"/>
      <c r="AB8" s="418"/>
      <c r="AC8" s="418"/>
      <c r="AD8" s="418"/>
      <c r="AE8" s="404"/>
      <c r="AF8" s="404"/>
      <c r="AG8" s="404"/>
      <c r="AH8" s="404"/>
      <c r="AI8" s="404"/>
      <c r="AJ8" s="404"/>
      <c r="AK8" s="404"/>
      <c r="AL8" s="404"/>
      <c r="AM8" s="404"/>
      <c r="AN8" s="404"/>
      <c r="AO8" s="404"/>
      <c r="AP8" s="404"/>
      <c r="AQ8" s="404"/>
      <c r="AR8" s="404"/>
      <c r="AS8" s="404"/>
      <c r="AT8" s="404"/>
      <c r="AU8" s="404"/>
      <c r="AV8" s="404"/>
      <c r="AW8" s="404"/>
      <c r="AX8" s="404"/>
      <c r="AY8" s="404"/>
      <c r="AZ8" s="404"/>
      <c r="BA8" s="404"/>
      <c r="BB8" s="404"/>
      <c r="BC8" s="404"/>
      <c r="BD8" s="404"/>
      <c r="BE8" s="404"/>
      <c r="BF8" s="404"/>
      <c r="BG8" s="404"/>
      <c r="BH8" s="404"/>
      <c r="BI8" s="404"/>
      <c r="BJ8" s="404"/>
      <c r="BK8" s="404"/>
      <c r="BL8" s="404"/>
      <c r="BM8" s="404"/>
      <c r="BN8" s="404"/>
      <c r="BO8" s="404"/>
      <c r="BP8" s="404"/>
      <c r="BQ8" s="404"/>
      <c r="BR8" s="404"/>
      <c r="BS8" s="404"/>
      <c r="BT8" s="404"/>
      <c r="BU8" s="404"/>
      <c r="BV8" s="404"/>
      <c r="BW8" s="404"/>
      <c r="BX8" s="404"/>
      <c r="BY8" s="404"/>
      <c r="BZ8" s="404"/>
      <c r="CA8" s="404"/>
      <c r="CB8" s="404"/>
      <c r="CC8" s="404"/>
      <c r="CD8" s="404"/>
      <c r="CE8" s="404"/>
      <c r="CF8" s="404"/>
      <c r="CG8" s="404"/>
      <c r="CH8" s="404"/>
      <c r="CI8" s="404"/>
      <c r="CJ8" s="551"/>
      <c r="CK8" s="551"/>
      <c r="CL8" s="551"/>
      <c r="CM8" s="551"/>
      <c r="CN8" s="551"/>
      <c r="CO8" s="551"/>
      <c r="CP8" s="551"/>
      <c r="CQ8" s="551"/>
      <c r="CR8" s="551"/>
      <c r="CS8" s="551"/>
      <c r="CT8" s="551"/>
      <c r="CU8" s="551"/>
      <c r="CV8" s="551"/>
      <c r="CW8" s="551"/>
      <c r="CX8" s="551"/>
      <c r="CY8" s="551"/>
      <c r="CZ8" s="551"/>
      <c r="DA8" s="551"/>
    </row>
    <row r="9" spans="1:105" s="5" customFormat="1" ht="15" customHeight="1" x14ac:dyDescent="0.2">
      <c r="A9" s="411"/>
      <c r="B9" s="411"/>
      <c r="C9" s="411"/>
      <c r="D9" s="411"/>
      <c r="E9" s="411"/>
      <c r="F9" s="411"/>
      <c r="G9" s="418"/>
      <c r="H9" s="418"/>
      <c r="I9" s="418"/>
      <c r="J9" s="418"/>
      <c r="K9" s="418"/>
      <c r="L9" s="418"/>
      <c r="M9" s="418"/>
      <c r="N9" s="418"/>
      <c r="O9" s="418"/>
      <c r="P9" s="418"/>
      <c r="Q9" s="418"/>
      <c r="R9" s="418"/>
      <c r="S9" s="418"/>
      <c r="T9" s="418"/>
      <c r="U9" s="418"/>
      <c r="V9" s="418"/>
      <c r="W9" s="418"/>
      <c r="X9" s="418"/>
      <c r="Y9" s="418"/>
      <c r="Z9" s="418"/>
      <c r="AA9" s="418"/>
      <c r="AB9" s="418"/>
      <c r="AC9" s="418"/>
      <c r="AD9" s="418"/>
      <c r="AE9" s="404"/>
      <c r="AF9" s="404"/>
      <c r="AG9" s="404"/>
      <c r="AH9" s="404"/>
      <c r="AI9" s="404"/>
      <c r="AJ9" s="404"/>
      <c r="AK9" s="404"/>
      <c r="AL9" s="404"/>
      <c r="AM9" s="404"/>
      <c r="AN9" s="404"/>
      <c r="AO9" s="404"/>
      <c r="AP9" s="404"/>
      <c r="AQ9" s="404"/>
      <c r="AR9" s="404"/>
      <c r="AS9" s="404"/>
      <c r="AT9" s="404"/>
      <c r="AU9" s="404"/>
      <c r="AV9" s="404"/>
      <c r="AW9" s="404"/>
      <c r="AX9" s="404"/>
      <c r="AY9" s="404"/>
      <c r="AZ9" s="404"/>
      <c r="BA9" s="404"/>
      <c r="BB9" s="404"/>
      <c r="BC9" s="404"/>
      <c r="BD9" s="404"/>
      <c r="BE9" s="404"/>
      <c r="BF9" s="404"/>
      <c r="BG9" s="404"/>
      <c r="BH9" s="404"/>
      <c r="BI9" s="404"/>
      <c r="BJ9" s="404"/>
      <c r="BK9" s="404"/>
      <c r="BL9" s="404"/>
      <c r="BM9" s="404"/>
      <c r="BN9" s="404"/>
      <c r="BO9" s="404"/>
      <c r="BP9" s="404"/>
      <c r="BQ9" s="404"/>
      <c r="BR9" s="404"/>
      <c r="BS9" s="404"/>
      <c r="BT9" s="404"/>
      <c r="BU9" s="404"/>
      <c r="BV9" s="404"/>
      <c r="BW9" s="404"/>
      <c r="BX9" s="404"/>
      <c r="BY9" s="404"/>
      <c r="BZ9" s="404"/>
      <c r="CA9" s="404"/>
      <c r="CB9" s="404"/>
      <c r="CC9" s="404"/>
      <c r="CD9" s="404"/>
      <c r="CE9" s="404"/>
      <c r="CF9" s="404"/>
      <c r="CG9" s="404"/>
      <c r="CH9" s="404"/>
      <c r="CI9" s="404"/>
      <c r="CJ9" s="551"/>
      <c r="CK9" s="551"/>
      <c r="CL9" s="551"/>
      <c r="CM9" s="551"/>
      <c r="CN9" s="551"/>
      <c r="CO9" s="551"/>
      <c r="CP9" s="551"/>
      <c r="CQ9" s="551"/>
      <c r="CR9" s="551"/>
      <c r="CS9" s="551"/>
      <c r="CT9" s="551"/>
      <c r="CU9" s="551"/>
      <c r="CV9" s="551"/>
      <c r="CW9" s="551"/>
      <c r="CX9" s="551"/>
      <c r="CY9" s="551"/>
      <c r="CZ9" s="551"/>
      <c r="DA9" s="551"/>
    </row>
    <row r="10" spans="1:105" s="5" customFormat="1" ht="15" customHeight="1" x14ac:dyDescent="0.2">
      <c r="A10" s="411"/>
      <c r="B10" s="411"/>
      <c r="C10" s="411"/>
      <c r="D10" s="411"/>
      <c r="E10" s="411"/>
      <c r="F10" s="411"/>
      <c r="G10" s="473" t="s">
        <v>7</v>
      </c>
      <c r="H10" s="473"/>
      <c r="I10" s="473"/>
      <c r="J10" s="473"/>
      <c r="K10" s="473"/>
      <c r="L10" s="473"/>
      <c r="M10" s="473"/>
      <c r="N10" s="473"/>
      <c r="O10" s="473"/>
      <c r="P10" s="473"/>
      <c r="Q10" s="473"/>
      <c r="R10" s="473"/>
      <c r="S10" s="473"/>
      <c r="T10" s="473"/>
      <c r="U10" s="473"/>
      <c r="V10" s="473"/>
      <c r="W10" s="473"/>
      <c r="X10" s="473"/>
      <c r="Y10" s="473"/>
      <c r="Z10" s="473"/>
      <c r="AA10" s="473"/>
      <c r="AB10" s="473"/>
      <c r="AC10" s="473"/>
      <c r="AD10" s="474"/>
      <c r="AE10" s="404" t="s">
        <v>8</v>
      </c>
      <c r="AF10" s="404"/>
      <c r="AG10" s="404"/>
      <c r="AH10" s="404"/>
      <c r="AI10" s="404"/>
      <c r="AJ10" s="404"/>
      <c r="AK10" s="404"/>
      <c r="AL10" s="404"/>
      <c r="AM10" s="404"/>
      <c r="AN10" s="404"/>
      <c r="AO10" s="404"/>
      <c r="AP10" s="404"/>
      <c r="AQ10" s="404"/>
      <c r="AR10" s="404"/>
      <c r="AS10" s="404"/>
      <c r="AT10" s="404"/>
      <c r="AU10" s="404"/>
      <c r="AV10" s="404"/>
      <c r="AW10" s="404"/>
      <c r="AX10" s="404"/>
      <c r="AY10" s="404"/>
      <c r="AZ10" s="404"/>
      <c r="BA10" s="404"/>
      <c r="BB10" s="404"/>
      <c r="BC10" s="404"/>
      <c r="BD10" s="404" t="s">
        <v>8</v>
      </c>
      <c r="BE10" s="404"/>
      <c r="BF10" s="404"/>
      <c r="BG10" s="404"/>
      <c r="BH10" s="404"/>
      <c r="BI10" s="404"/>
      <c r="BJ10" s="404"/>
      <c r="BK10" s="404"/>
      <c r="BL10" s="404"/>
      <c r="BM10" s="404"/>
      <c r="BN10" s="404"/>
      <c r="BO10" s="404"/>
      <c r="BP10" s="404"/>
      <c r="BQ10" s="404"/>
      <c r="BR10" s="404"/>
      <c r="BS10" s="404"/>
      <c r="BT10" s="404" t="s">
        <v>8</v>
      </c>
      <c r="BU10" s="404"/>
      <c r="BV10" s="404"/>
      <c r="BW10" s="404"/>
      <c r="BX10" s="404"/>
      <c r="BY10" s="404"/>
      <c r="BZ10" s="404"/>
      <c r="CA10" s="404"/>
      <c r="CB10" s="404"/>
      <c r="CC10" s="404"/>
      <c r="CD10" s="404"/>
      <c r="CE10" s="404"/>
      <c r="CF10" s="404"/>
      <c r="CG10" s="404"/>
      <c r="CH10" s="404"/>
      <c r="CI10" s="404"/>
      <c r="CJ10" s="551"/>
      <c r="CK10" s="551"/>
      <c r="CL10" s="551"/>
      <c r="CM10" s="551"/>
      <c r="CN10" s="551"/>
      <c r="CO10" s="551"/>
      <c r="CP10" s="551"/>
      <c r="CQ10" s="551"/>
      <c r="CR10" s="551"/>
      <c r="CS10" s="551"/>
      <c r="CT10" s="551"/>
      <c r="CU10" s="551"/>
      <c r="CV10" s="551"/>
      <c r="CW10" s="551"/>
      <c r="CX10" s="551"/>
      <c r="CY10" s="551"/>
      <c r="CZ10" s="551"/>
      <c r="DA10" s="551"/>
    </row>
    <row r="12" spans="1:105" s="6" customFormat="1" ht="14.25" x14ac:dyDescent="0.2">
      <c r="A12" s="465" t="s">
        <v>18</v>
      </c>
      <c r="B12" s="465"/>
      <c r="C12" s="465"/>
      <c r="D12" s="465"/>
      <c r="E12" s="465"/>
      <c r="F12" s="465"/>
      <c r="G12" s="465"/>
      <c r="H12" s="465"/>
      <c r="I12" s="465"/>
      <c r="J12" s="465"/>
      <c r="K12" s="465"/>
      <c r="L12" s="465"/>
      <c r="M12" s="465"/>
      <c r="N12" s="465"/>
      <c r="O12" s="465"/>
      <c r="P12" s="465"/>
      <c r="Q12" s="465"/>
      <c r="R12" s="465"/>
      <c r="S12" s="465"/>
      <c r="T12" s="465"/>
      <c r="U12" s="465"/>
      <c r="V12" s="465"/>
      <c r="W12" s="465"/>
      <c r="X12" s="465"/>
      <c r="Y12" s="465"/>
      <c r="Z12" s="465"/>
      <c r="AA12" s="465"/>
      <c r="AB12" s="465"/>
      <c r="AC12" s="465"/>
      <c r="AD12" s="465"/>
      <c r="AE12" s="465"/>
      <c r="AF12" s="465"/>
      <c r="AG12" s="465"/>
      <c r="AH12" s="465"/>
      <c r="AI12" s="465"/>
      <c r="AJ12" s="465"/>
      <c r="AK12" s="465"/>
      <c r="AL12" s="465"/>
      <c r="AM12" s="465"/>
      <c r="AN12" s="465"/>
      <c r="AO12" s="465"/>
      <c r="AP12" s="465"/>
      <c r="AQ12" s="465"/>
      <c r="AR12" s="465"/>
      <c r="AS12" s="465"/>
      <c r="AT12" s="465"/>
      <c r="AU12" s="465"/>
      <c r="AV12" s="465"/>
      <c r="AW12" s="465"/>
      <c r="AX12" s="465"/>
      <c r="AY12" s="465"/>
      <c r="AZ12" s="465"/>
      <c r="BA12" s="465"/>
      <c r="BB12" s="465"/>
      <c r="BC12" s="465"/>
      <c r="BD12" s="465"/>
      <c r="BE12" s="465"/>
      <c r="BF12" s="465"/>
      <c r="BG12" s="465"/>
      <c r="BH12" s="465"/>
      <c r="BI12" s="465"/>
      <c r="BJ12" s="465"/>
      <c r="BK12" s="465"/>
      <c r="BL12" s="465"/>
      <c r="BM12" s="465"/>
      <c r="BN12" s="465"/>
      <c r="BO12" s="465"/>
      <c r="BP12" s="465"/>
      <c r="BQ12" s="465"/>
      <c r="BR12" s="465"/>
      <c r="BS12" s="465"/>
      <c r="BT12" s="465"/>
      <c r="BU12" s="465"/>
      <c r="BV12" s="465"/>
      <c r="BW12" s="465"/>
      <c r="BX12" s="465"/>
      <c r="BY12" s="465"/>
      <c r="BZ12" s="465"/>
      <c r="CA12" s="465"/>
      <c r="CB12" s="465"/>
      <c r="CC12" s="465"/>
      <c r="CD12" s="465"/>
      <c r="CE12" s="465"/>
      <c r="CF12" s="465"/>
      <c r="CG12" s="465"/>
      <c r="CH12" s="465"/>
      <c r="CI12" s="465"/>
      <c r="CJ12" s="465"/>
      <c r="CK12" s="465"/>
      <c r="CL12" s="465"/>
      <c r="CM12" s="465"/>
      <c r="CN12" s="465"/>
      <c r="CO12" s="465"/>
      <c r="CP12" s="465"/>
      <c r="CQ12" s="465"/>
      <c r="CR12" s="465"/>
      <c r="CS12" s="465"/>
      <c r="CT12" s="465"/>
      <c r="CU12" s="465"/>
      <c r="CV12" s="465"/>
      <c r="CW12" s="465"/>
      <c r="CX12" s="465"/>
      <c r="CY12" s="465"/>
      <c r="CZ12" s="465"/>
      <c r="DA12" s="465"/>
    </row>
    <row r="13" spans="1:105" ht="10.5" customHeight="1" x14ac:dyDescent="0.25"/>
    <row r="14" spans="1:105" s="3" customFormat="1" ht="55.5" customHeight="1" x14ac:dyDescent="0.2">
      <c r="A14" s="466" t="s">
        <v>0</v>
      </c>
      <c r="B14" s="467"/>
      <c r="C14" s="467"/>
      <c r="D14" s="467"/>
      <c r="E14" s="467"/>
      <c r="F14" s="468"/>
      <c r="G14" s="466" t="s">
        <v>19</v>
      </c>
      <c r="H14" s="467"/>
      <c r="I14" s="467"/>
      <c r="J14" s="467"/>
      <c r="K14" s="467"/>
      <c r="L14" s="467"/>
      <c r="M14" s="467"/>
      <c r="N14" s="467"/>
      <c r="O14" s="467"/>
      <c r="P14" s="467"/>
      <c r="Q14" s="467"/>
      <c r="R14" s="467"/>
      <c r="S14" s="467"/>
      <c r="T14" s="467"/>
      <c r="U14" s="467"/>
      <c r="V14" s="467"/>
      <c r="W14" s="467"/>
      <c r="X14" s="467"/>
      <c r="Y14" s="467"/>
      <c r="Z14" s="467"/>
      <c r="AA14" s="467"/>
      <c r="AB14" s="467"/>
      <c r="AC14" s="467"/>
      <c r="AD14" s="468"/>
      <c r="AE14" s="466" t="s">
        <v>20</v>
      </c>
      <c r="AF14" s="467"/>
      <c r="AG14" s="467"/>
      <c r="AH14" s="467"/>
      <c r="AI14" s="467"/>
      <c r="AJ14" s="467"/>
      <c r="AK14" s="467"/>
      <c r="AL14" s="467"/>
      <c r="AM14" s="467"/>
      <c r="AN14" s="467"/>
      <c r="AO14" s="467"/>
      <c r="AP14" s="467"/>
      <c r="AQ14" s="467"/>
      <c r="AR14" s="467"/>
      <c r="AS14" s="467"/>
      <c r="AT14" s="467"/>
      <c r="AU14" s="467"/>
      <c r="AV14" s="467"/>
      <c r="AW14" s="467"/>
      <c r="AX14" s="467"/>
      <c r="AY14" s="468"/>
      <c r="AZ14" s="466" t="s">
        <v>21</v>
      </c>
      <c r="BA14" s="467"/>
      <c r="BB14" s="467"/>
      <c r="BC14" s="467"/>
      <c r="BD14" s="467"/>
      <c r="BE14" s="467"/>
      <c r="BF14" s="467"/>
      <c r="BG14" s="467"/>
      <c r="BH14" s="467"/>
      <c r="BI14" s="467"/>
      <c r="BJ14" s="467"/>
      <c r="BK14" s="467"/>
      <c r="BL14" s="467"/>
      <c r="BM14" s="467"/>
      <c r="BN14" s="467"/>
      <c r="BO14" s="467"/>
      <c r="BP14" s="467"/>
      <c r="BQ14" s="468"/>
      <c r="BR14" s="466" t="s">
        <v>22</v>
      </c>
      <c r="BS14" s="467"/>
      <c r="BT14" s="467"/>
      <c r="BU14" s="467"/>
      <c r="BV14" s="467"/>
      <c r="BW14" s="467"/>
      <c r="BX14" s="467"/>
      <c r="BY14" s="467"/>
      <c r="BZ14" s="467"/>
      <c r="CA14" s="467"/>
      <c r="CB14" s="467"/>
      <c r="CC14" s="467"/>
      <c r="CD14" s="467"/>
      <c r="CE14" s="467"/>
      <c r="CF14" s="467"/>
      <c r="CG14" s="467"/>
      <c r="CH14" s="467"/>
      <c r="CI14" s="468"/>
      <c r="CJ14" s="466" t="s">
        <v>17</v>
      </c>
      <c r="CK14" s="467"/>
      <c r="CL14" s="467"/>
      <c r="CM14" s="467"/>
      <c r="CN14" s="467"/>
      <c r="CO14" s="467"/>
      <c r="CP14" s="467"/>
      <c r="CQ14" s="467"/>
      <c r="CR14" s="467"/>
      <c r="CS14" s="467"/>
      <c r="CT14" s="467"/>
      <c r="CU14" s="467"/>
      <c r="CV14" s="467"/>
      <c r="CW14" s="467"/>
      <c r="CX14" s="467"/>
      <c r="CY14" s="467"/>
      <c r="CZ14" s="467"/>
      <c r="DA14" s="468"/>
    </row>
    <row r="15" spans="1:105" s="4" customFormat="1" ht="12.75" x14ac:dyDescent="0.2">
      <c r="A15" s="472">
        <v>1</v>
      </c>
      <c r="B15" s="472"/>
      <c r="C15" s="472"/>
      <c r="D15" s="472"/>
      <c r="E15" s="472"/>
      <c r="F15" s="472"/>
      <c r="G15" s="472">
        <v>2</v>
      </c>
      <c r="H15" s="472"/>
      <c r="I15" s="472"/>
      <c r="J15" s="472"/>
      <c r="K15" s="472"/>
      <c r="L15" s="472"/>
      <c r="M15" s="472"/>
      <c r="N15" s="472"/>
      <c r="O15" s="472"/>
      <c r="P15" s="472"/>
      <c r="Q15" s="472"/>
      <c r="R15" s="472"/>
      <c r="S15" s="472"/>
      <c r="T15" s="472"/>
      <c r="U15" s="472"/>
      <c r="V15" s="472"/>
      <c r="W15" s="472"/>
      <c r="X15" s="472"/>
      <c r="Y15" s="472"/>
      <c r="Z15" s="472"/>
      <c r="AA15" s="472"/>
      <c r="AB15" s="472"/>
      <c r="AC15" s="472"/>
      <c r="AD15" s="472"/>
      <c r="AE15" s="472">
        <v>3</v>
      </c>
      <c r="AF15" s="472"/>
      <c r="AG15" s="472"/>
      <c r="AH15" s="472"/>
      <c r="AI15" s="472"/>
      <c r="AJ15" s="472"/>
      <c r="AK15" s="472"/>
      <c r="AL15" s="472"/>
      <c r="AM15" s="472"/>
      <c r="AN15" s="472"/>
      <c r="AO15" s="472"/>
      <c r="AP15" s="472"/>
      <c r="AQ15" s="472"/>
      <c r="AR15" s="472"/>
      <c r="AS15" s="472"/>
      <c r="AT15" s="472"/>
      <c r="AU15" s="472"/>
      <c r="AV15" s="472"/>
      <c r="AW15" s="472"/>
      <c r="AX15" s="472"/>
      <c r="AY15" s="472"/>
      <c r="AZ15" s="472">
        <v>4</v>
      </c>
      <c r="BA15" s="472"/>
      <c r="BB15" s="472"/>
      <c r="BC15" s="472"/>
      <c r="BD15" s="472"/>
      <c r="BE15" s="472"/>
      <c r="BF15" s="472"/>
      <c r="BG15" s="472"/>
      <c r="BH15" s="472"/>
      <c r="BI15" s="472"/>
      <c r="BJ15" s="472"/>
      <c r="BK15" s="472"/>
      <c r="BL15" s="472"/>
      <c r="BM15" s="472"/>
      <c r="BN15" s="472"/>
      <c r="BO15" s="472"/>
      <c r="BP15" s="472"/>
      <c r="BQ15" s="472"/>
      <c r="BR15" s="472">
        <v>5</v>
      </c>
      <c r="BS15" s="472"/>
      <c r="BT15" s="472"/>
      <c r="BU15" s="472"/>
      <c r="BV15" s="472"/>
      <c r="BW15" s="472"/>
      <c r="BX15" s="472"/>
      <c r="BY15" s="472"/>
      <c r="BZ15" s="472"/>
      <c r="CA15" s="472"/>
      <c r="CB15" s="472"/>
      <c r="CC15" s="472"/>
      <c r="CD15" s="472"/>
      <c r="CE15" s="472"/>
      <c r="CF15" s="472"/>
      <c r="CG15" s="472"/>
      <c r="CH15" s="472"/>
      <c r="CI15" s="472"/>
      <c r="CJ15" s="472">
        <v>6</v>
      </c>
      <c r="CK15" s="472"/>
      <c r="CL15" s="472"/>
      <c r="CM15" s="472"/>
      <c r="CN15" s="472"/>
      <c r="CO15" s="472"/>
      <c r="CP15" s="472"/>
      <c r="CQ15" s="472"/>
      <c r="CR15" s="472"/>
      <c r="CS15" s="472"/>
      <c r="CT15" s="472"/>
      <c r="CU15" s="472"/>
      <c r="CV15" s="472"/>
      <c r="CW15" s="472"/>
      <c r="CX15" s="472"/>
      <c r="CY15" s="472"/>
      <c r="CZ15" s="472"/>
      <c r="DA15" s="472"/>
    </row>
    <row r="16" spans="1:105" s="5" customFormat="1" ht="27.75" customHeight="1" x14ac:dyDescent="0.2">
      <c r="A16" s="411" t="s">
        <v>26</v>
      </c>
      <c r="B16" s="411"/>
      <c r="C16" s="411"/>
      <c r="D16" s="411"/>
      <c r="E16" s="411"/>
      <c r="F16" s="411"/>
      <c r="G16" s="622"/>
      <c r="H16" s="622"/>
      <c r="I16" s="622"/>
      <c r="J16" s="622"/>
      <c r="K16" s="622"/>
      <c r="L16" s="622"/>
      <c r="M16" s="622"/>
      <c r="N16" s="622"/>
      <c r="O16" s="622"/>
      <c r="P16" s="622"/>
      <c r="Q16" s="622"/>
      <c r="R16" s="622"/>
      <c r="S16" s="622"/>
      <c r="T16" s="622"/>
      <c r="U16" s="622"/>
      <c r="V16" s="622"/>
      <c r="W16" s="622"/>
      <c r="X16" s="622"/>
      <c r="Y16" s="622"/>
      <c r="Z16" s="622"/>
      <c r="AA16" s="622"/>
      <c r="AB16" s="622"/>
      <c r="AC16" s="622"/>
      <c r="AD16" s="622"/>
      <c r="AE16" s="684"/>
      <c r="AF16" s="684"/>
      <c r="AG16" s="684"/>
      <c r="AH16" s="684"/>
      <c r="AI16" s="684"/>
      <c r="AJ16" s="684"/>
      <c r="AK16" s="684"/>
      <c r="AL16" s="684"/>
      <c r="AM16" s="684"/>
      <c r="AN16" s="684"/>
      <c r="AO16" s="684"/>
      <c r="AP16" s="684"/>
      <c r="AQ16" s="684"/>
      <c r="AR16" s="684"/>
      <c r="AS16" s="684"/>
      <c r="AT16" s="684"/>
      <c r="AU16" s="684"/>
      <c r="AV16" s="684"/>
      <c r="AW16" s="684"/>
      <c r="AX16" s="684"/>
      <c r="AY16" s="684"/>
      <c r="AZ16" s="561"/>
      <c r="BA16" s="561"/>
      <c r="BB16" s="561"/>
      <c r="BC16" s="561"/>
      <c r="BD16" s="561"/>
      <c r="BE16" s="561"/>
      <c r="BF16" s="561"/>
      <c r="BG16" s="561"/>
      <c r="BH16" s="561"/>
      <c r="BI16" s="561"/>
      <c r="BJ16" s="561"/>
      <c r="BK16" s="561"/>
      <c r="BL16" s="561"/>
      <c r="BM16" s="561"/>
      <c r="BN16" s="561"/>
      <c r="BO16" s="561"/>
      <c r="BP16" s="561"/>
      <c r="BQ16" s="561"/>
      <c r="BR16" s="574"/>
      <c r="BS16" s="574"/>
      <c r="BT16" s="574"/>
      <c r="BU16" s="574"/>
      <c r="BV16" s="574"/>
      <c r="BW16" s="574"/>
      <c r="BX16" s="574"/>
      <c r="BY16" s="574"/>
      <c r="BZ16" s="574"/>
      <c r="CA16" s="574"/>
      <c r="CB16" s="574"/>
      <c r="CC16" s="574"/>
      <c r="CD16" s="574"/>
      <c r="CE16" s="574"/>
      <c r="CF16" s="574"/>
      <c r="CG16" s="574"/>
      <c r="CH16" s="574"/>
      <c r="CI16" s="574"/>
      <c r="CJ16" s="574"/>
      <c r="CK16" s="574"/>
      <c r="CL16" s="574"/>
      <c r="CM16" s="574"/>
      <c r="CN16" s="574"/>
      <c r="CO16" s="574"/>
      <c r="CP16" s="574"/>
      <c r="CQ16" s="574"/>
      <c r="CR16" s="574"/>
      <c r="CS16" s="574"/>
      <c r="CT16" s="574"/>
      <c r="CU16" s="574"/>
      <c r="CV16" s="574"/>
      <c r="CW16" s="574"/>
      <c r="CX16" s="574"/>
      <c r="CY16" s="574"/>
      <c r="CZ16" s="574"/>
      <c r="DA16" s="574"/>
    </row>
    <row r="17" spans="1:105" s="5" customFormat="1" ht="15" customHeight="1" x14ac:dyDescent="0.2">
      <c r="A17" s="411"/>
      <c r="B17" s="411"/>
      <c r="C17" s="411"/>
      <c r="D17" s="411"/>
      <c r="E17" s="411"/>
      <c r="F17" s="411"/>
      <c r="G17" s="418"/>
      <c r="H17" s="418"/>
      <c r="I17" s="418"/>
      <c r="J17" s="418"/>
      <c r="K17" s="418"/>
      <c r="L17" s="418"/>
      <c r="M17" s="418"/>
      <c r="N17" s="418"/>
      <c r="O17" s="418"/>
      <c r="P17" s="418"/>
      <c r="Q17" s="418"/>
      <c r="R17" s="418"/>
      <c r="S17" s="418"/>
      <c r="T17" s="418"/>
      <c r="U17" s="418"/>
      <c r="V17" s="418"/>
      <c r="W17" s="418"/>
      <c r="X17" s="418"/>
      <c r="Y17" s="418"/>
      <c r="Z17" s="418"/>
      <c r="AA17" s="418"/>
      <c r="AB17" s="418"/>
      <c r="AC17" s="418"/>
      <c r="AD17" s="418"/>
      <c r="AE17" s="404"/>
      <c r="AF17" s="404"/>
      <c r="AG17" s="404"/>
      <c r="AH17" s="404"/>
      <c r="AI17" s="404"/>
      <c r="AJ17" s="404"/>
      <c r="AK17" s="404"/>
      <c r="AL17" s="404"/>
      <c r="AM17" s="404"/>
      <c r="AN17" s="404"/>
      <c r="AO17" s="404"/>
      <c r="AP17" s="404"/>
      <c r="AQ17" s="404"/>
      <c r="AR17" s="404"/>
      <c r="AS17" s="404"/>
      <c r="AT17" s="404"/>
      <c r="AU17" s="404"/>
      <c r="AV17" s="404"/>
      <c r="AW17" s="404"/>
      <c r="AX17" s="404"/>
      <c r="AY17" s="404"/>
      <c r="AZ17" s="404"/>
      <c r="BA17" s="404"/>
      <c r="BB17" s="404"/>
      <c r="BC17" s="404"/>
      <c r="BD17" s="404"/>
      <c r="BE17" s="404"/>
      <c r="BF17" s="404"/>
      <c r="BG17" s="404"/>
      <c r="BH17" s="404"/>
      <c r="BI17" s="404"/>
      <c r="BJ17" s="404"/>
      <c r="BK17" s="404"/>
      <c r="BL17" s="404"/>
      <c r="BM17" s="404"/>
      <c r="BN17" s="404"/>
      <c r="BO17" s="404"/>
      <c r="BP17" s="404"/>
      <c r="BQ17" s="404"/>
      <c r="BR17" s="551"/>
      <c r="BS17" s="551"/>
      <c r="BT17" s="551"/>
      <c r="BU17" s="551"/>
      <c r="BV17" s="551"/>
      <c r="BW17" s="551"/>
      <c r="BX17" s="551"/>
      <c r="BY17" s="551"/>
      <c r="BZ17" s="551"/>
      <c r="CA17" s="551"/>
      <c r="CB17" s="551"/>
      <c r="CC17" s="551"/>
      <c r="CD17" s="551"/>
      <c r="CE17" s="551"/>
      <c r="CF17" s="551"/>
      <c r="CG17" s="551"/>
      <c r="CH17" s="551"/>
      <c r="CI17" s="551"/>
      <c r="CJ17" s="551"/>
      <c r="CK17" s="551"/>
      <c r="CL17" s="551"/>
      <c r="CM17" s="551"/>
      <c r="CN17" s="551"/>
      <c r="CO17" s="551"/>
      <c r="CP17" s="551"/>
      <c r="CQ17" s="551"/>
      <c r="CR17" s="551"/>
      <c r="CS17" s="551"/>
      <c r="CT17" s="551"/>
      <c r="CU17" s="551"/>
      <c r="CV17" s="551"/>
      <c r="CW17" s="551"/>
      <c r="CX17" s="551"/>
      <c r="CY17" s="551"/>
      <c r="CZ17" s="551"/>
      <c r="DA17" s="551"/>
    </row>
    <row r="18" spans="1:105" s="5" customFormat="1" ht="15" customHeight="1" x14ac:dyDescent="0.2">
      <c r="A18" s="411"/>
      <c r="B18" s="411"/>
      <c r="C18" s="411"/>
      <c r="D18" s="411"/>
      <c r="E18" s="411"/>
      <c r="F18" s="411"/>
      <c r="G18" s="473" t="s">
        <v>7</v>
      </c>
      <c r="H18" s="473"/>
      <c r="I18" s="473"/>
      <c r="J18" s="473"/>
      <c r="K18" s="473"/>
      <c r="L18" s="473"/>
      <c r="M18" s="473"/>
      <c r="N18" s="473"/>
      <c r="O18" s="473"/>
      <c r="P18" s="473"/>
      <c r="Q18" s="473"/>
      <c r="R18" s="473"/>
      <c r="S18" s="473"/>
      <c r="T18" s="473"/>
      <c r="U18" s="473"/>
      <c r="V18" s="473"/>
      <c r="W18" s="473"/>
      <c r="X18" s="473"/>
      <c r="Y18" s="473"/>
      <c r="Z18" s="473"/>
      <c r="AA18" s="473"/>
      <c r="AB18" s="473"/>
      <c r="AC18" s="473"/>
      <c r="AD18" s="474"/>
      <c r="AE18" s="404" t="s">
        <v>8</v>
      </c>
      <c r="AF18" s="404"/>
      <c r="AG18" s="404"/>
      <c r="AH18" s="404"/>
      <c r="AI18" s="404"/>
      <c r="AJ18" s="404"/>
      <c r="AK18" s="404"/>
      <c r="AL18" s="404"/>
      <c r="AM18" s="404"/>
      <c r="AN18" s="404"/>
      <c r="AO18" s="404"/>
      <c r="AP18" s="404"/>
      <c r="AQ18" s="404"/>
      <c r="AR18" s="404"/>
      <c r="AS18" s="404"/>
      <c r="AT18" s="404"/>
      <c r="AU18" s="404"/>
      <c r="AV18" s="404"/>
      <c r="AW18" s="404"/>
      <c r="AX18" s="404"/>
      <c r="AY18" s="404"/>
      <c r="AZ18" s="404" t="s">
        <v>8</v>
      </c>
      <c r="BA18" s="404"/>
      <c r="BB18" s="404"/>
      <c r="BC18" s="404"/>
      <c r="BD18" s="404"/>
      <c r="BE18" s="404"/>
      <c r="BF18" s="404"/>
      <c r="BG18" s="404"/>
      <c r="BH18" s="404"/>
      <c r="BI18" s="404"/>
      <c r="BJ18" s="404"/>
      <c r="BK18" s="404"/>
      <c r="BL18" s="404"/>
      <c r="BM18" s="404"/>
      <c r="BN18" s="404"/>
      <c r="BO18" s="404"/>
      <c r="BP18" s="404"/>
      <c r="BQ18" s="404"/>
      <c r="BR18" s="551" t="s">
        <v>8</v>
      </c>
      <c r="BS18" s="551"/>
      <c r="BT18" s="551"/>
      <c r="BU18" s="551"/>
      <c r="BV18" s="551"/>
      <c r="BW18" s="551"/>
      <c r="BX18" s="551"/>
      <c r="BY18" s="551"/>
      <c r="BZ18" s="551"/>
      <c r="CA18" s="551"/>
      <c r="CB18" s="551"/>
      <c r="CC18" s="551"/>
      <c r="CD18" s="551"/>
      <c r="CE18" s="551"/>
      <c r="CF18" s="551"/>
      <c r="CG18" s="551"/>
      <c r="CH18" s="551"/>
      <c r="CI18" s="551"/>
      <c r="CJ18" s="589"/>
      <c r="CK18" s="589"/>
      <c r="CL18" s="589"/>
      <c r="CM18" s="589"/>
      <c r="CN18" s="589"/>
      <c r="CO18" s="589"/>
      <c r="CP18" s="589"/>
      <c r="CQ18" s="589"/>
      <c r="CR18" s="589"/>
      <c r="CS18" s="589"/>
      <c r="CT18" s="589"/>
      <c r="CU18" s="589"/>
      <c r="CV18" s="589"/>
      <c r="CW18" s="589"/>
      <c r="CX18" s="589"/>
      <c r="CY18" s="589"/>
      <c r="CZ18" s="589"/>
      <c r="DA18" s="589"/>
    </row>
    <row r="20" spans="1:105" s="6" customFormat="1" ht="41.25" customHeight="1" x14ac:dyDescent="0.2">
      <c r="A20" s="659" t="s">
        <v>23</v>
      </c>
      <c r="B20" s="659"/>
      <c r="C20" s="659"/>
      <c r="D20" s="659"/>
      <c r="E20" s="659"/>
      <c r="F20" s="659"/>
      <c r="G20" s="659"/>
      <c r="H20" s="659"/>
      <c r="I20" s="659"/>
      <c r="J20" s="659"/>
      <c r="K20" s="659"/>
      <c r="L20" s="659"/>
      <c r="M20" s="659"/>
      <c r="N20" s="659"/>
      <c r="O20" s="659"/>
      <c r="P20" s="659"/>
      <c r="Q20" s="659"/>
      <c r="R20" s="659"/>
      <c r="S20" s="659"/>
      <c r="T20" s="659"/>
      <c r="U20" s="659"/>
      <c r="V20" s="659"/>
      <c r="W20" s="659"/>
      <c r="X20" s="659"/>
      <c r="Y20" s="659"/>
      <c r="Z20" s="659"/>
      <c r="AA20" s="659"/>
      <c r="AB20" s="659"/>
      <c r="AC20" s="659"/>
      <c r="AD20" s="659"/>
      <c r="AE20" s="659"/>
      <c r="AF20" s="659"/>
      <c r="AG20" s="659"/>
      <c r="AH20" s="659"/>
      <c r="AI20" s="659"/>
      <c r="AJ20" s="659"/>
      <c r="AK20" s="659"/>
      <c r="AL20" s="659"/>
      <c r="AM20" s="659"/>
      <c r="AN20" s="659"/>
      <c r="AO20" s="659"/>
      <c r="AP20" s="659"/>
      <c r="AQ20" s="659"/>
      <c r="AR20" s="659"/>
      <c r="AS20" s="659"/>
      <c r="AT20" s="659"/>
      <c r="AU20" s="659"/>
      <c r="AV20" s="659"/>
      <c r="AW20" s="659"/>
      <c r="AX20" s="659"/>
      <c r="AY20" s="659"/>
      <c r="AZ20" s="659"/>
      <c r="BA20" s="659"/>
      <c r="BB20" s="659"/>
      <c r="BC20" s="659"/>
      <c r="BD20" s="659"/>
      <c r="BE20" s="659"/>
      <c r="BF20" s="659"/>
      <c r="BG20" s="659"/>
      <c r="BH20" s="659"/>
      <c r="BI20" s="659"/>
      <c r="BJ20" s="659"/>
      <c r="BK20" s="659"/>
      <c r="BL20" s="659"/>
      <c r="BM20" s="659"/>
      <c r="BN20" s="659"/>
      <c r="BO20" s="659"/>
      <c r="BP20" s="659"/>
      <c r="BQ20" s="659"/>
      <c r="BR20" s="659"/>
      <c r="BS20" s="659"/>
      <c r="BT20" s="659"/>
      <c r="BU20" s="659"/>
      <c r="BV20" s="659"/>
      <c r="BW20" s="659"/>
      <c r="BX20" s="659"/>
      <c r="BY20" s="659"/>
      <c r="BZ20" s="659"/>
      <c r="CA20" s="659"/>
      <c r="CB20" s="659"/>
      <c r="CC20" s="659"/>
      <c r="CD20" s="659"/>
      <c r="CE20" s="659"/>
      <c r="CF20" s="659"/>
      <c r="CG20" s="659"/>
      <c r="CH20" s="659"/>
      <c r="CI20" s="659"/>
      <c r="CJ20" s="659"/>
      <c r="CK20" s="659"/>
      <c r="CL20" s="659"/>
      <c r="CM20" s="659"/>
      <c r="CN20" s="659"/>
      <c r="CO20" s="659"/>
      <c r="CP20" s="659"/>
      <c r="CQ20" s="659"/>
      <c r="CR20" s="659"/>
      <c r="CS20" s="659"/>
      <c r="CT20" s="659"/>
      <c r="CU20" s="659"/>
      <c r="CV20" s="659"/>
      <c r="CW20" s="659"/>
      <c r="CX20" s="659"/>
      <c r="CY20" s="659"/>
      <c r="CZ20" s="659"/>
      <c r="DA20" s="659"/>
    </row>
    <row r="21" spans="1:105" ht="10.5" customHeight="1" x14ac:dyDescent="0.25"/>
    <row r="22" spans="1:105" ht="55.5" customHeight="1" x14ac:dyDescent="0.25">
      <c r="A22" s="466" t="s">
        <v>0</v>
      </c>
      <c r="B22" s="467"/>
      <c r="C22" s="467"/>
      <c r="D22" s="467"/>
      <c r="E22" s="467"/>
      <c r="F22" s="468"/>
      <c r="G22" s="466" t="s">
        <v>78</v>
      </c>
      <c r="H22" s="467"/>
      <c r="I22" s="467"/>
      <c r="J22" s="467"/>
      <c r="K22" s="467"/>
      <c r="L22" s="467"/>
      <c r="M22" s="467"/>
      <c r="N22" s="467"/>
      <c r="O22" s="467"/>
      <c r="P22" s="467"/>
      <c r="Q22" s="467"/>
      <c r="R22" s="467"/>
      <c r="S22" s="467"/>
      <c r="T22" s="467"/>
      <c r="U22" s="467"/>
      <c r="V22" s="467"/>
      <c r="W22" s="467"/>
      <c r="X22" s="467"/>
      <c r="Y22" s="467"/>
      <c r="Z22" s="467"/>
      <c r="AA22" s="467"/>
      <c r="AB22" s="467"/>
      <c r="AC22" s="467"/>
      <c r="AD22" s="467"/>
      <c r="AE22" s="467"/>
      <c r="AF22" s="467"/>
      <c r="AG22" s="467"/>
      <c r="AH22" s="467"/>
      <c r="AI22" s="467"/>
      <c r="AJ22" s="467"/>
      <c r="AK22" s="467"/>
      <c r="AL22" s="467"/>
      <c r="AM22" s="467"/>
      <c r="AN22" s="467"/>
      <c r="AO22" s="467"/>
      <c r="AP22" s="467"/>
      <c r="AQ22" s="467"/>
      <c r="AR22" s="467"/>
      <c r="AS22" s="467"/>
      <c r="AT22" s="467"/>
      <c r="AU22" s="467"/>
      <c r="AV22" s="467"/>
      <c r="AW22" s="467"/>
      <c r="AX22" s="467"/>
      <c r="AY22" s="467"/>
      <c r="AZ22" s="467"/>
      <c r="BA22" s="467"/>
      <c r="BB22" s="467"/>
      <c r="BC22" s="467"/>
      <c r="BD22" s="467"/>
      <c r="BE22" s="467"/>
      <c r="BF22" s="467"/>
      <c r="BG22" s="467"/>
      <c r="BH22" s="467"/>
      <c r="BI22" s="467"/>
      <c r="BJ22" s="467"/>
      <c r="BK22" s="467"/>
      <c r="BL22" s="467"/>
      <c r="BM22" s="467"/>
      <c r="BN22" s="467"/>
      <c r="BO22" s="467"/>
      <c r="BP22" s="467"/>
      <c r="BQ22" s="467"/>
      <c r="BR22" s="467"/>
      <c r="BS22" s="467"/>
      <c r="BT22" s="467"/>
      <c r="BU22" s="467"/>
      <c r="BV22" s="468"/>
      <c r="BW22" s="466" t="s">
        <v>25</v>
      </c>
      <c r="BX22" s="467"/>
      <c r="BY22" s="467"/>
      <c r="BZ22" s="467"/>
      <c r="CA22" s="467"/>
      <c r="CB22" s="467"/>
      <c r="CC22" s="467"/>
      <c r="CD22" s="467"/>
      <c r="CE22" s="467"/>
      <c r="CF22" s="467"/>
      <c r="CG22" s="467"/>
      <c r="CH22" s="467"/>
      <c r="CI22" s="467"/>
      <c r="CJ22" s="467"/>
      <c r="CK22" s="467"/>
      <c r="CL22" s="468"/>
      <c r="CM22" s="466" t="s">
        <v>24</v>
      </c>
      <c r="CN22" s="467"/>
      <c r="CO22" s="467"/>
      <c r="CP22" s="467"/>
      <c r="CQ22" s="467"/>
      <c r="CR22" s="467"/>
      <c r="CS22" s="467"/>
      <c r="CT22" s="467"/>
      <c r="CU22" s="467"/>
      <c r="CV22" s="467"/>
      <c r="CW22" s="467"/>
      <c r="CX22" s="467"/>
      <c r="CY22" s="467"/>
      <c r="CZ22" s="467"/>
      <c r="DA22" s="468"/>
    </row>
    <row r="23" spans="1:105" s="1" customFormat="1" ht="12.75" x14ac:dyDescent="0.2">
      <c r="A23" s="472">
        <v>1</v>
      </c>
      <c r="B23" s="472"/>
      <c r="C23" s="472"/>
      <c r="D23" s="472"/>
      <c r="E23" s="472"/>
      <c r="F23" s="472"/>
      <c r="G23" s="472">
        <v>2</v>
      </c>
      <c r="H23" s="472"/>
      <c r="I23" s="472"/>
      <c r="J23" s="472"/>
      <c r="K23" s="472"/>
      <c r="L23" s="472"/>
      <c r="M23" s="472"/>
      <c r="N23" s="472"/>
      <c r="O23" s="472"/>
      <c r="P23" s="472"/>
      <c r="Q23" s="472"/>
      <c r="R23" s="472"/>
      <c r="S23" s="472"/>
      <c r="T23" s="472"/>
      <c r="U23" s="472"/>
      <c r="V23" s="472"/>
      <c r="W23" s="472"/>
      <c r="X23" s="472"/>
      <c r="Y23" s="472"/>
      <c r="Z23" s="472"/>
      <c r="AA23" s="472"/>
      <c r="AB23" s="472"/>
      <c r="AC23" s="472"/>
      <c r="AD23" s="472"/>
      <c r="AE23" s="472"/>
      <c r="AF23" s="472"/>
      <c r="AG23" s="472"/>
      <c r="AH23" s="472"/>
      <c r="AI23" s="472"/>
      <c r="AJ23" s="472"/>
      <c r="AK23" s="472"/>
      <c r="AL23" s="472"/>
      <c r="AM23" s="472"/>
      <c r="AN23" s="472"/>
      <c r="AO23" s="472"/>
      <c r="AP23" s="472"/>
      <c r="AQ23" s="472"/>
      <c r="AR23" s="472"/>
      <c r="AS23" s="472"/>
      <c r="AT23" s="472"/>
      <c r="AU23" s="472"/>
      <c r="AV23" s="472"/>
      <c r="AW23" s="472"/>
      <c r="AX23" s="472"/>
      <c r="AY23" s="472"/>
      <c r="AZ23" s="472"/>
      <c r="BA23" s="472"/>
      <c r="BB23" s="472"/>
      <c r="BC23" s="472"/>
      <c r="BD23" s="472"/>
      <c r="BE23" s="472"/>
      <c r="BF23" s="472"/>
      <c r="BG23" s="472"/>
      <c r="BH23" s="472"/>
      <c r="BI23" s="472"/>
      <c r="BJ23" s="472"/>
      <c r="BK23" s="472"/>
      <c r="BL23" s="472"/>
      <c r="BM23" s="472"/>
      <c r="BN23" s="472"/>
      <c r="BO23" s="472"/>
      <c r="BP23" s="472"/>
      <c r="BQ23" s="472"/>
      <c r="BR23" s="472"/>
      <c r="BS23" s="472"/>
      <c r="BT23" s="472"/>
      <c r="BU23" s="472"/>
      <c r="BV23" s="472"/>
      <c r="BW23" s="472">
        <v>3</v>
      </c>
      <c r="BX23" s="472"/>
      <c r="BY23" s="472"/>
      <c r="BZ23" s="472"/>
      <c r="CA23" s="472"/>
      <c r="CB23" s="472"/>
      <c r="CC23" s="472"/>
      <c r="CD23" s="472"/>
      <c r="CE23" s="472"/>
      <c r="CF23" s="472"/>
      <c r="CG23" s="472"/>
      <c r="CH23" s="472"/>
      <c r="CI23" s="472"/>
      <c r="CJ23" s="472"/>
      <c r="CK23" s="472"/>
      <c r="CL23" s="472"/>
      <c r="CM23" s="472">
        <v>4</v>
      </c>
      <c r="CN23" s="472"/>
      <c r="CO23" s="472"/>
      <c r="CP23" s="472"/>
      <c r="CQ23" s="472"/>
      <c r="CR23" s="472"/>
      <c r="CS23" s="472"/>
      <c r="CT23" s="472"/>
      <c r="CU23" s="472"/>
      <c r="CV23" s="472"/>
      <c r="CW23" s="472"/>
      <c r="CX23" s="472"/>
      <c r="CY23" s="472"/>
      <c r="CZ23" s="472"/>
      <c r="DA23" s="472"/>
    </row>
    <row r="24" spans="1:105" ht="15" customHeight="1" x14ac:dyDescent="0.25">
      <c r="A24" s="411" t="s">
        <v>26</v>
      </c>
      <c r="B24" s="411"/>
      <c r="C24" s="411"/>
      <c r="D24" s="411"/>
      <c r="E24" s="411"/>
      <c r="F24" s="411"/>
      <c r="G24" s="8"/>
      <c r="H24" s="553" t="s">
        <v>37</v>
      </c>
      <c r="I24" s="553"/>
      <c r="J24" s="553"/>
      <c r="K24" s="553"/>
      <c r="L24" s="553"/>
      <c r="M24" s="553"/>
      <c r="N24" s="553"/>
      <c r="O24" s="553"/>
      <c r="P24" s="553"/>
      <c r="Q24" s="553"/>
      <c r="R24" s="553"/>
      <c r="S24" s="553"/>
      <c r="T24" s="553"/>
      <c r="U24" s="553"/>
      <c r="V24" s="553"/>
      <c r="W24" s="553"/>
      <c r="X24" s="553"/>
      <c r="Y24" s="553"/>
      <c r="Z24" s="553"/>
      <c r="AA24" s="553"/>
      <c r="AB24" s="553"/>
      <c r="AC24" s="553"/>
      <c r="AD24" s="553"/>
      <c r="AE24" s="553"/>
      <c r="AF24" s="553"/>
      <c r="AG24" s="553"/>
      <c r="AH24" s="553"/>
      <c r="AI24" s="553"/>
      <c r="AJ24" s="553"/>
      <c r="AK24" s="553"/>
      <c r="AL24" s="553"/>
      <c r="AM24" s="553"/>
      <c r="AN24" s="553"/>
      <c r="AO24" s="553"/>
      <c r="AP24" s="553"/>
      <c r="AQ24" s="553"/>
      <c r="AR24" s="553"/>
      <c r="AS24" s="553"/>
      <c r="AT24" s="553"/>
      <c r="AU24" s="553"/>
      <c r="AV24" s="553"/>
      <c r="AW24" s="553"/>
      <c r="AX24" s="553"/>
      <c r="AY24" s="553"/>
      <c r="AZ24" s="553"/>
      <c r="BA24" s="553"/>
      <c r="BB24" s="553"/>
      <c r="BC24" s="553"/>
      <c r="BD24" s="553"/>
      <c r="BE24" s="553"/>
      <c r="BF24" s="553"/>
      <c r="BG24" s="553"/>
      <c r="BH24" s="553"/>
      <c r="BI24" s="553"/>
      <c r="BJ24" s="553"/>
      <c r="BK24" s="553"/>
      <c r="BL24" s="553"/>
      <c r="BM24" s="553"/>
      <c r="BN24" s="553"/>
      <c r="BO24" s="553"/>
      <c r="BP24" s="553"/>
      <c r="BQ24" s="553"/>
      <c r="BR24" s="553"/>
      <c r="BS24" s="553"/>
      <c r="BT24" s="553"/>
      <c r="BU24" s="553"/>
      <c r="BV24" s="554"/>
      <c r="BW24" s="551" t="s">
        <v>8</v>
      </c>
      <c r="BX24" s="551"/>
      <c r="BY24" s="551"/>
      <c r="BZ24" s="551"/>
      <c r="CA24" s="551"/>
      <c r="CB24" s="551"/>
      <c r="CC24" s="551"/>
      <c r="CD24" s="551"/>
      <c r="CE24" s="551"/>
      <c r="CF24" s="551"/>
      <c r="CG24" s="551"/>
      <c r="CH24" s="551"/>
      <c r="CI24" s="551"/>
      <c r="CJ24" s="551"/>
      <c r="CK24" s="551"/>
      <c r="CL24" s="551"/>
      <c r="CM24" s="551"/>
      <c r="CN24" s="551"/>
      <c r="CO24" s="551"/>
      <c r="CP24" s="551"/>
      <c r="CQ24" s="551"/>
      <c r="CR24" s="551"/>
      <c r="CS24" s="551"/>
      <c r="CT24" s="551"/>
      <c r="CU24" s="551"/>
      <c r="CV24" s="551"/>
      <c r="CW24" s="551"/>
      <c r="CX24" s="551"/>
      <c r="CY24" s="551"/>
      <c r="CZ24" s="551"/>
      <c r="DA24" s="551"/>
    </row>
    <row r="25" spans="1:105" s="1" customFormat="1" ht="12.75" x14ac:dyDescent="0.2">
      <c r="A25" s="579" t="s">
        <v>27</v>
      </c>
      <c r="B25" s="580"/>
      <c r="C25" s="580"/>
      <c r="D25" s="580"/>
      <c r="E25" s="580"/>
      <c r="F25" s="581"/>
      <c r="G25" s="10"/>
      <c r="H25" s="575" t="s">
        <v>1</v>
      </c>
      <c r="I25" s="575"/>
      <c r="J25" s="575"/>
      <c r="K25" s="575"/>
      <c r="L25" s="575"/>
      <c r="M25" s="575"/>
      <c r="N25" s="575"/>
      <c r="O25" s="575"/>
      <c r="P25" s="575"/>
      <c r="Q25" s="575"/>
      <c r="R25" s="575"/>
      <c r="S25" s="575"/>
      <c r="T25" s="575"/>
      <c r="U25" s="575"/>
      <c r="V25" s="575"/>
      <c r="W25" s="575"/>
      <c r="X25" s="575"/>
      <c r="Y25" s="575"/>
      <c r="Z25" s="575"/>
      <c r="AA25" s="575"/>
      <c r="AB25" s="575"/>
      <c r="AC25" s="575"/>
      <c r="AD25" s="575"/>
      <c r="AE25" s="575"/>
      <c r="AF25" s="575"/>
      <c r="AG25" s="575"/>
      <c r="AH25" s="575"/>
      <c r="AI25" s="575"/>
      <c r="AJ25" s="575"/>
      <c r="AK25" s="575"/>
      <c r="AL25" s="575"/>
      <c r="AM25" s="575"/>
      <c r="AN25" s="575"/>
      <c r="AO25" s="575"/>
      <c r="AP25" s="575"/>
      <c r="AQ25" s="575"/>
      <c r="AR25" s="575"/>
      <c r="AS25" s="575"/>
      <c r="AT25" s="575"/>
      <c r="AU25" s="575"/>
      <c r="AV25" s="575"/>
      <c r="AW25" s="575"/>
      <c r="AX25" s="575"/>
      <c r="AY25" s="575"/>
      <c r="AZ25" s="575"/>
      <c r="BA25" s="575"/>
      <c r="BB25" s="575"/>
      <c r="BC25" s="575"/>
      <c r="BD25" s="575"/>
      <c r="BE25" s="575"/>
      <c r="BF25" s="575"/>
      <c r="BG25" s="575"/>
      <c r="BH25" s="575"/>
      <c r="BI25" s="575"/>
      <c r="BJ25" s="575"/>
      <c r="BK25" s="575"/>
      <c r="BL25" s="575"/>
      <c r="BM25" s="575"/>
      <c r="BN25" s="575"/>
      <c r="BO25" s="575"/>
      <c r="BP25" s="575"/>
      <c r="BQ25" s="575"/>
      <c r="BR25" s="575"/>
      <c r="BS25" s="575"/>
      <c r="BT25" s="575"/>
      <c r="BU25" s="575"/>
      <c r="BV25" s="576"/>
      <c r="BW25" s="414"/>
      <c r="BX25" s="414"/>
      <c r="BY25" s="414"/>
      <c r="BZ25" s="414"/>
      <c r="CA25" s="414"/>
      <c r="CB25" s="414"/>
      <c r="CC25" s="414"/>
      <c r="CD25" s="414"/>
      <c r="CE25" s="414"/>
      <c r="CF25" s="414"/>
      <c r="CG25" s="414"/>
      <c r="CH25" s="414"/>
      <c r="CI25" s="414"/>
      <c r="CJ25" s="414"/>
      <c r="CK25" s="414"/>
      <c r="CL25" s="414"/>
      <c r="CM25" s="414"/>
      <c r="CN25" s="414"/>
      <c r="CO25" s="414"/>
      <c r="CP25" s="414"/>
      <c r="CQ25" s="414"/>
      <c r="CR25" s="414"/>
      <c r="CS25" s="414"/>
      <c r="CT25" s="414"/>
      <c r="CU25" s="414"/>
      <c r="CV25" s="414"/>
      <c r="CW25" s="414"/>
      <c r="CX25" s="414"/>
      <c r="CY25" s="414"/>
      <c r="CZ25" s="414"/>
      <c r="DA25" s="414"/>
    </row>
    <row r="26" spans="1:105" s="1" customFormat="1" ht="12.75" x14ac:dyDescent="0.2">
      <c r="A26" s="582"/>
      <c r="B26" s="583"/>
      <c r="C26" s="583"/>
      <c r="D26" s="583"/>
      <c r="E26" s="583"/>
      <c r="F26" s="584"/>
      <c r="G26" s="9"/>
      <c r="H26" s="577" t="s">
        <v>38</v>
      </c>
      <c r="I26" s="577"/>
      <c r="J26" s="577"/>
      <c r="K26" s="577"/>
      <c r="L26" s="577"/>
      <c r="M26" s="577"/>
      <c r="N26" s="577"/>
      <c r="O26" s="577"/>
      <c r="P26" s="577"/>
      <c r="Q26" s="577"/>
      <c r="R26" s="577"/>
      <c r="S26" s="577"/>
      <c r="T26" s="577"/>
      <c r="U26" s="577"/>
      <c r="V26" s="577"/>
      <c r="W26" s="577"/>
      <c r="X26" s="577"/>
      <c r="Y26" s="577"/>
      <c r="Z26" s="577"/>
      <c r="AA26" s="577"/>
      <c r="AB26" s="577"/>
      <c r="AC26" s="577"/>
      <c r="AD26" s="577"/>
      <c r="AE26" s="577"/>
      <c r="AF26" s="577"/>
      <c r="AG26" s="577"/>
      <c r="AH26" s="577"/>
      <c r="AI26" s="577"/>
      <c r="AJ26" s="577"/>
      <c r="AK26" s="577"/>
      <c r="AL26" s="577"/>
      <c r="AM26" s="577"/>
      <c r="AN26" s="577"/>
      <c r="AO26" s="577"/>
      <c r="AP26" s="577"/>
      <c r="AQ26" s="577"/>
      <c r="AR26" s="577"/>
      <c r="AS26" s="577"/>
      <c r="AT26" s="577"/>
      <c r="AU26" s="577"/>
      <c r="AV26" s="577"/>
      <c r="AW26" s="577"/>
      <c r="AX26" s="577"/>
      <c r="AY26" s="577"/>
      <c r="AZ26" s="577"/>
      <c r="BA26" s="577"/>
      <c r="BB26" s="577"/>
      <c r="BC26" s="577"/>
      <c r="BD26" s="577"/>
      <c r="BE26" s="577"/>
      <c r="BF26" s="577"/>
      <c r="BG26" s="577"/>
      <c r="BH26" s="577"/>
      <c r="BI26" s="577"/>
      <c r="BJ26" s="577"/>
      <c r="BK26" s="577"/>
      <c r="BL26" s="577"/>
      <c r="BM26" s="577"/>
      <c r="BN26" s="577"/>
      <c r="BO26" s="577"/>
      <c r="BP26" s="577"/>
      <c r="BQ26" s="577"/>
      <c r="BR26" s="577"/>
      <c r="BS26" s="577"/>
      <c r="BT26" s="577"/>
      <c r="BU26" s="577"/>
      <c r="BV26" s="578"/>
      <c r="BW26" s="414"/>
      <c r="BX26" s="414"/>
      <c r="BY26" s="414"/>
      <c r="BZ26" s="414"/>
      <c r="CA26" s="414"/>
      <c r="CB26" s="414"/>
      <c r="CC26" s="414"/>
      <c r="CD26" s="414"/>
      <c r="CE26" s="414"/>
      <c r="CF26" s="414"/>
      <c r="CG26" s="414"/>
      <c r="CH26" s="414"/>
      <c r="CI26" s="414"/>
      <c r="CJ26" s="414"/>
      <c r="CK26" s="414"/>
      <c r="CL26" s="414"/>
      <c r="CM26" s="414"/>
      <c r="CN26" s="414"/>
      <c r="CO26" s="414"/>
      <c r="CP26" s="414"/>
      <c r="CQ26" s="414"/>
      <c r="CR26" s="414"/>
      <c r="CS26" s="414"/>
      <c r="CT26" s="414"/>
      <c r="CU26" s="414"/>
      <c r="CV26" s="414"/>
      <c r="CW26" s="414"/>
      <c r="CX26" s="414"/>
      <c r="CY26" s="414"/>
      <c r="CZ26" s="414"/>
      <c r="DA26" s="414"/>
    </row>
    <row r="27" spans="1:105" s="1" customFormat="1" ht="13.5" customHeight="1" x14ac:dyDescent="0.2">
      <c r="A27" s="411" t="s">
        <v>28</v>
      </c>
      <c r="B27" s="411"/>
      <c r="C27" s="411"/>
      <c r="D27" s="411"/>
      <c r="E27" s="411"/>
      <c r="F27" s="411"/>
      <c r="G27" s="8"/>
      <c r="H27" s="585" t="s">
        <v>39</v>
      </c>
      <c r="I27" s="585"/>
      <c r="J27" s="585"/>
      <c r="K27" s="585"/>
      <c r="L27" s="585"/>
      <c r="M27" s="585"/>
      <c r="N27" s="585"/>
      <c r="O27" s="585"/>
      <c r="P27" s="585"/>
      <c r="Q27" s="585"/>
      <c r="R27" s="585"/>
      <c r="S27" s="585"/>
      <c r="T27" s="585"/>
      <c r="U27" s="585"/>
      <c r="V27" s="585"/>
      <c r="W27" s="585"/>
      <c r="X27" s="585"/>
      <c r="Y27" s="585"/>
      <c r="Z27" s="585"/>
      <c r="AA27" s="585"/>
      <c r="AB27" s="585"/>
      <c r="AC27" s="585"/>
      <c r="AD27" s="585"/>
      <c r="AE27" s="585"/>
      <c r="AF27" s="585"/>
      <c r="AG27" s="585"/>
      <c r="AH27" s="585"/>
      <c r="AI27" s="585"/>
      <c r="AJ27" s="585"/>
      <c r="AK27" s="585"/>
      <c r="AL27" s="585"/>
      <c r="AM27" s="585"/>
      <c r="AN27" s="585"/>
      <c r="AO27" s="585"/>
      <c r="AP27" s="585"/>
      <c r="AQ27" s="585"/>
      <c r="AR27" s="585"/>
      <c r="AS27" s="585"/>
      <c r="AT27" s="585"/>
      <c r="AU27" s="585"/>
      <c r="AV27" s="585"/>
      <c r="AW27" s="585"/>
      <c r="AX27" s="585"/>
      <c r="AY27" s="585"/>
      <c r="AZ27" s="585"/>
      <c r="BA27" s="585"/>
      <c r="BB27" s="585"/>
      <c r="BC27" s="585"/>
      <c r="BD27" s="585"/>
      <c r="BE27" s="585"/>
      <c r="BF27" s="585"/>
      <c r="BG27" s="585"/>
      <c r="BH27" s="585"/>
      <c r="BI27" s="585"/>
      <c r="BJ27" s="585"/>
      <c r="BK27" s="585"/>
      <c r="BL27" s="585"/>
      <c r="BM27" s="585"/>
      <c r="BN27" s="585"/>
      <c r="BO27" s="585"/>
      <c r="BP27" s="585"/>
      <c r="BQ27" s="585"/>
      <c r="BR27" s="585"/>
      <c r="BS27" s="585"/>
      <c r="BT27" s="585"/>
      <c r="BU27" s="585"/>
      <c r="BV27" s="586"/>
      <c r="BW27" s="551"/>
      <c r="BX27" s="551"/>
      <c r="BY27" s="551"/>
      <c r="BZ27" s="551"/>
      <c r="CA27" s="551"/>
      <c r="CB27" s="551"/>
      <c r="CC27" s="551"/>
      <c r="CD27" s="551"/>
      <c r="CE27" s="551"/>
      <c r="CF27" s="551"/>
      <c r="CG27" s="551"/>
      <c r="CH27" s="551"/>
      <c r="CI27" s="551"/>
      <c r="CJ27" s="551"/>
      <c r="CK27" s="551"/>
      <c r="CL27" s="551"/>
      <c r="CM27" s="551"/>
      <c r="CN27" s="551"/>
      <c r="CO27" s="551"/>
      <c r="CP27" s="551"/>
      <c r="CQ27" s="551"/>
      <c r="CR27" s="551"/>
      <c r="CS27" s="551"/>
      <c r="CT27" s="551"/>
      <c r="CU27" s="551"/>
      <c r="CV27" s="551"/>
      <c r="CW27" s="551"/>
      <c r="CX27" s="551"/>
      <c r="CY27" s="551"/>
      <c r="CZ27" s="551"/>
      <c r="DA27" s="551"/>
    </row>
    <row r="28" spans="1:105" s="1" customFormat="1" ht="26.25" customHeight="1" x14ac:dyDescent="0.2">
      <c r="A28" s="411" t="s">
        <v>29</v>
      </c>
      <c r="B28" s="411"/>
      <c r="C28" s="411"/>
      <c r="D28" s="411"/>
      <c r="E28" s="411"/>
      <c r="F28" s="411"/>
      <c r="G28" s="8"/>
      <c r="H28" s="585" t="s">
        <v>40</v>
      </c>
      <c r="I28" s="585"/>
      <c r="J28" s="585"/>
      <c r="K28" s="585"/>
      <c r="L28" s="585"/>
      <c r="M28" s="585"/>
      <c r="N28" s="585"/>
      <c r="O28" s="585"/>
      <c r="P28" s="585"/>
      <c r="Q28" s="585"/>
      <c r="R28" s="585"/>
      <c r="S28" s="585"/>
      <c r="T28" s="585"/>
      <c r="U28" s="585"/>
      <c r="V28" s="585"/>
      <c r="W28" s="585"/>
      <c r="X28" s="585"/>
      <c r="Y28" s="585"/>
      <c r="Z28" s="585"/>
      <c r="AA28" s="585"/>
      <c r="AB28" s="585"/>
      <c r="AC28" s="585"/>
      <c r="AD28" s="585"/>
      <c r="AE28" s="585"/>
      <c r="AF28" s="585"/>
      <c r="AG28" s="585"/>
      <c r="AH28" s="585"/>
      <c r="AI28" s="585"/>
      <c r="AJ28" s="585"/>
      <c r="AK28" s="585"/>
      <c r="AL28" s="585"/>
      <c r="AM28" s="585"/>
      <c r="AN28" s="585"/>
      <c r="AO28" s="585"/>
      <c r="AP28" s="585"/>
      <c r="AQ28" s="585"/>
      <c r="AR28" s="585"/>
      <c r="AS28" s="585"/>
      <c r="AT28" s="585"/>
      <c r="AU28" s="585"/>
      <c r="AV28" s="585"/>
      <c r="AW28" s="585"/>
      <c r="AX28" s="585"/>
      <c r="AY28" s="585"/>
      <c r="AZ28" s="585"/>
      <c r="BA28" s="585"/>
      <c r="BB28" s="585"/>
      <c r="BC28" s="585"/>
      <c r="BD28" s="585"/>
      <c r="BE28" s="585"/>
      <c r="BF28" s="585"/>
      <c r="BG28" s="585"/>
      <c r="BH28" s="585"/>
      <c r="BI28" s="585"/>
      <c r="BJ28" s="585"/>
      <c r="BK28" s="585"/>
      <c r="BL28" s="585"/>
      <c r="BM28" s="585"/>
      <c r="BN28" s="585"/>
      <c r="BO28" s="585"/>
      <c r="BP28" s="585"/>
      <c r="BQ28" s="585"/>
      <c r="BR28" s="585"/>
      <c r="BS28" s="585"/>
      <c r="BT28" s="585"/>
      <c r="BU28" s="585"/>
      <c r="BV28" s="586"/>
      <c r="BW28" s="551"/>
      <c r="BX28" s="551"/>
      <c r="BY28" s="551"/>
      <c r="BZ28" s="551"/>
      <c r="CA28" s="551"/>
      <c r="CB28" s="551"/>
      <c r="CC28" s="551"/>
      <c r="CD28" s="551"/>
      <c r="CE28" s="551"/>
      <c r="CF28" s="551"/>
      <c r="CG28" s="551"/>
      <c r="CH28" s="551"/>
      <c r="CI28" s="551"/>
      <c r="CJ28" s="551"/>
      <c r="CK28" s="551"/>
      <c r="CL28" s="551"/>
      <c r="CM28" s="551"/>
      <c r="CN28" s="551"/>
      <c r="CO28" s="551"/>
      <c r="CP28" s="551"/>
      <c r="CQ28" s="551"/>
      <c r="CR28" s="551"/>
      <c r="CS28" s="551"/>
      <c r="CT28" s="551"/>
      <c r="CU28" s="551"/>
      <c r="CV28" s="551"/>
      <c r="CW28" s="551"/>
      <c r="CX28" s="551"/>
      <c r="CY28" s="551"/>
      <c r="CZ28" s="551"/>
      <c r="DA28" s="551"/>
    </row>
    <row r="29" spans="1:105" s="1" customFormat="1" ht="26.25" customHeight="1" x14ac:dyDescent="0.2">
      <c r="A29" s="411" t="s">
        <v>30</v>
      </c>
      <c r="B29" s="411"/>
      <c r="C29" s="411"/>
      <c r="D29" s="411"/>
      <c r="E29" s="411"/>
      <c r="F29" s="411"/>
      <c r="G29" s="8"/>
      <c r="H29" s="553" t="s">
        <v>41</v>
      </c>
      <c r="I29" s="553"/>
      <c r="J29" s="553"/>
      <c r="K29" s="553"/>
      <c r="L29" s="553"/>
      <c r="M29" s="553"/>
      <c r="N29" s="553"/>
      <c r="O29" s="553"/>
      <c r="P29" s="553"/>
      <c r="Q29" s="553"/>
      <c r="R29" s="553"/>
      <c r="S29" s="553"/>
      <c r="T29" s="553"/>
      <c r="U29" s="553"/>
      <c r="V29" s="553"/>
      <c r="W29" s="553"/>
      <c r="X29" s="553"/>
      <c r="Y29" s="553"/>
      <c r="Z29" s="553"/>
      <c r="AA29" s="553"/>
      <c r="AB29" s="553"/>
      <c r="AC29" s="553"/>
      <c r="AD29" s="553"/>
      <c r="AE29" s="553"/>
      <c r="AF29" s="553"/>
      <c r="AG29" s="553"/>
      <c r="AH29" s="553"/>
      <c r="AI29" s="553"/>
      <c r="AJ29" s="553"/>
      <c r="AK29" s="553"/>
      <c r="AL29" s="553"/>
      <c r="AM29" s="553"/>
      <c r="AN29" s="553"/>
      <c r="AO29" s="553"/>
      <c r="AP29" s="553"/>
      <c r="AQ29" s="553"/>
      <c r="AR29" s="553"/>
      <c r="AS29" s="553"/>
      <c r="AT29" s="553"/>
      <c r="AU29" s="553"/>
      <c r="AV29" s="553"/>
      <c r="AW29" s="553"/>
      <c r="AX29" s="553"/>
      <c r="AY29" s="553"/>
      <c r="AZ29" s="553"/>
      <c r="BA29" s="553"/>
      <c r="BB29" s="553"/>
      <c r="BC29" s="553"/>
      <c r="BD29" s="553"/>
      <c r="BE29" s="553"/>
      <c r="BF29" s="553"/>
      <c r="BG29" s="553"/>
      <c r="BH29" s="553"/>
      <c r="BI29" s="553"/>
      <c r="BJ29" s="553"/>
      <c r="BK29" s="553"/>
      <c r="BL29" s="553"/>
      <c r="BM29" s="553"/>
      <c r="BN29" s="553"/>
      <c r="BO29" s="553"/>
      <c r="BP29" s="553"/>
      <c r="BQ29" s="553"/>
      <c r="BR29" s="553"/>
      <c r="BS29" s="553"/>
      <c r="BT29" s="553"/>
      <c r="BU29" s="553"/>
      <c r="BV29" s="554"/>
      <c r="BW29" s="551" t="s">
        <v>8</v>
      </c>
      <c r="BX29" s="551"/>
      <c r="BY29" s="551"/>
      <c r="BZ29" s="551"/>
      <c r="CA29" s="551"/>
      <c r="CB29" s="551"/>
      <c r="CC29" s="551"/>
      <c r="CD29" s="551"/>
      <c r="CE29" s="551"/>
      <c r="CF29" s="551"/>
      <c r="CG29" s="551"/>
      <c r="CH29" s="551"/>
      <c r="CI29" s="551"/>
      <c r="CJ29" s="551"/>
      <c r="CK29" s="551"/>
      <c r="CL29" s="551"/>
      <c r="CM29" s="551"/>
      <c r="CN29" s="551"/>
      <c r="CO29" s="551"/>
      <c r="CP29" s="551"/>
      <c r="CQ29" s="551"/>
      <c r="CR29" s="551"/>
      <c r="CS29" s="551"/>
      <c r="CT29" s="551"/>
      <c r="CU29" s="551"/>
      <c r="CV29" s="551"/>
      <c r="CW29" s="551"/>
      <c r="CX29" s="551"/>
      <c r="CY29" s="551"/>
      <c r="CZ29" s="551"/>
      <c r="DA29" s="551"/>
    </row>
    <row r="30" spans="1:105" s="1" customFormat="1" ht="12.75" x14ac:dyDescent="0.2">
      <c r="A30" s="579" t="s">
        <v>31</v>
      </c>
      <c r="B30" s="580"/>
      <c r="C30" s="580"/>
      <c r="D30" s="580"/>
      <c r="E30" s="580"/>
      <c r="F30" s="581"/>
      <c r="G30" s="10"/>
      <c r="H30" s="575" t="s">
        <v>1</v>
      </c>
      <c r="I30" s="575"/>
      <c r="J30" s="575"/>
      <c r="K30" s="575"/>
      <c r="L30" s="575"/>
      <c r="M30" s="575"/>
      <c r="N30" s="575"/>
      <c r="O30" s="575"/>
      <c r="P30" s="575"/>
      <c r="Q30" s="575"/>
      <c r="R30" s="575"/>
      <c r="S30" s="575"/>
      <c r="T30" s="575"/>
      <c r="U30" s="575"/>
      <c r="V30" s="575"/>
      <c r="W30" s="575"/>
      <c r="X30" s="575"/>
      <c r="Y30" s="575"/>
      <c r="Z30" s="575"/>
      <c r="AA30" s="575"/>
      <c r="AB30" s="575"/>
      <c r="AC30" s="575"/>
      <c r="AD30" s="575"/>
      <c r="AE30" s="575"/>
      <c r="AF30" s="575"/>
      <c r="AG30" s="575"/>
      <c r="AH30" s="575"/>
      <c r="AI30" s="575"/>
      <c r="AJ30" s="575"/>
      <c r="AK30" s="575"/>
      <c r="AL30" s="575"/>
      <c r="AM30" s="575"/>
      <c r="AN30" s="575"/>
      <c r="AO30" s="575"/>
      <c r="AP30" s="575"/>
      <c r="AQ30" s="575"/>
      <c r="AR30" s="575"/>
      <c r="AS30" s="575"/>
      <c r="AT30" s="575"/>
      <c r="AU30" s="575"/>
      <c r="AV30" s="575"/>
      <c r="AW30" s="575"/>
      <c r="AX30" s="575"/>
      <c r="AY30" s="575"/>
      <c r="AZ30" s="575"/>
      <c r="BA30" s="575"/>
      <c r="BB30" s="575"/>
      <c r="BC30" s="575"/>
      <c r="BD30" s="575"/>
      <c r="BE30" s="575"/>
      <c r="BF30" s="575"/>
      <c r="BG30" s="575"/>
      <c r="BH30" s="575"/>
      <c r="BI30" s="575"/>
      <c r="BJ30" s="575"/>
      <c r="BK30" s="575"/>
      <c r="BL30" s="575"/>
      <c r="BM30" s="575"/>
      <c r="BN30" s="575"/>
      <c r="BO30" s="575"/>
      <c r="BP30" s="575"/>
      <c r="BQ30" s="575"/>
      <c r="BR30" s="575"/>
      <c r="BS30" s="575"/>
      <c r="BT30" s="575"/>
      <c r="BU30" s="575"/>
      <c r="BV30" s="576"/>
      <c r="BW30" s="414"/>
      <c r="BX30" s="414"/>
      <c r="BY30" s="414"/>
      <c r="BZ30" s="414"/>
      <c r="CA30" s="414"/>
      <c r="CB30" s="414"/>
      <c r="CC30" s="414"/>
      <c r="CD30" s="414"/>
      <c r="CE30" s="414"/>
      <c r="CF30" s="414"/>
      <c r="CG30" s="414"/>
      <c r="CH30" s="414"/>
      <c r="CI30" s="414"/>
      <c r="CJ30" s="414"/>
      <c r="CK30" s="414"/>
      <c r="CL30" s="414"/>
      <c r="CM30" s="414"/>
      <c r="CN30" s="414"/>
      <c r="CO30" s="414"/>
      <c r="CP30" s="414"/>
      <c r="CQ30" s="414"/>
      <c r="CR30" s="414"/>
      <c r="CS30" s="414"/>
      <c r="CT30" s="414"/>
      <c r="CU30" s="414"/>
      <c r="CV30" s="414"/>
      <c r="CW30" s="414"/>
      <c r="CX30" s="414"/>
      <c r="CY30" s="414"/>
      <c r="CZ30" s="414"/>
      <c r="DA30" s="414"/>
    </row>
    <row r="31" spans="1:105" s="1" customFormat="1" ht="25.5" customHeight="1" x14ac:dyDescent="0.2">
      <c r="A31" s="582"/>
      <c r="B31" s="583"/>
      <c r="C31" s="583"/>
      <c r="D31" s="583"/>
      <c r="E31" s="583"/>
      <c r="F31" s="584"/>
      <c r="G31" s="9"/>
      <c r="H31" s="577" t="s">
        <v>42</v>
      </c>
      <c r="I31" s="577"/>
      <c r="J31" s="577"/>
      <c r="K31" s="577"/>
      <c r="L31" s="577"/>
      <c r="M31" s="577"/>
      <c r="N31" s="577"/>
      <c r="O31" s="577"/>
      <c r="P31" s="577"/>
      <c r="Q31" s="577"/>
      <c r="R31" s="577"/>
      <c r="S31" s="577"/>
      <c r="T31" s="577"/>
      <c r="U31" s="577"/>
      <c r="V31" s="577"/>
      <c r="W31" s="577"/>
      <c r="X31" s="577"/>
      <c r="Y31" s="577"/>
      <c r="Z31" s="577"/>
      <c r="AA31" s="577"/>
      <c r="AB31" s="577"/>
      <c r="AC31" s="577"/>
      <c r="AD31" s="577"/>
      <c r="AE31" s="577"/>
      <c r="AF31" s="577"/>
      <c r="AG31" s="577"/>
      <c r="AH31" s="577"/>
      <c r="AI31" s="577"/>
      <c r="AJ31" s="577"/>
      <c r="AK31" s="577"/>
      <c r="AL31" s="577"/>
      <c r="AM31" s="577"/>
      <c r="AN31" s="577"/>
      <c r="AO31" s="577"/>
      <c r="AP31" s="577"/>
      <c r="AQ31" s="577"/>
      <c r="AR31" s="577"/>
      <c r="AS31" s="577"/>
      <c r="AT31" s="577"/>
      <c r="AU31" s="577"/>
      <c r="AV31" s="577"/>
      <c r="AW31" s="577"/>
      <c r="AX31" s="577"/>
      <c r="AY31" s="577"/>
      <c r="AZ31" s="577"/>
      <c r="BA31" s="577"/>
      <c r="BB31" s="577"/>
      <c r="BC31" s="577"/>
      <c r="BD31" s="577"/>
      <c r="BE31" s="577"/>
      <c r="BF31" s="577"/>
      <c r="BG31" s="577"/>
      <c r="BH31" s="577"/>
      <c r="BI31" s="577"/>
      <c r="BJ31" s="577"/>
      <c r="BK31" s="577"/>
      <c r="BL31" s="577"/>
      <c r="BM31" s="577"/>
      <c r="BN31" s="577"/>
      <c r="BO31" s="577"/>
      <c r="BP31" s="577"/>
      <c r="BQ31" s="577"/>
      <c r="BR31" s="577"/>
      <c r="BS31" s="577"/>
      <c r="BT31" s="577"/>
      <c r="BU31" s="577"/>
      <c r="BV31" s="578"/>
      <c r="BW31" s="414"/>
      <c r="BX31" s="414"/>
      <c r="BY31" s="414"/>
      <c r="BZ31" s="414"/>
      <c r="CA31" s="414"/>
      <c r="CB31" s="414"/>
      <c r="CC31" s="414"/>
      <c r="CD31" s="414"/>
      <c r="CE31" s="414"/>
      <c r="CF31" s="414"/>
      <c r="CG31" s="414"/>
      <c r="CH31" s="414"/>
      <c r="CI31" s="414"/>
      <c r="CJ31" s="414"/>
      <c r="CK31" s="414"/>
      <c r="CL31" s="414"/>
      <c r="CM31" s="414"/>
      <c r="CN31" s="414"/>
      <c r="CO31" s="414"/>
      <c r="CP31" s="414"/>
      <c r="CQ31" s="414"/>
      <c r="CR31" s="414"/>
      <c r="CS31" s="414"/>
      <c r="CT31" s="414"/>
      <c r="CU31" s="414"/>
      <c r="CV31" s="414"/>
      <c r="CW31" s="414"/>
      <c r="CX31" s="414"/>
      <c r="CY31" s="414"/>
      <c r="CZ31" s="414"/>
      <c r="DA31" s="414"/>
    </row>
    <row r="32" spans="1:105" s="1" customFormat="1" ht="26.25" customHeight="1" x14ac:dyDescent="0.2">
      <c r="A32" s="411" t="s">
        <v>32</v>
      </c>
      <c r="B32" s="411"/>
      <c r="C32" s="411"/>
      <c r="D32" s="411"/>
      <c r="E32" s="411"/>
      <c r="F32" s="411"/>
      <c r="G32" s="8"/>
      <c r="H32" s="585" t="s">
        <v>43</v>
      </c>
      <c r="I32" s="585"/>
      <c r="J32" s="585"/>
      <c r="K32" s="585"/>
      <c r="L32" s="585"/>
      <c r="M32" s="585"/>
      <c r="N32" s="585"/>
      <c r="O32" s="585"/>
      <c r="P32" s="585"/>
      <c r="Q32" s="585"/>
      <c r="R32" s="585"/>
      <c r="S32" s="585"/>
      <c r="T32" s="585"/>
      <c r="U32" s="585"/>
      <c r="V32" s="585"/>
      <c r="W32" s="585"/>
      <c r="X32" s="585"/>
      <c r="Y32" s="585"/>
      <c r="Z32" s="585"/>
      <c r="AA32" s="585"/>
      <c r="AB32" s="585"/>
      <c r="AC32" s="585"/>
      <c r="AD32" s="585"/>
      <c r="AE32" s="585"/>
      <c r="AF32" s="585"/>
      <c r="AG32" s="585"/>
      <c r="AH32" s="585"/>
      <c r="AI32" s="585"/>
      <c r="AJ32" s="585"/>
      <c r="AK32" s="585"/>
      <c r="AL32" s="585"/>
      <c r="AM32" s="585"/>
      <c r="AN32" s="585"/>
      <c r="AO32" s="585"/>
      <c r="AP32" s="585"/>
      <c r="AQ32" s="585"/>
      <c r="AR32" s="585"/>
      <c r="AS32" s="585"/>
      <c r="AT32" s="585"/>
      <c r="AU32" s="585"/>
      <c r="AV32" s="585"/>
      <c r="AW32" s="585"/>
      <c r="AX32" s="585"/>
      <c r="AY32" s="585"/>
      <c r="AZ32" s="585"/>
      <c r="BA32" s="585"/>
      <c r="BB32" s="585"/>
      <c r="BC32" s="585"/>
      <c r="BD32" s="585"/>
      <c r="BE32" s="585"/>
      <c r="BF32" s="585"/>
      <c r="BG32" s="585"/>
      <c r="BH32" s="585"/>
      <c r="BI32" s="585"/>
      <c r="BJ32" s="585"/>
      <c r="BK32" s="585"/>
      <c r="BL32" s="585"/>
      <c r="BM32" s="585"/>
      <c r="BN32" s="585"/>
      <c r="BO32" s="585"/>
      <c r="BP32" s="585"/>
      <c r="BQ32" s="585"/>
      <c r="BR32" s="585"/>
      <c r="BS32" s="585"/>
      <c r="BT32" s="585"/>
      <c r="BU32" s="585"/>
      <c r="BV32" s="586"/>
      <c r="BW32" s="414"/>
      <c r="BX32" s="414"/>
      <c r="BY32" s="414"/>
      <c r="BZ32" s="414"/>
      <c r="CA32" s="414"/>
      <c r="CB32" s="414"/>
      <c r="CC32" s="414"/>
      <c r="CD32" s="414"/>
      <c r="CE32" s="414"/>
      <c r="CF32" s="414"/>
      <c r="CG32" s="414"/>
      <c r="CH32" s="414"/>
      <c r="CI32" s="414"/>
      <c r="CJ32" s="414"/>
      <c r="CK32" s="414"/>
      <c r="CL32" s="414"/>
      <c r="CM32" s="414"/>
      <c r="CN32" s="414"/>
      <c r="CO32" s="414"/>
      <c r="CP32" s="414"/>
      <c r="CQ32" s="414"/>
      <c r="CR32" s="414"/>
      <c r="CS32" s="414"/>
      <c r="CT32" s="414"/>
      <c r="CU32" s="414"/>
      <c r="CV32" s="414"/>
      <c r="CW32" s="414"/>
      <c r="CX32" s="414"/>
      <c r="CY32" s="414"/>
      <c r="CZ32" s="414"/>
      <c r="DA32" s="414"/>
    </row>
    <row r="33" spans="1:105" s="1" customFormat="1" ht="27" customHeight="1" x14ac:dyDescent="0.2">
      <c r="A33" s="411" t="s">
        <v>33</v>
      </c>
      <c r="B33" s="411"/>
      <c r="C33" s="411"/>
      <c r="D33" s="411"/>
      <c r="E33" s="411"/>
      <c r="F33" s="411"/>
      <c r="G33" s="8"/>
      <c r="H33" s="585" t="s">
        <v>44</v>
      </c>
      <c r="I33" s="585"/>
      <c r="J33" s="585"/>
      <c r="K33" s="585"/>
      <c r="L33" s="585"/>
      <c r="M33" s="585"/>
      <c r="N33" s="585"/>
      <c r="O33" s="585"/>
      <c r="P33" s="585"/>
      <c r="Q33" s="585"/>
      <c r="R33" s="585"/>
      <c r="S33" s="585"/>
      <c r="T33" s="585"/>
      <c r="U33" s="585"/>
      <c r="V33" s="585"/>
      <c r="W33" s="585"/>
      <c r="X33" s="585"/>
      <c r="Y33" s="585"/>
      <c r="Z33" s="585"/>
      <c r="AA33" s="585"/>
      <c r="AB33" s="585"/>
      <c r="AC33" s="585"/>
      <c r="AD33" s="585"/>
      <c r="AE33" s="585"/>
      <c r="AF33" s="585"/>
      <c r="AG33" s="585"/>
      <c r="AH33" s="585"/>
      <c r="AI33" s="585"/>
      <c r="AJ33" s="585"/>
      <c r="AK33" s="585"/>
      <c r="AL33" s="585"/>
      <c r="AM33" s="585"/>
      <c r="AN33" s="585"/>
      <c r="AO33" s="585"/>
      <c r="AP33" s="585"/>
      <c r="AQ33" s="585"/>
      <c r="AR33" s="585"/>
      <c r="AS33" s="585"/>
      <c r="AT33" s="585"/>
      <c r="AU33" s="585"/>
      <c r="AV33" s="585"/>
      <c r="AW33" s="585"/>
      <c r="AX33" s="585"/>
      <c r="AY33" s="585"/>
      <c r="AZ33" s="585"/>
      <c r="BA33" s="585"/>
      <c r="BB33" s="585"/>
      <c r="BC33" s="585"/>
      <c r="BD33" s="585"/>
      <c r="BE33" s="585"/>
      <c r="BF33" s="585"/>
      <c r="BG33" s="585"/>
      <c r="BH33" s="585"/>
      <c r="BI33" s="585"/>
      <c r="BJ33" s="585"/>
      <c r="BK33" s="585"/>
      <c r="BL33" s="585"/>
      <c r="BM33" s="585"/>
      <c r="BN33" s="585"/>
      <c r="BO33" s="585"/>
      <c r="BP33" s="585"/>
      <c r="BQ33" s="585"/>
      <c r="BR33" s="585"/>
      <c r="BS33" s="585"/>
      <c r="BT33" s="585"/>
      <c r="BU33" s="585"/>
      <c r="BV33" s="586"/>
      <c r="BW33" s="414"/>
      <c r="BX33" s="414"/>
      <c r="BY33" s="414"/>
      <c r="BZ33" s="414"/>
      <c r="CA33" s="414"/>
      <c r="CB33" s="414"/>
      <c r="CC33" s="414"/>
      <c r="CD33" s="414"/>
      <c r="CE33" s="414"/>
      <c r="CF33" s="414"/>
      <c r="CG33" s="414"/>
      <c r="CH33" s="414"/>
      <c r="CI33" s="414"/>
      <c r="CJ33" s="414"/>
      <c r="CK33" s="414"/>
      <c r="CL33" s="414"/>
      <c r="CM33" s="414"/>
      <c r="CN33" s="414"/>
      <c r="CO33" s="414"/>
      <c r="CP33" s="414"/>
      <c r="CQ33" s="414"/>
      <c r="CR33" s="414"/>
      <c r="CS33" s="414"/>
      <c r="CT33" s="414"/>
      <c r="CU33" s="414"/>
      <c r="CV33" s="414"/>
      <c r="CW33" s="414"/>
      <c r="CX33" s="414"/>
      <c r="CY33" s="414"/>
      <c r="CZ33" s="414"/>
      <c r="DA33" s="414"/>
    </row>
    <row r="34" spans="1:105" s="1" customFormat="1" ht="27" customHeight="1" x14ac:dyDescent="0.2">
      <c r="A34" s="411" t="s">
        <v>34</v>
      </c>
      <c r="B34" s="411"/>
      <c r="C34" s="411"/>
      <c r="D34" s="411"/>
      <c r="E34" s="411"/>
      <c r="F34" s="411"/>
      <c r="G34" s="8"/>
      <c r="H34" s="585" t="s">
        <v>45</v>
      </c>
      <c r="I34" s="585"/>
      <c r="J34" s="585"/>
      <c r="K34" s="585"/>
      <c r="L34" s="585"/>
      <c r="M34" s="585"/>
      <c r="N34" s="585"/>
      <c r="O34" s="585"/>
      <c r="P34" s="585"/>
      <c r="Q34" s="585"/>
      <c r="R34" s="585"/>
      <c r="S34" s="585"/>
      <c r="T34" s="585"/>
      <c r="U34" s="585"/>
      <c r="V34" s="585"/>
      <c r="W34" s="585"/>
      <c r="X34" s="585"/>
      <c r="Y34" s="585"/>
      <c r="Z34" s="585"/>
      <c r="AA34" s="585"/>
      <c r="AB34" s="585"/>
      <c r="AC34" s="585"/>
      <c r="AD34" s="585"/>
      <c r="AE34" s="585"/>
      <c r="AF34" s="585"/>
      <c r="AG34" s="585"/>
      <c r="AH34" s="585"/>
      <c r="AI34" s="585"/>
      <c r="AJ34" s="585"/>
      <c r="AK34" s="585"/>
      <c r="AL34" s="585"/>
      <c r="AM34" s="585"/>
      <c r="AN34" s="585"/>
      <c r="AO34" s="585"/>
      <c r="AP34" s="585"/>
      <c r="AQ34" s="585"/>
      <c r="AR34" s="585"/>
      <c r="AS34" s="585"/>
      <c r="AT34" s="585"/>
      <c r="AU34" s="585"/>
      <c r="AV34" s="585"/>
      <c r="AW34" s="585"/>
      <c r="AX34" s="585"/>
      <c r="AY34" s="585"/>
      <c r="AZ34" s="585"/>
      <c r="BA34" s="585"/>
      <c r="BB34" s="585"/>
      <c r="BC34" s="585"/>
      <c r="BD34" s="585"/>
      <c r="BE34" s="585"/>
      <c r="BF34" s="585"/>
      <c r="BG34" s="585"/>
      <c r="BH34" s="585"/>
      <c r="BI34" s="585"/>
      <c r="BJ34" s="585"/>
      <c r="BK34" s="585"/>
      <c r="BL34" s="585"/>
      <c r="BM34" s="585"/>
      <c r="BN34" s="585"/>
      <c r="BO34" s="585"/>
      <c r="BP34" s="585"/>
      <c r="BQ34" s="585"/>
      <c r="BR34" s="585"/>
      <c r="BS34" s="585"/>
      <c r="BT34" s="585"/>
      <c r="BU34" s="585"/>
      <c r="BV34" s="586"/>
      <c r="BW34" s="414"/>
      <c r="BX34" s="414"/>
      <c r="BY34" s="414"/>
      <c r="BZ34" s="414"/>
      <c r="CA34" s="414"/>
      <c r="CB34" s="414"/>
      <c r="CC34" s="414"/>
      <c r="CD34" s="414"/>
      <c r="CE34" s="414"/>
      <c r="CF34" s="414"/>
      <c r="CG34" s="414"/>
      <c r="CH34" s="414"/>
      <c r="CI34" s="414"/>
      <c r="CJ34" s="414"/>
      <c r="CK34" s="414"/>
      <c r="CL34" s="414"/>
      <c r="CM34" s="414"/>
      <c r="CN34" s="414"/>
      <c r="CO34" s="414"/>
      <c r="CP34" s="414"/>
      <c r="CQ34" s="414"/>
      <c r="CR34" s="414"/>
      <c r="CS34" s="414"/>
      <c r="CT34" s="414"/>
      <c r="CU34" s="414"/>
      <c r="CV34" s="414"/>
      <c r="CW34" s="414"/>
      <c r="CX34" s="414"/>
      <c r="CY34" s="414"/>
      <c r="CZ34" s="414"/>
      <c r="DA34" s="414"/>
    </row>
    <row r="35" spans="1:105" s="1" customFormat="1" ht="27" customHeight="1" x14ac:dyDescent="0.2">
      <c r="A35" s="411" t="s">
        <v>35</v>
      </c>
      <c r="B35" s="411"/>
      <c r="C35" s="411"/>
      <c r="D35" s="411"/>
      <c r="E35" s="411"/>
      <c r="F35" s="411"/>
      <c r="G35" s="8"/>
      <c r="H35" s="585" t="s">
        <v>45</v>
      </c>
      <c r="I35" s="585"/>
      <c r="J35" s="585"/>
      <c r="K35" s="585"/>
      <c r="L35" s="585"/>
      <c r="M35" s="585"/>
      <c r="N35" s="585"/>
      <c r="O35" s="585"/>
      <c r="P35" s="585"/>
      <c r="Q35" s="585"/>
      <c r="R35" s="585"/>
      <c r="S35" s="585"/>
      <c r="T35" s="585"/>
      <c r="U35" s="585"/>
      <c r="V35" s="585"/>
      <c r="W35" s="585"/>
      <c r="X35" s="585"/>
      <c r="Y35" s="585"/>
      <c r="Z35" s="585"/>
      <c r="AA35" s="585"/>
      <c r="AB35" s="585"/>
      <c r="AC35" s="585"/>
      <c r="AD35" s="585"/>
      <c r="AE35" s="585"/>
      <c r="AF35" s="585"/>
      <c r="AG35" s="585"/>
      <c r="AH35" s="585"/>
      <c r="AI35" s="585"/>
      <c r="AJ35" s="585"/>
      <c r="AK35" s="585"/>
      <c r="AL35" s="585"/>
      <c r="AM35" s="585"/>
      <c r="AN35" s="585"/>
      <c r="AO35" s="585"/>
      <c r="AP35" s="585"/>
      <c r="AQ35" s="585"/>
      <c r="AR35" s="585"/>
      <c r="AS35" s="585"/>
      <c r="AT35" s="585"/>
      <c r="AU35" s="585"/>
      <c r="AV35" s="585"/>
      <c r="AW35" s="585"/>
      <c r="AX35" s="585"/>
      <c r="AY35" s="585"/>
      <c r="AZ35" s="585"/>
      <c r="BA35" s="585"/>
      <c r="BB35" s="585"/>
      <c r="BC35" s="585"/>
      <c r="BD35" s="585"/>
      <c r="BE35" s="585"/>
      <c r="BF35" s="585"/>
      <c r="BG35" s="585"/>
      <c r="BH35" s="585"/>
      <c r="BI35" s="585"/>
      <c r="BJ35" s="585"/>
      <c r="BK35" s="585"/>
      <c r="BL35" s="585"/>
      <c r="BM35" s="585"/>
      <c r="BN35" s="585"/>
      <c r="BO35" s="585"/>
      <c r="BP35" s="585"/>
      <c r="BQ35" s="585"/>
      <c r="BR35" s="585"/>
      <c r="BS35" s="585"/>
      <c r="BT35" s="585"/>
      <c r="BU35" s="585"/>
      <c r="BV35" s="586"/>
      <c r="BW35" s="414"/>
      <c r="BX35" s="414"/>
      <c r="BY35" s="414"/>
      <c r="BZ35" s="414"/>
      <c r="CA35" s="414"/>
      <c r="CB35" s="414"/>
      <c r="CC35" s="414"/>
      <c r="CD35" s="414"/>
      <c r="CE35" s="414"/>
      <c r="CF35" s="414"/>
      <c r="CG35" s="414"/>
      <c r="CH35" s="414"/>
      <c r="CI35" s="414"/>
      <c r="CJ35" s="414"/>
      <c r="CK35" s="414"/>
      <c r="CL35" s="414"/>
      <c r="CM35" s="414"/>
      <c r="CN35" s="414"/>
      <c r="CO35" s="414"/>
      <c r="CP35" s="414"/>
      <c r="CQ35" s="414"/>
      <c r="CR35" s="414"/>
      <c r="CS35" s="414"/>
      <c r="CT35" s="414"/>
      <c r="CU35" s="414"/>
      <c r="CV35" s="414"/>
      <c r="CW35" s="414"/>
      <c r="CX35" s="414"/>
      <c r="CY35" s="414"/>
      <c r="CZ35" s="414"/>
      <c r="DA35" s="414"/>
    </row>
    <row r="36" spans="1:105" s="1" customFormat="1" ht="26.25" customHeight="1" x14ac:dyDescent="0.2">
      <c r="A36" s="411" t="s">
        <v>36</v>
      </c>
      <c r="B36" s="411"/>
      <c r="C36" s="411"/>
      <c r="D36" s="411"/>
      <c r="E36" s="411"/>
      <c r="F36" s="411"/>
      <c r="G36" s="8"/>
      <c r="H36" s="553" t="s">
        <v>46</v>
      </c>
      <c r="I36" s="553"/>
      <c r="J36" s="553"/>
      <c r="K36" s="553"/>
      <c r="L36" s="553"/>
      <c r="M36" s="553"/>
      <c r="N36" s="553"/>
      <c r="O36" s="553"/>
      <c r="P36" s="553"/>
      <c r="Q36" s="553"/>
      <c r="R36" s="553"/>
      <c r="S36" s="553"/>
      <c r="T36" s="553"/>
      <c r="U36" s="553"/>
      <c r="V36" s="553"/>
      <c r="W36" s="553"/>
      <c r="X36" s="553"/>
      <c r="Y36" s="553"/>
      <c r="Z36" s="553"/>
      <c r="AA36" s="553"/>
      <c r="AB36" s="553"/>
      <c r="AC36" s="553"/>
      <c r="AD36" s="553"/>
      <c r="AE36" s="553"/>
      <c r="AF36" s="553"/>
      <c r="AG36" s="553"/>
      <c r="AH36" s="553"/>
      <c r="AI36" s="553"/>
      <c r="AJ36" s="553"/>
      <c r="AK36" s="553"/>
      <c r="AL36" s="553"/>
      <c r="AM36" s="553"/>
      <c r="AN36" s="553"/>
      <c r="AO36" s="553"/>
      <c r="AP36" s="553"/>
      <c r="AQ36" s="553"/>
      <c r="AR36" s="553"/>
      <c r="AS36" s="553"/>
      <c r="AT36" s="553"/>
      <c r="AU36" s="553"/>
      <c r="AV36" s="553"/>
      <c r="AW36" s="553"/>
      <c r="AX36" s="553"/>
      <c r="AY36" s="553"/>
      <c r="AZ36" s="553"/>
      <c r="BA36" s="553"/>
      <c r="BB36" s="553"/>
      <c r="BC36" s="553"/>
      <c r="BD36" s="553"/>
      <c r="BE36" s="553"/>
      <c r="BF36" s="553"/>
      <c r="BG36" s="553"/>
      <c r="BH36" s="553"/>
      <c r="BI36" s="553"/>
      <c r="BJ36" s="553"/>
      <c r="BK36" s="553"/>
      <c r="BL36" s="553"/>
      <c r="BM36" s="553"/>
      <c r="BN36" s="553"/>
      <c r="BO36" s="553"/>
      <c r="BP36" s="553"/>
      <c r="BQ36" s="553"/>
      <c r="BR36" s="553"/>
      <c r="BS36" s="553"/>
      <c r="BT36" s="553"/>
      <c r="BU36" s="553"/>
      <c r="BV36" s="554"/>
      <c r="BW36" s="414"/>
      <c r="BX36" s="414"/>
      <c r="BY36" s="414"/>
      <c r="BZ36" s="414"/>
      <c r="CA36" s="414"/>
      <c r="CB36" s="414"/>
      <c r="CC36" s="414"/>
      <c r="CD36" s="414"/>
      <c r="CE36" s="414"/>
      <c r="CF36" s="414"/>
      <c r="CG36" s="414"/>
      <c r="CH36" s="414"/>
      <c r="CI36" s="414"/>
      <c r="CJ36" s="414"/>
      <c r="CK36" s="414"/>
      <c r="CL36" s="414"/>
      <c r="CM36" s="414"/>
      <c r="CN36" s="414"/>
      <c r="CO36" s="414"/>
      <c r="CP36" s="414"/>
      <c r="CQ36" s="414"/>
      <c r="CR36" s="414"/>
      <c r="CS36" s="414"/>
      <c r="CT36" s="414"/>
      <c r="CU36" s="414"/>
      <c r="CV36" s="414"/>
      <c r="CW36" s="414"/>
      <c r="CX36" s="414"/>
      <c r="CY36" s="414"/>
      <c r="CZ36" s="414"/>
      <c r="DA36" s="414"/>
    </row>
    <row r="37" spans="1:105" s="1" customFormat="1" ht="13.5" customHeight="1" x14ac:dyDescent="0.2">
      <c r="A37" s="411"/>
      <c r="B37" s="411"/>
      <c r="C37" s="411"/>
      <c r="D37" s="411"/>
      <c r="E37" s="411"/>
      <c r="F37" s="411"/>
      <c r="G37" s="590" t="s">
        <v>7</v>
      </c>
      <c r="H37" s="591"/>
      <c r="I37" s="591"/>
      <c r="J37" s="591"/>
      <c r="K37" s="591"/>
      <c r="L37" s="591"/>
      <c r="M37" s="591"/>
      <c r="N37" s="591"/>
      <c r="O37" s="591"/>
      <c r="P37" s="591"/>
      <c r="Q37" s="591"/>
      <c r="R37" s="591"/>
      <c r="S37" s="591"/>
      <c r="T37" s="591"/>
      <c r="U37" s="591"/>
      <c r="V37" s="591"/>
      <c r="W37" s="591"/>
      <c r="X37" s="591"/>
      <c r="Y37" s="591"/>
      <c r="Z37" s="591"/>
      <c r="AA37" s="591"/>
      <c r="AB37" s="591"/>
      <c r="AC37" s="591"/>
      <c r="AD37" s="591"/>
      <c r="AE37" s="591"/>
      <c r="AF37" s="591"/>
      <c r="AG37" s="591"/>
      <c r="AH37" s="591"/>
      <c r="AI37" s="591"/>
      <c r="AJ37" s="591"/>
      <c r="AK37" s="591"/>
      <c r="AL37" s="591"/>
      <c r="AM37" s="591"/>
      <c r="AN37" s="591"/>
      <c r="AO37" s="591"/>
      <c r="AP37" s="591"/>
      <c r="AQ37" s="591"/>
      <c r="AR37" s="591"/>
      <c r="AS37" s="591"/>
      <c r="AT37" s="591"/>
      <c r="AU37" s="591"/>
      <c r="AV37" s="591"/>
      <c r="AW37" s="591"/>
      <c r="AX37" s="591"/>
      <c r="AY37" s="591"/>
      <c r="AZ37" s="591"/>
      <c r="BA37" s="591"/>
      <c r="BB37" s="591"/>
      <c r="BC37" s="591"/>
      <c r="BD37" s="591"/>
      <c r="BE37" s="591"/>
      <c r="BF37" s="591"/>
      <c r="BG37" s="591"/>
      <c r="BH37" s="591"/>
      <c r="BI37" s="591"/>
      <c r="BJ37" s="591"/>
      <c r="BK37" s="591"/>
      <c r="BL37" s="591"/>
      <c r="BM37" s="591"/>
      <c r="BN37" s="591"/>
      <c r="BO37" s="591"/>
      <c r="BP37" s="591"/>
      <c r="BQ37" s="591"/>
      <c r="BR37" s="591"/>
      <c r="BS37" s="591"/>
      <c r="BT37" s="591"/>
      <c r="BU37" s="591"/>
      <c r="BV37" s="592"/>
      <c r="BW37" s="551" t="s">
        <v>8</v>
      </c>
      <c r="BX37" s="551"/>
      <c r="BY37" s="551"/>
      <c r="BZ37" s="551"/>
      <c r="CA37" s="551"/>
      <c r="CB37" s="551"/>
      <c r="CC37" s="551"/>
      <c r="CD37" s="551"/>
      <c r="CE37" s="551"/>
      <c r="CF37" s="551"/>
      <c r="CG37" s="551"/>
      <c r="CH37" s="551"/>
      <c r="CI37" s="551"/>
      <c r="CJ37" s="551"/>
      <c r="CK37" s="551"/>
      <c r="CL37" s="551"/>
      <c r="CM37" s="589">
        <f>CM24+CM29+CM36</f>
        <v>0</v>
      </c>
      <c r="CN37" s="589"/>
      <c r="CO37" s="589"/>
      <c r="CP37" s="589"/>
      <c r="CQ37" s="589"/>
      <c r="CR37" s="589"/>
      <c r="CS37" s="589"/>
      <c r="CT37" s="589"/>
      <c r="CU37" s="589"/>
      <c r="CV37" s="589"/>
      <c r="CW37" s="589"/>
      <c r="CX37" s="589"/>
      <c r="CY37" s="589"/>
      <c r="CZ37" s="589"/>
      <c r="DA37" s="589"/>
    </row>
    <row r="38" spans="1:105" ht="3" customHeight="1" x14ac:dyDescent="0.25"/>
    <row r="39" spans="1:105" s="7" customFormat="1" ht="48" customHeight="1" x14ac:dyDescent="0.2">
      <c r="A39" s="682" t="s">
        <v>84</v>
      </c>
      <c r="B39" s="683"/>
      <c r="C39" s="683"/>
      <c r="D39" s="683"/>
      <c r="E39" s="683"/>
      <c r="F39" s="683"/>
      <c r="G39" s="683"/>
      <c r="H39" s="683"/>
      <c r="I39" s="683"/>
      <c r="J39" s="683"/>
      <c r="K39" s="683"/>
      <c r="L39" s="683"/>
      <c r="M39" s="683"/>
      <c r="N39" s="683"/>
      <c r="O39" s="683"/>
      <c r="P39" s="683"/>
      <c r="Q39" s="683"/>
      <c r="R39" s="683"/>
      <c r="S39" s="683"/>
      <c r="T39" s="683"/>
      <c r="U39" s="683"/>
      <c r="V39" s="683"/>
      <c r="W39" s="683"/>
      <c r="X39" s="683"/>
      <c r="Y39" s="683"/>
      <c r="Z39" s="683"/>
      <c r="AA39" s="683"/>
      <c r="AB39" s="683"/>
      <c r="AC39" s="683"/>
      <c r="AD39" s="683"/>
      <c r="AE39" s="683"/>
      <c r="AF39" s="683"/>
      <c r="AG39" s="683"/>
      <c r="AH39" s="683"/>
      <c r="AI39" s="683"/>
      <c r="AJ39" s="683"/>
      <c r="AK39" s="683"/>
      <c r="AL39" s="683"/>
      <c r="AM39" s="683"/>
      <c r="AN39" s="683"/>
      <c r="AO39" s="683"/>
      <c r="AP39" s="683"/>
      <c r="AQ39" s="683"/>
      <c r="AR39" s="683"/>
      <c r="AS39" s="683"/>
      <c r="AT39" s="683"/>
      <c r="AU39" s="683"/>
      <c r="AV39" s="683"/>
      <c r="AW39" s="683"/>
      <c r="AX39" s="683"/>
      <c r="AY39" s="683"/>
      <c r="AZ39" s="683"/>
      <c r="BA39" s="683"/>
      <c r="BB39" s="683"/>
      <c r="BC39" s="683"/>
      <c r="BD39" s="683"/>
      <c r="BE39" s="683"/>
      <c r="BF39" s="683"/>
      <c r="BG39" s="683"/>
      <c r="BH39" s="683"/>
      <c r="BI39" s="683"/>
      <c r="BJ39" s="683"/>
      <c r="BK39" s="683"/>
      <c r="BL39" s="683"/>
      <c r="BM39" s="683"/>
      <c r="BN39" s="683"/>
      <c r="BO39" s="683"/>
      <c r="BP39" s="683"/>
      <c r="BQ39" s="683"/>
      <c r="BR39" s="683"/>
      <c r="BS39" s="683"/>
      <c r="BT39" s="683"/>
      <c r="BU39" s="683"/>
      <c r="BV39" s="683"/>
      <c r="BW39" s="683"/>
      <c r="BX39" s="683"/>
      <c r="BY39" s="683"/>
      <c r="BZ39" s="683"/>
      <c r="CA39" s="683"/>
      <c r="CB39" s="683"/>
      <c r="CC39" s="683"/>
      <c r="CD39" s="683"/>
      <c r="CE39" s="683"/>
      <c r="CF39" s="683"/>
      <c r="CG39" s="683"/>
      <c r="CH39" s="683"/>
      <c r="CI39" s="683"/>
      <c r="CJ39" s="683"/>
      <c r="CK39" s="683"/>
      <c r="CL39" s="683"/>
      <c r="CM39" s="683"/>
      <c r="CN39" s="683"/>
      <c r="CO39" s="683"/>
      <c r="CP39" s="683"/>
      <c r="CQ39" s="683"/>
      <c r="CR39" s="683"/>
      <c r="CS39" s="683"/>
      <c r="CT39" s="683"/>
      <c r="CU39" s="683"/>
      <c r="CV39" s="683"/>
      <c r="CW39" s="683"/>
      <c r="CX39" s="683"/>
      <c r="CY39" s="683"/>
      <c r="CZ39" s="683"/>
      <c r="DA39" s="683"/>
    </row>
    <row r="41" spans="1:105" s="6" customFormat="1" ht="42" customHeight="1" x14ac:dyDescent="0.2">
      <c r="A41" s="659" t="s">
        <v>161</v>
      </c>
      <c r="B41" s="659"/>
      <c r="C41" s="659"/>
      <c r="D41" s="659"/>
      <c r="E41" s="659"/>
      <c r="F41" s="659"/>
      <c r="G41" s="659"/>
      <c r="H41" s="659"/>
      <c r="I41" s="659"/>
      <c r="J41" s="659"/>
      <c r="K41" s="659"/>
      <c r="L41" s="659"/>
      <c r="M41" s="659"/>
      <c r="N41" s="659"/>
      <c r="O41" s="659"/>
      <c r="P41" s="659"/>
      <c r="Q41" s="659"/>
      <c r="R41" s="659"/>
      <c r="S41" s="659"/>
      <c r="T41" s="659"/>
      <c r="U41" s="659"/>
      <c r="V41" s="659"/>
      <c r="W41" s="659"/>
      <c r="X41" s="659"/>
      <c r="Y41" s="659"/>
      <c r="Z41" s="659"/>
      <c r="AA41" s="659"/>
      <c r="AB41" s="659"/>
      <c r="AC41" s="659"/>
      <c r="AD41" s="659"/>
      <c r="AE41" s="659"/>
      <c r="AF41" s="659"/>
      <c r="AG41" s="659"/>
      <c r="AH41" s="659"/>
      <c r="AI41" s="659"/>
      <c r="AJ41" s="659"/>
      <c r="AK41" s="659"/>
      <c r="AL41" s="659"/>
      <c r="AM41" s="659"/>
      <c r="AN41" s="659"/>
      <c r="AO41" s="659"/>
      <c r="AP41" s="659"/>
      <c r="AQ41" s="659"/>
      <c r="AR41" s="659"/>
      <c r="AS41" s="659"/>
      <c r="AT41" s="659"/>
      <c r="AU41" s="659"/>
      <c r="AV41" s="659"/>
      <c r="AW41" s="659"/>
      <c r="AX41" s="659"/>
      <c r="AY41" s="659"/>
      <c r="AZ41" s="659"/>
      <c r="BA41" s="659"/>
      <c r="BB41" s="659"/>
      <c r="BC41" s="659"/>
      <c r="BD41" s="659"/>
      <c r="BE41" s="659"/>
      <c r="BF41" s="659"/>
      <c r="BG41" s="659"/>
      <c r="BH41" s="659"/>
      <c r="BI41" s="659"/>
      <c r="BJ41" s="659"/>
      <c r="BK41" s="659"/>
      <c r="BL41" s="659"/>
      <c r="BM41" s="659"/>
      <c r="BN41" s="659"/>
      <c r="BO41" s="659"/>
      <c r="BP41" s="659"/>
      <c r="BQ41" s="659"/>
      <c r="BR41" s="659"/>
      <c r="BS41" s="659"/>
      <c r="BT41" s="659"/>
      <c r="BU41" s="659"/>
      <c r="BV41" s="659"/>
      <c r="BW41" s="659"/>
      <c r="BX41" s="659"/>
      <c r="BY41" s="659"/>
      <c r="BZ41" s="659"/>
      <c r="CA41" s="659"/>
      <c r="CB41" s="659"/>
      <c r="CC41" s="659"/>
      <c r="CD41" s="659"/>
      <c r="CE41" s="659"/>
      <c r="CF41" s="659"/>
      <c r="CG41" s="659"/>
      <c r="CH41" s="659"/>
      <c r="CI41" s="659"/>
      <c r="CJ41" s="659"/>
      <c r="CK41" s="659"/>
      <c r="CL41" s="659"/>
      <c r="CM41" s="659"/>
      <c r="CN41" s="659"/>
      <c r="CO41" s="659"/>
      <c r="CP41" s="659"/>
      <c r="CQ41" s="659"/>
      <c r="CR41" s="659"/>
      <c r="CS41" s="659"/>
      <c r="CT41" s="659"/>
      <c r="CU41" s="659"/>
      <c r="CV41" s="659"/>
      <c r="CW41" s="659"/>
      <c r="CX41" s="659"/>
      <c r="CY41" s="659"/>
      <c r="CZ41" s="659"/>
      <c r="DA41" s="659"/>
    </row>
    <row r="42" spans="1:105" ht="10.5" customHeight="1" x14ac:dyDescent="0.25"/>
    <row r="43" spans="1:105" s="3" customFormat="1" ht="45" customHeight="1" x14ac:dyDescent="0.2">
      <c r="A43" s="466" t="s">
        <v>0</v>
      </c>
      <c r="B43" s="467"/>
      <c r="C43" s="467"/>
      <c r="D43" s="467"/>
      <c r="E43" s="467"/>
      <c r="F43" s="468"/>
      <c r="G43" s="466" t="s">
        <v>19</v>
      </c>
      <c r="H43" s="467"/>
      <c r="I43" s="467"/>
      <c r="J43" s="467"/>
      <c r="K43" s="467"/>
      <c r="L43" s="467"/>
      <c r="M43" s="467"/>
      <c r="N43" s="467"/>
      <c r="O43" s="467"/>
      <c r="P43" s="467"/>
      <c r="Q43" s="467"/>
      <c r="R43" s="467"/>
      <c r="S43" s="467"/>
      <c r="T43" s="467"/>
      <c r="U43" s="467"/>
      <c r="V43" s="467"/>
      <c r="W43" s="467"/>
      <c r="X43" s="467"/>
      <c r="Y43" s="467"/>
      <c r="Z43" s="467"/>
      <c r="AA43" s="467"/>
      <c r="AB43" s="467"/>
      <c r="AC43" s="467"/>
      <c r="AD43" s="468"/>
      <c r="AE43" s="466" t="s">
        <v>160</v>
      </c>
      <c r="AF43" s="467"/>
      <c r="AG43" s="467"/>
      <c r="AH43" s="467"/>
      <c r="AI43" s="467"/>
      <c r="AJ43" s="467"/>
      <c r="AK43" s="467"/>
      <c r="AL43" s="467"/>
      <c r="AM43" s="467"/>
      <c r="AN43" s="467"/>
      <c r="AO43" s="467"/>
      <c r="AP43" s="467"/>
      <c r="AQ43" s="467"/>
      <c r="AR43" s="467"/>
      <c r="AS43" s="467"/>
      <c r="AT43" s="467"/>
      <c r="AU43" s="467"/>
      <c r="AV43" s="467"/>
      <c r="AW43" s="467"/>
      <c r="AX43" s="467"/>
      <c r="AY43" s="467"/>
      <c r="AZ43" s="467"/>
      <c r="BA43" s="467"/>
      <c r="BB43" s="467"/>
      <c r="BC43" s="468"/>
      <c r="BD43" s="469" t="s">
        <v>82</v>
      </c>
      <c r="BE43" s="470"/>
      <c r="BF43" s="470"/>
      <c r="BG43" s="470"/>
      <c r="BH43" s="470"/>
      <c r="BI43" s="470"/>
      <c r="BJ43" s="470"/>
      <c r="BK43" s="470"/>
      <c r="BL43" s="470"/>
      <c r="BM43" s="470"/>
      <c r="BN43" s="470"/>
      <c r="BO43" s="470"/>
      <c r="BP43" s="470"/>
      <c r="BQ43" s="470"/>
      <c r="BR43" s="470"/>
      <c r="BS43" s="470"/>
      <c r="BT43" s="470"/>
      <c r="BU43" s="470"/>
      <c r="BV43" s="470"/>
      <c r="BW43" s="470"/>
      <c r="BX43" s="470"/>
      <c r="BY43" s="470"/>
      <c r="BZ43" s="470"/>
      <c r="CA43" s="470"/>
      <c r="CB43" s="470"/>
      <c r="CC43" s="470"/>
      <c r="CD43" s="470"/>
      <c r="CE43" s="470"/>
      <c r="CF43" s="470"/>
      <c r="CG43" s="470"/>
      <c r="CH43" s="470"/>
      <c r="CI43" s="471"/>
      <c r="CJ43" s="466" t="s">
        <v>48</v>
      </c>
      <c r="CK43" s="467"/>
      <c r="CL43" s="467"/>
      <c r="CM43" s="467"/>
      <c r="CN43" s="467"/>
      <c r="CO43" s="467"/>
      <c r="CP43" s="467"/>
      <c r="CQ43" s="467"/>
      <c r="CR43" s="467"/>
      <c r="CS43" s="467"/>
      <c r="CT43" s="467"/>
      <c r="CU43" s="467"/>
      <c r="CV43" s="467"/>
      <c r="CW43" s="467"/>
      <c r="CX43" s="467"/>
      <c r="CY43" s="467"/>
      <c r="CZ43" s="467"/>
      <c r="DA43" s="468"/>
    </row>
    <row r="44" spans="1:105" s="4" customFormat="1" ht="12.75" x14ac:dyDescent="0.2">
      <c r="A44" s="472">
        <v>1</v>
      </c>
      <c r="B44" s="472"/>
      <c r="C44" s="472"/>
      <c r="D44" s="472"/>
      <c r="E44" s="472"/>
      <c r="F44" s="472"/>
      <c r="G44" s="472">
        <v>2</v>
      </c>
      <c r="H44" s="472"/>
      <c r="I44" s="472"/>
      <c r="J44" s="472"/>
      <c r="K44" s="472"/>
      <c r="L44" s="472"/>
      <c r="M44" s="472"/>
      <c r="N44" s="472"/>
      <c r="O44" s="472"/>
      <c r="P44" s="472"/>
      <c r="Q44" s="472"/>
      <c r="R44" s="472"/>
      <c r="S44" s="472"/>
      <c r="T44" s="472"/>
      <c r="U44" s="472"/>
      <c r="V44" s="472"/>
      <c r="W44" s="472"/>
      <c r="X44" s="472"/>
      <c r="Y44" s="472"/>
      <c r="Z44" s="472"/>
      <c r="AA44" s="472"/>
      <c r="AB44" s="472"/>
      <c r="AC44" s="472"/>
      <c r="AD44" s="472"/>
      <c r="AE44" s="472">
        <v>3</v>
      </c>
      <c r="AF44" s="472"/>
      <c r="AG44" s="472"/>
      <c r="AH44" s="472"/>
      <c r="AI44" s="472"/>
      <c r="AJ44" s="472"/>
      <c r="AK44" s="472"/>
      <c r="AL44" s="472"/>
      <c r="AM44" s="472"/>
      <c r="AN44" s="472"/>
      <c r="AO44" s="472"/>
      <c r="AP44" s="472"/>
      <c r="AQ44" s="472"/>
      <c r="AR44" s="472"/>
      <c r="AS44" s="472"/>
      <c r="AT44" s="472"/>
      <c r="AU44" s="472"/>
      <c r="AV44" s="472"/>
      <c r="AW44" s="472"/>
      <c r="AX44" s="472"/>
      <c r="AY44" s="472"/>
      <c r="AZ44" s="472"/>
      <c r="BA44" s="472"/>
      <c r="BB44" s="472"/>
      <c r="BC44" s="472"/>
      <c r="BD44" s="408">
        <v>4</v>
      </c>
      <c r="BE44" s="409"/>
      <c r="BF44" s="409"/>
      <c r="BG44" s="409"/>
      <c r="BH44" s="409"/>
      <c r="BI44" s="409"/>
      <c r="BJ44" s="409"/>
      <c r="BK44" s="409"/>
      <c r="BL44" s="409"/>
      <c r="BM44" s="409"/>
      <c r="BN44" s="409"/>
      <c r="BO44" s="409"/>
      <c r="BP44" s="409"/>
      <c r="BQ44" s="409"/>
      <c r="BR44" s="409"/>
      <c r="BS44" s="409"/>
      <c r="BT44" s="409"/>
      <c r="BU44" s="409"/>
      <c r="BV44" s="409"/>
      <c r="BW44" s="409"/>
      <c r="BX44" s="409"/>
      <c r="BY44" s="409"/>
      <c r="BZ44" s="409"/>
      <c r="CA44" s="409"/>
      <c r="CB44" s="409"/>
      <c r="CC44" s="409"/>
      <c r="CD44" s="409"/>
      <c r="CE44" s="409"/>
      <c r="CF44" s="409"/>
      <c r="CG44" s="409"/>
      <c r="CH44" s="409"/>
      <c r="CI44" s="410"/>
      <c r="CJ44" s="472">
        <v>5</v>
      </c>
      <c r="CK44" s="472"/>
      <c r="CL44" s="472"/>
      <c r="CM44" s="472"/>
      <c r="CN44" s="472"/>
      <c r="CO44" s="472"/>
      <c r="CP44" s="472"/>
      <c r="CQ44" s="472"/>
      <c r="CR44" s="472"/>
      <c r="CS44" s="472"/>
      <c r="CT44" s="472"/>
      <c r="CU44" s="472"/>
      <c r="CV44" s="472"/>
      <c r="CW44" s="472"/>
      <c r="CX44" s="472"/>
      <c r="CY44" s="472"/>
      <c r="CZ44" s="472"/>
      <c r="DA44" s="472"/>
    </row>
    <row r="45" spans="1:105" s="5" customFormat="1" ht="15" customHeight="1" x14ac:dyDescent="0.2">
      <c r="A45" s="411"/>
      <c r="B45" s="411"/>
      <c r="C45" s="411"/>
      <c r="D45" s="411"/>
      <c r="E45" s="411"/>
      <c r="F45" s="411"/>
      <c r="G45" s="418"/>
      <c r="H45" s="418"/>
      <c r="I45" s="418"/>
      <c r="J45" s="418"/>
      <c r="K45" s="418"/>
      <c r="L45" s="418"/>
      <c r="M45" s="418"/>
      <c r="N45" s="418"/>
      <c r="O45" s="418"/>
      <c r="P45" s="418"/>
      <c r="Q45" s="418"/>
      <c r="R45" s="418"/>
      <c r="S45" s="418"/>
      <c r="T45" s="418"/>
      <c r="U45" s="418"/>
      <c r="V45" s="418"/>
      <c r="W45" s="418"/>
      <c r="X45" s="418"/>
      <c r="Y45" s="418"/>
      <c r="Z45" s="418"/>
      <c r="AA45" s="418"/>
      <c r="AB45" s="418"/>
      <c r="AC45" s="418"/>
      <c r="AD45" s="418"/>
      <c r="AE45" s="404"/>
      <c r="AF45" s="404"/>
      <c r="AG45" s="404"/>
      <c r="AH45" s="404"/>
      <c r="AI45" s="404"/>
      <c r="AJ45" s="404"/>
      <c r="AK45" s="404"/>
      <c r="AL45" s="404"/>
      <c r="AM45" s="404"/>
      <c r="AN45" s="404"/>
      <c r="AO45" s="404"/>
      <c r="AP45" s="404"/>
      <c r="AQ45" s="404"/>
      <c r="AR45" s="404"/>
      <c r="AS45" s="404"/>
      <c r="AT45" s="404"/>
      <c r="AU45" s="404"/>
      <c r="AV45" s="404"/>
      <c r="AW45" s="404"/>
      <c r="AX45" s="404"/>
      <c r="AY45" s="404"/>
      <c r="AZ45" s="404"/>
      <c r="BA45" s="404"/>
      <c r="BB45" s="404"/>
      <c r="BC45" s="404"/>
      <c r="BD45" s="555"/>
      <c r="BE45" s="556"/>
      <c r="BF45" s="556"/>
      <c r="BG45" s="556"/>
      <c r="BH45" s="556"/>
      <c r="BI45" s="556"/>
      <c r="BJ45" s="556"/>
      <c r="BK45" s="556"/>
      <c r="BL45" s="556"/>
      <c r="BM45" s="556"/>
      <c r="BN45" s="556"/>
      <c r="BO45" s="556"/>
      <c r="BP45" s="556"/>
      <c r="BQ45" s="556"/>
      <c r="BR45" s="556"/>
      <c r="BS45" s="556"/>
      <c r="BT45" s="556"/>
      <c r="BU45" s="556"/>
      <c r="BV45" s="556"/>
      <c r="BW45" s="556"/>
      <c r="BX45" s="556"/>
      <c r="BY45" s="556"/>
      <c r="BZ45" s="556"/>
      <c r="CA45" s="556"/>
      <c r="CB45" s="556"/>
      <c r="CC45" s="556"/>
      <c r="CD45" s="556"/>
      <c r="CE45" s="556"/>
      <c r="CF45" s="556"/>
      <c r="CG45" s="556"/>
      <c r="CH45" s="556"/>
      <c r="CI45" s="557"/>
      <c r="CJ45" s="551"/>
      <c r="CK45" s="551"/>
      <c r="CL45" s="551"/>
      <c r="CM45" s="551"/>
      <c r="CN45" s="551"/>
      <c r="CO45" s="551"/>
      <c r="CP45" s="551"/>
      <c r="CQ45" s="551"/>
      <c r="CR45" s="551"/>
      <c r="CS45" s="551"/>
      <c r="CT45" s="551"/>
      <c r="CU45" s="551"/>
      <c r="CV45" s="551"/>
      <c r="CW45" s="551"/>
      <c r="CX45" s="551"/>
      <c r="CY45" s="551"/>
      <c r="CZ45" s="551"/>
      <c r="DA45" s="551"/>
    </row>
    <row r="46" spans="1:105" s="5" customFormat="1" ht="15" customHeight="1" x14ac:dyDescent="0.2">
      <c r="A46" s="411"/>
      <c r="B46" s="411"/>
      <c r="C46" s="411"/>
      <c r="D46" s="411"/>
      <c r="E46" s="411"/>
      <c r="F46" s="411"/>
      <c r="G46" s="418"/>
      <c r="H46" s="418"/>
      <c r="I46" s="418"/>
      <c r="J46" s="418"/>
      <c r="K46" s="418"/>
      <c r="L46" s="418"/>
      <c r="M46" s="418"/>
      <c r="N46" s="418"/>
      <c r="O46" s="418"/>
      <c r="P46" s="418"/>
      <c r="Q46" s="418"/>
      <c r="R46" s="418"/>
      <c r="S46" s="418"/>
      <c r="T46" s="418"/>
      <c r="U46" s="418"/>
      <c r="V46" s="418"/>
      <c r="W46" s="418"/>
      <c r="X46" s="418"/>
      <c r="Y46" s="418"/>
      <c r="Z46" s="418"/>
      <c r="AA46" s="418"/>
      <c r="AB46" s="418"/>
      <c r="AC46" s="418"/>
      <c r="AD46" s="418"/>
      <c r="AE46" s="404"/>
      <c r="AF46" s="404"/>
      <c r="AG46" s="404"/>
      <c r="AH46" s="404"/>
      <c r="AI46" s="404"/>
      <c r="AJ46" s="404"/>
      <c r="AK46" s="404"/>
      <c r="AL46" s="404"/>
      <c r="AM46" s="404"/>
      <c r="AN46" s="404"/>
      <c r="AO46" s="404"/>
      <c r="AP46" s="404"/>
      <c r="AQ46" s="404"/>
      <c r="AR46" s="404"/>
      <c r="AS46" s="404"/>
      <c r="AT46" s="404"/>
      <c r="AU46" s="404"/>
      <c r="AV46" s="404"/>
      <c r="AW46" s="404"/>
      <c r="AX46" s="404"/>
      <c r="AY46" s="404"/>
      <c r="AZ46" s="404"/>
      <c r="BA46" s="404"/>
      <c r="BB46" s="404"/>
      <c r="BC46" s="404"/>
      <c r="BD46" s="555"/>
      <c r="BE46" s="556"/>
      <c r="BF46" s="556"/>
      <c r="BG46" s="556"/>
      <c r="BH46" s="556"/>
      <c r="BI46" s="556"/>
      <c r="BJ46" s="556"/>
      <c r="BK46" s="556"/>
      <c r="BL46" s="556"/>
      <c r="BM46" s="556"/>
      <c r="BN46" s="556"/>
      <c r="BO46" s="556"/>
      <c r="BP46" s="556"/>
      <c r="BQ46" s="556"/>
      <c r="BR46" s="556"/>
      <c r="BS46" s="556"/>
      <c r="BT46" s="556"/>
      <c r="BU46" s="556"/>
      <c r="BV46" s="556"/>
      <c r="BW46" s="556"/>
      <c r="BX46" s="556"/>
      <c r="BY46" s="556"/>
      <c r="BZ46" s="556"/>
      <c r="CA46" s="556"/>
      <c r="CB46" s="556"/>
      <c r="CC46" s="556"/>
      <c r="CD46" s="556"/>
      <c r="CE46" s="556"/>
      <c r="CF46" s="556"/>
      <c r="CG46" s="556"/>
      <c r="CH46" s="556"/>
      <c r="CI46" s="557"/>
      <c r="CJ46" s="551"/>
      <c r="CK46" s="551"/>
      <c r="CL46" s="551"/>
      <c r="CM46" s="551"/>
      <c r="CN46" s="551"/>
      <c r="CO46" s="551"/>
      <c r="CP46" s="551"/>
      <c r="CQ46" s="551"/>
      <c r="CR46" s="551"/>
      <c r="CS46" s="551"/>
      <c r="CT46" s="551"/>
      <c r="CU46" s="551"/>
      <c r="CV46" s="551"/>
      <c r="CW46" s="551"/>
      <c r="CX46" s="551"/>
      <c r="CY46" s="551"/>
      <c r="CZ46" s="551"/>
      <c r="DA46" s="551"/>
    </row>
    <row r="47" spans="1:105" s="5" customFormat="1" ht="15" customHeight="1" x14ac:dyDescent="0.2">
      <c r="A47" s="411"/>
      <c r="B47" s="411"/>
      <c r="C47" s="411"/>
      <c r="D47" s="411"/>
      <c r="E47" s="411"/>
      <c r="F47" s="411"/>
      <c r="G47" s="473" t="s">
        <v>7</v>
      </c>
      <c r="H47" s="473"/>
      <c r="I47" s="473"/>
      <c r="J47" s="473"/>
      <c r="K47" s="473"/>
      <c r="L47" s="473"/>
      <c r="M47" s="473"/>
      <c r="N47" s="473"/>
      <c r="O47" s="473"/>
      <c r="P47" s="473"/>
      <c r="Q47" s="473"/>
      <c r="R47" s="473"/>
      <c r="S47" s="473"/>
      <c r="T47" s="473"/>
      <c r="U47" s="473"/>
      <c r="V47" s="473"/>
      <c r="W47" s="473"/>
      <c r="X47" s="473"/>
      <c r="Y47" s="473"/>
      <c r="Z47" s="473"/>
      <c r="AA47" s="473"/>
      <c r="AB47" s="473"/>
      <c r="AC47" s="473"/>
      <c r="AD47" s="474"/>
      <c r="AE47" s="404" t="s">
        <v>8</v>
      </c>
      <c r="AF47" s="404"/>
      <c r="AG47" s="404"/>
      <c r="AH47" s="404"/>
      <c r="AI47" s="404"/>
      <c r="AJ47" s="404"/>
      <c r="AK47" s="404"/>
      <c r="AL47" s="404"/>
      <c r="AM47" s="404"/>
      <c r="AN47" s="404"/>
      <c r="AO47" s="404"/>
      <c r="AP47" s="404"/>
      <c r="AQ47" s="404"/>
      <c r="AR47" s="404"/>
      <c r="AS47" s="404"/>
      <c r="AT47" s="404"/>
      <c r="AU47" s="404"/>
      <c r="AV47" s="404"/>
      <c r="AW47" s="404"/>
      <c r="AX47" s="404"/>
      <c r="AY47" s="404"/>
      <c r="AZ47" s="404"/>
      <c r="BA47" s="404"/>
      <c r="BB47" s="404"/>
      <c r="BC47" s="404"/>
      <c r="BD47" s="555" t="s">
        <v>8</v>
      </c>
      <c r="BE47" s="556"/>
      <c r="BF47" s="556"/>
      <c r="BG47" s="556"/>
      <c r="BH47" s="556"/>
      <c r="BI47" s="556"/>
      <c r="BJ47" s="556"/>
      <c r="BK47" s="556"/>
      <c r="BL47" s="556"/>
      <c r="BM47" s="556"/>
      <c r="BN47" s="556"/>
      <c r="BO47" s="556"/>
      <c r="BP47" s="556"/>
      <c r="BQ47" s="556"/>
      <c r="BR47" s="556"/>
      <c r="BS47" s="556"/>
      <c r="BT47" s="556"/>
      <c r="BU47" s="556"/>
      <c r="BV47" s="556"/>
      <c r="BW47" s="556"/>
      <c r="BX47" s="556"/>
      <c r="BY47" s="556"/>
      <c r="BZ47" s="556"/>
      <c r="CA47" s="556"/>
      <c r="CB47" s="556"/>
      <c r="CC47" s="556"/>
      <c r="CD47" s="556"/>
      <c r="CE47" s="556"/>
      <c r="CF47" s="556"/>
      <c r="CG47" s="556"/>
      <c r="CH47" s="556"/>
      <c r="CI47" s="557"/>
      <c r="CJ47" s="551"/>
      <c r="CK47" s="551"/>
      <c r="CL47" s="551"/>
      <c r="CM47" s="551"/>
      <c r="CN47" s="551"/>
      <c r="CO47" s="551"/>
      <c r="CP47" s="551"/>
      <c r="CQ47" s="551"/>
      <c r="CR47" s="551"/>
      <c r="CS47" s="551"/>
      <c r="CT47" s="551"/>
      <c r="CU47" s="551"/>
      <c r="CV47" s="551"/>
      <c r="CW47" s="551"/>
      <c r="CX47" s="551"/>
      <c r="CY47" s="551"/>
      <c r="CZ47" s="551"/>
      <c r="DA47" s="551"/>
    </row>
    <row r="48" spans="1:105" s="6" customFormat="1" ht="14.25" x14ac:dyDescent="0.2">
      <c r="A48" s="536" t="s">
        <v>47</v>
      </c>
      <c r="B48" s="536"/>
      <c r="C48" s="536"/>
      <c r="D48" s="536"/>
      <c r="E48" s="536"/>
      <c r="F48" s="536"/>
      <c r="G48" s="536"/>
      <c r="H48" s="536"/>
      <c r="I48" s="536"/>
      <c r="J48" s="536"/>
      <c r="K48" s="536"/>
      <c r="L48" s="536"/>
      <c r="M48" s="536"/>
      <c r="N48" s="536"/>
      <c r="O48" s="536"/>
      <c r="P48" s="536"/>
      <c r="Q48" s="536"/>
      <c r="R48" s="536"/>
      <c r="S48" s="536"/>
      <c r="T48" s="536"/>
      <c r="U48" s="536"/>
      <c r="V48" s="536"/>
      <c r="W48" s="536"/>
      <c r="X48" s="536"/>
      <c r="Y48" s="536"/>
      <c r="Z48" s="536"/>
      <c r="AA48" s="536"/>
      <c r="AB48" s="536"/>
      <c r="AC48" s="536"/>
      <c r="AD48" s="536"/>
      <c r="AE48" s="536"/>
      <c r="AF48" s="536"/>
      <c r="AG48" s="536"/>
      <c r="AH48" s="536"/>
      <c r="AI48" s="536"/>
      <c r="AJ48" s="536"/>
      <c r="AK48" s="536"/>
      <c r="AL48" s="536"/>
      <c r="AM48" s="536"/>
      <c r="AN48" s="536"/>
      <c r="AO48" s="536"/>
      <c r="AP48" s="536"/>
      <c r="AQ48" s="536"/>
      <c r="AR48" s="536"/>
      <c r="AS48" s="536"/>
      <c r="AT48" s="536"/>
      <c r="AU48" s="536"/>
      <c r="AV48" s="536"/>
      <c r="AW48" s="536"/>
      <c r="AX48" s="536"/>
      <c r="AY48" s="536"/>
      <c r="AZ48" s="536"/>
      <c r="BA48" s="536"/>
      <c r="BB48" s="536"/>
      <c r="BC48" s="536"/>
      <c r="BD48" s="536"/>
      <c r="BE48" s="536"/>
      <c r="BF48" s="536"/>
      <c r="BG48" s="536"/>
      <c r="BH48" s="536"/>
      <c r="BI48" s="536"/>
      <c r="BJ48" s="536"/>
      <c r="BK48" s="536"/>
      <c r="BL48" s="536"/>
      <c r="BM48" s="536"/>
      <c r="BN48" s="536"/>
      <c r="BO48" s="536"/>
      <c r="BP48" s="536"/>
      <c r="BQ48" s="536"/>
      <c r="BR48" s="536"/>
      <c r="BS48" s="536"/>
      <c r="BT48" s="536"/>
      <c r="BU48" s="536"/>
      <c r="BV48" s="536"/>
      <c r="BW48" s="536"/>
      <c r="BX48" s="536"/>
      <c r="BY48" s="536"/>
      <c r="BZ48" s="536"/>
      <c r="CA48" s="536"/>
      <c r="CB48" s="536"/>
      <c r="CC48" s="536"/>
      <c r="CD48" s="536"/>
      <c r="CE48" s="536"/>
      <c r="CF48" s="536"/>
      <c r="CG48" s="536"/>
      <c r="CH48" s="536"/>
      <c r="CI48" s="536"/>
      <c r="CJ48" s="536"/>
      <c r="CK48" s="536"/>
      <c r="CL48" s="536"/>
      <c r="CM48" s="536"/>
      <c r="CN48" s="536"/>
      <c r="CO48" s="536"/>
      <c r="CP48" s="536"/>
      <c r="CQ48" s="536"/>
      <c r="CR48" s="536"/>
      <c r="CS48" s="536"/>
      <c r="CT48" s="536"/>
      <c r="CU48" s="536"/>
      <c r="CV48" s="536"/>
      <c r="CW48" s="536"/>
      <c r="CX48" s="536"/>
      <c r="CY48" s="536"/>
      <c r="CZ48" s="536"/>
      <c r="DA48" s="536"/>
    </row>
    <row r="49" spans="1:105" ht="6" customHeight="1" x14ac:dyDescent="0.25"/>
    <row r="50" spans="1:105" s="6" customFormat="1" ht="15" x14ac:dyDescent="0.25">
      <c r="A50" s="6" t="s">
        <v>11</v>
      </c>
      <c r="X50" s="678"/>
      <c r="Y50" s="678"/>
      <c r="Z50" s="678"/>
      <c r="AA50" s="678"/>
      <c r="AB50" s="678"/>
      <c r="AC50" s="678"/>
      <c r="AD50" s="678"/>
      <c r="AE50" s="678"/>
      <c r="AF50" s="678"/>
      <c r="AG50" s="678"/>
      <c r="AH50" s="678"/>
      <c r="AI50" s="678"/>
      <c r="AJ50" s="678"/>
      <c r="AK50" s="678"/>
      <c r="AL50" s="678"/>
      <c r="AM50" s="678"/>
      <c r="AN50" s="678"/>
      <c r="AO50" s="678"/>
      <c r="AP50" s="678"/>
      <c r="AQ50" s="678"/>
      <c r="AR50" s="678"/>
      <c r="AS50" s="678"/>
      <c r="AT50" s="678"/>
      <c r="AU50" s="678"/>
      <c r="AV50" s="678"/>
      <c r="AW50" s="678"/>
      <c r="AX50" s="678"/>
      <c r="AY50" s="678"/>
      <c r="AZ50" s="678"/>
      <c r="BA50" s="678"/>
      <c r="BB50" s="678"/>
      <c r="BC50" s="678"/>
      <c r="BD50" s="678"/>
      <c r="BE50" s="678"/>
      <c r="BF50" s="678"/>
      <c r="BG50" s="678"/>
      <c r="BH50" s="678"/>
      <c r="BI50" s="678"/>
      <c r="BJ50" s="678"/>
      <c r="BK50" s="678"/>
      <c r="BL50" s="678"/>
      <c r="BM50" s="678"/>
      <c r="BN50" s="678"/>
      <c r="BO50" s="678"/>
      <c r="BP50" s="678"/>
      <c r="BQ50" s="678"/>
      <c r="BR50" s="678"/>
      <c r="BS50" s="678"/>
      <c r="BT50" s="678"/>
      <c r="BU50" s="678"/>
      <c r="BV50" s="678"/>
      <c r="BW50" s="678"/>
      <c r="BX50" s="678"/>
      <c r="BY50" s="678"/>
      <c r="BZ50" s="678"/>
      <c r="CA50" s="678"/>
      <c r="CB50" s="678"/>
      <c r="CC50" s="678"/>
      <c r="CD50" s="678"/>
      <c r="CE50" s="678"/>
      <c r="CF50" s="678"/>
      <c r="CG50" s="678"/>
      <c r="CH50" s="678"/>
      <c r="CI50" s="678"/>
      <c r="CJ50" s="678"/>
      <c r="CK50" s="678"/>
      <c r="CL50" s="678"/>
      <c r="CM50" s="678"/>
      <c r="CN50" s="678"/>
      <c r="CO50" s="678"/>
      <c r="CP50" s="678"/>
      <c r="CQ50" s="678"/>
      <c r="CR50" s="678"/>
      <c r="CS50" s="678"/>
      <c r="CT50" s="678"/>
      <c r="CU50" s="678"/>
      <c r="CV50" s="678"/>
      <c r="CW50" s="678"/>
      <c r="CX50" s="678"/>
      <c r="CY50" s="678"/>
      <c r="CZ50" s="678"/>
      <c r="DA50" s="678"/>
    </row>
    <row r="51" spans="1:105" s="6" customFormat="1" ht="6" customHeight="1" x14ac:dyDescent="0.2">
      <c r="X51" s="11"/>
      <c r="Y51" s="11"/>
      <c r="Z51" s="11"/>
      <c r="AA51" s="11"/>
      <c r="AB51" s="11"/>
      <c r="AC51" s="11"/>
      <c r="AD51" s="11"/>
      <c r="AE51" s="11"/>
      <c r="AF51" s="11"/>
      <c r="AG51" s="11"/>
      <c r="AH51" s="11"/>
      <c r="AI51" s="11"/>
      <c r="AJ51" s="11"/>
      <c r="AK51" s="11"/>
      <c r="AL51" s="11"/>
      <c r="AM51" s="11"/>
      <c r="AN51" s="11"/>
      <c r="AO51" s="11"/>
      <c r="AP51" s="11"/>
      <c r="AQ51" s="11"/>
      <c r="AR51" s="11"/>
      <c r="AS51" s="11"/>
      <c r="AT51" s="11"/>
      <c r="AU51" s="11"/>
      <c r="AV51" s="11"/>
      <c r="AW51" s="11"/>
      <c r="AX51" s="11"/>
      <c r="AY51" s="11"/>
      <c r="AZ51" s="11"/>
      <c r="BA51" s="11"/>
      <c r="BB51" s="11"/>
      <c r="BC51" s="11"/>
      <c r="BD51" s="11"/>
      <c r="BE51" s="11"/>
      <c r="BF51" s="11"/>
      <c r="BG51" s="11"/>
      <c r="BH51" s="11"/>
      <c r="BI51" s="11"/>
      <c r="BJ51" s="11"/>
      <c r="BK51" s="11"/>
      <c r="BL51" s="11"/>
      <c r="BM51" s="11"/>
      <c r="BN51" s="11"/>
      <c r="BO51" s="11"/>
      <c r="BP51" s="11"/>
      <c r="BQ51" s="11"/>
      <c r="BR51" s="11"/>
      <c r="BS51" s="11"/>
      <c r="BT51" s="11"/>
      <c r="BU51" s="11"/>
      <c r="BV51" s="11"/>
      <c r="BW51" s="11"/>
      <c r="BX51" s="11"/>
      <c r="BY51" s="11"/>
      <c r="BZ51" s="11"/>
      <c r="CA51" s="11"/>
      <c r="CB51" s="11"/>
      <c r="CC51" s="11"/>
      <c r="CD51" s="11"/>
      <c r="CE51" s="11"/>
      <c r="CF51" s="11"/>
      <c r="CG51" s="11"/>
      <c r="CH51" s="11"/>
      <c r="CI51" s="11"/>
      <c r="CJ51" s="11"/>
      <c r="CK51" s="11"/>
      <c r="CL51" s="11"/>
      <c r="CM51" s="11"/>
      <c r="CN51" s="11"/>
      <c r="CO51" s="11"/>
      <c r="CP51" s="11"/>
      <c r="CQ51" s="11"/>
      <c r="CR51" s="11"/>
      <c r="CS51" s="11"/>
      <c r="CT51" s="11"/>
      <c r="CU51" s="11"/>
      <c r="CV51" s="11"/>
      <c r="CW51" s="11"/>
      <c r="CX51" s="11"/>
      <c r="CY51" s="11"/>
      <c r="CZ51" s="11"/>
      <c r="DA51" s="11"/>
    </row>
    <row r="52" spans="1:105" s="6" customFormat="1" ht="14.25" x14ac:dyDescent="0.2">
      <c r="A52" s="12" t="s">
        <v>10</v>
      </c>
      <c r="B52" s="12"/>
      <c r="C52" s="12"/>
      <c r="D52" s="12"/>
      <c r="E52" s="12"/>
      <c r="F52" s="12"/>
      <c r="G52" s="12"/>
      <c r="H52" s="12"/>
      <c r="I52" s="12"/>
      <c r="J52" s="12"/>
      <c r="K52" s="12"/>
      <c r="L52" s="12"/>
      <c r="M52" s="12"/>
      <c r="N52" s="12"/>
      <c r="O52" s="12"/>
      <c r="P52" s="12"/>
      <c r="Q52" s="12"/>
      <c r="R52" s="12"/>
      <c r="S52" s="12"/>
      <c r="T52" s="12"/>
      <c r="U52" s="12"/>
      <c r="V52" s="12"/>
      <c r="W52" s="12"/>
      <c r="X52" s="12"/>
      <c r="Y52" s="12"/>
      <c r="Z52" s="12"/>
      <c r="AA52" s="12"/>
      <c r="AB52" s="12"/>
      <c r="AC52" s="12"/>
      <c r="AD52" s="12"/>
      <c r="AE52" s="12"/>
      <c r="AF52" s="12"/>
      <c r="AG52" s="12"/>
      <c r="AH52" s="12"/>
      <c r="AI52" s="12"/>
      <c r="AJ52" s="12"/>
      <c r="AK52" s="12"/>
      <c r="AL52" s="12"/>
      <c r="AM52" s="12"/>
      <c r="AN52" s="12"/>
      <c r="AO52" s="12"/>
      <c r="AP52" s="443" t="s">
        <v>118</v>
      </c>
      <c r="AQ52" s="443"/>
      <c r="AR52" s="443"/>
      <c r="AS52" s="443"/>
      <c r="AT52" s="443"/>
      <c r="AU52" s="443"/>
      <c r="AV52" s="443"/>
      <c r="AW52" s="443"/>
      <c r="AX52" s="443"/>
      <c r="AY52" s="443"/>
      <c r="AZ52" s="443"/>
      <c r="BA52" s="443"/>
      <c r="BB52" s="443"/>
      <c r="BC52" s="443"/>
      <c r="BD52" s="443"/>
      <c r="BE52" s="443"/>
      <c r="BF52" s="443"/>
      <c r="BG52" s="443"/>
      <c r="BH52" s="443"/>
      <c r="BI52" s="443"/>
      <c r="BJ52" s="443"/>
      <c r="BK52" s="443"/>
      <c r="BL52" s="443"/>
      <c r="BM52" s="443"/>
      <c r="BN52" s="443"/>
      <c r="BO52" s="443"/>
      <c r="BP52" s="443"/>
      <c r="BQ52" s="443"/>
      <c r="BR52" s="443"/>
      <c r="BS52" s="443"/>
      <c r="BT52" s="443"/>
      <c r="BU52" s="443"/>
      <c r="BV52" s="443"/>
      <c r="BW52" s="443"/>
      <c r="BX52" s="443"/>
      <c r="BY52" s="443"/>
      <c r="BZ52" s="443"/>
      <c r="CA52" s="443"/>
      <c r="CB52" s="443"/>
      <c r="CC52" s="443"/>
      <c r="CD52" s="443"/>
      <c r="CE52" s="443"/>
      <c r="CF52" s="443"/>
      <c r="CG52" s="443"/>
      <c r="CH52" s="443"/>
      <c r="CI52" s="443"/>
      <c r="CJ52" s="443"/>
      <c r="CK52" s="443"/>
      <c r="CL52" s="443"/>
      <c r="CM52" s="443"/>
      <c r="CN52" s="443"/>
      <c r="CO52" s="443"/>
      <c r="CP52" s="443"/>
      <c r="CQ52" s="443"/>
      <c r="CR52" s="443"/>
      <c r="CS52" s="443"/>
      <c r="CT52" s="443"/>
      <c r="CU52" s="443"/>
      <c r="CV52" s="443"/>
      <c r="CW52" s="443"/>
      <c r="CX52" s="443"/>
      <c r="CY52" s="443"/>
      <c r="CZ52" s="443"/>
      <c r="DA52" s="443"/>
    </row>
    <row r="53" spans="1:105" ht="10.5" customHeight="1" x14ac:dyDescent="0.25"/>
    <row r="54" spans="1:105" s="95" customFormat="1" ht="45" customHeight="1" x14ac:dyDescent="0.2">
      <c r="A54" s="571" t="s">
        <v>0</v>
      </c>
      <c r="B54" s="572"/>
      <c r="C54" s="572"/>
      <c r="D54" s="572"/>
      <c r="E54" s="572"/>
      <c r="F54" s="572"/>
      <c r="G54" s="573"/>
      <c r="H54" s="388" t="s">
        <v>50</v>
      </c>
      <c r="I54" s="388"/>
      <c r="J54" s="388"/>
      <c r="K54" s="388"/>
      <c r="L54" s="388"/>
      <c r="M54" s="388"/>
      <c r="N54" s="388"/>
      <c r="O54" s="388"/>
      <c r="P54" s="388"/>
      <c r="Q54" s="388"/>
      <c r="R54" s="388"/>
      <c r="S54" s="388"/>
      <c r="T54" s="388"/>
      <c r="U54" s="388"/>
      <c r="V54" s="388"/>
      <c r="W54" s="388"/>
      <c r="X54" s="388"/>
      <c r="Y54" s="388"/>
      <c r="Z54" s="388"/>
      <c r="AA54" s="388"/>
      <c r="AB54" s="388"/>
      <c r="AC54" s="388"/>
      <c r="AD54" s="388"/>
      <c r="AE54" s="388"/>
      <c r="AF54" s="388"/>
      <c r="AG54" s="388"/>
      <c r="AH54" s="564" t="s">
        <v>356</v>
      </c>
      <c r="AI54" s="564"/>
      <c r="AJ54" s="564"/>
      <c r="AK54" s="564"/>
      <c r="AL54" s="564"/>
      <c r="AM54" s="564"/>
      <c r="AN54" s="564"/>
      <c r="AO54" s="192" t="s">
        <v>357</v>
      </c>
      <c r="AP54" s="565" t="s">
        <v>358</v>
      </c>
      <c r="AQ54" s="565"/>
      <c r="AR54" s="565"/>
      <c r="AS54" s="565"/>
      <c r="AT54" s="565"/>
      <c r="AU54" s="565"/>
      <c r="AV54" s="565"/>
      <c r="AW54" s="565"/>
      <c r="AX54" s="565"/>
      <c r="AY54" s="565"/>
      <c r="AZ54" s="565"/>
      <c r="BA54" s="565"/>
      <c r="BB54" s="565"/>
      <c r="BC54" s="566"/>
      <c r="BD54" s="571" t="s">
        <v>51</v>
      </c>
      <c r="BE54" s="572"/>
      <c r="BF54" s="572"/>
      <c r="BG54" s="572"/>
      <c r="BH54" s="572"/>
      <c r="BI54" s="572"/>
      <c r="BJ54" s="572"/>
      <c r="BK54" s="572"/>
      <c r="BL54" s="572"/>
      <c r="BM54" s="572"/>
      <c r="BN54" s="572"/>
      <c r="BO54" s="572"/>
      <c r="BP54" s="572"/>
      <c r="BQ54" s="572"/>
      <c r="BR54" s="572"/>
      <c r="BS54" s="573"/>
      <c r="BT54" s="571" t="s">
        <v>52</v>
      </c>
      <c r="BU54" s="572"/>
      <c r="BV54" s="572"/>
      <c r="BW54" s="572"/>
      <c r="BX54" s="572"/>
      <c r="BY54" s="572"/>
      <c r="BZ54" s="572"/>
      <c r="CA54" s="572"/>
      <c r="CB54" s="572"/>
      <c r="CC54" s="572"/>
      <c r="CD54" s="572"/>
      <c r="CE54" s="572"/>
      <c r="CF54" s="572"/>
      <c r="CG54" s="572"/>
      <c r="CH54" s="572"/>
      <c r="CI54" s="573"/>
      <c r="CJ54" s="571" t="s">
        <v>359</v>
      </c>
      <c r="CK54" s="572"/>
      <c r="CL54" s="572"/>
      <c r="CM54" s="572"/>
      <c r="CN54" s="572"/>
      <c r="CO54" s="572"/>
      <c r="CP54" s="572"/>
      <c r="CQ54" s="572"/>
      <c r="CR54" s="572"/>
      <c r="CS54" s="572"/>
      <c r="CT54" s="572"/>
      <c r="CU54" s="572"/>
      <c r="CV54" s="572"/>
      <c r="CW54" s="572"/>
      <c r="CX54" s="572"/>
      <c r="CY54" s="572"/>
      <c r="CZ54" s="572"/>
      <c r="DA54" s="573"/>
    </row>
    <row r="55" spans="1:105" s="97" customFormat="1" ht="12.75" x14ac:dyDescent="0.2">
      <c r="A55" s="570">
        <v>1</v>
      </c>
      <c r="B55" s="570"/>
      <c r="C55" s="570"/>
      <c r="D55" s="570"/>
      <c r="E55" s="570"/>
      <c r="F55" s="570"/>
      <c r="G55" s="570"/>
      <c r="H55" s="388">
        <v>2</v>
      </c>
      <c r="I55" s="388"/>
      <c r="J55" s="388"/>
      <c r="K55" s="388"/>
      <c r="L55" s="388"/>
      <c r="M55" s="388"/>
      <c r="N55" s="388"/>
      <c r="O55" s="388"/>
      <c r="P55" s="388"/>
      <c r="Q55" s="388"/>
      <c r="R55" s="388"/>
      <c r="S55" s="388"/>
      <c r="T55" s="388"/>
      <c r="U55" s="388"/>
      <c r="V55" s="388"/>
      <c r="W55" s="388"/>
      <c r="X55" s="388"/>
      <c r="Y55" s="388"/>
      <c r="Z55" s="388"/>
      <c r="AA55" s="388"/>
      <c r="AB55" s="388"/>
      <c r="AC55" s="388"/>
      <c r="AD55" s="388"/>
      <c r="AE55" s="388"/>
      <c r="AF55" s="388"/>
      <c r="AG55" s="388"/>
      <c r="AH55" s="388">
        <v>3</v>
      </c>
      <c r="AI55" s="388"/>
      <c r="AJ55" s="388"/>
      <c r="AK55" s="388"/>
      <c r="AL55" s="388"/>
      <c r="AM55" s="388"/>
      <c r="AN55" s="388"/>
      <c r="AO55" s="191">
        <v>4</v>
      </c>
      <c r="AP55" s="567">
        <v>5</v>
      </c>
      <c r="AQ55" s="567"/>
      <c r="AR55" s="567"/>
      <c r="AS55" s="567"/>
      <c r="AT55" s="567"/>
      <c r="AU55" s="567"/>
      <c r="AV55" s="567"/>
      <c r="AW55" s="567"/>
      <c r="AX55" s="567"/>
      <c r="AY55" s="567"/>
      <c r="AZ55" s="567"/>
      <c r="BA55" s="567"/>
      <c r="BB55" s="567"/>
      <c r="BC55" s="568"/>
      <c r="BD55" s="570">
        <v>6</v>
      </c>
      <c r="BE55" s="570"/>
      <c r="BF55" s="570"/>
      <c r="BG55" s="570"/>
      <c r="BH55" s="570"/>
      <c r="BI55" s="570"/>
      <c r="BJ55" s="570"/>
      <c r="BK55" s="570"/>
      <c r="BL55" s="570"/>
      <c r="BM55" s="570"/>
      <c r="BN55" s="570"/>
      <c r="BO55" s="570"/>
      <c r="BP55" s="570"/>
      <c r="BQ55" s="570"/>
      <c r="BR55" s="570"/>
      <c r="BS55" s="570"/>
      <c r="BT55" s="570">
        <v>7</v>
      </c>
      <c r="BU55" s="570"/>
      <c r="BV55" s="570"/>
      <c r="BW55" s="570"/>
      <c r="BX55" s="570"/>
      <c r="BY55" s="570"/>
      <c r="BZ55" s="570"/>
      <c r="CA55" s="570"/>
      <c r="CB55" s="570"/>
      <c r="CC55" s="570"/>
      <c r="CD55" s="570"/>
      <c r="CE55" s="570"/>
      <c r="CF55" s="570"/>
      <c r="CG55" s="570"/>
      <c r="CH55" s="570"/>
      <c r="CI55" s="570"/>
      <c r="CJ55" s="570">
        <v>8</v>
      </c>
      <c r="CK55" s="570"/>
      <c r="CL55" s="570"/>
      <c r="CM55" s="570"/>
      <c r="CN55" s="570"/>
      <c r="CO55" s="570"/>
      <c r="CP55" s="570"/>
      <c r="CQ55" s="570"/>
      <c r="CR55" s="570"/>
      <c r="CS55" s="570"/>
      <c r="CT55" s="570"/>
      <c r="CU55" s="570"/>
      <c r="CV55" s="570"/>
      <c r="CW55" s="570"/>
      <c r="CX55" s="570"/>
      <c r="CY55" s="570"/>
      <c r="CZ55" s="570"/>
      <c r="DA55" s="570"/>
    </row>
    <row r="56" spans="1:105" s="97" customFormat="1" ht="12.75" x14ac:dyDescent="0.2">
      <c r="A56" s="562" t="s">
        <v>26</v>
      </c>
      <c r="B56" s="562"/>
      <c r="C56" s="562"/>
      <c r="D56" s="562"/>
      <c r="E56" s="562"/>
      <c r="F56" s="562"/>
      <c r="G56" s="562"/>
      <c r="H56" s="388"/>
      <c r="I56" s="388"/>
      <c r="J56" s="388"/>
      <c r="K56" s="388"/>
      <c r="L56" s="388"/>
      <c r="M56" s="388"/>
      <c r="N56" s="388"/>
      <c r="O56" s="388"/>
      <c r="P56" s="388"/>
      <c r="Q56" s="388"/>
      <c r="R56" s="388"/>
      <c r="S56" s="388"/>
      <c r="T56" s="388"/>
      <c r="U56" s="388"/>
      <c r="V56" s="388"/>
      <c r="W56" s="388"/>
      <c r="X56" s="388"/>
      <c r="Y56" s="388"/>
      <c r="Z56" s="388"/>
      <c r="AA56" s="388"/>
      <c r="AB56" s="388"/>
      <c r="AC56" s="388"/>
      <c r="AD56" s="388"/>
      <c r="AE56" s="388"/>
      <c r="AF56" s="388"/>
      <c r="AG56" s="388"/>
      <c r="AH56" s="388"/>
      <c r="AI56" s="388"/>
      <c r="AJ56" s="388"/>
      <c r="AK56" s="388"/>
      <c r="AL56" s="388"/>
      <c r="AM56" s="388"/>
      <c r="AN56" s="388"/>
      <c r="AO56" s="191"/>
      <c r="AP56" s="565"/>
      <c r="AQ56" s="565"/>
      <c r="AR56" s="565"/>
      <c r="AS56" s="565"/>
      <c r="AT56" s="565"/>
      <c r="AU56" s="565"/>
      <c r="AV56" s="565"/>
      <c r="AW56" s="565"/>
      <c r="AX56" s="565"/>
      <c r="AY56" s="565"/>
      <c r="AZ56" s="565"/>
      <c r="BA56" s="565"/>
      <c r="BB56" s="565"/>
      <c r="BC56" s="566"/>
      <c r="BD56" s="487"/>
      <c r="BE56" s="488"/>
      <c r="BF56" s="488"/>
      <c r="BG56" s="488"/>
      <c r="BH56" s="488"/>
      <c r="BI56" s="488"/>
      <c r="BJ56" s="488"/>
      <c r="BK56" s="488"/>
      <c r="BL56" s="488"/>
      <c r="BM56" s="488"/>
      <c r="BN56" s="488"/>
      <c r="BO56" s="488"/>
      <c r="BP56" s="488"/>
      <c r="BQ56" s="488"/>
      <c r="BR56" s="488"/>
      <c r="BS56" s="488"/>
      <c r="BT56" s="561"/>
      <c r="BU56" s="561"/>
      <c r="BV56" s="561"/>
      <c r="BW56" s="561"/>
      <c r="BX56" s="561"/>
      <c r="BY56" s="561"/>
      <c r="BZ56" s="561"/>
      <c r="CA56" s="561"/>
      <c r="CB56" s="561"/>
      <c r="CC56" s="561"/>
      <c r="CD56" s="561"/>
      <c r="CE56" s="561"/>
      <c r="CF56" s="561"/>
      <c r="CG56" s="561"/>
      <c r="CH56" s="561"/>
      <c r="CI56" s="561"/>
      <c r="CJ56" s="487"/>
      <c r="CK56" s="488"/>
      <c r="CL56" s="488"/>
      <c r="CM56" s="488"/>
      <c r="CN56" s="488"/>
      <c r="CO56" s="488"/>
      <c r="CP56" s="488"/>
      <c r="CQ56" s="488"/>
      <c r="CR56" s="488"/>
      <c r="CS56" s="488"/>
      <c r="CT56" s="488"/>
      <c r="CU56" s="488"/>
      <c r="CV56" s="488"/>
      <c r="CW56" s="488"/>
      <c r="CX56" s="488"/>
      <c r="CY56" s="488"/>
      <c r="CZ56" s="488"/>
      <c r="DA56" s="489"/>
    </row>
    <row r="57" spans="1:105" s="97" customFormat="1" ht="12.75" x14ac:dyDescent="0.2">
      <c r="A57" s="562" t="s">
        <v>30</v>
      </c>
      <c r="B57" s="562"/>
      <c r="C57" s="562"/>
      <c r="D57" s="562"/>
      <c r="E57" s="562"/>
      <c r="F57" s="562"/>
      <c r="G57" s="562"/>
      <c r="H57" s="388"/>
      <c r="I57" s="388"/>
      <c r="J57" s="388"/>
      <c r="K57" s="388"/>
      <c r="L57" s="388"/>
      <c r="M57" s="388"/>
      <c r="N57" s="388"/>
      <c r="O57" s="388"/>
      <c r="P57" s="388"/>
      <c r="Q57" s="388"/>
      <c r="R57" s="388"/>
      <c r="S57" s="388"/>
      <c r="T57" s="388"/>
      <c r="U57" s="388"/>
      <c r="V57" s="388"/>
      <c r="W57" s="388"/>
      <c r="X57" s="388"/>
      <c r="Y57" s="388"/>
      <c r="Z57" s="388"/>
      <c r="AA57" s="388"/>
      <c r="AB57" s="388"/>
      <c r="AC57" s="388"/>
      <c r="AD57" s="388"/>
      <c r="AE57" s="388"/>
      <c r="AF57" s="388"/>
      <c r="AG57" s="388"/>
      <c r="AH57" s="388"/>
      <c r="AI57" s="388"/>
      <c r="AJ57" s="388"/>
      <c r="AK57" s="388"/>
      <c r="AL57" s="388"/>
      <c r="AM57" s="388"/>
      <c r="AN57" s="388"/>
      <c r="AO57" s="191"/>
      <c r="AP57" s="565"/>
      <c r="AQ57" s="565"/>
      <c r="AR57" s="565"/>
      <c r="AS57" s="565"/>
      <c r="AT57" s="565"/>
      <c r="AU57" s="565"/>
      <c r="AV57" s="565"/>
      <c r="AW57" s="565"/>
      <c r="AX57" s="565"/>
      <c r="AY57" s="565"/>
      <c r="AZ57" s="565"/>
      <c r="BA57" s="565"/>
      <c r="BB57" s="565"/>
      <c r="BC57" s="566"/>
      <c r="BD57" s="561"/>
      <c r="BE57" s="561"/>
      <c r="BF57" s="561"/>
      <c r="BG57" s="561"/>
      <c r="BH57" s="561"/>
      <c r="BI57" s="561"/>
      <c r="BJ57" s="561"/>
      <c r="BK57" s="561"/>
      <c r="BL57" s="561"/>
      <c r="BM57" s="561"/>
      <c r="BN57" s="561"/>
      <c r="BO57" s="561"/>
      <c r="BP57" s="561"/>
      <c r="BQ57" s="561"/>
      <c r="BR57" s="561"/>
      <c r="BS57" s="561"/>
      <c r="BT57" s="561"/>
      <c r="BU57" s="561"/>
      <c r="BV57" s="561"/>
      <c r="BW57" s="561"/>
      <c r="BX57" s="561"/>
      <c r="BY57" s="561"/>
      <c r="BZ57" s="561"/>
      <c r="CA57" s="561"/>
      <c r="CB57" s="561"/>
      <c r="CC57" s="561"/>
      <c r="CD57" s="561"/>
      <c r="CE57" s="561"/>
      <c r="CF57" s="561"/>
      <c r="CG57" s="561"/>
      <c r="CH57" s="561"/>
      <c r="CI57" s="561"/>
      <c r="CJ57" s="574"/>
      <c r="CK57" s="574"/>
      <c r="CL57" s="574"/>
      <c r="CM57" s="574"/>
      <c r="CN57" s="574"/>
      <c r="CO57" s="574"/>
      <c r="CP57" s="574"/>
      <c r="CQ57" s="574"/>
      <c r="CR57" s="574"/>
      <c r="CS57" s="574"/>
      <c r="CT57" s="574"/>
      <c r="CU57" s="574"/>
      <c r="CV57" s="574"/>
      <c r="CW57" s="574"/>
      <c r="CX57" s="574"/>
      <c r="CY57" s="574"/>
      <c r="CZ57" s="574"/>
      <c r="DA57" s="574"/>
    </row>
    <row r="58" spans="1:105" s="97" customFormat="1" ht="12.75" x14ac:dyDescent="0.2">
      <c r="A58" s="562" t="s">
        <v>36</v>
      </c>
      <c r="B58" s="562"/>
      <c r="C58" s="562"/>
      <c r="D58" s="562"/>
      <c r="E58" s="562"/>
      <c r="F58" s="562"/>
      <c r="G58" s="562"/>
      <c r="H58" s="388"/>
      <c r="I58" s="388"/>
      <c r="J58" s="388"/>
      <c r="K58" s="388"/>
      <c r="L58" s="388"/>
      <c r="M58" s="388"/>
      <c r="N58" s="388"/>
      <c r="O58" s="388"/>
      <c r="P58" s="388"/>
      <c r="Q58" s="388"/>
      <c r="R58" s="388"/>
      <c r="S58" s="388"/>
      <c r="T58" s="388"/>
      <c r="U58" s="388"/>
      <c r="V58" s="388"/>
      <c r="W58" s="388"/>
      <c r="X58" s="388"/>
      <c r="Y58" s="388"/>
      <c r="Z58" s="388"/>
      <c r="AA58" s="388"/>
      <c r="AB58" s="388"/>
      <c r="AC58" s="388"/>
      <c r="AD58" s="388"/>
      <c r="AE58" s="388"/>
      <c r="AF58" s="388"/>
      <c r="AG58" s="388"/>
      <c r="AH58" s="388"/>
      <c r="AI58" s="388"/>
      <c r="AJ58" s="388"/>
      <c r="AK58" s="388"/>
      <c r="AL58" s="388"/>
      <c r="AM58" s="388"/>
      <c r="AN58" s="388"/>
      <c r="AO58" s="191"/>
      <c r="AP58" s="565"/>
      <c r="AQ58" s="565"/>
      <c r="AR58" s="565"/>
      <c r="AS58" s="565"/>
      <c r="AT58" s="565"/>
      <c r="AU58" s="565"/>
      <c r="AV58" s="565"/>
      <c r="AW58" s="565"/>
      <c r="AX58" s="565"/>
      <c r="AY58" s="565"/>
      <c r="AZ58" s="565"/>
      <c r="BA58" s="565"/>
      <c r="BB58" s="565"/>
      <c r="BC58" s="566"/>
      <c r="BD58" s="561"/>
      <c r="BE58" s="561"/>
      <c r="BF58" s="561"/>
      <c r="BG58" s="561"/>
      <c r="BH58" s="561"/>
      <c r="BI58" s="561"/>
      <c r="BJ58" s="561"/>
      <c r="BK58" s="561"/>
      <c r="BL58" s="561"/>
      <c r="BM58" s="561"/>
      <c r="BN58" s="561"/>
      <c r="BO58" s="561"/>
      <c r="BP58" s="561"/>
      <c r="BQ58" s="561"/>
      <c r="BR58" s="561"/>
      <c r="BS58" s="561"/>
      <c r="BT58" s="561"/>
      <c r="BU58" s="561"/>
      <c r="BV58" s="561"/>
      <c r="BW58" s="561"/>
      <c r="BX58" s="561"/>
      <c r="BY58" s="561"/>
      <c r="BZ58" s="561"/>
      <c r="CA58" s="561"/>
      <c r="CB58" s="561"/>
      <c r="CC58" s="561"/>
      <c r="CD58" s="561"/>
      <c r="CE58" s="561"/>
      <c r="CF58" s="561"/>
      <c r="CG58" s="561"/>
      <c r="CH58" s="561"/>
      <c r="CI58" s="561"/>
      <c r="CJ58" s="574"/>
      <c r="CK58" s="574"/>
      <c r="CL58" s="574"/>
      <c r="CM58" s="574"/>
      <c r="CN58" s="574"/>
      <c r="CO58" s="574"/>
      <c r="CP58" s="574"/>
      <c r="CQ58" s="574"/>
      <c r="CR58" s="574"/>
      <c r="CS58" s="574"/>
      <c r="CT58" s="574"/>
      <c r="CU58" s="574"/>
      <c r="CV58" s="574"/>
      <c r="CW58" s="574"/>
      <c r="CX58" s="574"/>
      <c r="CY58" s="574"/>
      <c r="CZ58" s="574"/>
      <c r="DA58" s="574"/>
    </row>
    <row r="59" spans="1:105" s="97" customFormat="1" ht="12.75" x14ac:dyDescent="0.2">
      <c r="A59" s="562" t="s">
        <v>99</v>
      </c>
      <c r="B59" s="562"/>
      <c r="C59" s="562"/>
      <c r="D59" s="562"/>
      <c r="E59" s="562"/>
      <c r="F59" s="562"/>
      <c r="G59" s="562"/>
      <c r="H59" s="388"/>
      <c r="I59" s="388"/>
      <c r="J59" s="388"/>
      <c r="K59" s="388"/>
      <c r="L59" s="388"/>
      <c r="M59" s="388"/>
      <c r="N59" s="388"/>
      <c r="O59" s="388"/>
      <c r="P59" s="388"/>
      <c r="Q59" s="388"/>
      <c r="R59" s="388"/>
      <c r="S59" s="388"/>
      <c r="T59" s="388"/>
      <c r="U59" s="388"/>
      <c r="V59" s="388"/>
      <c r="W59" s="388"/>
      <c r="X59" s="388"/>
      <c r="Y59" s="388"/>
      <c r="Z59" s="388"/>
      <c r="AA59" s="388"/>
      <c r="AB59" s="388"/>
      <c r="AC59" s="388"/>
      <c r="AD59" s="388"/>
      <c r="AE59" s="388"/>
      <c r="AF59" s="388"/>
      <c r="AG59" s="388"/>
      <c r="AH59" s="388"/>
      <c r="AI59" s="388"/>
      <c r="AJ59" s="388"/>
      <c r="AK59" s="388"/>
      <c r="AL59" s="388"/>
      <c r="AM59" s="388"/>
      <c r="AN59" s="388"/>
      <c r="AO59" s="191"/>
      <c r="AP59" s="565"/>
      <c r="AQ59" s="565"/>
      <c r="AR59" s="565"/>
      <c r="AS59" s="565"/>
      <c r="AT59" s="565"/>
      <c r="AU59" s="565"/>
      <c r="AV59" s="565"/>
      <c r="AW59" s="565"/>
      <c r="AX59" s="565"/>
      <c r="AY59" s="565"/>
      <c r="AZ59" s="565"/>
      <c r="BA59" s="565"/>
      <c r="BB59" s="565"/>
      <c r="BC59" s="566"/>
      <c r="BD59" s="561"/>
      <c r="BE59" s="561"/>
      <c r="BF59" s="561"/>
      <c r="BG59" s="561"/>
      <c r="BH59" s="561"/>
      <c r="BI59" s="561"/>
      <c r="BJ59" s="561"/>
      <c r="BK59" s="561"/>
      <c r="BL59" s="561"/>
      <c r="BM59" s="561"/>
      <c r="BN59" s="561"/>
      <c r="BO59" s="561"/>
      <c r="BP59" s="561"/>
      <c r="BQ59" s="561"/>
      <c r="BR59" s="561"/>
      <c r="BS59" s="561"/>
      <c r="BT59" s="561"/>
      <c r="BU59" s="561"/>
      <c r="BV59" s="561"/>
      <c r="BW59" s="561"/>
      <c r="BX59" s="561"/>
      <c r="BY59" s="561"/>
      <c r="BZ59" s="561"/>
      <c r="CA59" s="561"/>
      <c r="CB59" s="561"/>
      <c r="CC59" s="561"/>
      <c r="CD59" s="561"/>
      <c r="CE59" s="561"/>
      <c r="CF59" s="561"/>
      <c r="CG59" s="561"/>
      <c r="CH59" s="561"/>
      <c r="CI59" s="561"/>
      <c r="CJ59" s="574"/>
      <c r="CK59" s="574"/>
      <c r="CL59" s="574"/>
      <c r="CM59" s="574"/>
      <c r="CN59" s="574"/>
      <c r="CO59" s="574"/>
      <c r="CP59" s="574"/>
      <c r="CQ59" s="574"/>
      <c r="CR59" s="574"/>
      <c r="CS59" s="574"/>
      <c r="CT59" s="574"/>
      <c r="CU59" s="574"/>
      <c r="CV59" s="574"/>
      <c r="CW59" s="574"/>
      <c r="CX59" s="574"/>
      <c r="CY59" s="574"/>
      <c r="CZ59" s="574"/>
      <c r="DA59" s="574"/>
    </row>
    <row r="60" spans="1:105" s="99" customFormat="1" ht="15" customHeight="1" x14ac:dyDescent="0.2">
      <c r="A60" s="562"/>
      <c r="B60" s="562"/>
      <c r="C60" s="562"/>
      <c r="D60" s="562"/>
      <c r="E60" s="562"/>
      <c r="F60" s="562"/>
      <c r="G60" s="562"/>
      <c r="H60" s="594" t="s">
        <v>7</v>
      </c>
      <c r="I60" s="594"/>
      <c r="J60" s="594"/>
      <c r="K60" s="594"/>
      <c r="L60" s="594"/>
      <c r="M60" s="594"/>
      <c r="N60" s="594"/>
      <c r="O60" s="594"/>
      <c r="P60" s="594"/>
      <c r="Q60" s="594"/>
      <c r="R60" s="594"/>
      <c r="S60" s="594"/>
      <c r="T60" s="594"/>
      <c r="U60" s="594"/>
      <c r="V60" s="594"/>
      <c r="W60" s="594"/>
      <c r="X60" s="594"/>
      <c r="Y60" s="594"/>
      <c r="Z60" s="594"/>
      <c r="AA60" s="594"/>
      <c r="AB60" s="594"/>
      <c r="AC60" s="594"/>
      <c r="AD60" s="594"/>
      <c r="AE60" s="594"/>
      <c r="AF60" s="594"/>
      <c r="AG60" s="594"/>
      <c r="AH60" s="594"/>
      <c r="AI60" s="594"/>
      <c r="AJ60" s="594"/>
      <c r="AK60" s="594"/>
      <c r="AL60" s="594"/>
      <c r="AM60" s="594"/>
      <c r="AN60" s="594"/>
      <c r="AO60" s="594"/>
      <c r="AP60" s="594"/>
      <c r="AQ60" s="594"/>
      <c r="AR60" s="594"/>
      <c r="AS60" s="594"/>
      <c r="AT60" s="594"/>
      <c r="AU60" s="594"/>
      <c r="AV60" s="594"/>
      <c r="AW60" s="594"/>
      <c r="AX60" s="594"/>
      <c r="AY60" s="594"/>
      <c r="AZ60" s="594"/>
      <c r="BA60" s="594"/>
      <c r="BB60" s="594"/>
      <c r="BC60" s="595"/>
      <c r="BD60" s="561" t="s">
        <v>8</v>
      </c>
      <c r="BE60" s="561"/>
      <c r="BF60" s="561"/>
      <c r="BG60" s="561"/>
      <c r="BH60" s="561"/>
      <c r="BI60" s="561"/>
      <c r="BJ60" s="561"/>
      <c r="BK60" s="561"/>
      <c r="BL60" s="561"/>
      <c r="BM60" s="561"/>
      <c r="BN60" s="561"/>
      <c r="BO60" s="561"/>
      <c r="BP60" s="561"/>
      <c r="BQ60" s="561"/>
      <c r="BR60" s="561"/>
      <c r="BS60" s="561"/>
      <c r="BT60" s="561" t="s">
        <v>8</v>
      </c>
      <c r="BU60" s="561"/>
      <c r="BV60" s="561"/>
      <c r="BW60" s="561"/>
      <c r="BX60" s="561"/>
      <c r="BY60" s="561"/>
      <c r="BZ60" s="561"/>
      <c r="CA60" s="561"/>
      <c r="CB60" s="561"/>
      <c r="CC60" s="561"/>
      <c r="CD60" s="561"/>
      <c r="CE60" s="561"/>
      <c r="CF60" s="561"/>
      <c r="CG60" s="561"/>
      <c r="CH60" s="561"/>
      <c r="CI60" s="561"/>
      <c r="CJ60" s="596"/>
      <c r="CK60" s="597"/>
      <c r="CL60" s="597"/>
      <c r="CM60" s="597"/>
      <c r="CN60" s="597"/>
      <c r="CO60" s="597"/>
      <c r="CP60" s="597"/>
      <c r="CQ60" s="597"/>
      <c r="CR60" s="597"/>
      <c r="CS60" s="597"/>
      <c r="CT60" s="597"/>
      <c r="CU60" s="597"/>
      <c r="CV60" s="597"/>
      <c r="CW60" s="597"/>
      <c r="CX60" s="597"/>
      <c r="CY60" s="597"/>
      <c r="CZ60" s="597"/>
      <c r="DA60" s="598"/>
    </row>
    <row r="61" spans="1:105" s="1" customFormat="1" ht="12" customHeight="1" x14ac:dyDescent="0.2"/>
    <row r="62" spans="1:105" s="6" customFormat="1" ht="14.25" x14ac:dyDescent="0.2">
      <c r="A62" s="465" t="s">
        <v>53</v>
      </c>
      <c r="B62" s="465"/>
      <c r="C62" s="465"/>
      <c r="D62" s="465"/>
      <c r="E62" s="465"/>
      <c r="F62" s="465"/>
      <c r="G62" s="465"/>
      <c r="H62" s="465"/>
      <c r="I62" s="465"/>
      <c r="J62" s="465"/>
      <c r="K62" s="465"/>
      <c r="L62" s="465"/>
      <c r="M62" s="465"/>
      <c r="N62" s="465"/>
      <c r="O62" s="465"/>
      <c r="P62" s="465"/>
      <c r="Q62" s="465"/>
      <c r="R62" s="465"/>
      <c r="S62" s="465"/>
      <c r="T62" s="465"/>
      <c r="U62" s="465"/>
      <c r="V62" s="465"/>
      <c r="W62" s="465"/>
      <c r="X62" s="465"/>
      <c r="Y62" s="465"/>
      <c r="Z62" s="465"/>
      <c r="AA62" s="465"/>
      <c r="AB62" s="465"/>
      <c r="AC62" s="465"/>
      <c r="AD62" s="465"/>
      <c r="AE62" s="465"/>
      <c r="AF62" s="465"/>
      <c r="AG62" s="465"/>
      <c r="AH62" s="465"/>
      <c r="AI62" s="465"/>
      <c r="AJ62" s="465"/>
      <c r="AK62" s="465"/>
      <c r="AL62" s="465"/>
      <c r="AM62" s="465"/>
      <c r="AN62" s="465"/>
      <c r="AO62" s="465"/>
      <c r="AP62" s="465"/>
      <c r="AQ62" s="465"/>
      <c r="AR62" s="465"/>
      <c r="AS62" s="465"/>
      <c r="AT62" s="465"/>
      <c r="AU62" s="465"/>
      <c r="AV62" s="465"/>
      <c r="AW62" s="465"/>
      <c r="AX62" s="465"/>
      <c r="AY62" s="465"/>
      <c r="AZ62" s="465"/>
      <c r="BA62" s="465"/>
      <c r="BB62" s="465"/>
      <c r="BC62" s="465"/>
      <c r="BD62" s="465"/>
      <c r="BE62" s="465"/>
      <c r="BF62" s="465"/>
      <c r="BG62" s="465"/>
      <c r="BH62" s="465"/>
      <c r="BI62" s="465"/>
      <c r="BJ62" s="465"/>
      <c r="BK62" s="465"/>
      <c r="BL62" s="465"/>
      <c r="BM62" s="465"/>
      <c r="BN62" s="465"/>
      <c r="BO62" s="465"/>
      <c r="BP62" s="465"/>
      <c r="BQ62" s="465"/>
      <c r="BR62" s="465"/>
      <c r="BS62" s="465"/>
      <c r="BT62" s="465"/>
      <c r="BU62" s="465"/>
      <c r="BV62" s="465"/>
      <c r="BW62" s="465"/>
      <c r="BX62" s="465"/>
      <c r="BY62" s="465"/>
      <c r="BZ62" s="465"/>
      <c r="CA62" s="465"/>
      <c r="CB62" s="465"/>
      <c r="CC62" s="465"/>
      <c r="CD62" s="465"/>
      <c r="CE62" s="465"/>
      <c r="CF62" s="465"/>
      <c r="CG62" s="465"/>
      <c r="CH62" s="465"/>
      <c r="CI62" s="465"/>
      <c r="CJ62" s="465"/>
      <c r="CK62" s="465"/>
      <c r="CL62" s="465"/>
      <c r="CM62" s="465"/>
      <c r="CN62" s="465"/>
      <c r="CO62" s="465"/>
      <c r="CP62" s="465"/>
      <c r="CQ62" s="465"/>
      <c r="CR62" s="465"/>
      <c r="CS62" s="465"/>
      <c r="CT62" s="465"/>
      <c r="CU62" s="465"/>
      <c r="CV62" s="465"/>
      <c r="CW62" s="465"/>
      <c r="CX62" s="465"/>
      <c r="CY62" s="465"/>
      <c r="CZ62" s="465"/>
      <c r="DA62" s="465"/>
    </row>
    <row r="63" spans="1:105" ht="6" customHeight="1" x14ac:dyDescent="0.25"/>
    <row r="64" spans="1:105" s="6" customFormat="1" ht="15" x14ac:dyDescent="0.25">
      <c r="A64" s="6" t="s">
        <v>11</v>
      </c>
      <c r="X64" s="678"/>
      <c r="Y64" s="678"/>
      <c r="Z64" s="678"/>
      <c r="AA64" s="678"/>
      <c r="AB64" s="678"/>
      <c r="AC64" s="678"/>
      <c r="AD64" s="678"/>
      <c r="AE64" s="678"/>
      <c r="AF64" s="678"/>
      <c r="AG64" s="678"/>
      <c r="AH64" s="678"/>
      <c r="AI64" s="678"/>
      <c r="AJ64" s="678"/>
      <c r="AK64" s="678"/>
      <c r="AL64" s="678"/>
      <c r="AM64" s="678"/>
      <c r="AN64" s="678"/>
      <c r="AO64" s="678"/>
      <c r="AP64" s="678"/>
      <c r="AQ64" s="678"/>
      <c r="AR64" s="678"/>
      <c r="AS64" s="678"/>
      <c r="AT64" s="678"/>
      <c r="AU64" s="678"/>
      <c r="AV64" s="678"/>
      <c r="AW64" s="678"/>
      <c r="AX64" s="678"/>
      <c r="AY64" s="678"/>
      <c r="AZ64" s="678"/>
      <c r="BA64" s="678"/>
      <c r="BB64" s="678"/>
      <c r="BC64" s="678"/>
      <c r="BD64" s="678"/>
      <c r="BE64" s="678"/>
      <c r="BF64" s="678"/>
      <c r="BG64" s="678"/>
      <c r="BH64" s="678"/>
      <c r="BI64" s="678"/>
      <c r="BJ64" s="678"/>
      <c r="BK64" s="678"/>
      <c r="BL64" s="678"/>
      <c r="BM64" s="678"/>
      <c r="BN64" s="678"/>
      <c r="BO64" s="678"/>
      <c r="BP64" s="678"/>
      <c r="BQ64" s="678"/>
      <c r="BR64" s="678"/>
      <c r="BS64" s="678"/>
      <c r="BT64" s="678"/>
      <c r="BU64" s="678"/>
      <c r="BV64" s="678"/>
      <c r="BW64" s="678"/>
      <c r="BX64" s="678"/>
      <c r="BY64" s="678"/>
      <c r="BZ64" s="678"/>
      <c r="CA64" s="678"/>
      <c r="CB64" s="678"/>
      <c r="CC64" s="678"/>
      <c r="CD64" s="678"/>
      <c r="CE64" s="678"/>
      <c r="CF64" s="678"/>
      <c r="CG64" s="678"/>
      <c r="CH64" s="678"/>
      <c r="CI64" s="678"/>
      <c r="CJ64" s="678"/>
      <c r="CK64" s="678"/>
      <c r="CL64" s="678"/>
      <c r="CM64" s="678"/>
      <c r="CN64" s="678"/>
      <c r="CO64" s="678"/>
      <c r="CP64" s="678"/>
      <c r="CQ64" s="678"/>
      <c r="CR64" s="678"/>
      <c r="CS64" s="678"/>
      <c r="CT64" s="678"/>
      <c r="CU64" s="678"/>
      <c r="CV64" s="678"/>
      <c r="CW64" s="678"/>
      <c r="CX64" s="678"/>
      <c r="CY64" s="678"/>
      <c r="CZ64" s="678"/>
      <c r="DA64" s="678"/>
    </row>
    <row r="65" spans="1:105" s="6" customFormat="1" ht="6" customHeight="1" x14ac:dyDescent="0.2">
      <c r="X65" s="11"/>
      <c r="Y65" s="11"/>
      <c r="Z65" s="11"/>
      <c r="AA65" s="11"/>
      <c r="AB65" s="11"/>
      <c r="AC65" s="11"/>
      <c r="AD65" s="11"/>
      <c r="AE65" s="11"/>
      <c r="AF65" s="11"/>
      <c r="AG65" s="11"/>
      <c r="AH65" s="11"/>
      <c r="AI65" s="11"/>
      <c r="AJ65" s="11"/>
      <c r="AK65" s="11"/>
      <c r="AL65" s="11"/>
      <c r="AM65" s="11"/>
      <c r="AN65" s="11"/>
      <c r="AO65" s="11"/>
      <c r="AP65" s="11"/>
      <c r="AQ65" s="11"/>
      <c r="AR65" s="11"/>
      <c r="AS65" s="11"/>
      <c r="AT65" s="11"/>
      <c r="AU65" s="11"/>
      <c r="AV65" s="11"/>
      <c r="AW65" s="11"/>
      <c r="AX65" s="11"/>
      <c r="AY65" s="11"/>
      <c r="AZ65" s="11"/>
      <c r="BA65" s="11"/>
      <c r="BB65" s="11"/>
      <c r="BC65" s="11"/>
      <c r="BD65" s="11"/>
      <c r="BE65" s="11"/>
      <c r="BF65" s="11"/>
      <c r="BG65" s="11"/>
      <c r="BH65" s="11"/>
      <c r="BI65" s="11"/>
      <c r="BJ65" s="11"/>
      <c r="BK65" s="11"/>
      <c r="BL65" s="11"/>
      <c r="BM65" s="11"/>
      <c r="BN65" s="11"/>
      <c r="BO65" s="11"/>
      <c r="BP65" s="11"/>
      <c r="BQ65" s="11"/>
      <c r="BR65" s="11"/>
      <c r="BS65" s="11"/>
      <c r="BT65" s="11"/>
      <c r="BU65" s="11"/>
      <c r="BV65" s="11"/>
      <c r="BW65" s="11"/>
      <c r="BX65" s="11"/>
      <c r="BY65" s="11"/>
      <c r="BZ65" s="11"/>
      <c r="CA65" s="11"/>
      <c r="CB65" s="11"/>
      <c r="CC65" s="11"/>
      <c r="CD65" s="11"/>
      <c r="CE65" s="11"/>
      <c r="CF65" s="11"/>
      <c r="CG65" s="11"/>
      <c r="CH65" s="11"/>
      <c r="CI65" s="11"/>
      <c r="CJ65" s="11"/>
      <c r="CK65" s="11"/>
      <c r="CL65" s="11"/>
      <c r="CM65" s="11"/>
      <c r="CN65" s="11"/>
      <c r="CO65" s="11"/>
      <c r="CP65" s="11"/>
      <c r="CQ65" s="11"/>
      <c r="CR65" s="11"/>
      <c r="CS65" s="11"/>
      <c r="CT65" s="11"/>
      <c r="CU65" s="11"/>
      <c r="CV65" s="11"/>
      <c r="CW65" s="11"/>
      <c r="CX65" s="11"/>
      <c r="CY65" s="11"/>
      <c r="CZ65" s="11"/>
      <c r="DA65" s="11"/>
    </row>
    <row r="66" spans="1:105" s="6" customFormat="1" ht="14.25" x14ac:dyDescent="0.2">
      <c r="A66" s="443" t="s">
        <v>10</v>
      </c>
      <c r="B66" s="443"/>
      <c r="C66" s="443"/>
      <c r="D66" s="443"/>
      <c r="E66" s="443"/>
      <c r="F66" s="443"/>
      <c r="G66" s="443"/>
      <c r="H66" s="443"/>
      <c r="I66" s="443"/>
      <c r="J66" s="443"/>
      <c r="K66" s="443"/>
      <c r="L66" s="443"/>
      <c r="M66" s="443"/>
      <c r="N66" s="443"/>
      <c r="O66" s="443"/>
      <c r="P66" s="443"/>
      <c r="Q66" s="443"/>
      <c r="R66" s="443"/>
      <c r="S66" s="443"/>
      <c r="T66" s="443"/>
      <c r="U66" s="443"/>
      <c r="V66" s="443"/>
      <c r="W66" s="443"/>
      <c r="X66" s="443"/>
      <c r="Y66" s="443"/>
      <c r="Z66" s="443"/>
      <c r="AA66" s="443"/>
      <c r="AB66" s="443"/>
      <c r="AC66" s="443"/>
      <c r="AD66" s="443"/>
      <c r="AE66" s="443"/>
      <c r="AF66" s="443"/>
      <c r="AG66" s="443"/>
      <c r="AH66" s="443"/>
      <c r="AI66" s="443"/>
      <c r="AJ66" s="443"/>
      <c r="AK66" s="443"/>
      <c r="AL66" s="443"/>
      <c r="AM66" s="443"/>
      <c r="AN66" s="443"/>
      <c r="AO66" s="443"/>
      <c r="AP66" s="444" t="s">
        <v>118</v>
      </c>
      <c r="AQ66" s="444"/>
      <c r="AR66" s="444"/>
      <c r="AS66" s="444"/>
      <c r="AT66" s="444"/>
      <c r="AU66" s="444"/>
      <c r="AV66" s="444"/>
      <c r="AW66" s="444"/>
      <c r="AX66" s="444"/>
      <c r="AY66" s="444"/>
      <c r="AZ66" s="444"/>
      <c r="BA66" s="444"/>
      <c r="BB66" s="444"/>
      <c r="BC66" s="444"/>
      <c r="BD66" s="444"/>
      <c r="BE66" s="444"/>
      <c r="BF66" s="444"/>
      <c r="BG66" s="444"/>
      <c r="BH66" s="444"/>
      <c r="BI66" s="444"/>
      <c r="BJ66" s="444"/>
      <c r="BK66" s="444"/>
      <c r="BL66" s="444"/>
      <c r="BM66" s="444"/>
      <c r="BN66" s="444"/>
      <c r="BO66" s="444"/>
      <c r="BP66" s="444"/>
      <c r="BQ66" s="444"/>
      <c r="BR66" s="444"/>
      <c r="BS66" s="444"/>
      <c r="BT66" s="444"/>
      <c r="BU66" s="444"/>
      <c r="BV66" s="444"/>
      <c r="BW66" s="444"/>
      <c r="BX66" s="444"/>
      <c r="BY66" s="444"/>
      <c r="BZ66" s="444"/>
      <c r="CA66" s="444"/>
      <c r="CB66" s="444"/>
      <c r="CC66" s="444"/>
      <c r="CD66" s="444"/>
      <c r="CE66" s="444"/>
      <c r="CF66" s="444"/>
      <c r="CG66" s="444"/>
      <c r="CH66" s="444"/>
      <c r="CI66" s="444"/>
      <c r="CJ66" s="444"/>
      <c r="CK66" s="444"/>
      <c r="CL66" s="444"/>
      <c r="CM66" s="444"/>
      <c r="CN66" s="444"/>
      <c r="CO66" s="444"/>
      <c r="CP66" s="444"/>
      <c r="CQ66" s="444"/>
      <c r="CR66" s="444"/>
      <c r="CS66" s="444"/>
      <c r="CT66" s="444"/>
      <c r="CU66" s="444"/>
      <c r="CV66" s="444"/>
      <c r="CW66" s="444"/>
      <c r="CX66" s="444"/>
      <c r="CY66" s="444"/>
      <c r="CZ66" s="444"/>
      <c r="DA66" s="444"/>
    </row>
    <row r="67" spans="1:105" ht="10.5" customHeight="1" x14ac:dyDescent="0.25"/>
    <row r="68" spans="1:105" s="3" customFormat="1" ht="55.5" customHeight="1" x14ac:dyDescent="0.2">
      <c r="A68" s="466" t="s">
        <v>0</v>
      </c>
      <c r="B68" s="467"/>
      <c r="C68" s="467"/>
      <c r="D68" s="467"/>
      <c r="E68" s="467"/>
      <c r="F68" s="467"/>
      <c r="G68" s="468"/>
      <c r="H68" s="466" t="s">
        <v>14</v>
      </c>
      <c r="I68" s="467"/>
      <c r="J68" s="467"/>
      <c r="K68" s="467"/>
      <c r="L68" s="467"/>
      <c r="M68" s="467"/>
      <c r="N68" s="467"/>
      <c r="O68" s="467"/>
      <c r="P68" s="467"/>
      <c r="Q68" s="467"/>
      <c r="R68" s="467"/>
      <c r="S68" s="467"/>
      <c r="T68" s="467"/>
      <c r="U68" s="467"/>
      <c r="V68" s="467"/>
      <c r="W68" s="467"/>
      <c r="X68" s="467"/>
      <c r="Y68" s="467"/>
      <c r="Z68" s="467"/>
      <c r="AA68" s="467"/>
      <c r="AB68" s="467"/>
      <c r="AC68" s="467"/>
      <c r="AD68" s="467"/>
      <c r="AE68" s="467"/>
      <c r="AF68" s="467"/>
      <c r="AG68" s="467"/>
      <c r="AH68" s="467"/>
      <c r="AI68" s="467"/>
      <c r="AJ68" s="467"/>
      <c r="AK68" s="467"/>
      <c r="AL68" s="467"/>
      <c r="AM68" s="467"/>
      <c r="AN68" s="467"/>
      <c r="AO68" s="467"/>
      <c r="AP68" s="467"/>
      <c r="AQ68" s="467"/>
      <c r="AR68" s="467"/>
      <c r="AS68" s="467"/>
      <c r="AT68" s="467"/>
      <c r="AU68" s="467"/>
      <c r="AV68" s="467"/>
      <c r="AW68" s="467"/>
      <c r="AX68" s="467"/>
      <c r="AY68" s="467"/>
      <c r="AZ68" s="467"/>
      <c r="BA68" s="467"/>
      <c r="BB68" s="467"/>
      <c r="BC68" s="468"/>
      <c r="BD68" s="466" t="s">
        <v>54</v>
      </c>
      <c r="BE68" s="467"/>
      <c r="BF68" s="467"/>
      <c r="BG68" s="467"/>
      <c r="BH68" s="467"/>
      <c r="BI68" s="467"/>
      <c r="BJ68" s="467"/>
      <c r="BK68" s="467"/>
      <c r="BL68" s="467"/>
      <c r="BM68" s="467"/>
      <c r="BN68" s="467"/>
      <c r="BO68" s="467"/>
      <c r="BP68" s="467"/>
      <c r="BQ68" s="467"/>
      <c r="BR68" s="467"/>
      <c r="BS68" s="468"/>
      <c r="BT68" s="466" t="s">
        <v>308</v>
      </c>
      <c r="BU68" s="467"/>
      <c r="BV68" s="467"/>
      <c r="BW68" s="467"/>
      <c r="BX68" s="467"/>
      <c r="BY68" s="467"/>
      <c r="BZ68" s="467"/>
      <c r="CA68" s="467"/>
      <c r="CB68" s="467"/>
      <c r="CC68" s="467"/>
      <c r="CD68" s="468"/>
      <c r="CE68" s="466" t="s">
        <v>83</v>
      </c>
      <c r="CF68" s="467"/>
      <c r="CG68" s="467"/>
      <c r="CH68" s="467"/>
      <c r="CI68" s="467"/>
      <c r="CJ68" s="467"/>
      <c r="CK68" s="467"/>
      <c r="CL68" s="467"/>
      <c r="CM68" s="467"/>
      <c r="CN68" s="467"/>
      <c r="CO68" s="467"/>
      <c r="CP68" s="467"/>
      <c r="CQ68" s="467"/>
      <c r="CR68" s="467"/>
      <c r="CS68" s="467"/>
      <c r="CT68" s="467"/>
      <c r="CU68" s="467"/>
      <c r="CV68" s="467"/>
      <c r="CW68" s="467"/>
      <c r="CX68" s="467"/>
      <c r="CY68" s="467"/>
      <c r="CZ68" s="467"/>
      <c r="DA68" s="468"/>
    </row>
    <row r="69" spans="1:105" s="4" customFormat="1" ht="12.75" x14ac:dyDescent="0.2">
      <c r="A69" s="472">
        <v>1</v>
      </c>
      <c r="B69" s="472"/>
      <c r="C69" s="472"/>
      <c r="D69" s="472"/>
      <c r="E69" s="472"/>
      <c r="F69" s="472"/>
      <c r="G69" s="472"/>
      <c r="H69" s="472">
        <v>2</v>
      </c>
      <c r="I69" s="472"/>
      <c r="J69" s="472"/>
      <c r="K69" s="472"/>
      <c r="L69" s="472"/>
      <c r="M69" s="472"/>
      <c r="N69" s="472"/>
      <c r="O69" s="472"/>
      <c r="P69" s="472"/>
      <c r="Q69" s="472"/>
      <c r="R69" s="472"/>
      <c r="S69" s="472"/>
      <c r="T69" s="472"/>
      <c r="U69" s="472"/>
      <c r="V69" s="472"/>
      <c r="W69" s="472"/>
      <c r="X69" s="472"/>
      <c r="Y69" s="472"/>
      <c r="Z69" s="472"/>
      <c r="AA69" s="472"/>
      <c r="AB69" s="472"/>
      <c r="AC69" s="472"/>
      <c r="AD69" s="472"/>
      <c r="AE69" s="472"/>
      <c r="AF69" s="472"/>
      <c r="AG69" s="472"/>
      <c r="AH69" s="472"/>
      <c r="AI69" s="472"/>
      <c r="AJ69" s="472"/>
      <c r="AK69" s="472"/>
      <c r="AL69" s="472"/>
      <c r="AM69" s="472"/>
      <c r="AN69" s="472"/>
      <c r="AO69" s="472"/>
      <c r="AP69" s="472"/>
      <c r="AQ69" s="472"/>
      <c r="AR69" s="472"/>
      <c r="AS69" s="472"/>
      <c r="AT69" s="472"/>
      <c r="AU69" s="472"/>
      <c r="AV69" s="472"/>
      <c r="AW69" s="472"/>
      <c r="AX69" s="472"/>
      <c r="AY69" s="472"/>
      <c r="AZ69" s="472"/>
      <c r="BA69" s="472"/>
      <c r="BB69" s="472"/>
      <c r="BC69" s="472"/>
      <c r="BD69" s="472">
        <v>3</v>
      </c>
      <c r="BE69" s="472"/>
      <c r="BF69" s="472"/>
      <c r="BG69" s="472"/>
      <c r="BH69" s="472"/>
      <c r="BI69" s="472"/>
      <c r="BJ69" s="472"/>
      <c r="BK69" s="472"/>
      <c r="BL69" s="472"/>
      <c r="BM69" s="472"/>
      <c r="BN69" s="472"/>
      <c r="BO69" s="472"/>
      <c r="BP69" s="472"/>
      <c r="BQ69" s="472"/>
      <c r="BR69" s="472"/>
      <c r="BS69" s="472"/>
      <c r="BT69" s="472">
        <v>4</v>
      </c>
      <c r="BU69" s="472"/>
      <c r="BV69" s="472"/>
      <c r="BW69" s="472"/>
      <c r="BX69" s="472"/>
      <c r="BY69" s="472"/>
      <c r="BZ69" s="472"/>
      <c r="CA69" s="472"/>
      <c r="CB69" s="472"/>
      <c r="CC69" s="472"/>
      <c r="CD69" s="472"/>
      <c r="CE69" s="472">
        <v>5</v>
      </c>
      <c r="CF69" s="472"/>
      <c r="CG69" s="472"/>
      <c r="CH69" s="472"/>
      <c r="CI69" s="472"/>
      <c r="CJ69" s="472"/>
      <c r="CK69" s="472"/>
      <c r="CL69" s="472"/>
      <c r="CM69" s="472"/>
      <c r="CN69" s="472"/>
      <c r="CO69" s="472"/>
      <c r="CP69" s="472"/>
      <c r="CQ69" s="472"/>
      <c r="CR69" s="472"/>
      <c r="CS69" s="472"/>
      <c r="CT69" s="472"/>
      <c r="CU69" s="472"/>
      <c r="CV69" s="472"/>
      <c r="CW69" s="472"/>
      <c r="CX69" s="472"/>
      <c r="CY69" s="472"/>
      <c r="CZ69" s="472"/>
      <c r="DA69" s="472"/>
    </row>
    <row r="70" spans="1:105" s="5" customFormat="1" ht="15" customHeight="1" x14ac:dyDescent="0.2">
      <c r="A70" s="450" t="s">
        <v>26</v>
      </c>
      <c r="B70" s="450"/>
      <c r="C70" s="450"/>
      <c r="D70" s="450"/>
      <c r="E70" s="450"/>
      <c r="F70" s="450"/>
      <c r="G70" s="450"/>
      <c r="H70" s="435" t="s">
        <v>105</v>
      </c>
      <c r="I70" s="435"/>
      <c r="J70" s="435"/>
      <c r="K70" s="435"/>
      <c r="L70" s="435"/>
      <c r="M70" s="435"/>
      <c r="N70" s="435"/>
      <c r="O70" s="435"/>
      <c r="P70" s="435"/>
      <c r="Q70" s="435"/>
      <c r="R70" s="435"/>
      <c r="S70" s="435"/>
      <c r="T70" s="435"/>
      <c r="U70" s="435"/>
      <c r="V70" s="435"/>
      <c r="W70" s="435"/>
      <c r="X70" s="435"/>
      <c r="Y70" s="435"/>
      <c r="Z70" s="435"/>
      <c r="AA70" s="435"/>
      <c r="AB70" s="435"/>
      <c r="AC70" s="435"/>
      <c r="AD70" s="435"/>
      <c r="AE70" s="435"/>
      <c r="AF70" s="435"/>
      <c r="AG70" s="435"/>
      <c r="AH70" s="435"/>
      <c r="AI70" s="435"/>
      <c r="AJ70" s="435"/>
      <c r="AK70" s="435"/>
      <c r="AL70" s="435"/>
      <c r="AM70" s="435"/>
      <c r="AN70" s="435"/>
      <c r="AO70" s="435"/>
      <c r="AP70" s="435"/>
      <c r="AQ70" s="435"/>
      <c r="AR70" s="435"/>
      <c r="AS70" s="435"/>
      <c r="AT70" s="435"/>
      <c r="AU70" s="435"/>
      <c r="AV70" s="435"/>
      <c r="AW70" s="435"/>
      <c r="AX70" s="435"/>
      <c r="AY70" s="435"/>
      <c r="AZ70" s="435"/>
      <c r="BA70" s="435"/>
      <c r="BB70" s="435"/>
      <c r="BC70" s="435"/>
      <c r="BD70" s="404"/>
      <c r="BE70" s="404"/>
      <c r="BF70" s="404"/>
      <c r="BG70" s="404"/>
      <c r="BH70" s="404"/>
      <c r="BI70" s="404"/>
      <c r="BJ70" s="404"/>
      <c r="BK70" s="404"/>
      <c r="BL70" s="404"/>
      <c r="BM70" s="404"/>
      <c r="BN70" s="404"/>
      <c r="BO70" s="404"/>
      <c r="BP70" s="404"/>
      <c r="BQ70" s="404"/>
      <c r="BR70" s="404"/>
      <c r="BS70" s="404"/>
      <c r="BT70" s="404"/>
      <c r="BU70" s="404"/>
      <c r="BV70" s="404"/>
      <c r="BW70" s="404"/>
      <c r="BX70" s="404"/>
      <c r="BY70" s="404"/>
      <c r="BZ70" s="404"/>
      <c r="CA70" s="404"/>
      <c r="CB70" s="404"/>
      <c r="CC70" s="404"/>
      <c r="CD70" s="404"/>
      <c r="CE70" s="589"/>
      <c r="CF70" s="589"/>
      <c r="CG70" s="589"/>
      <c r="CH70" s="589"/>
      <c r="CI70" s="589"/>
      <c r="CJ70" s="589"/>
      <c r="CK70" s="589"/>
      <c r="CL70" s="589"/>
      <c r="CM70" s="589"/>
      <c r="CN70" s="589"/>
      <c r="CO70" s="589"/>
      <c r="CP70" s="589"/>
      <c r="CQ70" s="589"/>
      <c r="CR70" s="589"/>
      <c r="CS70" s="589"/>
      <c r="CT70" s="589"/>
      <c r="CU70" s="589"/>
      <c r="CV70" s="589"/>
      <c r="CW70" s="589"/>
      <c r="CX70" s="589"/>
      <c r="CY70" s="589"/>
      <c r="CZ70" s="589"/>
      <c r="DA70" s="589"/>
    </row>
    <row r="71" spans="1:105" s="5" customFormat="1" ht="15" customHeight="1" x14ac:dyDescent="0.2">
      <c r="A71" s="411" t="s">
        <v>27</v>
      </c>
      <c r="B71" s="411"/>
      <c r="C71" s="411"/>
      <c r="D71" s="411"/>
      <c r="E71" s="411"/>
      <c r="F71" s="411"/>
      <c r="G71" s="411"/>
      <c r="H71" s="552"/>
      <c r="I71" s="553"/>
      <c r="J71" s="553"/>
      <c r="K71" s="553"/>
      <c r="L71" s="553"/>
      <c r="M71" s="553"/>
      <c r="N71" s="553"/>
      <c r="O71" s="553"/>
      <c r="P71" s="553"/>
      <c r="Q71" s="553"/>
      <c r="R71" s="553"/>
      <c r="S71" s="553"/>
      <c r="T71" s="553"/>
      <c r="U71" s="553"/>
      <c r="V71" s="553"/>
      <c r="W71" s="553"/>
      <c r="X71" s="553"/>
      <c r="Y71" s="553"/>
      <c r="Z71" s="553"/>
      <c r="AA71" s="553"/>
      <c r="AB71" s="553"/>
      <c r="AC71" s="553"/>
      <c r="AD71" s="553"/>
      <c r="AE71" s="553"/>
      <c r="AF71" s="553"/>
      <c r="AG71" s="553"/>
      <c r="AH71" s="553"/>
      <c r="AI71" s="553"/>
      <c r="AJ71" s="553"/>
      <c r="AK71" s="553"/>
      <c r="AL71" s="553"/>
      <c r="AM71" s="553"/>
      <c r="AN71" s="553"/>
      <c r="AO71" s="553"/>
      <c r="AP71" s="553"/>
      <c r="AQ71" s="553"/>
      <c r="AR71" s="553"/>
      <c r="AS71" s="553"/>
      <c r="AT71" s="553"/>
      <c r="AU71" s="553"/>
      <c r="AV71" s="553"/>
      <c r="AW71" s="553"/>
      <c r="AX71" s="553"/>
      <c r="AY71" s="553"/>
      <c r="AZ71" s="553"/>
      <c r="BA71" s="553"/>
      <c r="BB71" s="553"/>
      <c r="BC71" s="554"/>
      <c r="BD71" s="475"/>
      <c r="BE71" s="476"/>
      <c r="BF71" s="476"/>
      <c r="BG71" s="476"/>
      <c r="BH71" s="476"/>
      <c r="BI71" s="476"/>
      <c r="BJ71" s="476"/>
      <c r="BK71" s="476"/>
      <c r="BL71" s="476"/>
      <c r="BM71" s="476"/>
      <c r="BN71" s="476"/>
      <c r="BO71" s="476"/>
      <c r="BP71" s="476"/>
      <c r="BQ71" s="476"/>
      <c r="BR71" s="476"/>
      <c r="BS71" s="477"/>
      <c r="BT71" s="423"/>
      <c r="BU71" s="423"/>
      <c r="BV71" s="423"/>
      <c r="BW71" s="423"/>
      <c r="BX71" s="423"/>
      <c r="BY71" s="423"/>
      <c r="BZ71" s="423"/>
      <c r="CA71" s="423"/>
      <c r="CB71" s="423"/>
      <c r="CC71" s="423"/>
      <c r="CD71" s="423"/>
      <c r="CE71" s="414"/>
      <c r="CF71" s="414"/>
      <c r="CG71" s="414"/>
      <c r="CH71" s="414"/>
      <c r="CI71" s="414"/>
      <c r="CJ71" s="414"/>
      <c r="CK71" s="414"/>
      <c r="CL71" s="414"/>
      <c r="CM71" s="414"/>
      <c r="CN71" s="414"/>
      <c r="CO71" s="414"/>
      <c r="CP71" s="414"/>
      <c r="CQ71" s="414"/>
      <c r="CR71" s="414"/>
      <c r="CS71" s="414"/>
      <c r="CT71" s="414"/>
      <c r="CU71" s="414"/>
      <c r="CV71" s="414"/>
      <c r="CW71" s="414"/>
      <c r="CX71" s="414"/>
      <c r="CY71" s="414"/>
      <c r="CZ71" s="414"/>
      <c r="DA71" s="414"/>
    </row>
    <row r="72" spans="1:105" s="5" customFormat="1" ht="15" customHeight="1" x14ac:dyDescent="0.2">
      <c r="A72" s="411" t="s">
        <v>28</v>
      </c>
      <c r="B72" s="411"/>
      <c r="C72" s="411"/>
      <c r="D72" s="411"/>
      <c r="E72" s="411"/>
      <c r="F72" s="411"/>
      <c r="G72" s="411"/>
      <c r="H72" s="552"/>
      <c r="I72" s="553"/>
      <c r="J72" s="553"/>
      <c r="K72" s="553"/>
      <c r="L72" s="553"/>
      <c r="M72" s="553"/>
      <c r="N72" s="553"/>
      <c r="O72" s="553"/>
      <c r="P72" s="553"/>
      <c r="Q72" s="553"/>
      <c r="R72" s="553"/>
      <c r="S72" s="553"/>
      <c r="T72" s="553"/>
      <c r="U72" s="553"/>
      <c r="V72" s="553"/>
      <c r="W72" s="553"/>
      <c r="X72" s="553"/>
      <c r="Y72" s="553"/>
      <c r="Z72" s="553"/>
      <c r="AA72" s="553"/>
      <c r="AB72" s="553"/>
      <c r="AC72" s="553"/>
      <c r="AD72" s="553"/>
      <c r="AE72" s="553"/>
      <c r="AF72" s="553"/>
      <c r="AG72" s="553"/>
      <c r="AH72" s="553"/>
      <c r="AI72" s="553"/>
      <c r="AJ72" s="553"/>
      <c r="AK72" s="553"/>
      <c r="AL72" s="553"/>
      <c r="AM72" s="553"/>
      <c r="AN72" s="553"/>
      <c r="AO72" s="553"/>
      <c r="AP72" s="553"/>
      <c r="AQ72" s="553"/>
      <c r="AR72" s="553"/>
      <c r="AS72" s="553"/>
      <c r="AT72" s="553"/>
      <c r="AU72" s="553"/>
      <c r="AV72" s="553"/>
      <c r="AW72" s="553"/>
      <c r="AX72" s="553"/>
      <c r="AY72" s="553"/>
      <c r="AZ72" s="553"/>
      <c r="BA72" s="553"/>
      <c r="BB72" s="553"/>
      <c r="BC72" s="554"/>
      <c r="BD72" s="475"/>
      <c r="BE72" s="476"/>
      <c r="BF72" s="476"/>
      <c r="BG72" s="476"/>
      <c r="BH72" s="476"/>
      <c r="BI72" s="476"/>
      <c r="BJ72" s="476"/>
      <c r="BK72" s="476"/>
      <c r="BL72" s="476"/>
      <c r="BM72" s="476"/>
      <c r="BN72" s="476"/>
      <c r="BO72" s="476"/>
      <c r="BP72" s="476"/>
      <c r="BQ72" s="476"/>
      <c r="BR72" s="476"/>
      <c r="BS72" s="477"/>
      <c r="BT72" s="413"/>
      <c r="BU72" s="413"/>
      <c r="BV72" s="413"/>
      <c r="BW72" s="413"/>
      <c r="BX72" s="413"/>
      <c r="BY72" s="413"/>
      <c r="BZ72" s="413"/>
      <c r="CA72" s="413"/>
      <c r="CB72" s="413"/>
      <c r="CC72" s="413"/>
      <c r="CD72" s="413"/>
      <c r="CE72" s="414"/>
      <c r="CF72" s="414"/>
      <c r="CG72" s="414"/>
      <c r="CH72" s="414"/>
      <c r="CI72" s="414"/>
      <c r="CJ72" s="414"/>
      <c r="CK72" s="414"/>
      <c r="CL72" s="414"/>
      <c r="CM72" s="414"/>
      <c r="CN72" s="414"/>
      <c r="CO72" s="414"/>
      <c r="CP72" s="414"/>
      <c r="CQ72" s="414"/>
      <c r="CR72" s="414"/>
      <c r="CS72" s="414"/>
      <c r="CT72" s="414"/>
      <c r="CU72" s="414"/>
      <c r="CV72" s="414"/>
      <c r="CW72" s="414"/>
      <c r="CX72" s="414"/>
      <c r="CY72" s="414"/>
      <c r="CZ72" s="414"/>
      <c r="DA72" s="414"/>
    </row>
    <row r="73" spans="1:105" s="5" customFormat="1" ht="15" customHeight="1" x14ac:dyDescent="0.2">
      <c r="A73" s="411" t="s">
        <v>29</v>
      </c>
      <c r="B73" s="411"/>
      <c r="C73" s="411"/>
      <c r="D73" s="411"/>
      <c r="E73" s="411"/>
      <c r="F73" s="411"/>
      <c r="G73" s="411"/>
      <c r="H73" s="552"/>
      <c r="I73" s="553"/>
      <c r="J73" s="553"/>
      <c r="K73" s="553"/>
      <c r="L73" s="553"/>
      <c r="M73" s="553"/>
      <c r="N73" s="553"/>
      <c r="O73" s="553"/>
      <c r="P73" s="553"/>
      <c r="Q73" s="553"/>
      <c r="R73" s="553"/>
      <c r="S73" s="553"/>
      <c r="T73" s="553"/>
      <c r="U73" s="553"/>
      <c r="V73" s="553"/>
      <c r="W73" s="553"/>
      <c r="X73" s="553"/>
      <c r="Y73" s="553"/>
      <c r="Z73" s="553"/>
      <c r="AA73" s="553"/>
      <c r="AB73" s="553"/>
      <c r="AC73" s="553"/>
      <c r="AD73" s="553"/>
      <c r="AE73" s="553"/>
      <c r="AF73" s="553"/>
      <c r="AG73" s="553"/>
      <c r="AH73" s="553"/>
      <c r="AI73" s="553"/>
      <c r="AJ73" s="553"/>
      <c r="AK73" s="553"/>
      <c r="AL73" s="553"/>
      <c r="AM73" s="553"/>
      <c r="AN73" s="553"/>
      <c r="AO73" s="553"/>
      <c r="AP73" s="553"/>
      <c r="AQ73" s="553"/>
      <c r="AR73" s="553"/>
      <c r="AS73" s="553"/>
      <c r="AT73" s="553"/>
      <c r="AU73" s="553"/>
      <c r="AV73" s="553"/>
      <c r="AW73" s="553"/>
      <c r="AX73" s="553"/>
      <c r="AY73" s="553"/>
      <c r="AZ73" s="553"/>
      <c r="BA73" s="553"/>
      <c r="BB73" s="553"/>
      <c r="BC73" s="554"/>
      <c r="BD73" s="475"/>
      <c r="BE73" s="476"/>
      <c r="BF73" s="476"/>
      <c r="BG73" s="476"/>
      <c r="BH73" s="476"/>
      <c r="BI73" s="476"/>
      <c r="BJ73" s="476"/>
      <c r="BK73" s="476"/>
      <c r="BL73" s="476"/>
      <c r="BM73" s="476"/>
      <c r="BN73" s="476"/>
      <c r="BO73" s="476"/>
      <c r="BP73" s="476"/>
      <c r="BQ73" s="476"/>
      <c r="BR73" s="476"/>
      <c r="BS73" s="477"/>
      <c r="BT73" s="413"/>
      <c r="BU73" s="413"/>
      <c r="BV73" s="413"/>
      <c r="BW73" s="413"/>
      <c r="BX73" s="413"/>
      <c r="BY73" s="413"/>
      <c r="BZ73" s="413"/>
      <c r="CA73" s="413"/>
      <c r="CB73" s="413"/>
      <c r="CC73" s="413"/>
      <c r="CD73" s="413"/>
      <c r="CE73" s="414"/>
      <c r="CF73" s="414"/>
      <c r="CG73" s="414"/>
      <c r="CH73" s="414"/>
      <c r="CI73" s="414"/>
      <c r="CJ73" s="414"/>
      <c r="CK73" s="414"/>
      <c r="CL73" s="414"/>
      <c r="CM73" s="414"/>
      <c r="CN73" s="414"/>
      <c r="CO73" s="414"/>
      <c r="CP73" s="414"/>
      <c r="CQ73" s="414"/>
      <c r="CR73" s="414"/>
      <c r="CS73" s="414"/>
      <c r="CT73" s="414"/>
      <c r="CU73" s="414"/>
      <c r="CV73" s="414"/>
      <c r="CW73" s="414"/>
      <c r="CX73" s="414"/>
      <c r="CY73" s="414"/>
      <c r="CZ73" s="414"/>
      <c r="DA73" s="414"/>
    </row>
    <row r="74" spans="1:105" s="5" customFormat="1" ht="15" customHeight="1" x14ac:dyDescent="0.2">
      <c r="A74" s="411" t="s">
        <v>115</v>
      </c>
      <c r="B74" s="411"/>
      <c r="C74" s="411"/>
      <c r="D74" s="411"/>
      <c r="E74" s="411"/>
      <c r="F74" s="411"/>
      <c r="G74" s="411"/>
      <c r="H74" s="552"/>
      <c r="I74" s="553"/>
      <c r="J74" s="553"/>
      <c r="K74" s="553"/>
      <c r="L74" s="553"/>
      <c r="M74" s="553"/>
      <c r="N74" s="553"/>
      <c r="O74" s="553"/>
      <c r="P74" s="553"/>
      <c r="Q74" s="553"/>
      <c r="R74" s="553"/>
      <c r="S74" s="553"/>
      <c r="T74" s="553"/>
      <c r="U74" s="553"/>
      <c r="V74" s="553"/>
      <c r="W74" s="553"/>
      <c r="X74" s="553"/>
      <c r="Y74" s="553"/>
      <c r="Z74" s="553"/>
      <c r="AA74" s="553"/>
      <c r="AB74" s="553"/>
      <c r="AC74" s="553"/>
      <c r="AD74" s="553"/>
      <c r="AE74" s="553"/>
      <c r="AF74" s="553"/>
      <c r="AG74" s="553"/>
      <c r="AH74" s="553"/>
      <c r="AI74" s="553"/>
      <c r="AJ74" s="553"/>
      <c r="AK74" s="553"/>
      <c r="AL74" s="553"/>
      <c r="AM74" s="553"/>
      <c r="AN74" s="553"/>
      <c r="AO74" s="553"/>
      <c r="AP74" s="553"/>
      <c r="AQ74" s="553"/>
      <c r="AR74" s="553"/>
      <c r="AS74" s="553"/>
      <c r="AT74" s="553"/>
      <c r="AU74" s="553"/>
      <c r="AV74" s="553"/>
      <c r="AW74" s="553"/>
      <c r="AX74" s="553"/>
      <c r="AY74" s="553"/>
      <c r="AZ74" s="553"/>
      <c r="BA74" s="553"/>
      <c r="BB74" s="553"/>
      <c r="BC74" s="554"/>
      <c r="BD74" s="475"/>
      <c r="BE74" s="476"/>
      <c r="BF74" s="476"/>
      <c r="BG74" s="476"/>
      <c r="BH74" s="476"/>
      <c r="BI74" s="476"/>
      <c r="BJ74" s="476"/>
      <c r="BK74" s="476"/>
      <c r="BL74" s="476"/>
      <c r="BM74" s="476"/>
      <c r="BN74" s="476"/>
      <c r="BO74" s="476"/>
      <c r="BP74" s="476"/>
      <c r="BQ74" s="476"/>
      <c r="BR74" s="476"/>
      <c r="BS74" s="477"/>
      <c r="BT74" s="413"/>
      <c r="BU74" s="413"/>
      <c r="BV74" s="413"/>
      <c r="BW74" s="413"/>
      <c r="BX74" s="413"/>
      <c r="BY74" s="413"/>
      <c r="BZ74" s="413"/>
      <c r="CA74" s="413"/>
      <c r="CB74" s="413"/>
      <c r="CC74" s="413"/>
      <c r="CD74" s="413"/>
      <c r="CE74" s="414"/>
      <c r="CF74" s="414"/>
      <c r="CG74" s="414"/>
      <c r="CH74" s="414"/>
      <c r="CI74" s="414"/>
      <c r="CJ74" s="414"/>
      <c r="CK74" s="414"/>
      <c r="CL74" s="414"/>
      <c r="CM74" s="414"/>
      <c r="CN74" s="414"/>
      <c r="CO74" s="414"/>
      <c r="CP74" s="414"/>
      <c r="CQ74" s="414"/>
      <c r="CR74" s="414"/>
      <c r="CS74" s="414"/>
      <c r="CT74" s="414"/>
      <c r="CU74" s="414"/>
      <c r="CV74" s="414"/>
      <c r="CW74" s="414"/>
      <c r="CX74" s="414"/>
      <c r="CY74" s="414"/>
      <c r="CZ74" s="414"/>
      <c r="DA74" s="414"/>
    </row>
    <row r="75" spans="1:105" s="5" customFormat="1" ht="15" customHeight="1" x14ac:dyDescent="0.2">
      <c r="A75" s="411" t="s">
        <v>116</v>
      </c>
      <c r="B75" s="411"/>
      <c r="C75" s="411"/>
      <c r="D75" s="411"/>
      <c r="E75" s="411"/>
      <c r="F75" s="411"/>
      <c r="G75" s="411"/>
      <c r="H75" s="552"/>
      <c r="I75" s="553"/>
      <c r="J75" s="553"/>
      <c r="K75" s="553"/>
      <c r="L75" s="553"/>
      <c r="M75" s="553"/>
      <c r="N75" s="553"/>
      <c r="O75" s="553"/>
      <c r="P75" s="553"/>
      <c r="Q75" s="553"/>
      <c r="R75" s="553"/>
      <c r="S75" s="553"/>
      <c r="T75" s="553"/>
      <c r="U75" s="553"/>
      <c r="V75" s="553"/>
      <c r="W75" s="553"/>
      <c r="X75" s="553"/>
      <c r="Y75" s="553"/>
      <c r="Z75" s="553"/>
      <c r="AA75" s="553"/>
      <c r="AB75" s="553"/>
      <c r="AC75" s="553"/>
      <c r="AD75" s="553"/>
      <c r="AE75" s="553"/>
      <c r="AF75" s="553"/>
      <c r="AG75" s="553"/>
      <c r="AH75" s="553"/>
      <c r="AI75" s="553"/>
      <c r="AJ75" s="553"/>
      <c r="AK75" s="553"/>
      <c r="AL75" s="553"/>
      <c r="AM75" s="553"/>
      <c r="AN75" s="553"/>
      <c r="AO75" s="553"/>
      <c r="AP75" s="553"/>
      <c r="AQ75" s="553"/>
      <c r="AR75" s="553"/>
      <c r="AS75" s="553"/>
      <c r="AT75" s="553"/>
      <c r="AU75" s="553"/>
      <c r="AV75" s="553"/>
      <c r="AW75" s="553"/>
      <c r="AX75" s="553"/>
      <c r="AY75" s="553"/>
      <c r="AZ75" s="553"/>
      <c r="BA75" s="553"/>
      <c r="BB75" s="553"/>
      <c r="BC75" s="554"/>
      <c r="BD75" s="475"/>
      <c r="BE75" s="476"/>
      <c r="BF75" s="476"/>
      <c r="BG75" s="476"/>
      <c r="BH75" s="476"/>
      <c r="BI75" s="476"/>
      <c r="BJ75" s="476"/>
      <c r="BK75" s="476"/>
      <c r="BL75" s="476"/>
      <c r="BM75" s="476"/>
      <c r="BN75" s="476"/>
      <c r="BO75" s="476"/>
      <c r="BP75" s="476"/>
      <c r="BQ75" s="476"/>
      <c r="BR75" s="476"/>
      <c r="BS75" s="477"/>
      <c r="BT75" s="413"/>
      <c r="BU75" s="413"/>
      <c r="BV75" s="413"/>
      <c r="BW75" s="413"/>
      <c r="BX75" s="413"/>
      <c r="BY75" s="413"/>
      <c r="BZ75" s="413"/>
      <c r="CA75" s="413"/>
      <c r="CB75" s="413"/>
      <c r="CC75" s="413"/>
      <c r="CD75" s="413"/>
      <c r="CE75" s="414"/>
      <c r="CF75" s="414"/>
      <c r="CG75" s="414"/>
      <c r="CH75" s="414"/>
      <c r="CI75" s="414"/>
      <c r="CJ75" s="414"/>
      <c r="CK75" s="414"/>
      <c r="CL75" s="414"/>
      <c r="CM75" s="414"/>
      <c r="CN75" s="414"/>
      <c r="CO75" s="414"/>
      <c r="CP75" s="414"/>
      <c r="CQ75" s="414"/>
      <c r="CR75" s="414"/>
      <c r="CS75" s="414"/>
      <c r="CT75" s="414"/>
      <c r="CU75" s="414"/>
      <c r="CV75" s="414"/>
      <c r="CW75" s="414"/>
      <c r="CX75" s="414"/>
      <c r="CY75" s="414"/>
      <c r="CZ75" s="414"/>
      <c r="DA75" s="414"/>
    </row>
    <row r="76" spans="1:105" s="5" customFormat="1" ht="15" customHeight="1" x14ac:dyDescent="0.2">
      <c r="A76" s="411"/>
      <c r="B76" s="411"/>
      <c r="C76" s="411"/>
      <c r="D76" s="411"/>
      <c r="E76" s="411"/>
      <c r="F76" s="411"/>
      <c r="G76" s="411"/>
      <c r="H76" s="418"/>
      <c r="I76" s="418"/>
      <c r="J76" s="418"/>
      <c r="K76" s="418"/>
      <c r="L76" s="418"/>
      <c r="M76" s="418"/>
      <c r="N76" s="418"/>
      <c r="O76" s="418"/>
      <c r="P76" s="418"/>
      <c r="Q76" s="418"/>
      <c r="R76" s="418"/>
      <c r="S76" s="418"/>
      <c r="T76" s="418"/>
      <c r="U76" s="418"/>
      <c r="V76" s="418"/>
      <c r="W76" s="418"/>
      <c r="X76" s="418"/>
      <c r="Y76" s="418"/>
      <c r="Z76" s="418"/>
      <c r="AA76" s="418"/>
      <c r="AB76" s="418"/>
      <c r="AC76" s="418"/>
      <c r="AD76" s="418"/>
      <c r="AE76" s="418"/>
      <c r="AF76" s="418"/>
      <c r="AG76" s="418"/>
      <c r="AH76" s="418"/>
      <c r="AI76" s="418"/>
      <c r="AJ76" s="418"/>
      <c r="AK76" s="418"/>
      <c r="AL76" s="418"/>
      <c r="AM76" s="418"/>
      <c r="AN76" s="418"/>
      <c r="AO76" s="418"/>
      <c r="AP76" s="418"/>
      <c r="AQ76" s="418"/>
      <c r="AR76" s="418"/>
      <c r="AS76" s="418"/>
      <c r="AT76" s="418"/>
      <c r="AU76" s="418"/>
      <c r="AV76" s="418"/>
      <c r="AW76" s="418"/>
      <c r="AX76" s="418"/>
      <c r="AY76" s="418"/>
      <c r="AZ76" s="418"/>
      <c r="BA76" s="418"/>
      <c r="BB76" s="418"/>
      <c r="BC76" s="418"/>
      <c r="BD76" s="404"/>
      <c r="BE76" s="404"/>
      <c r="BF76" s="404"/>
      <c r="BG76" s="404"/>
      <c r="BH76" s="404"/>
      <c r="BI76" s="404"/>
      <c r="BJ76" s="404"/>
      <c r="BK76" s="404"/>
      <c r="BL76" s="404"/>
      <c r="BM76" s="404"/>
      <c r="BN76" s="404"/>
      <c r="BO76" s="404"/>
      <c r="BP76" s="404"/>
      <c r="BQ76" s="404"/>
      <c r="BR76" s="404"/>
      <c r="BS76" s="404"/>
      <c r="BT76" s="404"/>
      <c r="BU76" s="404"/>
      <c r="BV76" s="404"/>
      <c r="BW76" s="404"/>
      <c r="BX76" s="404"/>
      <c r="BY76" s="404"/>
      <c r="BZ76" s="404"/>
      <c r="CA76" s="404"/>
      <c r="CB76" s="404"/>
      <c r="CC76" s="404"/>
      <c r="CD76" s="404"/>
      <c r="CE76" s="551"/>
      <c r="CF76" s="551"/>
      <c r="CG76" s="551"/>
      <c r="CH76" s="551"/>
      <c r="CI76" s="551"/>
      <c r="CJ76" s="551"/>
      <c r="CK76" s="551"/>
      <c r="CL76" s="551"/>
      <c r="CM76" s="551"/>
      <c r="CN76" s="551"/>
      <c r="CO76" s="551"/>
      <c r="CP76" s="551"/>
      <c r="CQ76" s="551"/>
      <c r="CR76" s="551"/>
      <c r="CS76" s="551"/>
      <c r="CT76" s="551"/>
      <c r="CU76" s="551"/>
      <c r="CV76" s="551"/>
      <c r="CW76" s="551"/>
      <c r="CX76" s="551"/>
      <c r="CY76" s="551"/>
      <c r="CZ76" s="551"/>
      <c r="DA76" s="551"/>
    </row>
    <row r="77" spans="1:105" s="5" customFormat="1" ht="15" customHeight="1" x14ac:dyDescent="0.2">
      <c r="A77" s="450" t="s">
        <v>30</v>
      </c>
      <c r="B77" s="450"/>
      <c r="C77" s="450"/>
      <c r="D77" s="450"/>
      <c r="E77" s="450"/>
      <c r="F77" s="450"/>
      <c r="G77" s="450"/>
      <c r="H77" s="435" t="s">
        <v>106</v>
      </c>
      <c r="I77" s="435"/>
      <c r="J77" s="435"/>
      <c r="K77" s="435"/>
      <c r="L77" s="435"/>
      <c r="M77" s="435"/>
      <c r="N77" s="435"/>
      <c r="O77" s="435"/>
      <c r="P77" s="435"/>
      <c r="Q77" s="435"/>
      <c r="R77" s="435"/>
      <c r="S77" s="435"/>
      <c r="T77" s="435"/>
      <c r="U77" s="435"/>
      <c r="V77" s="435"/>
      <c r="W77" s="435"/>
      <c r="X77" s="435"/>
      <c r="Y77" s="435"/>
      <c r="Z77" s="435"/>
      <c r="AA77" s="435"/>
      <c r="AB77" s="435"/>
      <c r="AC77" s="435"/>
      <c r="AD77" s="435"/>
      <c r="AE77" s="435"/>
      <c r="AF77" s="435"/>
      <c r="AG77" s="435"/>
      <c r="AH77" s="435"/>
      <c r="AI77" s="435"/>
      <c r="AJ77" s="435"/>
      <c r="AK77" s="435"/>
      <c r="AL77" s="435"/>
      <c r="AM77" s="435"/>
      <c r="AN77" s="435"/>
      <c r="AO77" s="435"/>
      <c r="AP77" s="435"/>
      <c r="AQ77" s="435"/>
      <c r="AR77" s="435"/>
      <c r="AS77" s="435"/>
      <c r="AT77" s="435"/>
      <c r="AU77" s="435"/>
      <c r="AV77" s="435"/>
      <c r="AW77" s="435"/>
      <c r="AX77" s="435"/>
      <c r="AY77" s="435"/>
      <c r="AZ77" s="435"/>
      <c r="BA77" s="435"/>
      <c r="BB77" s="435"/>
      <c r="BC77" s="435"/>
      <c r="BD77" s="404"/>
      <c r="BE77" s="404"/>
      <c r="BF77" s="404"/>
      <c r="BG77" s="404"/>
      <c r="BH77" s="404"/>
      <c r="BI77" s="404"/>
      <c r="BJ77" s="404"/>
      <c r="BK77" s="404"/>
      <c r="BL77" s="404"/>
      <c r="BM77" s="404"/>
      <c r="BN77" s="404"/>
      <c r="BO77" s="404"/>
      <c r="BP77" s="404"/>
      <c r="BQ77" s="404"/>
      <c r="BR77" s="404"/>
      <c r="BS77" s="404"/>
      <c r="BT77" s="404"/>
      <c r="BU77" s="404"/>
      <c r="BV77" s="404"/>
      <c r="BW77" s="404"/>
      <c r="BX77" s="404"/>
      <c r="BY77" s="404"/>
      <c r="BZ77" s="404"/>
      <c r="CA77" s="404"/>
      <c r="CB77" s="404"/>
      <c r="CC77" s="404"/>
      <c r="CD77" s="404"/>
      <c r="CE77" s="589"/>
      <c r="CF77" s="589"/>
      <c r="CG77" s="589"/>
      <c r="CH77" s="589"/>
      <c r="CI77" s="589"/>
      <c r="CJ77" s="589"/>
      <c r="CK77" s="589"/>
      <c r="CL77" s="589"/>
      <c r="CM77" s="589"/>
      <c r="CN77" s="589"/>
      <c r="CO77" s="589"/>
      <c r="CP77" s="589"/>
      <c r="CQ77" s="589"/>
      <c r="CR77" s="589"/>
      <c r="CS77" s="589"/>
      <c r="CT77" s="589"/>
      <c r="CU77" s="589"/>
      <c r="CV77" s="589"/>
      <c r="CW77" s="589"/>
      <c r="CX77" s="589"/>
      <c r="CY77" s="589"/>
      <c r="CZ77" s="589"/>
      <c r="DA77" s="589"/>
    </row>
    <row r="78" spans="1:105" s="5" customFormat="1" ht="15" customHeight="1" x14ac:dyDescent="0.2">
      <c r="A78" s="411" t="s">
        <v>31</v>
      </c>
      <c r="B78" s="411"/>
      <c r="C78" s="411"/>
      <c r="D78" s="411"/>
      <c r="E78" s="411"/>
      <c r="F78" s="411"/>
      <c r="G78" s="411"/>
      <c r="H78" s="418"/>
      <c r="I78" s="418"/>
      <c r="J78" s="418"/>
      <c r="K78" s="418"/>
      <c r="L78" s="418"/>
      <c r="M78" s="418"/>
      <c r="N78" s="418"/>
      <c r="O78" s="418"/>
      <c r="P78" s="418"/>
      <c r="Q78" s="418"/>
      <c r="R78" s="418"/>
      <c r="S78" s="418"/>
      <c r="T78" s="418"/>
      <c r="U78" s="418"/>
      <c r="V78" s="418"/>
      <c r="W78" s="418"/>
      <c r="X78" s="418"/>
      <c r="Y78" s="418"/>
      <c r="Z78" s="418"/>
      <c r="AA78" s="418"/>
      <c r="AB78" s="418"/>
      <c r="AC78" s="418"/>
      <c r="AD78" s="418"/>
      <c r="AE78" s="418"/>
      <c r="AF78" s="418"/>
      <c r="AG78" s="418"/>
      <c r="AH78" s="418"/>
      <c r="AI78" s="418"/>
      <c r="AJ78" s="418"/>
      <c r="AK78" s="418"/>
      <c r="AL78" s="418"/>
      <c r="AM78" s="418"/>
      <c r="AN78" s="418"/>
      <c r="AO78" s="418"/>
      <c r="AP78" s="418"/>
      <c r="AQ78" s="418"/>
      <c r="AR78" s="418"/>
      <c r="AS78" s="418"/>
      <c r="AT78" s="418"/>
      <c r="AU78" s="418"/>
      <c r="AV78" s="418"/>
      <c r="AW78" s="418"/>
      <c r="AX78" s="418"/>
      <c r="AY78" s="418"/>
      <c r="AZ78" s="418"/>
      <c r="BA78" s="418"/>
      <c r="BB78" s="418"/>
      <c r="BC78" s="418"/>
      <c r="BD78" s="555"/>
      <c r="BE78" s="556"/>
      <c r="BF78" s="556"/>
      <c r="BG78" s="556"/>
      <c r="BH78" s="556"/>
      <c r="BI78" s="556"/>
      <c r="BJ78" s="556"/>
      <c r="BK78" s="556"/>
      <c r="BL78" s="556"/>
      <c r="BM78" s="556"/>
      <c r="BN78" s="556"/>
      <c r="BO78" s="556"/>
      <c r="BP78" s="556"/>
      <c r="BQ78" s="556"/>
      <c r="BR78" s="556"/>
      <c r="BS78" s="557"/>
      <c r="BT78" s="548"/>
      <c r="BU78" s="548"/>
      <c r="BV78" s="548"/>
      <c r="BW78" s="548"/>
      <c r="BX78" s="548"/>
      <c r="BY78" s="548"/>
      <c r="BZ78" s="548"/>
      <c r="CA78" s="548"/>
      <c r="CB78" s="548"/>
      <c r="CC78" s="548"/>
      <c r="CD78" s="548"/>
      <c r="CE78" s="551"/>
      <c r="CF78" s="551"/>
      <c r="CG78" s="551"/>
      <c r="CH78" s="551"/>
      <c r="CI78" s="551"/>
      <c r="CJ78" s="551"/>
      <c r="CK78" s="551"/>
      <c r="CL78" s="551"/>
      <c r="CM78" s="551"/>
      <c r="CN78" s="551"/>
      <c r="CO78" s="551"/>
      <c r="CP78" s="551"/>
      <c r="CQ78" s="551"/>
      <c r="CR78" s="551"/>
      <c r="CS78" s="551"/>
      <c r="CT78" s="551"/>
      <c r="CU78" s="551"/>
      <c r="CV78" s="551"/>
      <c r="CW78" s="551"/>
      <c r="CX78" s="551"/>
      <c r="CY78" s="551"/>
      <c r="CZ78" s="551"/>
      <c r="DA78" s="551"/>
    </row>
    <row r="79" spans="1:105" s="5" customFormat="1" ht="15" customHeight="1" x14ac:dyDescent="0.2">
      <c r="A79" s="411" t="s">
        <v>32</v>
      </c>
      <c r="B79" s="411"/>
      <c r="C79" s="411"/>
      <c r="D79" s="411"/>
      <c r="E79" s="411"/>
      <c r="F79" s="411"/>
      <c r="G79" s="411"/>
      <c r="H79" s="418"/>
      <c r="I79" s="418"/>
      <c r="J79" s="418"/>
      <c r="K79" s="418"/>
      <c r="L79" s="418"/>
      <c r="M79" s="418"/>
      <c r="N79" s="418"/>
      <c r="O79" s="418"/>
      <c r="P79" s="418"/>
      <c r="Q79" s="418"/>
      <c r="R79" s="418"/>
      <c r="S79" s="418"/>
      <c r="T79" s="418"/>
      <c r="U79" s="418"/>
      <c r="V79" s="418"/>
      <c r="W79" s="418"/>
      <c r="X79" s="418"/>
      <c r="Y79" s="418"/>
      <c r="Z79" s="418"/>
      <c r="AA79" s="418"/>
      <c r="AB79" s="418"/>
      <c r="AC79" s="418"/>
      <c r="AD79" s="418"/>
      <c r="AE79" s="418"/>
      <c r="AF79" s="418"/>
      <c r="AG79" s="418"/>
      <c r="AH79" s="418"/>
      <c r="AI79" s="418"/>
      <c r="AJ79" s="418"/>
      <c r="AK79" s="418"/>
      <c r="AL79" s="418"/>
      <c r="AM79" s="418"/>
      <c r="AN79" s="418"/>
      <c r="AO79" s="418"/>
      <c r="AP79" s="418"/>
      <c r="AQ79" s="418"/>
      <c r="AR79" s="418"/>
      <c r="AS79" s="418"/>
      <c r="AT79" s="418"/>
      <c r="AU79" s="418"/>
      <c r="AV79" s="418"/>
      <c r="AW79" s="418"/>
      <c r="AX79" s="418"/>
      <c r="AY79" s="418"/>
      <c r="AZ79" s="418"/>
      <c r="BA79" s="418"/>
      <c r="BB79" s="418"/>
      <c r="BC79" s="418"/>
      <c r="BD79" s="555"/>
      <c r="BE79" s="556"/>
      <c r="BF79" s="556"/>
      <c r="BG79" s="556"/>
      <c r="BH79" s="556"/>
      <c r="BI79" s="556"/>
      <c r="BJ79" s="556"/>
      <c r="BK79" s="556"/>
      <c r="BL79" s="556"/>
      <c r="BM79" s="556"/>
      <c r="BN79" s="556"/>
      <c r="BO79" s="556"/>
      <c r="BP79" s="556"/>
      <c r="BQ79" s="556"/>
      <c r="BR79" s="556"/>
      <c r="BS79" s="557"/>
      <c r="BT79" s="558"/>
      <c r="BU79" s="559"/>
      <c r="BV79" s="559"/>
      <c r="BW79" s="559"/>
      <c r="BX79" s="559"/>
      <c r="BY79" s="559"/>
      <c r="BZ79" s="559"/>
      <c r="CA79" s="559"/>
      <c r="CB79" s="559"/>
      <c r="CC79" s="559"/>
      <c r="CD79" s="560"/>
      <c r="CE79" s="551"/>
      <c r="CF79" s="551"/>
      <c r="CG79" s="551"/>
      <c r="CH79" s="551"/>
      <c r="CI79" s="551"/>
      <c r="CJ79" s="551"/>
      <c r="CK79" s="551"/>
      <c r="CL79" s="551"/>
      <c r="CM79" s="551"/>
      <c r="CN79" s="551"/>
      <c r="CO79" s="551"/>
      <c r="CP79" s="551"/>
      <c r="CQ79" s="551"/>
      <c r="CR79" s="551"/>
      <c r="CS79" s="551"/>
      <c r="CT79" s="551"/>
      <c r="CU79" s="551"/>
      <c r="CV79" s="551"/>
      <c r="CW79" s="551"/>
      <c r="CX79" s="551"/>
      <c r="CY79" s="551"/>
      <c r="CZ79" s="551"/>
      <c r="DA79" s="551"/>
    </row>
    <row r="80" spans="1:105" s="5" customFormat="1" ht="15" customHeight="1" x14ac:dyDescent="0.2">
      <c r="A80" s="411" t="s">
        <v>33</v>
      </c>
      <c r="B80" s="411"/>
      <c r="C80" s="411"/>
      <c r="D80" s="411"/>
      <c r="E80" s="411"/>
      <c r="F80" s="411"/>
      <c r="G80" s="411"/>
      <c r="H80" s="418"/>
      <c r="I80" s="418"/>
      <c r="J80" s="418"/>
      <c r="K80" s="418"/>
      <c r="L80" s="418"/>
      <c r="M80" s="418"/>
      <c r="N80" s="418"/>
      <c r="O80" s="418"/>
      <c r="P80" s="418"/>
      <c r="Q80" s="418"/>
      <c r="R80" s="418"/>
      <c r="S80" s="418"/>
      <c r="T80" s="418"/>
      <c r="U80" s="418"/>
      <c r="V80" s="418"/>
      <c r="W80" s="418"/>
      <c r="X80" s="418"/>
      <c r="Y80" s="418"/>
      <c r="Z80" s="418"/>
      <c r="AA80" s="418"/>
      <c r="AB80" s="418"/>
      <c r="AC80" s="418"/>
      <c r="AD80" s="418"/>
      <c r="AE80" s="418"/>
      <c r="AF80" s="418"/>
      <c r="AG80" s="418"/>
      <c r="AH80" s="418"/>
      <c r="AI80" s="418"/>
      <c r="AJ80" s="418"/>
      <c r="AK80" s="418"/>
      <c r="AL80" s="418"/>
      <c r="AM80" s="418"/>
      <c r="AN80" s="418"/>
      <c r="AO80" s="418"/>
      <c r="AP80" s="418"/>
      <c r="AQ80" s="418"/>
      <c r="AR80" s="418"/>
      <c r="AS80" s="418"/>
      <c r="AT80" s="418"/>
      <c r="AU80" s="418"/>
      <c r="AV80" s="418"/>
      <c r="AW80" s="418"/>
      <c r="AX80" s="418"/>
      <c r="AY80" s="418"/>
      <c r="AZ80" s="418"/>
      <c r="BA80" s="418"/>
      <c r="BB80" s="418"/>
      <c r="BC80" s="418"/>
      <c r="BD80" s="555"/>
      <c r="BE80" s="556"/>
      <c r="BF80" s="556"/>
      <c r="BG80" s="556"/>
      <c r="BH80" s="556"/>
      <c r="BI80" s="556"/>
      <c r="BJ80" s="556"/>
      <c r="BK80" s="556"/>
      <c r="BL80" s="556"/>
      <c r="BM80" s="556"/>
      <c r="BN80" s="556"/>
      <c r="BO80" s="556"/>
      <c r="BP80" s="556"/>
      <c r="BQ80" s="556"/>
      <c r="BR80" s="556"/>
      <c r="BS80" s="557"/>
      <c r="BT80" s="548"/>
      <c r="BU80" s="548"/>
      <c r="BV80" s="548"/>
      <c r="BW80" s="548"/>
      <c r="BX80" s="548"/>
      <c r="BY80" s="548"/>
      <c r="BZ80" s="548"/>
      <c r="CA80" s="548"/>
      <c r="CB80" s="548"/>
      <c r="CC80" s="548"/>
      <c r="CD80" s="548"/>
      <c r="CE80" s="551"/>
      <c r="CF80" s="551"/>
      <c r="CG80" s="551"/>
      <c r="CH80" s="551"/>
      <c r="CI80" s="551"/>
      <c r="CJ80" s="551"/>
      <c r="CK80" s="551"/>
      <c r="CL80" s="551"/>
      <c r="CM80" s="551"/>
      <c r="CN80" s="551"/>
      <c r="CO80" s="551"/>
      <c r="CP80" s="551"/>
      <c r="CQ80" s="551"/>
      <c r="CR80" s="551"/>
      <c r="CS80" s="551"/>
      <c r="CT80" s="551"/>
      <c r="CU80" s="551"/>
      <c r="CV80" s="551"/>
      <c r="CW80" s="551"/>
      <c r="CX80" s="551"/>
      <c r="CY80" s="551"/>
      <c r="CZ80" s="551"/>
      <c r="DA80" s="551"/>
    </row>
    <row r="81" spans="1:105" s="5" customFormat="1" ht="15" customHeight="1" x14ac:dyDescent="0.2">
      <c r="A81" s="411" t="s">
        <v>34</v>
      </c>
      <c r="B81" s="411"/>
      <c r="C81" s="411"/>
      <c r="D81" s="411"/>
      <c r="E81" s="411"/>
      <c r="F81" s="411"/>
      <c r="G81" s="411"/>
      <c r="H81" s="418"/>
      <c r="I81" s="418"/>
      <c r="J81" s="418"/>
      <c r="K81" s="418"/>
      <c r="L81" s="418"/>
      <c r="M81" s="418"/>
      <c r="N81" s="418"/>
      <c r="O81" s="418"/>
      <c r="P81" s="418"/>
      <c r="Q81" s="418"/>
      <c r="R81" s="418"/>
      <c r="S81" s="418"/>
      <c r="T81" s="418"/>
      <c r="U81" s="418"/>
      <c r="V81" s="418"/>
      <c r="W81" s="418"/>
      <c r="X81" s="418"/>
      <c r="Y81" s="418"/>
      <c r="Z81" s="418"/>
      <c r="AA81" s="418"/>
      <c r="AB81" s="418"/>
      <c r="AC81" s="418"/>
      <c r="AD81" s="418"/>
      <c r="AE81" s="418"/>
      <c r="AF81" s="418"/>
      <c r="AG81" s="418"/>
      <c r="AH81" s="418"/>
      <c r="AI81" s="418"/>
      <c r="AJ81" s="418"/>
      <c r="AK81" s="418"/>
      <c r="AL81" s="418"/>
      <c r="AM81" s="418"/>
      <c r="AN81" s="418"/>
      <c r="AO81" s="418"/>
      <c r="AP81" s="418"/>
      <c r="AQ81" s="418"/>
      <c r="AR81" s="418"/>
      <c r="AS81" s="418"/>
      <c r="AT81" s="418"/>
      <c r="AU81" s="418"/>
      <c r="AV81" s="418"/>
      <c r="AW81" s="418"/>
      <c r="AX81" s="418"/>
      <c r="AY81" s="418"/>
      <c r="AZ81" s="418"/>
      <c r="BA81" s="418"/>
      <c r="BB81" s="418"/>
      <c r="BC81" s="418"/>
      <c r="BD81" s="555"/>
      <c r="BE81" s="556"/>
      <c r="BF81" s="556"/>
      <c r="BG81" s="556"/>
      <c r="BH81" s="556"/>
      <c r="BI81" s="556"/>
      <c r="BJ81" s="556"/>
      <c r="BK81" s="556"/>
      <c r="BL81" s="556"/>
      <c r="BM81" s="556"/>
      <c r="BN81" s="556"/>
      <c r="BO81" s="556"/>
      <c r="BP81" s="556"/>
      <c r="BQ81" s="556"/>
      <c r="BR81" s="556"/>
      <c r="BS81" s="557"/>
      <c r="BT81" s="558"/>
      <c r="BU81" s="559"/>
      <c r="BV81" s="559"/>
      <c r="BW81" s="559"/>
      <c r="BX81" s="559"/>
      <c r="BY81" s="559"/>
      <c r="BZ81" s="559"/>
      <c r="CA81" s="559"/>
      <c r="CB81" s="559"/>
      <c r="CC81" s="559"/>
      <c r="CD81" s="560"/>
      <c r="CE81" s="551"/>
      <c r="CF81" s="551"/>
      <c r="CG81" s="551"/>
      <c r="CH81" s="551"/>
      <c r="CI81" s="551"/>
      <c r="CJ81" s="551"/>
      <c r="CK81" s="551"/>
      <c r="CL81" s="551"/>
      <c r="CM81" s="551"/>
      <c r="CN81" s="551"/>
      <c r="CO81" s="551"/>
      <c r="CP81" s="551"/>
      <c r="CQ81" s="551"/>
      <c r="CR81" s="551"/>
      <c r="CS81" s="551"/>
      <c r="CT81" s="551"/>
      <c r="CU81" s="551"/>
      <c r="CV81" s="551"/>
      <c r="CW81" s="551"/>
      <c r="CX81" s="551"/>
      <c r="CY81" s="551"/>
      <c r="CZ81" s="551"/>
      <c r="DA81" s="551"/>
    </row>
    <row r="82" spans="1:105" s="5" customFormat="1" ht="15" customHeight="1" x14ac:dyDescent="0.2">
      <c r="A82" s="411" t="s">
        <v>35</v>
      </c>
      <c r="B82" s="411"/>
      <c r="C82" s="411"/>
      <c r="D82" s="411"/>
      <c r="E82" s="411"/>
      <c r="F82" s="411"/>
      <c r="G82" s="411"/>
      <c r="H82" s="418"/>
      <c r="I82" s="418"/>
      <c r="J82" s="418"/>
      <c r="K82" s="418"/>
      <c r="L82" s="418"/>
      <c r="M82" s="418"/>
      <c r="N82" s="418"/>
      <c r="O82" s="418"/>
      <c r="P82" s="418"/>
      <c r="Q82" s="418"/>
      <c r="R82" s="418"/>
      <c r="S82" s="418"/>
      <c r="T82" s="418"/>
      <c r="U82" s="418"/>
      <c r="V82" s="418"/>
      <c r="W82" s="418"/>
      <c r="X82" s="418"/>
      <c r="Y82" s="418"/>
      <c r="Z82" s="418"/>
      <c r="AA82" s="418"/>
      <c r="AB82" s="418"/>
      <c r="AC82" s="418"/>
      <c r="AD82" s="418"/>
      <c r="AE82" s="418"/>
      <c r="AF82" s="418"/>
      <c r="AG82" s="418"/>
      <c r="AH82" s="418"/>
      <c r="AI82" s="418"/>
      <c r="AJ82" s="418"/>
      <c r="AK82" s="418"/>
      <c r="AL82" s="418"/>
      <c r="AM82" s="418"/>
      <c r="AN82" s="418"/>
      <c r="AO82" s="418"/>
      <c r="AP82" s="418"/>
      <c r="AQ82" s="418"/>
      <c r="AR82" s="418"/>
      <c r="AS82" s="418"/>
      <c r="AT82" s="418"/>
      <c r="AU82" s="418"/>
      <c r="AV82" s="418"/>
      <c r="AW82" s="418"/>
      <c r="AX82" s="418"/>
      <c r="AY82" s="418"/>
      <c r="AZ82" s="418"/>
      <c r="BA82" s="418"/>
      <c r="BB82" s="418"/>
      <c r="BC82" s="418"/>
      <c r="BD82" s="555"/>
      <c r="BE82" s="556"/>
      <c r="BF82" s="556"/>
      <c r="BG82" s="556"/>
      <c r="BH82" s="556"/>
      <c r="BI82" s="556"/>
      <c r="BJ82" s="556"/>
      <c r="BK82" s="556"/>
      <c r="BL82" s="556"/>
      <c r="BM82" s="556"/>
      <c r="BN82" s="556"/>
      <c r="BO82" s="556"/>
      <c r="BP82" s="556"/>
      <c r="BQ82" s="556"/>
      <c r="BR82" s="556"/>
      <c r="BS82" s="557"/>
      <c r="BT82" s="548"/>
      <c r="BU82" s="548"/>
      <c r="BV82" s="548"/>
      <c r="BW82" s="548"/>
      <c r="BX82" s="548"/>
      <c r="BY82" s="548"/>
      <c r="BZ82" s="548"/>
      <c r="CA82" s="548"/>
      <c r="CB82" s="548"/>
      <c r="CC82" s="548"/>
      <c r="CD82" s="548"/>
      <c r="CE82" s="551"/>
      <c r="CF82" s="551"/>
      <c r="CG82" s="551"/>
      <c r="CH82" s="551"/>
      <c r="CI82" s="551"/>
      <c r="CJ82" s="551"/>
      <c r="CK82" s="551"/>
      <c r="CL82" s="551"/>
      <c r="CM82" s="551"/>
      <c r="CN82" s="551"/>
      <c r="CO82" s="551"/>
      <c r="CP82" s="551"/>
      <c r="CQ82" s="551"/>
      <c r="CR82" s="551"/>
      <c r="CS82" s="551"/>
      <c r="CT82" s="551"/>
      <c r="CU82" s="551"/>
      <c r="CV82" s="551"/>
      <c r="CW82" s="551"/>
      <c r="CX82" s="551"/>
      <c r="CY82" s="551"/>
      <c r="CZ82" s="551"/>
      <c r="DA82" s="551"/>
    </row>
    <row r="83" spans="1:105" s="5" customFormat="1" ht="15" customHeight="1" x14ac:dyDescent="0.2">
      <c r="A83" s="411"/>
      <c r="B83" s="411"/>
      <c r="C83" s="411"/>
      <c r="D83" s="411"/>
      <c r="E83" s="411"/>
      <c r="F83" s="411"/>
      <c r="G83" s="411"/>
      <c r="H83" s="418"/>
      <c r="I83" s="418"/>
      <c r="J83" s="418"/>
      <c r="K83" s="418"/>
      <c r="L83" s="418"/>
      <c r="M83" s="418"/>
      <c r="N83" s="418"/>
      <c r="O83" s="418"/>
      <c r="P83" s="418"/>
      <c r="Q83" s="418"/>
      <c r="R83" s="418"/>
      <c r="S83" s="418"/>
      <c r="T83" s="418"/>
      <c r="U83" s="418"/>
      <c r="V83" s="418"/>
      <c r="W83" s="418"/>
      <c r="X83" s="418"/>
      <c r="Y83" s="418"/>
      <c r="Z83" s="418"/>
      <c r="AA83" s="418"/>
      <c r="AB83" s="418"/>
      <c r="AC83" s="418"/>
      <c r="AD83" s="418"/>
      <c r="AE83" s="418"/>
      <c r="AF83" s="418"/>
      <c r="AG83" s="418"/>
      <c r="AH83" s="418"/>
      <c r="AI83" s="418"/>
      <c r="AJ83" s="418"/>
      <c r="AK83" s="418"/>
      <c r="AL83" s="418"/>
      <c r="AM83" s="418"/>
      <c r="AN83" s="418"/>
      <c r="AO83" s="418"/>
      <c r="AP83" s="418"/>
      <c r="AQ83" s="418"/>
      <c r="AR83" s="418"/>
      <c r="AS83" s="418"/>
      <c r="AT83" s="418"/>
      <c r="AU83" s="418"/>
      <c r="AV83" s="418"/>
      <c r="AW83" s="418"/>
      <c r="AX83" s="418"/>
      <c r="AY83" s="418"/>
      <c r="AZ83" s="418"/>
      <c r="BA83" s="418"/>
      <c r="BB83" s="418"/>
      <c r="BC83" s="418"/>
      <c r="BD83" s="404"/>
      <c r="BE83" s="404"/>
      <c r="BF83" s="404"/>
      <c r="BG83" s="404"/>
      <c r="BH83" s="404"/>
      <c r="BI83" s="404"/>
      <c r="BJ83" s="404"/>
      <c r="BK83" s="404"/>
      <c r="BL83" s="404"/>
      <c r="BM83" s="404"/>
      <c r="BN83" s="404"/>
      <c r="BO83" s="404"/>
      <c r="BP83" s="404"/>
      <c r="BQ83" s="404"/>
      <c r="BR83" s="404"/>
      <c r="BS83" s="404"/>
      <c r="BT83" s="550"/>
      <c r="BU83" s="404"/>
      <c r="BV83" s="404"/>
      <c r="BW83" s="404"/>
      <c r="BX83" s="404"/>
      <c r="BY83" s="404"/>
      <c r="BZ83" s="404"/>
      <c r="CA83" s="404"/>
      <c r="CB83" s="404"/>
      <c r="CC83" s="404"/>
      <c r="CD83" s="404"/>
      <c r="CE83" s="551"/>
      <c r="CF83" s="551"/>
      <c r="CG83" s="551"/>
      <c r="CH83" s="551"/>
      <c r="CI83" s="551"/>
      <c r="CJ83" s="551"/>
      <c r="CK83" s="551"/>
      <c r="CL83" s="551"/>
      <c r="CM83" s="551"/>
      <c r="CN83" s="551"/>
      <c r="CO83" s="551"/>
      <c r="CP83" s="551"/>
      <c r="CQ83" s="551"/>
      <c r="CR83" s="551"/>
      <c r="CS83" s="551"/>
      <c r="CT83" s="551"/>
      <c r="CU83" s="551"/>
      <c r="CV83" s="551"/>
      <c r="CW83" s="551"/>
      <c r="CX83" s="551"/>
      <c r="CY83" s="551"/>
      <c r="CZ83" s="551"/>
      <c r="DA83" s="551"/>
    </row>
    <row r="84" spans="1:105" s="5" customFormat="1" ht="15" customHeight="1" x14ac:dyDescent="0.2">
      <c r="A84" s="450" t="s">
        <v>36</v>
      </c>
      <c r="B84" s="450"/>
      <c r="C84" s="450"/>
      <c r="D84" s="450"/>
      <c r="E84" s="450"/>
      <c r="F84" s="450"/>
      <c r="G84" s="450"/>
      <c r="H84" s="435" t="s">
        <v>107</v>
      </c>
      <c r="I84" s="435"/>
      <c r="J84" s="435"/>
      <c r="K84" s="435"/>
      <c r="L84" s="435"/>
      <c r="M84" s="435"/>
      <c r="N84" s="435"/>
      <c r="O84" s="435"/>
      <c r="P84" s="435"/>
      <c r="Q84" s="435"/>
      <c r="R84" s="435"/>
      <c r="S84" s="435"/>
      <c r="T84" s="435"/>
      <c r="U84" s="435"/>
      <c r="V84" s="435"/>
      <c r="W84" s="435"/>
      <c r="X84" s="435"/>
      <c r="Y84" s="435"/>
      <c r="Z84" s="435"/>
      <c r="AA84" s="435"/>
      <c r="AB84" s="435"/>
      <c r="AC84" s="435"/>
      <c r="AD84" s="435"/>
      <c r="AE84" s="435"/>
      <c r="AF84" s="435"/>
      <c r="AG84" s="435"/>
      <c r="AH84" s="435"/>
      <c r="AI84" s="435"/>
      <c r="AJ84" s="435"/>
      <c r="AK84" s="435"/>
      <c r="AL84" s="435"/>
      <c r="AM84" s="435"/>
      <c r="AN84" s="435"/>
      <c r="AO84" s="435"/>
      <c r="AP84" s="435"/>
      <c r="AQ84" s="435"/>
      <c r="AR84" s="435"/>
      <c r="AS84" s="435"/>
      <c r="AT84" s="435"/>
      <c r="AU84" s="435"/>
      <c r="AV84" s="435"/>
      <c r="AW84" s="435"/>
      <c r="AX84" s="435"/>
      <c r="AY84" s="435"/>
      <c r="AZ84" s="435"/>
      <c r="BA84" s="435"/>
      <c r="BB84" s="435"/>
      <c r="BC84" s="435"/>
      <c r="BD84" s="404"/>
      <c r="BE84" s="404"/>
      <c r="BF84" s="404"/>
      <c r="BG84" s="404"/>
      <c r="BH84" s="404"/>
      <c r="BI84" s="404"/>
      <c r="BJ84" s="404"/>
      <c r="BK84" s="404"/>
      <c r="BL84" s="404"/>
      <c r="BM84" s="404"/>
      <c r="BN84" s="404"/>
      <c r="BO84" s="404"/>
      <c r="BP84" s="404"/>
      <c r="BQ84" s="404"/>
      <c r="BR84" s="404"/>
      <c r="BS84" s="404"/>
      <c r="BT84" s="550"/>
      <c r="BU84" s="404"/>
      <c r="BV84" s="404"/>
      <c r="BW84" s="404"/>
      <c r="BX84" s="404"/>
      <c r="BY84" s="404"/>
      <c r="BZ84" s="404"/>
      <c r="CA84" s="404"/>
      <c r="CB84" s="404"/>
      <c r="CC84" s="404"/>
      <c r="CD84" s="404"/>
      <c r="CE84" s="589"/>
      <c r="CF84" s="589"/>
      <c r="CG84" s="589"/>
      <c r="CH84" s="589"/>
      <c r="CI84" s="589"/>
      <c r="CJ84" s="589"/>
      <c r="CK84" s="589"/>
      <c r="CL84" s="589"/>
      <c r="CM84" s="589"/>
      <c r="CN84" s="589"/>
      <c r="CO84" s="589"/>
      <c r="CP84" s="589"/>
      <c r="CQ84" s="589"/>
      <c r="CR84" s="589"/>
      <c r="CS84" s="589"/>
      <c r="CT84" s="589"/>
      <c r="CU84" s="589"/>
      <c r="CV84" s="589"/>
      <c r="CW84" s="589"/>
      <c r="CX84" s="589"/>
      <c r="CY84" s="589"/>
      <c r="CZ84" s="589"/>
      <c r="DA84" s="589"/>
    </row>
    <row r="85" spans="1:105" s="5" customFormat="1" ht="15" customHeight="1" x14ac:dyDescent="0.2">
      <c r="A85" s="411" t="s">
        <v>136</v>
      </c>
      <c r="B85" s="411"/>
      <c r="C85" s="411"/>
      <c r="D85" s="411"/>
      <c r="E85" s="411"/>
      <c r="F85" s="411"/>
      <c r="G85" s="411"/>
      <c r="H85" s="418"/>
      <c r="I85" s="418"/>
      <c r="J85" s="418"/>
      <c r="K85" s="418"/>
      <c r="L85" s="418"/>
      <c r="M85" s="418"/>
      <c r="N85" s="418"/>
      <c r="O85" s="418"/>
      <c r="P85" s="418"/>
      <c r="Q85" s="418"/>
      <c r="R85" s="418"/>
      <c r="S85" s="418"/>
      <c r="T85" s="418"/>
      <c r="U85" s="418"/>
      <c r="V85" s="418"/>
      <c r="W85" s="418"/>
      <c r="X85" s="418"/>
      <c r="Y85" s="418"/>
      <c r="Z85" s="418"/>
      <c r="AA85" s="418"/>
      <c r="AB85" s="418"/>
      <c r="AC85" s="418"/>
      <c r="AD85" s="418"/>
      <c r="AE85" s="418"/>
      <c r="AF85" s="418"/>
      <c r="AG85" s="418"/>
      <c r="AH85" s="418"/>
      <c r="AI85" s="418"/>
      <c r="AJ85" s="418"/>
      <c r="AK85" s="418"/>
      <c r="AL85" s="418"/>
      <c r="AM85" s="418"/>
      <c r="AN85" s="418"/>
      <c r="AO85" s="418"/>
      <c r="AP85" s="418"/>
      <c r="AQ85" s="418"/>
      <c r="AR85" s="418"/>
      <c r="AS85" s="418"/>
      <c r="AT85" s="418"/>
      <c r="AU85" s="418"/>
      <c r="AV85" s="418"/>
      <c r="AW85" s="418"/>
      <c r="AX85" s="418"/>
      <c r="AY85" s="418"/>
      <c r="AZ85" s="418"/>
      <c r="BA85" s="418"/>
      <c r="BB85" s="418"/>
      <c r="BC85" s="418"/>
      <c r="BD85" s="547"/>
      <c r="BE85" s="547"/>
      <c r="BF85" s="547"/>
      <c r="BG85" s="547"/>
      <c r="BH85" s="547"/>
      <c r="BI85" s="547"/>
      <c r="BJ85" s="547"/>
      <c r="BK85" s="547"/>
      <c r="BL85" s="547"/>
      <c r="BM85" s="547"/>
      <c r="BN85" s="547"/>
      <c r="BO85" s="547"/>
      <c r="BP85" s="547"/>
      <c r="BQ85" s="547"/>
      <c r="BR85" s="547"/>
      <c r="BS85" s="547"/>
      <c r="BT85" s="548"/>
      <c r="BU85" s="548"/>
      <c r="BV85" s="548"/>
      <c r="BW85" s="548"/>
      <c r="BX85" s="548"/>
      <c r="BY85" s="548"/>
      <c r="BZ85" s="548"/>
      <c r="CA85" s="548"/>
      <c r="CB85" s="548"/>
      <c r="CC85" s="548"/>
      <c r="CD85" s="548"/>
      <c r="CE85" s="551"/>
      <c r="CF85" s="551"/>
      <c r="CG85" s="551"/>
      <c r="CH85" s="551"/>
      <c r="CI85" s="551"/>
      <c r="CJ85" s="551"/>
      <c r="CK85" s="551"/>
      <c r="CL85" s="551"/>
      <c r="CM85" s="551"/>
      <c r="CN85" s="551"/>
      <c r="CO85" s="551"/>
      <c r="CP85" s="551"/>
      <c r="CQ85" s="551"/>
      <c r="CR85" s="551"/>
      <c r="CS85" s="551"/>
      <c r="CT85" s="551"/>
      <c r="CU85" s="551"/>
      <c r="CV85" s="551"/>
      <c r="CW85" s="551"/>
      <c r="CX85" s="551"/>
      <c r="CY85" s="551"/>
      <c r="CZ85" s="551"/>
      <c r="DA85" s="551"/>
    </row>
    <row r="86" spans="1:105" s="5" customFormat="1" ht="15" customHeight="1" x14ac:dyDescent="0.2">
      <c r="A86" s="411" t="s">
        <v>137</v>
      </c>
      <c r="B86" s="411"/>
      <c r="C86" s="411"/>
      <c r="D86" s="411"/>
      <c r="E86" s="411"/>
      <c r="F86" s="411"/>
      <c r="G86" s="411"/>
      <c r="H86" s="418"/>
      <c r="I86" s="418"/>
      <c r="J86" s="418"/>
      <c r="K86" s="418"/>
      <c r="L86" s="418"/>
      <c r="M86" s="418"/>
      <c r="N86" s="418"/>
      <c r="O86" s="418"/>
      <c r="P86" s="418"/>
      <c r="Q86" s="418"/>
      <c r="R86" s="418"/>
      <c r="S86" s="418"/>
      <c r="T86" s="418"/>
      <c r="U86" s="418"/>
      <c r="V86" s="418"/>
      <c r="W86" s="418"/>
      <c r="X86" s="418"/>
      <c r="Y86" s="418"/>
      <c r="Z86" s="418"/>
      <c r="AA86" s="418"/>
      <c r="AB86" s="418"/>
      <c r="AC86" s="418"/>
      <c r="AD86" s="418"/>
      <c r="AE86" s="418"/>
      <c r="AF86" s="418"/>
      <c r="AG86" s="418"/>
      <c r="AH86" s="418"/>
      <c r="AI86" s="418"/>
      <c r="AJ86" s="418"/>
      <c r="AK86" s="418"/>
      <c r="AL86" s="418"/>
      <c r="AM86" s="418"/>
      <c r="AN86" s="418"/>
      <c r="AO86" s="418"/>
      <c r="AP86" s="418"/>
      <c r="AQ86" s="418"/>
      <c r="AR86" s="418"/>
      <c r="AS86" s="418"/>
      <c r="AT86" s="418"/>
      <c r="AU86" s="418"/>
      <c r="AV86" s="418"/>
      <c r="AW86" s="418"/>
      <c r="AX86" s="418"/>
      <c r="AY86" s="418"/>
      <c r="AZ86" s="418"/>
      <c r="BA86" s="418"/>
      <c r="BB86" s="418"/>
      <c r="BC86" s="418"/>
      <c r="BD86" s="547"/>
      <c r="BE86" s="547"/>
      <c r="BF86" s="547"/>
      <c r="BG86" s="547"/>
      <c r="BH86" s="547"/>
      <c r="BI86" s="547"/>
      <c r="BJ86" s="547"/>
      <c r="BK86" s="547"/>
      <c r="BL86" s="547"/>
      <c r="BM86" s="547"/>
      <c r="BN86" s="547"/>
      <c r="BO86" s="547"/>
      <c r="BP86" s="547"/>
      <c r="BQ86" s="547"/>
      <c r="BR86" s="547"/>
      <c r="BS86" s="547"/>
      <c r="BT86" s="548"/>
      <c r="BU86" s="548"/>
      <c r="BV86" s="548"/>
      <c r="BW86" s="548"/>
      <c r="BX86" s="548"/>
      <c r="BY86" s="548"/>
      <c r="BZ86" s="548"/>
      <c r="CA86" s="548"/>
      <c r="CB86" s="548"/>
      <c r="CC86" s="548"/>
      <c r="CD86" s="548"/>
      <c r="CE86" s="551"/>
      <c r="CF86" s="551"/>
      <c r="CG86" s="551"/>
      <c r="CH86" s="551"/>
      <c r="CI86" s="551"/>
      <c r="CJ86" s="551"/>
      <c r="CK86" s="551"/>
      <c r="CL86" s="551"/>
      <c r="CM86" s="551"/>
      <c r="CN86" s="551"/>
      <c r="CO86" s="551"/>
      <c r="CP86" s="551"/>
      <c r="CQ86" s="551"/>
      <c r="CR86" s="551"/>
      <c r="CS86" s="551"/>
      <c r="CT86" s="551"/>
      <c r="CU86" s="551"/>
      <c r="CV86" s="551"/>
      <c r="CW86" s="551"/>
      <c r="CX86" s="551"/>
      <c r="CY86" s="551"/>
      <c r="CZ86" s="551"/>
      <c r="DA86" s="551"/>
    </row>
    <row r="87" spans="1:105" s="5" customFormat="1" ht="15" customHeight="1" x14ac:dyDescent="0.2">
      <c r="A87" s="411" t="s">
        <v>138</v>
      </c>
      <c r="B87" s="411"/>
      <c r="C87" s="411"/>
      <c r="D87" s="411"/>
      <c r="E87" s="411"/>
      <c r="F87" s="411"/>
      <c r="G87" s="411"/>
      <c r="H87" s="418"/>
      <c r="I87" s="418"/>
      <c r="J87" s="418"/>
      <c r="K87" s="418"/>
      <c r="L87" s="418"/>
      <c r="M87" s="418"/>
      <c r="N87" s="418"/>
      <c r="O87" s="418"/>
      <c r="P87" s="418"/>
      <c r="Q87" s="418"/>
      <c r="R87" s="418"/>
      <c r="S87" s="418"/>
      <c r="T87" s="418"/>
      <c r="U87" s="418"/>
      <c r="V87" s="418"/>
      <c r="W87" s="418"/>
      <c r="X87" s="418"/>
      <c r="Y87" s="418"/>
      <c r="Z87" s="418"/>
      <c r="AA87" s="418"/>
      <c r="AB87" s="418"/>
      <c r="AC87" s="418"/>
      <c r="AD87" s="418"/>
      <c r="AE87" s="418"/>
      <c r="AF87" s="418"/>
      <c r="AG87" s="418"/>
      <c r="AH87" s="418"/>
      <c r="AI87" s="418"/>
      <c r="AJ87" s="418"/>
      <c r="AK87" s="418"/>
      <c r="AL87" s="418"/>
      <c r="AM87" s="418"/>
      <c r="AN87" s="418"/>
      <c r="AO87" s="418"/>
      <c r="AP87" s="418"/>
      <c r="AQ87" s="418"/>
      <c r="AR87" s="418"/>
      <c r="AS87" s="418"/>
      <c r="AT87" s="418"/>
      <c r="AU87" s="418"/>
      <c r="AV87" s="418"/>
      <c r="AW87" s="418"/>
      <c r="AX87" s="418"/>
      <c r="AY87" s="418"/>
      <c r="AZ87" s="418"/>
      <c r="BA87" s="418"/>
      <c r="BB87" s="418"/>
      <c r="BC87" s="418"/>
      <c r="BD87" s="547"/>
      <c r="BE87" s="547"/>
      <c r="BF87" s="547"/>
      <c r="BG87" s="547"/>
      <c r="BH87" s="547"/>
      <c r="BI87" s="547"/>
      <c r="BJ87" s="547"/>
      <c r="BK87" s="547"/>
      <c r="BL87" s="547"/>
      <c r="BM87" s="547"/>
      <c r="BN87" s="547"/>
      <c r="BO87" s="547"/>
      <c r="BP87" s="547"/>
      <c r="BQ87" s="547"/>
      <c r="BR87" s="547"/>
      <c r="BS87" s="547"/>
      <c r="BT87" s="548"/>
      <c r="BU87" s="548"/>
      <c r="BV87" s="548"/>
      <c r="BW87" s="548"/>
      <c r="BX87" s="548"/>
      <c r="BY87" s="548"/>
      <c r="BZ87" s="548"/>
      <c r="CA87" s="548"/>
      <c r="CB87" s="548"/>
      <c r="CC87" s="548"/>
      <c r="CD87" s="548"/>
      <c r="CE87" s="551"/>
      <c r="CF87" s="551"/>
      <c r="CG87" s="551"/>
      <c r="CH87" s="551"/>
      <c r="CI87" s="551"/>
      <c r="CJ87" s="551"/>
      <c r="CK87" s="551"/>
      <c r="CL87" s="551"/>
      <c r="CM87" s="551"/>
      <c r="CN87" s="551"/>
      <c r="CO87" s="551"/>
      <c r="CP87" s="551"/>
      <c r="CQ87" s="551"/>
      <c r="CR87" s="551"/>
      <c r="CS87" s="551"/>
      <c r="CT87" s="551"/>
      <c r="CU87" s="551"/>
      <c r="CV87" s="551"/>
      <c r="CW87" s="551"/>
      <c r="CX87" s="551"/>
      <c r="CY87" s="551"/>
      <c r="CZ87" s="551"/>
      <c r="DA87" s="551"/>
    </row>
    <row r="88" spans="1:105" s="5" customFormat="1" ht="15" customHeight="1" x14ac:dyDescent="0.2">
      <c r="A88" s="411" t="s">
        <v>139</v>
      </c>
      <c r="B88" s="411"/>
      <c r="C88" s="411"/>
      <c r="D88" s="411"/>
      <c r="E88" s="411"/>
      <c r="F88" s="411"/>
      <c r="G88" s="411"/>
      <c r="H88" s="418"/>
      <c r="I88" s="418"/>
      <c r="J88" s="418"/>
      <c r="K88" s="418"/>
      <c r="L88" s="418"/>
      <c r="M88" s="418"/>
      <c r="N88" s="418"/>
      <c r="O88" s="418"/>
      <c r="P88" s="418"/>
      <c r="Q88" s="418"/>
      <c r="R88" s="418"/>
      <c r="S88" s="418"/>
      <c r="T88" s="418"/>
      <c r="U88" s="418"/>
      <c r="V88" s="418"/>
      <c r="W88" s="418"/>
      <c r="X88" s="418"/>
      <c r="Y88" s="418"/>
      <c r="Z88" s="418"/>
      <c r="AA88" s="418"/>
      <c r="AB88" s="418"/>
      <c r="AC88" s="418"/>
      <c r="AD88" s="418"/>
      <c r="AE88" s="418"/>
      <c r="AF88" s="418"/>
      <c r="AG88" s="418"/>
      <c r="AH88" s="418"/>
      <c r="AI88" s="418"/>
      <c r="AJ88" s="418"/>
      <c r="AK88" s="418"/>
      <c r="AL88" s="418"/>
      <c r="AM88" s="418"/>
      <c r="AN88" s="418"/>
      <c r="AO88" s="418"/>
      <c r="AP88" s="418"/>
      <c r="AQ88" s="418"/>
      <c r="AR88" s="418"/>
      <c r="AS88" s="418"/>
      <c r="AT88" s="418"/>
      <c r="AU88" s="418"/>
      <c r="AV88" s="418"/>
      <c r="AW88" s="418"/>
      <c r="AX88" s="418"/>
      <c r="AY88" s="418"/>
      <c r="AZ88" s="418"/>
      <c r="BA88" s="418"/>
      <c r="BB88" s="418"/>
      <c r="BC88" s="418"/>
      <c r="BD88" s="547"/>
      <c r="BE88" s="547"/>
      <c r="BF88" s="547"/>
      <c r="BG88" s="547"/>
      <c r="BH88" s="547"/>
      <c r="BI88" s="547"/>
      <c r="BJ88" s="547"/>
      <c r="BK88" s="547"/>
      <c r="BL88" s="547"/>
      <c r="BM88" s="547"/>
      <c r="BN88" s="547"/>
      <c r="BO88" s="547"/>
      <c r="BP88" s="547"/>
      <c r="BQ88" s="547"/>
      <c r="BR88" s="547"/>
      <c r="BS88" s="547"/>
      <c r="BT88" s="548"/>
      <c r="BU88" s="548"/>
      <c r="BV88" s="548"/>
      <c r="BW88" s="548"/>
      <c r="BX88" s="548"/>
      <c r="BY88" s="548"/>
      <c r="BZ88" s="548"/>
      <c r="CA88" s="548"/>
      <c r="CB88" s="548"/>
      <c r="CC88" s="548"/>
      <c r="CD88" s="548"/>
      <c r="CE88" s="551"/>
      <c r="CF88" s="551"/>
      <c r="CG88" s="551"/>
      <c r="CH88" s="551"/>
      <c r="CI88" s="551"/>
      <c r="CJ88" s="551"/>
      <c r="CK88" s="551"/>
      <c r="CL88" s="551"/>
      <c r="CM88" s="551"/>
      <c r="CN88" s="551"/>
      <c r="CO88" s="551"/>
      <c r="CP88" s="551"/>
      <c r="CQ88" s="551"/>
      <c r="CR88" s="551"/>
      <c r="CS88" s="551"/>
      <c r="CT88" s="551"/>
      <c r="CU88" s="551"/>
      <c r="CV88" s="551"/>
      <c r="CW88" s="551"/>
      <c r="CX88" s="551"/>
      <c r="CY88" s="551"/>
      <c r="CZ88" s="551"/>
      <c r="DA88" s="551"/>
    </row>
    <row r="89" spans="1:105" s="5" customFormat="1" ht="15" customHeight="1" x14ac:dyDescent="0.2">
      <c r="A89" s="411" t="s">
        <v>140</v>
      </c>
      <c r="B89" s="411"/>
      <c r="C89" s="411"/>
      <c r="D89" s="411"/>
      <c r="E89" s="411"/>
      <c r="F89" s="411"/>
      <c r="G89" s="411"/>
      <c r="H89" s="418"/>
      <c r="I89" s="418"/>
      <c r="J89" s="418"/>
      <c r="K89" s="418"/>
      <c r="L89" s="418"/>
      <c r="M89" s="418"/>
      <c r="N89" s="418"/>
      <c r="O89" s="418"/>
      <c r="P89" s="418"/>
      <c r="Q89" s="418"/>
      <c r="R89" s="418"/>
      <c r="S89" s="418"/>
      <c r="T89" s="418"/>
      <c r="U89" s="418"/>
      <c r="V89" s="418"/>
      <c r="W89" s="418"/>
      <c r="X89" s="418"/>
      <c r="Y89" s="418"/>
      <c r="Z89" s="418"/>
      <c r="AA89" s="418"/>
      <c r="AB89" s="418"/>
      <c r="AC89" s="418"/>
      <c r="AD89" s="418"/>
      <c r="AE89" s="418"/>
      <c r="AF89" s="418"/>
      <c r="AG89" s="418"/>
      <c r="AH89" s="418"/>
      <c r="AI89" s="418"/>
      <c r="AJ89" s="418"/>
      <c r="AK89" s="418"/>
      <c r="AL89" s="418"/>
      <c r="AM89" s="418"/>
      <c r="AN89" s="418"/>
      <c r="AO89" s="418"/>
      <c r="AP89" s="418"/>
      <c r="AQ89" s="418"/>
      <c r="AR89" s="418"/>
      <c r="AS89" s="418"/>
      <c r="AT89" s="418"/>
      <c r="AU89" s="418"/>
      <c r="AV89" s="418"/>
      <c r="AW89" s="418"/>
      <c r="AX89" s="418"/>
      <c r="AY89" s="418"/>
      <c r="AZ89" s="418"/>
      <c r="BA89" s="418"/>
      <c r="BB89" s="418"/>
      <c r="BC89" s="418"/>
      <c r="BD89" s="547"/>
      <c r="BE89" s="547"/>
      <c r="BF89" s="547"/>
      <c r="BG89" s="547"/>
      <c r="BH89" s="547"/>
      <c r="BI89" s="547"/>
      <c r="BJ89" s="547"/>
      <c r="BK89" s="547"/>
      <c r="BL89" s="547"/>
      <c r="BM89" s="547"/>
      <c r="BN89" s="547"/>
      <c r="BO89" s="547"/>
      <c r="BP89" s="547"/>
      <c r="BQ89" s="547"/>
      <c r="BR89" s="547"/>
      <c r="BS89" s="547"/>
      <c r="BT89" s="548"/>
      <c r="BU89" s="548"/>
      <c r="BV89" s="548"/>
      <c r="BW89" s="548"/>
      <c r="BX89" s="548"/>
      <c r="BY89" s="548"/>
      <c r="BZ89" s="548"/>
      <c r="CA89" s="548"/>
      <c r="CB89" s="548"/>
      <c r="CC89" s="548"/>
      <c r="CD89" s="548"/>
      <c r="CE89" s="551"/>
      <c r="CF89" s="551"/>
      <c r="CG89" s="551"/>
      <c r="CH89" s="551"/>
      <c r="CI89" s="551"/>
      <c r="CJ89" s="551"/>
      <c r="CK89" s="551"/>
      <c r="CL89" s="551"/>
      <c r="CM89" s="551"/>
      <c r="CN89" s="551"/>
      <c r="CO89" s="551"/>
      <c r="CP89" s="551"/>
      <c r="CQ89" s="551"/>
      <c r="CR89" s="551"/>
      <c r="CS89" s="551"/>
      <c r="CT89" s="551"/>
      <c r="CU89" s="551"/>
      <c r="CV89" s="551"/>
      <c r="CW89" s="551"/>
      <c r="CX89" s="551"/>
      <c r="CY89" s="551"/>
      <c r="CZ89" s="551"/>
      <c r="DA89" s="551"/>
    </row>
    <row r="90" spans="1:105" s="15" customFormat="1" ht="15" customHeight="1" x14ac:dyDescent="0.2">
      <c r="A90" s="450" t="s">
        <v>99</v>
      </c>
      <c r="B90" s="450"/>
      <c r="C90" s="450"/>
      <c r="D90" s="450"/>
      <c r="E90" s="450"/>
      <c r="F90" s="450"/>
      <c r="G90" s="450"/>
      <c r="H90" s="435" t="s">
        <v>162</v>
      </c>
      <c r="I90" s="435"/>
      <c r="J90" s="435"/>
      <c r="K90" s="435"/>
      <c r="L90" s="435"/>
      <c r="M90" s="435"/>
      <c r="N90" s="435"/>
      <c r="O90" s="435"/>
      <c r="P90" s="435"/>
      <c r="Q90" s="435"/>
      <c r="R90" s="435"/>
      <c r="S90" s="435"/>
      <c r="T90" s="435"/>
      <c r="U90" s="435"/>
      <c r="V90" s="435"/>
      <c r="W90" s="435"/>
      <c r="X90" s="435"/>
      <c r="Y90" s="435"/>
      <c r="Z90" s="435"/>
      <c r="AA90" s="435"/>
      <c r="AB90" s="435"/>
      <c r="AC90" s="435"/>
      <c r="AD90" s="435"/>
      <c r="AE90" s="435"/>
      <c r="AF90" s="435"/>
      <c r="AG90" s="435"/>
      <c r="AH90" s="435"/>
      <c r="AI90" s="435"/>
      <c r="AJ90" s="435"/>
      <c r="AK90" s="435"/>
      <c r="AL90" s="435"/>
      <c r="AM90" s="435"/>
      <c r="AN90" s="435"/>
      <c r="AO90" s="435"/>
      <c r="AP90" s="435"/>
      <c r="AQ90" s="435"/>
      <c r="AR90" s="435"/>
      <c r="AS90" s="435"/>
      <c r="AT90" s="435"/>
      <c r="AU90" s="435"/>
      <c r="AV90" s="435"/>
      <c r="AW90" s="435"/>
      <c r="AX90" s="435"/>
      <c r="AY90" s="435"/>
      <c r="AZ90" s="435"/>
      <c r="BA90" s="435"/>
      <c r="BB90" s="435"/>
      <c r="BC90" s="435"/>
      <c r="BD90" s="549"/>
      <c r="BE90" s="549"/>
      <c r="BF90" s="549"/>
      <c r="BG90" s="549"/>
      <c r="BH90" s="549"/>
      <c r="BI90" s="549"/>
      <c r="BJ90" s="549"/>
      <c r="BK90" s="549"/>
      <c r="BL90" s="549"/>
      <c r="BM90" s="549"/>
      <c r="BN90" s="549"/>
      <c r="BO90" s="549"/>
      <c r="BP90" s="549"/>
      <c r="BQ90" s="549"/>
      <c r="BR90" s="549"/>
      <c r="BS90" s="549"/>
      <c r="BT90" s="546"/>
      <c r="BU90" s="546"/>
      <c r="BV90" s="546"/>
      <c r="BW90" s="546"/>
      <c r="BX90" s="546"/>
      <c r="BY90" s="546"/>
      <c r="BZ90" s="546"/>
      <c r="CA90" s="546"/>
      <c r="CB90" s="546"/>
      <c r="CC90" s="546"/>
      <c r="CD90" s="546"/>
      <c r="CE90" s="589"/>
      <c r="CF90" s="589"/>
      <c r="CG90" s="589"/>
      <c r="CH90" s="589"/>
      <c r="CI90" s="589"/>
      <c r="CJ90" s="589"/>
      <c r="CK90" s="589"/>
      <c r="CL90" s="589"/>
      <c r="CM90" s="589"/>
      <c r="CN90" s="589"/>
      <c r="CO90" s="589"/>
      <c r="CP90" s="589"/>
      <c r="CQ90" s="589"/>
      <c r="CR90" s="589"/>
      <c r="CS90" s="589"/>
      <c r="CT90" s="589"/>
      <c r="CU90" s="589"/>
      <c r="CV90" s="589"/>
      <c r="CW90" s="589"/>
      <c r="CX90" s="589"/>
      <c r="CY90" s="589"/>
      <c r="CZ90" s="589"/>
      <c r="DA90" s="589"/>
    </row>
    <row r="91" spans="1:105" s="5" customFormat="1" ht="15" customHeight="1" x14ac:dyDescent="0.2">
      <c r="A91" s="411" t="s">
        <v>148</v>
      </c>
      <c r="B91" s="411"/>
      <c r="C91" s="411"/>
      <c r="D91" s="411"/>
      <c r="E91" s="411"/>
      <c r="F91" s="411"/>
      <c r="G91" s="411"/>
      <c r="H91" s="418"/>
      <c r="I91" s="418"/>
      <c r="J91" s="418"/>
      <c r="K91" s="418"/>
      <c r="L91" s="418"/>
      <c r="M91" s="418"/>
      <c r="N91" s="418"/>
      <c r="O91" s="418"/>
      <c r="P91" s="418"/>
      <c r="Q91" s="418"/>
      <c r="R91" s="418"/>
      <c r="S91" s="418"/>
      <c r="T91" s="418"/>
      <c r="U91" s="418"/>
      <c r="V91" s="418"/>
      <c r="W91" s="418"/>
      <c r="X91" s="418"/>
      <c r="Y91" s="418"/>
      <c r="Z91" s="418"/>
      <c r="AA91" s="418"/>
      <c r="AB91" s="418"/>
      <c r="AC91" s="418"/>
      <c r="AD91" s="418"/>
      <c r="AE91" s="418"/>
      <c r="AF91" s="418"/>
      <c r="AG91" s="418"/>
      <c r="AH91" s="418"/>
      <c r="AI91" s="418"/>
      <c r="AJ91" s="418"/>
      <c r="AK91" s="418"/>
      <c r="AL91" s="418"/>
      <c r="AM91" s="418"/>
      <c r="AN91" s="418"/>
      <c r="AO91" s="418"/>
      <c r="AP91" s="418"/>
      <c r="AQ91" s="418"/>
      <c r="AR91" s="418"/>
      <c r="AS91" s="418"/>
      <c r="AT91" s="418"/>
      <c r="AU91" s="418"/>
      <c r="AV91" s="418"/>
      <c r="AW91" s="418"/>
      <c r="AX91" s="418"/>
      <c r="AY91" s="418"/>
      <c r="AZ91" s="418"/>
      <c r="BA91" s="418"/>
      <c r="BB91" s="418"/>
      <c r="BC91" s="418"/>
      <c r="BD91" s="547"/>
      <c r="BE91" s="547"/>
      <c r="BF91" s="547"/>
      <c r="BG91" s="547"/>
      <c r="BH91" s="547"/>
      <c r="BI91" s="547"/>
      <c r="BJ91" s="547"/>
      <c r="BK91" s="547"/>
      <c r="BL91" s="547"/>
      <c r="BM91" s="547"/>
      <c r="BN91" s="547"/>
      <c r="BO91" s="547"/>
      <c r="BP91" s="547"/>
      <c r="BQ91" s="547"/>
      <c r="BR91" s="547"/>
      <c r="BS91" s="547"/>
      <c r="BT91" s="548"/>
      <c r="BU91" s="548"/>
      <c r="BV91" s="548"/>
      <c r="BW91" s="548"/>
      <c r="BX91" s="548"/>
      <c r="BY91" s="548"/>
      <c r="BZ91" s="548"/>
      <c r="CA91" s="548"/>
      <c r="CB91" s="548"/>
      <c r="CC91" s="548"/>
      <c r="CD91" s="548"/>
      <c r="CE91" s="551"/>
      <c r="CF91" s="551"/>
      <c r="CG91" s="551"/>
      <c r="CH91" s="551"/>
      <c r="CI91" s="551"/>
      <c r="CJ91" s="551"/>
      <c r="CK91" s="551"/>
      <c r="CL91" s="551"/>
      <c r="CM91" s="551"/>
      <c r="CN91" s="551"/>
      <c r="CO91" s="551"/>
      <c r="CP91" s="551"/>
      <c r="CQ91" s="551"/>
      <c r="CR91" s="551"/>
      <c r="CS91" s="551"/>
      <c r="CT91" s="551"/>
      <c r="CU91" s="551"/>
      <c r="CV91" s="551"/>
      <c r="CW91" s="551"/>
      <c r="CX91" s="551"/>
      <c r="CY91" s="551"/>
      <c r="CZ91" s="551"/>
      <c r="DA91" s="551"/>
    </row>
    <row r="92" spans="1:105" s="5" customFormat="1" ht="15" customHeight="1" x14ac:dyDescent="0.2">
      <c r="A92" s="411" t="s">
        <v>149</v>
      </c>
      <c r="B92" s="411"/>
      <c r="C92" s="411"/>
      <c r="D92" s="411"/>
      <c r="E92" s="411"/>
      <c r="F92" s="411"/>
      <c r="G92" s="411"/>
      <c r="H92" s="418"/>
      <c r="I92" s="418"/>
      <c r="J92" s="418"/>
      <c r="K92" s="418"/>
      <c r="L92" s="418"/>
      <c r="M92" s="418"/>
      <c r="N92" s="418"/>
      <c r="O92" s="418"/>
      <c r="P92" s="418"/>
      <c r="Q92" s="418"/>
      <c r="R92" s="418"/>
      <c r="S92" s="418"/>
      <c r="T92" s="418"/>
      <c r="U92" s="418"/>
      <c r="V92" s="418"/>
      <c r="W92" s="418"/>
      <c r="X92" s="418"/>
      <c r="Y92" s="418"/>
      <c r="Z92" s="418"/>
      <c r="AA92" s="418"/>
      <c r="AB92" s="418"/>
      <c r="AC92" s="418"/>
      <c r="AD92" s="418"/>
      <c r="AE92" s="418"/>
      <c r="AF92" s="418"/>
      <c r="AG92" s="418"/>
      <c r="AH92" s="418"/>
      <c r="AI92" s="418"/>
      <c r="AJ92" s="418"/>
      <c r="AK92" s="418"/>
      <c r="AL92" s="418"/>
      <c r="AM92" s="418"/>
      <c r="AN92" s="418"/>
      <c r="AO92" s="418"/>
      <c r="AP92" s="418"/>
      <c r="AQ92" s="418"/>
      <c r="AR92" s="418"/>
      <c r="AS92" s="418"/>
      <c r="AT92" s="418"/>
      <c r="AU92" s="418"/>
      <c r="AV92" s="418"/>
      <c r="AW92" s="418"/>
      <c r="AX92" s="418"/>
      <c r="AY92" s="418"/>
      <c r="AZ92" s="418"/>
      <c r="BA92" s="418"/>
      <c r="BB92" s="418"/>
      <c r="BC92" s="418"/>
      <c r="BD92" s="547"/>
      <c r="BE92" s="547"/>
      <c r="BF92" s="547"/>
      <c r="BG92" s="547"/>
      <c r="BH92" s="547"/>
      <c r="BI92" s="547"/>
      <c r="BJ92" s="547"/>
      <c r="BK92" s="547"/>
      <c r="BL92" s="547"/>
      <c r="BM92" s="547"/>
      <c r="BN92" s="547"/>
      <c r="BO92" s="547"/>
      <c r="BP92" s="547"/>
      <c r="BQ92" s="547"/>
      <c r="BR92" s="547"/>
      <c r="BS92" s="547"/>
      <c r="BT92" s="548"/>
      <c r="BU92" s="548"/>
      <c r="BV92" s="548"/>
      <c r="BW92" s="548"/>
      <c r="BX92" s="548"/>
      <c r="BY92" s="548"/>
      <c r="BZ92" s="548"/>
      <c r="CA92" s="548"/>
      <c r="CB92" s="548"/>
      <c r="CC92" s="548"/>
      <c r="CD92" s="548"/>
      <c r="CE92" s="551"/>
      <c r="CF92" s="551"/>
      <c r="CG92" s="551"/>
      <c r="CH92" s="551"/>
      <c r="CI92" s="551"/>
      <c r="CJ92" s="551"/>
      <c r="CK92" s="551"/>
      <c r="CL92" s="551"/>
      <c r="CM92" s="551"/>
      <c r="CN92" s="551"/>
      <c r="CO92" s="551"/>
      <c r="CP92" s="551"/>
      <c r="CQ92" s="551"/>
      <c r="CR92" s="551"/>
      <c r="CS92" s="551"/>
      <c r="CT92" s="551"/>
      <c r="CU92" s="551"/>
      <c r="CV92" s="551"/>
      <c r="CW92" s="551"/>
      <c r="CX92" s="551"/>
      <c r="CY92" s="551"/>
      <c r="CZ92" s="551"/>
      <c r="DA92" s="551"/>
    </row>
    <row r="93" spans="1:105" s="5" customFormat="1" ht="15" customHeight="1" x14ac:dyDescent="0.2">
      <c r="A93" s="411" t="s">
        <v>150</v>
      </c>
      <c r="B93" s="411"/>
      <c r="C93" s="411"/>
      <c r="D93" s="411"/>
      <c r="E93" s="411"/>
      <c r="F93" s="411"/>
      <c r="G93" s="411"/>
      <c r="H93" s="418"/>
      <c r="I93" s="418"/>
      <c r="J93" s="418"/>
      <c r="K93" s="418"/>
      <c r="L93" s="418"/>
      <c r="M93" s="418"/>
      <c r="N93" s="418"/>
      <c r="O93" s="418"/>
      <c r="P93" s="418"/>
      <c r="Q93" s="418"/>
      <c r="R93" s="418"/>
      <c r="S93" s="418"/>
      <c r="T93" s="418"/>
      <c r="U93" s="418"/>
      <c r="V93" s="418"/>
      <c r="W93" s="418"/>
      <c r="X93" s="418"/>
      <c r="Y93" s="418"/>
      <c r="Z93" s="418"/>
      <c r="AA93" s="418"/>
      <c r="AB93" s="418"/>
      <c r="AC93" s="418"/>
      <c r="AD93" s="418"/>
      <c r="AE93" s="418"/>
      <c r="AF93" s="418"/>
      <c r="AG93" s="418"/>
      <c r="AH93" s="418"/>
      <c r="AI93" s="418"/>
      <c r="AJ93" s="418"/>
      <c r="AK93" s="418"/>
      <c r="AL93" s="418"/>
      <c r="AM93" s="418"/>
      <c r="AN93" s="418"/>
      <c r="AO93" s="418"/>
      <c r="AP93" s="418"/>
      <c r="AQ93" s="418"/>
      <c r="AR93" s="418"/>
      <c r="AS93" s="418"/>
      <c r="AT93" s="418"/>
      <c r="AU93" s="418"/>
      <c r="AV93" s="418"/>
      <c r="AW93" s="418"/>
      <c r="AX93" s="418"/>
      <c r="AY93" s="418"/>
      <c r="AZ93" s="418"/>
      <c r="BA93" s="418"/>
      <c r="BB93" s="418"/>
      <c r="BC93" s="418"/>
      <c r="BD93" s="547"/>
      <c r="BE93" s="547"/>
      <c r="BF93" s="547"/>
      <c r="BG93" s="547"/>
      <c r="BH93" s="547"/>
      <c r="BI93" s="547"/>
      <c r="BJ93" s="547"/>
      <c r="BK93" s="547"/>
      <c r="BL93" s="547"/>
      <c r="BM93" s="547"/>
      <c r="BN93" s="547"/>
      <c r="BO93" s="547"/>
      <c r="BP93" s="547"/>
      <c r="BQ93" s="547"/>
      <c r="BR93" s="547"/>
      <c r="BS93" s="547"/>
      <c r="BT93" s="548"/>
      <c r="BU93" s="548"/>
      <c r="BV93" s="548"/>
      <c r="BW93" s="548"/>
      <c r="BX93" s="548"/>
      <c r="BY93" s="548"/>
      <c r="BZ93" s="548"/>
      <c r="CA93" s="548"/>
      <c r="CB93" s="548"/>
      <c r="CC93" s="548"/>
      <c r="CD93" s="548"/>
      <c r="CE93" s="551"/>
      <c r="CF93" s="551"/>
      <c r="CG93" s="551"/>
      <c r="CH93" s="551"/>
      <c r="CI93" s="551"/>
      <c r="CJ93" s="551"/>
      <c r="CK93" s="551"/>
      <c r="CL93" s="551"/>
      <c r="CM93" s="551"/>
      <c r="CN93" s="551"/>
      <c r="CO93" s="551"/>
      <c r="CP93" s="551"/>
      <c r="CQ93" s="551"/>
      <c r="CR93" s="551"/>
      <c r="CS93" s="551"/>
      <c r="CT93" s="551"/>
      <c r="CU93" s="551"/>
      <c r="CV93" s="551"/>
      <c r="CW93" s="551"/>
      <c r="CX93" s="551"/>
      <c r="CY93" s="551"/>
      <c r="CZ93" s="551"/>
      <c r="DA93" s="551"/>
    </row>
    <row r="94" spans="1:105" s="5" customFormat="1" ht="15" customHeight="1" x14ac:dyDescent="0.2">
      <c r="A94" s="411" t="s">
        <v>151</v>
      </c>
      <c r="B94" s="411"/>
      <c r="C94" s="411"/>
      <c r="D94" s="411"/>
      <c r="E94" s="411"/>
      <c r="F94" s="411"/>
      <c r="G94" s="411"/>
      <c r="H94" s="418"/>
      <c r="I94" s="418"/>
      <c r="J94" s="418"/>
      <c r="K94" s="418"/>
      <c r="L94" s="418"/>
      <c r="M94" s="418"/>
      <c r="N94" s="418"/>
      <c r="O94" s="418"/>
      <c r="P94" s="418"/>
      <c r="Q94" s="418"/>
      <c r="R94" s="418"/>
      <c r="S94" s="418"/>
      <c r="T94" s="418"/>
      <c r="U94" s="418"/>
      <c r="V94" s="418"/>
      <c r="W94" s="418"/>
      <c r="X94" s="418"/>
      <c r="Y94" s="418"/>
      <c r="Z94" s="418"/>
      <c r="AA94" s="418"/>
      <c r="AB94" s="418"/>
      <c r="AC94" s="418"/>
      <c r="AD94" s="418"/>
      <c r="AE94" s="418"/>
      <c r="AF94" s="418"/>
      <c r="AG94" s="418"/>
      <c r="AH94" s="418"/>
      <c r="AI94" s="418"/>
      <c r="AJ94" s="418"/>
      <c r="AK94" s="418"/>
      <c r="AL94" s="418"/>
      <c r="AM94" s="418"/>
      <c r="AN94" s="418"/>
      <c r="AO94" s="418"/>
      <c r="AP94" s="418"/>
      <c r="AQ94" s="418"/>
      <c r="AR94" s="418"/>
      <c r="AS94" s="418"/>
      <c r="AT94" s="418"/>
      <c r="AU94" s="418"/>
      <c r="AV94" s="418"/>
      <c r="AW94" s="418"/>
      <c r="AX94" s="418"/>
      <c r="AY94" s="418"/>
      <c r="AZ94" s="418"/>
      <c r="BA94" s="418"/>
      <c r="BB94" s="418"/>
      <c r="BC94" s="418"/>
      <c r="BD94" s="547"/>
      <c r="BE94" s="547"/>
      <c r="BF94" s="547"/>
      <c r="BG94" s="547"/>
      <c r="BH94" s="547"/>
      <c r="BI94" s="547"/>
      <c r="BJ94" s="547"/>
      <c r="BK94" s="547"/>
      <c r="BL94" s="547"/>
      <c r="BM94" s="547"/>
      <c r="BN94" s="547"/>
      <c r="BO94" s="547"/>
      <c r="BP94" s="547"/>
      <c r="BQ94" s="547"/>
      <c r="BR94" s="547"/>
      <c r="BS94" s="547"/>
      <c r="BT94" s="548"/>
      <c r="BU94" s="548"/>
      <c r="BV94" s="548"/>
      <c r="BW94" s="548"/>
      <c r="BX94" s="548"/>
      <c r="BY94" s="548"/>
      <c r="BZ94" s="548"/>
      <c r="CA94" s="548"/>
      <c r="CB94" s="548"/>
      <c r="CC94" s="548"/>
      <c r="CD94" s="548"/>
      <c r="CE94" s="551"/>
      <c r="CF94" s="551"/>
      <c r="CG94" s="551"/>
      <c r="CH94" s="551"/>
      <c r="CI94" s="551"/>
      <c r="CJ94" s="551"/>
      <c r="CK94" s="551"/>
      <c r="CL94" s="551"/>
      <c r="CM94" s="551"/>
      <c r="CN94" s="551"/>
      <c r="CO94" s="551"/>
      <c r="CP94" s="551"/>
      <c r="CQ94" s="551"/>
      <c r="CR94" s="551"/>
      <c r="CS94" s="551"/>
      <c r="CT94" s="551"/>
      <c r="CU94" s="551"/>
      <c r="CV94" s="551"/>
      <c r="CW94" s="551"/>
      <c r="CX94" s="551"/>
      <c r="CY94" s="551"/>
      <c r="CZ94" s="551"/>
      <c r="DA94" s="551"/>
    </row>
    <row r="95" spans="1:105" s="5" customFormat="1" ht="15" customHeight="1" x14ac:dyDescent="0.2">
      <c r="A95" s="411" t="s">
        <v>152</v>
      </c>
      <c r="B95" s="411"/>
      <c r="C95" s="411"/>
      <c r="D95" s="411"/>
      <c r="E95" s="411"/>
      <c r="F95" s="411"/>
      <c r="G95" s="411"/>
      <c r="H95" s="418"/>
      <c r="I95" s="418"/>
      <c r="J95" s="418"/>
      <c r="K95" s="418"/>
      <c r="L95" s="418"/>
      <c r="M95" s="418"/>
      <c r="N95" s="418"/>
      <c r="O95" s="418"/>
      <c r="P95" s="418"/>
      <c r="Q95" s="418"/>
      <c r="R95" s="418"/>
      <c r="S95" s="418"/>
      <c r="T95" s="418"/>
      <c r="U95" s="418"/>
      <c r="V95" s="418"/>
      <c r="W95" s="418"/>
      <c r="X95" s="418"/>
      <c r="Y95" s="418"/>
      <c r="Z95" s="418"/>
      <c r="AA95" s="418"/>
      <c r="AB95" s="418"/>
      <c r="AC95" s="418"/>
      <c r="AD95" s="418"/>
      <c r="AE95" s="418"/>
      <c r="AF95" s="418"/>
      <c r="AG95" s="418"/>
      <c r="AH95" s="418"/>
      <c r="AI95" s="418"/>
      <c r="AJ95" s="418"/>
      <c r="AK95" s="418"/>
      <c r="AL95" s="418"/>
      <c r="AM95" s="418"/>
      <c r="AN95" s="418"/>
      <c r="AO95" s="418"/>
      <c r="AP95" s="418"/>
      <c r="AQ95" s="418"/>
      <c r="AR95" s="418"/>
      <c r="AS95" s="418"/>
      <c r="AT95" s="418"/>
      <c r="AU95" s="418"/>
      <c r="AV95" s="418"/>
      <c r="AW95" s="418"/>
      <c r="AX95" s="418"/>
      <c r="AY95" s="418"/>
      <c r="AZ95" s="418"/>
      <c r="BA95" s="418"/>
      <c r="BB95" s="418"/>
      <c r="BC95" s="418"/>
      <c r="BD95" s="547"/>
      <c r="BE95" s="547"/>
      <c r="BF95" s="547"/>
      <c r="BG95" s="547"/>
      <c r="BH95" s="547"/>
      <c r="BI95" s="547"/>
      <c r="BJ95" s="547"/>
      <c r="BK95" s="547"/>
      <c r="BL95" s="547"/>
      <c r="BM95" s="547"/>
      <c r="BN95" s="547"/>
      <c r="BO95" s="547"/>
      <c r="BP95" s="547"/>
      <c r="BQ95" s="547"/>
      <c r="BR95" s="547"/>
      <c r="BS95" s="547"/>
      <c r="BT95" s="548"/>
      <c r="BU95" s="548"/>
      <c r="BV95" s="548"/>
      <c r="BW95" s="548"/>
      <c r="BX95" s="548"/>
      <c r="BY95" s="548"/>
      <c r="BZ95" s="548"/>
      <c r="CA95" s="548"/>
      <c r="CB95" s="548"/>
      <c r="CC95" s="548"/>
      <c r="CD95" s="548"/>
      <c r="CE95" s="551"/>
      <c r="CF95" s="551"/>
      <c r="CG95" s="551"/>
      <c r="CH95" s="551"/>
      <c r="CI95" s="551"/>
      <c r="CJ95" s="551"/>
      <c r="CK95" s="551"/>
      <c r="CL95" s="551"/>
      <c r="CM95" s="551"/>
      <c r="CN95" s="551"/>
      <c r="CO95" s="551"/>
      <c r="CP95" s="551"/>
      <c r="CQ95" s="551"/>
      <c r="CR95" s="551"/>
      <c r="CS95" s="551"/>
      <c r="CT95" s="551"/>
      <c r="CU95" s="551"/>
      <c r="CV95" s="551"/>
      <c r="CW95" s="551"/>
      <c r="CX95" s="551"/>
      <c r="CY95" s="551"/>
      <c r="CZ95" s="551"/>
      <c r="DA95" s="551"/>
    </row>
    <row r="96" spans="1:105" s="5" customFormat="1" ht="15" customHeight="1" x14ac:dyDescent="0.2">
      <c r="A96" s="411"/>
      <c r="B96" s="411"/>
      <c r="C96" s="411"/>
      <c r="D96" s="411"/>
      <c r="E96" s="411"/>
      <c r="F96" s="411"/>
      <c r="G96" s="411"/>
      <c r="H96" s="473" t="s">
        <v>7</v>
      </c>
      <c r="I96" s="473"/>
      <c r="J96" s="473"/>
      <c r="K96" s="473"/>
      <c r="L96" s="473"/>
      <c r="M96" s="473"/>
      <c r="N96" s="473"/>
      <c r="O96" s="473"/>
      <c r="P96" s="473"/>
      <c r="Q96" s="473"/>
      <c r="R96" s="473"/>
      <c r="S96" s="473"/>
      <c r="T96" s="473"/>
      <c r="U96" s="473"/>
      <c r="V96" s="473"/>
      <c r="W96" s="473"/>
      <c r="X96" s="473"/>
      <c r="Y96" s="473"/>
      <c r="Z96" s="473"/>
      <c r="AA96" s="473"/>
      <c r="AB96" s="473"/>
      <c r="AC96" s="473"/>
      <c r="AD96" s="473"/>
      <c r="AE96" s="473"/>
      <c r="AF96" s="473"/>
      <c r="AG96" s="473"/>
      <c r="AH96" s="473"/>
      <c r="AI96" s="473"/>
      <c r="AJ96" s="473"/>
      <c r="AK96" s="473"/>
      <c r="AL96" s="473"/>
      <c r="AM96" s="473"/>
      <c r="AN96" s="473"/>
      <c r="AO96" s="473"/>
      <c r="AP96" s="473"/>
      <c r="AQ96" s="473"/>
      <c r="AR96" s="473"/>
      <c r="AS96" s="473"/>
      <c r="AT96" s="473"/>
      <c r="AU96" s="473"/>
      <c r="AV96" s="473"/>
      <c r="AW96" s="473"/>
      <c r="AX96" s="473"/>
      <c r="AY96" s="473"/>
      <c r="AZ96" s="473"/>
      <c r="BA96" s="473"/>
      <c r="BB96" s="473"/>
      <c r="BC96" s="474"/>
      <c r="BD96" s="404"/>
      <c r="BE96" s="404"/>
      <c r="BF96" s="404"/>
      <c r="BG96" s="404"/>
      <c r="BH96" s="404"/>
      <c r="BI96" s="404"/>
      <c r="BJ96" s="404"/>
      <c r="BK96" s="404"/>
      <c r="BL96" s="404"/>
      <c r="BM96" s="404"/>
      <c r="BN96" s="404"/>
      <c r="BO96" s="404"/>
      <c r="BP96" s="404"/>
      <c r="BQ96" s="404"/>
      <c r="BR96" s="404"/>
      <c r="BS96" s="404"/>
      <c r="BT96" s="404" t="s">
        <v>8</v>
      </c>
      <c r="BU96" s="404"/>
      <c r="BV96" s="404"/>
      <c r="BW96" s="404"/>
      <c r="BX96" s="404"/>
      <c r="BY96" s="404"/>
      <c r="BZ96" s="404"/>
      <c r="CA96" s="404"/>
      <c r="CB96" s="404"/>
      <c r="CC96" s="404"/>
      <c r="CD96" s="404"/>
      <c r="CE96" s="589"/>
      <c r="CF96" s="589"/>
      <c r="CG96" s="589"/>
      <c r="CH96" s="589"/>
      <c r="CI96" s="589"/>
      <c r="CJ96" s="589"/>
      <c r="CK96" s="589"/>
      <c r="CL96" s="589"/>
      <c r="CM96" s="589"/>
      <c r="CN96" s="589"/>
      <c r="CO96" s="589"/>
      <c r="CP96" s="589"/>
      <c r="CQ96" s="589"/>
      <c r="CR96" s="589"/>
      <c r="CS96" s="589"/>
      <c r="CT96" s="589"/>
      <c r="CU96" s="589"/>
      <c r="CV96" s="589"/>
      <c r="CW96" s="589"/>
      <c r="CX96" s="589"/>
      <c r="CY96" s="589"/>
      <c r="CZ96" s="589"/>
      <c r="DA96" s="589"/>
    </row>
    <row r="98" spans="1:105" s="6" customFormat="1" ht="14.25" x14ac:dyDescent="0.2">
      <c r="A98" s="465" t="s">
        <v>55</v>
      </c>
      <c r="B98" s="465"/>
      <c r="C98" s="465"/>
      <c r="D98" s="465"/>
      <c r="E98" s="465"/>
      <c r="F98" s="465"/>
      <c r="G98" s="465"/>
      <c r="H98" s="465"/>
      <c r="I98" s="465"/>
      <c r="J98" s="465"/>
      <c r="K98" s="465"/>
      <c r="L98" s="465"/>
      <c r="M98" s="465"/>
      <c r="N98" s="465"/>
      <c r="O98" s="465"/>
      <c r="P98" s="465"/>
      <c r="Q98" s="465"/>
      <c r="R98" s="465"/>
      <c r="S98" s="465"/>
      <c r="T98" s="465"/>
      <c r="U98" s="465"/>
      <c r="V98" s="465"/>
      <c r="W98" s="465"/>
      <c r="X98" s="465"/>
      <c r="Y98" s="465"/>
      <c r="Z98" s="465"/>
      <c r="AA98" s="465"/>
      <c r="AB98" s="465"/>
      <c r="AC98" s="465"/>
      <c r="AD98" s="465"/>
      <c r="AE98" s="465"/>
      <c r="AF98" s="465"/>
      <c r="AG98" s="465"/>
      <c r="AH98" s="465"/>
      <c r="AI98" s="465"/>
      <c r="AJ98" s="465"/>
      <c r="AK98" s="465"/>
      <c r="AL98" s="465"/>
      <c r="AM98" s="465"/>
      <c r="AN98" s="465"/>
      <c r="AO98" s="465"/>
      <c r="AP98" s="465"/>
      <c r="AQ98" s="465"/>
      <c r="AR98" s="465"/>
      <c r="AS98" s="465"/>
      <c r="AT98" s="465"/>
      <c r="AU98" s="465"/>
      <c r="AV98" s="465"/>
      <c r="AW98" s="465"/>
      <c r="AX98" s="465"/>
      <c r="AY98" s="465"/>
      <c r="AZ98" s="465"/>
      <c r="BA98" s="465"/>
      <c r="BB98" s="465"/>
      <c r="BC98" s="465"/>
      <c r="BD98" s="465"/>
      <c r="BE98" s="465"/>
      <c r="BF98" s="465"/>
      <c r="BG98" s="465"/>
      <c r="BH98" s="465"/>
      <c r="BI98" s="465"/>
      <c r="BJ98" s="465"/>
      <c r="BK98" s="465"/>
      <c r="BL98" s="465"/>
      <c r="BM98" s="465"/>
      <c r="BN98" s="465"/>
      <c r="BO98" s="465"/>
      <c r="BP98" s="465"/>
      <c r="BQ98" s="465"/>
      <c r="BR98" s="465"/>
      <c r="BS98" s="465"/>
      <c r="BT98" s="465"/>
      <c r="BU98" s="465"/>
      <c r="BV98" s="465"/>
      <c r="BW98" s="465"/>
      <c r="BX98" s="465"/>
      <c r="BY98" s="465"/>
      <c r="BZ98" s="465"/>
      <c r="CA98" s="465"/>
      <c r="CB98" s="465"/>
      <c r="CC98" s="465"/>
      <c r="CD98" s="465"/>
      <c r="CE98" s="465"/>
      <c r="CF98" s="465"/>
      <c r="CG98" s="465"/>
      <c r="CH98" s="465"/>
      <c r="CI98" s="465"/>
      <c r="CJ98" s="465"/>
      <c r="CK98" s="465"/>
      <c r="CL98" s="465"/>
      <c r="CM98" s="465"/>
      <c r="CN98" s="465"/>
      <c r="CO98" s="465"/>
      <c r="CP98" s="465"/>
      <c r="CQ98" s="465"/>
      <c r="CR98" s="465"/>
      <c r="CS98" s="465"/>
      <c r="CT98" s="465"/>
      <c r="CU98" s="465"/>
      <c r="CV98" s="465"/>
      <c r="CW98" s="465"/>
      <c r="CX98" s="465"/>
      <c r="CY98" s="465"/>
      <c r="CZ98" s="465"/>
      <c r="DA98" s="465"/>
    </row>
    <row r="99" spans="1:105" ht="6" customHeight="1" x14ac:dyDescent="0.25"/>
    <row r="100" spans="1:105" s="6" customFormat="1" ht="14.25" x14ac:dyDescent="0.2">
      <c r="A100" s="6" t="s">
        <v>11</v>
      </c>
      <c r="X100" s="442"/>
      <c r="Y100" s="442"/>
      <c r="Z100" s="442"/>
      <c r="AA100" s="442"/>
      <c r="AB100" s="442"/>
      <c r="AC100" s="442"/>
      <c r="AD100" s="442"/>
      <c r="AE100" s="442"/>
      <c r="AF100" s="442"/>
      <c r="AG100" s="442"/>
      <c r="AH100" s="442"/>
      <c r="AI100" s="442"/>
      <c r="AJ100" s="442"/>
      <c r="AK100" s="442"/>
      <c r="AL100" s="442"/>
      <c r="AM100" s="442"/>
      <c r="AN100" s="442"/>
      <c r="AO100" s="442"/>
      <c r="AP100" s="442"/>
      <c r="AQ100" s="442"/>
      <c r="AR100" s="442"/>
      <c r="AS100" s="442"/>
      <c r="AT100" s="442"/>
      <c r="AU100" s="442"/>
      <c r="AV100" s="442"/>
      <c r="AW100" s="442"/>
      <c r="AX100" s="442"/>
      <c r="AY100" s="442"/>
      <c r="AZ100" s="442"/>
      <c r="BA100" s="442"/>
      <c r="BB100" s="442"/>
      <c r="BC100" s="442"/>
      <c r="BD100" s="442"/>
      <c r="BE100" s="442"/>
      <c r="BF100" s="442"/>
      <c r="BG100" s="442"/>
      <c r="BH100" s="442"/>
      <c r="BI100" s="442"/>
      <c r="BJ100" s="442"/>
      <c r="BK100" s="442"/>
      <c r="BL100" s="442"/>
      <c r="BM100" s="442"/>
      <c r="BN100" s="442"/>
      <c r="BO100" s="442"/>
      <c r="BP100" s="442"/>
      <c r="BQ100" s="442"/>
      <c r="BR100" s="442"/>
      <c r="BS100" s="442"/>
      <c r="BT100" s="442"/>
      <c r="BU100" s="442"/>
      <c r="BV100" s="442"/>
      <c r="BW100" s="442"/>
      <c r="BX100" s="442"/>
      <c r="BY100" s="442"/>
      <c r="BZ100" s="442"/>
      <c r="CA100" s="442"/>
      <c r="CB100" s="442"/>
      <c r="CC100" s="442"/>
      <c r="CD100" s="442"/>
      <c r="CE100" s="442"/>
      <c r="CF100" s="442"/>
      <c r="CG100" s="442"/>
      <c r="CH100" s="442"/>
      <c r="CI100" s="442"/>
      <c r="CJ100" s="442"/>
      <c r="CK100" s="442"/>
      <c r="CL100" s="442"/>
      <c r="CM100" s="442"/>
      <c r="CN100" s="442"/>
      <c r="CO100" s="442"/>
      <c r="CP100" s="442"/>
      <c r="CQ100" s="442"/>
      <c r="CR100" s="442"/>
      <c r="CS100" s="442"/>
      <c r="CT100" s="442"/>
      <c r="CU100" s="442"/>
      <c r="CV100" s="442"/>
      <c r="CW100" s="442"/>
      <c r="CX100" s="442"/>
      <c r="CY100" s="442"/>
      <c r="CZ100" s="442"/>
      <c r="DA100" s="442"/>
    </row>
    <row r="101" spans="1:105" s="6" customFormat="1" ht="6" customHeight="1" x14ac:dyDescent="0.2">
      <c r="X101" s="11"/>
      <c r="Y101" s="11"/>
      <c r="Z101" s="11"/>
      <c r="AA101" s="11"/>
      <c r="AB101" s="11"/>
      <c r="AC101" s="11"/>
      <c r="AD101" s="11"/>
      <c r="AE101" s="11"/>
      <c r="AF101" s="11"/>
      <c r="AG101" s="11"/>
      <c r="AH101" s="11"/>
      <c r="AI101" s="11"/>
      <c r="AJ101" s="11"/>
      <c r="AK101" s="11"/>
      <c r="AL101" s="11"/>
      <c r="AM101" s="11"/>
      <c r="AN101" s="11"/>
      <c r="AO101" s="11"/>
      <c r="AP101" s="11"/>
      <c r="AQ101" s="11"/>
      <c r="AR101" s="11"/>
      <c r="AS101" s="11"/>
      <c r="AT101" s="11"/>
      <c r="AU101" s="11"/>
      <c r="AV101" s="11"/>
      <c r="AW101" s="11"/>
      <c r="AX101" s="11"/>
      <c r="AY101" s="11"/>
      <c r="AZ101" s="11"/>
      <c r="BA101" s="11"/>
      <c r="BB101" s="11"/>
      <c r="BC101" s="11"/>
      <c r="BD101" s="11"/>
      <c r="BE101" s="11"/>
      <c r="BF101" s="11"/>
      <c r="BG101" s="11"/>
      <c r="BH101" s="11"/>
      <c r="BI101" s="11"/>
      <c r="BJ101" s="11"/>
      <c r="BK101" s="11"/>
      <c r="BL101" s="11"/>
      <c r="BM101" s="11"/>
      <c r="BN101" s="11"/>
      <c r="BO101" s="11"/>
      <c r="BP101" s="11"/>
      <c r="BQ101" s="11"/>
      <c r="BR101" s="11"/>
      <c r="BS101" s="11"/>
      <c r="BT101" s="11"/>
      <c r="BU101" s="11"/>
      <c r="BV101" s="11"/>
      <c r="BW101" s="11"/>
      <c r="BX101" s="11"/>
      <c r="BY101" s="11"/>
      <c r="BZ101" s="11"/>
      <c r="CA101" s="11"/>
      <c r="CB101" s="11"/>
      <c r="CC101" s="11"/>
      <c r="CD101" s="11"/>
      <c r="CE101" s="11"/>
      <c r="CF101" s="11"/>
      <c r="CG101" s="11"/>
      <c r="CH101" s="11"/>
      <c r="CI101" s="11"/>
      <c r="CJ101" s="11"/>
      <c r="CK101" s="11"/>
      <c r="CL101" s="11"/>
      <c r="CM101" s="11"/>
      <c r="CN101" s="11"/>
      <c r="CO101" s="11"/>
      <c r="CP101" s="11"/>
      <c r="CQ101" s="11"/>
      <c r="CR101" s="11"/>
      <c r="CS101" s="11"/>
      <c r="CT101" s="11"/>
      <c r="CU101" s="11"/>
      <c r="CV101" s="11"/>
      <c r="CW101" s="11"/>
      <c r="CX101" s="11"/>
      <c r="CY101" s="11"/>
      <c r="CZ101" s="11"/>
      <c r="DA101" s="11"/>
    </row>
    <row r="102" spans="1:105" s="6" customFormat="1" ht="14.25" x14ac:dyDescent="0.2">
      <c r="A102" s="443" t="s">
        <v>10</v>
      </c>
      <c r="B102" s="443"/>
      <c r="C102" s="443"/>
      <c r="D102" s="443"/>
      <c r="E102" s="443"/>
      <c r="F102" s="443"/>
      <c r="G102" s="443"/>
      <c r="H102" s="443"/>
      <c r="I102" s="443"/>
      <c r="J102" s="443"/>
      <c r="K102" s="443"/>
      <c r="L102" s="443"/>
      <c r="M102" s="443"/>
      <c r="N102" s="443"/>
      <c r="O102" s="443"/>
      <c r="P102" s="443"/>
      <c r="Q102" s="443"/>
      <c r="R102" s="443"/>
      <c r="S102" s="443"/>
      <c r="T102" s="443"/>
      <c r="U102" s="443"/>
      <c r="V102" s="443"/>
      <c r="W102" s="443"/>
      <c r="X102" s="443"/>
      <c r="Y102" s="443"/>
      <c r="Z102" s="443"/>
      <c r="AA102" s="443"/>
      <c r="AB102" s="443"/>
      <c r="AC102" s="443"/>
      <c r="AD102" s="443"/>
      <c r="AE102" s="443"/>
      <c r="AF102" s="443"/>
      <c r="AG102" s="443"/>
      <c r="AH102" s="443"/>
      <c r="AI102" s="443"/>
      <c r="AJ102" s="443"/>
      <c r="AK102" s="443"/>
      <c r="AL102" s="443"/>
      <c r="AM102" s="443"/>
      <c r="AN102" s="443"/>
      <c r="AO102" s="443"/>
      <c r="AP102" s="444" t="s">
        <v>118</v>
      </c>
      <c r="AQ102" s="444"/>
      <c r="AR102" s="444"/>
      <c r="AS102" s="444"/>
      <c r="AT102" s="444"/>
      <c r="AU102" s="444"/>
      <c r="AV102" s="444"/>
      <c r="AW102" s="444"/>
      <c r="AX102" s="444"/>
      <c r="AY102" s="444"/>
      <c r="AZ102" s="444"/>
      <c r="BA102" s="444"/>
      <c r="BB102" s="444"/>
      <c r="BC102" s="444"/>
      <c r="BD102" s="444"/>
      <c r="BE102" s="444"/>
      <c r="BF102" s="444"/>
      <c r="BG102" s="444"/>
      <c r="BH102" s="444"/>
      <c r="BI102" s="444"/>
      <c r="BJ102" s="444"/>
      <c r="BK102" s="444"/>
      <c r="BL102" s="444"/>
      <c r="BM102" s="444"/>
      <c r="BN102" s="444"/>
      <c r="BO102" s="444"/>
      <c r="BP102" s="444"/>
      <c r="BQ102" s="444"/>
      <c r="BR102" s="444"/>
      <c r="BS102" s="444"/>
      <c r="BT102" s="444"/>
      <c r="BU102" s="444"/>
      <c r="BV102" s="444"/>
      <c r="BW102" s="444"/>
      <c r="BX102" s="444"/>
      <c r="BY102" s="444"/>
      <c r="BZ102" s="444"/>
      <c r="CA102" s="444"/>
      <c r="CB102" s="444"/>
      <c r="CC102" s="444"/>
      <c r="CD102" s="444"/>
      <c r="CE102" s="444"/>
      <c r="CF102" s="444"/>
      <c r="CG102" s="444"/>
      <c r="CH102" s="444"/>
      <c r="CI102" s="444"/>
      <c r="CJ102" s="444"/>
      <c r="CK102" s="444"/>
      <c r="CL102" s="444"/>
      <c r="CM102" s="444"/>
      <c r="CN102" s="444"/>
      <c r="CO102" s="444"/>
      <c r="CP102" s="444"/>
      <c r="CQ102" s="444"/>
      <c r="CR102" s="444"/>
      <c r="CS102" s="444"/>
      <c r="CT102" s="444"/>
      <c r="CU102" s="444"/>
      <c r="CV102" s="444"/>
      <c r="CW102" s="444"/>
      <c r="CX102" s="444"/>
      <c r="CY102" s="444"/>
      <c r="CZ102" s="444"/>
      <c r="DA102" s="444"/>
    </row>
    <row r="103" spans="1:105" ht="10.5" customHeight="1" x14ac:dyDescent="0.25"/>
    <row r="104" spans="1:105" s="3" customFormat="1" ht="45" customHeight="1" x14ac:dyDescent="0.2">
      <c r="A104" s="466" t="s">
        <v>0</v>
      </c>
      <c r="B104" s="467"/>
      <c r="C104" s="467"/>
      <c r="D104" s="467"/>
      <c r="E104" s="467"/>
      <c r="F104" s="467"/>
      <c r="G104" s="468"/>
      <c r="H104" s="466" t="s">
        <v>50</v>
      </c>
      <c r="I104" s="467"/>
      <c r="J104" s="467"/>
      <c r="K104" s="467"/>
      <c r="L104" s="467"/>
      <c r="M104" s="467"/>
      <c r="N104" s="467"/>
      <c r="O104" s="467"/>
      <c r="P104" s="467"/>
      <c r="Q104" s="467"/>
      <c r="R104" s="467"/>
      <c r="S104" s="467"/>
      <c r="T104" s="467"/>
      <c r="U104" s="467"/>
      <c r="V104" s="467"/>
      <c r="W104" s="467"/>
      <c r="X104" s="467"/>
      <c r="Y104" s="467"/>
      <c r="Z104" s="467"/>
      <c r="AA104" s="467"/>
      <c r="AB104" s="467"/>
      <c r="AC104" s="467"/>
      <c r="AD104" s="467"/>
      <c r="AE104" s="467"/>
      <c r="AF104" s="467"/>
      <c r="AG104" s="467"/>
      <c r="AH104" s="467"/>
      <c r="AI104" s="467"/>
      <c r="AJ104" s="467"/>
      <c r="AK104" s="467"/>
      <c r="AL104" s="467"/>
      <c r="AM104" s="467"/>
      <c r="AN104" s="467"/>
      <c r="AO104" s="467"/>
      <c r="AP104" s="467"/>
      <c r="AQ104" s="467"/>
      <c r="AR104" s="467"/>
      <c r="AS104" s="467"/>
      <c r="AT104" s="467"/>
      <c r="AU104" s="467"/>
      <c r="AV104" s="467"/>
      <c r="AW104" s="467"/>
      <c r="AX104" s="467"/>
      <c r="AY104" s="467"/>
      <c r="AZ104" s="467"/>
      <c r="BA104" s="467"/>
      <c r="BB104" s="467"/>
      <c r="BC104" s="468"/>
      <c r="BD104" s="466" t="s">
        <v>51</v>
      </c>
      <c r="BE104" s="467"/>
      <c r="BF104" s="467"/>
      <c r="BG104" s="467"/>
      <c r="BH104" s="467"/>
      <c r="BI104" s="467"/>
      <c r="BJ104" s="467"/>
      <c r="BK104" s="467"/>
      <c r="BL104" s="467"/>
      <c r="BM104" s="467"/>
      <c r="BN104" s="467"/>
      <c r="BO104" s="467"/>
      <c r="BP104" s="467"/>
      <c r="BQ104" s="467"/>
      <c r="BR104" s="467"/>
      <c r="BS104" s="468"/>
      <c r="BT104" s="466" t="s">
        <v>52</v>
      </c>
      <c r="BU104" s="467"/>
      <c r="BV104" s="467"/>
      <c r="BW104" s="467"/>
      <c r="BX104" s="467"/>
      <c r="BY104" s="467"/>
      <c r="BZ104" s="467"/>
      <c r="CA104" s="467"/>
      <c r="CB104" s="467"/>
      <c r="CC104" s="467"/>
      <c r="CD104" s="467"/>
      <c r="CE104" s="467"/>
      <c r="CF104" s="467"/>
      <c r="CG104" s="467"/>
      <c r="CH104" s="467"/>
      <c r="CI104" s="468"/>
      <c r="CJ104" s="466" t="s">
        <v>49</v>
      </c>
      <c r="CK104" s="467"/>
      <c r="CL104" s="467"/>
      <c r="CM104" s="467"/>
      <c r="CN104" s="467"/>
      <c r="CO104" s="467"/>
      <c r="CP104" s="467"/>
      <c r="CQ104" s="467"/>
      <c r="CR104" s="467"/>
      <c r="CS104" s="467"/>
      <c r="CT104" s="467"/>
      <c r="CU104" s="467"/>
      <c r="CV104" s="467"/>
      <c r="CW104" s="467"/>
      <c r="CX104" s="467"/>
      <c r="CY104" s="467"/>
      <c r="CZ104" s="467"/>
      <c r="DA104" s="468"/>
    </row>
    <row r="105" spans="1:105" s="4" customFormat="1" ht="12.75" x14ac:dyDescent="0.2">
      <c r="A105" s="472">
        <v>1</v>
      </c>
      <c r="B105" s="472"/>
      <c r="C105" s="472"/>
      <c r="D105" s="472"/>
      <c r="E105" s="472"/>
      <c r="F105" s="472"/>
      <c r="G105" s="472"/>
      <c r="H105" s="472">
        <v>2</v>
      </c>
      <c r="I105" s="472"/>
      <c r="J105" s="472"/>
      <c r="K105" s="472"/>
      <c r="L105" s="472"/>
      <c r="M105" s="472"/>
      <c r="N105" s="472"/>
      <c r="O105" s="472"/>
      <c r="P105" s="472"/>
      <c r="Q105" s="472"/>
      <c r="R105" s="472"/>
      <c r="S105" s="472"/>
      <c r="T105" s="472"/>
      <c r="U105" s="472"/>
      <c r="V105" s="472"/>
      <c r="W105" s="472"/>
      <c r="X105" s="472"/>
      <c r="Y105" s="472"/>
      <c r="Z105" s="472"/>
      <c r="AA105" s="472"/>
      <c r="AB105" s="472"/>
      <c r="AC105" s="472"/>
      <c r="AD105" s="472"/>
      <c r="AE105" s="472"/>
      <c r="AF105" s="472"/>
      <c r="AG105" s="472"/>
      <c r="AH105" s="472"/>
      <c r="AI105" s="472"/>
      <c r="AJ105" s="472"/>
      <c r="AK105" s="472"/>
      <c r="AL105" s="472"/>
      <c r="AM105" s="472"/>
      <c r="AN105" s="472"/>
      <c r="AO105" s="472"/>
      <c r="AP105" s="472"/>
      <c r="AQ105" s="472"/>
      <c r="AR105" s="472"/>
      <c r="AS105" s="472"/>
      <c r="AT105" s="472"/>
      <c r="AU105" s="472"/>
      <c r="AV105" s="472"/>
      <c r="AW105" s="472"/>
      <c r="AX105" s="472"/>
      <c r="AY105" s="472"/>
      <c r="AZ105" s="472"/>
      <c r="BA105" s="472"/>
      <c r="BB105" s="472"/>
      <c r="BC105" s="472"/>
      <c r="BD105" s="472">
        <v>3</v>
      </c>
      <c r="BE105" s="472"/>
      <c r="BF105" s="472"/>
      <c r="BG105" s="472"/>
      <c r="BH105" s="472"/>
      <c r="BI105" s="472"/>
      <c r="BJ105" s="472"/>
      <c r="BK105" s="472"/>
      <c r="BL105" s="472"/>
      <c r="BM105" s="472"/>
      <c r="BN105" s="472"/>
      <c r="BO105" s="472"/>
      <c r="BP105" s="472"/>
      <c r="BQ105" s="472"/>
      <c r="BR105" s="472"/>
      <c r="BS105" s="472"/>
      <c r="BT105" s="472">
        <v>4</v>
      </c>
      <c r="BU105" s="472"/>
      <c r="BV105" s="472"/>
      <c r="BW105" s="472"/>
      <c r="BX105" s="472"/>
      <c r="BY105" s="472"/>
      <c r="BZ105" s="472"/>
      <c r="CA105" s="472"/>
      <c r="CB105" s="472"/>
      <c r="CC105" s="472"/>
      <c r="CD105" s="472"/>
      <c r="CE105" s="472"/>
      <c r="CF105" s="472"/>
      <c r="CG105" s="472"/>
      <c r="CH105" s="472"/>
      <c r="CI105" s="472"/>
      <c r="CJ105" s="472">
        <v>5</v>
      </c>
      <c r="CK105" s="472"/>
      <c r="CL105" s="472"/>
      <c r="CM105" s="472"/>
      <c r="CN105" s="472"/>
      <c r="CO105" s="472"/>
      <c r="CP105" s="472"/>
      <c r="CQ105" s="472"/>
      <c r="CR105" s="472"/>
      <c r="CS105" s="472"/>
      <c r="CT105" s="472"/>
      <c r="CU105" s="472"/>
      <c r="CV105" s="472"/>
      <c r="CW105" s="472"/>
      <c r="CX105" s="472"/>
      <c r="CY105" s="472"/>
      <c r="CZ105" s="472"/>
      <c r="DA105" s="472"/>
    </row>
    <row r="106" spans="1:105" s="5" customFormat="1" ht="15" customHeight="1" x14ac:dyDescent="0.2">
      <c r="A106" s="411" t="s">
        <v>26</v>
      </c>
      <c r="B106" s="411"/>
      <c r="C106" s="411"/>
      <c r="D106" s="411"/>
      <c r="E106" s="411"/>
      <c r="F106" s="411"/>
      <c r="G106" s="411"/>
      <c r="H106" s="418"/>
      <c r="I106" s="418"/>
      <c r="J106" s="418"/>
      <c r="K106" s="418"/>
      <c r="L106" s="418"/>
      <c r="M106" s="418"/>
      <c r="N106" s="418"/>
      <c r="O106" s="418"/>
      <c r="P106" s="418"/>
      <c r="Q106" s="418"/>
      <c r="R106" s="418"/>
      <c r="S106" s="418"/>
      <c r="T106" s="418"/>
      <c r="U106" s="418"/>
      <c r="V106" s="418"/>
      <c r="W106" s="418"/>
      <c r="X106" s="418"/>
      <c r="Y106" s="418"/>
      <c r="Z106" s="418"/>
      <c r="AA106" s="418"/>
      <c r="AB106" s="418"/>
      <c r="AC106" s="418"/>
      <c r="AD106" s="418"/>
      <c r="AE106" s="418"/>
      <c r="AF106" s="418"/>
      <c r="AG106" s="418"/>
      <c r="AH106" s="418"/>
      <c r="AI106" s="418"/>
      <c r="AJ106" s="418"/>
      <c r="AK106" s="418"/>
      <c r="AL106" s="418"/>
      <c r="AM106" s="418"/>
      <c r="AN106" s="418"/>
      <c r="AO106" s="418"/>
      <c r="AP106" s="418"/>
      <c r="AQ106" s="418"/>
      <c r="AR106" s="418"/>
      <c r="AS106" s="418"/>
      <c r="AT106" s="418"/>
      <c r="AU106" s="418"/>
      <c r="AV106" s="418"/>
      <c r="AW106" s="418"/>
      <c r="AX106" s="418"/>
      <c r="AY106" s="418"/>
      <c r="AZ106" s="418"/>
      <c r="BA106" s="418"/>
      <c r="BB106" s="418"/>
      <c r="BC106" s="418"/>
      <c r="BD106" s="404"/>
      <c r="BE106" s="404"/>
      <c r="BF106" s="404"/>
      <c r="BG106" s="404"/>
      <c r="BH106" s="404"/>
      <c r="BI106" s="404"/>
      <c r="BJ106" s="404"/>
      <c r="BK106" s="404"/>
      <c r="BL106" s="404"/>
      <c r="BM106" s="404"/>
      <c r="BN106" s="404"/>
      <c r="BO106" s="404"/>
      <c r="BP106" s="404"/>
      <c r="BQ106" s="404"/>
      <c r="BR106" s="404"/>
      <c r="BS106" s="404"/>
      <c r="BT106" s="404"/>
      <c r="BU106" s="404"/>
      <c r="BV106" s="404"/>
      <c r="BW106" s="404"/>
      <c r="BX106" s="404"/>
      <c r="BY106" s="404"/>
      <c r="BZ106" s="404"/>
      <c r="CA106" s="404"/>
      <c r="CB106" s="404"/>
      <c r="CC106" s="404"/>
      <c r="CD106" s="404"/>
      <c r="CE106" s="404"/>
      <c r="CF106" s="404"/>
      <c r="CG106" s="404"/>
      <c r="CH106" s="404"/>
      <c r="CI106" s="404"/>
      <c r="CJ106" s="551"/>
      <c r="CK106" s="551"/>
      <c r="CL106" s="551"/>
      <c r="CM106" s="551"/>
      <c r="CN106" s="551"/>
      <c r="CO106" s="551"/>
      <c r="CP106" s="551"/>
      <c r="CQ106" s="551"/>
      <c r="CR106" s="551"/>
      <c r="CS106" s="551"/>
      <c r="CT106" s="551"/>
      <c r="CU106" s="551"/>
      <c r="CV106" s="551"/>
      <c r="CW106" s="551"/>
      <c r="CX106" s="551"/>
      <c r="CY106" s="551"/>
      <c r="CZ106" s="551"/>
      <c r="DA106" s="551"/>
    </row>
    <row r="107" spans="1:105" s="5" customFormat="1" ht="15" customHeight="1" x14ac:dyDescent="0.2">
      <c r="A107" s="411" t="s">
        <v>30</v>
      </c>
      <c r="B107" s="411"/>
      <c r="C107" s="411"/>
      <c r="D107" s="411"/>
      <c r="E107" s="411"/>
      <c r="F107" s="411"/>
      <c r="G107" s="411"/>
      <c r="H107" s="418"/>
      <c r="I107" s="418"/>
      <c r="J107" s="418"/>
      <c r="K107" s="418"/>
      <c r="L107" s="418"/>
      <c r="M107" s="418"/>
      <c r="N107" s="418"/>
      <c r="O107" s="418"/>
      <c r="P107" s="418"/>
      <c r="Q107" s="418"/>
      <c r="R107" s="418"/>
      <c r="S107" s="418"/>
      <c r="T107" s="418"/>
      <c r="U107" s="418"/>
      <c r="V107" s="418"/>
      <c r="W107" s="418"/>
      <c r="X107" s="418"/>
      <c r="Y107" s="418"/>
      <c r="Z107" s="418"/>
      <c r="AA107" s="418"/>
      <c r="AB107" s="418"/>
      <c r="AC107" s="418"/>
      <c r="AD107" s="418"/>
      <c r="AE107" s="418"/>
      <c r="AF107" s="418"/>
      <c r="AG107" s="418"/>
      <c r="AH107" s="418"/>
      <c r="AI107" s="418"/>
      <c r="AJ107" s="418"/>
      <c r="AK107" s="418"/>
      <c r="AL107" s="418"/>
      <c r="AM107" s="418"/>
      <c r="AN107" s="418"/>
      <c r="AO107" s="418"/>
      <c r="AP107" s="418"/>
      <c r="AQ107" s="418"/>
      <c r="AR107" s="418"/>
      <c r="AS107" s="418"/>
      <c r="AT107" s="418"/>
      <c r="AU107" s="418"/>
      <c r="AV107" s="418"/>
      <c r="AW107" s="418"/>
      <c r="AX107" s="418"/>
      <c r="AY107" s="418"/>
      <c r="AZ107" s="418"/>
      <c r="BA107" s="418"/>
      <c r="BB107" s="418"/>
      <c r="BC107" s="418"/>
      <c r="BD107" s="404"/>
      <c r="BE107" s="404"/>
      <c r="BF107" s="404"/>
      <c r="BG107" s="404"/>
      <c r="BH107" s="404"/>
      <c r="BI107" s="404"/>
      <c r="BJ107" s="404"/>
      <c r="BK107" s="404"/>
      <c r="BL107" s="404"/>
      <c r="BM107" s="404"/>
      <c r="BN107" s="404"/>
      <c r="BO107" s="404"/>
      <c r="BP107" s="404"/>
      <c r="BQ107" s="404"/>
      <c r="BR107" s="404"/>
      <c r="BS107" s="404"/>
      <c r="BT107" s="404"/>
      <c r="BU107" s="404"/>
      <c r="BV107" s="404"/>
      <c r="BW107" s="404"/>
      <c r="BX107" s="404"/>
      <c r="BY107" s="404"/>
      <c r="BZ107" s="404"/>
      <c r="CA107" s="404"/>
      <c r="CB107" s="404"/>
      <c r="CC107" s="404"/>
      <c r="CD107" s="404"/>
      <c r="CE107" s="404"/>
      <c r="CF107" s="404"/>
      <c r="CG107" s="404"/>
      <c r="CH107" s="404"/>
      <c r="CI107" s="404"/>
      <c r="CJ107" s="551"/>
      <c r="CK107" s="551"/>
      <c r="CL107" s="551"/>
      <c r="CM107" s="551"/>
      <c r="CN107" s="551"/>
      <c r="CO107" s="551"/>
      <c r="CP107" s="551"/>
      <c r="CQ107" s="551"/>
      <c r="CR107" s="551"/>
      <c r="CS107" s="551"/>
      <c r="CT107" s="551"/>
      <c r="CU107" s="551"/>
      <c r="CV107" s="551"/>
      <c r="CW107" s="551"/>
      <c r="CX107" s="551"/>
      <c r="CY107" s="551"/>
      <c r="CZ107" s="551"/>
      <c r="DA107" s="551"/>
    </row>
    <row r="108" spans="1:105" s="5" customFormat="1" ht="15" customHeight="1" x14ac:dyDescent="0.2">
      <c r="A108" s="411"/>
      <c r="B108" s="411"/>
      <c r="C108" s="411"/>
      <c r="D108" s="411"/>
      <c r="E108" s="411"/>
      <c r="F108" s="411"/>
      <c r="G108" s="411"/>
      <c r="H108" s="473" t="s">
        <v>7</v>
      </c>
      <c r="I108" s="473"/>
      <c r="J108" s="473"/>
      <c r="K108" s="473"/>
      <c r="L108" s="473"/>
      <c r="M108" s="473"/>
      <c r="N108" s="473"/>
      <c r="O108" s="473"/>
      <c r="P108" s="473"/>
      <c r="Q108" s="473"/>
      <c r="R108" s="473"/>
      <c r="S108" s="473"/>
      <c r="T108" s="473"/>
      <c r="U108" s="473"/>
      <c r="V108" s="473"/>
      <c r="W108" s="473"/>
      <c r="X108" s="473"/>
      <c r="Y108" s="473"/>
      <c r="Z108" s="473"/>
      <c r="AA108" s="473"/>
      <c r="AB108" s="473"/>
      <c r="AC108" s="473"/>
      <c r="AD108" s="473"/>
      <c r="AE108" s="473"/>
      <c r="AF108" s="473"/>
      <c r="AG108" s="473"/>
      <c r="AH108" s="473"/>
      <c r="AI108" s="473"/>
      <c r="AJ108" s="473"/>
      <c r="AK108" s="473"/>
      <c r="AL108" s="473"/>
      <c r="AM108" s="473"/>
      <c r="AN108" s="473"/>
      <c r="AO108" s="473"/>
      <c r="AP108" s="473"/>
      <c r="AQ108" s="473"/>
      <c r="AR108" s="473"/>
      <c r="AS108" s="473"/>
      <c r="AT108" s="473"/>
      <c r="AU108" s="473"/>
      <c r="AV108" s="473"/>
      <c r="AW108" s="473"/>
      <c r="AX108" s="473"/>
      <c r="AY108" s="473"/>
      <c r="AZ108" s="473"/>
      <c r="BA108" s="473"/>
      <c r="BB108" s="473"/>
      <c r="BC108" s="474"/>
      <c r="BD108" s="404" t="s">
        <v>8</v>
      </c>
      <c r="BE108" s="404"/>
      <c r="BF108" s="404"/>
      <c r="BG108" s="404"/>
      <c r="BH108" s="404"/>
      <c r="BI108" s="404"/>
      <c r="BJ108" s="404"/>
      <c r="BK108" s="404"/>
      <c r="BL108" s="404"/>
      <c r="BM108" s="404"/>
      <c r="BN108" s="404"/>
      <c r="BO108" s="404"/>
      <c r="BP108" s="404"/>
      <c r="BQ108" s="404"/>
      <c r="BR108" s="404"/>
      <c r="BS108" s="404"/>
      <c r="BT108" s="404" t="s">
        <v>8</v>
      </c>
      <c r="BU108" s="404"/>
      <c r="BV108" s="404"/>
      <c r="BW108" s="404"/>
      <c r="BX108" s="404"/>
      <c r="BY108" s="404"/>
      <c r="BZ108" s="404"/>
      <c r="CA108" s="404"/>
      <c r="CB108" s="404"/>
      <c r="CC108" s="404"/>
      <c r="CD108" s="404"/>
      <c r="CE108" s="404"/>
      <c r="CF108" s="404"/>
      <c r="CG108" s="404"/>
      <c r="CH108" s="404"/>
      <c r="CI108" s="404"/>
      <c r="CJ108" s="551"/>
      <c r="CK108" s="551"/>
      <c r="CL108" s="551"/>
      <c r="CM108" s="551"/>
      <c r="CN108" s="551"/>
      <c r="CO108" s="551"/>
      <c r="CP108" s="551"/>
      <c r="CQ108" s="551"/>
      <c r="CR108" s="551"/>
      <c r="CS108" s="551"/>
      <c r="CT108" s="551"/>
      <c r="CU108" s="551"/>
      <c r="CV108" s="551"/>
      <c r="CW108" s="551"/>
      <c r="CX108" s="551"/>
      <c r="CY108" s="551"/>
      <c r="CZ108" s="551"/>
      <c r="DA108" s="551"/>
    </row>
    <row r="110" spans="1:105" s="6" customFormat="1" ht="27" customHeight="1" x14ac:dyDescent="0.2">
      <c r="A110" s="659" t="s">
        <v>56</v>
      </c>
      <c r="B110" s="659"/>
      <c r="C110" s="659"/>
      <c r="D110" s="659"/>
      <c r="E110" s="659"/>
      <c r="F110" s="659"/>
      <c r="G110" s="659"/>
      <c r="H110" s="659"/>
      <c r="I110" s="659"/>
      <c r="J110" s="659"/>
      <c r="K110" s="659"/>
      <c r="L110" s="659"/>
      <c r="M110" s="659"/>
      <c r="N110" s="659"/>
      <c r="O110" s="659"/>
      <c r="P110" s="659"/>
      <c r="Q110" s="659"/>
      <c r="R110" s="659"/>
      <c r="S110" s="659"/>
      <c r="T110" s="659"/>
      <c r="U110" s="659"/>
      <c r="V110" s="659"/>
      <c r="W110" s="659"/>
      <c r="X110" s="659"/>
      <c r="Y110" s="659"/>
      <c r="Z110" s="659"/>
      <c r="AA110" s="659"/>
      <c r="AB110" s="659"/>
      <c r="AC110" s="659"/>
      <c r="AD110" s="659"/>
      <c r="AE110" s="659"/>
      <c r="AF110" s="659"/>
      <c r="AG110" s="659"/>
      <c r="AH110" s="659"/>
      <c r="AI110" s="659"/>
      <c r="AJ110" s="659"/>
      <c r="AK110" s="659"/>
      <c r="AL110" s="659"/>
      <c r="AM110" s="659"/>
      <c r="AN110" s="659"/>
      <c r="AO110" s="659"/>
      <c r="AP110" s="659"/>
      <c r="AQ110" s="659"/>
      <c r="AR110" s="659"/>
      <c r="AS110" s="659"/>
      <c r="AT110" s="659"/>
      <c r="AU110" s="659"/>
      <c r="AV110" s="659"/>
      <c r="AW110" s="659"/>
      <c r="AX110" s="659"/>
      <c r="AY110" s="659"/>
      <c r="AZ110" s="659"/>
      <c r="BA110" s="659"/>
      <c r="BB110" s="659"/>
      <c r="BC110" s="659"/>
      <c r="BD110" s="659"/>
      <c r="BE110" s="659"/>
      <c r="BF110" s="659"/>
      <c r="BG110" s="659"/>
      <c r="BH110" s="659"/>
      <c r="BI110" s="659"/>
      <c r="BJ110" s="659"/>
      <c r="BK110" s="659"/>
      <c r="BL110" s="659"/>
      <c r="BM110" s="659"/>
      <c r="BN110" s="659"/>
      <c r="BO110" s="659"/>
      <c r="BP110" s="659"/>
      <c r="BQ110" s="659"/>
      <c r="BR110" s="659"/>
      <c r="BS110" s="659"/>
      <c r="BT110" s="659"/>
      <c r="BU110" s="659"/>
      <c r="BV110" s="659"/>
      <c r="BW110" s="659"/>
      <c r="BX110" s="659"/>
      <c r="BY110" s="659"/>
      <c r="BZ110" s="659"/>
      <c r="CA110" s="659"/>
      <c r="CB110" s="659"/>
      <c r="CC110" s="659"/>
      <c r="CD110" s="659"/>
      <c r="CE110" s="659"/>
      <c r="CF110" s="659"/>
      <c r="CG110" s="659"/>
      <c r="CH110" s="659"/>
      <c r="CI110" s="659"/>
      <c r="CJ110" s="659"/>
      <c r="CK110" s="659"/>
      <c r="CL110" s="659"/>
      <c r="CM110" s="659"/>
      <c r="CN110" s="659"/>
      <c r="CO110" s="659"/>
      <c r="CP110" s="659"/>
      <c r="CQ110" s="659"/>
      <c r="CR110" s="659"/>
      <c r="CS110" s="659"/>
      <c r="CT110" s="659"/>
      <c r="CU110" s="659"/>
      <c r="CV110" s="659"/>
      <c r="CW110" s="659"/>
      <c r="CX110" s="659"/>
      <c r="CY110" s="659"/>
      <c r="CZ110" s="659"/>
      <c r="DA110" s="659"/>
    </row>
    <row r="111" spans="1:105" ht="6" customHeight="1" x14ac:dyDescent="0.25"/>
    <row r="112" spans="1:105" s="6" customFormat="1" ht="15" x14ac:dyDescent="0.25">
      <c r="A112" s="6" t="s">
        <v>11</v>
      </c>
      <c r="X112" s="678"/>
      <c r="Y112" s="678"/>
      <c r="Z112" s="678"/>
      <c r="AA112" s="678"/>
      <c r="AB112" s="678"/>
      <c r="AC112" s="678"/>
      <c r="AD112" s="678"/>
      <c r="AE112" s="678"/>
      <c r="AF112" s="678"/>
      <c r="AG112" s="678"/>
      <c r="AH112" s="678"/>
      <c r="AI112" s="678"/>
      <c r="AJ112" s="678"/>
      <c r="AK112" s="678"/>
      <c r="AL112" s="678"/>
      <c r="AM112" s="678"/>
      <c r="AN112" s="678"/>
      <c r="AO112" s="678"/>
      <c r="AP112" s="678"/>
      <c r="AQ112" s="678"/>
      <c r="AR112" s="678"/>
      <c r="AS112" s="678"/>
      <c r="AT112" s="678"/>
      <c r="AU112" s="678"/>
      <c r="AV112" s="678"/>
      <c r="AW112" s="678"/>
      <c r="AX112" s="678"/>
      <c r="AY112" s="678"/>
      <c r="AZ112" s="678"/>
      <c r="BA112" s="678"/>
      <c r="BB112" s="678"/>
      <c r="BC112" s="678"/>
      <c r="BD112" s="678"/>
      <c r="BE112" s="678"/>
      <c r="BF112" s="678"/>
      <c r="BG112" s="678"/>
      <c r="BH112" s="678"/>
      <c r="BI112" s="678"/>
      <c r="BJ112" s="678"/>
      <c r="BK112" s="678"/>
      <c r="BL112" s="678"/>
      <c r="BM112" s="678"/>
      <c r="BN112" s="678"/>
      <c r="BO112" s="678"/>
      <c r="BP112" s="678"/>
      <c r="BQ112" s="678"/>
      <c r="BR112" s="678"/>
      <c r="BS112" s="678"/>
      <c r="BT112" s="678"/>
      <c r="BU112" s="678"/>
      <c r="BV112" s="678"/>
      <c r="BW112" s="678"/>
      <c r="BX112" s="678"/>
      <c r="BY112" s="678"/>
      <c r="BZ112" s="678"/>
      <c r="CA112" s="678"/>
      <c r="CB112" s="678"/>
      <c r="CC112" s="678"/>
      <c r="CD112" s="678"/>
      <c r="CE112" s="678"/>
      <c r="CF112" s="678"/>
      <c r="CG112" s="678"/>
      <c r="CH112" s="678"/>
      <c r="CI112" s="678"/>
      <c r="CJ112" s="678"/>
      <c r="CK112" s="678"/>
      <c r="CL112" s="678"/>
      <c r="CM112" s="678"/>
      <c r="CN112" s="678"/>
      <c r="CO112" s="678"/>
      <c r="CP112" s="678"/>
      <c r="CQ112" s="678"/>
      <c r="CR112" s="678"/>
      <c r="CS112" s="678"/>
      <c r="CT112" s="678"/>
      <c r="CU112" s="678"/>
      <c r="CV112" s="678"/>
      <c r="CW112" s="678"/>
      <c r="CX112" s="678"/>
      <c r="CY112" s="678"/>
      <c r="CZ112" s="678"/>
      <c r="DA112" s="678"/>
    </row>
    <row r="113" spans="1:105" s="6" customFormat="1" ht="6" customHeight="1" x14ac:dyDescent="0.2">
      <c r="X113" s="11"/>
      <c r="Y113" s="11"/>
      <c r="Z113" s="11"/>
      <c r="AA113" s="11"/>
      <c r="AB113" s="11"/>
      <c r="AC113" s="11"/>
      <c r="AD113" s="11"/>
      <c r="AE113" s="11"/>
      <c r="AF113" s="11"/>
      <c r="AG113" s="11"/>
      <c r="AH113" s="11"/>
      <c r="AI113" s="11"/>
      <c r="AJ113" s="11"/>
      <c r="AK113" s="11"/>
      <c r="AL113" s="11"/>
      <c r="AM113" s="11"/>
      <c r="AN113" s="11"/>
      <c r="AO113" s="11"/>
      <c r="AP113" s="11"/>
      <c r="AQ113" s="11"/>
      <c r="AR113" s="11"/>
      <c r="AS113" s="11"/>
      <c r="AT113" s="11"/>
      <c r="AU113" s="11"/>
      <c r="AV113" s="11"/>
      <c r="AW113" s="11"/>
      <c r="AX113" s="11"/>
      <c r="AY113" s="11"/>
      <c r="AZ113" s="11"/>
      <c r="BA113" s="11"/>
      <c r="BB113" s="11"/>
      <c r="BC113" s="11"/>
      <c r="BD113" s="11"/>
      <c r="BE113" s="11"/>
      <c r="BF113" s="11"/>
      <c r="BG113" s="11"/>
      <c r="BH113" s="11"/>
      <c r="BI113" s="11"/>
      <c r="BJ113" s="11"/>
      <c r="BK113" s="11"/>
      <c r="BL113" s="11"/>
      <c r="BM113" s="11"/>
      <c r="BN113" s="11"/>
      <c r="BO113" s="11"/>
      <c r="BP113" s="11"/>
      <c r="BQ113" s="11"/>
      <c r="BR113" s="11"/>
      <c r="BS113" s="11"/>
      <c r="BT113" s="11"/>
      <c r="BU113" s="11"/>
      <c r="BV113" s="11"/>
      <c r="BW113" s="11"/>
      <c r="BX113" s="11"/>
      <c r="BY113" s="11"/>
      <c r="BZ113" s="11"/>
      <c r="CA113" s="11"/>
      <c r="CB113" s="11"/>
      <c r="CC113" s="11"/>
      <c r="CD113" s="11"/>
      <c r="CE113" s="11"/>
      <c r="CF113" s="11"/>
      <c r="CG113" s="11"/>
      <c r="CH113" s="11"/>
      <c r="CI113" s="11"/>
      <c r="CJ113" s="11"/>
      <c r="CK113" s="11"/>
      <c r="CL113" s="11"/>
      <c r="CM113" s="11"/>
      <c r="CN113" s="11"/>
      <c r="CO113" s="11"/>
      <c r="CP113" s="11"/>
      <c r="CQ113" s="11"/>
      <c r="CR113" s="11"/>
      <c r="CS113" s="11"/>
      <c r="CT113" s="11"/>
      <c r="CU113" s="11"/>
      <c r="CV113" s="11"/>
      <c r="CW113" s="11"/>
      <c r="CX113" s="11"/>
      <c r="CY113" s="11"/>
      <c r="CZ113" s="11"/>
      <c r="DA113" s="11"/>
    </row>
    <row r="114" spans="1:105" s="6" customFormat="1" ht="14.25" x14ac:dyDescent="0.2">
      <c r="A114" s="443" t="s">
        <v>10</v>
      </c>
      <c r="B114" s="443"/>
      <c r="C114" s="443"/>
      <c r="D114" s="443"/>
      <c r="E114" s="443"/>
      <c r="F114" s="443"/>
      <c r="G114" s="443"/>
      <c r="H114" s="443"/>
      <c r="I114" s="443"/>
      <c r="J114" s="443"/>
      <c r="K114" s="443"/>
      <c r="L114" s="443"/>
      <c r="M114" s="443"/>
      <c r="N114" s="443"/>
      <c r="O114" s="443"/>
      <c r="P114" s="443"/>
      <c r="Q114" s="443"/>
      <c r="R114" s="443"/>
      <c r="S114" s="443"/>
      <c r="T114" s="443"/>
      <c r="U114" s="443"/>
      <c r="V114" s="443"/>
      <c r="W114" s="443"/>
      <c r="X114" s="443"/>
      <c r="Y114" s="443"/>
      <c r="Z114" s="443"/>
      <c r="AA114" s="443"/>
      <c r="AB114" s="443"/>
      <c r="AC114" s="443"/>
      <c r="AD114" s="443"/>
      <c r="AE114" s="443"/>
      <c r="AF114" s="443"/>
      <c r="AG114" s="443"/>
      <c r="AH114" s="443"/>
      <c r="AI114" s="443"/>
      <c r="AJ114" s="443"/>
      <c r="AK114" s="443"/>
      <c r="AL114" s="443"/>
      <c r="AM114" s="443"/>
      <c r="AN114" s="443"/>
      <c r="AO114" s="443"/>
      <c r="AP114" s="444" t="s">
        <v>118</v>
      </c>
      <c r="AQ114" s="444"/>
      <c r="AR114" s="444"/>
      <c r="AS114" s="444"/>
      <c r="AT114" s="444"/>
      <c r="AU114" s="444"/>
      <c r="AV114" s="444"/>
      <c r="AW114" s="444"/>
      <c r="AX114" s="444"/>
      <c r="AY114" s="444"/>
      <c r="AZ114" s="444"/>
      <c r="BA114" s="444"/>
      <c r="BB114" s="444"/>
      <c r="BC114" s="444"/>
      <c r="BD114" s="444"/>
      <c r="BE114" s="444"/>
      <c r="BF114" s="444"/>
      <c r="BG114" s="444"/>
      <c r="BH114" s="444"/>
      <c r="BI114" s="444"/>
      <c r="BJ114" s="444"/>
      <c r="BK114" s="444"/>
      <c r="BL114" s="444"/>
      <c r="BM114" s="444"/>
      <c r="BN114" s="444"/>
      <c r="BO114" s="444"/>
      <c r="BP114" s="444"/>
      <c r="BQ114" s="444"/>
      <c r="BR114" s="444"/>
      <c r="BS114" s="444"/>
      <c r="BT114" s="444"/>
      <c r="BU114" s="444"/>
      <c r="BV114" s="444"/>
      <c r="BW114" s="444"/>
      <c r="BX114" s="444"/>
      <c r="BY114" s="444"/>
      <c r="BZ114" s="444"/>
      <c r="CA114" s="444"/>
      <c r="CB114" s="444"/>
      <c r="CC114" s="444"/>
      <c r="CD114" s="444"/>
      <c r="CE114" s="444"/>
      <c r="CF114" s="444"/>
      <c r="CG114" s="444"/>
      <c r="CH114" s="444"/>
      <c r="CI114" s="444"/>
      <c r="CJ114" s="444"/>
      <c r="CK114" s="444"/>
      <c r="CL114" s="444"/>
      <c r="CM114" s="444"/>
      <c r="CN114" s="444"/>
      <c r="CO114" s="444"/>
      <c r="CP114" s="444"/>
      <c r="CQ114" s="444"/>
      <c r="CR114" s="444"/>
      <c r="CS114" s="444"/>
      <c r="CT114" s="444"/>
      <c r="CU114" s="444"/>
      <c r="CV114" s="444"/>
      <c r="CW114" s="444"/>
      <c r="CX114" s="444"/>
      <c r="CY114" s="444"/>
      <c r="CZ114" s="444"/>
      <c r="DA114" s="444"/>
    </row>
    <row r="115" spans="1:105" ht="10.5" customHeight="1" x14ac:dyDescent="0.25"/>
    <row r="116" spans="1:105" s="3" customFormat="1" ht="45" customHeight="1" x14ac:dyDescent="0.2">
      <c r="A116" s="466" t="s">
        <v>0</v>
      </c>
      <c r="B116" s="467"/>
      <c r="C116" s="467"/>
      <c r="D116" s="467"/>
      <c r="E116" s="467"/>
      <c r="F116" s="467"/>
      <c r="G116" s="468"/>
      <c r="H116" s="466" t="s">
        <v>50</v>
      </c>
      <c r="I116" s="467"/>
      <c r="J116" s="467"/>
      <c r="K116" s="467"/>
      <c r="L116" s="467"/>
      <c r="M116" s="467"/>
      <c r="N116" s="467"/>
      <c r="O116" s="467"/>
      <c r="P116" s="467"/>
      <c r="Q116" s="467"/>
      <c r="R116" s="467"/>
      <c r="S116" s="467"/>
      <c r="T116" s="467"/>
      <c r="U116" s="467"/>
      <c r="V116" s="467"/>
      <c r="W116" s="467"/>
      <c r="X116" s="467"/>
      <c r="Y116" s="467"/>
      <c r="Z116" s="467"/>
      <c r="AA116" s="467"/>
      <c r="AB116" s="467"/>
      <c r="AC116" s="467"/>
      <c r="AD116" s="467"/>
      <c r="AE116" s="467"/>
      <c r="AF116" s="467"/>
      <c r="AG116" s="467"/>
      <c r="AH116" s="467"/>
      <c r="AI116" s="467"/>
      <c r="AJ116" s="467"/>
      <c r="AK116" s="467"/>
      <c r="AL116" s="467"/>
      <c r="AM116" s="467"/>
      <c r="AN116" s="467"/>
      <c r="AO116" s="467"/>
      <c r="AP116" s="467"/>
      <c r="AQ116" s="467"/>
      <c r="AR116" s="467"/>
      <c r="AS116" s="467"/>
      <c r="AT116" s="467"/>
      <c r="AU116" s="467"/>
      <c r="AV116" s="467"/>
      <c r="AW116" s="467"/>
      <c r="AX116" s="467"/>
      <c r="AY116" s="467"/>
      <c r="AZ116" s="467"/>
      <c r="BA116" s="467"/>
      <c r="BB116" s="467"/>
      <c r="BC116" s="468"/>
      <c r="BD116" s="466" t="s">
        <v>51</v>
      </c>
      <c r="BE116" s="467"/>
      <c r="BF116" s="467"/>
      <c r="BG116" s="467"/>
      <c r="BH116" s="467"/>
      <c r="BI116" s="467"/>
      <c r="BJ116" s="467"/>
      <c r="BK116" s="467"/>
      <c r="BL116" s="467"/>
      <c r="BM116" s="467"/>
      <c r="BN116" s="467"/>
      <c r="BO116" s="467"/>
      <c r="BP116" s="467"/>
      <c r="BQ116" s="467"/>
      <c r="BR116" s="467"/>
      <c r="BS116" s="468"/>
      <c r="BT116" s="466" t="s">
        <v>52</v>
      </c>
      <c r="BU116" s="467"/>
      <c r="BV116" s="467"/>
      <c r="BW116" s="467"/>
      <c r="BX116" s="467"/>
      <c r="BY116" s="467"/>
      <c r="BZ116" s="467"/>
      <c r="CA116" s="467"/>
      <c r="CB116" s="467"/>
      <c r="CC116" s="467"/>
      <c r="CD116" s="467"/>
      <c r="CE116" s="467"/>
      <c r="CF116" s="467"/>
      <c r="CG116" s="467"/>
      <c r="CH116" s="467"/>
      <c r="CI116" s="468"/>
      <c r="CJ116" s="466" t="s">
        <v>49</v>
      </c>
      <c r="CK116" s="467"/>
      <c r="CL116" s="467"/>
      <c r="CM116" s="467"/>
      <c r="CN116" s="467"/>
      <c r="CO116" s="467"/>
      <c r="CP116" s="467"/>
      <c r="CQ116" s="467"/>
      <c r="CR116" s="467"/>
      <c r="CS116" s="467"/>
      <c r="CT116" s="467"/>
      <c r="CU116" s="467"/>
      <c r="CV116" s="467"/>
      <c r="CW116" s="467"/>
      <c r="CX116" s="467"/>
      <c r="CY116" s="467"/>
      <c r="CZ116" s="467"/>
      <c r="DA116" s="468"/>
    </row>
    <row r="117" spans="1:105" s="4" customFormat="1" ht="12.75" x14ac:dyDescent="0.2">
      <c r="A117" s="472">
        <v>1</v>
      </c>
      <c r="B117" s="472"/>
      <c r="C117" s="472"/>
      <c r="D117" s="472"/>
      <c r="E117" s="472"/>
      <c r="F117" s="472"/>
      <c r="G117" s="472"/>
      <c r="H117" s="472">
        <v>2</v>
      </c>
      <c r="I117" s="472"/>
      <c r="J117" s="472"/>
      <c r="K117" s="472"/>
      <c r="L117" s="472"/>
      <c r="M117" s="472"/>
      <c r="N117" s="472"/>
      <c r="O117" s="472"/>
      <c r="P117" s="472"/>
      <c r="Q117" s="472"/>
      <c r="R117" s="472"/>
      <c r="S117" s="472"/>
      <c r="T117" s="472"/>
      <c r="U117" s="472"/>
      <c r="V117" s="472"/>
      <c r="W117" s="472"/>
      <c r="X117" s="472"/>
      <c r="Y117" s="472"/>
      <c r="Z117" s="472"/>
      <c r="AA117" s="472"/>
      <c r="AB117" s="472"/>
      <c r="AC117" s="472"/>
      <c r="AD117" s="472"/>
      <c r="AE117" s="472"/>
      <c r="AF117" s="472"/>
      <c r="AG117" s="472"/>
      <c r="AH117" s="472"/>
      <c r="AI117" s="472"/>
      <c r="AJ117" s="472"/>
      <c r="AK117" s="472"/>
      <c r="AL117" s="472"/>
      <c r="AM117" s="472"/>
      <c r="AN117" s="472"/>
      <c r="AO117" s="472"/>
      <c r="AP117" s="472"/>
      <c r="AQ117" s="472"/>
      <c r="AR117" s="472"/>
      <c r="AS117" s="472"/>
      <c r="AT117" s="472"/>
      <c r="AU117" s="472"/>
      <c r="AV117" s="472"/>
      <c r="AW117" s="472"/>
      <c r="AX117" s="472"/>
      <c r="AY117" s="472"/>
      <c r="AZ117" s="472"/>
      <c r="BA117" s="472"/>
      <c r="BB117" s="472"/>
      <c r="BC117" s="472"/>
      <c r="BD117" s="472">
        <v>3</v>
      </c>
      <c r="BE117" s="472"/>
      <c r="BF117" s="472"/>
      <c r="BG117" s="472"/>
      <c r="BH117" s="472"/>
      <c r="BI117" s="472"/>
      <c r="BJ117" s="472"/>
      <c r="BK117" s="472"/>
      <c r="BL117" s="472"/>
      <c r="BM117" s="472"/>
      <c r="BN117" s="472"/>
      <c r="BO117" s="472"/>
      <c r="BP117" s="472"/>
      <c r="BQ117" s="472"/>
      <c r="BR117" s="472"/>
      <c r="BS117" s="472"/>
      <c r="BT117" s="472">
        <v>4</v>
      </c>
      <c r="BU117" s="472"/>
      <c r="BV117" s="472"/>
      <c r="BW117" s="472"/>
      <c r="BX117" s="472"/>
      <c r="BY117" s="472"/>
      <c r="BZ117" s="472"/>
      <c r="CA117" s="472"/>
      <c r="CB117" s="472"/>
      <c r="CC117" s="472"/>
      <c r="CD117" s="472"/>
      <c r="CE117" s="472"/>
      <c r="CF117" s="472"/>
      <c r="CG117" s="472"/>
      <c r="CH117" s="472"/>
      <c r="CI117" s="472"/>
      <c r="CJ117" s="472">
        <v>5</v>
      </c>
      <c r="CK117" s="472"/>
      <c r="CL117" s="472"/>
      <c r="CM117" s="472"/>
      <c r="CN117" s="472"/>
      <c r="CO117" s="472"/>
      <c r="CP117" s="472"/>
      <c r="CQ117" s="472"/>
      <c r="CR117" s="472"/>
      <c r="CS117" s="472"/>
      <c r="CT117" s="472"/>
      <c r="CU117" s="472"/>
      <c r="CV117" s="472"/>
      <c r="CW117" s="472"/>
      <c r="CX117" s="472"/>
      <c r="CY117" s="472"/>
      <c r="CZ117" s="472"/>
      <c r="DA117" s="472"/>
    </row>
    <row r="118" spans="1:105" s="5" customFormat="1" ht="15" customHeight="1" x14ac:dyDescent="0.2">
      <c r="A118" s="411" t="s">
        <v>26</v>
      </c>
      <c r="B118" s="411"/>
      <c r="C118" s="411"/>
      <c r="D118" s="411"/>
      <c r="E118" s="411"/>
      <c r="F118" s="411"/>
      <c r="G118" s="411"/>
      <c r="H118" s="412"/>
      <c r="I118" s="412"/>
      <c r="J118" s="412"/>
      <c r="K118" s="412"/>
      <c r="L118" s="412"/>
      <c r="M118" s="412"/>
      <c r="N118" s="412"/>
      <c r="O118" s="412"/>
      <c r="P118" s="412"/>
      <c r="Q118" s="412"/>
      <c r="R118" s="412"/>
      <c r="S118" s="412"/>
      <c r="T118" s="412"/>
      <c r="U118" s="412"/>
      <c r="V118" s="412"/>
      <c r="W118" s="412"/>
      <c r="X118" s="412"/>
      <c r="Y118" s="412"/>
      <c r="Z118" s="412"/>
      <c r="AA118" s="412"/>
      <c r="AB118" s="412"/>
      <c r="AC118" s="412"/>
      <c r="AD118" s="412"/>
      <c r="AE118" s="412"/>
      <c r="AF118" s="412"/>
      <c r="AG118" s="412"/>
      <c r="AH118" s="412"/>
      <c r="AI118" s="412"/>
      <c r="AJ118" s="412"/>
      <c r="AK118" s="412"/>
      <c r="AL118" s="412"/>
      <c r="AM118" s="412"/>
      <c r="AN118" s="412"/>
      <c r="AO118" s="412"/>
      <c r="AP118" s="412"/>
      <c r="AQ118" s="412"/>
      <c r="AR118" s="412"/>
      <c r="AS118" s="412"/>
      <c r="AT118" s="412"/>
      <c r="AU118" s="412"/>
      <c r="AV118" s="412"/>
      <c r="AW118" s="412"/>
      <c r="AX118" s="412"/>
      <c r="AY118" s="412"/>
      <c r="AZ118" s="412"/>
      <c r="BA118" s="412"/>
      <c r="BB118" s="412"/>
      <c r="BC118" s="412"/>
      <c r="BD118" s="413"/>
      <c r="BE118" s="413"/>
      <c r="BF118" s="413"/>
      <c r="BG118" s="413"/>
      <c r="BH118" s="413"/>
      <c r="BI118" s="413"/>
      <c r="BJ118" s="413"/>
      <c r="BK118" s="413"/>
      <c r="BL118" s="413"/>
      <c r="BM118" s="413"/>
      <c r="BN118" s="413"/>
      <c r="BO118" s="413"/>
      <c r="BP118" s="413"/>
      <c r="BQ118" s="413"/>
      <c r="BR118" s="413"/>
      <c r="BS118" s="413"/>
      <c r="BT118" s="413"/>
      <c r="BU118" s="413"/>
      <c r="BV118" s="413"/>
      <c r="BW118" s="413"/>
      <c r="BX118" s="413"/>
      <c r="BY118" s="413"/>
      <c r="BZ118" s="413"/>
      <c r="CA118" s="413"/>
      <c r="CB118" s="413"/>
      <c r="CC118" s="413"/>
      <c r="CD118" s="413"/>
      <c r="CE118" s="413"/>
      <c r="CF118" s="413"/>
      <c r="CG118" s="413"/>
      <c r="CH118" s="413"/>
      <c r="CI118" s="413"/>
      <c r="CJ118" s="414"/>
      <c r="CK118" s="414"/>
      <c r="CL118" s="414"/>
      <c r="CM118" s="414"/>
      <c r="CN118" s="414"/>
      <c r="CO118" s="414"/>
      <c r="CP118" s="414"/>
      <c r="CQ118" s="414"/>
      <c r="CR118" s="414"/>
      <c r="CS118" s="414"/>
      <c r="CT118" s="414"/>
      <c r="CU118" s="414"/>
      <c r="CV118" s="414"/>
      <c r="CW118" s="414"/>
      <c r="CX118" s="414"/>
      <c r="CY118" s="414"/>
      <c r="CZ118" s="414"/>
      <c r="DA118" s="414"/>
    </row>
    <row r="119" spans="1:105" s="5" customFormat="1" ht="15" customHeight="1" x14ac:dyDescent="0.2">
      <c r="A119" s="411" t="s">
        <v>30</v>
      </c>
      <c r="B119" s="411"/>
      <c r="C119" s="411"/>
      <c r="D119" s="411"/>
      <c r="E119" s="411"/>
      <c r="F119" s="411"/>
      <c r="G119" s="411"/>
      <c r="H119" s="418"/>
      <c r="I119" s="418"/>
      <c r="J119" s="418"/>
      <c r="K119" s="418"/>
      <c r="L119" s="418"/>
      <c r="M119" s="418"/>
      <c r="N119" s="418"/>
      <c r="O119" s="418"/>
      <c r="P119" s="418"/>
      <c r="Q119" s="418"/>
      <c r="R119" s="418"/>
      <c r="S119" s="418"/>
      <c r="T119" s="418"/>
      <c r="U119" s="418"/>
      <c r="V119" s="418"/>
      <c r="W119" s="418"/>
      <c r="X119" s="418"/>
      <c r="Y119" s="418"/>
      <c r="Z119" s="418"/>
      <c r="AA119" s="418"/>
      <c r="AB119" s="418"/>
      <c r="AC119" s="418"/>
      <c r="AD119" s="418"/>
      <c r="AE119" s="418"/>
      <c r="AF119" s="418"/>
      <c r="AG119" s="418"/>
      <c r="AH119" s="418"/>
      <c r="AI119" s="418"/>
      <c r="AJ119" s="418"/>
      <c r="AK119" s="418"/>
      <c r="AL119" s="418"/>
      <c r="AM119" s="418"/>
      <c r="AN119" s="418"/>
      <c r="AO119" s="418"/>
      <c r="AP119" s="418"/>
      <c r="AQ119" s="418"/>
      <c r="AR119" s="418"/>
      <c r="AS119" s="418"/>
      <c r="AT119" s="418"/>
      <c r="AU119" s="418"/>
      <c r="AV119" s="418"/>
      <c r="AW119" s="418"/>
      <c r="AX119" s="418"/>
      <c r="AY119" s="418"/>
      <c r="AZ119" s="418"/>
      <c r="BA119" s="418"/>
      <c r="BB119" s="418"/>
      <c r="BC119" s="418"/>
      <c r="BD119" s="404"/>
      <c r="BE119" s="404"/>
      <c r="BF119" s="404"/>
      <c r="BG119" s="404"/>
      <c r="BH119" s="404"/>
      <c r="BI119" s="404"/>
      <c r="BJ119" s="404"/>
      <c r="BK119" s="404"/>
      <c r="BL119" s="404"/>
      <c r="BM119" s="404"/>
      <c r="BN119" s="404"/>
      <c r="BO119" s="404"/>
      <c r="BP119" s="404"/>
      <c r="BQ119" s="404"/>
      <c r="BR119" s="404"/>
      <c r="BS119" s="404"/>
      <c r="BT119" s="404"/>
      <c r="BU119" s="404"/>
      <c r="BV119" s="404"/>
      <c r="BW119" s="404"/>
      <c r="BX119" s="404"/>
      <c r="BY119" s="404"/>
      <c r="BZ119" s="404"/>
      <c r="CA119" s="404"/>
      <c r="CB119" s="404"/>
      <c r="CC119" s="404"/>
      <c r="CD119" s="404"/>
      <c r="CE119" s="404"/>
      <c r="CF119" s="404"/>
      <c r="CG119" s="404"/>
      <c r="CH119" s="404"/>
      <c r="CI119" s="404"/>
      <c r="CJ119" s="551"/>
      <c r="CK119" s="551"/>
      <c r="CL119" s="551"/>
      <c r="CM119" s="551"/>
      <c r="CN119" s="551"/>
      <c r="CO119" s="551"/>
      <c r="CP119" s="551"/>
      <c r="CQ119" s="551"/>
      <c r="CR119" s="551"/>
      <c r="CS119" s="551"/>
      <c r="CT119" s="551"/>
      <c r="CU119" s="551"/>
      <c r="CV119" s="551"/>
      <c r="CW119" s="551"/>
      <c r="CX119" s="551"/>
      <c r="CY119" s="551"/>
      <c r="CZ119" s="551"/>
      <c r="DA119" s="551"/>
    </row>
    <row r="120" spans="1:105" s="5" customFormat="1" ht="15" customHeight="1" x14ac:dyDescent="0.2">
      <c r="A120" s="411" t="s">
        <v>36</v>
      </c>
      <c r="B120" s="411"/>
      <c r="C120" s="411"/>
      <c r="D120" s="411"/>
      <c r="E120" s="411"/>
      <c r="F120" s="411"/>
      <c r="G120" s="411"/>
      <c r="H120" s="418"/>
      <c r="I120" s="418"/>
      <c r="J120" s="418"/>
      <c r="K120" s="418"/>
      <c r="L120" s="418"/>
      <c r="M120" s="418"/>
      <c r="N120" s="418"/>
      <c r="O120" s="418"/>
      <c r="P120" s="418"/>
      <c r="Q120" s="418"/>
      <c r="R120" s="418"/>
      <c r="S120" s="418"/>
      <c r="T120" s="418"/>
      <c r="U120" s="418"/>
      <c r="V120" s="418"/>
      <c r="W120" s="418"/>
      <c r="X120" s="418"/>
      <c r="Y120" s="418"/>
      <c r="Z120" s="418"/>
      <c r="AA120" s="418"/>
      <c r="AB120" s="418"/>
      <c r="AC120" s="418"/>
      <c r="AD120" s="418"/>
      <c r="AE120" s="418"/>
      <c r="AF120" s="418"/>
      <c r="AG120" s="418"/>
      <c r="AH120" s="418"/>
      <c r="AI120" s="418"/>
      <c r="AJ120" s="418"/>
      <c r="AK120" s="418"/>
      <c r="AL120" s="418"/>
      <c r="AM120" s="418"/>
      <c r="AN120" s="418"/>
      <c r="AO120" s="418"/>
      <c r="AP120" s="418"/>
      <c r="AQ120" s="418"/>
      <c r="AR120" s="418"/>
      <c r="AS120" s="418"/>
      <c r="AT120" s="418"/>
      <c r="AU120" s="418"/>
      <c r="AV120" s="418"/>
      <c r="AW120" s="418"/>
      <c r="AX120" s="418"/>
      <c r="AY120" s="418"/>
      <c r="AZ120" s="418"/>
      <c r="BA120" s="418"/>
      <c r="BB120" s="418"/>
      <c r="BC120" s="418"/>
      <c r="BD120" s="404"/>
      <c r="BE120" s="404"/>
      <c r="BF120" s="404"/>
      <c r="BG120" s="404"/>
      <c r="BH120" s="404"/>
      <c r="BI120" s="404"/>
      <c r="BJ120" s="404"/>
      <c r="BK120" s="404"/>
      <c r="BL120" s="404"/>
      <c r="BM120" s="404"/>
      <c r="BN120" s="404"/>
      <c r="BO120" s="404"/>
      <c r="BP120" s="404"/>
      <c r="BQ120" s="404"/>
      <c r="BR120" s="404"/>
      <c r="BS120" s="404"/>
      <c r="BT120" s="404"/>
      <c r="BU120" s="404"/>
      <c r="BV120" s="404"/>
      <c r="BW120" s="404"/>
      <c r="BX120" s="404"/>
      <c r="BY120" s="404"/>
      <c r="BZ120" s="404"/>
      <c r="CA120" s="404"/>
      <c r="CB120" s="404"/>
      <c r="CC120" s="404"/>
      <c r="CD120" s="404"/>
      <c r="CE120" s="404"/>
      <c r="CF120" s="404"/>
      <c r="CG120" s="404"/>
      <c r="CH120" s="404"/>
      <c r="CI120" s="404"/>
      <c r="CJ120" s="551"/>
      <c r="CK120" s="551"/>
      <c r="CL120" s="551"/>
      <c r="CM120" s="551"/>
      <c r="CN120" s="551"/>
      <c r="CO120" s="551"/>
      <c r="CP120" s="551"/>
      <c r="CQ120" s="551"/>
      <c r="CR120" s="551"/>
      <c r="CS120" s="551"/>
      <c r="CT120" s="551"/>
      <c r="CU120" s="551"/>
      <c r="CV120" s="551"/>
      <c r="CW120" s="551"/>
      <c r="CX120" s="551"/>
      <c r="CY120" s="551"/>
      <c r="CZ120" s="551"/>
      <c r="DA120" s="551"/>
    </row>
    <row r="121" spans="1:105" s="5" customFormat="1" ht="15" customHeight="1" x14ac:dyDescent="0.2">
      <c r="A121" s="411" t="s">
        <v>99</v>
      </c>
      <c r="B121" s="411"/>
      <c r="C121" s="411"/>
      <c r="D121" s="411"/>
      <c r="E121" s="411"/>
      <c r="F121" s="411"/>
      <c r="G121" s="411"/>
      <c r="H121" s="418"/>
      <c r="I121" s="418"/>
      <c r="J121" s="418"/>
      <c r="K121" s="418"/>
      <c r="L121" s="418"/>
      <c r="M121" s="418"/>
      <c r="N121" s="418"/>
      <c r="O121" s="418"/>
      <c r="P121" s="418"/>
      <c r="Q121" s="418"/>
      <c r="R121" s="418"/>
      <c r="S121" s="418"/>
      <c r="T121" s="418"/>
      <c r="U121" s="418"/>
      <c r="V121" s="418"/>
      <c r="W121" s="418"/>
      <c r="X121" s="418"/>
      <c r="Y121" s="418"/>
      <c r="Z121" s="418"/>
      <c r="AA121" s="418"/>
      <c r="AB121" s="418"/>
      <c r="AC121" s="418"/>
      <c r="AD121" s="418"/>
      <c r="AE121" s="418"/>
      <c r="AF121" s="418"/>
      <c r="AG121" s="418"/>
      <c r="AH121" s="418"/>
      <c r="AI121" s="418"/>
      <c r="AJ121" s="418"/>
      <c r="AK121" s="418"/>
      <c r="AL121" s="418"/>
      <c r="AM121" s="418"/>
      <c r="AN121" s="418"/>
      <c r="AO121" s="418"/>
      <c r="AP121" s="418"/>
      <c r="AQ121" s="418"/>
      <c r="AR121" s="418"/>
      <c r="AS121" s="418"/>
      <c r="AT121" s="418"/>
      <c r="AU121" s="418"/>
      <c r="AV121" s="418"/>
      <c r="AW121" s="418"/>
      <c r="AX121" s="418"/>
      <c r="AY121" s="418"/>
      <c r="AZ121" s="418"/>
      <c r="BA121" s="418"/>
      <c r="BB121" s="418"/>
      <c r="BC121" s="418"/>
      <c r="BD121" s="404"/>
      <c r="BE121" s="404"/>
      <c r="BF121" s="404"/>
      <c r="BG121" s="404"/>
      <c r="BH121" s="404"/>
      <c r="BI121" s="404"/>
      <c r="BJ121" s="404"/>
      <c r="BK121" s="404"/>
      <c r="BL121" s="404"/>
      <c r="BM121" s="404"/>
      <c r="BN121" s="404"/>
      <c r="BO121" s="404"/>
      <c r="BP121" s="404"/>
      <c r="BQ121" s="404"/>
      <c r="BR121" s="404"/>
      <c r="BS121" s="404"/>
      <c r="BT121" s="404"/>
      <c r="BU121" s="404"/>
      <c r="BV121" s="404"/>
      <c r="BW121" s="404"/>
      <c r="BX121" s="404"/>
      <c r="BY121" s="404"/>
      <c r="BZ121" s="404"/>
      <c r="CA121" s="404"/>
      <c r="CB121" s="404"/>
      <c r="CC121" s="404"/>
      <c r="CD121" s="404"/>
      <c r="CE121" s="404"/>
      <c r="CF121" s="404"/>
      <c r="CG121" s="404"/>
      <c r="CH121" s="404"/>
      <c r="CI121" s="404"/>
      <c r="CJ121" s="551"/>
      <c r="CK121" s="551"/>
      <c r="CL121" s="551"/>
      <c r="CM121" s="551"/>
      <c r="CN121" s="551"/>
      <c r="CO121" s="551"/>
      <c r="CP121" s="551"/>
      <c r="CQ121" s="551"/>
      <c r="CR121" s="551"/>
      <c r="CS121" s="551"/>
      <c r="CT121" s="551"/>
      <c r="CU121" s="551"/>
      <c r="CV121" s="551"/>
      <c r="CW121" s="551"/>
      <c r="CX121" s="551"/>
      <c r="CY121" s="551"/>
      <c r="CZ121" s="551"/>
      <c r="DA121" s="551"/>
    </row>
    <row r="122" spans="1:105" s="5" customFormat="1" ht="15" customHeight="1" x14ac:dyDescent="0.2">
      <c r="A122" s="411"/>
      <c r="B122" s="411"/>
      <c r="C122" s="411"/>
      <c r="D122" s="411"/>
      <c r="E122" s="411"/>
      <c r="F122" s="411"/>
      <c r="G122" s="411"/>
      <c r="H122" s="473" t="s">
        <v>7</v>
      </c>
      <c r="I122" s="473"/>
      <c r="J122" s="473"/>
      <c r="K122" s="473"/>
      <c r="L122" s="473"/>
      <c r="M122" s="473"/>
      <c r="N122" s="473"/>
      <c r="O122" s="473"/>
      <c r="P122" s="473"/>
      <c r="Q122" s="473"/>
      <c r="R122" s="473"/>
      <c r="S122" s="473"/>
      <c r="T122" s="473"/>
      <c r="U122" s="473"/>
      <c r="V122" s="473"/>
      <c r="W122" s="473"/>
      <c r="X122" s="473"/>
      <c r="Y122" s="473"/>
      <c r="Z122" s="473"/>
      <c r="AA122" s="473"/>
      <c r="AB122" s="473"/>
      <c r="AC122" s="473"/>
      <c r="AD122" s="473"/>
      <c r="AE122" s="473"/>
      <c r="AF122" s="473"/>
      <c r="AG122" s="473"/>
      <c r="AH122" s="473"/>
      <c r="AI122" s="473"/>
      <c r="AJ122" s="473"/>
      <c r="AK122" s="473"/>
      <c r="AL122" s="473"/>
      <c r="AM122" s="473"/>
      <c r="AN122" s="473"/>
      <c r="AO122" s="473"/>
      <c r="AP122" s="473"/>
      <c r="AQ122" s="473"/>
      <c r="AR122" s="473"/>
      <c r="AS122" s="473"/>
      <c r="AT122" s="473"/>
      <c r="AU122" s="473"/>
      <c r="AV122" s="473"/>
      <c r="AW122" s="473"/>
      <c r="AX122" s="473"/>
      <c r="AY122" s="473"/>
      <c r="AZ122" s="473"/>
      <c r="BA122" s="473"/>
      <c r="BB122" s="473"/>
      <c r="BC122" s="474"/>
      <c r="BD122" s="404" t="s">
        <v>8</v>
      </c>
      <c r="BE122" s="404"/>
      <c r="BF122" s="404"/>
      <c r="BG122" s="404"/>
      <c r="BH122" s="404"/>
      <c r="BI122" s="404"/>
      <c r="BJ122" s="404"/>
      <c r="BK122" s="404"/>
      <c r="BL122" s="404"/>
      <c r="BM122" s="404"/>
      <c r="BN122" s="404"/>
      <c r="BO122" s="404"/>
      <c r="BP122" s="404"/>
      <c r="BQ122" s="404"/>
      <c r="BR122" s="404"/>
      <c r="BS122" s="404"/>
      <c r="BT122" s="404" t="s">
        <v>8</v>
      </c>
      <c r="BU122" s="404"/>
      <c r="BV122" s="404"/>
      <c r="BW122" s="404"/>
      <c r="BX122" s="404"/>
      <c r="BY122" s="404"/>
      <c r="BZ122" s="404"/>
      <c r="CA122" s="404"/>
      <c r="CB122" s="404"/>
      <c r="CC122" s="404"/>
      <c r="CD122" s="404"/>
      <c r="CE122" s="404"/>
      <c r="CF122" s="404"/>
      <c r="CG122" s="404"/>
      <c r="CH122" s="404"/>
      <c r="CI122" s="404"/>
      <c r="CJ122" s="589"/>
      <c r="CK122" s="589"/>
      <c r="CL122" s="589"/>
      <c r="CM122" s="589"/>
      <c r="CN122" s="589"/>
      <c r="CO122" s="589"/>
      <c r="CP122" s="589"/>
      <c r="CQ122" s="589"/>
      <c r="CR122" s="589"/>
      <c r="CS122" s="589"/>
      <c r="CT122" s="589"/>
      <c r="CU122" s="589"/>
      <c r="CV122" s="589"/>
      <c r="CW122" s="589"/>
      <c r="CX122" s="589"/>
      <c r="CY122" s="589"/>
      <c r="CZ122" s="589"/>
      <c r="DA122" s="589"/>
    </row>
    <row r="124" spans="1:105" s="6" customFormat="1" ht="14.25" x14ac:dyDescent="0.2">
      <c r="A124" s="465" t="s">
        <v>57</v>
      </c>
      <c r="B124" s="465"/>
      <c r="C124" s="465"/>
      <c r="D124" s="465"/>
      <c r="E124" s="465"/>
      <c r="F124" s="465"/>
      <c r="G124" s="465"/>
      <c r="H124" s="465"/>
      <c r="I124" s="465"/>
      <c r="J124" s="465"/>
      <c r="K124" s="465"/>
      <c r="L124" s="465"/>
      <c r="M124" s="465"/>
      <c r="N124" s="465"/>
      <c r="O124" s="465"/>
      <c r="P124" s="465"/>
      <c r="Q124" s="465"/>
      <c r="R124" s="465"/>
      <c r="S124" s="465"/>
      <c r="T124" s="465"/>
      <c r="U124" s="465"/>
      <c r="V124" s="465"/>
      <c r="W124" s="465"/>
      <c r="X124" s="465"/>
      <c r="Y124" s="465"/>
      <c r="Z124" s="465"/>
      <c r="AA124" s="465"/>
      <c r="AB124" s="465"/>
      <c r="AC124" s="465"/>
      <c r="AD124" s="465"/>
      <c r="AE124" s="465"/>
      <c r="AF124" s="465"/>
      <c r="AG124" s="465"/>
      <c r="AH124" s="465"/>
      <c r="AI124" s="465"/>
      <c r="AJ124" s="465"/>
      <c r="AK124" s="465"/>
      <c r="AL124" s="465"/>
      <c r="AM124" s="465"/>
      <c r="AN124" s="465"/>
      <c r="AO124" s="465"/>
      <c r="AP124" s="465"/>
      <c r="AQ124" s="465"/>
      <c r="AR124" s="465"/>
      <c r="AS124" s="465"/>
      <c r="AT124" s="465"/>
      <c r="AU124" s="465"/>
      <c r="AV124" s="465"/>
      <c r="AW124" s="465"/>
      <c r="AX124" s="465"/>
      <c r="AY124" s="465"/>
      <c r="AZ124" s="465"/>
      <c r="BA124" s="465"/>
      <c r="BB124" s="465"/>
      <c r="BC124" s="465"/>
      <c r="BD124" s="465"/>
      <c r="BE124" s="465"/>
      <c r="BF124" s="465"/>
      <c r="BG124" s="465"/>
      <c r="BH124" s="465"/>
      <c r="BI124" s="465"/>
      <c r="BJ124" s="465"/>
      <c r="BK124" s="465"/>
      <c r="BL124" s="465"/>
      <c r="BM124" s="465"/>
      <c r="BN124" s="465"/>
      <c r="BO124" s="465"/>
      <c r="BP124" s="465"/>
      <c r="BQ124" s="465"/>
      <c r="BR124" s="465"/>
      <c r="BS124" s="465"/>
      <c r="BT124" s="465"/>
      <c r="BU124" s="465"/>
      <c r="BV124" s="465"/>
      <c r="BW124" s="465"/>
      <c r="BX124" s="465"/>
      <c r="BY124" s="465"/>
      <c r="BZ124" s="465"/>
      <c r="CA124" s="465"/>
      <c r="CB124" s="465"/>
      <c r="CC124" s="465"/>
      <c r="CD124" s="465"/>
      <c r="CE124" s="465"/>
      <c r="CF124" s="465"/>
      <c r="CG124" s="465"/>
      <c r="CH124" s="465"/>
      <c r="CI124" s="465"/>
      <c r="CJ124" s="465"/>
      <c r="CK124" s="465"/>
      <c r="CL124" s="465"/>
      <c r="CM124" s="465"/>
      <c r="CN124" s="465"/>
      <c r="CO124" s="465"/>
      <c r="CP124" s="465"/>
      <c r="CQ124" s="465"/>
      <c r="CR124" s="465"/>
      <c r="CS124" s="465"/>
      <c r="CT124" s="465"/>
      <c r="CU124" s="465"/>
      <c r="CV124" s="465"/>
      <c r="CW124" s="465"/>
      <c r="CX124" s="465"/>
      <c r="CY124" s="465"/>
      <c r="CZ124" s="465"/>
      <c r="DA124" s="465"/>
    </row>
    <row r="125" spans="1:105" ht="6" customHeight="1" x14ac:dyDescent="0.25"/>
    <row r="126" spans="1:105" s="6" customFormat="1" ht="15" x14ac:dyDescent="0.25">
      <c r="A126" s="6" t="s">
        <v>11</v>
      </c>
      <c r="X126" s="678"/>
      <c r="Y126" s="678"/>
      <c r="Z126" s="678"/>
      <c r="AA126" s="678"/>
      <c r="AB126" s="678"/>
      <c r="AC126" s="678"/>
      <c r="AD126" s="678"/>
      <c r="AE126" s="678"/>
      <c r="AF126" s="678"/>
      <c r="AG126" s="678"/>
      <c r="AH126" s="678"/>
      <c r="AI126" s="678"/>
      <c r="AJ126" s="678"/>
      <c r="AK126" s="678"/>
      <c r="AL126" s="678"/>
      <c r="AM126" s="678"/>
      <c r="AN126" s="678"/>
      <c r="AO126" s="678"/>
      <c r="AP126" s="678"/>
      <c r="AQ126" s="678"/>
      <c r="AR126" s="678"/>
      <c r="AS126" s="678"/>
      <c r="AT126" s="678"/>
      <c r="AU126" s="678"/>
      <c r="AV126" s="678"/>
      <c r="AW126" s="678"/>
      <c r="AX126" s="678"/>
      <c r="AY126" s="678"/>
      <c r="AZ126" s="678"/>
      <c r="BA126" s="678"/>
      <c r="BB126" s="678"/>
      <c r="BC126" s="678"/>
      <c r="BD126" s="678"/>
      <c r="BE126" s="678"/>
      <c r="BF126" s="678"/>
      <c r="BG126" s="678"/>
      <c r="BH126" s="678"/>
      <c r="BI126" s="678"/>
      <c r="BJ126" s="678"/>
      <c r="BK126" s="678"/>
      <c r="BL126" s="678"/>
      <c r="BM126" s="678"/>
      <c r="BN126" s="678"/>
      <c r="BO126" s="678"/>
      <c r="BP126" s="678"/>
      <c r="BQ126" s="678"/>
      <c r="BR126" s="678"/>
      <c r="BS126" s="678"/>
      <c r="BT126" s="678"/>
      <c r="BU126" s="678"/>
      <c r="BV126" s="678"/>
      <c r="BW126" s="678"/>
      <c r="BX126" s="678"/>
      <c r="BY126" s="678"/>
      <c r="BZ126" s="678"/>
      <c r="CA126" s="678"/>
      <c r="CB126" s="678"/>
      <c r="CC126" s="678"/>
      <c r="CD126" s="678"/>
      <c r="CE126" s="678"/>
      <c r="CF126" s="678"/>
      <c r="CG126" s="678"/>
      <c r="CH126" s="678"/>
      <c r="CI126" s="678"/>
      <c r="CJ126" s="678"/>
      <c r="CK126" s="678"/>
      <c r="CL126" s="678"/>
      <c r="CM126" s="678"/>
      <c r="CN126" s="678"/>
      <c r="CO126" s="678"/>
      <c r="CP126" s="678"/>
      <c r="CQ126" s="678"/>
      <c r="CR126" s="678"/>
      <c r="CS126" s="678"/>
      <c r="CT126" s="678"/>
      <c r="CU126" s="678"/>
      <c r="CV126" s="678"/>
      <c r="CW126" s="678"/>
      <c r="CX126" s="678"/>
      <c r="CY126" s="678"/>
      <c r="CZ126" s="678"/>
      <c r="DA126" s="678"/>
    </row>
    <row r="127" spans="1:105" s="6" customFormat="1" ht="6" customHeight="1" x14ac:dyDescent="0.2">
      <c r="X127" s="11"/>
      <c r="Y127" s="11"/>
      <c r="Z127" s="11"/>
      <c r="AA127" s="11"/>
      <c r="AB127" s="11"/>
      <c r="AC127" s="11"/>
      <c r="AD127" s="11"/>
      <c r="AE127" s="11"/>
      <c r="AF127" s="11"/>
      <c r="AG127" s="11"/>
      <c r="AH127" s="11"/>
      <c r="AI127" s="11"/>
      <c r="AJ127" s="11"/>
      <c r="AK127" s="11"/>
      <c r="AL127" s="11"/>
      <c r="AM127" s="11"/>
      <c r="AN127" s="11"/>
      <c r="AO127" s="11"/>
      <c r="AP127" s="11"/>
      <c r="AQ127" s="11"/>
      <c r="AR127" s="11"/>
      <c r="AS127" s="11"/>
      <c r="AT127" s="11"/>
      <c r="AU127" s="11"/>
      <c r="AV127" s="11"/>
      <c r="AW127" s="11"/>
      <c r="AX127" s="11"/>
      <c r="AY127" s="11"/>
      <c r="AZ127" s="11"/>
      <c r="BA127" s="11"/>
      <c r="BB127" s="11"/>
      <c r="BC127" s="11"/>
      <c r="BD127" s="11"/>
      <c r="BE127" s="11"/>
      <c r="BF127" s="11"/>
      <c r="BG127" s="11"/>
      <c r="BH127" s="11"/>
      <c r="BI127" s="11"/>
      <c r="BJ127" s="11"/>
      <c r="BK127" s="11"/>
      <c r="BL127" s="11"/>
      <c r="BM127" s="11"/>
      <c r="BN127" s="11"/>
      <c r="BO127" s="11"/>
      <c r="BP127" s="11"/>
      <c r="BQ127" s="11"/>
      <c r="BR127" s="11"/>
      <c r="BS127" s="11"/>
      <c r="BT127" s="11"/>
      <c r="BU127" s="11"/>
      <c r="BV127" s="11"/>
      <c r="BW127" s="11"/>
      <c r="BX127" s="11"/>
      <c r="BY127" s="11"/>
      <c r="BZ127" s="11"/>
      <c r="CA127" s="11"/>
      <c r="CB127" s="11"/>
      <c r="CC127" s="11"/>
      <c r="CD127" s="11"/>
      <c r="CE127" s="11"/>
      <c r="CF127" s="11"/>
      <c r="CG127" s="11"/>
      <c r="CH127" s="11"/>
      <c r="CI127" s="11"/>
      <c r="CJ127" s="11"/>
      <c r="CK127" s="11"/>
      <c r="CL127" s="11"/>
      <c r="CM127" s="11"/>
      <c r="CN127" s="11"/>
      <c r="CO127" s="11"/>
      <c r="CP127" s="11"/>
      <c r="CQ127" s="11"/>
      <c r="CR127" s="11"/>
      <c r="CS127" s="11"/>
      <c r="CT127" s="11"/>
      <c r="CU127" s="11"/>
      <c r="CV127" s="11"/>
      <c r="CW127" s="11"/>
      <c r="CX127" s="11"/>
      <c r="CY127" s="11"/>
      <c r="CZ127" s="11"/>
      <c r="DA127" s="11"/>
    </row>
    <row r="128" spans="1:105" s="6" customFormat="1" ht="14.25" x14ac:dyDescent="0.2">
      <c r="A128" s="443" t="s">
        <v>10</v>
      </c>
      <c r="B128" s="443"/>
      <c r="C128" s="443"/>
      <c r="D128" s="443"/>
      <c r="E128" s="443"/>
      <c r="F128" s="443"/>
      <c r="G128" s="443"/>
      <c r="H128" s="443"/>
      <c r="I128" s="443"/>
      <c r="J128" s="443"/>
      <c r="K128" s="443"/>
      <c r="L128" s="443"/>
      <c r="M128" s="443"/>
      <c r="N128" s="443"/>
      <c r="O128" s="443"/>
      <c r="P128" s="443"/>
      <c r="Q128" s="443"/>
      <c r="R128" s="443"/>
      <c r="S128" s="443"/>
      <c r="T128" s="443"/>
      <c r="U128" s="443"/>
      <c r="V128" s="443"/>
      <c r="W128" s="443"/>
      <c r="X128" s="443"/>
      <c r="Y128" s="443"/>
      <c r="Z128" s="443"/>
      <c r="AA128" s="443"/>
      <c r="AB128" s="443"/>
      <c r="AC128" s="443"/>
      <c r="AD128" s="443"/>
      <c r="AE128" s="443"/>
      <c r="AF128" s="443"/>
      <c r="AG128" s="443"/>
      <c r="AH128" s="443"/>
      <c r="AI128" s="443"/>
      <c r="AJ128" s="443"/>
      <c r="AK128" s="443"/>
      <c r="AL128" s="443"/>
      <c r="AM128" s="443"/>
      <c r="AN128" s="443"/>
      <c r="AO128" s="443"/>
      <c r="AP128" s="444" t="s">
        <v>118</v>
      </c>
      <c r="AQ128" s="444"/>
      <c r="AR128" s="444"/>
      <c r="AS128" s="444"/>
      <c r="AT128" s="444"/>
      <c r="AU128" s="444"/>
      <c r="AV128" s="444"/>
      <c r="AW128" s="444"/>
      <c r="AX128" s="444"/>
      <c r="AY128" s="444"/>
      <c r="AZ128" s="444"/>
      <c r="BA128" s="444"/>
      <c r="BB128" s="444"/>
      <c r="BC128" s="444"/>
      <c r="BD128" s="444"/>
      <c r="BE128" s="444"/>
      <c r="BF128" s="444"/>
      <c r="BG128" s="444"/>
      <c r="BH128" s="444"/>
      <c r="BI128" s="444"/>
      <c r="BJ128" s="444"/>
      <c r="BK128" s="444"/>
      <c r="BL128" s="444"/>
      <c r="BM128" s="444"/>
      <c r="BN128" s="444"/>
      <c r="BO128" s="444"/>
      <c r="BP128" s="444"/>
      <c r="BQ128" s="444"/>
      <c r="BR128" s="444"/>
      <c r="BS128" s="444"/>
      <c r="BT128" s="444"/>
      <c r="BU128" s="444"/>
      <c r="BV128" s="444"/>
      <c r="BW128" s="444"/>
      <c r="BX128" s="444"/>
      <c r="BY128" s="444"/>
      <c r="BZ128" s="444"/>
      <c r="CA128" s="444"/>
      <c r="CB128" s="444"/>
      <c r="CC128" s="444"/>
      <c r="CD128" s="444"/>
      <c r="CE128" s="444"/>
      <c r="CF128" s="444"/>
      <c r="CG128" s="444"/>
      <c r="CH128" s="444"/>
      <c r="CI128" s="444"/>
      <c r="CJ128" s="444"/>
      <c r="CK128" s="444"/>
      <c r="CL128" s="444"/>
      <c r="CM128" s="444"/>
      <c r="CN128" s="444"/>
      <c r="CO128" s="444"/>
      <c r="CP128" s="444"/>
      <c r="CQ128" s="444"/>
      <c r="CR128" s="444"/>
      <c r="CS128" s="444"/>
      <c r="CT128" s="444"/>
      <c r="CU128" s="444"/>
      <c r="CV128" s="444"/>
      <c r="CW128" s="444"/>
      <c r="CX128" s="444"/>
      <c r="CY128" s="444"/>
      <c r="CZ128" s="444"/>
      <c r="DA128" s="444"/>
    </row>
    <row r="129" spans="1:105" ht="10.5" customHeight="1" x14ac:dyDescent="0.25"/>
    <row r="130" spans="1:105" s="6" customFormat="1" ht="14.25" x14ac:dyDescent="0.2">
      <c r="A130" s="465" t="s">
        <v>58</v>
      </c>
      <c r="B130" s="465"/>
      <c r="C130" s="465"/>
      <c r="D130" s="465"/>
      <c r="E130" s="465"/>
      <c r="F130" s="465"/>
      <c r="G130" s="465"/>
      <c r="H130" s="465"/>
      <c r="I130" s="465"/>
      <c r="J130" s="465"/>
      <c r="K130" s="465"/>
      <c r="L130" s="465"/>
      <c r="M130" s="465"/>
      <c r="N130" s="465"/>
      <c r="O130" s="465"/>
      <c r="P130" s="465"/>
      <c r="Q130" s="465"/>
      <c r="R130" s="465"/>
      <c r="S130" s="465"/>
      <c r="T130" s="465"/>
      <c r="U130" s="465"/>
      <c r="V130" s="465"/>
      <c r="W130" s="465"/>
      <c r="X130" s="465"/>
      <c r="Y130" s="465"/>
      <c r="Z130" s="465"/>
      <c r="AA130" s="465"/>
      <c r="AB130" s="465"/>
      <c r="AC130" s="465"/>
      <c r="AD130" s="465"/>
      <c r="AE130" s="465"/>
      <c r="AF130" s="465"/>
      <c r="AG130" s="465"/>
      <c r="AH130" s="465"/>
      <c r="AI130" s="465"/>
      <c r="AJ130" s="465"/>
      <c r="AK130" s="465"/>
      <c r="AL130" s="465"/>
      <c r="AM130" s="465"/>
      <c r="AN130" s="465"/>
      <c r="AO130" s="465"/>
      <c r="AP130" s="465"/>
      <c r="AQ130" s="465"/>
      <c r="AR130" s="465"/>
      <c r="AS130" s="465"/>
      <c r="AT130" s="465"/>
      <c r="AU130" s="465"/>
      <c r="AV130" s="465"/>
      <c r="AW130" s="465"/>
      <c r="AX130" s="465"/>
      <c r="AY130" s="465"/>
      <c r="AZ130" s="465"/>
      <c r="BA130" s="465"/>
      <c r="BB130" s="465"/>
      <c r="BC130" s="465"/>
      <c r="BD130" s="465"/>
      <c r="BE130" s="465"/>
      <c r="BF130" s="465"/>
      <c r="BG130" s="465"/>
      <c r="BH130" s="465"/>
      <c r="BI130" s="465"/>
      <c r="BJ130" s="465"/>
      <c r="BK130" s="465"/>
      <c r="BL130" s="465"/>
      <c r="BM130" s="465"/>
      <c r="BN130" s="465"/>
      <c r="BO130" s="465"/>
      <c r="BP130" s="465"/>
      <c r="BQ130" s="465"/>
      <c r="BR130" s="465"/>
      <c r="BS130" s="465"/>
      <c r="BT130" s="465"/>
      <c r="BU130" s="465"/>
      <c r="BV130" s="465"/>
      <c r="BW130" s="465"/>
      <c r="BX130" s="465"/>
      <c r="BY130" s="465"/>
      <c r="BZ130" s="465"/>
      <c r="CA130" s="465"/>
      <c r="CB130" s="465"/>
      <c r="CC130" s="465"/>
      <c r="CD130" s="465"/>
      <c r="CE130" s="465"/>
      <c r="CF130" s="465"/>
      <c r="CG130" s="465"/>
      <c r="CH130" s="465"/>
      <c r="CI130" s="465"/>
      <c r="CJ130" s="465"/>
      <c r="CK130" s="465"/>
      <c r="CL130" s="465"/>
      <c r="CM130" s="465"/>
      <c r="CN130" s="465"/>
      <c r="CO130" s="465"/>
      <c r="CP130" s="465"/>
      <c r="CQ130" s="465"/>
      <c r="CR130" s="465"/>
      <c r="CS130" s="465"/>
      <c r="CT130" s="465"/>
      <c r="CU130" s="465"/>
      <c r="CV130" s="465"/>
      <c r="CW130" s="465"/>
      <c r="CX130" s="465"/>
      <c r="CY130" s="465"/>
      <c r="CZ130" s="465"/>
      <c r="DA130" s="465"/>
    </row>
    <row r="131" spans="1:105" ht="10.5" customHeight="1" x14ac:dyDescent="0.25"/>
    <row r="132" spans="1:105" s="3" customFormat="1" ht="45" customHeight="1" x14ac:dyDescent="0.2">
      <c r="A132" s="469" t="s">
        <v>0</v>
      </c>
      <c r="B132" s="470"/>
      <c r="C132" s="470"/>
      <c r="D132" s="470"/>
      <c r="E132" s="470"/>
      <c r="F132" s="470"/>
      <c r="G132" s="471"/>
      <c r="H132" s="469" t="s">
        <v>14</v>
      </c>
      <c r="I132" s="470"/>
      <c r="J132" s="470"/>
      <c r="K132" s="470"/>
      <c r="L132" s="470"/>
      <c r="M132" s="470"/>
      <c r="N132" s="470"/>
      <c r="O132" s="470"/>
      <c r="P132" s="470"/>
      <c r="Q132" s="470"/>
      <c r="R132" s="470"/>
      <c r="S132" s="470"/>
      <c r="T132" s="470"/>
      <c r="U132" s="470"/>
      <c r="V132" s="470"/>
      <c r="W132" s="470"/>
      <c r="X132" s="470"/>
      <c r="Y132" s="470"/>
      <c r="Z132" s="470"/>
      <c r="AA132" s="470"/>
      <c r="AB132" s="470"/>
      <c r="AC132" s="470"/>
      <c r="AD132" s="470"/>
      <c r="AE132" s="470"/>
      <c r="AF132" s="470"/>
      <c r="AG132" s="470"/>
      <c r="AH132" s="470"/>
      <c r="AI132" s="470"/>
      <c r="AJ132" s="470"/>
      <c r="AK132" s="470"/>
      <c r="AL132" s="470"/>
      <c r="AM132" s="470"/>
      <c r="AN132" s="470"/>
      <c r="AO132" s="471"/>
      <c r="AP132" s="469" t="s">
        <v>60</v>
      </c>
      <c r="AQ132" s="470"/>
      <c r="AR132" s="470"/>
      <c r="AS132" s="470"/>
      <c r="AT132" s="470"/>
      <c r="AU132" s="470"/>
      <c r="AV132" s="470"/>
      <c r="AW132" s="470"/>
      <c r="AX132" s="470"/>
      <c r="AY132" s="470"/>
      <c r="AZ132" s="470"/>
      <c r="BA132" s="470"/>
      <c r="BB132" s="470"/>
      <c r="BC132" s="470"/>
      <c r="BD132" s="470"/>
      <c r="BE132" s="471"/>
      <c r="BF132" s="469" t="s">
        <v>61</v>
      </c>
      <c r="BG132" s="470"/>
      <c r="BH132" s="470"/>
      <c r="BI132" s="470"/>
      <c r="BJ132" s="470"/>
      <c r="BK132" s="470"/>
      <c r="BL132" s="470"/>
      <c r="BM132" s="470"/>
      <c r="BN132" s="470"/>
      <c r="BO132" s="470"/>
      <c r="BP132" s="470"/>
      <c r="BQ132" s="470"/>
      <c r="BR132" s="470"/>
      <c r="BS132" s="470"/>
      <c r="BT132" s="470"/>
      <c r="BU132" s="471"/>
      <c r="BV132" s="469" t="s">
        <v>62</v>
      </c>
      <c r="BW132" s="470"/>
      <c r="BX132" s="470"/>
      <c r="BY132" s="470"/>
      <c r="BZ132" s="470"/>
      <c r="CA132" s="470"/>
      <c r="CB132" s="470"/>
      <c r="CC132" s="470"/>
      <c r="CD132" s="470"/>
      <c r="CE132" s="470"/>
      <c r="CF132" s="470"/>
      <c r="CG132" s="470"/>
      <c r="CH132" s="470"/>
      <c r="CI132" s="470"/>
      <c r="CJ132" s="470"/>
      <c r="CK132" s="471"/>
      <c r="CL132" s="469" t="s">
        <v>17</v>
      </c>
      <c r="CM132" s="470"/>
      <c r="CN132" s="470"/>
      <c r="CO132" s="470"/>
      <c r="CP132" s="470"/>
      <c r="CQ132" s="470"/>
      <c r="CR132" s="470"/>
      <c r="CS132" s="470"/>
      <c r="CT132" s="470"/>
      <c r="CU132" s="470"/>
      <c r="CV132" s="470"/>
      <c r="CW132" s="470"/>
      <c r="CX132" s="470"/>
      <c r="CY132" s="470"/>
      <c r="CZ132" s="470"/>
      <c r="DA132" s="471"/>
    </row>
    <row r="133" spans="1:105" s="4" customFormat="1" ht="12.75" x14ac:dyDescent="0.2">
      <c r="A133" s="472">
        <v>1</v>
      </c>
      <c r="B133" s="472"/>
      <c r="C133" s="472"/>
      <c r="D133" s="472"/>
      <c r="E133" s="472"/>
      <c r="F133" s="472"/>
      <c r="G133" s="472"/>
      <c r="H133" s="472">
        <v>2</v>
      </c>
      <c r="I133" s="472"/>
      <c r="J133" s="472"/>
      <c r="K133" s="472"/>
      <c r="L133" s="472"/>
      <c r="M133" s="472"/>
      <c r="N133" s="472"/>
      <c r="O133" s="472"/>
      <c r="P133" s="472"/>
      <c r="Q133" s="472"/>
      <c r="R133" s="472"/>
      <c r="S133" s="472"/>
      <c r="T133" s="472"/>
      <c r="U133" s="472"/>
      <c r="V133" s="472"/>
      <c r="W133" s="472"/>
      <c r="X133" s="472"/>
      <c r="Y133" s="472"/>
      <c r="Z133" s="472"/>
      <c r="AA133" s="472"/>
      <c r="AB133" s="472"/>
      <c r="AC133" s="472"/>
      <c r="AD133" s="472"/>
      <c r="AE133" s="472"/>
      <c r="AF133" s="472"/>
      <c r="AG133" s="472"/>
      <c r="AH133" s="472"/>
      <c r="AI133" s="472"/>
      <c r="AJ133" s="472"/>
      <c r="AK133" s="472"/>
      <c r="AL133" s="472"/>
      <c r="AM133" s="472"/>
      <c r="AN133" s="472"/>
      <c r="AO133" s="472"/>
      <c r="AP133" s="472">
        <v>3</v>
      </c>
      <c r="AQ133" s="472"/>
      <c r="AR133" s="472"/>
      <c r="AS133" s="472"/>
      <c r="AT133" s="472"/>
      <c r="AU133" s="472"/>
      <c r="AV133" s="472"/>
      <c r="AW133" s="472"/>
      <c r="AX133" s="472"/>
      <c r="AY133" s="472"/>
      <c r="AZ133" s="472"/>
      <c r="BA133" s="472"/>
      <c r="BB133" s="472"/>
      <c r="BC133" s="472"/>
      <c r="BD133" s="472"/>
      <c r="BE133" s="472"/>
      <c r="BF133" s="472">
        <v>4</v>
      </c>
      <c r="BG133" s="472"/>
      <c r="BH133" s="472"/>
      <c r="BI133" s="472"/>
      <c r="BJ133" s="472"/>
      <c r="BK133" s="472"/>
      <c r="BL133" s="472"/>
      <c r="BM133" s="472"/>
      <c r="BN133" s="472"/>
      <c r="BO133" s="472"/>
      <c r="BP133" s="472"/>
      <c r="BQ133" s="472"/>
      <c r="BR133" s="472"/>
      <c r="BS133" s="472"/>
      <c r="BT133" s="472"/>
      <c r="BU133" s="472"/>
      <c r="BV133" s="472">
        <v>5</v>
      </c>
      <c r="BW133" s="472"/>
      <c r="BX133" s="472"/>
      <c r="BY133" s="472"/>
      <c r="BZ133" s="472"/>
      <c r="CA133" s="472"/>
      <c r="CB133" s="472"/>
      <c r="CC133" s="472"/>
      <c r="CD133" s="472"/>
      <c r="CE133" s="472"/>
      <c r="CF133" s="472"/>
      <c r="CG133" s="472"/>
      <c r="CH133" s="472"/>
      <c r="CI133" s="472"/>
      <c r="CJ133" s="472"/>
      <c r="CK133" s="472"/>
      <c r="CL133" s="472">
        <v>6</v>
      </c>
      <c r="CM133" s="472"/>
      <c r="CN133" s="472"/>
      <c r="CO133" s="472"/>
      <c r="CP133" s="472"/>
      <c r="CQ133" s="472"/>
      <c r="CR133" s="472"/>
      <c r="CS133" s="472"/>
      <c r="CT133" s="472"/>
      <c r="CU133" s="472"/>
      <c r="CV133" s="472"/>
      <c r="CW133" s="472"/>
      <c r="CX133" s="472"/>
      <c r="CY133" s="472"/>
      <c r="CZ133" s="472"/>
      <c r="DA133" s="472"/>
    </row>
    <row r="134" spans="1:105" s="5" customFormat="1" ht="15" customHeight="1" x14ac:dyDescent="0.2">
      <c r="A134" s="411" t="s">
        <v>26</v>
      </c>
      <c r="B134" s="411"/>
      <c r="C134" s="411"/>
      <c r="D134" s="411"/>
      <c r="E134" s="411"/>
      <c r="F134" s="411"/>
      <c r="G134" s="411"/>
      <c r="H134" s="418" t="s">
        <v>88</v>
      </c>
      <c r="I134" s="418"/>
      <c r="J134" s="418"/>
      <c r="K134" s="418"/>
      <c r="L134" s="418"/>
      <c r="M134" s="418"/>
      <c r="N134" s="418"/>
      <c r="O134" s="418"/>
      <c r="P134" s="418"/>
      <c r="Q134" s="418"/>
      <c r="R134" s="418"/>
      <c r="S134" s="418"/>
      <c r="T134" s="418"/>
      <c r="U134" s="418"/>
      <c r="V134" s="418"/>
      <c r="W134" s="418"/>
      <c r="X134" s="418"/>
      <c r="Y134" s="418"/>
      <c r="Z134" s="418"/>
      <c r="AA134" s="418"/>
      <c r="AB134" s="418"/>
      <c r="AC134" s="418"/>
      <c r="AD134" s="418"/>
      <c r="AE134" s="418"/>
      <c r="AF134" s="418"/>
      <c r="AG134" s="418"/>
      <c r="AH134" s="418"/>
      <c r="AI134" s="418"/>
      <c r="AJ134" s="418"/>
      <c r="AK134" s="418"/>
      <c r="AL134" s="418"/>
      <c r="AM134" s="418"/>
      <c r="AN134" s="418"/>
      <c r="AO134" s="418"/>
      <c r="AP134" s="404"/>
      <c r="AQ134" s="404"/>
      <c r="AR134" s="404"/>
      <c r="AS134" s="404"/>
      <c r="AT134" s="404"/>
      <c r="AU134" s="404"/>
      <c r="AV134" s="404"/>
      <c r="AW134" s="404"/>
      <c r="AX134" s="404"/>
      <c r="AY134" s="404"/>
      <c r="AZ134" s="404"/>
      <c r="BA134" s="404"/>
      <c r="BB134" s="404"/>
      <c r="BC134" s="404"/>
      <c r="BD134" s="404"/>
      <c r="BE134" s="404"/>
      <c r="BF134" s="404"/>
      <c r="BG134" s="404"/>
      <c r="BH134" s="404"/>
      <c r="BI134" s="404"/>
      <c r="BJ134" s="404"/>
      <c r="BK134" s="404"/>
      <c r="BL134" s="404"/>
      <c r="BM134" s="404"/>
      <c r="BN134" s="404"/>
      <c r="BO134" s="404"/>
      <c r="BP134" s="404"/>
      <c r="BQ134" s="404"/>
      <c r="BR134" s="404"/>
      <c r="BS134" s="404"/>
      <c r="BT134" s="404"/>
      <c r="BU134" s="404"/>
      <c r="BV134" s="551"/>
      <c r="BW134" s="551"/>
      <c r="BX134" s="551"/>
      <c r="BY134" s="551"/>
      <c r="BZ134" s="551"/>
      <c r="CA134" s="551"/>
      <c r="CB134" s="551"/>
      <c r="CC134" s="551"/>
      <c r="CD134" s="551"/>
      <c r="CE134" s="551"/>
      <c r="CF134" s="551"/>
      <c r="CG134" s="551"/>
      <c r="CH134" s="551"/>
      <c r="CI134" s="551"/>
      <c r="CJ134" s="551"/>
      <c r="CK134" s="551"/>
      <c r="CL134" s="551"/>
      <c r="CM134" s="551"/>
      <c r="CN134" s="551"/>
      <c r="CO134" s="551"/>
      <c r="CP134" s="551"/>
      <c r="CQ134" s="551"/>
      <c r="CR134" s="551"/>
      <c r="CS134" s="551"/>
      <c r="CT134" s="551"/>
      <c r="CU134" s="551"/>
      <c r="CV134" s="551"/>
      <c r="CW134" s="551"/>
      <c r="CX134" s="551"/>
      <c r="CY134" s="551"/>
      <c r="CZ134" s="551"/>
      <c r="DA134" s="551"/>
    </row>
    <row r="135" spans="1:105" s="5" customFormat="1" ht="15" customHeight="1" x14ac:dyDescent="0.2">
      <c r="A135" s="411" t="s">
        <v>30</v>
      </c>
      <c r="B135" s="411"/>
      <c r="C135" s="411"/>
      <c r="D135" s="411"/>
      <c r="E135" s="411"/>
      <c r="F135" s="411"/>
      <c r="G135" s="411"/>
      <c r="H135" s="418" t="s">
        <v>89</v>
      </c>
      <c r="I135" s="418"/>
      <c r="J135" s="418"/>
      <c r="K135" s="418"/>
      <c r="L135" s="418"/>
      <c r="M135" s="418"/>
      <c r="N135" s="418"/>
      <c r="O135" s="418"/>
      <c r="P135" s="418"/>
      <c r="Q135" s="418"/>
      <c r="R135" s="418"/>
      <c r="S135" s="418"/>
      <c r="T135" s="418"/>
      <c r="U135" s="418"/>
      <c r="V135" s="418"/>
      <c r="W135" s="418"/>
      <c r="X135" s="418"/>
      <c r="Y135" s="418"/>
      <c r="Z135" s="418"/>
      <c r="AA135" s="418"/>
      <c r="AB135" s="418"/>
      <c r="AC135" s="418"/>
      <c r="AD135" s="418"/>
      <c r="AE135" s="418"/>
      <c r="AF135" s="418"/>
      <c r="AG135" s="418"/>
      <c r="AH135" s="418"/>
      <c r="AI135" s="418"/>
      <c r="AJ135" s="418"/>
      <c r="AK135" s="418"/>
      <c r="AL135" s="418"/>
      <c r="AM135" s="418"/>
      <c r="AN135" s="418"/>
      <c r="AO135" s="418"/>
      <c r="AP135" s="404"/>
      <c r="AQ135" s="404"/>
      <c r="AR135" s="404"/>
      <c r="AS135" s="404"/>
      <c r="AT135" s="404"/>
      <c r="AU135" s="404"/>
      <c r="AV135" s="404"/>
      <c r="AW135" s="404"/>
      <c r="AX135" s="404"/>
      <c r="AY135" s="404"/>
      <c r="AZ135" s="404"/>
      <c r="BA135" s="404"/>
      <c r="BB135" s="404"/>
      <c r="BC135" s="404"/>
      <c r="BD135" s="404"/>
      <c r="BE135" s="404"/>
      <c r="BF135" s="404"/>
      <c r="BG135" s="404"/>
      <c r="BH135" s="404"/>
      <c r="BI135" s="404"/>
      <c r="BJ135" s="404"/>
      <c r="BK135" s="404"/>
      <c r="BL135" s="404"/>
      <c r="BM135" s="404"/>
      <c r="BN135" s="404"/>
      <c r="BO135" s="404"/>
      <c r="BP135" s="404"/>
      <c r="BQ135" s="404"/>
      <c r="BR135" s="404"/>
      <c r="BS135" s="404"/>
      <c r="BT135" s="404"/>
      <c r="BU135" s="404"/>
      <c r="BV135" s="551"/>
      <c r="BW135" s="551"/>
      <c r="BX135" s="551"/>
      <c r="BY135" s="551"/>
      <c r="BZ135" s="551"/>
      <c r="CA135" s="551"/>
      <c r="CB135" s="551"/>
      <c r="CC135" s="551"/>
      <c r="CD135" s="551"/>
      <c r="CE135" s="551"/>
      <c r="CF135" s="551"/>
      <c r="CG135" s="551"/>
      <c r="CH135" s="551"/>
      <c r="CI135" s="551"/>
      <c r="CJ135" s="551"/>
      <c r="CK135" s="551"/>
      <c r="CL135" s="551"/>
      <c r="CM135" s="551"/>
      <c r="CN135" s="551"/>
      <c r="CO135" s="551"/>
      <c r="CP135" s="551"/>
      <c r="CQ135" s="551"/>
      <c r="CR135" s="551"/>
      <c r="CS135" s="551"/>
      <c r="CT135" s="551"/>
      <c r="CU135" s="551"/>
      <c r="CV135" s="551"/>
      <c r="CW135" s="551"/>
      <c r="CX135" s="551"/>
      <c r="CY135" s="551"/>
      <c r="CZ135" s="551"/>
      <c r="DA135" s="551"/>
    </row>
    <row r="136" spans="1:105" s="5" customFormat="1" ht="15" customHeight="1" x14ac:dyDescent="0.2">
      <c r="A136" s="411" t="s">
        <v>36</v>
      </c>
      <c r="B136" s="411"/>
      <c r="C136" s="411"/>
      <c r="D136" s="411"/>
      <c r="E136" s="411"/>
      <c r="F136" s="411"/>
      <c r="G136" s="411"/>
      <c r="H136" s="418" t="s">
        <v>90</v>
      </c>
      <c r="I136" s="418"/>
      <c r="J136" s="418"/>
      <c r="K136" s="418"/>
      <c r="L136" s="418"/>
      <c r="M136" s="418"/>
      <c r="N136" s="418"/>
      <c r="O136" s="418"/>
      <c r="P136" s="418"/>
      <c r="Q136" s="418"/>
      <c r="R136" s="418"/>
      <c r="S136" s="418"/>
      <c r="T136" s="418"/>
      <c r="U136" s="418"/>
      <c r="V136" s="418"/>
      <c r="W136" s="418"/>
      <c r="X136" s="418"/>
      <c r="Y136" s="418"/>
      <c r="Z136" s="418"/>
      <c r="AA136" s="418"/>
      <c r="AB136" s="418"/>
      <c r="AC136" s="418"/>
      <c r="AD136" s="418"/>
      <c r="AE136" s="418"/>
      <c r="AF136" s="418"/>
      <c r="AG136" s="418"/>
      <c r="AH136" s="418"/>
      <c r="AI136" s="418"/>
      <c r="AJ136" s="418"/>
      <c r="AK136" s="418"/>
      <c r="AL136" s="418"/>
      <c r="AM136" s="418"/>
      <c r="AN136" s="418"/>
      <c r="AO136" s="418"/>
      <c r="AP136" s="404"/>
      <c r="AQ136" s="404"/>
      <c r="AR136" s="404"/>
      <c r="AS136" s="404"/>
      <c r="AT136" s="404"/>
      <c r="AU136" s="404"/>
      <c r="AV136" s="404"/>
      <c r="AW136" s="404"/>
      <c r="AX136" s="404"/>
      <c r="AY136" s="404"/>
      <c r="AZ136" s="404"/>
      <c r="BA136" s="404"/>
      <c r="BB136" s="404"/>
      <c r="BC136" s="404"/>
      <c r="BD136" s="404"/>
      <c r="BE136" s="404"/>
      <c r="BF136" s="404"/>
      <c r="BG136" s="404"/>
      <c r="BH136" s="404"/>
      <c r="BI136" s="404"/>
      <c r="BJ136" s="404"/>
      <c r="BK136" s="404"/>
      <c r="BL136" s="404"/>
      <c r="BM136" s="404"/>
      <c r="BN136" s="404"/>
      <c r="BO136" s="404"/>
      <c r="BP136" s="404"/>
      <c r="BQ136" s="404"/>
      <c r="BR136" s="404"/>
      <c r="BS136" s="404"/>
      <c r="BT136" s="404"/>
      <c r="BU136" s="404"/>
      <c r="BV136" s="551"/>
      <c r="BW136" s="551"/>
      <c r="BX136" s="551"/>
      <c r="BY136" s="551"/>
      <c r="BZ136" s="551"/>
      <c r="CA136" s="551"/>
      <c r="CB136" s="551"/>
      <c r="CC136" s="551"/>
      <c r="CD136" s="551"/>
      <c r="CE136" s="551"/>
      <c r="CF136" s="551"/>
      <c r="CG136" s="551"/>
      <c r="CH136" s="551"/>
      <c r="CI136" s="551"/>
      <c r="CJ136" s="551"/>
      <c r="CK136" s="551"/>
      <c r="CL136" s="551"/>
      <c r="CM136" s="551"/>
      <c r="CN136" s="551"/>
      <c r="CO136" s="551"/>
      <c r="CP136" s="551"/>
      <c r="CQ136" s="551"/>
      <c r="CR136" s="551"/>
      <c r="CS136" s="551"/>
      <c r="CT136" s="551"/>
      <c r="CU136" s="551"/>
      <c r="CV136" s="551"/>
      <c r="CW136" s="551"/>
      <c r="CX136" s="551"/>
      <c r="CY136" s="551"/>
      <c r="CZ136" s="551"/>
      <c r="DA136" s="551"/>
    </row>
    <row r="137" spans="1:105" s="5" customFormat="1" ht="15" customHeight="1" x14ac:dyDescent="0.2">
      <c r="A137" s="411" t="s">
        <v>99</v>
      </c>
      <c r="B137" s="411"/>
      <c r="C137" s="411"/>
      <c r="D137" s="411"/>
      <c r="E137" s="411"/>
      <c r="F137" s="411"/>
      <c r="G137" s="411"/>
      <c r="H137" s="418" t="s">
        <v>91</v>
      </c>
      <c r="I137" s="418"/>
      <c r="J137" s="418"/>
      <c r="K137" s="418"/>
      <c r="L137" s="418"/>
      <c r="M137" s="418"/>
      <c r="N137" s="418"/>
      <c r="O137" s="418"/>
      <c r="P137" s="418"/>
      <c r="Q137" s="418"/>
      <c r="R137" s="418"/>
      <c r="S137" s="418"/>
      <c r="T137" s="418"/>
      <c r="U137" s="418"/>
      <c r="V137" s="418"/>
      <c r="W137" s="418"/>
      <c r="X137" s="418"/>
      <c r="Y137" s="418"/>
      <c r="Z137" s="418"/>
      <c r="AA137" s="418"/>
      <c r="AB137" s="418"/>
      <c r="AC137" s="418"/>
      <c r="AD137" s="418"/>
      <c r="AE137" s="418"/>
      <c r="AF137" s="418"/>
      <c r="AG137" s="418"/>
      <c r="AH137" s="418"/>
      <c r="AI137" s="418"/>
      <c r="AJ137" s="418"/>
      <c r="AK137" s="418"/>
      <c r="AL137" s="418"/>
      <c r="AM137" s="418"/>
      <c r="AN137" s="418"/>
      <c r="AO137" s="418"/>
      <c r="AP137" s="404"/>
      <c r="AQ137" s="404"/>
      <c r="AR137" s="404"/>
      <c r="AS137" s="404"/>
      <c r="AT137" s="404"/>
      <c r="AU137" s="404"/>
      <c r="AV137" s="404"/>
      <c r="AW137" s="404"/>
      <c r="AX137" s="404"/>
      <c r="AY137" s="404"/>
      <c r="AZ137" s="404"/>
      <c r="BA137" s="404"/>
      <c r="BB137" s="404"/>
      <c r="BC137" s="404"/>
      <c r="BD137" s="404"/>
      <c r="BE137" s="404"/>
      <c r="BF137" s="404"/>
      <c r="BG137" s="404"/>
      <c r="BH137" s="404"/>
      <c r="BI137" s="404"/>
      <c r="BJ137" s="404"/>
      <c r="BK137" s="404"/>
      <c r="BL137" s="404"/>
      <c r="BM137" s="404"/>
      <c r="BN137" s="404"/>
      <c r="BO137" s="404"/>
      <c r="BP137" s="404"/>
      <c r="BQ137" s="404"/>
      <c r="BR137" s="404"/>
      <c r="BS137" s="404"/>
      <c r="BT137" s="404"/>
      <c r="BU137" s="404"/>
      <c r="BV137" s="551"/>
      <c r="BW137" s="551"/>
      <c r="BX137" s="551"/>
      <c r="BY137" s="551"/>
      <c r="BZ137" s="551"/>
      <c r="CA137" s="551"/>
      <c r="CB137" s="551"/>
      <c r="CC137" s="551"/>
      <c r="CD137" s="551"/>
      <c r="CE137" s="551"/>
      <c r="CF137" s="551"/>
      <c r="CG137" s="551"/>
      <c r="CH137" s="551"/>
      <c r="CI137" s="551"/>
      <c r="CJ137" s="551"/>
      <c r="CK137" s="551"/>
      <c r="CL137" s="551"/>
      <c r="CM137" s="551"/>
      <c r="CN137" s="551"/>
      <c r="CO137" s="551"/>
      <c r="CP137" s="551"/>
      <c r="CQ137" s="551"/>
      <c r="CR137" s="551"/>
      <c r="CS137" s="551"/>
      <c r="CT137" s="551"/>
      <c r="CU137" s="551"/>
      <c r="CV137" s="551"/>
      <c r="CW137" s="551"/>
      <c r="CX137" s="551"/>
      <c r="CY137" s="551"/>
      <c r="CZ137" s="551"/>
      <c r="DA137" s="551"/>
    </row>
    <row r="138" spans="1:105" s="5" customFormat="1" ht="15" customHeight="1" x14ac:dyDescent="0.2">
      <c r="A138" s="411" t="s">
        <v>100</v>
      </c>
      <c r="B138" s="411"/>
      <c r="C138" s="411"/>
      <c r="D138" s="411"/>
      <c r="E138" s="411"/>
      <c r="F138" s="411"/>
      <c r="G138" s="411"/>
      <c r="H138" s="418" t="s">
        <v>92</v>
      </c>
      <c r="I138" s="418"/>
      <c r="J138" s="418"/>
      <c r="K138" s="418"/>
      <c r="L138" s="418"/>
      <c r="M138" s="418"/>
      <c r="N138" s="418"/>
      <c r="O138" s="418"/>
      <c r="P138" s="418"/>
      <c r="Q138" s="418"/>
      <c r="R138" s="418"/>
      <c r="S138" s="418"/>
      <c r="T138" s="418"/>
      <c r="U138" s="418"/>
      <c r="V138" s="418"/>
      <c r="W138" s="418"/>
      <c r="X138" s="418"/>
      <c r="Y138" s="418"/>
      <c r="Z138" s="418"/>
      <c r="AA138" s="418"/>
      <c r="AB138" s="418"/>
      <c r="AC138" s="418"/>
      <c r="AD138" s="418"/>
      <c r="AE138" s="418"/>
      <c r="AF138" s="418"/>
      <c r="AG138" s="418"/>
      <c r="AH138" s="418"/>
      <c r="AI138" s="418"/>
      <c r="AJ138" s="418"/>
      <c r="AK138" s="418"/>
      <c r="AL138" s="418"/>
      <c r="AM138" s="418"/>
      <c r="AN138" s="418"/>
      <c r="AO138" s="418"/>
      <c r="AP138" s="404"/>
      <c r="AQ138" s="404"/>
      <c r="AR138" s="404"/>
      <c r="AS138" s="404"/>
      <c r="AT138" s="404"/>
      <c r="AU138" s="404"/>
      <c r="AV138" s="404"/>
      <c r="AW138" s="404"/>
      <c r="AX138" s="404"/>
      <c r="AY138" s="404"/>
      <c r="AZ138" s="404"/>
      <c r="BA138" s="404"/>
      <c r="BB138" s="404"/>
      <c r="BC138" s="404"/>
      <c r="BD138" s="404"/>
      <c r="BE138" s="404"/>
      <c r="BF138" s="404"/>
      <c r="BG138" s="404"/>
      <c r="BH138" s="404"/>
      <c r="BI138" s="404"/>
      <c r="BJ138" s="404"/>
      <c r="BK138" s="404"/>
      <c r="BL138" s="404"/>
      <c r="BM138" s="404"/>
      <c r="BN138" s="404"/>
      <c r="BO138" s="404"/>
      <c r="BP138" s="404"/>
      <c r="BQ138" s="404"/>
      <c r="BR138" s="404"/>
      <c r="BS138" s="404"/>
      <c r="BT138" s="404"/>
      <c r="BU138" s="404"/>
      <c r="BV138" s="551"/>
      <c r="BW138" s="551"/>
      <c r="BX138" s="551"/>
      <c r="BY138" s="551"/>
      <c r="BZ138" s="551"/>
      <c r="CA138" s="551"/>
      <c r="CB138" s="551"/>
      <c r="CC138" s="551"/>
      <c r="CD138" s="551"/>
      <c r="CE138" s="551"/>
      <c r="CF138" s="551"/>
      <c r="CG138" s="551"/>
      <c r="CH138" s="551"/>
      <c r="CI138" s="551"/>
      <c r="CJ138" s="551"/>
      <c r="CK138" s="551"/>
      <c r="CL138" s="551"/>
      <c r="CM138" s="551"/>
      <c r="CN138" s="551"/>
      <c r="CO138" s="551"/>
      <c r="CP138" s="551"/>
      <c r="CQ138" s="551"/>
      <c r="CR138" s="551"/>
      <c r="CS138" s="551"/>
      <c r="CT138" s="551"/>
      <c r="CU138" s="551"/>
      <c r="CV138" s="551"/>
      <c r="CW138" s="551"/>
      <c r="CX138" s="551"/>
      <c r="CY138" s="551"/>
      <c r="CZ138" s="551"/>
      <c r="DA138" s="551"/>
    </row>
    <row r="139" spans="1:105" s="5" customFormat="1" ht="15" customHeight="1" x14ac:dyDescent="0.2">
      <c r="A139" s="411" t="s">
        <v>101</v>
      </c>
      <c r="B139" s="411"/>
      <c r="C139" s="411"/>
      <c r="D139" s="411"/>
      <c r="E139" s="411"/>
      <c r="F139" s="411"/>
      <c r="G139" s="411"/>
      <c r="H139" s="418" t="s">
        <v>93</v>
      </c>
      <c r="I139" s="418"/>
      <c r="J139" s="418"/>
      <c r="K139" s="418"/>
      <c r="L139" s="418"/>
      <c r="M139" s="418"/>
      <c r="N139" s="418"/>
      <c r="O139" s="418"/>
      <c r="P139" s="418"/>
      <c r="Q139" s="418"/>
      <c r="R139" s="418"/>
      <c r="S139" s="418"/>
      <c r="T139" s="418"/>
      <c r="U139" s="418"/>
      <c r="V139" s="418"/>
      <c r="W139" s="418"/>
      <c r="X139" s="418"/>
      <c r="Y139" s="418"/>
      <c r="Z139" s="418"/>
      <c r="AA139" s="418"/>
      <c r="AB139" s="418"/>
      <c r="AC139" s="418"/>
      <c r="AD139" s="418"/>
      <c r="AE139" s="418"/>
      <c r="AF139" s="418"/>
      <c r="AG139" s="418"/>
      <c r="AH139" s="418"/>
      <c r="AI139" s="418"/>
      <c r="AJ139" s="418"/>
      <c r="AK139" s="418"/>
      <c r="AL139" s="418"/>
      <c r="AM139" s="418"/>
      <c r="AN139" s="418"/>
      <c r="AO139" s="418"/>
      <c r="AP139" s="404"/>
      <c r="AQ139" s="404"/>
      <c r="AR139" s="404"/>
      <c r="AS139" s="404"/>
      <c r="AT139" s="404"/>
      <c r="AU139" s="404"/>
      <c r="AV139" s="404"/>
      <c r="AW139" s="404"/>
      <c r="AX139" s="404"/>
      <c r="AY139" s="404"/>
      <c r="AZ139" s="404"/>
      <c r="BA139" s="404"/>
      <c r="BB139" s="404"/>
      <c r="BC139" s="404"/>
      <c r="BD139" s="404"/>
      <c r="BE139" s="404"/>
      <c r="BF139" s="404"/>
      <c r="BG139" s="404"/>
      <c r="BH139" s="404"/>
      <c r="BI139" s="404"/>
      <c r="BJ139" s="404"/>
      <c r="BK139" s="404"/>
      <c r="BL139" s="404"/>
      <c r="BM139" s="404"/>
      <c r="BN139" s="404"/>
      <c r="BO139" s="404"/>
      <c r="BP139" s="404"/>
      <c r="BQ139" s="404"/>
      <c r="BR139" s="404"/>
      <c r="BS139" s="404"/>
      <c r="BT139" s="404"/>
      <c r="BU139" s="404"/>
      <c r="BV139" s="551"/>
      <c r="BW139" s="551"/>
      <c r="BX139" s="551"/>
      <c r="BY139" s="551"/>
      <c r="BZ139" s="551"/>
      <c r="CA139" s="551"/>
      <c r="CB139" s="551"/>
      <c r="CC139" s="551"/>
      <c r="CD139" s="551"/>
      <c r="CE139" s="551"/>
      <c r="CF139" s="551"/>
      <c r="CG139" s="551"/>
      <c r="CH139" s="551"/>
      <c r="CI139" s="551"/>
      <c r="CJ139" s="551"/>
      <c r="CK139" s="551"/>
      <c r="CL139" s="551"/>
      <c r="CM139" s="551"/>
      <c r="CN139" s="551"/>
      <c r="CO139" s="551"/>
      <c r="CP139" s="551"/>
      <c r="CQ139" s="551"/>
      <c r="CR139" s="551"/>
      <c r="CS139" s="551"/>
      <c r="CT139" s="551"/>
      <c r="CU139" s="551"/>
      <c r="CV139" s="551"/>
      <c r="CW139" s="551"/>
      <c r="CX139" s="551"/>
      <c r="CY139" s="551"/>
      <c r="CZ139" s="551"/>
      <c r="DA139" s="551"/>
    </row>
    <row r="140" spans="1:105" s="5" customFormat="1" ht="15" customHeight="1" x14ac:dyDescent="0.2">
      <c r="A140" s="411" t="s">
        <v>102</v>
      </c>
      <c r="B140" s="411"/>
      <c r="C140" s="411"/>
      <c r="D140" s="411"/>
      <c r="E140" s="411"/>
      <c r="F140" s="411"/>
      <c r="G140" s="411"/>
      <c r="H140" s="418" t="s">
        <v>94</v>
      </c>
      <c r="I140" s="418"/>
      <c r="J140" s="418"/>
      <c r="K140" s="418"/>
      <c r="L140" s="418"/>
      <c r="M140" s="418"/>
      <c r="N140" s="418"/>
      <c r="O140" s="418"/>
      <c r="P140" s="418"/>
      <c r="Q140" s="418"/>
      <c r="R140" s="418"/>
      <c r="S140" s="418"/>
      <c r="T140" s="418"/>
      <c r="U140" s="418"/>
      <c r="V140" s="418"/>
      <c r="W140" s="418"/>
      <c r="X140" s="418"/>
      <c r="Y140" s="418"/>
      <c r="Z140" s="418"/>
      <c r="AA140" s="418"/>
      <c r="AB140" s="418"/>
      <c r="AC140" s="418"/>
      <c r="AD140" s="418"/>
      <c r="AE140" s="418"/>
      <c r="AF140" s="418"/>
      <c r="AG140" s="418"/>
      <c r="AH140" s="418"/>
      <c r="AI140" s="418"/>
      <c r="AJ140" s="418"/>
      <c r="AK140" s="418"/>
      <c r="AL140" s="418"/>
      <c r="AM140" s="418"/>
      <c r="AN140" s="418"/>
      <c r="AO140" s="418"/>
      <c r="AP140" s="404"/>
      <c r="AQ140" s="404"/>
      <c r="AR140" s="404"/>
      <c r="AS140" s="404"/>
      <c r="AT140" s="404"/>
      <c r="AU140" s="404"/>
      <c r="AV140" s="404"/>
      <c r="AW140" s="404"/>
      <c r="AX140" s="404"/>
      <c r="AY140" s="404"/>
      <c r="AZ140" s="404"/>
      <c r="BA140" s="404"/>
      <c r="BB140" s="404"/>
      <c r="BC140" s="404"/>
      <c r="BD140" s="404"/>
      <c r="BE140" s="404"/>
      <c r="BF140" s="404"/>
      <c r="BG140" s="404"/>
      <c r="BH140" s="404"/>
      <c r="BI140" s="404"/>
      <c r="BJ140" s="404"/>
      <c r="BK140" s="404"/>
      <c r="BL140" s="404"/>
      <c r="BM140" s="404"/>
      <c r="BN140" s="404"/>
      <c r="BO140" s="404"/>
      <c r="BP140" s="404"/>
      <c r="BQ140" s="404"/>
      <c r="BR140" s="404"/>
      <c r="BS140" s="404"/>
      <c r="BT140" s="404"/>
      <c r="BU140" s="404"/>
      <c r="BV140" s="551"/>
      <c r="BW140" s="551"/>
      <c r="BX140" s="551"/>
      <c r="BY140" s="551"/>
      <c r="BZ140" s="551"/>
      <c r="CA140" s="551"/>
      <c r="CB140" s="551"/>
      <c r="CC140" s="551"/>
      <c r="CD140" s="551"/>
      <c r="CE140" s="551"/>
      <c r="CF140" s="551"/>
      <c r="CG140" s="551"/>
      <c r="CH140" s="551"/>
      <c r="CI140" s="551"/>
      <c r="CJ140" s="551"/>
      <c r="CK140" s="551"/>
      <c r="CL140" s="551"/>
      <c r="CM140" s="551"/>
      <c r="CN140" s="551"/>
      <c r="CO140" s="551"/>
      <c r="CP140" s="551"/>
      <c r="CQ140" s="551"/>
      <c r="CR140" s="551"/>
      <c r="CS140" s="551"/>
      <c r="CT140" s="551"/>
      <c r="CU140" s="551"/>
      <c r="CV140" s="551"/>
      <c r="CW140" s="551"/>
      <c r="CX140" s="551"/>
      <c r="CY140" s="551"/>
      <c r="CZ140" s="551"/>
      <c r="DA140" s="551"/>
    </row>
    <row r="141" spans="1:105" s="5" customFormat="1" ht="15" customHeight="1" x14ac:dyDescent="0.2">
      <c r="A141" s="411" t="s">
        <v>103</v>
      </c>
      <c r="B141" s="411"/>
      <c r="C141" s="411"/>
      <c r="D141" s="411"/>
      <c r="E141" s="411"/>
      <c r="F141" s="411"/>
      <c r="G141" s="411"/>
      <c r="H141" s="418" t="s">
        <v>309</v>
      </c>
      <c r="I141" s="418"/>
      <c r="J141" s="418"/>
      <c r="K141" s="418"/>
      <c r="L141" s="418"/>
      <c r="M141" s="418"/>
      <c r="N141" s="418"/>
      <c r="O141" s="418"/>
      <c r="P141" s="418"/>
      <c r="Q141" s="418"/>
      <c r="R141" s="418"/>
      <c r="S141" s="418"/>
      <c r="T141" s="418"/>
      <c r="U141" s="418"/>
      <c r="V141" s="418"/>
      <c r="W141" s="418"/>
      <c r="X141" s="418"/>
      <c r="Y141" s="418"/>
      <c r="Z141" s="418"/>
      <c r="AA141" s="418"/>
      <c r="AB141" s="418"/>
      <c r="AC141" s="418"/>
      <c r="AD141" s="418"/>
      <c r="AE141" s="418"/>
      <c r="AF141" s="418"/>
      <c r="AG141" s="418"/>
      <c r="AH141" s="418"/>
      <c r="AI141" s="418"/>
      <c r="AJ141" s="418"/>
      <c r="AK141" s="418"/>
      <c r="AL141" s="418"/>
      <c r="AM141" s="418"/>
      <c r="AN141" s="418"/>
      <c r="AO141" s="418"/>
      <c r="AP141" s="404"/>
      <c r="AQ141" s="404"/>
      <c r="AR141" s="404"/>
      <c r="AS141" s="404"/>
      <c r="AT141" s="404"/>
      <c r="AU141" s="404"/>
      <c r="AV141" s="404"/>
      <c r="AW141" s="404"/>
      <c r="AX141" s="404"/>
      <c r="AY141" s="404"/>
      <c r="AZ141" s="404"/>
      <c r="BA141" s="404"/>
      <c r="BB141" s="404"/>
      <c r="BC141" s="404"/>
      <c r="BD141" s="404"/>
      <c r="BE141" s="404"/>
      <c r="BF141" s="404"/>
      <c r="BG141" s="404"/>
      <c r="BH141" s="404"/>
      <c r="BI141" s="404"/>
      <c r="BJ141" s="404"/>
      <c r="BK141" s="404"/>
      <c r="BL141" s="404"/>
      <c r="BM141" s="404"/>
      <c r="BN141" s="404"/>
      <c r="BO141" s="404"/>
      <c r="BP141" s="404"/>
      <c r="BQ141" s="404"/>
      <c r="BR141" s="404"/>
      <c r="BS141" s="404"/>
      <c r="BT141" s="404"/>
      <c r="BU141" s="404"/>
      <c r="BV141" s="551"/>
      <c r="BW141" s="551"/>
      <c r="BX141" s="551"/>
      <c r="BY141" s="551"/>
      <c r="BZ141" s="551"/>
      <c r="CA141" s="551"/>
      <c r="CB141" s="551"/>
      <c r="CC141" s="551"/>
      <c r="CD141" s="551"/>
      <c r="CE141" s="551"/>
      <c r="CF141" s="551"/>
      <c r="CG141" s="551"/>
      <c r="CH141" s="551"/>
      <c r="CI141" s="551"/>
      <c r="CJ141" s="551"/>
      <c r="CK141" s="551"/>
      <c r="CL141" s="551"/>
      <c r="CM141" s="551"/>
      <c r="CN141" s="551"/>
      <c r="CO141" s="551"/>
      <c r="CP141" s="551"/>
      <c r="CQ141" s="551"/>
      <c r="CR141" s="551"/>
      <c r="CS141" s="551"/>
      <c r="CT141" s="551"/>
      <c r="CU141" s="551"/>
      <c r="CV141" s="551"/>
      <c r="CW141" s="551"/>
      <c r="CX141" s="551"/>
      <c r="CY141" s="551"/>
      <c r="CZ141" s="551"/>
      <c r="DA141" s="551"/>
    </row>
    <row r="142" spans="1:105" s="5" customFormat="1" ht="15" customHeight="1" x14ac:dyDescent="0.2">
      <c r="A142" s="411" t="s">
        <v>104</v>
      </c>
      <c r="B142" s="411"/>
      <c r="C142" s="411"/>
      <c r="D142" s="411"/>
      <c r="E142" s="411"/>
      <c r="F142" s="411"/>
      <c r="G142" s="411"/>
      <c r="H142" s="418" t="s">
        <v>95</v>
      </c>
      <c r="I142" s="418"/>
      <c r="J142" s="418"/>
      <c r="K142" s="418"/>
      <c r="L142" s="418"/>
      <c r="M142" s="418"/>
      <c r="N142" s="418"/>
      <c r="O142" s="418"/>
      <c r="P142" s="418"/>
      <c r="Q142" s="418"/>
      <c r="R142" s="418"/>
      <c r="S142" s="418"/>
      <c r="T142" s="418"/>
      <c r="U142" s="418"/>
      <c r="V142" s="418"/>
      <c r="W142" s="418"/>
      <c r="X142" s="418"/>
      <c r="Y142" s="418"/>
      <c r="Z142" s="418"/>
      <c r="AA142" s="418"/>
      <c r="AB142" s="418"/>
      <c r="AC142" s="418"/>
      <c r="AD142" s="418"/>
      <c r="AE142" s="418"/>
      <c r="AF142" s="418"/>
      <c r="AG142" s="418"/>
      <c r="AH142" s="418"/>
      <c r="AI142" s="418"/>
      <c r="AJ142" s="418"/>
      <c r="AK142" s="418"/>
      <c r="AL142" s="418"/>
      <c r="AM142" s="418"/>
      <c r="AN142" s="418"/>
      <c r="AO142" s="418"/>
      <c r="AP142" s="404"/>
      <c r="AQ142" s="404"/>
      <c r="AR142" s="404"/>
      <c r="AS142" s="404"/>
      <c r="AT142" s="404"/>
      <c r="AU142" s="404"/>
      <c r="AV142" s="404"/>
      <c r="AW142" s="404"/>
      <c r="AX142" s="404"/>
      <c r="AY142" s="404"/>
      <c r="AZ142" s="404"/>
      <c r="BA142" s="404"/>
      <c r="BB142" s="404"/>
      <c r="BC142" s="404"/>
      <c r="BD142" s="404"/>
      <c r="BE142" s="404"/>
      <c r="BF142" s="404"/>
      <c r="BG142" s="404"/>
      <c r="BH142" s="404"/>
      <c r="BI142" s="404"/>
      <c r="BJ142" s="404"/>
      <c r="BK142" s="404"/>
      <c r="BL142" s="404"/>
      <c r="BM142" s="404"/>
      <c r="BN142" s="404"/>
      <c r="BO142" s="404"/>
      <c r="BP142" s="404"/>
      <c r="BQ142" s="404"/>
      <c r="BR142" s="404"/>
      <c r="BS142" s="404"/>
      <c r="BT142" s="404"/>
      <c r="BU142" s="404"/>
      <c r="BV142" s="551"/>
      <c r="BW142" s="551"/>
      <c r="BX142" s="551"/>
      <c r="BY142" s="551"/>
      <c r="BZ142" s="551"/>
      <c r="CA142" s="551"/>
      <c r="CB142" s="551"/>
      <c r="CC142" s="551"/>
      <c r="CD142" s="551"/>
      <c r="CE142" s="551"/>
      <c r="CF142" s="551"/>
      <c r="CG142" s="551"/>
      <c r="CH142" s="551"/>
      <c r="CI142" s="551"/>
      <c r="CJ142" s="551"/>
      <c r="CK142" s="551"/>
      <c r="CL142" s="551"/>
      <c r="CM142" s="551"/>
      <c r="CN142" s="551"/>
      <c r="CO142" s="551"/>
      <c r="CP142" s="551"/>
      <c r="CQ142" s="551"/>
      <c r="CR142" s="551"/>
      <c r="CS142" s="551"/>
      <c r="CT142" s="551"/>
      <c r="CU142" s="551"/>
      <c r="CV142" s="551"/>
      <c r="CW142" s="551"/>
      <c r="CX142" s="551"/>
      <c r="CY142" s="551"/>
      <c r="CZ142" s="551"/>
      <c r="DA142" s="551"/>
    </row>
    <row r="143" spans="1:105" s="5" customFormat="1" ht="15" customHeight="1" x14ac:dyDescent="0.2">
      <c r="A143" s="411"/>
      <c r="B143" s="411"/>
      <c r="C143" s="411"/>
      <c r="D143" s="411"/>
      <c r="E143" s="411"/>
      <c r="F143" s="411"/>
      <c r="G143" s="411"/>
      <c r="H143" s="418"/>
      <c r="I143" s="418"/>
      <c r="J143" s="418"/>
      <c r="K143" s="418"/>
      <c r="L143" s="418"/>
      <c r="M143" s="418"/>
      <c r="N143" s="418"/>
      <c r="O143" s="418"/>
      <c r="P143" s="418"/>
      <c r="Q143" s="418"/>
      <c r="R143" s="418"/>
      <c r="S143" s="418"/>
      <c r="T143" s="418"/>
      <c r="U143" s="418"/>
      <c r="V143" s="418"/>
      <c r="W143" s="418"/>
      <c r="X143" s="418"/>
      <c r="Y143" s="418"/>
      <c r="Z143" s="418"/>
      <c r="AA143" s="418"/>
      <c r="AB143" s="418"/>
      <c r="AC143" s="418"/>
      <c r="AD143" s="418"/>
      <c r="AE143" s="418"/>
      <c r="AF143" s="418"/>
      <c r="AG143" s="418"/>
      <c r="AH143" s="418"/>
      <c r="AI143" s="418"/>
      <c r="AJ143" s="418"/>
      <c r="AK143" s="418"/>
      <c r="AL143" s="418"/>
      <c r="AM143" s="418"/>
      <c r="AN143" s="418"/>
      <c r="AO143" s="418"/>
      <c r="AP143" s="404"/>
      <c r="AQ143" s="404"/>
      <c r="AR143" s="404"/>
      <c r="AS143" s="404"/>
      <c r="AT143" s="404"/>
      <c r="AU143" s="404"/>
      <c r="AV143" s="404"/>
      <c r="AW143" s="404"/>
      <c r="AX143" s="404"/>
      <c r="AY143" s="404"/>
      <c r="AZ143" s="404"/>
      <c r="BA143" s="404"/>
      <c r="BB143" s="404"/>
      <c r="BC143" s="404"/>
      <c r="BD143" s="404"/>
      <c r="BE143" s="404"/>
      <c r="BF143" s="404"/>
      <c r="BG143" s="404"/>
      <c r="BH143" s="404"/>
      <c r="BI143" s="404"/>
      <c r="BJ143" s="404"/>
      <c r="BK143" s="404"/>
      <c r="BL143" s="404"/>
      <c r="BM143" s="404"/>
      <c r="BN143" s="404"/>
      <c r="BO143" s="404"/>
      <c r="BP143" s="404"/>
      <c r="BQ143" s="404"/>
      <c r="BR143" s="404"/>
      <c r="BS143" s="404"/>
      <c r="BT143" s="404"/>
      <c r="BU143" s="404"/>
      <c r="BV143" s="551"/>
      <c r="BW143" s="551"/>
      <c r="BX143" s="551"/>
      <c r="BY143" s="551"/>
      <c r="BZ143" s="551"/>
      <c r="CA143" s="551"/>
      <c r="CB143" s="551"/>
      <c r="CC143" s="551"/>
      <c r="CD143" s="551"/>
      <c r="CE143" s="551"/>
      <c r="CF143" s="551"/>
      <c r="CG143" s="551"/>
      <c r="CH143" s="551"/>
      <c r="CI143" s="551"/>
      <c r="CJ143" s="551"/>
      <c r="CK143" s="551"/>
      <c r="CL143" s="551"/>
      <c r="CM143" s="551"/>
      <c r="CN143" s="551"/>
      <c r="CO143" s="551"/>
      <c r="CP143" s="551"/>
      <c r="CQ143" s="551"/>
      <c r="CR143" s="551"/>
      <c r="CS143" s="551"/>
      <c r="CT143" s="551"/>
      <c r="CU143" s="551"/>
      <c r="CV143" s="551"/>
      <c r="CW143" s="551"/>
      <c r="CX143" s="551"/>
      <c r="CY143" s="551"/>
      <c r="CZ143" s="551"/>
      <c r="DA143" s="551"/>
    </row>
    <row r="144" spans="1:105" s="5" customFormat="1" ht="15" customHeight="1" x14ac:dyDescent="0.2">
      <c r="A144" s="411"/>
      <c r="B144" s="411"/>
      <c r="C144" s="411"/>
      <c r="D144" s="411"/>
      <c r="E144" s="411"/>
      <c r="F144" s="411"/>
      <c r="G144" s="411"/>
      <c r="H144" s="700" t="s">
        <v>59</v>
      </c>
      <c r="I144" s="701"/>
      <c r="J144" s="701"/>
      <c r="K144" s="701"/>
      <c r="L144" s="701"/>
      <c r="M144" s="701"/>
      <c r="N144" s="701"/>
      <c r="O144" s="701"/>
      <c r="P144" s="701"/>
      <c r="Q144" s="701"/>
      <c r="R144" s="701"/>
      <c r="S144" s="701"/>
      <c r="T144" s="701"/>
      <c r="U144" s="701"/>
      <c r="V144" s="701"/>
      <c r="W144" s="701"/>
      <c r="X144" s="701"/>
      <c r="Y144" s="701"/>
      <c r="Z144" s="701"/>
      <c r="AA144" s="701"/>
      <c r="AB144" s="701"/>
      <c r="AC144" s="701"/>
      <c r="AD144" s="701"/>
      <c r="AE144" s="701"/>
      <c r="AF144" s="701"/>
      <c r="AG144" s="701"/>
      <c r="AH144" s="701"/>
      <c r="AI144" s="701"/>
      <c r="AJ144" s="701"/>
      <c r="AK144" s="701"/>
      <c r="AL144" s="701"/>
      <c r="AM144" s="701"/>
      <c r="AN144" s="701"/>
      <c r="AO144" s="702"/>
      <c r="AP144" s="404" t="s">
        <v>8</v>
      </c>
      <c r="AQ144" s="404"/>
      <c r="AR144" s="404"/>
      <c r="AS144" s="404"/>
      <c r="AT144" s="404"/>
      <c r="AU144" s="404"/>
      <c r="AV144" s="404"/>
      <c r="AW144" s="404"/>
      <c r="AX144" s="404"/>
      <c r="AY144" s="404"/>
      <c r="AZ144" s="404"/>
      <c r="BA144" s="404"/>
      <c r="BB144" s="404"/>
      <c r="BC144" s="404"/>
      <c r="BD144" s="404"/>
      <c r="BE144" s="404"/>
      <c r="BF144" s="404" t="s">
        <v>8</v>
      </c>
      <c r="BG144" s="404"/>
      <c r="BH144" s="404"/>
      <c r="BI144" s="404"/>
      <c r="BJ144" s="404"/>
      <c r="BK144" s="404"/>
      <c r="BL144" s="404"/>
      <c r="BM144" s="404"/>
      <c r="BN144" s="404"/>
      <c r="BO144" s="404"/>
      <c r="BP144" s="404"/>
      <c r="BQ144" s="404"/>
      <c r="BR144" s="404"/>
      <c r="BS144" s="404"/>
      <c r="BT144" s="404"/>
      <c r="BU144" s="404"/>
      <c r="BV144" s="404" t="s">
        <v>8</v>
      </c>
      <c r="BW144" s="404"/>
      <c r="BX144" s="404"/>
      <c r="BY144" s="404"/>
      <c r="BZ144" s="404"/>
      <c r="CA144" s="404"/>
      <c r="CB144" s="404"/>
      <c r="CC144" s="404"/>
      <c r="CD144" s="404"/>
      <c r="CE144" s="404"/>
      <c r="CF144" s="404"/>
      <c r="CG144" s="404"/>
      <c r="CH144" s="404"/>
      <c r="CI144" s="404"/>
      <c r="CJ144" s="404"/>
      <c r="CK144" s="404"/>
      <c r="CL144" s="589"/>
      <c r="CM144" s="589"/>
      <c r="CN144" s="589"/>
      <c r="CO144" s="589"/>
      <c r="CP144" s="589"/>
      <c r="CQ144" s="589"/>
      <c r="CR144" s="589"/>
      <c r="CS144" s="589"/>
      <c r="CT144" s="589"/>
      <c r="CU144" s="589"/>
      <c r="CV144" s="589"/>
      <c r="CW144" s="589"/>
      <c r="CX144" s="589"/>
      <c r="CY144" s="589"/>
      <c r="CZ144" s="589"/>
      <c r="DA144" s="589"/>
    </row>
    <row r="145" spans="1:128" ht="10.5" customHeight="1" x14ac:dyDescent="0.25"/>
    <row r="146" spans="1:128" s="6" customFormat="1" ht="14.25" x14ac:dyDescent="0.2">
      <c r="A146" s="465" t="s">
        <v>63</v>
      </c>
      <c r="B146" s="465"/>
      <c r="C146" s="465"/>
      <c r="D146" s="465"/>
      <c r="E146" s="465"/>
      <c r="F146" s="465"/>
      <c r="G146" s="465"/>
      <c r="H146" s="465"/>
      <c r="I146" s="465"/>
      <c r="J146" s="465"/>
      <c r="K146" s="465"/>
      <c r="L146" s="465"/>
      <c r="M146" s="465"/>
      <c r="N146" s="465"/>
      <c r="O146" s="465"/>
      <c r="P146" s="465"/>
      <c r="Q146" s="465"/>
      <c r="R146" s="465"/>
      <c r="S146" s="465"/>
      <c r="T146" s="465"/>
      <c r="U146" s="465"/>
      <c r="V146" s="465"/>
      <c r="W146" s="465"/>
      <c r="X146" s="465"/>
      <c r="Y146" s="465"/>
      <c r="Z146" s="465"/>
      <c r="AA146" s="465"/>
      <c r="AB146" s="465"/>
      <c r="AC146" s="465"/>
      <c r="AD146" s="465"/>
      <c r="AE146" s="465"/>
      <c r="AF146" s="465"/>
      <c r="AG146" s="465"/>
      <c r="AH146" s="465"/>
      <c r="AI146" s="465"/>
      <c r="AJ146" s="465"/>
      <c r="AK146" s="465"/>
      <c r="AL146" s="465"/>
      <c r="AM146" s="465"/>
      <c r="AN146" s="465"/>
      <c r="AO146" s="465"/>
      <c r="AP146" s="465"/>
      <c r="AQ146" s="465"/>
      <c r="AR146" s="465"/>
      <c r="AS146" s="465"/>
      <c r="AT146" s="465"/>
      <c r="AU146" s="465"/>
      <c r="AV146" s="465"/>
      <c r="AW146" s="465"/>
      <c r="AX146" s="465"/>
      <c r="AY146" s="465"/>
      <c r="AZ146" s="465"/>
      <c r="BA146" s="465"/>
      <c r="BB146" s="465"/>
      <c r="BC146" s="465"/>
      <c r="BD146" s="465"/>
      <c r="BE146" s="465"/>
      <c r="BF146" s="465"/>
      <c r="BG146" s="465"/>
      <c r="BH146" s="465"/>
      <c r="BI146" s="465"/>
      <c r="BJ146" s="465"/>
      <c r="BK146" s="465"/>
      <c r="BL146" s="465"/>
      <c r="BM146" s="465"/>
      <c r="BN146" s="465"/>
      <c r="BO146" s="465"/>
      <c r="BP146" s="465"/>
      <c r="BQ146" s="465"/>
      <c r="BR146" s="465"/>
      <c r="BS146" s="465"/>
      <c r="BT146" s="465"/>
      <c r="BU146" s="465"/>
      <c r="BV146" s="465"/>
      <c r="BW146" s="465"/>
      <c r="BX146" s="465"/>
      <c r="BY146" s="465"/>
      <c r="BZ146" s="465"/>
      <c r="CA146" s="465"/>
      <c r="CB146" s="465"/>
      <c r="CC146" s="465"/>
      <c r="CD146" s="465"/>
      <c r="CE146" s="465"/>
      <c r="CF146" s="465"/>
      <c r="CG146" s="465"/>
      <c r="CH146" s="465"/>
      <c r="CI146" s="465"/>
      <c r="CJ146" s="465"/>
      <c r="CK146" s="465"/>
      <c r="CL146" s="465"/>
      <c r="CM146" s="465"/>
      <c r="CN146" s="465"/>
      <c r="CO146" s="465"/>
      <c r="CP146" s="465"/>
      <c r="CQ146" s="465"/>
      <c r="CR146" s="465"/>
      <c r="CS146" s="465"/>
      <c r="CT146" s="465"/>
      <c r="CU146" s="465"/>
      <c r="CV146" s="465"/>
      <c r="CW146" s="465"/>
      <c r="CX146" s="465"/>
      <c r="CY146" s="465"/>
      <c r="CZ146" s="465"/>
      <c r="DA146" s="465"/>
    </row>
    <row r="147" spans="1:128" ht="10.5" customHeight="1" x14ac:dyDescent="0.25"/>
    <row r="148" spans="1:128" s="3" customFormat="1" ht="45" customHeight="1" x14ac:dyDescent="0.2">
      <c r="A148" s="466" t="s">
        <v>0</v>
      </c>
      <c r="B148" s="467"/>
      <c r="C148" s="467"/>
      <c r="D148" s="467"/>
      <c r="E148" s="467"/>
      <c r="F148" s="467"/>
      <c r="G148" s="468"/>
      <c r="H148" s="466" t="s">
        <v>14</v>
      </c>
      <c r="I148" s="467"/>
      <c r="J148" s="467"/>
      <c r="K148" s="467"/>
      <c r="L148" s="467"/>
      <c r="M148" s="467"/>
      <c r="N148" s="467"/>
      <c r="O148" s="467"/>
      <c r="P148" s="467"/>
      <c r="Q148" s="467"/>
      <c r="R148" s="467"/>
      <c r="S148" s="467"/>
      <c r="T148" s="467"/>
      <c r="U148" s="467"/>
      <c r="V148" s="467"/>
      <c r="W148" s="467"/>
      <c r="X148" s="467"/>
      <c r="Y148" s="467"/>
      <c r="Z148" s="467"/>
      <c r="AA148" s="467"/>
      <c r="AB148" s="467"/>
      <c r="AC148" s="467"/>
      <c r="AD148" s="467"/>
      <c r="AE148" s="467"/>
      <c r="AF148" s="467"/>
      <c r="AG148" s="467"/>
      <c r="AH148" s="467"/>
      <c r="AI148" s="467"/>
      <c r="AJ148" s="467"/>
      <c r="AK148" s="467"/>
      <c r="AL148" s="467"/>
      <c r="AM148" s="467"/>
      <c r="AN148" s="467"/>
      <c r="AO148" s="467"/>
      <c r="AP148" s="467"/>
      <c r="AQ148" s="467"/>
      <c r="AR148" s="467"/>
      <c r="AS148" s="467"/>
      <c r="AT148" s="467"/>
      <c r="AU148" s="467"/>
      <c r="AV148" s="467"/>
      <c r="AW148" s="467"/>
      <c r="AX148" s="467"/>
      <c r="AY148" s="467"/>
      <c r="AZ148" s="467"/>
      <c r="BA148" s="467"/>
      <c r="BB148" s="467"/>
      <c r="BC148" s="468"/>
      <c r="BD148" s="466" t="s">
        <v>64</v>
      </c>
      <c r="BE148" s="467"/>
      <c r="BF148" s="467"/>
      <c r="BG148" s="467"/>
      <c r="BH148" s="467"/>
      <c r="BI148" s="467"/>
      <c r="BJ148" s="467"/>
      <c r="BK148" s="467"/>
      <c r="BL148" s="467"/>
      <c r="BM148" s="467"/>
      <c r="BN148" s="467"/>
      <c r="BO148" s="467"/>
      <c r="BP148" s="467"/>
      <c r="BQ148" s="467"/>
      <c r="BR148" s="467"/>
      <c r="BS148" s="468"/>
      <c r="BT148" s="466" t="s">
        <v>65</v>
      </c>
      <c r="BU148" s="467"/>
      <c r="BV148" s="467"/>
      <c r="BW148" s="467"/>
      <c r="BX148" s="467"/>
      <c r="BY148" s="467"/>
      <c r="BZ148" s="467"/>
      <c r="CA148" s="467"/>
      <c r="CB148" s="467"/>
      <c r="CC148" s="467"/>
      <c r="CD148" s="467"/>
      <c r="CE148" s="467"/>
      <c r="CF148" s="467"/>
      <c r="CG148" s="467"/>
      <c r="CH148" s="467"/>
      <c r="CI148" s="468"/>
      <c r="CJ148" s="466" t="s">
        <v>48</v>
      </c>
      <c r="CK148" s="467"/>
      <c r="CL148" s="467"/>
      <c r="CM148" s="467"/>
      <c r="CN148" s="467"/>
      <c r="CO148" s="467"/>
      <c r="CP148" s="467"/>
      <c r="CQ148" s="467"/>
      <c r="CR148" s="467"/>
      <c r="CS148" s="467"/>
      <c r="CT148" s="467"/>
      <c r="CU148" s="467"/>
      <c r="CV148" s="467"/>
      <c r="CW148" s="467"/>
      <c r="CX148" s="467"/>
      <c r="CY148" s="467"/>
      <c r="CZ148" s="467"/>
      <c r="DA148" s="468"/>
    </row>
    <row r="149" spans="1:128" s="4" customFormat="1" ht="12.75" x14ac:dyDescent="0.2">
      <c r="A149" s="472">
        <v>1</v>
      </c>
      <c r="B149" s="472"/>
      <c r="C149" s="472"/>
      <c r="D149" s="472"/>
      <c r="E149" s="472"/>
      <c r="F149" s="472"/>
      <c r="G149" s="472"/>
      <c r="H149" s="472">
        <v>2</v>
      </c>
      <c r="I149" s="472"/>
      <c r="J149" s="472"/>
      <c r="K149" s="472"/>
      <c r="L149" s="472"/>
      <c r="M149" s="472"/>
      <c r="N149" s="472"/>
      <c r="O149" s="472"/>
      <c r="P149" s="472"/>
      <c r="Q149" s="472"/>
      <c r="R149" s="472"/>
      <c r="S149" s="472"/>
      <c r="T149" s="472"/>
      <c r="U149" s="472"/>
      <c r="V149" s="472"/>
      <c r="W149" s="472"/>
      <c r="X149" s="472"/>
      <c r="Y149" s="472"/>
      <c r="Z149" s="472"/>
      <c r="AA149" s="472"/>
      <c r="AB149" s="472"/>
      <c r="AC149" s="472"/>
      <c r="AD149" s="472"/>
      <c r="AE149" s="472"/>
      <c r="AF149" s="472"/>
      <c r="AG149" s="472"/>
      <c r="AH149" s="472"/>
      <c r="AI149" s="472"/>
      <c r="AJ149" s="472"/>
      <c r="AK149" s="472"/>
      <c r="AL149" s="472"/>
      <c r="AM149" s="472"/>
      <c r="AN149" s="472"/>
      <c r="AO149" s="472"/>
      <c r="AP149" s="472"/>
      <c r="AQ149" s="472"/>
      <c r="AR149" s="472"/>
      <c r="AS149" s="472"/>
      <c r="AT149" s="472"/>
      <c r="AU149" s="472"/>
      <c r="AV149" s="472"/>
      <c r="AW149" s="472"/>
      <c r="AX149" s="472"/>
      <c r="AY149" s="472"/>
      <c r="AZ149" s="472"/>
      <c r="BA149" s="472"/>
      <c r="BB149" s="472"/>
      <c r="BC149" s="472"/>
      <c r="BD149" s="472">
        <v>3</v>
      </c>
      <c r="BE149" s="472"/>
      <c r="BF149" s="472"/>
      <c r="BG149" s="472"/>
      <c r="BH149" s="472"/>
      <c r="BI149" s="472"/>
      <c r="BJ149" s="472"/>
      <c r="BK149" s="472"/>
      <c r="BL149" s="472"/>
      <c r="BM149" s="472"/>
      <c r="BN149" s="472"/>
      <c r="BO149" s="472"/>
      <c r="BP149" s="472"/>
      <c r="BQ149" s="472"/>
      <c r="BR149" s="472"/>
      <c r="BS149" s="472"/>
      <c r="BT149" s="472">
        <v>4</v>
      </c>
      <c r="BU149" s="472"/>
      <c r="BV149" s="472"/>
      <c r="BW149" s="472"/>
      <c r="BX149" s="472"/>
      <c r="BY149" s="472"/>
      <c r="BZ149" s="472"/>
      <c r="CA149" s="472"/>
      <c r="CB149" s="472"/>
      <c r="CC149" s="472"/>
      <c r="CD149" s="472"/>
      <c r="CE149" s="472"/>
      <c r="CF149" s="472"/>
      <c r="CG149" s="472"/>
      <c r="CH149" s="472"/>
      <c r="CI149" s="472"/>
      <c r="CJ149" s="472">
        <v>5</v>
      </c>
      <c r="CK149" s="472"/>
      <c r="CL149" s="472"/>
      <c r="CM149" s="472"/>
      <c r="CN149" s="472"/>
      <c r="CO149" s="472"/>
      <c r="CP149" s="472"/>
      <c r="CQ149" s="472"/>
      <c r="CR149" s="472"/>
      <c r="CS149" s="472"/>
      <c r="CT149" s="472"/>
      <c r="CU149" s="472"/>
      <c r="CV149" s="472"/>
      <c r="CW149" s="472"/>
      <c r="CX149" s="472"/>
      <c r="CY149" s="472"/>
      <c r="CZ149" s="472"/>
      <c r="DA149" s="472"/>
    </row>
    <row r="150" spans="1:128" s="5" customFormat="1" ht="15" customHeight="1" x14ac:dyDescent="0.2">
      <c r="A150" s="411"/>
      <c r="B150" s="411"/>
      <c r="C150" s="411"/>
      <c r="D150" s="411"/>
      <c r="E150" s="411"/>
      <c r="F150" s="411"/>
      <c r="G150" s="411"/>
      <c r="H150" s="418"/>
      <c r="I150" s="418"/>
      <c r="J150" s="418"/>
      <c r="K150" s="418"/>
      <c r="L150" s="418"/>
      <c r="M150" s="418"/>
      <c r="N150" s="418"/>
      <c r="O150" s="418"/>
      <c r="P150" s="418"/>
      <c r="Q150" s="418"/>
      <c r="R150" s="418"/>
      <c r="S150" s="418"/>
      <c r="T150" s="418"/>
      <c r="U150" s="418"/>
      <c r="V150" s="418"/>
      <c r="W150" s="418"/>
      <c r="X150" s="418"/>
      <c r="Y150" s="418"/>
      <c r="Z150" s="418"/>
      <c r="AA150" s="418"/>
      <c r="AB150" s="418"/>
      <c r="AC150" s="418"/>
      <c r="AD150" s="418"/>
      <c r="AE150" s="418"/>
      <c r="AF150" s="418"/>
      <c r="AG150" s="418"/>
      <c r="AH150" s="418"/>
      <c r="AI150" s="418"/>
      <c r="AJ150" s="418"/>
      <c r="AK150" s="418"/>
      <c r="AL150" s="418"/>
      <c r="AM150" s="418"/>
      <c r="AN150" s="418"/>
      <c r="AO150" s="418"/>
      <c r="AP150" s="418"/>
      <c r="AQ150" s="418"/>
      <c r="AR150" s="418"/>
      <c r="AS150" s="418"/>
      <c r="AT150" s="418"/>
      <c r="AU150" s="418"/>
      <c r="AV150" s="418"/>
      <c r="AW150" s="418"/>
      <c r="AX150" s="418"/>
      <c r="AY150" s="418"/>
      <c r="AZ150" s="418"/>
      <c r="BA150" s="418"/>
      <c r="BB150" s="418"/>
      <c r="BC150" s="418"/>
      <c r="BD150" s="404"/>
      <c r="BE150" s="404"/>
      <c r="BF150" s="404"/>
      <c r="BG150" s="404"/>
      <c r="BH150" s="404"/>
      <c r="BI150" s="404"/>
      <c r="BJ150" s="404"/>
      <c r="BK150" s="404"/>
      <c r="BL150" s="404"/>
      <c r="BM150" s="404"/>
      <c r="BN150" s="404"/>
      <c r="BO150" s="404"/>
      <c r="BP150" s="404"/>
      <c r="BQ150" s="404"/>
      <c r="BR150" s="404"/>
      <c r="BS150" s="404"/>
      <c r="BT150" s="551"/>
      <c r="BU150" s="551"/>
      <c r="BV150" s="551"/>
      <c r="BW150" s="551"/>
      <c r="BX150" s="551"/>
      <c r="BY150" s="551"/>
      <c r="BZ150" s="551"/>
      <c r="CA150" s="551"/>
      <c r="CB150" s="551"/>
      <c r="CC150" s="551"/>
      <c r="CD150" s="551"/>
      <c r="CE150" s="551"/>
      <c r="CF150" s="551"/>
      <c r="CG150" s="551"/>
      <c r="CH150" s="551"/>
      <c r="CI150" s="551"/>
      <c r="CJ150" s="551"/>
      <c r="CK150" s="551"/>
      <c r="CL150" s="551"/>
      <c r="CM150" s="551"/>
      <c r="CN150" s="551"/>
      <c r="CO150" s="551"/>
      <c r="CP150" s="551"/>
      <c r="CQ150" s="551"/>
      <c r="CR150" s="551"/>
      <c r="CS150" s="551"/>
      <c r="CT150" s="551"/>
      <c r="CU150" s="551"/>
      <c r="CV150" s="551"/>
      <c r="CW150" s="551"/>
      <c r="CX150" s="551"/>
      <c r="CY150" s="551"/>
      <c r="CZ150" s="551"/>
      <c r="DA150" s="551"/>
    </row>
    <row r="151" spans="1:128" s="5" customFormat="1" ht="15" customHeight="1" x14ac:dyDescent="0.2">
      <c r="A151" s="411"/>
      <c r="B151" s="411"/>
      <c r="C151" s="411"/>
      <c r="D151" s="411"/>
      <c r="E151" s="411"/>
      <c r="F151" s="411"/>
      <c r="G151" s="411"/>
      <c r="H151" s="418"/>
      <c r="I151" s="418"/>
      <c r="J151" s="418"/>
      <c r="K151" s="418"/>
      <c r="L151" s="418"/>
      <c r="M151" s="418"/>
      <c r="N151" s="418"/>
      <c r="O151" s="418"/>
      <c r="P151" s="418"/>
      <c r="Q151" s="418"/>
      <c r="R151" s="418"/>
      <c r="S151" s="418"/>
      <c r="T151" s="418"/>
      <c r="U151" s="418"/>
      <c r="V151" s="418"/>
      <c r="W151" s="418"/>
      <c r="X151" s="418"/>
      <c r="Y151" s="418"/>
      <c r="Z151" s="418"/>
      <c r="AA151" s="418"/>
      <c r="AB151" s="418"/>
      <c r="AC151" s="418"/>
      <c r="AD151" s="418"/>
      <c r="AE151" s="418"/>
      <c r="AF151" s="418"/>
      <c r="AG151" s="418"/>
      <c r="AH151" s="418"/>
      <c r="AI151" s="418"/>
      <c r="AJ151" s="418"/>
      <c r="AK151" s="418"/>
      <c r="AL151" s="418"/>
      <c r="AM151" s="418"/>
      <c r="AN151" s="418"/>
      <c r="AO151" s="418"/>
      <c r="AP151" s="418"/>
      <c r="AQ151" s="418"/>
      <c r="AR151" s="418"/>
      <c r="AS151" s="418"/>
      <c r="AT151" s="418"/>
      <c r="AU151" s="418"/>
      <c r="AV151" s="418"/>
      <c r="AW151" s="418"/>
      <c r="AX151" s="418"/>
      <c r="AY151" s="418"/>
      <c r="AZ151" s="418"/>
      <c r="BA151" s="418"/>
      <c r="BB151" s="418"/>
      <c r="BC151" s="418"/>
      <c r="BD151" s="404"/>
      <c r="BE151" s="404"/>
      <c r="BF151" s="404"/>
      <c r="BG151" s="404"/>
      <c r="BH151" s="404"/>
      <c r="BI151" s="404"/>
      <c r="BJ151" s="404"/>
      <c r="BK151" s="404"/>
      <c r="BL151" s="404"/>
      <c r="BM151" s="404"/>
      <c r="BN151" s="404"/>
      <c r="BO151" s="404"/>
      <c r="BP151" s="404"/>
      <c r="BQ151" s="404"/>
      <c r="BR151" s="404"/>
      <c r="BS151" s="404"/>
      <c r="BT151" s="551"/>
      <c r="BU151" s="551"/>
      <c r="BV151" s="551"/>
      <c r="BW151" s="551"/>
      <c r="BX151" s="551"/>
      <c r="BY151" s="551"/>
      <c r="BZ151" s="551"/>
      <c r="CA151" s="551"/>
      <c r="CB151" s="551"/>
      <c r="CC151" s="551"/>
      <c r="CD151" s="551"/>
      <c r="CE151" s="551"/>
      <c r="CF151" s="551"/>
      <c r="CG151" s="551"/>
      <c r="CH151" s="551"/>
      <c r="CI151" s="551"/>
      <c r="CJ151" s="551"/>
      <c r="CK151" s="551"/>
      <c r="CL151" s="551"/>
      <c r="CM151" s="551"/>
      <c r="CN151" s="551"/>
      <c r="CO151" s="551"/>
      <c r="CP151" s="551"/>
      <c r="CQ151" s="551"/>
      <c r="CR151" s="551"/>
      <c r="CS151" s="551"/>
      <c r="CT151" s="551"/>
      <c r="CU151" s="551"/>
      <c r="CV151" s="551"/>
      <c r="CW151" s="551"/>
      <c r="CX151" s="551"/>
      <c r="CY151" s="551"/>
      <c r="CZ151" s="551"/>
      <c r="DA151" s="551"/>
    </row>
    <row r="152" spans="1:128" s="5" customFormat="1" ht="15" customHeight="1" x14ac:dyDescent="0.2">
      <c r="A152" s="411"/>
      <c r="B152" s="411"/>
      <c r="C152" s="411"/>
      <c r="D152" s="411"/>
      <c r="E152" s="411"/>
      <c r="F152" s="411"/>
      <c r="G152" s="411"/>
      <c r="H152" s="473" t="s">
        <v>7</v>
      </c>
      <c r="I152" s="473"/>
      <c r="J152" s="473"/>
      <c r="K152" s="473"/>
      <c r="L152" s="473"/>
      <c r="M152" s="473"/>
      <c r="N152" s="473"/>
      <c r="O152" s="473"/>
      <c r="P152" s="473"/>
      <c r="Q152" s="473"/>
      <c r="R152" s="473"/>
      <c r="S152" s="473"/>
      <c r="T152" s="473"/>
      <c r="U152" s="473"/>
      <c r="V152" s="473"/>
      <c r="W152" s="473"/>
      <c r="X152" s="473"/>
      <c r="Y152" s="473"/>
      <c r="Z152" s="473"/>
      <c r="AA152" s="473"/>
      <c r="AB152" s="473"/>
      <c r="AC152" s="473"/>
      <c r="AD152" s="473"/>
      <c r="AE152" s="473"/>
      <c r="AF152" s="473"/>
      <c r="AG152" s="473"/>
      <c r="AH152" s="473"/>
      <c r="AI152" s="473"/>
      <c r="AJ152" s="473"/>
      <c r="AK152" s="473"/>
      <c r="AL152" s="473"/>
      <c r="AM152" s="473"/>
      <c r="AN152" s="473"/>
      <c r="AO152" s="473"/>
      <c r="AP152" s="473"/>
      <c r="AQ152" s="473"/>
      <c r="AR152" s="473"/>
      <c r="AS152" s="473"/>
      <c r="AT152" s="473"/>
      <c r="AU152" s="473"/>
      <c r="AV152" s="473"/>
      <c r="AW152" s="473"/>
      <c r="AX152" s="473"/>
      <c r="AY152" s="473"/>
      <c r="AZ152" s="473"/>
      <c r="BA152" s="473"/>
      <c r="BB152" s="473"/>
      <c r="BC152" s="474"/>
      <c r="BD152" s="404"/>
      <c r="BE152" s="404"/>
      <c r="BF152" s="404"/>
      <c r="BG152" s="404"/>
      <c r="BH152" s="404"/>
      <c r="BI152" s="404"/>
      <c r="BJ152" s="404"/>
      <c r="BK152" s="404"/>
      <c r="BL152" s="404"/>
      <c r="BM152" s="404"/>
      <c r="BN152" s="404"/>
      <c r="BO152" s="404"/>
      <c r="BP152" s="404"/>
      <c r="BQ152" s="404"/>
      <c r="BR152" s="404"/>
      <c r="BS152" s="404"/>
      <c r="BT152" s="551"/>
      <c r="BU152" s="551"/>
      <c r="BV152" s="551"/>
      <c r="BW152" s="551"/>
      <c r="BX152" s="551"/>
      <c r="BY152" s="551"/>
      <c r="BZ152" s="551"/>
      <c r="CA152" s="551"/>
      <c r="CB152" s="551"/>
      <c r="CC152" s="551"/>
      <c r="CD152" s="551"/>
      <c r="CE152" s="551"/>
      <c r="CF152" s="551"/>
      <c r="CG152" s="551"/>
      <c r="CH152" s="551"/>
      <c r="CI152" s="551"/>
      <c r="CJ152" s="551"/>
      <c r="CK152" s="551"/>
      <c r="CL152" s="551"/>
      <c r="CM152" s="551"/>
      <c r="CN152" s="551"/>
      <c r="CO152" s="551"/>
      <c r="CP152" s="551"/>
      <c r="CQ152" s="551"/>
      <c r="CR152" s="551"/>
      <c r="CS152" s="551"/>
      <c r="CT152" s="551"/>
      <c r="CU152" s="551"/>
      <c r="CV152" s="551"/>
      <c r="CW152" s="551"/>
      <c r="CX152" s="551"/>
      <c r="CY152" s="551"/>
      <c r="CZ152" s="551"/>
      <c r="DA152" s="551"/>
    </row>
    <row r="153" spans="1:128" ht="10.5" customHeight="1" x14ac:dyDescent="0.25"/>
    <row r="154" spans="1:128" s="6" customFormat="1" ht="14.25" x14ac:dyDescent="0.2">
      <c r="A154" s="465" t="s">
        <v>66</v>
      </c>
      <c r="B154" s="465"/>
      <c r="C154" s="465"/>
      <c r="D154" s="465"/>
      <c r="E154" s="465"/>
      <c r="F154" s="465"/>
      <c r="G154" s="465"/>
      <c r="H154" s="465"/>
      <c r="I154" s="465"/>
      <c r="J154" s="465"/>
      <c r="K154" s="465"/>
      <c r="L154" s="465"/>
      <c r="M154" s="465"/>
      <c r="N154" s="465"/>
      <c r="O154" s="465"/>
      <c r="P154" s="465"/>
      <c r="Q154" s="465"/>
      <c r="R154" s="465"/>
      <c r="S154" s="465"/>
      <c r="T154" s="465"/>
      <c r="U154" s="465"/>
      <c r="V154" s="465"/>
      <c r="W154" s="465"/>
      <c r="X154" s="465"/>
      <c r="Y154" s="465"/>
      <c r="Z154" s="465"/>
      <c r="AA154" s="465"/>
      <c r="AB154" s="465"/>
      <c r="AC154" s="465"/>
      <c r="AD154" s="465"/>
      <c r="AE154" s="465"/>
      <c r="AF154" s="465"/>
      <c r="AG154" s="465"/>
      <c r="AH154" s="465"/>
      <c r="AI154" s="465"/>
      <c r="AJ154" s="465"/>
      <c r="AK154" s="465"/>
      <c r="AL154" s="465"/>
      <c r="AM154" s="465"/>
      <c r="AN154" s="465"/>
      <c r="AO154" s="465"/>
      <c r="AP154" s="465"/>
      <c r="AQ154" s="465"/>
      <c r="AR154" s="465"/>
      <c r="AS154" s="465"/>
      <c r="AT154" s="465"/>
      <c r="AU154" s="465"/>
      <c r="AV154" s="465"/>
      <c r="AW154" s="465"/>
      <c r="AX154" s="465"/>
      <c r="AY154" s="465"/>
      <c r="AZ154" s="465"/>
      <c r="BA154" s="465"/>
      <c r="BB154" s="465"/>
      <c r="BC154" s="465"/>
      <c r="BD154" s="465"/>
      <c r="BE154" s="465"/>
      <c r="BF154" s="465"/>
      <c r="BG154" s="465"/>
      <c r="BH154" s="465"/>
      <c r="BI154" s="465"/>
      <c r="BJ154" s="465"/>
      <c r="BK154" s="465"/>
      <c r="BL154" s="465"/>
      <c r="BM154" s="465"/>
      <c r="BN154" s="465"/>
      <c r="BO154" s="465"/>
      <c r="BP154" s="465"/>
      <c r="BQ154" s="465"/>
      <c r="BR154" s="465"/>
      <c r="BS154" s="465"/>
      <c r="BT154" s="465"/>
      <c r="BU154" s="465"/>
      <c r="BV154" s="465"/>
      <c r="BW154" s="465"/>
      <c r="BX154" s="465"/>
      <c r="BY154" s="465"/>
      <c r="BZ154" s="465"/>
      <c r="CA154" s="465"/>
      <c r="CB154" s="465"/>
      <c r="CC154" s="465"/>
      <c r="CD154" s="465"/>
      <c r="CE154" s="465"/>
      <c r="CF154" s="465"/>
      <c r="CG154" s="465"/>
      <c r="CH154" s="465"/>
      <c r="CI154" s="465"/>
      <c r="CJ154" s="465"/>
      <c r="CK154" s="465"/>
      <c r="CL154" s="465"/>
      <c r="CM154" s="465"/>
      <c r="CN154" s="465"/>
      <c r="CO154" s="465"/>
      <c r="CP154" s="465"/>
      <c r="CQ154" s="465"/>
      <c r="CR154" s="465"/>
      <c r="CS154" s="465"/>
      <c r="CT154" s="465"/>
      <c r="CU154" s="465"/>
      <c r="CV154" s="465"/>
      <c r="CW154" s="465"/>
      <c r="CX154" s="465"/>
      <c r="CY154" s="465"/>
      <c r="CZ154" s="465"/>
      <c r="DA154" s="465"/>
    </row>
    <row r="155" spans="1:128" ht="10.5" customHeight="1" x14ac:dyDescent="0.25"/>
    <row r="156" spans="1:128" s="3" customFormat="1" ht="45" customHeight="1" x14ac:dyDescent="0.2">
      <c r="A156" s="469" t="s">
        <v>0</v>
      </c>
      <c r="B156" s="470"/>
      <c r="C156" s="470"/>
      <c r="D156" s="470"/>
      <c r="E156" s="470"/>
      <c r="F156" s="470"/>
      <c r="G156" s="471"/>
      <c r="H156" s="469" t="s">
        <v>50</v>
      </c>
      <c r="I156" s="470"/>
      <c r="J156" s="470"/>
      <c r="K156" s="470"/>
      <c r="L156" s="470"/>
      <c r="M156" s="470"/>
      <c r="N156" s="470"/>
      <c r="O156" s="470"/>
      <c r="P156" s="470"/>
      <c r="Q156" s="470"/>
      <c r="R156" s="470"/>
      <c r="S156" s="470"/>
      <c r="T156" s="470"/>
      <c r="U156" s="470"/>
      <c r="V156" s="470"/>
      <c r="W156" s="470"/>
      <c r="X156" s="470"/>
      <c r="Y156" s="470"/>
      <c r="Z156" s="470"/>
      <c r="AA156" s="470"/>
      <c r="AB156" s="470"/>
      <c r="AC156" s="470"/>
      <c r="AD156" s="470"/>
      <c r="AE156" s="470"/>
      <c r="AF156" s="470"/>
      <c r="AG156" s="470"/>
      <c r="AH156" s="470"/>
      <c r="AI156" s="470"/>
      <c r="AJ156" s="470"/>
      <c r="AK156" s="470"/>
      <c r="AL156" s="470"/>
      <c r="AM156" s="470"/>
      <c r="AN156" s="470"/>
      <c r="AO156" s="471"/>
      <c r="AP156" s="469" t="s">
        <v>67</v>
      </c>
      <c r="AQ156" s="470"/>
      <c r="AR156" s="470"/>
      <c r="AS156" s="470"/>
      <c r="AT156" s="470"/>
      <c r="AU156" s="470"/>
      <c r="AV156" s="470"/>
      <c r="AW156" s="470"/>
      <c r="AX156" s="470"/>
      <c r="AY156" s="470"/>
      <c r="AZ156" s="470"/>
      <c r="BA156" s="470"/>
      <c r="BB156" s="470"/>
      <c r="BC156" s="470"/>
      <c r="BD156" s="470"/>
      <c r="BE156" s="471"/>
      <c r="BF156" s="469" t="s">
        <v>68</v>
      </c>
      <c r="BG156" s="470"/>
      <c r="BH156" s="470"/>
      <c r="BI156" s="470"/>
      <c r="BJ156" s="470"/>
      <c r="BK156" s="470"/>
      <c r="BL156" s="470"/>
      <c r="BM156" s="470"/>
      <c r="BN156" s="470"/>
      <c r="BO156" s="470"/>
      <c r="BP156" s="470"/>
      <c r="BQ156" s="470"/>
      <c r="BR156" s="470"/>
      <c r="BS156" s="470"/>
      <c r="BT156" s="470"/>
      <c r="BU156" s="471"/>
      <c r="BV156" s="469" t="s">
        <v>69</v>
      </c>
      <c r="BW156" s="470"/>
      <c r="BX156" s="470"/>
      <c r="BY156" s="470"/>
      <c r="BZ156" s="470"/>
      <c r="CA156" s="470"/>
      <c r="CB156" s="470"/>
      <c r="CC156" s="470"/>
      <c r="CD156" s="470"/>
      <c r="CE156" s="470"/>
      <c r="CF156" s="470"/>
      <c r="CG156" s="470"/>
      <c r="CH156" s="470"/>
      <c r="CI156" s="470"/>
      <c r="CJ156" s="470"/>
      <c r="CK156" s="471"/>
      <c r="CL156" s="469" t="s">
        <v>17</v>
      </c>
      <c r="CM156" s="470"/>
      <c r="CN156" s="470"/>
      <c r="CO156" s="470"/>
      <c r="CP156" s="470"/>
      <c r="CQ156" s="470"/>
      <c r="CR156" s="470"/>
      <c r="CS156" s="470"/>
      <c r="CT156" s="470"/>
      <c r="CU156" s="470"/>
      <c r="CV156" s="470"/>
      <c r="CW156" s="470"/>
      <c r="CX156" s="470"/>
      <c r="CY156" s="470"/>
      <c r="CZ156" s="470"/>
      <c r="DA156" s="471"/>
    </row>
    <row r="157" spans="1:128" s="4" customFormat="1" ht="12.75" x14ac:dyDescent="0.2">
      <c r="A157" s="472">
        <v>1</v>
      </c>
      <c r="B157" s="472"/>
      <c r="C157" s="472"/>
      <c r="D157" s="472"/>
      <c r="E157" s="472"/>
      <c r="F157" s="472"/>
      <c r="G157" s="472"/>
      <c r="H157" s="472">
        <v>2</v>
      </c>
      <c r="I157" s="472"/>
      <c r="J157" s="472"/>
      <c r="K157" s="472"/>
      <c r="L157" s="472"/>
      <c r="M157" s="472"/>
      <c r="N157" s="472"/>
      <c r="O157" s="472"/>
      <c r="P157" s="472"/>
      <c r="Q157" s="472"/>
      <c r="R157" s="472"/>
      <c r="S157" s="472"/>
      <c r="T157" s="472"/>
      <c r="U157" s="472"/>
      <c r="V157" s="472"/>
      <c r="W157" s="472"/>
      <c r="X157" s="472"/>
      <c r="Y157" s="472"/>
      <c r="Z157" s="472"/>
      <c r="AA157" s="472"/>
      <c r="AB157" s="472"/>
      <c r="AC157" s="472"/>
      <c r="AD157" s="472"/>
      <c r="AE157" s="472"/>
      <c r="AF157" s="472"/>
      <c r="AG157" s="472"/>
      <c r="AH157" s="472"/>
      <c r="AI157" s="472"/>
      <c r="AJ157" s="472"/>
      <c r="AK157" s="472"/>
      <c r="AL157" s="472"/>
      <c r="AM157" s="472"/>
      <c r="AN157" s="472"/>
      <c r="AO157" s="472"/>
      <c r="AP157" s="472">
        <v>3</v>
      </c>
      <c r="AQ157" s="472"/>
      <c r="AR157" s="472"/>
      <c r="AS157" s="472"/>
      <c r="AT157" s="472"/>
      <c r="AU157" s="472"/>
      <c r="AV157" s="472"/>
      <c r="AW157" s="472"/>
      <c r="AX157" s="472"/>
      <c r="AY157" s="472"/>
      <c r="AZ157" s="472"/>
      <c r="BA157" s="472"/>
      <c r="BB157" s="472"/>
      <c r="BC157" s="472"/>
      <c r="BD157" s="472"/>
      <c r="BE157" s="472"/>
      <c r="BF157" s="472">
        <v>4</v>
      </c>
      <c r="BG157" s="472"/>
      <c r="BH157" s="472"/>
      <c r="BI157" s="472"/>
      <c r="BJ157" s="472"/>
      <c r="BK157" s="472"/>
      <c r="BL157" s="472"/>
      <c r="BM157" s="472"/>
      <c r="BN157" s="472"/>
      <c r="BO157" s="472"/>
      <c r="BP157" s="472"/>
      <c r="BQ157" s="472"/>
      <c r="BR157" s="472"/>
      <c r="BS157" s="472"/>
      <c r="BT157" s="472"/>
      <c r="BU157" s="472"/>
      <c r="BV157" s="472">
        <v>5</v>
      </c>
      <c r="BW157" s="472"/>
      <c r="BX157" s="472"/>
      <c r="BY157" s="472"/>
      <c r="BZ157" s="472"/>
      <c r="CA157" s="472"/>
      <c r="CB157" s="472"/>
      <c r="CC157" s="472"/>
      <c r="CD157" s="472"/>
      <c r="CE157" s="472"/>
      <c r="CF157" s="472"/>
      <c r="CG157" s="472"/>
      <c r="CH157" s="472"/>
      <c r="CI157" s="472"/>
      <c r="CJ157" s="472"/>
      <c r="CK157" s="472"/>
      <c r="CL157" s="472">
        <v>6</v>
      </c>
      <c r="CM157" s="472"/>
      <c r="CN157" s="472"/>
      <c r="CO157" s="472"/>
      <c r="CP157" s="472"/>
      <c r="CQ157" s="472"/>
      <c r="CR157" s="472"/>
      <c r="CS157" s="472"/>
      <c r="CT157" s="472"/>
      <c r="CU157" s="472"/>
      <c r="CV157" s="472"/>
      <c r="CW157" s="472"/>
      <c r="CX157" s="472"/>
      <c r="CY157" s="472"/>
      <c r="CZ157" s="472"/>
      <c r="DA157" s="472"/>
    </row>
    <row r="158" spans="1:128" s="5" customFormat="1" ht="15" customHeight="1" x14ac:dyDescent="0.2">
      <c r="A158" s="450" t="s">
        <v>26</v>
      </c>
      <c r="B158" s="450"/>
      <c r="C158" s="450"/>
      <c r="D158" s="450"/>
      <c r="E158" s="450"/>
      <c r="F158" s="450"/>
      <c r="G158" s="450"/>
      <c r="H158" s="435" t="s">
        <v>109</v>
      </c>
      <c r="I158" s="435"/>
      <c r="J158" s="435"/>
      <c r="K158" s="435"/>
      <c r="L158" s="435"/>
      <c r="M158" s="435"/>
      <c r="N158" s="435"/>
      <c r="O158" s="435"/>
      <c r="P158" s="435"/>
      <c r="Q158" s="435"/>
      <c r="R158" s="435"/>
      <c r="S158" s="435"/>
      <c r="T158" s="435"/>
      <c r="U158" s="435"/>
      <c r="V158" s="435"/>
      <c r="W158" s="435"/>
      <c r="X158" s="435"/>
      <c r="Y158" s="435"/>
      <c r="Z158" s="435"/>
      <c r="AA158" s="435"/>
      <c r="AB158" s="435"/>
      <c r="AC158" s="435"/>
      <c r="AD158" s="435"/>
      <c r="AE158" s="435"/>
      <c r="AF158" s="435"/>
      <c r="AG158" s="435"/>
      <c r="AH158" s="435"/>
      <c r="AI158" s="435"/>
      <c r="AJ158" s="435"/>
      <c r="AK158" s="435"/>
      <c r="AL158" s="435"/>
      <c r="AM158" s="435"/>
      <c r="AN158" s="435"/>
      <c r="AO158" s="435"/>
      <c r="AP158" s="456"/>
      <c r="AQ158" s="452"/>
      <c r="AR158" s="452"/>
      <c r="AS158" s="452"/>
      <c r="AT158" s="452"/>
      <c r="AU158" s="452"/>
      <c r="AV158" s="452"/>
      <c r="AW158" s="452"/>
      <c r="AX158" s="452"/>
      <c r="AY158" s="452"/>
      <c r="AZ158" s="452"/>
      <c r="BA158" s="452"/>
      <c r="BB158" s="452"/>
      <c r="BC158" s="452"/>
      <c r="BD158" s="452"/>
      <c r="BE158" s="452"/>
      <c r="BF158" s="452" t="s">
        <v>113</v>
      </c>
      <c r="BG158" s="452"/>
      <c r="BH158" s="452"/>
      <c r="BI158" s="452"/>
      <c r="BJ158" s="452"/>
      <c r="BK158" s="452"/>
      <c r="BL158" s="452"/>
      <c r="BM158" s="452"/>
      <c r="BN158" s="452"/>
      <c r="BO158" s="452"/>
      <c r="BP158" s="452"/>
      <c r="BQ158" s="452"/>
      <c r="BR158" s="452"/>
      <c r="BS158" s="452"/>
      <c r="BT158" s="452"/>
      <c r="BU158" s="452"/>
      <c r="BV158" s="452" t="s">
        <v>113</v>
      </c>
      <c r="BW158" s="452"/>
      <c r="BX158" s="452"/>
      <c r="BY158" s="452"/>
      <c r="BZ158" s="452"/>
      <c r="CA158" s="452"/>
      <c r="CB158" s="452"/>
      <c r="CC158" s="452"/>
      <c r="CD158" s="452"/>
      <c r="CE158" s="452"/>
      <c r="CF158" s="452"/>
      <c r="CG158" s="452"/>
      <c r="CH158" s="452"/>
      <c r="CI158" s="452"/>
      <c r="CJ158" s="452"/>
      <c r="CK158" s="452"/>
      <c r="CL158" s="589"/>
      <c r="CM158" s="589"/>
      <c r="CN158" s="589"/>
      <c r="CO158" s="589"/>
      <c r="CP158" s="589"/>
      <c r="CQ158" s="589"/>
      <c r="CR158" s="589"/>
      <c r="CS158" s="589"/>
      <c r="CT158" s="589"/>
      <c r="CU158" s="589"/>
      <c r="CV158" s="589"/>
      <c r="CW158" s="589"/>
      <c r="CX158" s="589"/>
      <c r="CY158" s="589"/>
      <c r="CZ158" s="589"/>
      <c r="DA158" s="589"/>
    </row>
    <row r="159" spans="1:128" s="5" customFormat="1" ht="15" customHeight="1" x14ac:dyDescent="0.2">
      <c r="A159" s="450"/>
      <c r="B159" s="450"/>
      <c r="C159" s="450"/>
      <c r="D159" s="450"/>
      <c r="E159" s="450"/>
      <c r="F159" s="450"/>
      <c r="G159" s="450"/>
      <c r="H159" s="435" t="s">
        <v>98</v>
      </c>
      <c r="I159" s="435"/>
      <c r="J159" s="435"/>
      <c r="K159" s="435"/>
      <c r="L159" s="435"/>
      <c r="M159" s="435"/>
      <c r="N159" s="435"/>
      <c r="O159" s="435"/>
      <c r="P159" s="435"/>
      <c r="Q159" s="435"/>
      <c r="R159" s="435"/>
      <c r="S159" s="435"/>
      <c r="T159" s="435"/>
      <c r="U159" s="435"/>
      <c r="V159" s="435"/>
      <c r="W159" s="435"/>
      <c r="X159" s="435"/>
      <c r="Y159" s="435"/>
      <c r="Z159" s="435"/>
      <c r="AA159" s="435"/>
      <c r="AB159" s="435"/>
      <c r="AC159" s="435"/>
      <c r="AD159" s="435"/>
      <c r="AE159" s="435"/>
      <c r="AF159" s="435"/>
      <c r="AG159" s="435"/>
      <c r="AH159" s="435"/>
      <c r="AI159" s="435"/>
      <c r="AJ159" s="435"/>
      <c r="AK159" s="435"/>
      <c r="AL159" s="435"/>
      <c r="AM159" s="435"/>
      <c r="AN159" s="435"/>
      <c r="AO159" s="435"/>
      <c r="AP159" s="404"/>
      <c r="AQ159" s="404"/>
      <c r="AR159" s="404"/>
      <c r="AS159" s="404"/>
      <c r="AT159" s="404"/>
      <c r="AU159" s="404"/>
      <c r="AV159" s="404"/>
      <c r="AW159" s="404"/>
      <c r="AX159" s="404"/>
      <c r="AY159" s="404"/>
      <c r="AZ159" s="404"/>
      <c r="BA159" s="404"/>
      <c r="BB159" s="404"/>
      <c r="BC159" s="404"/>
      <c r="BD159" s="404"/>
      <c r="BE159" s="404"/>
      <c r="BF159" s="404"/>
      <c r="BG159" s="404"/>
      <c r="BH159" s="404"/>
      <c r="BI159" s="404"/>
      <c r="BJ159" s="404"/>
      <c r="BK159" s="404"/>
      <c r="BL159" s="404"/>
      <c r="BM159" s="404"/>
      <c r="BN159" s="404"/>
      <c r="BO159" s="404"/>
      <c r="BP159" s="404"/>
      <c r="BQ159" s="404"/>
      <c r="BR159" s="404"/>
      <c r="BS159" s="404"/>
      <c r="BT159" s="404"/>
      <c r="BU159" s="404"/>
      <c r="BV159" s="404"/>
      <c r="BW159" s="404"/>
      <c r="BX159" s="404"/>
      <c r="BY159" s="404"/>
      <c r="BZ159" s="404"/>
      <c r="CA159" s="404"/>
      <c r="CB159" s="404"/>
      <c r="CC159" s="404"/>
      <c r="CD159" s="404"/>
      <c r="CE159" s="404"/>
      <c r="CF159" s="404"/>
      <c r="CG159" s="404"/>
      <c r="CH159" s="404"/>
      <c r="CI159" s="404"/>
      <c r="CJ159" s="404"/>
      <c r="CK159" s="404"/>
      <c r="CL159" s="551"/>
      <c r="CM159" s="551"/>
      <c r="CN159" s="551"/>
      <c r="CO159" s="551"/>
      <c r="CP159" s="551"/>
      <c r="CQ159" s="551"/>
      <c r="CR159" s="551"/>
      <c r="CS159" s="551"/>
      <c r="CT159" s="551"/>
      <c r="CU159" s="551"/>
      <c r="CV159" s="551"/>
      <c r="CW159" s="551"/>
      <c r="CX159" s="551"/>
      <c r="CY159" s="551"/>
      <c r="CZ159" s="551"/>
      <c r="DA159" s="551"/>
    </row>
    <row r="160" spans="1:128" s="5" customFormat="1" ht="25.5" customHeight="1" x14ac:dyDescent="0.2">
      <c r="A160" s="424"/>
      <c r="B160" s="424"/>
      <c r="C160" s="424"/>
      <c r="D160" s="424"/>
      <c r="E160" s="424"/>
      <c r="F160" s="424"/>
      <c r="G160" s="424"/>
      <c r="H160" s="412"/>
      <c r="I160" s="412"/>
      <c r="J160" s="412"/>
      <c r="K160" s="412"/>
      <c r="L160" s="412"/>
      <c r="M160" s="412"/>
      <c r="N160" s="412"/>
      <c r="O160" s="412"/>
      <c r="P160" s="412"/>
      <c r="Q160" s="412"/>
      <c r="R160" s="412"/>
      <c r="S160" s="412"/>
      <c r="T160" s="412"/>
      <c r="U160" s="412"/>
      <c r="V160" s="412"/>
      <c r="W160" s="412"/>
      <c r="X160" s="412"/>
      <c r="Y160" s="412"/>
      <c r="Z160" s="412"/>
      <c r="AA160" s="412"/>
      <c r="AB160" s="412"/>
      <c r="AC160" s="412"/>
      <c r="AD160" s="412"/>
      <c r="AE160" s="412"/>
      <c r="AF160" s="412"/>
      <c r="AG160" s="412"/>
      <c r="AH160" s="412"/>
      <c r="AI160" s="412"/>
      <c r="AJ160" s="412"/>
      <c r="AK160" s="412"/>
      <c r="AL160" s="412"/>
      <c r="AM160" s="412"/>
      <c r="AN160" s="412"/>
      <c r="AO160" s="412"/>
      <c r="AP160" s="428"/>
      <c r="AQ160" s="428"/>
      <c r="AR160" s="428"/>
      <c r="AS160" s="428"/>
      <c r="AT160" s="428"/>
      <c r="AU160" s="428"/>
      <c r="AV160" s="428"/>
      <c r="AW160" s="428"/>
      <c r="AX160" s="428"/>
      <c r="AY160" s="428"/>
      <c r="AZ160" s="428"/>
      <c r="BA160" s="428"/>
      <c r="BB160" s="428"/>
      <c r="BC160" s="428"/>
      <c r="BD160" s="428"/>
      <c r="BE160" s="428"/>
      <c r="BF160" s="413"/>
      <c r="BG160" s="413"/>
      <c r="BH160" s="413"/>
      <c r="BI160" s="413"/>
      <c r="BJ160" s="413"/>
      <c r="BK160" s="413"/>
      <c r="BL160" s="413"/>
      <c r="BM160" s="413"/>
      <c r="BN160" s="413"/>
      <c r="BO160" s="413"/>
      <c r="BP160" s="413"/>
      <c r="BQ160" s="413"/>
      <c r="BR160" s="413"/>
      <c r="BS160" s="413"/>
      <c r="BT160" s="413"/>
      <c r="BU160" s="413"/>
      <c r="BV160" s="506"/>
      <c r="BW160" s="506"/>
      <c r="BX160" s="506"/>
      <c r="BY160" s="506"/>
      <c r="BZ160" s="506"/>
      <c r="CA160" s="506"/>
      <c r="CB160" s="506"/>
      <c r="CC160" s="506"/>
      <c r="CD160" s="506"/>
      <c r="CE160" s="506"/>
      <c r="CF160" s="506"/>
      <c r="CG160" s="506"/>
      <c r="CH160" s="506"/>
      <c r="CI160" s="506"/>
      <c r="CJ160" s="506"/>
      <c r="CK160" s="506"/>
      <c r="CL160" s="414"/>
      <c r="CM160" s="414"/>
      <c r="CN160" s="414"/>
      <c r="CO160" s="414"/>
      <c r="CP160" s="414"/>
      <c r="CQ160" s="414"/>
      <c r="CR160" s="414"/>
      <c r="CS160" s="414"/>
      <c r="CT160" s="414"/>
      <c r="CU160" s="414"/>
      <c r="CV160" s="414"/>
      <c r="CW160" s="414"/>
      <c r="CX160" s="414"/>
      <c r="CY160" s="414"/>
      <c r="CZ160" s="414"/>
      <c r="DA160" s="414"/>
      <c r="DH160" s="13"/>
      <c r="DI160" s="14"/>
      <c r="DJ160" s="14"/>
      <c r="DK160" s="14"/>
      <c r="DL160" s="14"/>
      <c r="DM160" s="14"/>
      <c r="DN160" s="14"/>
      <c r="DO160" s="14"/>
      <c r="DP160" s="14"/>
      <c r="DQ160" s="14"/>
      <c r="DR160" s="14"/>
      <c r="DS160" s="14"/>
      <c r="DT160" s="14"/>
      <c r="DU160" s="14"/>
      <c r="DV160" s="14"/>
      <c r="DW160" s="14"/>
      <c r="DX160" s="14"/>
    </row>
    <row r="161" spans="1:105" s="5" customFormat="1" ht="26.25" customHeight="1" x14ac:dyDescent="0.2">
      <c r="A161" s="424"/>
      <c r="B161" s="424"/>
      <c r="C161" s="424"/>
      <c r="D161" s="424"/>
      <c r="E161" s="424"/>
      <c r="F161" s="424"/>
      <c r="G161" s="424"/>
      <c r="H161" s="412"/>
      <c r="I161" s="412"/>
      <c r="J161" s="412"/>
      <c r="K161" s="412"/>
      <c r="L161" s="412"/>
      <c r="M161" s="412"/>
      <c r="N161" s="412"/>
      <c r="O161" s="412"/>
      <c r="P161" s="412"/>
      <c r="Q161" s="412"/>
      <c r="R161" s="412"/>
      <c r="S161" s="412"/>
      <c r="T161" s="412"/>
      <c r="U161" s="412"/>
      <c r="V161" s="412"/>
      <c r="W161" s="412"/>
      <c r="X161" s="412"/>
      <c r="Y161" s="412"/>
      <c r="Z161" s="412"/>
      <c r="AA161" s="412"/>
      <c r="AB161" s="412"/>
      <c r="AC161" s="412"/>
      <c r="AD161" s="412"/>
      <c r="AE161" s="412"/>
      <c r="AF161" s="412"/>
      <c r="AG161" s="412"/>
      <c r="AH161" s="412"/>
      <c r="AI161" s="412"/>
      <c r="AJ161" s="412"/>
      <c r="AK161" s="412"/>
      <c r="AL161" s="412"/>
      <c r="AM161" s="412"/>
      <c r="AN161" s="412"/>
      <c r="AO161" s="412"/>
      <c r="AP161" s="428"/>
      <c r="AQ161" s="428"/>
      <c r="AR161" s="428"/>
      <c r="AS161" s="428"/>
      <c r="AT161" s="428"/>
      <c r="AU161" s="428"/>
      <c r="AV161" s="428"/>
      <c r="AW161" s="428"/>
      <c r="AX161" s="428"/>
      <c r="AY161" s="428"/>
      <c r="AZ161" s="428"/>
      <c r="BA161" s="428"/>
      <c r="BB161" s="428"/>
      <c r="BC161" s="428"/>
      <c r="BD161" s="428"/>
      <c r="BE161" s="428"/>
      <c r="BF161" s="413"/>
      <c r="BG161" s="413"/>
      <c r="BH161" s="413"/>
      <c r="BI161" s="413"/>
      <c r="BJ161" s="413"/>
      <c r="BK161" s="413"/>
      <c r="BL161" s="413"/>
      <c r="BM161" s="413"/>
      <c r="BN161" s="413"/>
      <c r="BO161" s="413"/>
      <c r="BP161" s="413"/>
      <c r="BQ161" s="413"/>
      <c r="BR161" s="413"/>
      <c r="BS161" s="413"/>
      <c r="BT161" s="413"/>
      <c r="BU161" s="413"/>
      <c r="BV161" s="506"/>
      <c r="BW161" s="506"/>
      <c r="BX161" s="506"/>
      <c r="BY161" s="506"/>
      <c r="BZ161" s="506"/>
      <c r="CA161" s="506"/>
      <c r="CB161" s="506"/>
      <c r="CC161" s="506"/>
      <c r="CD161" s="506"/>
      <c r="CE161" s="506"/>
      <c r="CF161" s="506"/>
      <c r="CG161" s="506"/>
      <c r="CH161" s="506"/>
      <c r="CI161" s="506"/>
      <c r="CJ161" s="506"/>
      <c r="CK161" s="506"/>
      <c r="CL161" s="414"/>
      <c r="CM161" s="414"/>
      <c r="CN161" s="414"/>
      <c r="CO161" s="414"/>
      <c r="CP161" s="414"/>
      <c r="CQ161" s="414"/>
      <c r="CR161" s="414"/>
      <c r="CS161" s="414"/>
      <c r="CT161" s="414"/>
      <c r="CU161" s="414"/>
      <c r="CV161" s="414"/>
      <c r="CW161" s="414"/>
      <c r="CX161" s="414"/>
      <c r="CY161" s="414"/>
      <c r="CZ161" s="414"/>
      <c r="DA161" s="414"/>
    </row>
    <row r="162" spans="1:105" s="5" customFormat="1" ht="15" customHeight="1" x14ac:dyDescent="0.2">
      <c r="A162" s="450" t="s">
        <v>30</v>
      </c>
      <c r="B162" s="450"/>
      <c r="C162" s="450"/>
      <c r="D162" s="450"/>
      <c r="E162" s="450"/>
      <c r="F162" s="450"/>
      <c r="G162" s="450"/>
      <c r="H162" s="435" t="s">
        <v>108</v>
      </c>
      <c r="I162" s="435"/>
      <c r="J162" s="435"/>
      <c r="K162" s="435"/>
      <c r="L162" s="435"/>
      <c r="M162" s="435"/>
      <c r="N162" s="435"/>
      <c r="O162" s="435"/>
      <c r="P162" s="435"/>
      <c r="Q162" s="435"/>
      <c r="R162" s="435"/>
      <c r="S162" s="435"/>
      <c r="T162" s="435"/>
      <c r="U162" s="435"/>
      <c r="V162" s="435"/>
      <c r="W162" s="435"/>
      <c r="X162" s="435"/>
      <c r="Y162" s="435"/>
      <c r="Z162" s="435"/>
      <c r="AA162" s="435"/>
      <c r="AB162" s="435"/>
      <c r="AC162" s="435"/>
      <c r="AD162" s="435"/>
      <c r="AE162" s="435"/>
      <c r="AF162" s="435"/>
      <c r="AG162" s="435"/>
      <c r="AH162" s="435"/>
      <c r="AI162" s="435"/>
      <c r="AJ162" s="435"/>
      <c r="AK162" s="435"/>
      <c r="AL162" s="435"/>
      <c r="AM162" s="435"/>
      <c r="AN162" s="435"/>
      <c r="AO162" s="435"/>
      <c r="AP162" s="456"/>
      <c r="AQ162" s="456"/>
      <c r="AR162" s="456"/>
      <c r="AS162" s="456"/>
      <c r="AT162" s="456"/>
      <c r="AU162" s="456"/>
      <c r="AV162" s="456"/>
      <c r="AW162" s="456"/>
      <c r="AX162" s="456"/>
      <c r="AY162" s="456"/>
      <c r="AZ162" s="456"/>
      <c r="BA162" s="456"/>
      <c r="BB162" s="456"/>
      <c r="BC162" s="456"/>
      <c r="BD162" s="456"/>
      <c r="BE162" s="456"/>
      <c r="BF162" s="452" t="s">
        <v>113</v>
      </c>
      <c r="BG162" s="452"/>
      <c r="BH162" s="452"/>
      <c r="BI162" s="452"/>
      <c r="BJ162" s="452"/>
      <c r="BK162" s="452"/>
      <c r="BL162" s="452"/>
      <c r="BM162" s="452"/>
      <c r="BN162" s="452"/>
      <c r="BO162" s="452"/>
      <c r="BP162" s="452"/>
      <c r="BQ162" s="452"/>
      <c r="BR162" s="452"/>
      <c r="BS162" s="452"/>
      <c r="BT162" s="452"/>
      <c r="BU162" s="452"/>
      <c r="BV162" s="452" t="s">
        <v>113</v>
      </c>
      <c r="BW162" s="452"/>
      <c r="BX162" s="452"/>
      <c r="BY162" s="452"/>
      <c r="BZ162" s="452"/>
      <c r="CA162" s="452"/>
      <c r="CB162" s="452"/>
      <c r="CC162" s="452"/>
      <c r="CD162" s="452"/>
      <c r="CE162" s="452"/>
      <c r="CF162" s="452"/>
      <c r="CG162" s="452"/>
      <c r="CH162" s="452"/>
      <c r="CI162" s="452"/>
      <c r="CJ162" s="452"/>
      <c r="CK162" s="452"/>
      <c r="CL162" s="589"/>
      <c r="CM162" s="589"/>
      <c r="CN162" s="589"/>
      <c r="CO162" s="589"/>
      <c r="CP162" s="589"/>
      <c r="CQ162" s="589"/>
      <c r="CR162" s="589"/>
      <c r="CS162" s="589"/>
      <c r="CT162" s="589"/>
      <c r="CU162" s="589"/>
      <c r="CV162" s="589"/>
      <c r="CW162" s="589"/>
      <c r="CX162" s="589"/>
      <c r="CY162" s="589"/>
      <c r="CZ162" s="589"/>
      <c r="DA162" s="589"/>
    </row>
    <row r="163" spans="1:105" s="5" customFormat="1" ht="15" customHeight="1" x14ac:dyDescent="0.2">
      <c r="A163" s="450"/>
      <c r="B163" s="450"/>
      <c r="C163" s="450"/>
      <c r="D163" s="450"/>
      <c r="E163" s="450"/>
      <c r="F163" s="450"/>
      <c r="G163" s="450"/>
      <c r="H163" s="435" t="s">
        <v>98</v>
      </c>
      <c r="I163" s="435"/>
      <c r="J163" s="435"/>
      <c r="K163" s="435"/>
      <c r="L163" s="435"/>
      <c r="M163" s="435"/>
      <c r="N163" s="435"/>
      <c r="O163" s="435"/>
      <c r="P163" s="435"/>
      <c r="Q163" s="435"/>
      <c r="R163" s="435"/>
      <c r="S163" s="435"/>
      <c r="T163" s="435"/>
      <c r="U163" s="435"/>
      <c r="V163" s="435"/>
      <c r="W163" s="435"/>
      <c r="X163" s="435"/>
      <c r="Y163" s="435"/>
      <c r="Z163" s="435"/>
      <c r="AA163" s="435"/>
      <c r="AB163" s="435"/>
      <c r="AC163" s="435"/>
      <c r="AD163" s="435"/>
      <c r="AE163" s="435"/>
      <c r="AF163" s="435"/>
      <c r="AG163" s="435"/>
      <c r="AH163" s="435"/>
      <c r="AI163" s="435"/>
      <c r="AJ163" s="435"/>
      <c r="AK163" s="435"/>
      <c r="AL163" s="435"/>
      <c r="AM163" s="435"/>
      <c r="AN163" s="435"/>
      <c r="AO163" s="435"/>
      <c r="AP163" s="404"/>
      <c r="AQ163" s="404"/>
      <c r="AR163" s="404"/>
      <c r="AS163" s="404"/>
      <c r="AT163" s="404"/>
      <c r="AU163" s="404"/>
      <c r="AV163" s="404"/>
      <c r="AW163" s="404"/>
      <c r="AX163" s="404"/>
      <c r="AY163" s="404"/>
      <c r="AZ163" s="404"/>
      <c r="BA163" s="404"/>
      <c r="BB163" s="404"/>
      <c r="BC163" s="404"/>
      <c r="BD163" s="404"/>
      <c r="BE163" s="404"/>
      <c r="BF163" s="404"/>
      <c r="BG163" s="404"/>
      <c r="BH163" s="404"/>
      <c r="BI163" s="404"/>
      <c r="BJ163" s="404"/>
      <c r="BK163" s="404"/>
      <c r="BL163" s="404"/>
      <c r="BM163" s="404"/>
      <c r="BN163" s="404"/>
      <c r="BO163" s="404"/>
      <c r="BP163" s="404"/>
      <c r="BQ163" s="404"/>
      <c r="BR163" s="404"/>
      <c r="BS163" s="404"/>
      <c r="BT163" s="404"/>
      <c r="BU163" s="404"/>
      <c r="BV163" s="404"/>
      <c r="BW163" s="404"/>
      <c r="BX163" s="404"/>
      <c r="BY163" s="404"/>
      <c r="BZ163" s="404"/>
      <c r="CA163" s="404"/>
      <c r="CB163" s="404"/>
      <c r="CC163" s="404"/>
      <c r="CD163" s="404"/>
      <c r="CE163" s="404"/>
      <c r="CF163" s="404"/>
      <c r="CG163" s="404"/>
      <c r="CH163" s="404"/>
      <c r="CI163" s="404"/>
      <c r="CJ163" s="404"/>
      <c r="CK163" s="404"/>
      <c r="CL163" s="551"/>
      <c r="CM163" s="551"/>
      <c r="CN163" s="551"/>
      <c r="CO163" s="551"/>
      <c r="CP163" s="551"/>
      <c r="CQ163" s="551"/>
      <c r="CR163" s="551"/>
      <c r="CS163" s="551"/>
      <c r="CT163" s="551"/>
      <c r="CU163" s="551"/>
      <c r="CV163" s="551"/>
      <c r="CW163" s="551"/>
      <c r="CX163" s="551"/>
      <c r="CY163" s="551"/>
      <c r="CZ163" s="551"/>
      <c r="DA163" s="551"/>
    </row>
    <row r="164" spans="1:105" s="5" customFormat="1" ht="23.25" customHeight="1" x14ac:dyDescent="0.2">
      <c r="A164" s="424"/>
      <c r="B164" s="424"/>
      <c r="C164" s="424"/>
      <c r="D164" s="424"/>
      <c r="E164" s="424"/>
      <c r="F164" s="424"/>
      <c r="G164" s="424"/>
      <c r="H164" s="412"/>
      <c r="I164" s="412"/>
      <c r="J164" s="412"/>
      <c r="K164" s="412"/>
      <c r="L164" s="412"/>
      <c r="M164" s="412"/>
      <c r="N164" s="412"/>
      <c r="O164" s="412"/>
      <c r="P164" s="412"/>
      <c r="Q164" s="412"/>
      <c r="R164" s="412"/>
      <c r="S164" s="412"/>
      <c r="T164" s="412"/>
      <c r="U164" s="412"/>
      <c r="V164" s="412"/>
      <c r="W164" s="412"/>
      <c r="X164" s="412"/>
      <c r="Y164" s="412"/>
      <c r="Z164" s="412"/>
      <c r="AA164" s="412"/>
      <c r="AB164" s="412"/>
      <c r="AC164" s="412"/>
      <c r="AD164" s="412"/>
      <c r="AE164" s="412"/>
      <c r="AF164" s="412"/>
      <c r="AG164" s="412"/>
      <c r="AH164" s="412"/>
      <c r="AI164" s="412"/>
      <c r="AJ164" s="412"/>
      <c r="AK164" s="412"/>
      <c r="AL164" s="412"/>
      <c r="AM164" s="412"/>
      <c r="AN164" s="412"/>
      <c r="AO164" s="412"/>
      <c r="AP164" s="428"/>
      <c r="AQ164" s="428"/>
      <c r="AR164" s="428"/>
      <c r="AS164" s="428"/>
      <c r="AT164" s="428"/>
      <c r="AU164" s="428"/>
      <c r="AV164" s="428"/>
      <c r="AW164" s="428"/>
      <c r="AX164" s="428"/>
      <c r="AY164" s="428"/>
      <c r="AZ164" s="428"/>
      <c r="BA164" s="428"/>
      <c r="BB164" s="428"/>
      <c r="BC164" s="428"/>
      <c r="BD164" s="428"/>
      <c r="BE164" s="428"/>
      <c r="BF164" s="413"/>
      <c r="BG164" s="413"/>
      <c r="BH164" s="413"/>
      <c r="BI164" s="413"/>
      <c r="BJ164" s="413"/>
      <c r="BK164" s="413"/>
      <c r="BL164" s="413"/>
      <c r="BM164" s="413"/>
      <c r="BN164" s="413"/>
      <c r="BO164" s="413"/>
      <c r="BP164" s="413"/>
      <c r="BQ164" s="413"/>
      <c r="BR164" s="413"/>
      <c r="BS164" s="413"/>
      <c r="BT164" s="413"/>
      <c r="BU164" s="413"/>
      <c r="BV164" s="506"/>
      <c r="BW164" s="506"/>
      <c r="BX164" s="506"/>
      <c r="BY164" s="506"/>
      <c r="BZ164" s="506"/>
      <c r="CA164" s="506"/>
      <c r="CB164" s="506"/>
      <c r="CC164" s="506"/>
      <c r="CD164" s="506"/>
      <c r="CE164" s="506"/>
      <c r="CF164" s="506"/>
      <c r="CG164" s="506"/>
      <c r="CH164" s="506"/>
      <c r="CI164" s="506"/>
      <c r="CJ164" s="506"/>
      <c r="CK164" s="506"/>
      <c r="CL164" s="414"/>
      <c r="CM164" s="414"/>
      <c r="CN164" s="414"/>
      <c r="CO164" s="414"/>
      <c r="CP164" s="414"/>
      <c r="CQ164" s="414"/>
      <c r="CR164" s="414"/>
      <c r="CS164" s="414"/>
      <c r="CT164" s="414"/>
      <c r="CU164" s="414"/>
      <c r="CV164" s="414"/>
      <c r="CW164" s="414"/>
      <c r="CX164" s="414"/>
      <c r="CY164" s="414"/>
      <c r="CZ164" s="414"/>
      <c r="DA164" s="414"/>
    </row>
    <row r="165" spans="1:105" s="5" customFormat="1" ht="21.75" customHeight="1" x14ac:dyDescent="0.2">
      <c r="A165" s="424"/>
      <c r="B165" s="424"/>
      <c r="C165" s="424"/>
      <c r="D165" s="424"/>
      <c r="E165" s="424"/>
      <c r="F165" s="424"/>
      <c r="G165" s="424"/>
      <c r="H165" s="412"/>
      <c r="I165" s="412"/>
      <c r="J165" s="412"/>
      <c r="K165" s="412"/>
      <c r="L165" s="412"/>
      <c r="M165" s="412"/>
      <c r="N165" s="412"/>
      <c r="O165" s="412"/>
      <c r="P165" s="412"/>
      <c r="Q165" s="412"/>
      <c r="R165" s="412"/>
      <c r="S165" s="412"/>
      <c r="T165" s="412"/>
      <c r="U165" s="412"/>
      <c r="V165" s="412"/>
      <c r="W165" s="412"/>
      <c r="X165" s="412"/>
      <c r="Y165" s="412"/>
      <c r="Z165" s="412"/>
      <c r="AA165" s="412"/>
      <c r="AB165" s="412"/>
      <c r="AC165" s="412"/>
      <c r="AD165" s="412"/>
      <c r="AE165" s="412"/>
      <c r="AF165" s="412"/>
      <c r="AG165" s="412"/>
      <c r="AH165" s="412"/>
      <c r="AI165" s="412"/>
      <c r="AJ165" s="412"/>
      <c r="AK165" s="412"/>
      <c r="AL165" s="412"/>
      <c r="AM165" s="412"/>
      <c r="AN165" s="412"/>
      <c r="AO165" s="412"/>
      <c r="AP165" s="428"/>
      <c r="AQ165" s="428"/>
      <c r="AR165" s="428"/>
      <c r="AS165" s="428"/>
      <c r="AT165" s="428"/>
      <c r="AU165" s="428"/>
      <c r="AV165" s="428"/>
      <c r="AW165" s="428"/>
      <c r="AX165" s="428"/>
      <c r="AY165" s="428"/>
      <c r="AZ165" s="428"/>
      <c r="BA165" s="428"/>
      <c r="BB165" s="428"/>
      <c r="BC165" s="428"/>
      <c r="BD165" s="428"/>
      <c r="BE165" s="428"/>
      <c r="BF165" s="413"/>
      <c r="BG165" s="413"/>
      <c r="BH165" s="413"/>
      <c r="BI165" s="413"/>
      <c r="BJ165" s="413"/>
      <c r="BK165" s="413"/>
      <c r="BL165" s="413"/>
      <c r="BM165" s="413"/>
      <c r="BN165" s="413"/>
      <c r="BO165" s="413"/>
      <c r="BP165" s="413"/>
      <c r="BQ165" s="413"/>
      <c r="BR165" s="413"/>
      <c r="BS165" s="413"/>
      <c r="BT165" s="413"/>
      <c r="BU165" s="413"/>
      <c r="BV165" s="506"/>
      <c r="BW165" s="506"/>
      <c r="BX165" s="506"/>
      <c r="BY165" s="506"/>
      <c r="BZ165" s="506"/>
      <c r="CA165" s="506"/>
      <c r="CB165" s="506"/>
      <c r="CC165" s="506"/>
      <c r="CD165" s="506"/>
      <c r="CE165" s="506"/>
      <c r="CF165" s="506"/>
      <c r="CG165" s="506"/>
      <c r="CH165" s="506"/>
      <c r="CI165" s="506"/>
      <c r="CJ165" s="506"/>
      <c r="CK165" s="506"/>
      <c r="CL165" s="414"/>
      <c r="CM165" s="414"/>
      <c r="CN165" s="414"/>
      <c r="CO165" s="414"/>
      <c r="CP165" s="414"/>
      <c r="CQ165" s="414"/>
      <c r="CR165" s="414"/>
      <c r="CS165" s="414"/>
      <c r="CT165" s="414"/>
      <c r="CU165" s="414"/>
      <c r="CV165" s="414"/>
      <c r="CW165" s="414"/>
      <c r="CX165" s="414"/>
      <c r="CY165" s="414"/>
      <c r="CZ165" s="414"/>
      <c r="DA165" s="414"/>
    </row>
    <row r="166" spans="1:105" s="5" customFormat="1" ht="15" customHeight="1" x14ac:dyDescent="0.2">
      <c r="A166" s="450" t="s">
        <v>36</v>
      </c>
      <c r="B166" s="450"/>
      <c r="C166" s="450"/>
      <c r="D166" s="450"/>
      <c r="E166" s="450"/>
      <c r="F166" s="450"/>
      <c r="G166" s="450"/>
      <c r="H166" s="435" t="s">
        <v>110</v>
      </c>
      <c r="I166" s="435"/>
      <c r="J166" s="435"/>
      <c r="K166" s="435"/>
      <c r="L166" s="435"/>
      <c r="M166" s="435"/>
      <c r="N166" s="435"/>
      <c r="O166" s="435"/>
      <c r="P166" s="435"/>
      <c r="Q166" s="435"/>
      <c r="R166" s="435"/>
      <c r="S166" s="435"/>
      <c r="T166" s="435"/>
      <c r="U166" s="435"/>
      <c r="V166" s="435"/>
      <c r="W166" s="435"/>
      <c r="X166" s="435"/>
      <c r="Y166" s="435"/>
      <c r="Z166" s="435"/>
      <c r="AA166" s="435"/>
      <c r="AB166" s="435"/>
      <c r="AC166" s="435"/>
      <c r="AD166" s="435"/>
      <c r="AE166" s="435"/>
      <c r="AF166" s="435"/>
      <c r="AG166" s="435"/>
      <c r="AH166" s="435"/>
      <c r="AI166" s="435"/>
      <c r="AJ166" s="435"/>
      <c r="AK166" s="435"/>
      <c r="AL166" s="435"/>
      <c r="AM166" s="435"/>
      <c r="AN166" s="435"/>
      <c r="AO166" s="435"/>
      <c r="AP166" s="451"/>
      <c r="AQ166" s="451"/>
      <c r="AR166" s="451"/>
      <c r="AS166" s="451"/>
      <c r="AT166" s="451"/>
      <c r="AU166" s="451"/>
      <c r="AV166" s="451"/>
      <c r="AW166" s="451"/>
      <c r="AX166" s="451"/>
      <c r="AY166" s="451"/>
      <c r="AZ166" s="451"/>
      <c r="BA166" s="451"/>
      <c r="BB166" s="451"/>
      <c r="BC166" s="451"/>
      <c r="BD166" s="451"/>
      <c r="BE166" s="451"/>
      <c r="BF166" s="452" t="s">
        <v>113</v>
      </c>
      <c r="BG166" s="452"/>
      <c r="BH166" s="452"/>
      <c r="BI166" s="452"/>
      <c r="BJ166" s="452"/>
      <c r="BK166" s="452"/>
      <c r="BL166" s="452"/>
      <c r="BM166" s="452"/>
      <c r="BN166" s="452"/>
      <c r="BO166" s="452"/>
      <c r="BP166" s="452"/>
      <c r="BQ166" s="452"/>
      <c r="BR166" s="452"/>
      <c r="BS166" s="452"/>
      <c r="BT166" s="452"/>
      <c r="BU166" s="452"/>
      <c r="BV166" s="452" t="s">
        <v>113</v>
      </c>
      <c r="BW166" s="452"/>
      <c r="BX166" s="452"/>
      <c r="BY166" s="452"/>
      <c r="BZ166" s="452"/>
      <c r="CA166" s="452"/>
      <c r="CB166" s="452"/>
      <c r="CC166" s="452"/>
      <c r="CD166" s="452"/>
      <c r="CE166" s="452"/>
      <c r="CF166" s="452"/>
      <c r="CG166" s="452"/>
      <c r="CH166" s="452"/>
      <c r="CI166" s="452"/>
      <c r="CJ166" s="452"/>
      <c r="CK166" s="452"/>
      <c r="CL166" s="589"/>
      <c r="CM166" s="589"/>
      <c r="CN166" s="589"/>
      <c r="CO166" s="589"/>
      <c r="CP166" s="589"/>
      <c r="CQ166" s="589"/>
      <c r="CR166" s="589"/>
      <c r="CS166" s="589"/>
      <c r="CT166" s="589"/>
      <c r="CU166" s="589"/>
      <c r="CV166" s="589"/>
      <c r="CW166" s="589"/>
      <c r="CX166" s="589"/>
      <c r="CY166" s="589"/>
      <c r="CZ166" s="589"/>
      <c r="DA166" s="589"/>
    </row>
    <row r="167" spans="1:105" s="5" customFormat="1" ht="15" customHeight="1" x14ac:dyDescent="0.2">
      <c r="A167" s="450"/>
      <c r="B167" s="450"/>
      <c r="C167" s="450"/>
      <c r="D167" s="450"/>
      <c r="E167" s="450"/>
      <c r="F167" s="450"/>
      <c r="G167" s="450"/>
      <c r="H167" s="435" t="s">
        <v>98</v>
      </c>
      <c r="I167" s="435"/>
      <c r="J167" s="435"/>
      <c r="K167" s="435"/>
      <c r="L167" s="435"/>
      <c r="M167" s="435"/>
      <c r="N167" s="435"/>
      <c r="O167" s="435"/>
      <c r="P167" s="435"/>
      <c r="Q167" s="435"/>
      <c r="R167" s="435"/>
      <c r="S167" s="435"/>
      <c r="T167" s="435"/>
      <c r="U167" s="435"/>
      <c r="V167" s="435"/>
      <c r="W167" s="435"/>
      <c r="X167" s="435"/>
      <c r="Y167" s="435"/>
      <c r="Z167" s="435"/>
      <c r="AA167" s="435"/>
      <c r="AB167" s="435"/>
      <c r="AC167" s="435"/>
      <c r="AD167" s="435"/>
      <c r="AE167" s="435"/>
      <c r="AF167" s="435"/>
      <c r="AG167" s="435"/>
      <c r="AH167" s="435"/>
      <c r="AI167" s="435"/>
      <c r="AJ167" s="435"/>
      <c r="AK167" s="435"/>
      <c r="AL167" s="435"/>
      <c r="AM167" s="435"/>
      <c r="AN167" s="435"/>
      <c r="AO167" s="435"/>
      <c r="AP167" s="404"/>
      <c r="AQ167" s="404"/>
      <c r="AR167" s="404"/>
      <c r="AS167" s="404"/>
      <c r="AT167" s="404"/>
      <c r="AU167" s="404"/>
      <c r="AV167" s="404"/>
      <c r="AW167" s="404"/>
      <c r="AX167" s="404"/>
      <c r="AY167" s="404"/>
      <c r="AZ167" s="404"/>
      <c r="BA167" s="404"/>
      <c r="BB167" s="404"/>
      <c r="BC167" s="404"/>
      <c r="BD167" s="404"/>
      <c r="BE167" s="404"/>
      <c r="BF167" s="404"/>
      <c r="BG167" s="404"/>
      <c r="BH167" s="404"/>
      <c r="BI167" s="404"/>
      <c r="BJ167" s="404"/>
      <c r="BK167" s="404"/>
      <c r="BL167" s="404"/>
      <c r="BM167" s="404"/>
      <c r="BN167" s="404"/>
      <c r="BO167" s="404"/>
      <c r="BP167" s="404"/>
      <c r="BQ167" s="404"/>
      <c r="BR167" s="404"/>
      <c r="BS167" s="404"/>
      <c r="BT167" s="404"/>
      <c r="BU167" s="404"/>
      <c r="BV167" s="404"/>
      <c r="BW167" s="404"/>
      <c r="BX167" s="404"/>
      <c r="BY167" s="404"/>
      <c r="BZ167" s="404"/>
      <c r="CA167" s="404"/>
      <c r="CB167" s="404"/>
      <c r="CC167" s="404"/>
      <c r="CD167" s="404"/>
      <c r="CE167" s="404"/>
      <c r="CF167" s="404"/>
      <c r="CG167" s="404"/>
      <c r="CH167" s="404"/>
      <c r="CI167" s="404"/>
      <c r="CJ167" s="404"/>
      <c r="CK167" s="404"/>
      <c r="CL167" s="551"/>
      <c r="CM167" s="551"/>
      <c r="CN167" s="551"/>
      <c r="CO167" s="551"/>
      <c r="CP167" s="551"/>
      <c r="CQ167" s="551"/>
      <c r="CR167" s="551"/>
      <c r="CS167" s="551"/>
      <c r="CT167" s="551"/>
      <c r="CU167" s="551"/>
      <c r="CV167" s="551"/>
      <c r="CW167" s="551"/>
      <c r="CX167" s="551"/>
      <c r="CY167" s="551"/>
      <c r="CZ167" s="551"/>
      <c r="DA167" s="551"/>
    </row>
    <row r="168" spans="1:105" s="5" customFormat="1" ht="21" customHeight="1" x14ac:dyDescent="0.2">
      <c r="A168" s="411"/>
      <c r="B168" s="411"/>
      <c r="C168" s="411"/>
      <c r="D168" s="411"/>
      <c r="E168" s="411"/>
      <c r="F168" s="411"/>
      <c r="G168" s="411"/>
      <c r="H168" s="412"/>
      <c r="I168" s="412"/>
      <c r="J168" s="412"/>
      <c r="K168" s="412"/>
      <c r="L168" s="412"/>
      <c r="M168" s="412"/>
      <c r="N168" s="412"/>
      <c r="O168" s="412"/>
      <c r="P168" s="412"/>
      <c r="Q168" s="412"/>
      <c r="R168" s="412"/>
      <c r="S168" s="412"/>
      <c r="T168" s="412"/>
      <c r="U168" s="412"/>
      <c r="V168" s="412"/>
      <c r="W168" s="412"/>
      <c r="X168" s="412"/>
      <c r="Y168" s="412"/>
      <c r="Z168" s="412"/>
      <c r="AA168" s="412"/>
      <c r="AB168" s="412"/>
      <c r="AC168" s="412"/>
      <c r="AD168" s="412"/>
      <c r="AE168" s="412"/>
      <c r="AF168" s="412"/>
      <c r="AG168" s="412"/>
      <c r="AH168" s="412"/>
      <c r="AI168" s="412"/>
      <c r="AJ168" s="412"/>
      <c r="AK168" s="412"/>
      <c r="AL168" s="412"/>
      <c r="AM168" s="412"/>
      <c r="AN168" s="412"/>
      <c r="AO168" s="412"/>
      <c r="AP168" s="658"/>
      <c r="AQ168" s="658"/>
      <c r="AR168" s="658"/>
      <c r="AS168" s="658"/>
      <c r="AT168" s="658"/>
      <c r="AU168" s="658"/>
      <c r="AV168" s="658"/>
      <c r="AW168" s="658"/>
      <c r="AX168" s="658"/>
      <c r="AY168" s="658"/>
      <c r="AZ168" s="658"/>
      <c r="BA168" s="658"/>
      <c r="BB168" s="658"/>
      <c r="BC168" s="658"/>
      <c r="BD168" s="658"/>
      <c r="BE168" s="658"/>
      <c r="BF168" s="404"/>
      <c r="BG168" s="404"/>
      <c r="BH168" s="404"/>
      <c r="BI168" s="404"/>
      <c r="BJ168" s="404"/>
      <c r="BK168" s="404"/>
      <c r="BL168" s="404"/>
      <c r="BM168" s="404"/>
      <c r="BN168" s="404"/>
      <c r="BO168" s="404"/>
      <c r="BP168" s="404"/>
      <c r="BQ168" s="404"/>
      <c r="BR168" s="404"/>
      <c r="BS168" s="404"/>
      <c r="BT168" s="404"/>
      <c r="BU168" s="404"/>
      <c r="BV168" s="650"/>
      <c r="BW168" s="650"/>
      <c r="BX168" s="650"/>
      <c r="BY168" s="650"/>
      <c r="BZ168" s="650"/>
      <c r="CA168" s="650"/>
      <c r="CB168" s="650"/>
      <c r="CC168" s="650"/>
      <c r="CD168" s="650"/>
      <c r="CE168" s="650"/>
      <c r="CF168" s="650"/>
      <c r="CG168" s="650"/>
      <c r="CH168" s="650"/>
      <c r="CI168" s="650"/>
      <c r="CJ168" s="650"/>
      <c r="CK168" s="650"/>
      <c r="CL168" s="551"/>
      <c r="CM168" s="551"/>
      <c r="CN168" s="551"/>
      <c r="CO168" s="551"/>
      <c r="CP168" s="551"/>
      <c r="CQ168" s="551"/>
      <c r="CR168" s="551"/>
      <c r="CS168" s="551"/>
      <c r="CT168" s="551"/>
      <c r="CU168" s="551"/>
      <c r="CV168" s="551"/>
      <c r="CW168" s="551"/>
      <c r="CX168" s="551"/>
      <c r="CY168" s="551"/>
      <c r="CZ168" s="551"/>
      <c r="DA168" s="551"/>
    </row>
    <row r="169" spans="1:105" s="5" customFormat="1" ht="26.25" customHeight="1" x14ac:dyDescent="0.2">
      <c r="A169" s="411"/>
      <c r="B169" s="411"/>
      <c r="C169" s="411"/>
      <c r="D169" s="411"/>
      <c r="E169" s="411"/>
      <c r="F169" s="411"/>
      <c r="G169" s="411"/>
      <c r="H169" s="418"/>
      <c r="I169" s="418"/>
      <c r="J169" s="418"/>
      <c r="K169" s="418"/>
      <c r="L169" s="418"/>
      <c r="M169" s="418"/>
      <c r="N169" s="418"/>
      <c r="O169" s="418"/>
      <c r="P169" s="418"/>
      <c r="Q169" s="418"/>
      <c r="R169" s="418"/>
      <c r="S169" s="418"/>
      <c r="T169" s="418"/>
      <c r="U169" s="418"/>
      <c r="V169" s="418"/>
      <c r="W169" s="418"/>
      <c r="X169" s="418"/>
      <c r="Y169" s="418"/>
      <c r="Z169" s="418"/>
      <c r="AA169" s="418"/>
      <c r="AB169" s="418"/>
      <c r="AC169" s="418"/>
      <c r="AD169" s="418"/>
      <c r="AE169" s="418"/>
      <c r="AF169" s="418"/>
      <c r="AG169" s="418"/>
      <c r="AH169" s="418"/>
      <c r="AI169" s="418"/>
      <c r="AJ169" s="418"/>
      <c r="AK169" s="418"/>
      <c r="AL169" s="418"/>
      <c r="AM169" s="418"/>
      <c r="AN169" s="418"/>
      <c r="AO169" s="418"/>
      <c r="AP169" s="658"/>
      <c r="AQ169" s="658"/>
      <c r="AR169" s="658"/>
      <c r="AS169" s="658"/>
      <c r="AT169" s="658"/>
      <c r="AU169" s="658"/>
      <c r="AV169" s="658"/>
      <c r="AW169" s="658"/>
      <c r="AX169" s="658"/>
      <c r="AY169" s="658"/>
      <c r="AZ169" s="658"/>
      <c r="BA169" s="658"/>
      <c r="BB169" s="658"/>
      <c r="BC169" s="658"/>
      <c r="BD169" s="658"/>
      <c r="BE169" s="658"/>
      <c r="BF169" s="404"/>
      <c r="BG169" s="404"/>
      <c r="BH169" s="404"/>
      <c r="BI169" s="404"/>
      <c r="BJ169" s="404"/>
      <c r="BK169" s="404"/>
      <c r="BL169" s="404"/>
      <c r="BM169" s="404"/>
      <c r="BN169" s="404"/>
      <c r="BO169" s="404"/>
      <c r="BP169" s="404"/>
      <c r="BQ169" s="404"/>
      <c r="BR169" s="404"/>
      <c r="BS169" s="404"/>
      <c r="BT169" s="404"/>
      <c r="BU169" s="404"/>
      <c r="BV169" s="650"/>
      <c r="BW169" s="650"/>
      <c r="BX169" s="650"/>
      <c r="BY169" s="650"/>
      <c r="BZ169" s="650"/>
      <c r="CA169" s="650"/>
      <c r="CB169" s="650"/>
      <c r="CC169" s="650"/>
      <c r="CD169" s="650"/>
      <c r="CE169" s="650"/>
      <c r="CF169" s="650"/>
      <c r="CG169" s="650"/>
      <c r="CH169" s="650"/>
      <c r="CI169" s="650"/>
      <c r="CJ169" s="650"/>
      <c r="CK169" s="650"/>
      <c r="CL169" s="551"/>
      <c r="CM169" s="551"/>
      <c r="CN169" s="551"/>
      <c r="CO169" s="551"/>
      <c r="CP169" s="551"/>
      <c r="CQ169" s="551"/>
      <c r="CR169" s="551"/>
      <c r="CS169" s="551"/>
      <c r="CT169" s="551"/>
      <c r="CU169" s="551"/>
      <c r="CV169" s="551"/>
      <c r="CW169" s="551"/>
      <c r="CX169" s="551"/>
      <c r="CY169" s="551"/>
      <c r="CZ169" s="551"/>
      <c r="DA169" s="551"/>
    </row>
    <row r="170" spans="1:105" s="5" customFormat="1" ht="15" customHeight="1" x14ac:dyDescent="0.2">
      <c r="A170" s="450" t="s">
        <v>99</v>
      </c>
      <c r="B170" s="450"/>
      <c r="C170" s="450"/>
      <c r="D170" s="450"/>
      <c r="E170" s="450"/>
      <c r="F170" s="450"/>
      <c r="G170" s="450"/>
      <c r="H170" s="435" t="s">
        <v>111</v>
      </c>
      <c r="I170" s="435"/>
      <c r="J170" s="435"/>
      <c r="K170" s="435"/>
      <c r="L170" s="435"/>
      <c r="M170" s="435"/>
      <c r="N170" s="435"/>
      <c r="O170" s="435"/>
      <c r="P170" s="435"/>
      <c r="Q170" s="435"/>
      <c r="R170" s="435"/>
      <c r="S170" s="435"/>
      <c r="T170" s="435"/>
      <c r="U170" s="435"/>
      <c r="V170" s="435"/>
      <c r="W170" s="435"/>
      <c r="X170" s="435"/>
      <c r="Y170" s="435"/>
      <c r="Z170" s="435"/>
      <c r="AA170" s="435"/>
      <c r="AB170" s="435"/>
      <c r="AC170" s="435"/>
      <c r="AD170" s="435"/>
      <c r="AE170" s="435"/>
      <c r="AF170" s="435"/>
      <c r="AG170" s="435"/>
      <c r="AH170" s="435"/>
      <c r="AI170" s="435"/>
      <c r="AJ170" s="435"/>
      <c r="AK170" s="435"/>
      <c r="AL170" s="435"/>
      <c r="AM170" s="435"/>
      <c r="AN170" s="435"/>
      <c r="AO170" s="435"/>
      <c r="AP170" s="456"/>
      <c r="AQ170" s="456"/>
      <c r="AR170" s="456"/>
      <c r="AS170" s="456"/>
      <c r="AT170" s="456"/>
      <c r="AU170" s="456"/>
      <c r="AV170" s="456"/>
      <c r="AW170" s="456"/>
      <c r="AX170" s="456"/>
      <c r="AY170" s="456"/>
      <c r="AZ170" s="456"/>
      <c r="BA170" s="456"/>
      <c r="BB170" s="456"/>
      <c r="BC170" s="456"/>
      <c r="BD170" s="456"/>
      <c r="BE170" s="456"/>
      <c r="BF170" s="452" t="s">
        <v>113</v>
      </c>
      <c r="BG170" s="452"/>
      <c r="BH170" s="452"/>
      <c r="BI170" s="452"/>
      <c r="BJ170" s="452"/>
      <c r="BK170" s="452"/>
      <c r="BL170" s="452"/>
      <c r="BM170" s="452"/>
      <c r="BN170" s="452"/>
      <c r="BO170" s="452"/>
      <c r="BP170" s="452"/>
      <c r="BQ170" s="452"/>
      <c r="BR170" s="452"/>
      <c r="BS170" s="452"/>
      <c r="BT170" s="452"/>
      <c r="BU170" s="452"/>
      <c r="BV170" s="452" t="s">
        <v>113</v>
      </c>
      <c r="BW170" s="452"/>
      <c r="BX170" s="452"/>
      <c r="BY170" s="452"/>
      <c r="BZ170" s="452"/>
      <c r="CA170" s="452"/>
      <c r="CB170" s="452"/>
      <c r="CC170" s="452"/>
      <c r="CD170" s="452"/>
      <c r="CE170" s="452"/>
      <c r="CF170" s="452"/>
      <c r="CG170" s="452"/>
      <c r="CH170" s="452"/>
      <c r="CI170" s="452"/>
      <c r="CJ170" s="452"/>
      <c r="CK170" s="452"/>
      <c r="CL170" s="589"/>
      <c r="CM170" s="589"/>
      <c r="CN170" s="589"/>
      <c r="CO170" s="589"/>
      <c r="CP170" s="589"/>
      <c r="CQ170" s="589"/>
      <c r="CR170" s="589"/>
      <c r="CS170" s="589"/>
      <c r="CT170" s="589"/>
      <c r="CU170" s="589"/>
      <c r="CV170" s="589"/>
      <c r="CW170" s="589"/>
      <c r="CX170" s="589"/>
      <c r="CY170" s="589"/>
      <c r="CZ170" s="589"/>
      <c r="DA170" s="589"/>
    </row>
    <row r="171" spans="1:105" s="5" customFormat="1" ht="15" customHeight="1" x14ac:dyDescent="0.2">
      <c r="A171" s="411"/>
      <c r="B171" s="411"/>
      <c r="C171" s="411"/>
      <c r="D171" s="411"/>
      <c r="E171" s="411"/>
      <c r="F171" s="411"/>
      <c r="G171" s="411"/>
      <c r="H171" s="435" t="s">
        <v>98</v>
      </c>
      <c r="I171" s="435"/>
      <c r="J171" s="435"/>
      <c r="K171" s="435"/>
      <c r="L171" s="435"/>
      <c r="M171" s="435"/>
      <c r="N171" s="435"/>
      <c r="O171" s="435"/>
      <c r="P171" s="435"/>
      <c r="Q171" s="435"/>
      <c r="R171" s="435"/>
      <c r="S171" s="435"/>
      <c r="T171" s="435"/>
      <c r="U171" s="435"/>
      <c r="V171" s="435"/>
      <c r="W171" s="435"/>
      <c r="X171" s="435"/>
      <c r="Y171" s="435"/>
      <c r="Z171" s="435"/>
      <c r="AA171" s="435"/>
      <c r="AB171" s="435"/>
      <c r="AC171" s="435"/>
      <c r="AD171" s="435"/>
      <c r="AE171" s="435"/>
      <c r="AF171" s="435"/>
      <c r="AG171" s="435"/>
      <c r="AH171" s="435"/>
      <c r="AI171" s="435"/>
      <c r="AJ171" s="435"/>
      <c r="AK171" s="435"/>
      <c r="AL171" s="435"/>
      <c r="AM171" s="435"/>
      <c r="AN171" s="435"/>
      <c r="AO171" s="435"/>
      <c r="AP171" s="404"/>
      <c r="AQ171" s="404"/>
      <c r="AR171" s="404"/>
      <c r="AS171" s="404"/>
      <c r="AT171" s="404"/>
      <c r="AU171" s="404"/>
      <c r="AV171" s="404"/>
      <c r="AW171" s="404"/>
      <c r="AX171" s="404"/>
      <c r="AY171" s="404"/>
      <c r="AZ171" s="404"/>
      <c r="BA171" s="404"/>
      <c r="BB171" s="404"/>
      <c r="BC171" s="404"/>
      <c r="BD171" s="404"/>
      <c r="BE171" s="404"/>
      <c r="BF171" s="404"/>
      <c r="BG171" s="404"/>
      <c r="BH171" s="404"/>
      <c r="BI171" s="404"/>
      <c r="BJ171" s="404"/>
      <c r="BK171" s="404"/>
      <c r="BL171" s="404"/>
      <c r="BM171" s="404"/>
      <c r="BN171" s="404"/>
      <c r="BO171" s="404"/>
      <c r="BP171" s="404"/>
      <c r="BQ171" s="404"/>
      <c r="BR171" s="404"/>
      <c r="BS171" s="404"/>
      <c r="BT171" s="404"/>
      <c r="BU171" s="404"/>
      <c r="BV171" s="404"/>
      <c r="BW171" s="404"/>
      <c r="BX171" s="404"/>
      <c r="BY171" s="404"/>
      <c r="BZ171" s="404"/>
      <c r="CA171" s="404"/>
      <c r="CB171" s="404"/>
      <c r="CC171" s="404"/>
      <c r="CD171" s="404"/>
      <c r="CE171" s="404"/>
      <c r="CF171" s="404"/>
      <c r="CG171" s="404"/>
      <c r="CH171" s="404"/>
      <c r="CI171" s="404"/>
      <c r="CJ171" s="404"/>
      <c r="CK171" s="404"/>
      <c r="CL171" s="551"/>
      <c r="CM171" s="551"/>
      <c r="CN171" s="551"/>
      <c r="CO171" s="551"/>
      <c r="CP171" s="551"/>
      <c r="CQ171" s="551"/>
      <c r="CR171" s="551"/>
      <c r="CS171" s="551"/>
      <c r="CT171" s="551"/>
      <c r="CU171" s="551"/>
      <c r="CV171" s="551"/>
      <c r="CW171" s="551"/>
      <c r="CX171" s="551"/>
      <c r="CY171" s="551"/>
      <c r="CZ171" s="551"/>
      <c r="DA171" s="551"/>
    </row>
    <row r="172" spans="1:105" s="5" customFormat="1" ht="21.75" customHeight="1" x14ac:dyDescent="0.2">
      <c r="A172" s="411"/>
      <c r="B172" s="411"/>
      <c r="C172" s="411"/>
      <c r="D172" s="411"/>
      <c r="E172" s="411"/>
      <c r="F172" s="411"/>
      <c r="G172" s="411"/>
      <c r="H172" s="412"/>
      <c r="I172" s="412"/>
      <c r="J172" s="412"/>
      <c r="K172" s="412"/>
      <c r="L172" s="412"/>
      <c r="M172" s="412"/>
      <c r="N172" s="412"/>
      <c r="O172" s="412"/>
      <c r="P172" s="412"/>
      <c r="Q172" s="412"/>
      <c r="R172" s="412"/>
      <c r="S172" s="412"/>
      <c r="T172" s="412"/>
      <c r="U172" s="412"/>
      <c r="V172" s="412"/>
      <c r="W172" s="412"/>
      <c r="X172" s="412"/>
      <c r="Y172" s="412"/>
      <c r="Z172" s="412"/>
      <c r="AA172" s="412"/>
      <c r="AB172" s="412"/>
      <c r="AC172" s="412"/>
      <c r="AD172" s="412"/>
      <c r="AE172" s="412"/>
      <c r="AF172" s="412"/>
      <c r="AG172" s="412"/>
      <c r="AH172" s="412"/>
      <c r="AI172" s="412"/>
      <c r="AJ172" s="412"/>
      <c r="AK172" s="412"/>
      <c r="AL172" s="412"/>
      <c r="AM172" s="412"/>
      <c r="AN172" s="412"/>
      <c r="AO172" s="412"/>
      <c r="AP172" s="658"/>
      <c r="AQ172" s="658"/>
      <c r="AR172" s="658"/>
      <c r="AS172" s="658"/>
      <c r="AT172" s="658"/>
      <c r="AU172" s="658"/>
      <c r="AV172" s="658"/>
      <c r="AW172" s="658"/>
      <c r="AX172" s="658"/>
      <c r="AY172" s="658"/>
      <c r="AZ172" s="658"/>
      <c r="BA172" s="658"/>
      <c r="BB172" s="658"/>
      <c r="BC172" s="658"/>
      <c r="BD172" s="658"/>
      <c r="BE172" s="658"/>
      <c r="BF172" s="404"/>
      <c r="BG172" s="404"/>
      <c r="BH172" s="404"/>
      <c r="BI172" s="404"/>
      <c r="BJ172" s="404"/>
      <c r="BK172" s="404"/>
      <c r="BL172" s="404"/>
      <c r="BM172" s="404"/>
      <c r="BN172" s="404"/>
      <c r="BO172" s="404"/>
      <c r="BP172" s="404"/>
      <c r="BQ172" s="404"/>
      <c r="BR172" s="404"/>
      <c r="BS172" s="404"/>
      <c r="BT172" s="404"/>
      <c r="BU172" s="404"/>
      <c r="BV172" s="706"/>
      <c r="BW172" s="706"/>
      <c r="BX172" s="706"/>
      <c r="BY172" s="706"/>
      <c r="BZ172" s="706"/>
      <c r="CA172" s="706"/>
      <c r="CB172" s="706"/>
      <c r="CC172" s="706"/>
      <c r="CD172" s="706"/>
      <c r="CE172" s="706"/>
      <c r="CF172" s="706"/>
      <c r="CG172" s="706"/>
      <c r="CH172" s="706"/>
      <c r="CI172" s="706"/>
      <c r="CJ172" s="706"/>
      <c r="CK172" s="706"/>
      <c r="CL172" s="551"/>
      <c r="CM172" s="551"/>
      <c r="CN172" s="551"/>
      <c r="CO172" s="551"/>
      <c r="CP172" s="551"/>
      <c r="CQ172" s="551"/>
      <c r="CR172" s="551"/>
      <c r="CS172" s="551"/>
      <c r="CT172" s="551"/>
      <c r="CU172" s="551"/>
      <c r="CV172" s="551"/>
      <c r="CW172" s="551"/>
      <c r="CX172" s="551"/>
      <c r="CY172" s="551"/>
      <c r="CZ172" s="551"/>
      <c r="DA172" s="551"/>
    </row>
    <row r="173" spans="1:105" s="5" customFormat="1" ht="21.75" customHeight="1" x14ac:dyDescent="0.2">
      <c r="A173" s="411"/>
      <c r="B173" s="411"/>
      <c r="C173" s="411"/>
      <c r="D173" s="411"/>
      <c r="E173" s="411"/>
      <c r="F173" s="411"/>
      <c r="G173" s="411"/>
      <c r="H173" s="412"/>
      <c r="I173" s="412"/>
      <c r="J173" s="412"/>
      <c r="K173" s="412"/>
      <c r="L173" s="412"/>
      <c r="M173" s="412"/>
      <c r="N173" s="412"/>
      <c r="O173" s="412"/>
      <c r="P173" s="412"/>
      <c r="Q173" s="412"/>
      <c r="R173" s="412"/>
      <c r="S173" s="412"/>
      <c r="T173" s="412"/>
      <c r="U173" s="412"/>
      <c r="V173" s="412"/>
      <c r="W173" s="412"/>
      <c r="X173" s="412"/>
      <c r="Y173" s="412"/>
      <c r="Z173" s="412"/>
      <c r="AA173" s="412"/>
      <c r="AB173" s="412"/>
      <c r="AC173" s="412"/>
      <c r="AD173" s="412"/>
      <c r="AE173" s="412"/>
      <c r="AF173" s="412"/>
      <c r="AG173" s="412"/>
      <c r="AH173" s="412"/>
      <c r="AI173" s="412"/>
      <c r="AJ173" s="412"/>
      <c r="AK173" s="412"/>
      <c r="AL173" s="412"/>
      <c r="AM173" s="412"/>
      <c r="AN173" s="412"/>
      <c r="AO173" s="412"/>
      <c r="AP173" s="658"/>
      <c r="AQ173" s="658"/>
      <c r="AR173" s="658"/>
      <c r="AS173" s="658"/>
      <c r="AT173" s="658"/>
      <c r="AU173" s="658"/>
      <c r="AV173" s="658"/>
      <c r="AW173" s="658"/>
      <c r="AX173" s="658"/>
      <c r="AY173" s="658"/>
      <c r="AZ173" s="658"/>
      <c r="BA173" s="658"/>
      <c r="BB173" s="658"/>
      <c r="BC173" s="658"/>
      <c r="BD173" s="658"/>
      <c r="BE173" s="658"/>
      <c r="BF173" s="404"/>
      <c r="BG173" s="404"/>
      <c r="BH173" s="404"/>
      <c r="BI173" s="404"/>
      <c r="BJ173" s="404"/>
      <c r="BK173" s="404"/>
      <c r="BL173" s="404"/>
      <c r="BM173" s="404"/>
      <c r="BN173" s="404"/>
      <c r="BO173" s="404"/>
      <c r="BP173" s="404"/>
      <c r="BQ173" s="404"/>
      <c r="BR173" s="404"/>
      <c r="BS173" s="404"/>
      <c r="BT173" s="404"/>
      <c r="BU173" s="404"/>
      <c r="BV173" s="706"/>
      <c r="BW173" s="706"/>
      <c r="BX173" s="706"/>
      <c r="BY173" s="706"/>
      <c r="BZ173" s="706"/>
      <c r="CA173" s="706"/>
      <c r="CB173" s="706"/>
      <c r="CC173" s="706"/>
      <c r="CD173" s="706"/>
      <c r="CE173" s="706"/>
      <c r="CF173" s="706"/>
      <c r="CG173" s="706"/>
      <c r="CH173" s="706"/>
      <c r="CI173" s="706"/>
      <c r="CJ173" s="706"/>
      <c r="CK173" s="706"/>
      <c r="CL173" s="551"/>
      <c r="CM173" s="551"/>
      <c r="CN173" s="551"/>
      <c r="CO173" s="551"/>
      <c r="CP173" s="551"/>
      <c r="CQ173" s="551"/>
      <c r="CR173" s="551"/>
      <c r="CS173" s="551"/>
      <c r="CT173" s="551"/>
      <c r="CU173" s="551"/>
      <c r="CV173" s="551"/>
      <c r="CW173" s="551"/>
      <c r="CX173" s="551"/>
      <c r="CY173" s="551"/>
      <c r="CZ173" s="551"/>
      <c r="DA173" s="551"/>
    </row>
    <row r="174" spans="1:105" s="5" customFormat="1" ht="15" customHeight="1" x14ac:dyDescent="0.2">
      <c r="A174" s="450" t="s">
        <v>100</v>
      </c>
      <c r="B174" s="450"/>
      <c r="C174" s="450"/>
      <c r="D174" s="450"/>
      <c r="E174" s="450"/>
      <c r="F174" s="450"/>
      <c r="G174" s="450"/>
      <c r="H174" s="435" t="s">
        <v>112</v>
      </c>
      <c r="I174" s="435"/>
      <c r="J174" s="435"/>
      <c r="K174" s="435"/>
      <c r="L174" s="435"/>
      <c r="M174" s="435"/>
      <c r="N174" s="435"/>
      <c r="O174" s="435"/>
      <c r="P174" s="435"/>
      <c r="Q174" s="435"/>
      <c r="R174" s="435"/>
      <c r="S174" s="435"/>
      <c r="T174" s="435"/>
      <c r="U174" s="435"/>
      <c r="V174" s="435"/>
      <c r="W174" s="435"/>
      <c r="X174" s="435"/>
      <c r="Y174" s="435"/>
      <c r="Z174" s="435"/>
      <c r="AA174" s="435"/>
      <c r="AB174" s="435"/>
      <c r="AC174" s="435"/>
      <c r="AD174" s="435"/>
      <c r="AE174" s="435"/>
      <c r="AF174" s="435"/>
      <c r="AG174" s="435"/>
      <c r="AH174" s="435"/>
      <c r="AI174" s="435"/>
      <c r="AJ174" s="435"/>
      <c r="AK174" s="435"/>
      <c r="AL174" s="435"/>
      <c r="AM174" s="435"/>
      <c r="AN174" s="435"/>
      <c r="AO174" s="435"/>
      <c r="AP174" s="456"/>
      <c r="AQ174" s="456"/>
      <c r="AR174" s="456"/>
      <c r="AS174" s="456"/>
      <c r="AT174" s="456"/>
      <c r="AU174" s="456"/>
      <c r="AV174" s="456"/>
      <c r="AW174" s="456"/>
      <c r="AX174" s="456"/>
      <c r="AY174" s="456"/>
      <c r="AZ174" s="456"/>
      <c r="BA174" s="456"/>
      <c r="BB174" s="456"/>
      <c r="BC174" s="456"/>
      <c r="BD174" s="456"/>
      <c r="BE174" s="456"/>
      <c r="BF174" s="452" t="s">
        <v>113</v>
      </c>
      <c r="BG174" s="452"/>
      <c r="BH174" s="452"/>
      <c r="BI174" s="452"/>
      <c r="BJ174" s="452"/>
      <c r="BK174" s="452"/>
      <c r="BL174" s="452"/>
      <c r="BM174" s="452"/>
      <c r="BN174" s="452"/>
      <c r="BO174" s="452"/>
      <c r="BP174" s="452"/>
      <c r="BQ174" s="452"/>
      <c r="BR174" s="452"/>
      <c r="BS174" s="452"/>
      <c r="BT174" s="452"/>
      <c r="BU174" s="452"/>
      <c r="BV174" s="452" t="s">
        <v>113</v>
      </c>
      <c r="BW174" s="452"/>
      <c r="BX174" s="452"/>
      <c r="BY174" s="452"/>
      <c r="BZ174" s="452"/>
      <c r="CA174" s="452"/>
      <c r="CB174" s="452"/>
      <c r="CC174" s="452"/>
      <c r="CD174" s="452"/>
      <c r="CE174" s="452"/>
      <c r="CF174" s="452"/>
      <c r="CG174" s="452"/>
      <c r="CH174" s="452"/>
      <c r="CI174" s="452"/>
      <c r="CJ174" s="452"/>
      <c r="CK174" s="452"/>
      <c r="CL174" s="589"/>
      <c r="CM174" s="589"/>
      <c r="CN174" s="589"/>
      <c r="CO174" s="589"/>
      <c r="CP174" s="589"/>
      <c r="CQ174" s="589"/>
      <c r="CR174" s="589"/>
      <c r="CS174" s="589"/>
      <c r="CT174" s="589"/>
      <c r="CU174" s="589"/>
      <c r="CV174" s="589"/>
      <c r="CW174" s="589"/>
      <c r="CX174" s="589"/>
      <c r="CY174" s="589"/>
      <c r="CZ174" s="589"/>
      <c r="DA174" s="589"/>
    </row>
    <row r="175" spans="1:105" s="5" customFormat="1" ht="15" customHeight="1" x14ac:dyDescent="0.2">
      <c r="A175" s="411"/>
      <c r="B175" s="411"/>
      <c r="C175" s="411"/>
      <c r="D175" s="411"/>
      <c r="E175" s="411"/>
      <c r="F175" s="411"/>
      <c r="G175" s="411"/>
      <c r="H175" s="435" t="s">
        <v>98</v>
      </c>
      <c r="I175" s="435"/>
      <c r="J175" s="435"/>
      <c r="K175" s="435"/>
      <c r="L175" s="435"/>
      <c r="M175" s="435"/>
      <c r="N175" s="435"/>
      <c r="O175" s="435"/>
      <c r="P175" s="435"/>
      <c r="Q175" s="435"/>
      <c r="R175" s="435"/>
      <c r="S175" s="435"/>
      <c r="T175" s="435"/>
      <c r="U175" s="435"/>
      <c r="V175" s="435"/>
      <c r="W175" s="435"/>
      <c r="X175" s="435"/>
      <c r="Y175" s="435"/>
      <c r="Z175" s="435"/>
      <c r="AA175" s="435"/>
      <c r="AB175" s="435"/>
      <c r="AC175" s="435"/>
      <c r="AD175" s="435"/>
      <c r="AE175" s="435"/>
      <c r="AF175" s="435"/>
      <c r="AG175" s="435"/>
      <c r="AH175" s="435"/>
      <c r="AI175" s="435"/>
      <c r="AJ175" s="435"/>
      <c r="AK175" s="435"/>
      <c r="AL175" s="435"/>
      <c r="AM175" s="435"/>
      <c r="AN175" s="435"/>
      <c r="AO175" s="435"/>
      <c r="AP175" s="404"/>
      <c r="AQ175" s="404"/>
      <c r="AR175" s="404"/>
      <c r="AS175" s="404"/>
      <c r="AT175" s="404"/>
      <c r="AU175" s="404"/>
      <c r="AV175" s="404"/>
      <c r="AW175" s="404"/>
      <c r="AX175" s="404"/>
      <c r="AY175" s="404"/>
      <c r="AZ175" s="404"/>
      <c r="BA175" s="404"/>
      <c r="BB175" s="404"/>
      <c r="BC175" s="404"/>
      <c r="BD175" s="404"/>
      <c r="BE175" s="404"/>
      <c r="BF175" s="404"/>
      <c r="BG175" s="404"/>
      <c r="BH175" s="404"/>
      <c r="BI175" s="404"/>
      <c r="BJ175" s="404"/>
      <c r="BK175" s="404"/>
      <c r="BL175" s="404"/>
      <c r="BM175" s="404"/>
      <c r="BN175" s="404"/>
      <c r="BO175" s="404"/>
      <c r="BP175" s="404"/>
      <c r="BQ175" s="404"/>
      <c r="BR175" s="404"/>
      <c r="BS175" s="404"/>
      <c r="BT175" s="404"/>
      <c r="BU175" s="404"/>
      <c r="BV175" s="404"/>
      <c r="BW175" s="404"/>
      <c r="BX175" s="404"/>
      <c r="BY175" s="404"/>
      <c r="BZ175" s="404"/>
      <c r="CA175" s="404"/>
      <c r="CB175" s="404"/>
      <c r="CC175" s="404"/>
      <c r="CD175" s="404"/>
      <c r="CE175" s="404"/>
      <c r="CF175" s="404"/>
      <c r="CG175" s="404"/>
      <c r="CH175" s="404"/>
      <c r="CI175" s="404"/>
      <c r="CJ175" s="404"/>
      <c r="CK175" s="404"/>
      <c r="CL175" s="551"/>
      <c r="CM175" s="551"/>
      <c r="CN175" s="551"/>
      <c r="CO175" s="551"/>
      <c r="CP175" s="551"/>
      <c r="CQ175" s="551"/>
      <c r="CR175" s="551"/>
      <c r="CS175" s="551"/>
      <c r="CT175" s="551"/>
      <c r="CU175" s="551"/>
      <c r="CV175" s="551"/>
      <c r="CW175" s="551"/>
      <c r="CX175" s="551"/>
      <c r="CY175" s="551"/>
      <c r="CZ175" s="551"/>
      <c r="DA175" s="551"/>
    </row>
    <row r="176" spans="1:105" s="5" customFormat="1" ht="25.5" customHeight="1" x14ac:dyDescent="0.2">
      <c r="A176" s="411"/>
      <c r="B176" s="411"/>
      <c r="C176" s="411"/>
      <c r="D176" s="411"/>
      <c r="E176" s="411"/>
      <c r="F176" s="411"/>
      <c r="G176" s="411"/>
      <c r="H176" s="412"/>
      <c r="I176" s="412"/>
      <c r="J176" s="412"/>
      <c r="K176" s="412"/>
      <c r="L176" s="412"/>
      <c r="M176" s="412"/>
      <c r="N176" s="412"/>
      <c r="O176" s="412"/>
      <c r="P176" s="412"/>
      <c r="Q176" s="412"/>
      <c r="R176" s="412"/>
      <c r="S176" s="412"/>
      <c r="T176" s="412"/>
      <c r="U176" s="412"/>
      <c r="V176" s="412"/>
      <c r="W176" s="412"/>
      <c r="X176" s="412"/>
      <c r="Y176" s="412"/>
      <c r="Z176" s="412"/>
      <c r="AA176" s="412"/>
      <c r="AB176" s="412"/>
      <c r="AC176" s="412"/>
      <c r="AD176" s="412"/>
      <c r="AE176" s="412"/>
      <c r="AF176" s="412"/>
      <c r="AG176" s="412"/>
      <c r="AH176" s="412"/>
      <c r="AI176" s="412"/>
      <c r="AJ176" s="412"/>
      <c r="AK176" s="412"/>
      <c r="AL176" s="412"/>
      <c r="AM176" s="412"/>
      <c r="AN176" s="412"/>
      <c r="AO176" s="412"/>
      <c r="AP176" s="658"/>
      <c r="AQ176" s="658"/>
      <c r="AR176" s="658"/>
      <c r="AS176" s="658"/>
      <c r="AT176" s="658"/>
      <c r="AU176" s="658"/>
      <c r="AV176" s="658"/>
      <c r="AW176" s="658"/>
      <c r="AX176" s="658"/>
      <c r="AY176" s="658"/>
      <c r="AZ176" s="658"/>
      <c r="BA176" s="658"/>
      <c r="BB176" s="658"/>
      <c r="BC176" s="658"/>
      <c r="BD176" s="658"/>
      <c r="BE176" s="658"/>
      <c r="BF176" s="404"/>
      <c r="BG176" s="404"/>
      <c r="BH176" s="404"/>
      <c r="BI176" s="404"/>
      <c r="BJ176" s="404"/>
      <c r="BK176" s="404"/>
      <c r="BL176" s="404"/>
      <c r="BM176" s="404"/>
      <c r="BN176" s="404"/>
      <c r="BO176" s="404"/>
      <c r="BP176" s="404"/>
      <c r="BQ176" s="404"/>
      <c r="BR176" s="404"/>
      <c r="BS176" s="404"/>
      <c r="BT176" s="404"/>
      <c r="BU176" s="404"/>
      <c r="BV176" s="706"/>
      <c r="BW176" s="706"/>
      <c r="BX176" s="706"/>
      <c r="BY176" s="706"/>
      <c r="BZ176" s="706"/>
      <c r="CA176" s="706"/>
      <c r="CB176" s="706"/>
      <c r="CC176" s="706"/>
      <c r="CD176" s="706"/>
      <c r="CE176" s="706"/>
      <c r="CF176" s="706"/>
      <c r="CG176" s="706"/>
      <c r="CH176" s="706"/>
      <c r="CI176" s="706"/>
      <c r="CJ176" s="706"/>
      <c r="CK176" s="706"/>
      <c r="CL176" s="551"/>
      <c r="CM176" s="551"/>
      <c r="CN176" s="551"/>
      <c r="CO176" s="551"/>
      <c r="CP176" s="551"/>
      <c r="CQ176" s="551"/>
      <c r="CR176" s="551"/>
      <c r="CS176" s="551"/>
      <c r="CT176" s="551"/>
      <c r="CU176" s="551"/>
      <c r="CV176" s="551"/>
      <c r="CW176" s="551"/>
      <c r="CX176" s="551"/>
      <c r="CY176" s="551"/>
      <c r="CZ176" s="551"/>
      <c r="DA176" s="551"/>
    </row>
    <row r="177" spans="1:105" s="5" customFormat="1" ht="25.5" customHeight="1" x14ac:dyDescent="0.2">
      <c r="A177" s="411"/>
      <c r="B177" s="411"/>
      <c r="C177" s="411"/>
      <c r="D177" s="411"/>
      <c r="E177" s="411"/>
      <c r="F177" s="411"/>
      <c r="G177" s="411"/>
      <c r="H177" s="412"/>
      <c r="I177" s="412"/>
      <c r="J177" s="412"/>
      <c r="K177" s="412"/>
      <c r="L177" s="412"/>
      <c r="M177" s="412"/>
      <c r="N177" s="412"/>
      <c r="O177" s="412"/>
      <c r="P177" s="412"/>
      <c r="Q177" s="412"/>
      <c r="R177" s="412"/>
      <c r="S177" s="412"/>
      <c r="T177" s="412"/>
      <c r="U177" s="412"/>
      <c r="V177" s="412"/>
      <c r="W177" s="412"/>
      <c r="X177" s="412"/>
      <c r="Y177" s="412"/>
      <c r="Z177" s="412"/>
      <c r="AA177" s="412"/>
      <c r="AB177" s="412"/>
      <c r="AC177" s="412"/>
      <c r="AD177" s="412"/>
      <c r="AE177" s="412"/>
      <c r="AF177" s="412"/>
      <c r="AG177" s="412"/>
      <c r="AH177" s="412"/>
      <c r="AI177" s="412"/>
      <c r="AJ177" s="412"/>
      <c r="AK177" s="412"/>
      <c r="AL177" s="412"/>
      <c r="AM177" s="412"/>
      <c r="AN177" s="412"/>
      <c r="AO177" s="412"/>
      <c r="AP177" s="658"/>
      <c r="AQ177" s="658"/>
      <c r="AR177" s="658"/>
      <c r="AS177" s="658"/>
      <c r="AT177" s="658"/>
      <c r="AU177" s="658"/>
      <c r="AV177" s="658"/>
      <c r="AW177" s="658"/>
      <c r="AX177" s="658"/>
      <c r="AY177" s="658"/>
      <c r="AZ177" s="658"/>
      <c r="BA177" s="658"/>
      <c r="BB177" s="658"/>
      <c r="BC177" s="658"/>
      <c r="BD177" s="658"/>
      <c r="BE177" s="658"/>
      <c r="BF177" s="404"/>
      <c r="BG177" s="404"/>
      <c r="BH177" s="404"/>
      <c r="BI177" s="404"/>
      <c r="BJ177" s="404"/>
      <c r="BK177" s="404"/>
      <c r="BL177" s="404"/>
      <c r="BM177" s="404"/>
      <c r="BN177" s="404"/>
      <c r="BO177" s="404"/>
      <c r="BP177" s="404"/>
      <c r="BQ177" s="404"/>
      <c r="BR177" s="404"/>
      <c r="BS177" s="404"/>
      <c r="BT177" s="404"/>
      <c r="BU177" s="404"/>
      <c r="BV177" s="706"/>
      <c r="BW177" s="706"/>
      <c r="BX177" s="706"/>
      <c r="BY177" s="706"/>
      <c r="BZ177" s="706"/>
      <c r="CA177" s="706"/>
      <c r="CB177" s="706"/>
      <c r="CC177" s="706"/>
      <c r="CD177" s="706"/>
      <c r="CE177" s="706"/>
      <c r="CF177" s="706"/>
      <c r="CG177" s="706"/>
      <c r="CH177" s="706"/>
      <c r="CI177" s="706"/>
      <c r="CJ177" s="706"/>
      <c r="CK177" s="706"/>
      <c r="CL177" s="551"/>
      <c r="CM177" s="551"/>
      <c r="CN177" s="551"/>
      <c r="CO177" s="551"/>
      <c r="CP177" s="551"/>
      <c r="CQ177" s="551"/>
      <c r="CR177" s="551"/>
      <c r="CS177" s="551"/>
      <c r="CT177" s="551"/>
      <c r="CU177" s="551"/>
      <c r="CV177" s="551"/>
      <c r="CW177" s="551"/>
      <c r="CX177" s="551"/>
      <c r="CY177" s="551"/>
      <c r="CZ177" s="551"/>
      <c r="DA177" s="551"/>
    </row>
    <row r="178" spans="1:105" s="15" customFormat="1" ht="15" customHeight="1" x14ac:dyDescent="0.2">
      <c r="A178" s="450" t="s">
        <v>101</v>
      </c>
      <c r="B178" s="450"/>
      <c r="C178" s="450"/>
      <c r="D178" s="450"/>
      <c r="E178" s="450"/>
      <c r="F178" s="450"/>
      <c r="G178" s="450"/>
      <c r="H178" s="435" t="s">
        <v>153</v>
      </c>
      <c r="I178" s="435"/>
      <c r="J178" s="435"/>
      <c r="K178" s="435"/>
      <c r="L178" s="435"/>
      <c r="M178" s="435"/>
      <c r="N178" s="435"/>
      <c r="O178" s="435"/>
      <c r="P178" s="435"/>
      <c r="Q178" s="435"/>
      <c r="R178" s="435"/>
      <c r="S178" s="435"/>
      <c r="T178" s="435"/>
      <c r="U178" s="435"/>
      <c r="V178" s="435"/>
      <c r="W178" s="435"/>
      <c r="X178" s="435"/>
      <c r="Y178" s="435"/>
      <c r="Z178" s="435"/>
      <c r="AA178" s="435"/>
      <c r="AB178" s="435"/>
      <c r="AC178" s="435"/>
      <c r="AD178" s="435"/>
      <c r="AE178" s="435"/>
      <c r="AF178" s="435"/>
      <c r="AG178" s="435"/>
      <c r="AH178" s="435"/>
      <c r="AI178" s="435"/>
      <c r="AJ178" s="435"/>
      <c r="AK178" s="435"/>
      <c r="AL178" s="435"/>
      <c r="AM178" s="435"/>
      <c r="AN178" s="435"/>
      <c r="AO178" s="435"/>
      <c r="AP178" s="456"/>
      <c r="AQ178" s="456"/>
      <c r="AR178" s="456"/>
      <c r="AS178" s="456"/>
      <c r="AT178" s="456"/>
      <c r="AU178" s="456"/>
      <c r="AV178" s="456"/>
      <c r="AW178" s="456"/>
      <c r="AX178" s="456"/>
      <c r="AY178" s="456"/>
      <c r="AZ178" s="456"/>
      <c r="BA178" s="456"/>
      <c r="BB178" s="456"/>
      <c r="BC178" s="456"/>
      <c r="BD178" s="456"/>
      <c r="BE178" s="456"/>
      <c r="BF178" s="452" t="s">
        <v>113</v>
      </c>
      <c r="BG178" s="452"/>
      <c r="BH178" s="452"/>
      <c r="BI178" s="452"/>
      <c r="BJ178" s="452"/>
      <c r="BK178" s="452"/>
      <c r="BL178" s="452"/>
      <c r="BM178" s="452"/>
      <c r="BN178" s="452"/>
      <c r="BO178" s="452"/>
      <c r="BP178" s="452"/>
      <c r="BQ178" s="452"/>
      <c r="BR178" s="452"/>
      <c r="BS178" s="452"/>
      <c r="BT178" s="452"/>
      <c r="BU178" s="452"/>
      <c r="BV178" s="452" t="s">
        <v>113</v>
      </c>
      <c r="BW178" s="452"/>
      <c r="BX178" s="452"/>
      <c r="BY178" s="452"/>
      <c r="BZ178" s="452"/>
      <c r="CA178" s="452"/>
      <c r="CB178" s="452"/>
      <c r="CC178" s="452"/>
      <c r="CD178" s="452"/>
      <c r="CE178" s="452"/>
      <c r="CF178" s="452"/>
      <c r="CG178" s="452"/>
      <c r="CH178" s="452"/>
      <c r="CI178" s="452"/>
      <c r="CJ178" s="452"/>
      <c r="CK178" s="452"/>
      <c r="CL178" s="589"/>
      <c r="CM178" s="589"/>
      <c r="CN178" s="589"/>
      <c r="CO178" s="589"/>
      <c r="CP178" s="589"/>
      <c r="CQ178" s="589"/>
      <c r="CR178" s="589"/>
      <c r="CS178" s="589"/>
      <c r="CT178" s="589"/>
      <c r="CU178" s="589"/>
      <c r="CV178" s="589"/>
      <c r="CW178" s="589"/>
      <c r="CX178" s="589"/>
      <c r="CY178" s="589"/>
      <c r="CZ178" s="589"/>
      <c r="DA178" s="589"/>
    </row>
    <row r="179" spans="1:105" s="5" customFormat="1" ht="15" customHeight="1" x14ac:dyDescent="0.2">
      <c r="A179" s="411"/>
      <c r="B179" s="411"/>
      <c r="C179" s="411"/>
      <c r="D179" s="411"/>
      <c r="E179" s="411"/>
      <c r="F179" s="411"/>
      <c r="G179" s="411"/>
      <c r="H179" s="435" t="s">
        <v>155</v>
      </c>
      <c r="I179" s="435"/>
      <c r="J179" s="435"/>
      <c r="K179" s="435"/>
      <c r="L179" s="435"/>
      <c r="M179" s="435"/>
      <c r="N179" s="435"/>
      <c r="O179" s="435"/>
      <c r="P179" s="435"/>
      <c r="Q179" s="435"/>
      <c r="R179" s="435"/>
      <c r="S179" s="435"/>
      <c r="T179" s="435"/>
      <c r="U179" s="435"/>
      <c r="V179" s="435"/>
      <c r="W179" s="435"/>
      <c r="X179" s="435"/>
      <c r="Y179" s="435"/>
      <c r="Z179" s="435"/>
      <c r="AA179" s="435"/>
      <c r="AB179" s="435"/>
      <c r="AC179" s="435"/>
      <c r="AD179" s="435"/>
      <c r="AE179" s="435"/>
      <c r="AF179" s="435"/>
      <c r="AG179" s="435"/>
      <c r="AH179" s="435"/>
      <c r="AI179" s="435"/>
      <c r="AJ179" s="435"/>
      <c r="AK179" s="435"/>
      <c r="AL179" s="435"/>
      <c r="AM179" s="435"/>
      <c r="AN179" s="435"/>
      <c r="AO179" s="435"/>
      <c r="AP179" s="404"/>
      <c r="AQ179" s="404"/>
      <c r="AR179" s="404"/>
      <c r="AS179" s="404"/>
      <c r="AT179" s="404"/>
      <c r="AU179" s="404"/>
      <c r="AV179" s="404"/>
      <c r="AW179" s="404"/>
      <c r="AX179" s="404"/>
      <c r="AY179" s="404"/>
      <c r="AZ179" s="404"/>
      <c r="BA179" s="404"/>
      <c r="BB179" s="404"/>
      <c r="BC179" s="404"/>
      <c r="BD179" s="404"/>
      <c r="BE179" s="404"/>
      <c r="BF179" s="404"/>
      <c r="BG179" s="404"/>
      <c r="BH179" s="404"/>
      <c r="BI179" s="404"/>
      <c r="BJ179" s="404"/>
      <c r="BK179" s="404"/>
      <c r="BL179" s="404"/>
      <c r="BM179" s="404"/>
      <c r="BN179" s="404"/>
      <c r="BO179" s="404"/>
      <c r="BP179" s="404"/>
      <c r="BQ179" s="404"/>
      <c r="BR179" s="404"/>
      <c r="BS179" s="404"/>
      <c r="BT179" s="404"/>
      <c r="BU179" s="404"/>
      <c r="BV179" s="404"/>
      <c r="BW179" s="404"/>
      <c r="BX179" s="404"/>
      <c r="BY179" s="404"/>
      <c r="BZ179" s="404"/>
      <c r="CA179" s="404"/>
      <c r="CB179" s="404"/>
      <c r="CC179" s="404"/>
      <c r="CD179" s="404"/>
      <c r="CE179" s="404"/>
      <c r="CF179" s="404"/>
      <c r="CG179" s="404"/>
      <c r="CH179" s="404"/>
      <c r="CI179" s="404"/>
      <c r="CJ179" s="404"/>
      <c r="CK179" s="404"/>
      <c r="CL179" s="551"/>
      <c r="CM179" s="551"/>
      <c r="CN179" s="551"/>
      <c r="CO179" s="551"/>
      <c r="CP179" s="551"/>
      <c r="CQ179" s="551"/>
      <c r="CR179" s="551"/>
      <c r="CS179" s="551"/>
      <c r="CT179" s="551"/>
      <c r="CU179" s="551"/>
      <c r="CV179" s="551"/>
      <c r="CW179" s="551"/>
      <c r="CX179" s="551"/>
      <c r="CY179" s="551"/>
      <c r="CZ179" s="551"/>
      <c r="DA179" s="551"/>
    </row>
    <row r="180" spans="1:105" s="5" customFormat="1" ht="15" customHeight="1" x14ac:dyDescent="0.2">
      <c r="A180" s="411"/>
      <c r="B180" s="411"/>
      <c r="C180" s="411"/>
      <c r="D180" s="411"/>
      <c r="E180" s="411"/>
      <c r="F180" s="411"/>
      <c r="G180" s="411"/>
      <c r="H180" s="418"/>
      <c r="I180" s="418"/>
      <c r="J180" s="418"/>
      <c r="K180" s="418"/>
      <c r="L180" s="418"/>
      <c r="M180" s="418"/>
      <c r="N180" s="418"/>
      <c r="O180" s="418"/>
      <c r="P180" s="418"/>
      <c r="Q180" s="418"/>
      <c r="R180" s="418"/>
      <c r="S180" s="418"/>
      <c r="T180" s="418"/>
      <c r="U180" s="418"/>
      <c r="V180" s="418"/>
      <c r="W180" s="418"/>
      <c r="X180" s="418"/>
      <c r="Y180" s="418"/>
      <c r="Z180" s="418"/>
      <c r="AA180" s="418"/>
      <c r="AB180" s="418"/>
      <c r="AC180" s="418"/>
      <c r="AD180" s="418"/>
      <c r="AE180" s="418"/>
      <c r="AF180" s="418"/>
      <c r="AG180" s="418"/>
      <c r="AH180" s="418"/>
      <c r="AI180" s="418"/>
      <c r="AJ180" s="418"/>
      <c r="AK180" s="418"/>
      <c r="AL180" s="418"/>
      <c r="AM180" s="418"/>
      <c r="AN180" s="418"/>
      <c r="AO180" s="418"/>
      <c r="AP180" s="404"/>
      <c r="AQ180" s="404"/>
      <c r="AR180" s="404"/>
      <c r="AS180" s="404"/>
      <c r="AT180" s="404"/>
      <c r="AU180" s="404"/>
      <c r="AV180" s="404"/>
      <c r="AW180" s="404"/>
      <c r="AX180" s="404"/>
      <c r="AY180" s="404"/>
      <c r="AZ180" s="404"/>
      <c r="BA180" s="404"/>
      <c r="BB180" s="404"/>
      <c r="BC180" s="404"/>
      <c r="BD180" s="404"/>
      <c r="BE180" s="404"/>
      <c r="BF180" s="404"/>
      <c r="BG180" s="404"/>
      <c r="BH180" s="404"/>
      <c r="BI180" s="404"/>
      <c r="BJ180" s="404"/>
      <c r="BK180" s="404"/>
      <c r="BL180" s="404"/>
      <c r="BM180" s="404"/>
      <c r="BN180" s="404"/>
      <c r="BO180" s="404"/>
      <c r="BP180" s="404"/>
      <c r="BQ180" s="404"/>
      <c r="BR180" s="404"/>
      <c r="BS180" s="404"/>
      <c r="BT180" s="404"/>
      <c r="BU180" s="404"/>
      <c r="BV180" s="404"/>
      <c r="BW180" s="404"/>
      <c r="BX180" s="404"/>
      <c r="BY180" s="404"/>
      <c r="BZ180" s="404"/>
      <c r="CA180" s="404"/>
      <c r="CB180" s="404"/>
      <c r="CC180" s="404"/>
      <c r="CD180" s="404"/>
      <c r="CE180" s="404"/>
      <c r="CF180" s="404"/>
      <c r="CG180" s="404"/>
      <c r="CH180" s="404"/>
      <c r="CI180" s="404"/>
      <c r="CJ180" s="404"/>
      <c r="CK180" s="404"/>
      <c r="CL180" s="551"/>
      <c r="CM180" s="551"/>
      <c r="CN180" s="551"/>
      <c r="CO180" s="551"/>
      <c r="CP180" s="551"/>
      <c r="CQ180" s="551"/>
      <c r="CR180" s="551"/>
      <c r="CS180" s="551"/>
      <c r="CT180" s="551"/>
      <c r="CU180" s="551"/>
      <c r="CV180" s="551"/>
      <c r="CW180" s="551"/>
      <c r="CX180" s="551"/>
      <c r="CY180" s="551"/>
      <c r="CZ180" s="551"/>
      <c r="DA180" s="551"/>
    </row>
    <row r="181" spans="1:105" s="5" customFormat="1" ht="15" customHeight="1" x14ac:dyDescent="0.2">
      <c r="A181" s="411"/>
      <c r="B181" s="411"/>
      <c r="C181" s="411"/>
      <c r="D181" s="411"/>
      <c r="E181" s="411"/>
      <c r="F181" s="411"/>
      <c r="G181" s="411"/>
      <c r="H181" s="418"/>
      <c r="I181" s="418"/>
      <c r="J181" s="418"/>
      <c r="K181" s="418"/>
      <c r="L181" s="418"/>
      <c r="M181" s="418"/>
      <c r="N181" s="418"/>
      <c r="O181" s="418"/>
      <c r="P181" s="418"/>
      <c r="Q181" s="418"/>
      <c r="R181" s="418"/>
      <c r="S181" s="418"/>
      <c r="T181" s="418"/>
      <c r="U181" s="418"/>
      <c r="V181" s="418"/>
      <c r="W181" s="418"/>
      <c r="X181" s="418"/>
      <c r="Y181" s="418"/>
      <c r="Z181" s="418"/>
      <c r="AA181" s="418"/>
      <c r="AB181" s="418"/>
      <c r="AC181" s="418"/>
      <c r="AD181" s="418"/>
      <c r="AE181" s="418"/>
      <c r="AF181" s="418"/>
      <c r="AG181" s="418"/>
      <c r="AH181" s="418"/>
      <c r="AI181" s="418"/>
      <c r="AJ181" s="418"/>
      <c r="AK181" s="418"/>
      <c r="AL181" s="418"/>
      <c r="AM181" s="418"/>
      <c r="AN181" s="418"/>
      <c r="AO181" s="418"/>
      <c r="AP181" s="404"/>
      <c r="AQ181" s="404"/>
      <c r="AR181" s="404"/>
      <c r="AS181" s="404"/>
      <c r="AT181" s="404"/>
      <c r="AU181" s="404"/>
      <c r="AV181" s="404"/>
      <c r="AW181" s="404"/>
      <c r="AX181" s="404"/>
      <c r="AY181" s="404"/>
      <c r="AZ181" s="404"/>
      <c r="BA181" s="404"/>
      <c r="BB181" s="404"/>
      <c r="BC181" s="404"/>
      <c r="BD181" s="404"/>
      <c r="BE181" s="404"/>
      <c r="BF181" s="404"/>
      <c r="BG181" s="404"/>
      <c r="BH181" s="404"/>
      <c r="BI181" s="404"/>
      <c r="BJ181" s="404"/>
      <c r="BK181" s="404"/>
      <c r="BL181" s="404"/>
      <c r="BM181" s="404"/>
      <c r="BN181" s="404"/>
      <c r="BO181" s="404"/>
      <c r="BP181" s="404"/>
      <c r="BQ181" s="404"/>
      <c r="BR181" s="404"/>
      <c r="BS181" s="404"/>
      <c r="BT181" s="404"/>
      <c r="BU181" s="404"/>
      <c r="BV181" s="404"/>
      <c r="BW181" s="404"/>
      <c r="BX181" s="404"/>
      <c r="BY181" s="404"/>
      <c r="BZ181" s="404"/>
      <c r="CA181" s="404"/>
      <c r="CB181" s="404"/>
      <c r="CC181" s="404"/>
      <c r="CD181" s="404"/>
      <c r="CE181" s="404"/>
      <c r="CF181" s="404"/>
      <c r="CG181" s="404"/>
      <c r="CH181" s="404"/>
      <c r="CI181" s="404"/>
      <c r="CJ181" s="404"/>
      <c r="CK181" s="404"/>
      <c r="CL181" s="551"/>
      <c r="CM181" s="551"/>
      <c r="CN181" s="551"/>
      <c r="CO181" s="551"/>
      <c r="CP181" s="551"/>
      <c r="CQ181" s="551"/>
      <c r="CR181" s="551"/>
      <c r="CS181" s="551"/>
      <c r="CT181" s="551"/>
      <c r="CU181" s="551"/>
      <c r="CV181" s="551"/>
      <c r="CW181" s="551"/>
      <c r="CX181" s="551"/>
      <c r="CY181" s="551"/>
      <c r="CZ181" s="551"/>
      <c r="DA181" s="551"/>
    </row>
    <row r="182" spans="1:105" s="15" customFormat="1" ht="31.15" customHeight="1" x14ac:dyDescent="0.2">
      <c r="A182" s="450" t="s">
        <v>102</v>
      </c>
      <c r="B182" s="450"/>
      <c r="C182" s="450"/>
      <c r="D182" s="450"/>
      <c r="E182" s="450"/>
      <c r="F182" s="450"/>
      <c r="G182" s="450"/>
      <c r="H182" s="435" t="s">
        <v>154</v>
      </c>
      <c r="I182" s="435"/>
      <c r="J182" s="435"/>
      <c r="K182" s="435"/>
      <c r="L182" s="435"/>
      <c r="M182" s="435"/>
      <c r="N182" s="435"/>
      <c r="O182" s="435"/>
      <c r="P182" s="435"/>
      <c r="Q182" s="435"/>
      <c r="R182" s="435"/>
      <c r="S182" s="435"/>
      <c r="T182" s="435"/>
      <c r="U182" s="435"/>
      <c r="V182" s="435"/>
      <c r="W182" s="435"/>
      <c r="X182" s="435"/>
      <c r="Y182" s="435"/>
      <c r="Z182" s="435"/>
      <c r="AA182" s="435"/>
      <c r="AB182" s="435"/>
      <c r="AC182" s="435"/>
      <c r="AD182" s="435"/>
      <c r="AE182" s="435"/>
      <c r="AF182" s="435"/>
      <c r="AG182" s="435"/>
      <c r="AH182" s="435"/>
      <c r="AI182" s="435"/>
      <c r="AJ182" s="435"/>
      <c r="AK182" s="435"/>
      <c r="AL182" s="435"/>
      <c r="AM182" s="435"/>
      <c r="AN182" s="435"/>
      <c r="AO182" s="435"/>
      <c r="AP182" s="456"/>
      <c r="AQ182" s="456"/>
      <c r="AR182" s="456"/>
      <c r="AS182" s="456"/>
      <c r="AT182" s="456"/>
      <c r="AU182" s="456"/>
      <c r="AV182" s="456"/>
      <c r="AW182" s="456"/>
      <c r="AX182" s="456"/>
      <c r="AY182" s="456"/>
      <c r="AZ182" s="456"/>
      <c r="BA182" s="456"/>
      <c r="BB182" s="456"/>
      <c r="BC182" s="456"/>
      <c r="BD182" s="456"/>
      <c r="BE182" s="456"/>
      <c r="BF182" s="452" t="s">
        <v>113</v>
      </c>
      <c r="BG182" s="452"/>
      <c r="BH182" s="452"/>
      <c r="BI182" s="452"/>
      <c r="BJ182" s="452"/>
      <c r="BK182" s="452"/>
      <c r="BL182" s="452"/>
      <c r="BM182" s="452"/>
      <c r="BN182" s="452"/>
      <c r="BO182" s="452"/>
      <c r="BP182" s="452"/>
      <c r="BQ182" s="452"/>
      <c r="BR182" s="452"/>
      <c r="BS182" s="452"/>
      <c r="BT182" s="452"/>
      <c r="BU182" s="452"/>
      <c r="BV182" s="452" t="s">
        <v>113</v>
      </c>
      <c r="BW182" s="452"/>
      <c r="BX182" s="452"/>
      <c r="BY182" s="452"/>
      <c r="BZ182" s="452"/>
      <c r="CA182" s="452"/>
      <c r="CB182" s="452"/>
      <c r="CC182" s="452"/>
      <c r="CD182" s="452"/>
      <c r="CE182" s="452"/>
      <c r="CF182" s="452"/>
      <c r="CG182" s="452"/>
      <c r="CH182" s="452"/>
      <c r="CI182" s="452"/>
      <c r="CJ182" s="452"/>
      <c r="CK182" s="452"/>
      <c r="CL182" s="589"/>
      <c r="CM182" s="589"/>
      <c r="CN182" s="589"/>
      <c r="CO182" s="589"/>
      <c r="CP182" s="589"/>
      <c r="CQ182" s="589"/>
      <c r="CR182" s="589"/>
      <c r="CS182" s="589"/>
      <c r="CT182" s="589"/>
      <c r="CU182" s="589"/>
      <c r="CV182" s="589"/>
      <c r="CW182" s="589"/>
      <c r="CX182" s="589"/>
      <c r="CY182" s="589"/>
      <c r="CZ182" s="589"/>
      <c r="DA182" s="589"/>
    </row>
    <row r="183" spans="1:105" s="5" customFormat="1" ht="15" customHeight="1" x14ac:dyDescent="0.2">
      <c r="A183" s="411"/>
      <c r="B183" s="411"/>
      <c r="C183" s="411"/>
      <c r="D183" s="411"/>
      <c r="E183" s="411"/>
      <c r="F183" s="411"/>
      <c r="G183" s="411"/>
      <c r="H183" s="435" t="s">
        <v>155</v>
      </c>
      <c r="I183" s="435"/>
      <c r="J183" s="435"/>
      <c r="K183" s="435"/>
      <c r="L183" s="435"/>
      <c r="M183" s="435"/>
      <c r="N183" s="435"/>
      <c r="O183" s="435"/>
      <c r="P183" s="435"/>
      <c r="Q183" s="435"/>
      <c r="R183" s="435"/>
      <c r="S183" s="435"/>
      <c r="T183" s="435"/>
      <c r="U183" s="435"/>
      <c r="V183" s="435"/>
      <c r="W183" s="435"/>
      <c r="X183" s="435"/>
      <c r="Y183" s="435"/>
      <c r="Z183" s="435"/>
      <c r="AA183" s="435"/>
      <c r="AB183" s="435"/>
      <c r="AC183" s="435"/>
      <c r="AD183" s="435"/>
      <c r="AE183" s="435"/>
      <c r="AF183" s="435"/>
      <c r="AG183" s="435"/>
      <c r="AH183" s="435"/>
      <c r="AI183" s="435"/>
      <c r="AJ183" s="435"/>
      <c r="AK183" s="435"/>
      <c r="AL183" s="435"/>
      <c r="AM183" s="435"/>
      <c r="AN183" s="435"/>
      <c r="AO183" s="435"/>
      <c r="AP183" s="404"/>
      <c r="AQ183" s="404"/>
      <c r="AR183" s="404"/>
      <c r="AS183" s="404"/>
      <c r="AT183" s="404"/>
      <c r="AU183" s="404"/>
      <c r="AV183" s="404"/>
      <c r="AW183" s="404"/>
      <c r="AX183" s="404"/>
      <c r="AY183" s="404"/>
      <c r="AZ183" s="404"/>
      <c r="BA183" s="404"/>
      <c r="BB183" s="404"/>
      <c r="BC183" s="404"/>
      <c r="BD183" s="404"/>
      <c r="BE183" s="404"/>
      <c r="BF183" s="404"/>
      <c r="BG183" s="404"/>
      <c r="BH183" s="404"/>
      <c r="BI183" s="404"/>
      <c r="BJ183" s="404"/>
      <c r="BK183" s="404"/>
      <c r="BL183" s="404"/>
      <c r="BM183" s="404"/>
      <c r="BN183" s="404"/>
      <c r="BO183" s="404"/>
      <c r="BP183" s="404"/>
      <c r="BQ183" s="404"/>
      <c r="BR183" s="404"/>
      <c r="BS183" s="404"/>
      <c r="BT183" s="404"/>
      <c r="BU183" s="404"/>
      <c r="BV183" s="404"/>
      <c r="BW183" s="404"/>
      <c r="BX183" s="404"/>
      <c r="BY183" s="404"/>
      <c r="BZ183" s="404"/>
      <c r="CA183" s="404"/>
      <c r="CB183" s="404"/>
      <c r="CC183" s="404"/>
      <c r="CD183" s="404"/>
      <c r="CE183" s="404"/>
      <c r="CF183" s="404"/>
      <c r="CG183" s="404"/>
      <c r="CH183" s="404"/>
      <c r="CI183" s="404"/>
      <c r="CJ183" s="404"/>
      <c r="CK183" s="404"/>
      <c r="CL183" s="551"/>
      <c r="CM183" s="551"/>
      <c r="CN183" s="551"/>
      <c r="CO183" s="551"/>
      <c r="CP183" s="551"/>
      <c r="CQ183" s="551"/>
      <c r="CR183" s="551"/>
      <c r="CS183" s="551"/>
      <c r="CT183" s="551"/>
      <c r="CU183" s="551"/>
      <c r="CV183" s="551"/>
      <c r="CW183" s="551"/>
      <c r="CX183" s="551"/>
      <c r="CY183" s="551"/>
      <c r="CZ183" s="551"/>
      <c r="DA183" s="551"/>
    </row>
    <row r="184" spans="1:105" s="5" customFormat="1" ht="15" customHeight="1" x14ac:dyDescent="0.2">
      <c r="A184" s="411"/>
      <c r="B184" s="411"/>
      <c r="C184" s="411"/>
      <c r="D184" s="411"/>
      <c r="E184" s="411"/>
      <c r="F184" s="411"/>
      <c r="G184" s="411"/>
      <c r="H184" s="418"/>
      <c r="I184" s="418"/>
      <c r="J184" s="418"/>
      <c r="K184" s="418"/>
      <c r="L184" s="418"/>
      <c r="M184" s="418"/>
      <c r="N184" s="418"/>
      <c r="O184" s="418"/>
      <c r="P184" s="418"/>
      <c r="Q184" s="418"/>
      <c r="R184" s="418"/>
      <c r="S184" s="418"/>
      <c r="T184" s="418"/>
      <c r="U184" s="418"/>
      <c r="V184" s="418"/>
      <c r="W184" s="418"/>
      <c r="X184" s="418"/>
      <c r="Y184" s="418"/>
      <c r="Z184" s="418"/>
      <c r="AA184" s="418"/>
      <c r="AB184" s="418"/>
      <c r="AC184" s="418"/>
      <c r="AD184" s="418"/>
      <c r="AE184" s="418"/>
      <c r="AF184" s="418"/>
      <c r="AG184" s="418"/>
      <c r="AH184" s="418"/>
      <c r="AI184" s="418"/>
      <c r="AJ184" s="418"/>
      <c r="AK184" s="418"/>
      <c r="AL184" s="418"/>
      <c r="AM184" s="418"/>
      <c r="AN184" s="418"/>
      <c r="AO184" s="418"/>
      <c r="AP184" s="404"/>
      <c r="AQ184" s="404"/>
      <c r="AR184" s="404"/>
      <c r="AS184" s="404"/>
      <c r="AT184" s="404"/>
      <c r="AU184" s="404"/>
      <c r="AV184" s="404"/>
      <c r="AW184" s="404"/>
      <c r="AX184" s="404"/>
      <c r="AY184" s="404"/>
      <c r="AZ184" s="404"/>
      <c r="BA184" s="404"/>
      <c r="BB184" s="404"/>
      <c r="BC184" s="404"/>
      <c r="BD184" s="404"/>
      <c r="BE184" s="404"/>
      <c r="BF184" s="404"/>
      <c r="BG184" s="404"/>
      <c r="BH184" s="404"/>
      <c r="BI184" s="404"/>
      <c r="BJ184" s="404"/>
      <c r="BK184" s="404"/>
      <c r="BL184" s="404"/>
      <c r="BM184" s="404"/>
      <c r="BN184" s="404"/>
      <c r="BO184" s="404"/>
      <c r="BP184" s="404"/>
      <c r="BQ184" s="404"/>
      <c r="BR184" s="404"/>
      <c r="BS184" s="404"/>
      <c r="BT184" s="404"/>
      <c r="BU184" s="404"/>
      <c r="BV184" s="404"/>
      <c r="BW184" s="404"/>
      <c r="BX184" s="404"/>
      <c r="BY184" s="404"/>
      <c r="BZ184" s="404"/>
      <c r="CA184" s="404"/>
      <c r="CB184" s="404"/>
      <c r="CC184" s="404"/>
      <c r="CD184" s="404"/>
      <c r="CE184" s="404"/>
      <c r="CF184" s="404"/>
      <c r="CG184" s="404"/>
      <c r="CH184" s="404"/>
      <c r="CI184" s="404"/>
      <c r="CJ184" s="404"/>
      <c r="CK184" s="404"/>
      <c r="CL184" s="551"/>
      <c r="CM184" s="551"/>
      <c r="CN184" s="551"/>
      <c r="CO184" s="551"/>
      <c r="CP184" s="551"/>
      <c r="CQ184" s="551"/>
      <c r="CR184" s="551"/>
      <c r="CS184" s="551"/>
      <c r="CT184" s="551"/>
      <c r="CU184" s="551"/>
      <c r="CV184" s="551"/>
      <c r="CW184" s="551"/>
      <c r="CX184" s="551"/>
      <c r="CY184" s="551"/>
      <c r="CZ184" s="551"/>
      <c r="DA184" s="551"/>
    </row>
    <row r="185" spans="1:105" s="5" customFormat="1" ht="15" customHeight="1" x14ac:dyDescent="0.2">
      <c r="A185" s="411"/>
      <c r="B185" s="411"/>
      <c r="C185" s="411"/>
      <c r="D185" s="411"/>
      <c r="E185" s="411"/>
      <c r="F185" s="411"/>
      <c r="G185" s="411"/>
      <c r="H185" s="418"/>
      <c r="I185" s="418"/>
      <c r="J185" s="418"/>
      <c r="K185" s="418"/>
      <c r="L185" s="418"/>
      <c r="M185" s="418"/>
      <c r="N185" s="418"/>
      <c r="O185" s="418"/>
      <c r="P185" s="418"/>
      <c r="Q185" s="418"/>
      <c r="R185" s="418"/>
      <c r="S185" s="418"/>
      <c r="T185" s="418"/>
      <c r="U185" s="418"/>
      <c r="V185" s="418"/>
      <c r="W185" s="418"/>
      <c r="X185" s="418"/>
      <c r="Y185" s="418"/>
      <c r="Z185" s="418"/>
      <c r="AA185" s="418"/>
      <c r="AB185" s="418"/>
      <c r="AC185" s="418"/>
      <c r="AD185" s="418"/>
      <c r="AE185" s="418"/>
      <c r="AF185" s="418"/>
      <c r="AG185" s="418"/>
      <c r="AH185" s="418"/>
      <c r="AI185" s="418"/>
      <c r="AJ185" s="418"/>
      <c r="AK185" s="418"/>
      <c r="AL185" s="418"/>
      <c r="AM185" s="418"/>
      <c r="AN185" s="418"/>
      <c r="AO185" s="418"/>
      <c r="AP185" s="404"/>
      <c r="AQ185" s="404"/>
      <c r="AR185" s="404"/>
      <c r="AS185" s="404"/>
      <c r="AT185" s="404"/>
      <c r="AU185" s="404"/>
      <c r="AV185" s="404"/>
      <c r="AW185" s="404"/>
      <c r="AX185" s="404"/>
      <c r="AY185" s="404"/>
      <c r="AZ185" s="404"/>
      <c r="BA185" s="404"/>
      <c r="BB185" s="404"/>
      <c r="BC185" s="404"/>
      <c r="BD185" s="404"/>
      <c r="BE185" s="404"/>
      <c r="BF185" s="404"/>
      <c r="BG185" s="404"/>
      <c r="BH185" s="404"/>
      <c r="BI185" s="404"/>
      <c r="BJ185" s="404"/>
      <c r="BK185" s="404"/>
      <c r="BL185" s="404"/>
      <c r="BM185" s="404"/>
      <c r="BN185" s="404"/>
      <c r="BO185" s="404"/>
      <c r="BP185" s="404"/>
      <c r="BQ185" s="404"/>
      <c r="BR185" s="404"/>
      <c r="BS185" s="404"/>
      <c r="BT185" s="404"/>
      <c r="BU185" s="404"/>
      <c r="BV185" s="404"/>
      <c r="BW185" s="404"/>
      <c r="BX185" s="404"/>
      <c r="BY185" s="404"/>
      <c r="BZ185" s="404"/>
      <c r="CA185" s="404"/>
      <c r="CB185" s="404"/>
      <c r="CC185" s="404"/>
      <c r="CD185" s="404"/>
      <c r="CE185" s="404"/>
      <c r="CF185" s="404"/>
      <c r="CG185" s="404"/>
      <c r="CH185" s="404"/>
      <c r="CI185" s="404"/>
      <c r="CJ185" s="404"/>
      <c r="CK185" s="404"/>
      <c r="CL185" s="551"/>
      <c r="CM185" s="551"/>
      <c r="CN185" s="551"/>
      <c r="CO185" s="551"/>
      <c r="CP185" s="551"/>
      <c r="CQ185" s="551"/>
      <c r="CR185" s="551"/>
      <c r="CS185" s="551"/>
      <c r="CT185" s="551"/>
      <c r="CU185" s="551"/>
      <c r="CV185" s="551"/>
      <c r="CW185" s="551"/>
      <c r="CX185" s="551"/>
      <c r="CY185" s="551"/>
      <c r="CZ185" s="551"/>
      <c r="DA185" s="551"/>
    </row>
    <row r="186" spans="1:105" s="5" customFormat="1" ht="15" customHeight="1" x14ac:dyDescent="0.2">
      <c r="A186" s="530" t="s">
        <v>103</v>
      </c>
      <c r="B186" s="531"/>
      <c r="C186" s="531"/>
      <c r="D186" s="531"/>
      <c r="E186" s="531"/>
      <c r="F186" s="531"/>
      <c r="G186" s="532"/>
      <c r="H186" s="610" t="s">
        <v>141</v>
      </c>
      <c r="I186" s="611"/>
      <c r="J186" s="611"/>
      <c r="K186" s="611"/>
      <c r="L186" s="611"/>
      <c r="M186" s="611"/>
      <c r="N186" s="611"/>
      <c r="O186" s="611"/>
      <c r="P186" s="611"/>
      <c r="Q186" s="611"/>
      <c r="R186" s="611"/>
      <c r="S186" s="611"/>
      <c r="T186" s="611"/>
      <c r="U186" s="611"/>
      <c r="V186" s="611"/>
      <c r="W186" s="611"/>
      <c r="X186" s="611"/>
      <c r="Y186" s="611"/>
      <c r="Z186" s="611"/>
      <c r="AA186" s="611"/>
      <c r="AB186" s="611"/>
      <c r="AC186" s="611"/>
      <c r="AD186" s="611"/>
      <c r="AE186" s="611"/>
      <c r="AF186" s="611"/>
      <c r="AG186" s="611"/>
      <c r="AH186" s="611"/>
      <c r="AI186" s="611"/>
      <c r="AJ186" s="611"/>
      <c r="AK186" s="611"/>
      <c r="AL186" s="611"/>
      <c r="AM186" s="611"/>
      <c r="AN186" s="611"/>
      <c r="AO186" s="612"/>
      <c r="AP186" s="510"/>
      <c r="AQ186" s="511"/>
      <c r="AR186" s="511"/>
      <c r="AS186" s="511"/>
      <c r="AT186" s="511"/>
      <c r="AU186" s="511"/>
      <c r="AV186" s="511"/>
      <c r="AW186" s="511"/>
      <c r="AX186" s="511"/>
      <c r="AY186" s="511"/>
      <c r="AZ186" s="511"/>
      <c r="BA186" s="511"/>
      <c r="BB186" s="511"/>
      <c r="BC186" s="511"/>
      <c r="BD186" s="511"/>
      <c r="BE186" s="512"/>
      <c r="BF186" s="507" t="s">
        <v>113</v>
      </c>
      <c r="BG186" s="508"/>
      <c r="BH186" s="508"/>
      <c r="BI186" s="508"/>
      <c r="BJ186" s="508"/>
      <c r="BK186" s="508"/>
      <c r="BL186" s="508"/>
      <c r="BM186" s="508"/>
      <c r="BN186" s="508"/>
      <c r="BO186" s="508"/>
      <c r="BP186" s="508"/>
      <c r="BQ186" s="508"/>
      <c r="BR186" s="508"/>
      <c r="BS186" s="508"/>
      <c r="BT186" s="508"/>
      <c r="BU186" s="509"/>
      <c r="BV186" s="507" t="s">
        <v>113</v>
      </c>
      <c r="BW186" s="508"/>
      <c r="BX186" s="508"/>
      <c r="BY186" s="508"/>
      <c r="BZ186" s="508"/>
      <c r="CA186" s="508"/>
      <c r="CB186" s="508"/>
      <c r="CC186" s="508"/>
      <c r="CD186" s="508"/>
      <c r="CE186" s="508"/>
      <c r="CF186" s="508"/>
      <c r="CG186" s="508"/>
      <c r="CH186" s="508"/>
      <c r="CI186" s="508"/>
      <c r="CJ186" s="508"/>
      <c r="CK186" s="509"/>
      <c r="CL186" s="405"/>
      <c r="CM186" s="406"/>
      <c r="CN186" s="406"/>
      <c r="CO186" s="406"/>
      <c r="CP186" s="406"/>
      <c r="CQ186" s="406"/>
      <c r="CR186" s="406"/>
      <c r="CS186" s="406"/>
      <c r="CT186" s="406"/>
      <c r="CU186" s="406"/>
      <c r="CV186" s="406"/>
      <c r="CW186" s="406"/>
      <c r="CX186" s="406"/>
      <c r="CY186" s="406"/>
      <c r="CZ186" s="406"/>
      <c r="DA186" s="407"/>
    </row>
    <row r="187" spans="1:105" s="5" customFormat="1" ht="15" customHeight="1" x14ac:dyDescent="0.2">
      <c r="A187" s="411"/>
      <c r="B187" s="411"/>
      <c r="C187" s="411"/>
      <c r="D187" s="411"/>
      <c r="E187" s="411"/>
      <c r="F187" s="411"/>
      <c r="G187" s="411"/>
      <c r="H187" s="435" t="s">
        <v>155</v>
      </c>
      <c r="I187" s="435"/>
      <c r="J187" s="435"/>
      <c r="K187" s="435"/>
      <c r="L187" s="435"/>
      <c r="M187" s="435"/>
      <c r="N187" s="435"/>
      <c r="O187" s="435"/>
      <c r="P187" s="435"/>
      <c r="Q187" s="435"/>
      <c r="R187" s="435"/>
      <c r="S187" s="435"/>
      <c r="T187" s="435"/>
      <c r="U187" s="435"/>
      <c r="V187" s="435"/>
      <c r="W187" s="435"/>
      <c r="X187" s="435"/>
      <c r="Y187" s="435"/>
      <c r="Z187" s="435"/>
      <c r="AA187" s="435"/>
      <c r="AB187" s="435"/>
      <c r="AC187" s="435"/>
      <c r="AD187" s="435"/>
      <c r="AE187" s="435"/>
      <c r="AF187" s="435"/>
      <c r="AG187" s="435"/>
      <c r="AH187" s="435"/>
      <c r="AI187" s="435"/>
      <c r="AJ187" s="435"/>
      <c r="AK187" s="435"/>
      <c r="AL187" s="435"/>
      <c r="AM187" s="435"/>
      <c r="AN187" s="435"/>
      <c r="AO187" s="435"/>
      <c r="AP187" s="404"/>
      <c r="AQ187" s="404"/>
      <c r="AR187" s="404"/>
      <c r="AS187" s="404"/>
      <c r="AT187" s="404"/>
      <c r="AU187" s="404"/>
      <c r="AV187" s="404"/>
      <c r="AW187" s="404"/>
      <c r="AX187" s="404"/>
      <c r="AY187" s="404"/>
      <c r="AZ187" s="404"/>
      <c r="BA187" s="404"/>
      <c r="BB187" s="404"/>
      <c r="BC187" s="404"/>
      <c r="BD187" s="404"/>
      <c r="BE187" s="404"/>
      <c r="BF187" s="404"/>
      <c r="BG187" s="404"/>
      <c r="BH187" s="404"/>
      <c r="BI187" s="404"/>
      <c r="BJ187" s="404"/>
      <c r="BK187" s="404"/>
      <c r="BL187" s="404"/>
      <c r="BM187" s="404"/>
      <c r="BN187" s="404"/>
      <c r="BO187" s="404"/>
      <c r="BP187" s="404"/>
      <c r="BQ187" s="404"/>
      <c r="BR187" s="404"/>
      <c r="BS187" s="404"/>
      <c r="BT187" s="404"/>
      <c r="BU187" s="404"/>
      <c r="BV187" s="404"/>
      <c r="BW187" s="404"/>
      <c r="BX187" s="404"/>
      <c r="BY187" s="404"/>
      <c r="BZ187" s="404"/>
      <c r="CA187" s="404"/>
      <c r="CB187" s="404"/>
      <c r="CC187" s="404"/>
      <c r="CD187" s="404"/>
      <c r="CE187" s="404"/>
      <c r="CF187" s="404"/>
      <c r="CG187" s="404"/>
      <c r="CH187" s="404"/>
      <c r="CI187" s="404"/>
      <c r="CJ187" s="404"/>
      <c r="CK187" s="404"/>
      <c r="CL187" s="551"/>
      <c r="CM187" s="551"/>
      <c r="CN187" s="551"/>
      <c r="CO187" s="551"/>
      <c r="CP187" s="551"/>
      <c r="CQ187" s="551"/>
      <c r="CR187" s="551"/>
      <c r="CS187" s="551"/>
      <c r="CT187" s="551"/>
      <c r="CU187" s="551"/>
      <c r="CV187" s="551"/>
      <c r="CW187" s="551"/>
      <c r="CX187" s="551"/>
      <c r="CY187" s="551"/>
      <c r="CZ187" s="551"/>
      <c r="DA187" s="551"/>
    </row>
    <row r="188" spans="1:105" s="5" customFormat="1" ht="15" customHeight="1" x14ac:dyDescent="0.2">
      <c r="A188" s="411"/>
      <c r="B188" s="411"/>
      <c r="C188" s="411"/>
      <c r="D188" s="411"/>
      <c r="E188" s="411"/>
      <c r="F188" s="411"/>
      <c r="G188" s="411"/>
      <c r="H188" s="418"/>
      <c r="I188" s="418"/>
      <c r="J188" s="418"/>
      <c r="K188" s="418"/>
      <c r="L188" s="418"/>
      <c r="M188" s="418"/>
      <c r="N188" s="418"/>
      <c r="O188" s="418"/>
      <c r="P188" s="418"/>
      <c r="Q188" s="418"/>
      <c r="R188" s="418"/>
      <c r="S188" s="418"/>
      <c r="T188" s="418"/>
      <c r="U188" s="418"/>
      <c r="V188" s="418"/>
      <c r="W188" s="418"/>
      <c r="X188" s="418"/>
      <c r="Y188" s="418"/>
      <c r="Z188" s="418"/>
      <c r="AA188" s="418"/>
      <c r="AB188" s="418"/>
      <c r="AC188" s="418"/>
      <c r="AD188" s="418"/>
      <c r="AE188" s="418"/>
      <c r="AF188" s="418"/>
      <c r="AG188" s="418"/>
      <c r="AH188" s="418"/>
      <c r="AI188" s="418"/>
      <c r="AJ188" s="418"/>
      <c r="AK188" s="418"/>
      <c r="AL188" s="418"/>
      <c r="AM188" s="418"/>
      <c r="AN188" s="418"/>
      <c r="AO188" s="418"/>
      <c r="AP188" s="404"/>
      <c r="AQ188" s="404"/>
      <c r="AR188" s="404"/>
      <c r="AS188" s="404"/>
      <c r="AT188" s="404"/>
      <c r="AU188" s="404"/>
      <c r="AV188" s="404"/>
      <c r="AW188" s="404"/>
      <c r="AX188" s="404"/>
      <c r="AY188" s="404"/>
      <c r="AZ188" s="404"/>
      <c r="BA188" s="404"/>
      <c r="BB188" s="404"/>
      <c r="BC188" s="404"/>
      <c r="BD188" s="404"/>
      <c r="BE188" s="404"/>
      <c r="BF188" s="404"/>
      <c r="BG188" s="404"/>
      <c r="BH188" s="404"/>
      <c r="BI188" s="404"/>
      <c r="BJ188" s="404"/>
      <c r="BK188" s="404"/>
      <c r="BL188" s="404"/>
      <c r="BM188" s="404"/>
      <c r="BN188" s="404"/>
      <c r="BO188" s="404"/>
      <c r="BP188" s="404"/>
      <c r="BQ188" s="404"/>
      <c r="BR188" s="404"/>
      <c r="BS188" s="404"/>
      <c r="BT188" s="404"/>
      <c r="BU188" s="404"/>
      <c r="BV188" s="404"/>
      <c r="BW188" s="404"/>
      <c r="BX188" s="404"/>
      <c r="BY188" s="404"/>
      <c r="BZ188" s="404"/>
      <c r="CA188" s="404"/>
      <c r="CB188" s="404"/>
      <c r="CC188" s="404"/>
      <c r="CD188" s="404"/>
      <c r="CE188" s="404"/>
      <c r="CF188" s="404"/>
      <c r="CG188" s="404"/>
      <c r="CH188" s="404"/>
      <c r="CI188" s="404"/>
      <c r="CJ188" s="404"/>
      <c r="CK188" s="404"/>
      <c r="CL188" s="551"/>
      <c r="CM188" s="551"/>
      <c r="CN188" s="551"/>
      <c r="CO188" s="551"/>
      <c r="CP188" s="551"/>
      <c r="CQ188" s="551"/>
      <c r="CR188" s="551"/>
      <c r="CS188" s="551"/>
      <c r="CT188" s="551"/>
      <c r="CU188" s="551"/>
      <c r="CV188" s="551"/>
      <c r="CW188" s="551"/>
      <c r="CX188" s="551"/>
      <c r="CY188" s="551"/>
      <c r="CZ188" s="551"/>
      <c r="DA188" s="551"/>
    </row>
    <row r="189" spans="1:105" s="5" customFormat="1" ht="15" customHeight="1" x14ac:dyDescent="0.2">
      <c r="A189" s="411"/>
      <c r="B189" s="411"/>
      <c r="C189" s="411"/>
      <c r="D189" s="411"/>
      <c r="E189" s="411"/>
      <c r="F189" s="411"/>
      <c r="G189" s="411"/>
      <c r="H189" s="609" t="s">
        <v>7</v>
      </c>
      <c r="I189" s="473"/>
      <c r="J189" s="473"/>
      <c r="K189" s="473"/>
      <c r="L189" s="473"/>
      <c r="M189" s="473"/>
      <c r="N189" s="473"/>
      <c r="O189" s="473"/>
      <c r="P189" s="473"/>
      <c r="Q189" s="473"/>
      <c r="R189" s="473"/>
      <c r="S189" s="473"/>
      <c r="T189" s="473"/>
      <c r="U189" s="473"/>
      <c r="V189" s="473"/>
      <c r="W189" s="473"/>
      <c r="X189" s="473"/>
      <c r="Y189" s="473"/>
      <c r="Z189" s="473"/>
      <c r="AA189" s="473"/>
      <c r="AB189" s="473"/>
      <c r="AC189" s="473"/>
      <c r="AD189" s="473"/>
      <c r="AE189" s="473"/>
      <c r="AF189" s="473"/>
      <c r="AG189" s="473"/>
      <c r="AH189" s="473"/>
      <c r="AI189" s="473"/>
      <c r="AJ189" s="473"/>
      <c r="AK189" s="473"/>
      <c r="AL189" s="473"/>
      <c r="AM189" s="473"/>
      <c r="AN189" s="473"/>
      <c r="AO189" s="474"/>
      <c r="AP189" s="404" t="s">
        <v>8</v>
      </c>
      <c r="AQ189" s="404"/>
      <c r="AR189" s="404"/>
      <c r="AS189" s="404"/>
      <c r="AT189" s="404"/>
      <c r="AU189" s="404"/>
      <c r="AV189" s="404"/>
      <c r="AW189" s="404"/>
      <c r="AX189" s="404"/>
      <c r="AY189" s="404"/>
      <c r="AZ189" s="404"/>
      <c r="BA189" s="404"/>
      <c r="BB189" s="404"/>
      <c r="BC189" s="404"/>
      <c r="BD189" s="404"/>
      <c r="BE189" s="404"/>
      <c r="BF189" s="404" t="s">
        <v>8</v>
      </c>
      <c r="BG189" s="404"/>
      <c r="BH189" s="404"/>
      <c r="BI189" s="404"/>
      <c r="BJ189" s="404"/>
      <c r="BK189" s="404"/>
      <c r="BL189" s="404"/>
      <c r="BM189" s="404"/>
      <c r="BN189" s="404"/>
      <c r="BO189" s="404"/>
      <c r="BP189" s="404"/>
      <c r="BQ189" s="404"/>
      <c r="BR189" s="404"/>
      <c r="BS189" s="404"/>
      <c r="BT189" s="404"/>
      <c r="BU189" s="404"/>
      <c r="BV189" s="404" t="s">
        <v>8</v>
      </c>
      <c r="BW189" s="404"/>
      <c r="BX189" s="404"/>
      <c r="BY189" s="404"/>
      <c r="BZ189" s="404"/>
      <c r="CA189" s="404"/>
      <c r="CB189" s="404"/>
      <c r="CC189" s="404"/>
      <c r="CD189" s="404"/>
      <c r="CE189" s="404"/>
      <c r="CF189" s="404"/>
      <c r="CG189" s="404"/>
      <c r="CH189" s="404"/>
      <c r="CI189" s="404"/>
      <c r="CJ189" s="404"/>
      <c r="CK189" s="404"/>
      <c r="CL189" s="589"/>
      <c r="CM189" s="589"/>
      <c r="CN189" s="589"/>
      <c r="CO189" s="589"/>
      <c r="CP189" s="589"/>
      <c r="CQ189" s="589"/>
      <c r="CR189" s="589"/>
      <c r="CS189" s="589"/>
      <c r="CT189" s="589"/>
      <c r="CU189" s="589"/>
      <c r="CV189" s="589"/>
      <c r="CW189" s="589"/>
      <c r="CX189" s="589"/>
      <c r="CY189" s="589"/>
      <c r="CZ189" s="589"/>
      <c r="DA189" s="589"/>
    </row>
    <row r="191" spans="1:105" s="6" customFormat="1" ht="14.25" x14ac:dyDescent="0.2">
      <c r="A191" s="465" t="s">
        <v>73</v>
      </c>
      <c r="B191" s="465"/>
      <c r="C191" s="465"/>
      <c r="D191" s="465"/>
      <c r="E191" s="465"/>
      <c r="F191" s="465"/>
      <c r="G191" s="465"/>
      <c r="H191" s="465"/>
      <c r="I191" s="465"/>
      <c r="J191" s="465"/>
      <c r="K191" s="465"/>
      <c r="L191" s="465"/>
      <c r="M191" s="465"/>
      <c r="N191" s="465"/>
      <c r="O191" s="465"/>
      <c r="P191" s="465"/>
      <c r="Q191" s="465"/>
      <c r="R191" s="465"/>
      <c r="S191" s="465"/>
      <c r="T191" s="465"/>
      <c r="U191" s="465"/>
      <c r="V191" s="465"/>
      <c r="W191" s="465"/>
      <c r="X191" s="465"/>
      <c r="Y191" s="465"/>
      <c r="Z191" s="465"/>
      <c r="AA191" s="465"/>
      <c r="AB191" s="465"/>
      <c r="AC191" s="465"/>
      <c r="AD191" s="465"/>
      <c r="AE191" s="465"/>
      <c r="AF191" s="465"/>
      <c r="AG191" s="465"/>
      <c r="AH191" s="465"/>
      <c r="AI191" s="465"/>
      <c r="AJ191" s="465"/>
      <c r="AK191" s="465"/>
      <c r="AL191" s="465"/>
      <c r="AM191" s="465"/>
      <c r="AN191" s="465"/>
      <c r="AO191" s="465"/>
      <c r="AP191" s="465"/>
      <c r="AQ191" s="465"/>
      <c r="AR191" s="465"/>
      <c r="AS191" s="465"/>
      <c r="AT191" s="465"/>
      <c r="AU191" s="465"/>
      <c r="AV191" s="465"/>
      <c r="AW191" s="465"/>
      <c r="AX191" s="465"/>
      <c r="AY191" s="465"/>
      <c r="AZ191" s="465"/>
      <c r="BA191" s="465"/>
      <c r="BB191" s="465"/>
      <c r="BC191" s="465"/>
      <c r="BD191" s="465"/>
      <c r="BE191" s="465"/>
      <c r="BF191" s="465"/>
      <c r="BG191" s="465"/>
      <c r="BH191" s="465"/>
      <c r="BI191" s="465"/>
      <c r="BJ191" s="465"/>
      <c r="BK191" s="465"/>
      <c r="BL191" s="465"/>
      <c r="BM191" s="465"/>
      <c r="BN191" s="465"/>
      <c r="BO191" s="465"/>
      <c r="BP191" s="465"/>
      <c r="BQ191" s="465"/>
      <c r="BR191" s="465"/>
      <c r="BS191" s="465"/>
      <c r="BT191" s="465"/>
      <c r="BU191" s="465"/>
      <c r="BV191" s="465"/>
      <c r="BW191" s="465"/>
      <c r="BX191" s="465"/>
      <c r="BY191" s="465"/>
      <c r="BZ191" s="465"/>
      <c r="CA191" s="465"/>
      <c r="CB191" s="465"/>
      <c r="CC191" s="465"/>
      <c r="CD191" s="465"/>
      <c r="CE191" s="465"/>
      <c r="CF191" s="465"/>
      <c r="CG191" s="465"/>
      <c r="CH191" s="465"/>
      <c r="CI191" s="465"/>
      <c r="CJ191" s="465"/>
      <c r="CK191" s="465"/>
      <c r="CL191" s="465"/>
      <c r="CM191" s="465"/>
      <c r="CN191" s="465"/>
      <c r="CO191" s="465"/>
      <c r="CP191" s="465"/>
      <c r="CQ191" s="465"/>
      <c r="CR191" s="465"/>
      <c r="CS191" s="465"/>
      <c r="CT191" s="465"/>
      <c r="CU191" s="465"/>
      <c r="CV191" s="465"/>
      <c r="CW191" s="465"/>
      <c r="CX191" s="465"/>
      <c r="CY191" s="465"/>
      <c r="CZ191" s="465"/>
      <c r="DA191" s="465"/>
    </row>
    <row r="192" spans="1:105" ht="10.5" customHeight="1" x14ac:dyDescent="0.25"/>
    <row r="193" spans="1:105" s="3" customFormat="1" ht="45" customHeight="1" x14ac:dyDescent="0.2">
      <c r="A193" s="466" t="s">
        <v>0</v>
      </c>
      <c r="B193" s="467"/>
      <c r="C193" s="467"/>
      <c r="D193" s="467"/>
      <c r="E193" s="467"/>
      <c r="F193" s="467"/>
      <c r="G193" s="468"/>
      <c r="H193" s="466" t="s">
        <v>50</v>
      </c>
      <c r="I193" s="467"/>
      <c r="J193" s="467"/>
      <c r="K193" s="467"/>
      <c r="L193" s="467"/>
      <c r="M193" s="467"/>
      <c r="N193" s="467"/>
      <c r="O193" s="467"/>
      <c r="P193" s="467"/>
      <c r="Q193" s="467"/>
      <c r="R193" s="467"/>
      <c r="S193" s="467"/>
      <c r="T193" s="467"/>
      <c r="U193" s="467"/>
      <c r="V193" s="467"/>
      <c r="W193" s="467"/>
      <c r="X193" s="467"/>
      <c r="Y193" s="467"/>
      <c r="Z193" s="467"/>
      <c r="AA193" s="467"/>
      <c r="AB193" s="467"/>
      <c r="AC193" s="467"/>
      <c r="AD193" s="467"/>
      <c r="AE193" s="467"/>
      <c r="AF193" s="467"/>
      <c r="AG193" s="467"/>
      <c r="AH193" s="467"/>
      <c r="AI193" s="467"/>
      <c r="AJ193" s="467"/>
      <c r="AK193" s="467"/>
      <c r="AL193" s="467"/>
      <c r="AM193" s="467"/>
      <c r="AN193" s="467"/>
      <c r="AO193" s="467"/>
      <c r="AP193" s="467"/>
      <c r="AQ193" s="467"/>
      <c r="AR193" s="467"/>
      <c r="AS193" s="467"/>
      <c r="AT193" s="467"/>
      <c r="AU193" s="467"/>
      <c r="AV193" s="467"/>
      <c r="AW193" s="467"/>
      <c r="AX193" s="467"/>
      <c r="AY193" s="467"/>
      <c r="AZ193" s="467"/>
      <c r="BA193" s="467"/>
      <c r="BB193" s="467"/>
      <c r="BC193" s="468"/>
      <c r="BD193" s="466" t="s">
        <v>70</v>
      </c>
      <c r="BE193" s="467"/>
      <c r="BF193" s="467"/>
      <c r="BG193" s="467"/>
      <c r="BH193" s="467"/>
      <c r="BI193" s="467"/>
      <c r="BJ193" s="467"/>
      <c r="BK193" s="467"/>
      <c r="BL193" s="467"/>
      <c r="BM193" s="467"/>
      <c r="BN193" s="467"/>
      <c r="BO193" s="467"/>
      <c r="BP193" s="467"/>
      <c r="BQ193" s="467"/>
      <c r="BR193" s="467"/>
      <c r="BS193" s="468"/>
      <c r="BT193" s="466" t="s">
        <v>72</v>
      </c>
      <c r="BU193" s="467"/>
      <c r="BV193" s="467"/>
      <c r="BW193" s="467"/>
      <c r="BX193" s="467"/>
      <c r="BY193" s="467"/>
      <c r="BZ193" s="467"/>
      <c r="CA193" s="467"/>
      <c r="CB193" s="467"/>
      <c r="CC193" s="467"/>
      <c r="CD193" s="467"/>
      <c r="CE193" s="467"/>
      <c r="CF193" s="467"/>
      <c r="CG193" s="467"/>
      <c r="CH193" s="467"/>
      <c r="CI193" s="468"/>
      <c r="CJ193" s="466" t="s">
        <v>71</v>
      </c>
      <c r="CK193" s="467"/>
      <c r="CL193" s="467"/>
      <c r="CM193" s="467"/>
      <c r="CN193" s="467"/>
      <c r="CO193" s="467"/>
      <c r="CP193" s="467"/>
      <c r="CQ193" s="467"/>
      <c r="CR193" s="467"/>
      <c r="CS193" s="467"/>
      <c r="CT193" s="467"/>
      <c r="CU193" s="467"/>
      <c r="CV193" s="467"/>
      <c r="CW193" s="467"/>
      <c r="CX193" s="467"/>
      <c r="CY193" s="467"/>
      <c r="CZ193" s="467"/>
      <c r="DA193" s="468"/>
    </row>
    <row r="194" spans="1:105" s="4" customFormat="1" ht="12.75" x14ac:dyDescent="0.2">
      <c r="A194" s="472">
        <v>1</v>
      </c>
      <c r="B194" s="472"/>
      <c r="C194" s="472"/>
      <c r="D194" s="472"/>
      <c r="E194" s="472"/>
      <c r="F194" s="472"/>
      <c r="G194" s="472"/>
      <c r="H194" s="472">
        <v>2</v>
      </c>
      <c r="I194" s="472"/>
      <c r="J194" s="472"/>
      <c r="K194" s="472"/>
      <c r="L194" s="472"/>
      <c r="M194" s="472"/>
      <c r="N194" s="472"/>
      <c r="O194" s="472"/>
      <c r="P194" s="472"/>
      <c r="Q194" s="472"/>
      <c r="R194" s="472"/>
      <c r="S194" s="472"/>
      <c r="T194" s="472"/>
      <c r="U194" s="472"/>
      <c r="V194" s="472"/>
      <c r="W194" s="472"/>
      <c r="X194" s="472"/>
      <c r="Y194" s="472"/>
      <c r="Z194" s="472"/>
      <c r="AA194" s="472"/>
      <c r="AB194" s="472"/>
      <c r="AC194" s="472"/>
      <c r="AD194" s="472"/>
      <c r="AE194" s="472"/>
      <c r="AF194" s="472"/>
      <c r="AG194" s="472"/>
      <c r="AH194" s="472"/>
      <c r="AI194" s="472"/>
      <c r="AJ194" s="472"/>
      <c r="AK194" s="472"/>
      <c r="AL194" s="472"/>
      <c r="AM194" s="472"/>
      <c r="AN194" s="472"/>
      <c r="AO194" s="472"/>
      <c r="AP194" s="472"/>
      <c r="AQ194" s="472"/>
      <c r="AR194" s="472"/>
      <c r="AS194" s="472"/>
      <c r="AT194" s="472"/>
      <c r="AU194" s="472"/>
      <c r="AV194" s="472"/>
      <c r="AW194" s="472"/>
      <c r="AX194" s="472"/>
      <c r="AY194" s="472"/>
      <c r="AZ194" s="472"/>
      <c r="BA194" s="472"/>
      <c r="BB194" s="472"/>
      <c r="BC194" s="472"/>
      <c r="BD194" s="472">
        <v>3</v>
      </c>
      <c r="BE194" s="472"/>
      <c r="BF194" s="472"/>
      <c r="BG194" s="472"/>
      <c r="BH194" s="472"/>
      <c r="BI194" s="472"/>
      <c r="BJ194" s="472"/>
      <c r="BK194" s="472"/>
      <c r="BL194" s="472"/>
      <c r="BM194" s="472"/>
      <c r="BN194" s="472"/>
      <c r="BO194" s="472"/>
      <c r="BP194" s="472"/>
      <c r="BQ194" s="472"/>
      <c r="BR194" s="472"/>
      <c r="BS194" s="472"/>
      <c r="BT194" s="472">
        <v>4</v>
      </c>
      <c r="BU194" s="472"/>
      <c r="BV194" s="472"/>
      <c r="BW194" s="472"/>
      <c r="BX194" s="472"/>
      <c r="BY194" s="472"/>
      <c r="BZ194" s="472"/>
      <c r="CA194" s="472"/>
      <c r="CB194" s="472"/>
      <c r="CC194" s="472"/>
      <c r="CD194" s="472"/>
      <c r="CE194" s="472"/>
      <c r="CF194" s="472"/>
      <c r="CG194" s="472"/>
      <c r="CH194" s="472"/>
      <c r="CI194" s="472"/>
      <c r="CJ194" s="472">
        <v>5</v>
      </c>
      <c r="CK194" s="472"/>
      <c r="CL194" s="472"/>
      <c r="CM194" s="472"/>
      <c r="CN194" s="472"/>
      <c r="CO194" s="472"/>
      <c r="CP194" s="472"/>
      <c r="CQ194" s="472"/>
      <c r="CR194" s="472"/>
      <c r="CS194" s="472"/>
      <c r="CT194" s="472"/>
      <c r="CU194" s="472"/>
      <c r="CV194" s="472"/>
      <c r="CW194" s="472"/>
      <c r="CX194" s="472"/>
      <c r="CY194" s="472"/>
      <c r="CZ194" s="472"/>
      <c r="DA194" s="472"/>
    </row>
    <row r="195" spans="1:105" s="5" customFormat="1" ht="15" customHeight="1" x14ac:dyDescent="0.2">
      <c r="A195" s="411" t="s">
        <v>26</v>
      </c>
      <c r="B195" s="411"/>
      <c r="C195" s="411"/>
      <c r="D195" s="411"/>
      <c r="E195" s="411"/>
      <c r="F195" s="411"/>
      <c r="G195" s="411"/>
      <c r="H195" s="412"/>
      <c r="I195" s="412"/>
      <c r="J195" s="412"/>
      <c r="K195" s="412"/>
      <c r="L195" s="412"/>
      <c r="M195" s="412"/>
      <c r="N195" s="412"/>
      <c r="O195" s="412"/>
      <c r="P195" s="412"/>
      <c r="Q195" s="412"/>
      <c r="R195" s="412"/>
      <c r="S195" s="412"/>
      <c r="T195" s="412"/>
      <c r="U195" s="412"/>
      <c r="V195" s="412"/>
      <c r="W195" s="412"/>
      <c r="X195" s="412"/>
      <c r="Y195" s="412"/>
      <c r="Z195" s="412"/>
      <c r="AA195" s="412"/>
      <c r="AB195" s="412"/>
      <c r="AC195" s="412"/>
      <c r="AD195" s="412"/>
      <c r="AE195" s="412"/>
      <c r="AF195" s="412"/>
      <c r="AG195" s="412"/>
      <c r="AH195" s="412"/>
      <c r="AI195" s="412"/>
      <c r="AJ195" s="412"/>
      <c r="AK195" s="412"/>
      <c r="AL195" s="412"/>
      <c r="AM195" s="412"/>
      <c r="AN195" s="412"/>
      <c r="AO195" s="412"/>
      <c r="AP195" s="412"/>
      <c r="AQ195" s="412"/>
      <c r="AR195" s="412"/>
      <c r="AS195" s="412"/>
      <c r="AT195" s="412"/>
      <c r="AU195" s="412"/>
      <c r="AV195" s="412"/>
      <c r="AW195" s="412"/>
      <c r="AX195" s="412"/>
      <c r="AY195" s="412"/>
      <c r="AZ195" s="412"/>
      <c r="BA195" s="412"/>
      <c r="BB195" s="412"/>
      <c r="BC195" s="412"/>
      <c r="BD195" s="413"/>
      <c r="BE195" s="413"/>
      <c r="BF195" s="413"/>
      <c r="BG195" s="413"/>
      <c r="BH195" s="413"/>
      <c r="BI195" s="413"/>
      <c r="BJ195" s="413"/>
      <c r="BK195" s="413"/>
      <c r="BL195" s="413"/>
      <c r="BM195" s="413"/>
      <c r="BN195" s="413"/>
      <c r="BO195" s="413"/>
      <c r="BP195" s="413"/>
      <c r="BQ195" s="413"/>
      <c r="BR195" s="413"/>
      <c r="BS195" s="413"/>
      <c r="BT195" s="414"/>
      <c r="BU195" s="414"/>
      <c r="BV195" s="414"/>
      <c r="BW195" s="414"/>
      <c r="BX195" s="414"/>
      <c r="BY195" s="414"/>
      <c r="BZ195" s="414"/>
      <c r="CA195" s="414"/>
      <c r="CB195" s="414"/>
      <c r="CC195" s="414"/>
      <c r="CD195" s="414"/>
      <c r="CE195" s="414"/>
      <c r="CF195" s="414"/>
      <c r="CG195" s="414"/>
      <c r="CH195" s="414"/>
      <c r="CI195" s="414"/>
      <c r="CJ195" s="414"/>
      <c r="CK195" s="414"/>
      <c r="CL195" s="414"/>
      <c r="CM195" s="414"/>
      <c r="CN195" s="414"/>
      <c r="CO195" s="414"/>
      <c r="CP195" s="414"/>
      <c r="CQ195" s="414"/>
      <c r="CR195" s="414"/>
      <c r="CS195" s="414"/>
      <c r="CT195" s="414"/>
      <c r="CU195" s="414"/>
      <c r="CV195" s="414"/>
      <c r="CW195" s="414"/>
      <c r="CX195" s="414"/>
      <c r="CY195" s="414"/>
      <c r="CZ195" s="414"/>
      <c r="DA195" s="414"/>
    </row>
    <row r="196" spans="1:105" s="5" customFormat="1" ht="15" customHeight="1" x14ac:dyDescent="0.2">
      <c r="A196" s="411" t="s">
        <v>30</v>
      </c>
      <c r="B196" s="411"/>
      <c r="C196" s="411"/>
      <c r="D196" s="411"/>
      <c r="E196" s="411"/>
      <c r="F196" s="411"/>
      <c r="G196" s="411"/>
      <c r="H196" s="418"/>
      <c r="I196" s="418"/>
      <c r="J196" s="418"/>
      <c r="K196" s="418"/>
      <c r="L196" s="418"/>
      <c r="M196" s="418"/>
      <c r="N196" s="418"/>
      <c r="O196" s="418"/>
      <c r="P196" s="418"/>
      <c r="Q196" s="418"/>
      <c r="R196" s="418"/>
      <c r="S196" s="418"/>
      <c r="T196" s="418"/>
      <c r="U196" s="418"/>
      <c r="V196" s="418"/>
      <c r="W196" s="418"/>
      <c r="X196" s="418"/>
      <c r="Y196" s="418"/>
      <c r="Z196" s="418"/>
      <c r="AA196" s="418"/>
      <c r="AB196" s="418"/>
      <c r="AC196" s="418"/>
      <c r="AD196" s="418"/>
      <c r="AE196" s="418"/>
      <c r="AF196" s="418"/>
      <c r="AG196" s="418"/>
      <c r="AH196" s="418"/>
      <c r="AI196" s="418"/>
      <c r="AJ196" s="418"/>
      <c r="AK196" s="418"/>
      <c r="AL196" s="418"/>
      <c r="AM196" s="418"/>
      <c r="AN196" s="418"/>
      <c r="AO196" s="418"/>
      <c r="AP196" s="418"/>
      <c r="AQ196" s="418"/>
      <c r="AR196" s="418"/>
      <c r="AS196" s="418"/>
      <c r="AT196" s="418"/>
      <c r="AU196" s="418"/>
      <c r="AV196" s="418"/>
      <c r="AW196" s="418"/>
      <c r="AX196" s="418"/>
      <c r="AY196" s="418"/>
      <c r="AZ196" s="418"/>
      <c r="BA196" s="418"/>
      <c r="BB196" s="418"/>
      <c r="BC196" s="418"/>
      <c r="BD196" s="404"/>
      <c r="BE196" s="404"/>
      <c r="BF196" s="404"/>
      <c r="BG196" s="404"/>
      <c r="BH196" s="404"/>
      <c r="BI196" s="404"/>
      <c r="BJ196" s="404"/>
      <c r="BK196" s="404"/>
      <c r="BL196" s="404"/>
      <c r="BM196" s="404"/>
      <c r="BN196" s="404"/>
      <c r="BO196" s="404"/>
      <c r="BP196" s="404"/>
      <c r="BQ196" s="404"/>
      <c r="BR196" s="404"/>
      <c r="BS196" s="404"/>
      <c r="BT196" s="404"/>
      <c r="BU196" s="404"/>
      <c r="BV196" s="404"/>
      <c r="BW196" s="404"/>
      <c r="BX196" s="404"/>
      <c r="BY196" s="404"/>
      <c r="BZ196" s="404"/>
      <c r="CA196" s="404"/>
      <c r="CB196" s="404"/>
      <c r="CC196" s="404"/>
      <c r="CD196" s="404"/>
      <c r="CE196" s="404"/>
      <c r="CF196" s="404"/>
      <c r="CG196" s="404"/>
      <c r="CH196" s="404"/>
      <c r="CI196" s="404"/>
      <c r="CJ196" s="551"/>
      <c r="CK196" s="551"/>
      <c r="CL196" s="551"/>
      <c r="CM196" s="551"/>
      <c r="CN196" s="551"/>
      <c r="CO196" s="551"/>
      <c r="CP196" s="551"/>
      <c r="CQ196" s="551"/>
      <c r="CR196" s="551"/>
      <c r="CS196" s="551"/>
      <c r="CT196" s="551"/>
      <c r="CU196" s="551"/>
      <c r="CV196" s="551"/>
      <c r="CW196" s="551"/>
      <c r="CX196" s="551"/>
      <c r="CY196" s="551"/>
      <c r="CZ196" s="551"/>
      <c r="DA196" s="551"/>
    </row>
    <row r="197" spans="1:105" s="5" customFormat="1" ht="15" customHeight="1" x14ac:dyDescent="0.2">
      <c r="A197" s="411"/>
      <c r="B197" s="411"/>
      <c r="C197" s="411"/>
      <c r="D197" s="411"/>
      <c r="E197" s="411"/>
      <c r="F197" s="411"/>
      <c r="G197" s="411"/>
      <c r="H197" s="473" t="s">
        <v>7</v>
      </c>
      <c r="I197" s="473"/>
      <c r="J197" s="473"/>
      <c r="K197" s="473"/>
      <c r="L197" s="473"/>
      <c r="M197" s="473"/>
      <c r="N197" s="473"/>
      <c r="O197" s="473"/>
      <c r="P197" s="473"/>
      <c r="Q197" s="473"/>
      <c r="R197" s="473"/>
      <c r="S197" s="473"/>
      <c r="T197" s="473"/>
      <c r="U197" s="473"/>
      <c r="V197" s="473"/>
      <c r="W197" s="473"/>
      <c r="X197" s="473"/>
      <c r="Y197" s="473"/>
      <c r="Z197" s="473"/>
      <c r="AA197" s="473"/>
      <c r="AB197" s="473"/>
      <c r="AC197" s="473"/>
      <c r="AD197" s="473"/>
      <c r="AE197" s="473"/>
      <c r="AF197" s="473"/>
      <c r="AG197" s="473"/>
      <c r="AH197" s="473"/>
      <c r="AI197" s="473"/>
      <c r="AJ197" s="473"/>
      <c r="AK197" s="473"/>
      <c r="AL197" s="473"/>
      <c r="AM197" s="473"/>
      <c r="AN197" s="473"/>
      <c r="AO197" s="473"/>
      <c r="AP197" s="473"/>
      <c r="AQ197" s="473"/>
      <c r="AR197" s="473"/>
      <c r="AS197" s="473"/>
      <c r="AT197" s="473"/>
      <c r="AU197" s="473"/>
      <c r="AV197" s="473"/>
      <c r="AW197" s="473"/>
      <c r="AX197" s="473"/>
      <c r="AY197" s="473"/>
      <c r="AZ197" s="473"/>
      <c r="BA197" s="473"/>
      <c r="BB197" s="473"/>
      <c r="BC197" s="474"/>
      <c r="BD197" s="404" t="s">
        <v>8</v>
      </c>
      <c r="BE197" s="404"/>
      <c r="BF197" s="404"/>
      <c r="BG197" s="404"/>
      <c r="BH197" s="404"/>
      <c r="BI197" s="404"/>
      <c r="BJ197" s="404"/>
      <c r="BK197" s="404"/>
      <c r="BL197" s="404"/>
      <c r="BM197" s="404"/>
      <c r="BN197" s="404"/>
      <c r="BO197" s="404"/>
      <c r="BP197" s="404"/>
      <c r="BQ197" s="404"/>
      <c r="BR197" s="404"/>
      <c r="BS197" s="404"/>
      <c r="BT197" s="404" t="s">
        <v>8</v>
      </c>
      <c r="BU197" s="404"/>
      <c r="BV197" s="404"/>
      <c r="BW197" s="404"/>
      <c r="BX197" s="404"/>
      <c r="BY197" s="404"/>
      <c r="BZ197" s="404"/>
      <c r="CA197" s="404"/>
      <c r="CB197" s="404"/>
      <c r="CC197" s="404"/>
      <c r="CD197" s="404"/>
      <c r="CE197" s="404"/>
      <c r="CF197" s="404"/>
      <c r="CG197" s="404"/>
      <c r="CH197" s="404"/>
      <c r="CI197" s="404"/>
      <c r="CJ197" s="589"/>
      <c r="CK197" s="589"/>
      <c r="CL197" s="589"/>
      <c r="CM197" s="589"/>
      <c r="CN197" s="589"/>
      <c r="CO197" s="589"/>
      <c r="CP197" s="589"/>
      <c r="CQ197" s="589"/>
      <c r="CR197" s="589"/>
      <c r="CS197" s="589"/>
      <c r="CT197" s="589"/>
      <c r="CU197" s="589"/>
      <c r="CV197" s="589"/>
      <c r="CW197" s="589"/>
      <c r="CX197" s="589"/>
      <c r="CY197" s="589"/>
      <c r="CZ197" s="589"/>
      <c r="DA197" s="589"/>
    </row>
    <row r="199" spans="1:105" s="6" customFormat="1" ht="14.25" x14ac:dyDescent="0.2">
      <c r="A199" s="465" t="s">
        <v>74</v>
      </c>
      <c r="B199" s="465"/>
      <c r="C199" s="465"/>
      <c r="D199" s="465"/>
      <c r="E199" s="465"/>
      <c r="F199" s="465"/>
      <c r="G199" s="465"/>
      <c r="H199" s="465"/>
      <c r="I199" s="465"/>
      <c r="J199" s="465"/>
      <c r="K199" s="465"/>
      <c r="L199" s="465"/>
      <c r="M199" s="465"/>
      <c r="N199" s="465"/>
      <c r="O199" s="465"/>
      <c r="P199" s="465"/>
      <c r="Q199" s="465"/>
      <c r="R199" s="465"/>
      <c r="S199" s="465"/>
      <c r="T199" s="465"/>
      <c r="U199" s="465"/>
      <c r="V199" s="465"/>
      <c r="W199" s="465"/>
      <c r="X199" s="465"/>
      <c r="Y199" s="465"/>
      <c r="Z199" s="465"/>
      <c r="AA199" s="465"/>
      <c r="AB199" s="465"/>
      <c r="AC199" s="465"/>
      <c r="AD199" s="465"/>
      <c r="AE199" s="465"/>
      <c r="AF199" s="465"/>
      <c r="AG199" s="465"/>
      <c r="AH199" s="465"/>
      <c r="AI199" s="465"/>
      <c r="AJ199" s="465"/>
      <c r="AK199" s="465"/>
      <c r="AL199" s="465"/>
      <c r="AM199" s="465"/>
      <c r="AN199" s="465"/>
      <c r="AO199" s="465"/>
      <c r="AP199" s="465"/>
      <c r="AQ199" s="465"/>
      <c r="AR199" s="465"/>
      <c r="AS199" s="465"/>
      <c r="AT199" s="465"/>
      <c r="AU199" s="465"/>
      <c r="AV199" s="465"/>
      <c r="AW199" s="465"/>
      <c r="AX199" s="465"/>
      <c r="AY199" s="465"/>
      <c r="AZ199" s="465"/>
      <c r="BA199" s="465"/>
      <c r="BB199" s="465"/>
      <c r="BC199" s="465"/>
      <c r="BD199" s="465"/>
      <c r="BE199" s="465"/>
      <c r="BF199" s="465"/>
      <c r="BG199" s="465"/>
      <c r="BH199" s="465"/>
      <c r="BI199" s="465"/>
      <c r="BJ199" s="465"/>
      <c r="BK199" s="465"/>
      <c r="BL199" s="465"/>
      <c r="BM199" s="465"/>
      <c r="BN199" s="465"/>
      <c r="BO199" s="465"/>
      <c r="BP199" s="465"/>
      <c r="BQ199" s="465"/>
      <c r="BR199" s="465"/>
      <c r="BS199" s="465"/>
      <c r="BT199" s="465"/>
      <c r="BU199" s="465"/>
      <c r="BV199" s="465"/>
      <c r="BW199" s="465"/>
      <c r="BX199" s="465"/>
      <c r="BY199" s="465"/>
      <c r="BZ199" s="465"/>
      <c r="CA199" s="465"/>
      <c r="CB199" s="465"/>
      <c r="CC199" s="465"/>
      <c r="CD199" s="465"/>
      <c r="CE199" s="465"/>
      <c r="CF199" s="465"/>
      <c r="CG199" s="465"/>
      <c r="CH199" s="465"/>
      <c r="CI199" s="465"/>
      <c r="CJ199" s="465"/>
      <c r="CK199" s="465"/>
      <c r="CL199" s="465"/>
      <c r="CM199" s="465"/>
      <c r="CN199" s="465"/>
      <c r="CO199" s="465"/>
      <c r="CP199" s="465"/>
      <c r="CQ199" s="465"/>
      <c r="CR199" s="465"/>
      <c r="CS199" s="465"/>
      <c r="CT199" s="465"/>
      <c r="CU199" s="465"/>
      <c r="CV199" s="465"/>
      <c r="CW199" s="465"/>
      <c r="CX199" s="465"/>
      <c r="CY199" s="465"/>
      <c r="CZ199" s="465"/>
      <c r="DA199" s="465"/>
    </row>
    <row r="200" spans="1:105" ht="10.5" customHeight="1" x14ac:dyDescent="0.25"/>
    <row r="201" spans="1:105" s="3" customFormat="1" ht="45" customHeight="1" x14ac:dyDescent="0.2">
      <c r="A201" s="466" t="s">
        <v>0</v>
      </c>
      <c r="B201" s="467"/>
      <c r="C201" s="467"/>
      <c r="D201" s="467"/>
      <c r="E201" s="467"/>
      <c r="F201" s="467"/>
      <c r="G201" s="468"/>
      <c r="H201" s="469" t="s">
        <v>14</v>
      </c>
      <c r="I201" s="470"/>
      <c r="J201" s="470"/>
      <c r="K201" s="470"/>
      <c r="L201" s="470"/>
      <c r="M201" s="470"/>
      <c r="N201" s="470"/>
      <c r="O201" s="470"/>
      <c r="P201" s="470"/>
      <c r="Q201" s="470"/>
      <c r="R201" s="470"/>
      <c r="S201" s="470"/>
      <c r="T201" s="470"/>
      <c r="U201" s="470"/>
      <c r="V201" s="470"/>
      <c r="W201" s="470"/>
      <c r="X201" s="470"/>
      <c r="Y201" s="470"/>
      <c r="Z201" s="470"/>
      <c r="AA201" s="470"/>
      <c r="AB201" s="470"/>
      <c r="AC201" s="470"/>
      <c r="AD201" s="470"/>
      <c r="AE201" s="470"/>
      <c r="AF201" s="470"/>
      <c r="AG201" s="470"/>
      <c r="AH201" s="470"/>
      <c r="AI201" s="470"/>
      <c r="AJ201" s="470"/>
      <c r="AK201" s="470"/>
      <c r="AL201" s="470"/>
      <c r="AM201" s="470"/>
      <c r="AN201" s="466" t="s">
        <v>75</v>
      </c>
      <c r="AO201" s="467"/>
      <c r="AP201" s="467"/>
      <c r="AQ201" s="467"/>
      <c r="AR201" s="467"/>
      <c r="AS201" s="467"/>
      <c r="AT201" s="467"/>
      <c r="AU201" s="467"/>
      <c r="AV201" s="467"/>
      <c r="AW201" s="467"/>
      <c r="AX201" s="467"/>
      <c r="AY201" s="467"/>
      <c r="AZ201" s="467"/>
      <c r="BA201" s="467"/>
      <c r="BB201" s="467"/>
      <c r="BC201" s="468"/>
      <c r="BD201" s="466" t="s">
        <v>85</v>
      </c>
      <c r="BE201" s="467"/>
      <c r="BF201" s="467"/>
      <c r="BG201" s="467"/>
      <c r="BH201" s="467"/>
      <c r="BI201" s="467"/>
      <c r="BJ201" s="467"/>
      <c r="BK201" s="467"/>
      <c r="BL201" s="467"/>
      <c r="BM201" s="467"/>
      <c r="BN201" s="467"/>
      <c r="BO201" s="467"/>
      <c r="BP201" s="467"/>
      <c r="BQ201" s="467"/>
      <c r="BR201" s="467"/>
      <c r="BS201" s="468"/>
      <c r="BT201" s="466" t="s">
        <v>76</v>
      </c>
      <c r="BU201" s="467"/>
      <c r="BV201" s="467"/>
      <c r="BW201" s="467"/>
      <c r="BX201" s="467"/>
      <c r="BY201" s="467"/>
      <c r="BZ201" s="467"/>
      <c r="CA201" s="467"/>
      <c r="CB201" s="467"/>
      <c r="CC201" s="467"/>
      <c r="CD201" s="467"/>
      <c r="CE201" s="467"/>
      <c r="CF201" s="467"/>
      <c r="CG201" s="467"/>
      <c r="CH201" s="467"/>
      <c r="CI201" s="468"/>
      <c r="CJ201" s="466" t="s">
        <v>77</v>
      </c>
      <c r="CK201" s="467"/>
      <c r="CL201" s="467"/>
      <c r="CM201" s="467"/>
      <c r="CN201" s="467"/>
      <c r="CO201" s="467"/>
      <c r="CP201" s="467"/>
      <c r="CQ201" s="467"/>
      <c r="CR201" s="467"/>
      <c r="CS201" s="467"/>
      <c r="CT201" s="467"/>
      <c r="CU201" s="467"/>
      <c r="CV201" s="467"/>
      <c r="CW201" s="467"/>
      <c r="CX201" s="467"/>
      <c r="CY201" s="467"/>
      <c r="CZ201" s="467"/>
      <c r="DA201" s="468"/>
    </row>
    <row r="202" spans="1:105" s="4" customFormat="1" ht="12.75" x14ac:dyDescent="0.2">
      <c r="A202" s="472">
        <v>1</v>
      </c>
      <c r="B202" s="472"/>
      <c r="C202" s="472"/>
      <c r="D202" s="472"/>
      <c r="E202" s="472"/>
      <c r="F202" s="472"/>
      <c r="G202" s="472"/>
      <c r="H202" s="408">
        <v>2</v>
      </c>
      <c r="I202" s="409"/>
      <c r="J202" s="409"/>
      <c r="K202" s="409"/>
      <c r="L202" s="409"/>
      <c r="M202" s="409"/>
      <c r="N202" s="409"/>
      <c r="O202" s="409"/>
      <c r="P202" s="409"/>
      <c r="Q202" s="409"/>
      <c r="R202" s="409"/>
      <c r="S202" s="409"/>
      <c r="T202" s="409"/>
      <c r="U202" s="409"/>
      <c r="V202" s="409"/>
      <c r="W202" s="409"/>
      <c r="X202" s="409"/>
      <c r="Y202" s="409"/>
      <c r="Z202" s="409"/>
      <c r="AA202" s="409"/>
      <c r="AB202" s="409"/>
      <c r="AC202" s="409"/>
      <c r="AD202" s="409"/>
      <c r="AE202" s="409"/>
      <c r="AF202" s="409"/>
      <c r="AG202" s="409"/>
      <c r="AH202" s="409"/>
      <c r="AI202" s="409"/>
      <c r="AJ202" s="409"/>
      <c r="AK202" s="409"/>
      <c r="AL202" s="409"/>
      <c r="AM202" s="409"/>
      <c r="AN202" s="472">
        <v>3</v>
      </c>
      <c r="AO202" s="472"/>
      <c r="AP202" s="472"/>
      <c r="AQ202" s="472"/>
      <c r="AR202" s="472"/>
      <c r="AS202" s="472"/>
      <c r="AT202" s="472"/>
      <c r="AU202" s="472"/>
      <c r="AV202" s="472"/>
      <c r="AW202" s="472"/>
      <c r="AX202" s="472"/>
      <c r="AY202" s="472"/>
      <c r="AZ202" s="472"/>
      <c r="BA202" s="472"/>
      <c r="BB202" s="472"/>
      <c r="BC202" s="472"/>
      <c r="BD202" s="472">
        <v>4</v>
      </c>
      <c r="BE202" s="472"/>
      <c r="BF202" s="472"/>
      <c r="BG202" s="472"/>
      <c r="BH202" s="472"/>
      <c r="BI202" s="472"/>
      <c r="BJ202" s="472"/>
      <c r="BK202" s="472"/>
      <c r="BL202" s="472"/>
      <c r="BM202" s="472"/>
      <c r="BN202" s="472"/>
      <c r="BO202" s="472"/>
      <c r="BP202" s="472"/>
      <c r="BQ202" s="472"/>
      <c r="BR202" s="472"/>
      <c r="BS202" s="472"/>
      <c r="BT202" s="472">
        <v>5</v>
      </c>
      <c r="BU202" s="472"/>
      <c r="BV202" s="472"/>
      <c r="BW202" s="472"/>
      <c r="BX202" s="472"/>
      <c r="BY202" s="472"/>
      <c r="BZ202" s="472"/>
      <c r="CA202" s="472"/>
      <c r="CB202" s="472"/>
      <c r="CC202" s="472"/>
      <c r="CD202" s="472"/>
      <c r="CE202" s="472"/>
      <c r="CF202" s="472"/>
      <c r="CG202" s="472"/>
      <c r="CH202" s="472"/>
      <c r="CI202" s="472"/>
      <c r="CJ202" s="472">
        <v>6</v>
      </c>
      <c r="CK202" s="472"/>
      <c r="CL202" s="472"/>
      <c r="CM202" s="472"/>
      <c r="CN202" s="472"/>
      <c r="CO202" s="472"/>
      <c r="CP202" s="472"/>
      <c r="CQ202" s="472"/>
      <c r="CR202" s="472"/>
      <c r="CS202" s="472"/>
      <c r="CT202" s="472"/>
      <c r="CU202" s="472"/>
      <c r="CV202" s="472"/>
      <c r="CW202" s="472"/>
      <c r="CX202" s="472"/>
      <c r="CY202" s="472"/>
      <c r="CZ202" s="472"/>
      <c r="DA202" s="472"/>
    </row>
    <row r="203" spans="1:105" s="5" customFormat="1" ht="15" customHeight="1" x14ac:dyDescent="0.2">
      <c r="A203" s="411" t="s">
        <v>26</v>
      </c>
      <c r="B203" s="411"/>
      <c r="C203" s="411"/>
      <c r="D203" s="411"/>
      <c r="E203" s="411"/>
      <c r="F203" s="411"/>
      <c r="G203" s="411"/>
      <c r="H203" s="469"/>
      <c r="I203" s="470"/>
      <c r="J203" s="470"/>
      <c r="K203" s="470"/>
      <c r="L203" s="470"/>
      <c r="M203" s="470"/>
      <c r="N203" s="470"/>
      <c r="O203" s="470"/>
      <c r="P203" s="470"/>
      <c r="Q203" s="470"/>
      <c r="R203" s="470"/>
      <c r="S203" s="470"/>
      <c r="T203" s="470"/>
      <c r="U203" s="470"/>
      <c r="V203" s="470"/>
      <c r="W203" s="470"/>
      <c r="X203" s="470"/>
      <c r="Y203" s="470"/>
      <c r="Z203" s="470"/>
      <c r="AA203" s="470"/>
      <c r="AB203" s="470"/>
      <c r="AC203" s="470"/>
      <c r="AD203" s="470"/>
      <c r="AE203" s="470"/>
      <c r="AF203" s="470"/>
      <c r="AG203" s="470"/>
      <c r="AH203" s="470"/>
      <c r="AI203" s="470"/>
      <c r="AJ203" s="470"/>
      <c r="AK203" s="470"/>
      <c r="AL203" s="470"/>
      <c r="AM203" s="470"/>
      <c r="AN203" s="404"/>
      <c r="AO203" s="404"/>
      <c r="AP203" s="404"/>
      <c r="AQ203" s="404"/>
      <c r="AR203" s="404"/>
      <c r="AS203" s="404"/>
      <c r="AT203" s="404"/>
      <c r="AU203" s="404"/>
      <c r="AV203" s="404"/>
      <c r="AW203" s="404"/>
      <c r="AX203" s="404"/>
      <c r="AY203" s="404"/>
      <c r="AZ203" s="404"/>
      <c r="BA203" s="404"/>
      <c r="BB203" s="404"/>
      <c r="BC203" s="404"/>
      <c r="BD203" s="404"/>
      <c r="BE203" s="404"/>
      <c r="BF203" s="404"/>
      <c r="BG203" s="404"/>
      <c r="BH203" s="404"/>
      <c r="BI203" s="404"/>
      <c r="BJ203" s="404"/>
      <c r="BK203" s="404"/>
      <c r="BL203" s="404"/>
      <c r="BM203" s="404"/>
      <c r="BN203" s="404"/>
      <c r="BO203" s="404"/>
      <c r="BP203" s="404"/>
      <c r="BQ203" s="404"/>
      <c r="BR203" s="404"/>
      <c r="BS203" s="404"/>
      <c r="BT203" s="404"/>
      <c r="BU203" s="404"/>
      <c r="BV203" s="404"/>
      <c r="BW203" s="404"/>
      <c r="BX203" s="404"/>
      <c r="BY203" s="404"/>
      <c r="BZ203" s="404"/>
      <c r="CA203" s="404"/>
      <c r="CB203" s="404"/>
      <c r="CC203" s="404"/>
      <c r="CD203" s="404"/>
      <c r="CE203" s="404"/>
      <c r="CF203" s="404"/>
      <c r="CG203" s="404"/>
      <c r="CH203" s="404"/>
      <c r="CI203" s="404"/>
      <c r="CJ203" s="551"/>
      <c r="CK203" s="551"/>
      <c r="CL203" s="551"/>
      <c r="CM203" s="551"/>
      <c r="CN203" s="551"/>
      <c r="CO203" s="551"/>
      <c r="CP203" s="551"/>
      <c r="CQ203" s="551"/>
      <c r="CR203" s="551"/>
      <c r="CS203" s="551"/>
      <c r="CT203" s="551"/>
      <c r="CU203" s="551"/>
      <c r="CV203" s="551"/>
      <c r="CW203" s="551"/>
      <c r="CX203" s="551"/>
      <c r="CY203" s="551"/>
      <c r="CZ203" s="551"/>
      <c r="DA203" s="551"/>
    </row>
    <row r="204" spans="1:105" s="5" customFormat="1" ht="15" customHeight="1" x14ac:dyDescent="0.2">
      <c r="A204" s="411" t="s">
        <v>30</v>
      </c>
      <c r="B204" s="411"/>
      <c r="C204" s="411"/>
      <c r="D204" s="411"/>
      <c r="E204" s="411"/>
      <c r="F204" s="411"/>
      <c r="G204" s="411"/>
      <c r="H204" s="469"/>
      <c r="I204" s="470"/>
      <c r="J204" s="470"/>
      <c r="K204" s="470"/>
      <c r="L204" s="470"/>
      <c r="M204" s="470"/>
      <c r="N204" s="470"/>
      <c r="O204" s="470"/>
      <c r="P204" s="470"/>
      <c r="Q204" s="470"/>
      <c r="R204" s="470"/>
      <c r="S204" s="470"/>
      <c r="T204" s="470"/>
      <c r="U204" s="470"/>
      <c r="V204" s="470"/>
      <c r="W204" s="470"/>
      <c r="X204" s="470"/>
      <c r="Y204" s="470"/>
      <c r="Z204" s="470"/>
      <c r="AA204" s="470"/>
      <c r="AB204" s="470"/>
      <c r="AC204" s="470"/>
      <c r="AD204" s="470"/>
      <c r="AE204" s="470"/>
      <c r="AF204" s="470"/>
      <c r="AG204" s="470"/>
      <c r="AH204" s="470"/>
      <c r="AI204" s="470"/>
      <c r="AJ204" s="470"/>
      <c r="AK204" s="470"/>
      <c r="AL204" s="470"/>
      <c r="AM204" s="470"/>
      <c r="AN204" s="404"/>
      <c r="AO204" s="404"/>
      <c r="AP204" s="404"/>
      <c r="AQ204" s="404"/>
      <c r="AR204" s="404"/>
      <c r="AS204" s="404"/>
      <c r="AT204" s="404"/>
      <c r="AU204" s="404"/>
      <c r="AV204" s="404"/>
      <c r="AW204" s="404"/>
      <c r="AX204" s="404"/>
      <c r="AY204" s="404"/>
      <c r="AZ204" s="404"/>
      <c r="BA204" s="404"/>
      <c r="BB204" s="404"/>
      <c r="BC204" s="404"/>
      <c r="BD204" s="404"/>
      <c r="BE204" s="404"/>
      <c r="BF204" s="404"/>
      <c r="BG204" s="404"/>
      <c r="BH204" s="404"/>
      <c r="BI204" s="404"/>
      <c r="BJ204" s="404"/>
      <c r="BK204" s="404"/>
      <c r="BL204" s="404"/>
      <c r="BM204" s="404"/>
      <c r="BN204" s="404"/>
      <c r="BO204" s="404"/>
      <c r="BP204" s="404"/>
      <c r="BQ204" s="404"/>
      <c r="BR204" s="404"/>
      <c r="BS204" s="404"/>
      <c r="BT204" s="404"/>
      <c r="BU204" s="404"/>
      <c r="BV204" s="404"/>
      <c r="BW204" s="404"/>
      <c r="BX204" s="404"/>
      <c r="BY204" s="404"/>
      <c r="BZ204" s="404"/>
      <c r="CA204" s="404"/>
      <c r="CB204" s="404"/>
      <c r="CC204" s="404"/>
      <c r="CD204" s="404"/>
      <c r="CE204" s="404"/>
      <c r="CF204" s="404"/>
      <c r="CG204" s="404"/>
      <c r="CH204" s="404"/>
      <c r="CI204" s="404"/>
      <c r="CJ204" s="551"/>
      <c r="CK204" s="551"/>
      <c r="CL204" s="551"/>
      <c r="CM204" s="551"/>
      <c r="CN204" s="551"/>
      <c r="CO204" s="551"/>
      <c r="CP204" s="551"/>
      <c r="CQ204" s="551"/>
      <c r="CR204" s="551"/>
      <c r="CS204" s="551"/>
      <c r="CT204" s="551"/>
      <c r="CU204" s="551"/>
      <c r="CV204" s="551"/>
      <c r="CW204" s="551"/>
      <c r="CX204" s="551"/>
      <c r="CY204" s="551"/>
      <c r="CZ204" s="551"/>
      <c r="DA204" s="551"/>
    </row>
    <row r="205" spans="1:105" s="5" customFormat="1" ht="15" customHeight="1" x14ac:dyDescent="0.2">
      <c r="A205" s="411"/>
      <c r="B205" s="411"/>
      <c r="C205" s="411"/>
      <c r="D205" s="411"/>
      <c r="E205" s="411"/>
      <c r="F205" s="411"/>
      <c r="G205" s="411"/>
      <c r="H205" s="490" t="s">
        <v>7</v>
      </c>
      <c r="I205" s="491"/>
      <c r="J205" s="491"/>
      <c r="K205" s="491"/>
      <c r="L205" s="491"/>
      <c r="M205" s="491"/>
      <c r="N205" s="491"/>
      <c r="O205" s="491"/>
      <c r="P205" s="491"/>
      <c r="Q205" s="491"/>
      <c r="R205" s="491"/>
      <c r="S205" s="491"/>
      <c r="T205" s="491"/>
      <c r="U205" s="491"/>
      <c r="V205" s="491"/>
      <c r="W205" s="491"/>
      <c r="X205" s="491"/>
      <c r="Y205" s="491"/>
      <c r="Z205" s="491"/>
      <c r="AA205" s="491"/>
      <c r="AB205" s="491"/>
      <c r="AC205" s="491"/>
      <c r="AD205" s="491"/>
      <c r="AE205" s="491"/>
      <c r="AF205" s="491"/>
      <c r="AG205" s="491"/>
      <c r="AH205" s="491"/>
      <c r="AI205" s="491"/>
      <c r="AJ205" s="491"/>
      <c r="AK205" s="491"/>
      <c r="AL205" s="491"/>
      <c r="AM205" s="491"/>
      <c r="AN205" s="404" t="s">
        <v>8</v>
      </c>
      <c r="AO205" s="404"/>
      <c r="AP205" s="404"/>
      <c r="AQ205" s="404"/>
      <c r="AR205" s="404"/>
      <c r="AS205" s="404"/>
      <c r="AT205" s="404"/>
      <c r="AU205" s="404"/>
      <c r="AV205" s="404"/>
      <c r="AW205" s="404"/>
      <c r="AX205" s="404"/>
      <c r="AY205" s="404"/>
      <c r="AZ205" s="404"/>
      <c r="BA205" s="404"/>
      <c r="BB205" s="404"/>
      <c r="BC205" s="404"/>
      <c r="BD205" s="404" t="s">
        <v>8</v>
      </c>
      <c r="BE205" s="404"/>
      <c r="BF205" s="404"/>
      <c r="BG205" s="404"/>
      <c r="BH205" s="404"/>
      <c r="BI205" s="404"/>
      <c r="BJ205" s="404"/>
      <c r="BK205" s="404"/>
      <c r="BL205" s="404"/>
      <c r="BM205" s="404"/>
      <c r="BN205" s="404"/>
      <c r="BO205" s="404"/>
      <c r="BP205" s="404"/>
      <c r="BQ205" s="404"/>
      <c r="BR205" s="404"/>
      <c r="BS205" s="404"/>
      <c r="BT205" s="404" t="s">
        <v>8</v>
      </c>
      <c r="BU205" s="404"/>
      <c r="BV205" s="404"/>
      <c r="BW205" s="404"/>
      <c r="BX205" s="404"/>
      <c r="BY205" s="404"/>
      <c r="BZ205" s="404"/>
      <c r="CA205" s="404"/>
      <c r="CB205" s="404"/>
      <c r="CC205" s="404"/>
      <c r="CD205" s="404"/>
      <c r="CE205" s="404"/>
      <c r="CF205" s="404"/>
      <c r="CG205" s="404"/>
      <c r="CH205" s="404"/>
      <c r="CI205" s="404"/>
      <c r="CJ205" s="551"/>
      <c r="CK205" s="551"/>
      <c r="CL205" s="551"/>
      <c r="CM205" s="551"/>
      <c r="CN205" s="551"/>
      <c r="CO205" s="551"/>
      <c r="CP205" s="551"/>
      <c r="CQ205" s="551"/>
      <c r="CR205" s="551"/>
      <c r="CS205" s="551"/>
      <c r="CT205" s="551"/>
      <c r="CU205" s="551"/>
      <c r="CV205" s="551"/>
      <c r="CW205" s="551"/>
      <c r="CX205" s="551"/>
      <c r="CY205" s="551"/>
      <c r="CZ205" s="551"/>
      <c r="DA205" s="551"/>
    </row>
    <row r="207" spans="1:105" s="6" customFormat="1" ht="14.25" x14ac:dyDescent="0.2">
      <c r="A207" s="465" t="s">
        <v>156</v>
      </c>
      <c r="B207" s="465"/>
      <c r="C207" s="465"/>
      <c r="D207" s="465"/>
      <c r="E207" s="465"/>
      <c r="F207" s="465"/>
      <c r="G207" s="465"/>
      <c r="H207" s="465"/>
      <c r="I207" s="465"/>
      <c r="J207" s="465"/>
      <c r="K207" s="465"/>
      <c r="L207" s="465"/>
      <c r="M207" s="465"/>
      <c r="N207" s="465"/>
      <c r="O207" s="465"/>
      <c r="P207" s="465"/>
      <c r="Q207" s="465"/>
      <c r="R207" s="465"/>
      <c r="S207" s="465"/>
      <c r="T207" s="465"/>
      <c r="U207" s="465"/>
      <c r="V207" s="465"/>
      <c r="W207" s="465"/>
      <c r="X207" s="465"/>
      <c r="Y207" s="465"/>
      <c r="Z207" s="465"/>
      <c r="AA207" s="465"/>
      <c r="AB207" s="465"/>
      <c r="AC207" s="465"/>
      <c r="AD207" s="465"/>
      <c r="AE207" s="465"/>
      <c r="AF207" s="465"/>
      <c r="AG207" s="465"/>
      <c r="AH207" s="465"/>
      <c r="AI207" s="465"/>
      <c r="AJ207" s="465"/>
      <c r="AK207" s="465"/>
      <c r="AL207" s="465"/>
      <c r="AM207" s="465"/>
      <c r="AN207" s="465"/>
      <c r="AO207" s="465"/>
      <c r="AP207" s="465"/>
      <c r="AQ207" s="465"/>
      <c r="AR207" s="465"/>
      <c r="AS207" s="465"/>
      <c r="AT207" s="465"/>
      <c r="AU207" s="465"/>
      <c r="AV207" s="465"/>
      <c r="AW207" s="465"/>
      <c r="AX207" s="465"/>
      <c r="AY207" s="465"/>
      <c r="AZ207" s="465"/>
      <c r="BA207" s="465"/>
      <c r="BB207" s="465"/>
      <c r="BC207" s="465"/>
      <c r="BD207" s="465"/>
      <c r="BE207" s="465"/>
      <c r="BF207" s="465"/>
      <c r="BG207" s="465"/>
      <c r="BH207" s="465"/>
      <c r="BI207" s="465"/>
      <c r="BJ207" s="465"/>
      <c r="BK207" s="465"/>
      <c r="BL207" s="465"/>
      <c r="BM207" s="465"/>
      <c r="BN207" s="465"/>
      <c r="BO207" s="465"/>
      <c r="BP207" s="465"/>
      <c r="BQ207" s="465"/>
      <c r="BR207" s="465"/>
      <c r="BS207" s="465"/>
      <c r="BT207" s="465"/>
      <c r="BU207" s="465"/>
      <c r="BV207" s="465"/>
      <c r="BW207" s="465"/>
      <c r="BX207" s="465"/>
      <c r="BY207" s="465"/>
      <c r="BZ207" s="465"/>
      <c r="CA207" s="465"/>
      <c r="CB207" s="465"/>
      <c r="CC207" s="465"/>
      <c r="CD207" s="465"/>
      <c r="CE207" s="465"/>
      <c r="CF207" s="465"/>
      <c r="CG207" s="465"/>
      <c r="CH207" s="465"/>
      <c r="CI207" s="465"/>
      <c r="CJ207" s="465"/>
      <c r="CK207" s="465"/>
      <c r="CL207" s="465"/>
      <c r="CM207" s="465"/>
      <c r="CN207" s="465"/>
      <c r="CO207" s="465"/>
      <c r="CP207" s="465"/>
      <c r="CQ207" s="465"/>
      <c r="CR207" s="465"/>
      <c r="CS207" s="465"/>
      <c r="CT207" s="465"/>
      <c r="CU207" s="465"/>
      <c r="CV207" s="465"/>
      <c r="CW207" s="465"/>
      <c r="CX207" s="465"/>
      <c r="CY207" s="465"/>
      <c r="CZ207" s="465"/>
      <c r="DA207" s="465"/>
    </row>
    <row r="208" spans="1:105" ht="10.5" customHeight="1" x14ac:dyDescent="0.25"/>
    <row r="209" spans="1:105" ht="30" customHeight="1" x14ac:dyDescent="0.25">
      <c r="A209" s="466" t="s">
        <v>0</v>
      </c>
      <c r="B209" s="467"/>
      <c r="C209" s="467"/>
      <c r="D209" s="467"/>
      <c r="E209" s="467"/>
      <c r="F209" s="467"/>
      <c r="G209" s="468"/>
      <c r="H209" s="466" t="s">
        <v>14</v>
      </c>
      <c r="I209" s="467"/>
      <c r="J209" s="467"/>
      <c r="K209" s="467"/>
      <c r="L209" s="467"/>
      <c r="M209" s="467"/>
      <c r="N209" s="467"/>
      <c r="O209" s="467"/>
      <c r="P209" s="467"/>
      <c r="Q209" s="467"/>
      <c r="R209" s="467"/>
      <c r="S209" s="467"/>
      <c r="T209" s="467"/>
      <c r="U209" s="467"/>
      <c r="V209" s="467"/>
      <c r="W209" s="467"/>
      <c r="X209" s="467"/>
      <c r="Y209" s="467"/>
      <c r="Z209" s="467"/>
      <c r="AA209" s="467"/>
      <c r="AB209" s="467"/>
      <c r="AC209" s="467"/>
      <c r="AD209" s="467"/>
      <c r="AE209" s="467"/>
      <c r="AF209" s="467"/>
      <c r="AG209" s="467"/>
      <c r="AH209" s="467"/>
      <c r="AI209" s="467"/>
      <c r="AJ209" s="467"/>
      <c r="AK209" s="467"/>
      <c r="AL209" s="467"/>
      <c r="AM209" s="467"/>
      <c r="AN209" s="467"/>
      <c r="AO209" s="467"/>
      <c r="AP209" s="467"/>
      <c r="AQ209" s="467"/>
      <c r="AR209" s="467"/>
      <c r="AS209" s="467"/>
      <c r="AT209" s="467"/>
      <c r="AU209" s="467"/>
      <c r="AV209" s="467"/>
      <c r="AW209" s="467"/>
      <c r="AX209" s="467"/>
      <c r="AY209" s="467"/>
      <c r="AZ209" s="467"/>
      <c r="BA209" s="467"/>
      <c r="BB209" s="467"/>
      <c r="BC209" s="467"/>
      <c r="BD209" s="467"/>
      <c r="BE209" s="467"/>
      <c r="BF209" s="467"/>
      <c r="BG209" s="467"/>
      <c r="BH209" s="467"/>
      <c r="BI209" s="467"/>
      <c r="BJ209" s="467"/>
      <c r="BK209" s="467"/>
      <c r="BL209" s="467"/>
      <c r="BM209" s="467"/>
      <c r="BN209" s="467"/>
      <c r="BO209" s="467"/>
      <c r="BP209" s="467"/>
      <c r="BQ209" s="467"/>
      <c r="BR209" s="467"/>
      <c r="BS209" s="468"/>
      <c r="BT209" s="466" t="s">
        <v>79</v>
      </c>
      <c r="BU209" s="467"/>
      <c r="BV209" s="467"/>
      <c r="BW209" s="467"/>
      <c r="BX209" s="467"/>
      <c r="BY209" s="467"/>
      <c r="BZ209" s="467"/>
      <c r="CA209" s="467"/>
      <c r="CB209" s="467"/>
      <c r="CC209" s="467"/>
      <c r="CD209" s="467"/>
      <c r="CE209" s="467"/>
      <c r="CF209" s="467"/>
      <c r="CG209" s="467"/>
      <c r="CH209" s="467"/>
      <c r="CI209" s="468"/>
      <c r="CJ209" s="466" t="s">
        <v>80</v>
      </c>
      <c r="CK209" s="467"/>
      <c r="CL209" s="467"/>
      <c r="CM209" s="467"/>
      <c r="CN209" s="467"/>
      <c r="CO209" s="467"/>
      <c r="CP209" s="467"/>
      <c r="CQ209" s="467"/>
      <c r="CR209" s="467"/>
      <c r="CS209" s="467"/>
      <c r="CT209" s="467"/>
      <c r="CU209" s="467"/>
      <c r="CV209" s="467"/>
      <c r="CW209" s="467"/>
      <c r="CX209" s="467"/>
      <c r="CY209" s="467"/>
      <c r="CZ209" s="467"/>
      <c r="DA209" s="468"/>
    </row>
    <row r="210" spans="1:105" s="1" customFormat="1" ht="12.75" x14ac:dyDescent="0.2">
      <c r="A210" s="472">
        <v>1</v>
      </c>
      <c r="B210" s="472"/>
      <c r="C210" s="472"/>
      <c r="D210" s="472"/>
      <c r="E210" s="472"/>
      <c r="F210" s="472"/>
      <c r="G210" s="472"/>
      <c r="H210" s="472">
        <v>2</v>
      </c>
      <c r="I210" s="472"/>
      <c r="J210" s="472"/>
      <c r="K210" s="472"/>
      <c r="L210" s="472"/>
      <c r="M210" s="472"/>
      <c r="N210" s="472"/>
      <c r="O210" s="472"/>
      <c r="P210" s="472"/>
      <c r="Q210" s="472"/>
      <c r="R210" s="472"/>
      <c r="S210" s="472"/>
      <c r="T210" s="472"/>
      <c r="U210" s="472"/>
      <c r="V210" s="472"/>
      <c r="W210" s="472"/>
      <c r="X210" s="472"/>
      <c r="Y210" s="472"/>
      <c r="Z210" s="472"/>
      <c r="AA210" s="472"/>
      <c r="AB210" s="472"/>
      <c r="AC210" s="472"/>
      <c r="AD210" s="472"/>
      <c r="AE210" s="472"/>
      <c r="AF210" s="472"/>
      <c r="AG210" s="472"/>
      <c r="AH210" s="472"/>
      <c r="AI210" s="472"/>
      <c r="AJ210" s="472"/>
      <c r="AK210" s="472"/>
      <c r="AL210" s="472"/>
      <c r="AM210" s="472"/>
      <c r="AN210" s="472"/>
      <c r="AO210" s="472"/>
      <c r="AP210" s="472"/>
      <c r="AQ210" s="472"/>
      <c r="AR210" s="472"/>
      <c r="AS210" s="472"/>
      <c r="AT210" s="472"/>
      <c r="AU210" s="472"/>
      <c r="AV210" s="472"/>
      <c r="AW210" s="472"/>
      <c r="AX210" s="472"/>
      <c r="AY210" s="472"/>
      <c r="AZ210" s="472"/>
      <c r="BA210" s="472"/>
      <c r="BB210" s="472"/>
      <c r="BC210" s="472"/>
      <c r="BD210" s="472"/>
      <c r="BE210" s="472"/>
      <c r="BF210" s="472"/>
      <c r="BG210" s="472"/>
      <c r="BH210" s="472"/>
      <c r="BI210" s="472"/>
      <c r="BJ210" s="472"/>
      <c r="BK210" s="472"/>
      <c r="BL210" s="472"/>
      <c r="BM210" s="472"/>
      <c r="BN210" s="472"/>
      <c r="BO210" s="472"/>
      <c r="BP210" s="472"/>
      <c r="BQ210" s="472"/>
      <c r="BR210" s="472"/>
      <c r="BS210" s="472"/>
      <c r="BT210" s="472">
        <v>3</v>
      </c>
      <c r="BU210" s="472"/>
      <c r="BV210" s="472"/>
      <c r="BW210" s="472"/>
      <c r="BX210" s="472"/>
      <c r="BY210" s="472"/>
      <c r="BZ210" s="472"/>
      <c r="CA210" s="472"/>
      <c r="CB210" s="472"/>
      <c r="CC210" s="472"/>
      <c r="CD210" s="472"/>
      <c r="CE210" s="472"/>
      <c r="CF210" s="472"/>
      <c r="CG210" s="472"/>
      <c r="CH210" s="472"/>
      <c r="CI210" s="472"/>
      <c r="CJ210" s="472">
        <v>4</v>
      </c>
      <c r="CK210" s="472"/>
      <c r="CL210" s="472"/>
      <c r="CM210" s="472"/>
      <c r="CN210" s="472"/>
      <c r="CO210" s="472"/>
      <c r="CP210" s="472"/>
      <c r="CQ210" s="472"/>
      <c r="CR210" s="472"/>
      <c r="CS210" s="472"/>
      <c r="CT210" s="472"/>
      <c r="CU210" s="472"/>
      <c r="CV210" s="472"/>
      <c r="CW210" s="472"/>
      <c r="CX210" s="472"/>
      <c r="CY210" s="472"/>
      <c r="CZ210" s="472"/>
      <c r="DA210" s="472"/>
    </row>
    <row r="211" spans="1:105" ht="15" customHeight="1" x14ac:dyDescent="0.25">
      <c r="A211" s="450" t="s">
        <v>26</v>
      </c>
      <c r="B211" s="450"/>
      <c r="C211" s="450"/>
      <c r="D211" s="450"/>
      <c r="E211" s="450"/>
      <c r="F211" s="450"/>
      <c r="G211" s="450"/>
      <c r="H211" s="610" t="s">
        <v>97</v>
      </c>
      <c r="I211" s="611"/>
      <c r="J211" s="611"/>
      <c r="K211" s="611"/>
      <c r="L211" s="611"/>
      <c r="M211" s="611"/>
      <c r="N211" s="611"/>
      <c r="O211" s="611"/>
      <c r="P211" s="611"/>
      <c r="Q211" s="611"/>
      <c r="R211" s="611"/>
      <c r="S211" s="611"/>
      <c r="T211" s="611"/>
      <c r="U211" s="611"/>
      <c r="V211" s="611"/>
      <c r="W211" s="611"/>
      <c r="X211" s="611"/>
      <c r="Y211" s="611"/>
      <c r="Z211" s="611"/>
      <c r="AA211" s="611"/>
      <c r="AB211" s="611"/>
      <c r="AC211" s="611"/>
      <c r="AD211" s="611"/>
      <c r="AE211" s="611"/>
      <c r="AF211" s="611"/>
      <c r="AG211" s="611"/>
      <c r="AH211" s="611"/>
      <c r="AI211" s="611"/>
      <c r="AJ211" s="611"/>
      <c r="AK211" s="611"/>
      <c r="AL211" s="611"/>
      <c r="AM211" s="611"/>
      <c r="AN211" s="611"/>
      <c r="AO211" s="611"/>
      <c r="AP211" s="611"/>
      <c r="AQ211" s="611"/>
      <c r="AR211" s="611"/>
      <c r="AS211" s="611"/>
      <c r="AT211" s="611"/>
      <c r="AU211" s="611"/>
      <c r="AV211" s="611"/>
      <c r="AW211" s="611"/>
      <c r="AX211" s="611"/>
      <c r="AY211" s="611"/>
      <c r="AZ211" s="611"/>
      <c r="BA211" s="611"/>
      <c r="BB211" s="611"/>
      <c r="BC211" s="611"/>
      <c r="BD211" s="611"/>
      <c r="BE211" s="611"/>
      <c r="BF211" s="611"/>
      <c r="BG211" s="611"/>
      <c r="BH211" s="611"/>
      <c r="BI211" s="611"/>
      <c r="BJ211" s="611"/>
      <c r="BK211" s="611"/>
      <c r="BL211" s="611"/>
      <c r="BM211" s="611"/>
      <c r="BN211" s="611"/>
      <c r="BO211" s="611"/>
      <c r="BP211" s="611"/>
      <c r="BQ211" s="611"/>
      <c r="BR211" s="611"/>
      <c r="BS211" s="612"/>
      <c r="BT211" s="404"/>
      <c r="BU211" s="404"/>
      <c r="BV211" s="404"/>
      <c r="BW211" s="404"/>
      <c r="BX211" s="404"/>
      <c r="BY211" s="404"/>
      <c r="BZ211" s="404"/>
      <c r="CA211" s="404"/>
      <c r="CB211" s="404"/>
      <c r="CC211" s="404"/>
      <c r="CD211" s="404"/>
      <c r="CE211" s="404"/>
      <c r="CF211" s="404"/>
      <c r="CG211" s="404"/>
      <c r="CH211" s="404"/>
      <c r="CI211" s="404"/>
      <c r="CJ211" s="589"/>
      <c r="CK211" s="589"/>
      <c r="CL211" s="589"/>
      <c r="CM211" s="589"/>
      <c r="CN211" s="589"/>
      <c r="CO211" s="589"/>
      <c r="CP211" s="589"/>
      <c r="CQ211" s="589"/>
      <c r="CR211" s="589"/>
      <c r="CS211" s="589"/>
      <c r="CT211" s="589"/>
      <c r="CU211" s="589"/>
      <c r="CV211" s="589"/>
      <c r="CW211" s="589"/>
      <c r="CX211" s="589"/>
      <c r="CY211" s="589"/>
      <c r="CZ211" s="589"/>
      <c r="DA211" s="589"/>
    </row>
    <row r="212" spans="1:105" ht="15" customHeight="1" x14ac:dyDescent="0.25">
      <c r="A212" s="411"/>
      <c r="B212" s="411"/>
      <c r="C212" s="411"/>
      <c r="D212" s="411"/>
      <c r="E212" s="411"/>
      <c r="F212" s="411"/>
      <c r="G212" s="411"/>
      <c r="H212" s="552" t="s">
        <v>98</v>
      </c>
      <c r="I212" s="553"/>
      <c r="J212" s="553"/>
      <c r="K212" s="553"/>
      <c r="L212" s="553"/>
      <c r="M212" s="553"/>
      <c r="N212" s="553"/>
      <c r="O212" s="553"/>
      <c r="P212" s="553"/>
      <c r="Q212" s="553"/>
      <c r="R212" s="553"/>
      <c r="S212" s="553"/>
      <c r="T212" s="553"/>
      <c r="U212" s="553"/>
      <c r="V212" s="553"/>
      <c r="W212" s="553"/>
      <c r="X212" s="553"/>
      <c r="Y212" s="553"/>
      <c r="Z212" s="553"/>
      <c r="AA212" s="553"/>
      <c r="AB212" s="553"/>
      <c r="AC212" s="553"/>
      <c r="AD212" s="553"/>
      <c r="AE212" s="553"/>
      <c r="AF212" s="553"/>
      <c r="AG212" s="553"/>
      <c r="AH212" s="553"/>
      <c r="AI212" s="553"/>
      <c r="AJ212" s="553"/>
      <c r="AK212" s="553"/>
      <c r="AL212" s="553"/>
      <c r="AM212" s="553"/>
      <c r="AN212" s="553"/>
      <c r="AO212" s="553"/>
      <c r="AP212" s="553"/>
      <c r="AQ212" s="553"/>
      <c r="AR212" s="553"/>
      <c r="AS212" s="553"/>
      <c r="AT212" s="553"/>
      <c r="AU212" s="553"/>
      <c r="AV212" s="553"/>
      <c r="AW212" s="553"/>
      <c r="AX212" s="553"/>
      <c r="AY212" s="553"/>
      <c r="AZ212" s="553"/>
      <c r="BA212" s="553"/>
      <c r="BB212" s="553"/>
      <c r="BC212" s="553"/>
      <c r="BD212" s="553"/>
      <c r="BE212" s="553"/>
      <c r="BF212" s="553"/>
      <c r="BG212" s="553"/>
      <c r="BH212" s="553"/>
      <c r="BI212" s="553"/>
      <c r="BJ212" s="553"/>
      <c r="BK212" s="553"/>
      <c r="BL212" s="553"/>
      <c r="BM212" s="553"/>
      <c r="BN212" s="553"/>
      <c r="BO212" s="553"/>
      <c r="BP212" s="553"/>
      <c r="BQ212" s="553"/>
      <c r="BR212" s="553"/>
      <c r="BS212" s="554"/>
      <c r="BT212" s="404"/>
      <c r="BU212" s="404"/>
      <c r="BV212" s="404"/>
      <c r="BW212" s="404"/>
      <c r="BX212" s="404"/>
      <c r="BY212" s="404"/>
      <c r="BZ212" s="404"/>
      <c r="CA212" s="404"/>
      <c r="CB212" s="404"/>
      <c r="CC212" s="404"/>
      <c r="CD212" s="404"/>
      <c r="CE212" s="404"/>
      <c r="CF212" s="404"/>
      <c r="CG212" s="404"/>
      <c r="CH212" s="404"/>
      <c r="CI212" s="404"/>
      <c r="CJ212" s="551"/>
      <c r="CK212" s="551"/>
      <c r="CL212" s="551"/>
      <c r="CM212" s="551"/>
      <c r="CN212" s="551"/>
      <c r="CO212" s="551"/>
      <c r="CP212" s="551"/>
      <c r="CQ212" s="551"/>
      <c r="CR212" s="551"/>
      <c r="CS212" s="551"/>
      <c r="CT212" s="551"/>
      <c r="CU212" s="551"/>
      <c r="CV212" s="551"/>
      <c r="CW212" s="551"/>
      <c r="CX212" s="551"/>
      <c r="CY212" s="551"/>
      <c r="CZ212" s="551"/>
      <c r="DA212" s="551"/>
    </row>
    <row r="213" spans="1:105" ht="15" x14ac:dyDescent="0.25">
      <c r="A213" s="411" t="s">
        <v>27</v>
      </c>
      <c r="B213" s="411"/>
      <c r="C213" s="411"/>
      <c r="D213" s="411"/>
      <c r="E213" s="411"/>
      <c r="F213" s="411"/>
      <c r="G213" s="411"/>
      <c r="H213" s="552"/>
      <c r="I213" s="553"/>
      <c r="J213" s="553"/>
      <c r="K213" s="553"/>
      <c r="L213" s="553"/>
      <c r="M213" s="553"/>
      <c r="N213" s="553"/>
      <c r="O213" s="553"/>
      <c r="P213" s="553"/>
      <c r="Q213" s="553"/>
      <c r="R213" s="553"/>
      <c r="S213" s="553"/>
      <c r="T213" s="553"/>
      <c r="U213" s="553"/>
      <c r="V213" s="553"/>
      <c r="W213" s="553"/>
      <c r="X213" s="553"/>
      <c r="Y213" s="553"/>
      <c r="Z213" s="553"/>
      <c r="AA213" s="553"/>
      <c r="AB213" s="553"/>
      <c r="AC213" s="553"/>
      <c r="AD213" s="553"/>
      <c r="AE213" s="553"/>
      <c r="AF213" s="553"/>
      <c r="AG213" s="553"/>
      <c r="AH213" s="553"/>
      <c r="AI213" s="553"/>
      <c r="AJ213" s="553"/>
      <c r="AK213" s="553"/>
      <c r="AL213" s="553"/>
      <c r="AM213" s="553"/>
      <c r="AN213" s="553"/>
      <c r="AO213" s="553"/>
      <c r="AP213" s="553"/>
      <c r="AQ213" s="553"/>
      <c r="AR213" s="553"/>
      <c r="AS213" s="553"/>
      <c r="AT213" s="553"/>
      <c r="AU213" s="553"/>
      <c r="AV213" s="553"/>
      <c r="AW213" s="553"/>
      <c r="AX213" s="553"/>
      <c r="AY213" s="553"/>
      <c r="AZ213" s="553"/>
      <c r="BA213" s="553"/>
      <c r="BB213" s="553"/>
      <c r="BC213" s="553"/>
      <c r="BD213" s="553"/>
      <c r="BE213" s="553"/>
      <c r="BF213" s="553"/>
      <c r="BG213" s="553"/>
      <c r="BH213" s="553"/>
      <c r="BI213" s="553"/>
      <c r="BJ213" s="553"/>
      <c r="BK213" s="553"/>
      <c r="BL213" s="553"/>
      <c r="BM213" s="553"/>
      <c r="BN213" s="553"/>
      <c r="BO213" s="553"/>
      <c r="BP213" s="553"/>
      <c r="BQ213" s="553"/>
      <c r="BR213" s="553"/>
      <c r="BS213" s="554"/>
      <c r="BT213" s="404"/>
      <c r="BU213" s="404"/>
      <c r="BV213" s="404"/>
      <c r="BW213" s="404"/>
      <c r="BX213" s="404"/>
      <c r="BY213" s="404"/>
      <c r="BZ213" s="404"/>
      <c r="CA213" s="404"/>
      <c r="CB213" s="404"/>
      <c r="CC213" s="404"/>
      <c r="CD213" s="404"/>
      <c r="CE213" s="404"/>
      <c r="CF213" s="404"/>
      <c r="CG213" s="404"/>
      <c r="CH213" s="404"/>
      <c r="CI213" s="404"/>
      <c r="CJ213" s="551"/>
      <c r="CK213" s="551"/>
      <c r="CL213" s="551"/>
      <c r="CM213" s="551"/>
      <c r="CN213" s="551"/>
      <c r="CO213" s="551"/>
      <c r="CP213" s="551"/>
      <c r="CQ213" s="551"/>
      <c r="CR213" s="551"/>
      <c r="CS213" s="551"/>
      <c r="CT213" s="551"/>
      <c r="CU213" s="551"/>
      <c r="CV213" s="551"/>
      <c r="CW213" s="551"/>
      <c r="CX213" s="551"/>
      <c r="CY213" s="551"/>
      <c r="CZ213" s="551"/>
      <c r="DA213" s="551"/>
    </row>
    <row r="214" spans="1:105" ht="18" customHeight="1" x14ac:dyDescent="0.25">
      <c r="A214" s="411" t="s">
        <v>28</v>
      </c>
      <c r="B214" s="411"/>
      <c r="C214" s="411"/>
      <c r="D214" s="411"/>
      <c r="E214" s="411"/>
      <c r="F214" s="411"/>
      <c r="G214" s="411"/>
      <c r="H214" s="552"/>
      <c r="I214" s="553"/>
      <c r="J214" s="553"/>
      <c r="K214" s="553"/>
      <c r="L214" s="553"/>
      <c r="M214" s="553"/>
      <c r="N214" s="553"/>
      <c r="O214" s="553"/>
      <c r="P214" s="553"/>
      <c r="Q214" s="553"/>
      <c r="R214" s="553"/>
      <c r="S214" s="553"/>
      <c r="T214" s="553"/>
      <c r="U214" s="553"/>
      <c r="V214" s="553"/>
      <c r="W214" s="553"/>
      <c r="X214" s="553"/>
      <c r="Y214" s="553"/>
      <c r="Z214" s="553"/>
      <c r="AA214" s="553"/>
      <c r="AB214" s="553"/>
      <c r="AC214" s="553"/>
      <c r="AD214" s="553"/>
      <c r="AE214" s="553"/>
      <c r="AF214" s="553"/>
      <c r="AG214" s="553"/>
      <c r="AH214" s="553"/>
      <c r="AI214" s="553"/>
      <c r="AJ214" s="553"/>
      <c r="AK214" s="553"/>
      <c r="AL214" s="553"/>
      <c r="AM214" s="553"/>
      <c r="AN214" s="553"/>
      <c r="AO214" s="553"/>
      <c r="AP214" s="553"/>
      <c r="AQ214" s="553"/>
      <c r="AR214" s="553"/>
      <c r="AS214" s="553"/>
      <c r="AT214" s="553"/>
      <c r="AU214" s="553"/>
      <c r="AV214" s="553"/>
      <c r="AW214" s="553"/>
      <c r="AX214" s="553"/>
      <c r="AY214" s="553"/>
      <c r="AZ214" s="553"/>
      <c r="BA214" s="553"/>
      <c r="BB214" s="553"/>
      <c r="BC214" s="553"/>
      <c r="BD214" s="553"/>
      <c r="BE214" s="553"/>
      <c r="BF214" s="553"/>
      <c r="BG214" s="553"/>
      <c r="BH214" s="553"/>
      <c r="BI214" s="553"/>
      <c r="BJ214" s="553"/>
      <c r="BK214" s="553"/>
      <c r="BL214" s="553"/>
      <c r="BM214" s="553"/>
      <c r="BN214" s="553"/>
      <c r="BO214" s="553"/>
      <c r="BP214" s="553"/>
      <c r="BQ214" s="553"/>
      <c r="BR214" s="553"/>
      <c r="BS214" s="554"/>
      <c r="BT214" s="404"/>
      <c r="BU214" s="404"/>
      <c r="BV214" s="404"/>
      <c r="BW214" s="404"/>
      <c r="BX214" s="404"/>
      <c r="BY214" s="404"/>
      <c r="BZ214" s="404"/>
      <c r="CA214" s="404"/>
      <c r="CB214" s="404"/>
      <c r="CC214" s="404"/>
      <c r="CD214" s="404"/>
      <c r="CE214" s="404"/>
      <c r="CF214" s="404"/>
      <c r="CG214" s="404"/>
      <c r="CH214" s="404"/>
      <c r="CI214" s="404"/>
      <c r="CJ214" s="551"/>
      <c r="CK214" s="551"/>
      <c r="CL214" s="551"/>
      <c r="CM214" s="551"/>
      <c r="CN214" s="551"/>
      <c r="CO214" s="551"/>
      <c r="CP214" s="551"/>
      <c r="CQ214" s="551"/>
      <c r="CR214" s="551"/>
      <c r="CS214" s="551"/>
      <c r="CT214" s="551"/>
      <c r="CU214" s="551"/>
      <c r="CV214" s="551"/>
      <c r="CW214" s="551"/>
      <c r="CX214" s="551"/>
      <c r="CY214" s="551"/>
      <c r="CZ214" s="551"/>
      <c r="DA214" s="551"/>
    </row>
    <row r="215" spans="1:105" ht="15" x14ac:dyDescent="0.25">
      <c r="A215" s="411" t="s">
        <v>29</v>
      </c>
      <c r="B215" s="411"/>
      <c r="C215" s="411"/>
      <c r="D215" s="411"/>
      <c r="E215" s="411"/>
      <c r="F215" s="411"/>
      <c r="G215" s="411"/>
      <c r="H215" s="552"/>
      <c r="I215" s="553"/>
      <c r="J215" s="553"/>
      <c r="K215" s="553"/>
      <c r="L215" s="553"/>
      <c r="M215" s="553"/>
      <c r="N215" s="553"/>
      <c r="O215" s="553"/>
      <c r="P215" s="553"/>
      <c r="Q215" s="553"/>
      <c r="R215" s="553"/>
      <c r="S215" s="553"/>
      <c r="T215" s="553"/>
      <c r="U215" s="553"/>
      <c r="V215" s="553"/>
      <c r="W215" s="553"/>
      <c r="X215" s="553"/>
      <c r="Y215" s="553"/>
      <c r="Z215" s="553"/>
      <c r="AA215" s="553"/>
      <c r="AB215" s="553"/>
      <c r="AC215" s="553"/>
      <c r="AD215" s="553"/>
      <c r="AE215" s="553"/>
      <c r="AF215" s="553"/>
      <c r="AG215" s="553"/>
      <c r="AH215" s="553"/>
      <c r="AI215" s="553"/>
      <c r="AJ215" s="553"/>
      <c r="AK215" s="553"/>
      <c r="AL215" s="553"/>
      <c r="AM215" s="553"/>
      <c r="AN215" s="553"/>
      <c r="AO215" s="553"/>
      <c r="AP215" s="553"/>
      <c r="AQ215" s="553"/>
      <c r="AR215" s="553"/>
      <c r="AS215" s="553"/>
      <c r="AT215" s="553"/>
      <c r="AU215" s="553"/>
      <c r="AV215" s="553"/>
      <c r="AW215" s="553"/>
      <c r="AX215" s="553"/>
      <c r="AY215" s="553"/>
      <c r="AZ215" s="553"/>
      <c r="BA215" s="553"/>
      <c r="BB215" s="553"/>
      <c r="BC215" s="553"/>
      <c r="BD215" s="553"/>
      <c r="BE215" s="553"/>
      <c r="BF215" s="553"/>
      <c r="BG215" s="553"/>
      <c r="BH215" s="553"/>
      <c r="BI215" s="553"/>
      <c r="BJ215" s="553"/>
      <c r="BK215" s="553"/>
      <c r="BL215" s="553"/>
      <c r="BM215" s="553"/>
      <c r="BN215" s="553"/>
      <c r="BO215" s="553"/>
      <c r="BP215" s="553"/>
      <c r="BQ215" s="553"/>
      <c r="BR215" s="553"/>
      <c r="BS215" s="554"/>
      <c r="BT215" s="404"/>
      <c r="BU215" s="404"/>
      <c r="BV215" s="404"/>
      <c r="BW215" s="404"/>
      <c r="BX215" s="404"/>
      <c r="BY215" s="404"/>
      <c r="BZ215" s="404"/>
      <c r="CA215" s="404"/>
      <c r="CB215" s="404"/>
      <c r="CC215" s="404"/>
      <c r="CD215" s="404"/>
      <c r="CE215" s="404"/>
      <c r="CF215" s="404"/>
      <c r="CG215" s="404"/>
      <c r="CH215" s="404"/>
      <c r="CI215" s="404"/>
      <c r="CJ215" s="551"/>
      <c r="CK215" s="551"/>
      <c r="CL215" s="551"/>
      <c r="CM215" s="551"/>
      <c r="CN215" s="551"/>
      <c r="CO215" s="551"/>
      <c r="CP215" s="551"/>
      <c r="CQ215" s="551"/>
      <c r="CR215" s="551"/>
      <c r="CS215" s="551"/>
      <c r="CT215" s="551"/>
      <c r="CU215" s="551"/>
      <c r="CV215" s="551"/>
      <c r="CW215" s="551"/>
      <c r="CX215" s="551"/>
      <c r="CY215" s="551"/>
      <c r="CZ215" s="551"/>
      <c r="DA215" s="551"/>
    </row>
    <row r="216" spans="1:105" ht="17.25" customHeight="1" x14ac:dyDescent="0.25">
      <c r="A216" s="411" t="s">
        <v>115</v>
      </c>
      <c r="B216" s="411"/>
      <c r="C216" s="411"/>
      <c r="D216" s="411"/>
      <c r="E216" s="411"/>
      <c r="F216" s="411"/>
      <c r="G216" s="411"/>
      <c r="H216" s="552"/>
      <c r="I216" s="553"/>
      <c r="J216" s="553"/>
      <c r="K216" s="553"/>
      <c r="L216" s="553"/>
      <c r="M216" s="553"/>
      <c r="N216" s="553"/>
      <c r="O216" s="553"/>
      <c r="P216" s="553"/>
      <c r="Q216" s="553"/>
      <c r="R216" s="553"/>
      <c r="S216" s="553"/>
      <c r="T216" s="553"/>
      <c r="U216" s="553"/>
      <c r="V216" s="553"/>
      <c r="W216" s="553"/>
      <c r="X216" s="553"/>
      <c r="Y216" s="553"/>
      <c r="Z216" s="553"/>
      <c r="AA216" s="553"/>
      <c r="AB216" s="553"/>
      <c r="AC216" s="553"/>
      <c r="AD216" s="553"/>
      <c r="AE216" s="553"/>
      <c r="AF216" s="553"/>
      <c r="AG216" s="553"/>
      <c r="AH216" s="553"/>
      <c r="AI216" s="553"/>
      <c r="AJ216" s="553"/>
      <c r="AK216" s="553"/>
      <c r="AL216" s="553"/>
      <c r="AM216" s="553"/>
      <c r="AN216" s="553"/>
      <c r="AO216" s="553"/>
      <c r="AP216" s="553"/>
      <c r="AQ216" s="553"/>
      <c r="AR216" s="553"/>
      <c r="AS216" s="553"/>
      <c r="AT216" s="553"/>
      <c r="AU216" s="553"/>
      <c r="AV216" s="553"/>
      <c r="AW216" s="553"/>
      <c r="AX216" s="553"/>
      <c r="AY216" s="553"/>
      <c r="AZ216" s="553"/>
      <c r="BA216" s="553"/>
      <c r="BB216" s="553"/>
      <c r="BC216" s="553"/>
      <c r="BD216" s="553"/>
      <c r="BE216" s="553"/>
      <c r="BF216" s="553"/>
      <c r="BG216" s="553"/>
      <c r="BH216" s="553"/>
      <c r="BI216" s="553"/>
      <c r="BJ216" s="553"/>
      <c r="BK216" s="553"/>
      <c r="BL216" s="553"/>
      <c r="BM216" s="553"/>
      <c r="BN216" s="553"/>
      <c r="BO216" s="553"/>
      <c r="BP216" s="553"/>
      <c r="BQ216" s="553"/>
      <c r="BR216" s="553"/>
      <c r="BS216" s="554"/>
      <c r="BT216" s="404"/>
      <c r="BU216" s="404"/>
      <c r="BV216" s="404"/>
      <c r="BW216" s="404"/>
      <c r="BX216" s="404"/>
      <c r="BY216" s="404"/>
      <c r="BZ216" s="404"/>
      <c r="CA216" s="404"/>
      <c r="CB216" s="404"/>
      <c r="CC216" s="404"/>
      <c r="CD216" s="404"/>
      <c r="CE216" s="404"/>
      <c r="CF216" s="404"/>
      <c r="CG216" s="404"/>
      <c r="CH216" s="404"/>
      <c r="CI216" s="404"/>
      <c r="CJ216" s="551"/>
      <c r="CK216" s="551"/>
      <c r="CL216" s="551"/>
      <c r="CM216" s="551"/>
      <c r="CN216" s="551"/>
      <c r="CO216" s="551"/>
      <c r="CP216" s="551"/>
      <c r="CQ216" s="551"/>
      <c r="CR216" s="551"/>
      <c r="CS216" s="551"/>
      <c r="CT216" s="551"/>
      <c r="CU216" s="551"/>
      <c r="CV216" s="551"/>
      <c r="CW216" s="551"/>
      <c r="CX216" s="551"/>
      <c r="CY216" s="551"/>
      <c r="CZ216" s="551"/>
      <c r="DA216" s="551"/>
    </row>
    <row r="217" spans="1:105" ht="15" customHeight="1" x14ac:dyDescent="0.25">
      <c r="A217" s="411" t="s">
        <v>116</v>
      </c>
      <c r="B217" s="411"/>
      <c r="C217" s="411"/>
      <c r="D217" s="411"/>
      <c r="E217" s="411"/>
      <c r="F217" s="411"/>
      <c r="G217" s="411"/>
      <c r="H217" s="552"/>
      <c r="I217" s="553"/>
      <c r="J217" s="553"/>
      <c r="K217" s="553"/>
      <c r="L217" s="553"/>
      <c r="M217" s="553"/>
      <c r="N217" s="553"/>
      <c r="O217" s="553"/>
      <c r="P217" s="553"/>
      <c r="Q217" s="553"/>
      <c r="R217" s="553"/>
      <c r="S217" s="553"/>
      <c r="T217" s="553"/>
      <c r="U217" s="553"/>
      <c r="V217" s="553"/>
      <c r="W217" s="553"/>
      <c r="X217" s="553"/>
      <c r="Y217" s="553"/>
      <c r="Z217" s="553"/>
      <c r="AA217" s="553"/>
      <c r="AB217" s="553"/>
      <c r="AC217" s="553"/>
      <c r="AD217" s="553"/>
      <c r="AE217" s="553"/>
      <c r="AF217" s="553"/>
      <c r="AG217" s="553"/>
      <c r="AH217" s="553"/>
      <c r="AI217" s="553"/>
      <c r="AJ217" s="553"/>
      <c r="AK217" s="553"/>
      <c r="AL217" s="553"/>
      <c r="AM217" s="553"/>
      <c r="AN217" s="553"/>
      <c r="AO217" s="553"/>
      <c r="AP217" s="553"/>
      <c r="AQ217" s="553"/>
      <c r="AR217" s="553"/>
      <c r="AS217" s="553"/>
      <c r="AT217" s="553"/>
      <c r="AU217" s="553"/>
      <c r="AV217" s="553"/>
      <c r="AW217" s="553"/>
      <c r="AX217" s="553"/>
      <c r="AY217" s="553"/>
      <c r="AZ217" s="553"/>
      <c r="BA217" s="553"/>
      <c r="BB217" s="553"/>
      <c r="BC217" s="553"/>
      <c r="BD217" s="553"/>
      <c r="BE217" s="553"/>
      <c r="BF217" s="553"/>
      <c r="BG217" s="553"/>
      <c r="BH217" s="553"/>
      <c r="BI217" s="553"/>
      <c r="BJ217" s="553"/>
      <c r="BK217" s="553"/>
      <c r="BL217" s="553"/>
      <c r="BM217" s="553"/>
      <c r="BN217" s="553"/>
      <c r="BO217" s="553"/>
      <c r="BP217" s="553"/>
      <c r="BQ217" s="553"/>
      <c r="BR217" s="553"/>
      <c r="BS217" s="554"/>
      <c r="BT217" s="404"/>
      <c r="BU217" s="404"/>
      <c r="BV217" s="404"/>
      <c r="BW217" s="404"/>
      <c r="BX217" s="404"/>
      <c r="BY217" s="404"/>
      <c r="BZ217" s="404"/>
      <c r="CA217" s="404"/>
      <c r="CB217" s="404"/>
      <c r="CC217" s="404"/>
      <c r="CD217" s="404"/>
      <c r="CE217" s="404"/>
      <c r="CF217" s="404"/>
      <c r="CG217" s="404"/>
      <c r="CH217" s="404"/>
      <c r="CI217" s="404"/>
      <c r="CJ217" s="551"/>
      <c r="CK217" s="551"/>
      <c r="CL217" s="551"/>
      <c r="CM217" s="551"/>
      <c r="CN217" s="551"/>
      <c r="CO217" s="551"/>
      <c r="CP217" s="551"/>
      <c r="CQ217" s="551"/>
      <c r="CR217" s="551"/>
      <c r="CS217" s="551"/>
      <c r="CT217" s="551"/>
      <c r="CU217" s="551"/>
      <c r="CV217" s="551"/>
      <c r="CW217" s="551"/>
      <c r="CX217" s="551"/>
      <c r="CY217" s="551"/>
      <c r="CZ217" s="551"/>
      <c r="DA217" s="551"/>
    </row>
    <row r="218" spans="1:105" ht="27.75" customHeight="1" x14ac:dyDescent="0.25">
      <c r="A218" s="450" t="s">
        <v>30</v>
      </c>
      <c r="B218" s="450"/>
      <c r="C218" s="450"/>
      <c r="D218" s="450"/>
      <c r="E218" s="450"/>
      <c r="F218" s="450"/>
      <c r="G218" s="450"/>
      <c r="H218" s="661" t="s">
        <v>114</v>
      </c>
      <c r="I218" s="662"/>
      <c r="J218" s="662"/>
      <c r="K218" s="662"/>
      <c r="L218" s="662"/>
      <c r="M218" s="662"/>
      <c r="N218" s="662"/>
      <c r="O218" s="662"/>
      <c r="P218" s="662"/>
      <c r="Q218" s="662"/>
      <c r="R218" s="662"/>
      <c r="S218" s="662"/>
      <c r="T218" s="662"/>
      <c r="U218" s="662"/>
      <c r="V218" s="662"/>
      <c r="W218" s="662"/>
      <c r="X218" s="662"/>
      <c r="Y218" s="662"/>
      <c r="Z218" s="662"/>
      <c r="AA218" s="662"/>
      <c r="AB218" s="662"/>
      <c r="AC218" s="662"/>
      <c r="AD218" s="662"/>
      <c r="AE218" s="662"/>
      <c r="AF218" s="662"/>
      <c r="AG218" s="662"/>
      <c r="AH218" s="662"/>
      <c r="AI218" s="662"/>
      <c r="AJ218" s="662"/>
      <c r="AK218" s="662"/>
      <c r="AL218" s="662"/>
      <c r="AM218" s="662"/>
      <c r="AN218" s="662"/>
      <c r="AO218" s="662"/>
      <c r="AP218" s="662"/>
      <c r="AQ218" s="662"/>
      <c r="AR218" s="662"/>
      <c r="AS218" s="662"/>
      <c r="AT218" s="662"/>
      <c r="AU218" s="662"/>
      <c r="AV218" s="662"/>
      <c r="AW218" s="662"/>
      <c r="AX218" s="662"/>
      <c r="AY218" s="662"/>
      <c r="AZ218" s="662"/>
      <c r="BA218" s="662"/>
      <c r="BB218" s="662"/>
      <c r="BC218" s="662"/>
      <c r="BD218" s="662"/>
      <c r="BE218" s="662"/>
      <c r="BF218" s="662"/>
      <c r="BG218" s="662"/>
      <c r="BH218" s="662"/>
      <c r="BI218" s="662"/>
      <c r="BJ218" s="662"/>
      <c r="BK218" s="662"/>
      <c r="BL218" s="662"/>
      <c r="BM218" s="662"/>
      <c r="BN218" s="662"/>
      <c r="BO218" s="662"/>
      <c r="BP218" s="662"/>
      <c r="BQ218" s="662"/>
      <c r="BR218" s="662"/>
      <c r="BS218" s="663"/>
      <c r="BT218" s="404"/>
      <c r="BU218" s="404"/>
      <c r="BV218" s="404"/>
      <c r="BW218" s="404"/>
      <c r="BX218" s="404"/>
      <c r="BY218" s="404"/>
      <c r="BZ218" s="404"/>
      <c r="CA218" s="404"/>
      <c r="CB218" s="404"/>
      <c r="CC218" s="404"/>
      <c r="CD218" s="404"/>
      <c r="CE218" s="404"/>
      <c r="CF218" s="404"/>
      <c r="CG218" s="404"/>
      <c r="CH218" s="404"/>
      <c r="CI218" s="404"/>
      <c r="CJ218" s="427"/>
      <c r="CK218" s="427"/>
      <c r="CL218" s="427"/>
      <c r="CM218" s="427"/>
      <c r="CN218" s="427"/>
      <c r="CO218" s="427"/>
      <c r="CP218" s="427"/>
      <c r="CQ218" s="427"/>
      <c r="CR218" s="427"/>
      <c r="CS218" s="427"/>
      <c r="CT218" s="427"/>
      <c r="CU218" s="427"/>
      <c r="CV218" s="427"/>
      <c r="CW218" s="427"/>
      <c r="CX218" s="427"/>
      <c r="CY218" s="427"/>
      <c r="CZ218" s="427"/>
      <c r="DA218" s="427"/>
    </row>
    <row r="219" spans="1:105" ht="15" x14ac:dyDescent="0.25">
      <c r="A219" s="411" t="s">
        <v>31</v>
      </c>
      <c r="B219" s="411"/>
      <c r="C219" s="411"/>
      <c r="D219" s="411"/>
      <c r="E219" s="411"/>
      <c r="F219" s="411"/>
      <c r="G219" s="411"/>
      <c r="H219" s="552"/>
      <c r="I219" s="553"/>
      <c r="J219" s="553"/>
      <c r="K219" s="553"/>
      <c r="L219" s="553"/>
      <c r="M219" s="553"/>
      <c r="N219" s="553"/>
      <c r="O219" s="553"/>
      <c r="P219" s="553"/>
      <c r="Q219" s="553"/>
      <c r="R219" s="553"/>
      <c r="S219" s="553"/>
      <c r="T219" s="553"/>
      <c r="U219" s="553"/>
      <c r="V219" s="553"/>
      <c r="W219" s="553"/>
      <c r="X219" s="553"/>
      <c r="Y219" s="553"/>
      <c r="Z219" s="553"/>
      <c r="AA219" s="553"/>
      <c r="AB219" s="553"/>
      <c r="AC219" s="553"/>
      <c r="AD219" s="553"/>
      <c r="AE219" s="553"/>
      <c r="AF219" s="553"/>
      <c r="AG219" s="553"/>
      <c r="AH219" s="553"/>
      <c r="AI219" s="553"/>
      <c r="AJ219" s="553"/>
      <c r="AK219" s="553"/>
      <c r="AL219" s="553"/>
      <c r="AM219" s="553"/>
      <c r="AN219" s="553"/>
      <c r="AO219" s="553"/>
      <c r="AP219" s="553"/>
      <c r="AQ219" s="553"/>
      <c r="AR219" s="553"/>
      <c r="AS219" s="553"/>
      <c r="AT219" s="553"/>
      <c r="AU219" s="553"/>
      <c r="AV219" s="553"/>
      <c r="AW219" s="553"/>
      <c r="AX219" s="553"/>
      <c r="AY219" s="553"/>
      <c r="AZ219" s="553"/>
      <c r="BA219" s="553"/>
      <c r="BB219" s="553"/>
      <c r="BC219" s="553"/>
      <c r="BD219" s="553"/>
      <c r="BE219" s="553"/>
      <c r="BF219" s="553"/>
      <c r="BG219" s="553"/>
      <c r="BH219" s="553"/>
      <c r="BI219" s="553"/>
      <c r="BJ219" s="553"/>
      <c r="BK219" s="553"/>
      <c r="BL219" s="553"/>
      <c r="BM219" s="553"/>
      <c r="BN219" s="553"/>
      <c r="BO219" s="553"/>
      <c r="BP219" s="553"/>
      <c r="BQ219" s="553"/>
      <c r="BR219" s="553"/>
      <c r="BS219" s="554"/>
      <c r="BT219" s="404"/>
      <c r="BU219" s="404"/>
      <c r="BV219" s="404"/>
      <c r="BW219" s="404"/>
      <c r="BX219" s="404"/>
      <c r="BY219" s="404"/>
      <c r="BZ219" s="404"/>
      <c r="CA219" s="404"/>
      <c r="CB219" s="404"/>
      <c r="CC219" s="404"/>
      <c r="CD219" s="404"/>
      <c r="CE219" s="404"/>
      <c r="CF219" s="404"/>
      <c r="CG219" s="404"/>
      <c r="CH219" s="404"/>
      <c r="CI219" s="404"/>
      <c r="CJ219" s="551"/>
      <c r="CK219" s="551"/>
      <c r="CL219" s="551"/>
      <c r="CM219" s="551"/>
      <c r="CN219" s="551"/>
      <c r="CO219" s="551"/>
      <c r="CP219" s="551"/>
      <c r="CQ219" s="551"/>
      <c r="CR219" s="551"/>
      <c r="CS219" s="551"/>
      <c r="CT219" s="551"/>
      <c r="CU219" s="551"/>
      <c r="CV219" s="551"/>
      <c r="CW219" s="551"/>
      <c r="CX219" s="551"/>
      <c r="CY219" s="551"/>
      <c r="CZ219" s="551"/>
      <c r="DA219" s="551"/>
    </row>
    <row r="220" spans="1:105" ht="15" x14ac:dyDescent="0.25">
      <c r="A220" s="411" t="s">
        <v>32</v>
      </c>
      <c r="B220" s="411"/>
      <c r="C220" s="411"/>
      <c r="D220" s="411"/>
      <c r="E220" s="411"/>
      <c r="F220" s="411"/>
      <c r="G220" s="411"/>
      <c r="H220" s="552"/>
      <c r="I220" s="553"/>
      <c r="J220" s="553"/>
      <c r="K220" s="553"/>
      <c r="L220" s="553"/>
      <c r="M220" s="553"/>
      <c r="N220" s="553"/>
      <c r="O220" s="553"/>
      <c r="P220" s="553"/>
      <c r="Q220" s="553"/>
      <c r="R220" s="553"/>
      <c r="S220" s="553"/>
      <c r="T220" s="553"/>
      <c r="U220" s="553"/>
      <c r="V220" s="553"/>
      <c r="W220" s="553"/>
      <c r="X220" s="553"/>
      <c r="Y220" s="553"/>
      <c r="Z220" s="553"/>
      <c r="AA220" s="553"/>
      <c r="AB220" s="553"/>
      <c r="AC220" s="553"/>
      <c r="AD220" s="553"/>
      <c r="AE220" s="553"/>
      <c r="AF220" s="553"/>
      <c r="AG220" s="553"/>
      <c r="AH220" s="553"/>
      <c r="AI220" s="553"/>
      <c r="AJ220" s="553"/>
      <c r="AK220" s="553"/>
      <c r="AL220" s="553"/>
      <c r="AM220" s="553"/>
      <c r="AN220" s="553"/>
      <c r="AO220" s="553"/>
      <c r="AP220" s="553"/>
      <c r="AQ220" s="553"/>
      <c r="AR220" s="553"/>
      <c r="AS220" s="553"/>
      <c r="AT220" s="553"/>
      <c r="AU220" s="553"/>
      <c r="AV220" s="553"/>
      <c r="AW220" s="553"/>
      <c r="AX220" s="553"/>
      <c r="AY220" s="553"/>
      <c r="AZ220" s="553"/>
      <c r="BA220" s="553"/>
      <c r="BB220" s="553"/>
      <c r="BC220" s="553"/>
      <c r="BD220" s="553"/>
      <c r="BE220" s="553"/>
      <c r="BF220" s="553"/>
      <c r="BG220" s="553"/>
      <c r="BH220" s="553"/>
      <c r="BI220" s="553"/>
      <c r="BJ220" s="553"/>
      <c r="BK220" s="553"/>
      <c r="BL220" s="553"/>
      <c r="BM220" s="553"/>
      <c r="BN220" s="553"/>
      <c r="BO220" s="553"/>
      <c r="BP220" s="553"/>
      <c r="BQ220" s="553"/>
      <c r="BR220" s="553"/>
      <c r="BS220" s="554"/>
      <c r="BT220" s="404"/>
      <c r="BU220" s="404"/>
      <c r="BV220" s="404"/>
      <c r="BW220" s="404"/>
      <c r="BX220" s="404"/>
      <c r="BY220" s="404"/>
      <c r="BZ220" s="404"/>
      <c r="CA220" s="404"/>
      <c r="CB220" s="404"/>
      <c r="CC220" s="404"/>
      <c r="CD220" s="404"/>
      <c r="CE220" s="404"/>
      <c r="CF220" s="404"/>
      <c r="CG220" s="404"/>
      <c r="CH220" s="404"/>
      <c r="CI220" s="404"/>
      <c r="CJ220" s="551"/>
      <c r="CK220" s="551"/>
      <c r="CL220" s="551"/>
      <c r="CM220" s="551"/>
      <c r="CN220" s="551"/>
      <c r="CO220" s="551"/>
      <c r="CP220" s="551"/>
      <c r="CQ220" s="551"/>
      <c r="CR220" s="551"/>
      <c r="CS220" s="551"/>
      <c r="CT220" s="551"/>
      <c r="CU220" s="551"/>
      <c r="CV220" s="551"/>
      <c r="CW220" s="551"/>
      <c r="CX220" s="551"/>
      <c r="CY220" s="551"/>
      <c r="CZ220" s="551"/>
      <c r="DA220" s="551"/>
    </row>
    <row r="221" spans="1:105" ht="15" x14ac:dyDescent="0.25">
      <c r="A221" s="411" t="s">
        <v>33</v>
      </c>
      <c r="B221" s="411"/>
      <c r="C221" s="411"/>
      <c r="D221" s="411"/>
      <c r="E221" s="411"/>
      <c r="F221" s="411"/>
      <c r="G221" s="411"/>
      <c r="H221" s="552"/>
      <c r="I221" s="553"/>
      <c r="J221" s="553"/>
      <c r="K221" s="553"/>
      <c r="L221" s="553"/>
      <c r="M221" s="553"/>
      <c r="N221" s="553"/>
      <c r="O221" s="553"/>
      <c r="P221" s="553"/>
      <c r="Q221" s="553"/>
      <c r="R221" s="553"/>
      <c r="S221" s="553"/>
      <c r="T221" s="553"/>
      <c r="U221" s="553"/>
      <c r="V221" s="553"/>
      <c r="W221" s="553"/>
      <c r="X221" s="553"/>
      <c r="Y221" s="553"/>
      <c r="Z221" s="553"/>
      <c r="AA221" s="553"/>
      <c r="AB221" s="553"/>
      <c r="AC221" s="553"/>
      <c r="AD221" s="553"/>
      <c r="AE221" s="553"/>
      <c r="AF221" s="553"/>
      <c r="AG221" s="553"/>
      <c r="AH221" s="553"/>
      <c r="AI221" s="553"/>
      <c r="AJ221" s="553"/>
      <c r="AK221" s="553"/>
      <c r="AL221" s="553"/>
      <c r="AM221" s="553"/>
      <c r="AN221" s="553"/>
      <c r="AO221" s="553"/>
      <c r="AP221" s="553"/>
      <c r="AQ221" s="553"/>
      <c r="AR221" s="553"/>
      <c r="AS221" s="553"/>
      <c r="AT221" s="553"/>
      <c r="AU221" s="553"/>
      <c r="AV221" s="553"/>
      <c r="AW221" s="553"/>
      <c r="AX221" s="553"/>
      <c r="AY221" s="553"/>
      <c r="AZ221" s="553"/>
      <c r="BA221" s="553"/>
      <c r="BB221" s="553"/>
      <c r="BC221" s="553"/>
      <c r="BD221" s="553"/>
      <c r="BE221" s="553"/>
      <c r="BF221" s="553"/>
      <c r="BG221" s="553"/>
      <c r="BH221" s="553"/>
      <c r="BI221" s="553"/>
      <c r="BJ221" s="553"/>
      <c r="BK221" s="553"/>
      <c r="BL221" s="553"/>
      <c r="BM221" s="553"/>
      <c r="BN221" s="553"/>
      <c r="BO221" s="553"/>
      <c r="BP221" s="553"/>
      <c r="BQ221" s="553"/>
      <c r="BR221" s="553"/>
      <c r="BS221" s="554"/>
      <c r="BT221" s="404"/>
      <c r="BU221" s="404"/>
      <c r="BV221" s="404"/>
      <c r="BW221" s="404"/>
      <c r="BX221" s="404"/>
      <c r="BY221" s="404"/>
      <c r="BZ221" s="404"/>
      <c r="CA221" s="404"/>
      <c r="CB221" s="404"/>
      <c r="CC221" s="404"/>
      <c r="CD221" s="404"/>
      <c r="CE221" s="404"/>
      <c r="CF221" s="404"/>
      <c r="CG221" s="404"/>
      <c r="CH221" s="404"/>
      <c r="CI221" s="404"/>
      <c r="CJ221" s="551"/>
      <c r="CK221" s="551"/>
      <c r="CL221" s="551"/>
      <c r="CM221" s="551"/>
      <c r="CN221" s="551"/>
      <c r="CO221" s="551"/>
      <c r="CP221" s="551"/>
      <c r="CQ221" s="551"/>
      <c r="CR221" s="551"/>
      <c r="CS221" s="551"/>
      <c r="CT221" s="551"/>
      <c r="CU221" s="551"/>
      <c r="CV221" s="551"/>
      <c r="CW221" s="551"/>
      <c r="CX221" s="551"/>
      <c r="CY221" s="551"/>
      <c r="CZ221" s="551"/>
      <c r="DA221" s="551"/>
    </row>
    <row r="222" spans="1:105" ht="15" customHeight="1" x14ac:dyDescent="0.25">
      <c r="A222" s="411" t="s">
        <v>34</v>
      </c>
      <c r="B222" s="411"/>
      <c r="C222" s="411"/>
      <c r="D222" s="411"/>
      <c r="E222" s="411"/>
      <c r="F222" s="411"/>
      <c r="G222" s="411"/>
      <c r="H222" s="552"/>
      <c r="I222" s="553"/>
      <c r="J222" s="553"/>
      <c r="K222" s="553"/>
      <c r="L222" s="553"/>
      <c r="M222" s="553"/>
      <c r="N222" s="553"/>
      <c r="O222" s="553"/>
      <c r="P222" s="553"/>
      <c r="Q222" s="553"/>
      <c r="R222" s="553"/>
      <c r="S222" s="553"/>
      <c r="T222" s="553"/>
      <c r="U222" s="553"/>
      <c r="V222" s="553"/>
      <c r="W222" s="553"/>
      <c r="X222" s="553"/>
      <c r="Y222" s="553"/>
      <c r="Z222" s="553"/>
      <c r="AA222" s="553"/>
      <c r="AB222" s="553"/>
      <c r="AC222" s="553"/>
      <c r="AD222" s="553"/>
      <c r="AE222" s="553"/>
      <c r="AF222" s="553"/>
      <c r="AG222" s="553"/>
      <c r="AH222" s="553"/>
      <c r="AI222" s="553"/>
      <c r="AJ222" s="553"/>
      <c r="AK222" s="553"/>
      <c r="AL222" s="553"/>
      <c r="AM222" s="553"/>
      <c r="AN222" s="553"/>
      <c r="AO222" s="553"/>
      <c r="AP222" s="553"/>
      <c r="AQ222" s="553"/>
      <c r="AR222" s="553"/>
      <c r="AS222" s="553"/>
      <c r="AT222" s="553"/>
      <c r="AU222" s="553"/>
      <c r="AV222" s="553"/>
      <c r="AW222" s="553"/>
      <c r="AX222" s="553"/>
      <c r="AY222" s="553"/>
      <c r="AZ222" s="553"/>
      <c r="BA222" s="553"/>
      <c r="BB222" s="553"/>
      <c r="BC222" s="553"/>
      <c r="BD222" s="553"/>
      <c r="BE222" s="553"/>
      <c r="BF222" s="553"/>
      <c r="BG222" s="553"/>
      <c r="BH222" s="553"/>
      <c r="BI222" s="553"/>
      <c r="BJ222" s="553"/>
      <c r="BK222" s="553"/>
      <c r="BL222" s="553"/>
      <c r="BM222" s="553"/>
      <c r="BN222" s="553"/>
      <c r="BO222" s="553"/>
      <c r="BP222" s="553"/>
      <c r="BQ222" s="553"/>
      <c r="BR222" s="553"/>
      <c r="BS222" s="554"/>
      <c r="BT222" s="404"/>
      <c r="BU222" s="404"/>
      <c r="BV222" s="404"/>
      <c r="BW222" s="404"/>
      <c r="BX222" s="404"/>
      <c r="BY222" s="404"/>
      <c r="BZ222" s="404"/>
      <c r="CA222" s="404"/>
      <c r="CB222" s="404"/>
      <c r="CC222" s="404"/>
      <c r="CD222" s="404"/>
      <c r="CE222" s="404"/>
      <c r="CF222" s="404"/>
      <c r="CG222" s="404"/>
      <c r="CH222" s="404"/>
      <c r="CI222" s="404"/>
      <c r="CJ222" s="551"/>
      <c r="CK222" s="551"/>
      <c r="CL222" s="551"/>
      <c r="CM222" s="551"/>
      <c r="CN222" s="551"/>
      <c r="CO222" s="551"/>
      <c r="CP222" s="551"/>
      <c r="CQ222" s="551"/>
      <c r="CR222" s="551"/>
      <c r="CS222" s="551"/>
      <c r="CT222" s="551"/>
      <c r="CU222" s="551"/>
      <c r="CV222" s="551"/>
      <c r="CW222" s="551"/>
      <c r="CX222" s="551"/>
      <c r="CY222" s="551"/>
      <c r="CZ222" s="551"/>
      <c r="DA222" s="551"/>
    </row>
    <row r="223" spans="1:105" ht="15" customHeight="1" x14ac:dyDescent="0.25">
      <c r="A223" s="411" t="s">
        <v>35</v>
      </c>
      <c r="B223" s="411"/>
      <c r="C223" s="411"/>
      <c r="D223" s="411"/>
      <c r="E223" s="411"/>
      <c r="F223" s="411"/>
      <c r="G223" s="411"/>
      <c r="H223" s="552"/>
      <c r="I223" s="553"/>
      <c r="J223" s="553"/>
      <c r="K223" s="553"/>
      <c r="L223" s="553"/>
      <c r="M223" s="553"/>
      <c r="N223" s="553"/>
      <c r="O223" s="553"/>
      <c r="P223" s="553"/>
      <c r="Q223" s="553"/>
      <c r="R223" s="553"/>
      <c r="S223" s="553"/>
      <c r="T223" s="553"/>
      <c r="U223" s="553"/>
      <c r="V223" s="553"/>
      <c r="W223" s="553"/>
      <c r="X223" s="553"/>
      <c r="Y223" s="553"/>
      <c r="Z223" s="553"/>
      <c r="AA223" s="553"/>
      <c r="AB223" s="553"/>
      <c r="AC223" s="553"/>
      <c r="AD223" s="553"/>
      <c r="AE223" s="553"/>
      <c r="AF223" s="553"/>
      <c r="AG223" s="553"/>
      <c r="AH223" s="553"/>
      <c r="AI223" s="553"/>
      <c r="AJ223" s="553"/>
      <c r="AK223" s="553"/>
      <c r="AL223" s="553"/>
      <c r="AM223" s="553"/>
      <c r="AN223" s="553"/>
      <c r="AO223" s="553"/>
      <c r="AP223" s="553"/>
      <c r="AQ223" s="553"/>
      <c r="AR223" s="553"/>
      <c r="AS223" s="553"/>
      <c r="AT223" s="553"/>
      <c r="AU223" s="553"/>
      <c r="AV223" s="553"/>
      <c r="AW223" s="553"/>
      <c r="AX223" s="553"/>
      <c r="AY223" s="553"/>
      <c r="AZ223" s="553"/>
      <c r="BA223" s="553"/>
      <c r="BB223" s="553"/>
      <c r="BC223" s="553"/>
      <c r="BD223" s="553"/>
      <c r="BE223" s="553"/>
      <c r="BF223" s="553"/>
      <c r="BG223" s="553"/>
      <c r="BH223" s="553"/>
      <c r="BI223" s="553"/>
      <c r="BJ223" s="553"/>
      <c r="BK223" s="553"/>
      <c r="BL223" s="553"/>
      <c r="BM223" s="553"/>
      <c r="BN223" s="553"/>
      <c r="BO223" s="553"/>
      <c r="BP223" s="553"/>
      <c r="BQ223" s="553"/>
      <c r="BR223" s="553"/>
      <c r="BS223" s="554"/>
      <c r="BT223" s="404"/>
      <c r="BU223" s="404"/>
      <c r="BV223" s="404"/>
      <c r="BW223" s="404"/>
      <c r="BX223" s="404"/>
      <c r="BY223" s="404"/>
      <c r="BZ223" s="404"/>
      <c r="CA223" s="404"/>
      <c r="CB223" s="404"/>
      <c r="CC223" s="404"/>
      <c r="CD223" s="404"/>
      <c r="CE223" s="404"/>
      <c r="CF223" s="404"/>
      <c r="CG223" s="404"/>
      <c r="CH223" s="404"/>
      <c r="CI223" s="404"/>
      <c r="CJ223" s="551"/>
      <c r="CK223" s="551"/>
      <c r="CL223" s="551"/>
      <c r="CM223" s="551"/>
      <c r="CN223" s="551"/>
      <c r="CO223" s="551"/>
      <c r="CP223" s="551"/>
      <c r="CQ223" s="551"/>
      <c r="CR223" s="551"/>
      <c r="CS223" s="551"/>
      <c r="CT223" s="551"/>
      <c r="CU223" s="551"/>
      <c r="CV223" s="551"/>
      <c r="CW223" s="551"/>
      <c r="CX223" s="551"/>
      <c r="CY223" s="551"/>
      <c r="CZ223" s="551"/>
      <c r="DA223" s="551"/>
    </row>
    <row r="224" spans="1:105" ht="15" customHeight="1" x14ac:dyDescent="0.25">
      <c r="A224" s="411" t="s">
        <v>35</v>
      </c>
      <c r="B224" s="411"/>
      <c r="C224" s="411"/>
      <c r="D224" s="411"/>
      <c r="E224" s="411"/>
      <c r="F224" s="411"/>
      <c r="G224" s="411"/>
      <c r="H224" s="490" t="s">
        <v>7</v>
      </c>
      <c r="I224" s="491"/>
      <c r="J224" s="491"/>
      <c r="K224" s="491"/>
      <c r="L224" s="491"/>
      <c r="M224" s="491"/>
      <c r="N224" s="491"/>
      <c r="O224" s="491"/>
      <c r="P224" s="491"/>
      <c r="Q224" s="491"/>
      <c r="R224" s="491"/>
      <c r="S224" s="491"/>
      <c r="T224" s="491"/>
      <c r="U224" s="491"/>
      <c r="V224" s="491"/>
      <c r="W224" s="491"/>
      <c r="X224" s="491"/>
      <c r="Y224" s="491"/>
      <c r="Z224" s="491"/>
      <c r="AA224" s="491"/>
      <c r="AB224" s="491"/>
      <c r="AC224" s="491"/>
      <c r="AD224" s="491"/>
      <c r="AE224" s="491"/>
      <c r="AF224" s="491"/>
      <c r="AG224" s="491"/>
      <c r="AH224" s="491"/>
      <c r="AI224" s="491"/>
      <c r="AJ224" s="491"/>
      <c r="AK224" s="491"/>
      <c r="AL224" s="491"/>
      <c r="AM224" s="491"/>
      <c r="AN224" s="491"/>
      <c r="AO224" s="491"/>
      <c r="AP224" s="491"/>
      <c r="AQ224" s="491"/>
      <c r="AR224" s="491"/>
      <c r="AS224" s="491"/>
      <c r="AT224" s="491"/>
      <c r="AU224" s="491"/>
      <c r="AV224" s="491"/>
      <c r="AW224" s="491"/>
      <c r="AX224" s="491"/>
      <c r="AY224" s="491"/>
      <c r="AZ224" s="491"/>
      <c r="BA224" s="491"/>
      <c r="BB224" s="491"/>
      <c r="BC224" s="491"/>
      <c r="BD224" s="491"/>
      <c r="BE224" s="491"/>
      <c r="BF224" s="491"/>
      <c r="BG224" s="491"/>
      <c r="BH224" s="491"/>
      <c r="BI224" s="491"/>
      <c r="BJ224" s="491"/>
      <c r="BK224" s="491"/>
      <c r="BL224" s="491"/>
      <c r="BM224" s="491"/>
      <c r="BN224" s="491"/>
      <c r="BO224" s="491"/>
      <c r="BP224" s="491"/>
      <c r="BQ224" s="491"/>
      <c r="BR224" s="491"/>
      <c r="BS224" s="492"/>
      <c r="BT224" s="404" t="s">
        <v>8</v>
      </c>
      <c r="BU224" s="404"/>
      <c r="BV224" s="404"/>
      <c r="BW224" s="404"/>
      <c r="BX224" s="404"/>
      <c r="BY224" s="404"/>
      <c r="BZ224" s="404"/>
      <c r="CA224" s="404"/>
      <c r="CB224" s="404"/>
      <c r="CC224" s="404"/>
      <c r="CD224" s="404"/>
      <c r="CE224" s="404"/>
      <c r="CF224" s="404"/>
      <c r="CG224" s="404"/>
      <c r="CH224" s="404"/>
      <c r="CI224" s="404"/>
      <c r="CJ224" s="551"/>
      <c r="CK224" s="551"/>
      <c r="CL224" s="551"/>
      <c r="CM224" s="551"/>
      <c r="CN224" s="551"/>
      <c r="CO224" s="551"/>
      <c r="CP224" s="551"/>
      <c r="CQ224" s="551"/>
      <c r="CR224" s="551"/>
      <c r="CS224" s="551"/>
      <c r="CT224" s="551"/>
      <c r="CU224" s="551"/>
      <c r="CV224" s="551"/>
      <c r="CW224" s="551"/>
      <c r="CX224" s="551"/>
      <c r="CY224" s="551"/>
      <c r="CZ224" s="551"/>
      <c r="DA224" s="551"/>
    </row>
    <row r="225" spans="1:105" ht="15" customHeight="1" x14ac:dyDescent="0.25">
      <c r="A225" s="18"/>
      <c r="B225" s="18"/>
      <c r="C225" s="18"/>
      <c r="D225" s="18"/>
      <c r="E225" s="18"/>
      <c r="F225" s="18"/>
      <c r="G225" s="18"/>
      <c r="H225" s="19"/>
      <c r="I225" s="19"/>
      <c r="J225" s="19"/>
      <c r="K225" s="19"/>
      <c r="L225" s="19"/>
      <c r="M225" s="19"/>
      <c r="N225" s="19"/>
      <c r="O225" s="19"/>
      <c r="P225" s="19"/>
      <c r="Q225" s="19"/>
      <c r="R225" s="19"/>
      <c r="S225" s="19"/>
      <c r="T225" s="19"/>
      <c r="U225" s="19"/>
      <c r="V225" s="19"/>
      <c r="W225" s="19"/>
      <c r="X225" s="19"/>
      <c r="Y225" s="19"/>
      <c r="Z225" s="19"/>
      <c r="AA225" s="19"/>
      <c r="AB225" s="19"/>
      <c r="AC225" s="19"/>
      <c r="AD225" s="19"/>
      <c r="AE225" s="19"/>
      <c r="AF225" s="19"/>
      <c r="AG225" s="19"/>
      <c r="AH225" s="19"/>
      <c r="AI225" s="19"/>
      <c r="AJ225" s="19"/>
      <c r="AK225" s="19"/>
      <c r="AL225" s="19"/>
      <c r="AM225" s="19"/>
      <c r="AN225" s="19"/>
      <c r="AO225" s="19"/>
      <c r="AP225" s="19"/>
      <c r="AQ225" s="19"/>
      <c r="AR225" s="19"/>
      <c r="AS225" s="19"/>
      <c r="AT225" s="19"/>
      <c r="AU225" s="19"/>
      <c r="AV225" s="19"/>
      <c r="AW225" s="19"/>
      <c r="AX225" s="19"/>
      <c r="AY225" s="19"/>
      <c r="AZ225" s="19"/>
      <c r="BA225" s="19"/>
      <c r="BB225" s="19"/>
      <c r="BC225" s="19"/>
      <c r="BD225" s="19"/>
      <c r="BE225" s="19"/>
      <c r="BF225" s="19"/>
      <c r="BG225" s="19"/>
      <c r="BH225" s="19"/>
      <c r="BI225" s="19"/>
      <c r="BJ225" s="19"/>
      <c r="BK225" s="19"/>
      <c r="BL225" s="19"/>
      <c r="BM225" s="19"/>
      <c r="BN225" s="19"/>
      <c r="BO225" s="19"/>
      <c r="BP225" s="19"/>
      <c r="BQ225" s="19"/>
      <c r="BR225" s="19"/>
      <c r="BS225" s="19"/>
      <c r="BT225" s="20"/>
      <c r="BU225" s="20"/>
      <c r="BV225" s="20"/>
      <c r="BW225" s="20"/>
      <c r="BX225" s="20"/>
      <c r="BY225" s="20"/>
      <c r="BZ225" s="20"/>
      <c r="CA225" s="20"/>
      <c r="CB225" s="20"/>
      <c r="CC225" s="20"/>
      <c r="CD225" s="20"/>
      <c r="CE225" s="20"/>
      <c r="CF225" s="20"/>
      <c r="CG225" s="20"/>
      <c r="CH225" s="20"/>
      <c r="CI225" s="20"/>
      <c r="CJ225" s="21"/>
      <c r="CK225" s="21"/>
      <c r="CL225" s="21"/>
      <c r="CM225" s="21"/>
      <c r="CN225" s="21"/>
      <c r="CO225" s="21"/>
      <c r="CP225" s="21"/>
      <c r="CQ225" s="21"/>
      <c r="CR225" s="21"/>
      <c r="CS225" s="21"/>
      <c r="CT225" s="21"/>
      <c r="CU225" s="21"/>
      <c r="CV225" s="21"/>
      <c r="CW225" s="21"/>
      <c r="CX225" s="21"/>
      <c r="CY225" s="21"/>
      <c r="CZ225" s="21"/>
      <c r="DA225" s="21"/>
    </row>
    <row r="226" spans="1:105" s="6" customFormat="1" ht="14.25" x14ac:dyDescent="0.2">
      <c r="A226" s="465" t="s">
        <v>157</v>
      </c>
      <c r="B226" s="465"/>
      <c r="C226" s="465"/>
      <c r="D226" s="465"/>
      <c r="E226" s="465"/>
      <c r="F226" s="465"/>
      <c r="G226" s="465"/>
      <c r="H226" s="465"/>
      <c r="I226" s="465"/>
      <c r="J226" s="465"/>
      <c r="K226" s="465"/>
      <c r="L226" s="465"/>
      <c r="M226" s="465"/>
      <c r="N226" s="465"/>
      <c r="O226" s="465"/>
      <c r="P226" s="465"/>
      <c r="Q226" s="465"/>
      <c r="R226" s="465"/>
      <c r="S226" s="465"/>
      <c r="T226" s="465"/>
      <c r="U226" s="465"/>
      <c r="V226" s="465"/>
      <c r="W226" s="465"/>
      <c r="X226" s="465"/>
      <c r="Y226" s="465"/>
      <c r="Z226" s="465"/>
      <c r="AA226" s="465"/>
      <c r="AB226" s="465"/>
      <c r="AC226" s="465"/>
      <c r="AD226" s="465"/>
      <c r="AE226" s="465"/>
      <c r="AF226" s="465"/>
      <c r="AG226" s="465"/>
      <c r="AH226" s="465"/>
      <c r="AI226" s="465"/>
      <c r="AJ226" s="465"/>
      <c r="AK226" s="465"/>
      <c r="AL226" s="465"/>
      <c r="AM226" s="465"/>
      <c r="AN226" s="465"/>
      <c r="AO226" s="465"/>
      <c r="AP226" s="465"/>
      <c r="AQ226" s="465"/>
      <c r="AR226" s="465"/>
      <c r="AS226" s="465"/>
      <c r="AT226" s="465"/>
      <c r="AU226" s="465"/>
      <c r="AV226" s="465"/>
      <c r="AW226" s="465"/>
      <c r="AX226" s="465"/>
      <c r="AY226" s="465"/>
      <c r="AZ226" s="465"/>
      <c r="BA226" s="465"/>
      <c r="BB226" s="465"/>
      <c r="BC226" s="465"/>
      <c r="BD226" s="465"/>
      <c r="BE226" s="465"/>
      <c r="BF226" s="465"/>
      <c r="BG226" s="465"/>
      <c r="BH226" s="465"/>
      <c r="BI226" s="465"/>
      <c r="BJ226" s="465"/>
      <c r="BK226" s="465"/>
      <c r="BL226" s="465"/>
      <c r="BM226" s="465"/>
      <c r="BN226" s="465"/>
      <c r="BO226" s="465"/>
      <c r="BP226" s="465"/>
      <c r="BQ226" s="465"/>
      <c r="BR226" s="465"/>
      <c r="BS226" s="465"/>
      <c r="BT226" s="465"/>
      <c r="BU226" s="465"/>
      <c r="BV226" s="465"/>
      <c r="BW226" s="465"/>
      <c r="BX226" s="465"/>
      <c r="BY226" s="465"/>
      <c r="BZ226" s="465"/>
      <c r="CA226" s="465"/>
      <c r="CB226" s="465"/>
      <c r="CC226" s="465"/>
      <c r="CD226" s="465"/>
      <c r="CE226" s="465"/>
      <c r="CF226" s="465"/>
      <c r="CG226" s="465"/>
      <c r="CH226" s="465"/>
      <c r="CI226" s="465"/>
      <c r="CJ226" s="465"/>
      <c r="CK226" s="465"/>
      <c r="CL226" s="465"/>
      <c r="CM226" s="465"/>
      <c r="CN226" s="465"/>
      <c r="CO226" s="465"/>
      <c r="CP226" s="465"/>
      <c r="CQ226" s="465"/>
      <c r="CR226" s="465"/>
      <c r="CS226" s="465"/>
      <c r="CT226" s="465"/>
      <c r="CU226" s="465"/>
      <c r="CV226" s="465"/>
      <c r="CW226" s="465"/>
      <c r="CX226" s="465"/>
      <c r="CY226" s="465"/>
      <c r="CZ226" s="465"/>
      <c r="DA226" s="465"/>
    </row>
    <row r="227" spans="1:105" s="6" customFormat="1" ht="14.25" x14ac:dyDescent="0.2">
      <c r="A227" s="17"/>
      <c r="B227" s="17"/>
      <c r="C227" s="17"/>
      <c r="D227" s="17"/>
      <c r="E227" s="17"/>
      <c r="F227" s="17"/>
      <c r="G227" s="17"/>
      <c r="H227" s="17"/>
      <c r="I227" s="17"/>
      <c r="J227" s="17"/>
      <c r="K227" s="17"/>
      <c r="L227" s="17"/>
      <c r="M227" s="17"/>
      <c r="N227" s="17"/>
      <c r="O227" s="17"/>
      <c r="P227" s="17"/>
      <c r="Q227" s="17"/>
      <c r="R227" s="17"/>
      <c r="S227" s="17"/>
      <c r="T227" s="17"/>
      <c r="U227" s="17"/>
      <c r="V227" s="17"/>
      <c r="W227" s="17"/>
      <c r="X227" s="17"/>
      <c r="Y227" s="17"/>
      <c r="Z227" s="17"/>
      <c r="AA227" s="17"/>
      <c r="AB227" s="17"/>
      <c r="AC227" s="17"/>
      <c r="AD227" s="17"/>
      <c r="AE227" s="17"/>
      <c r="AF227" s="17"/>
      <c r="AG227" s="17"/>
      <c r="AH227" s="17"/>
      <c r="AI227" s="17"/>
      <c r="AJ227" s="17"/>
      <c r="AK227" s="17"/>
      <c r="AL227" s="17"/>
      <c r="AM227" s="17"/>
      <c r="AN227" s="17"/>
      <c r="AO227" s="17"/>
      <c r="AP227" s="17"/>
      <c r="AQ227" s="17"/>
      <c r="AR227" s="17"/>
      <c r="AS227" s="17"/>
      <c r="AT227" s="17"/>
      <c r="AU227" s="17"/>
      <c r="AV227" s="17"/>
      <c r="AW227" s="17"/>
      <c r="AX227" s="17"/>
      <c r="AY227" s="17"/>
      <c r="AZ227" s="17"/>
      <c r="BA227" s="17"/>
      <c r="BB227" s="17"/>
      <c r="BC227" s="17"/>
      <c r="BD227" s="17"/>
      <c r="BE227" s="17"/>
      <c r="BF227" s="17"/>
      <c r="BG227" s="17"/>
      <c r="BH227" s="17"/>
      <c r="BI227" s="17"/>
      <c r="BJ227" s="17"/>
      <c r="BK227" s="17"/>
      <c r="BL227" s="17"/>
      <c r="BM227" s="17"/>
      <c r="BN227" s="17"/>
      <c r="BO227" s="17"/>
      <c r="BP227" s="17"/>
      <c r="BQ227" s="17"/>
      <c r="BR227" s="17"/>
      <c r="BS227" s="17"/>
      <c r="BT227" s="17"/>
      <c r="BU227" s="17"/>
      <c r="BV227" s="17"/>
      <c r="BW227" s="17"/>
      <c r="BX227" s="17"/>
      <c r="BY227" s="17"/>
      <c r="BZ227" s="17"/>
      <c r="CA227" s="17"/>
      <c r="CB227" s="17"/>
      <c r="CC227" s="17"/>
      <c r="CD227" s="17"/>
      <c r="CE227" s="17"/>
      <c r="CF227" s="17"/>
      <c r="CG227" s="17"/>
      <c r="CH227" s="17"/>
      <c r="CI227" s="17"/>
      <c r="CJ227" s="17"/>
      <c r="CK227" s="17"/>
      <c r="CL227" s="17"/>
      <c r="CM227" s="17"/>
      <c r="CN227" s="17"/>
      <c r="CO227" s="17"/>
      <c r="CP227" s="17"/>
      <c r="CQ227" s="17"/>
      <c r="CR227" s="17"/>
      <c r="CS227" s="17"/>
      <c r="CT227" s="17"/>
      <c r="CU227" s="17"/>
      <c r="CV227" s="17"/>
      <c r="CW227" s="17"/>
      <c r="CX227" s="17"/>
      <c r="CY227" s="17"/>
      <c r="CZ227" s="17"/>
      <c r="DA227" s="17"/>
    </row>
    <row r="228" spans="1:105" ht="30" customHeight="1" x14ac:dyDescent="0.25">
      <c r="A228" s="466" t="s">
        <v>0</v>
      </c>
      <c r="B228" s="467"/>
      <c r="C228" s="467"/>
      <c r="D228" s="467"/>
      <c r="E228" s="467"/>
      <c r="F228" s="467"/>
      <c r="G228" s="468"/>
      <c r="H228" s="466" t="s">
        <v>14</v>
      </c>
      <c r="I228" s="467"/>
      <c r="J228" s="467"/>
      <c r="K228" s="467"/>
      <c r="L228" s="467"/>
      <c r="M228" s="467"/>
      <c r="N228" s="467"/>
      <c r="O228" s="467"/>
      <c r="P228" s="467"/>
      <c r="Q228" s="467"/>
      <c r="R228" s="467"/>
      <c r="S228" s="467"/>
      <c r="T228" s="467"/>
      <c r="U228" s="467"/>
      <c r="V228" s="467"/>
      <c r="W228" s="467"/>
      <c r="X228" s="467"/>
      <c r="Y228" s="467"/>
      <c r="Z228" s="467"/>
      <c r="AA228" s="467"/>
      <c r="AB228" s="467"/>
      <c r="AC228" s="467"/>
      <c r="AD228" s="467"/>
      <c r="AE228" s="467"/>
      <c r="AF228" s="467"/>
      <c r="AG228" s="467"/>
      <c r="AH228" s="467"/>
      <c r="AI228" s="467"/>
      <c r="AJ228" s="467"/>
      <c r="AK228" s="467"/>
      <c r="AL228" s="467"/>
      <c r="AM228" s="467"/>
      <c r="AN228" s="467"/>
      <c r="AO228" s="467"/>
      <c r="AP228" s="467"/>
      <c r="AQ228" s="467"/>
      <c r="AR228" s="467"/>
      <c r="AS228" s="467"/>
      <c r="AT228" s="467"/>
      <c r="AU228" s="467"/>
      <c r="AV228" s="467"/>
      <c r="AW228" s="467"/>
      <c r="AX228" s="467"/>
      <c r="AY228" s="467"/>
      <c r="AZ228" s="467"/>
      <c r="BA228" s="467"/>
      <c r="BB228" s="467"/>
      <c r="BC228" s="467"/>
      <c r="BD228" s="467"/>
      <c r="BE228" s="467"/>
      <c r="BF228" s="467"/>
      <c r="BG228" s="467"/>
      <c r="BH228" s="467"/>
      <c r="BI228" s="467"/>
      <c r="BJ228" s="467"/>
      <c r="BK228" s="467"/>
      <c r="BL228" s="467"/>
      <c r="BM228" s="467"/>
      <c r="BN228" s="467"/>
      <c r="BO228" s="467"/>
      <c r="BP228" s="467"/>
      <c r="BQ228" s="467"/>
      <c r="BR228" s="467"/>
      <c r="BS228" s="468"/>
      <c r="BT228" s="466" t="s">
        <v>79</v>
      </c>
      <c r="BU228" s="467"/>
      <c r="BV228" s="467"/>
      <c r="BW228" s="467"/>
      <c r="BX228" s="467"/>
      <c r="BY228" s="467"/>
      <c r="BZ228" s="467"/>
      <c r="CA228" s="467"/>
      <c r="CB228" s="467"/>
      <c r="CC228" s="467"/>
      <c r="CD228" s="467"/>
      <c r="CE228" s="467"/>
      <c r="CF228" s="467"/>
      <c r="CG228" s="467"/>
      <c r="CH228" s="467"/>
      <c r="CI228" s="468"/>
      <c r="CJ228" s="466" t="s">
        <v>80</v>
      </c>
      <c r="CK228" s="467"/>
      <c r="CL228" s="467"/>
      <c r="CM228" s="467"/>
      <c r="CN228" s="467"/>
      <c r="CO228" s="467"/>
      <c r="CP228" s="467"/>
      <c r="CQ228" s="467"/>
      <c r="CR228" s="467"/>
      <c r="CS228" s="467"/>
      <c r="CT228" s="467"/>
      <c r="CU228" s="467"/>
      <c r="CV228" s="467"/>
      <c r="CW228" s="467"/>
      <c r="CX228" s="467"/>
      <c r="CY228" s="467"/>
      <c r="CZ228" s="467"/>
      <c r="DA228" s="468"/>
    </row>
    <row r="229" spans="1:105" ht="15" customHeight="1" x14ac:dyDescent="0.25">
      <c r="A229" s="411" t="s">
        <v>26</v>
      </c>
      <c r="B229" s="411"/>
      <c r="C229" s="411"/>
      <c r="D229" s="411"/>
      <c r="E229" s="411"/>
      <c r="F229" s="411"/>
      <c r="G229" s="411"/>
      <c r="H229" s="610" t="s">
        <v>117</v>
      </c>
      <c r="I229" s="611"/>
      <c r="J229" s="611"/>
      <c r="K229" s="611"/>
      <c r="L229" s="611"/>
      <c r="M229" s="611"/>
      <c r="N229" s="611"/>
      <c r="O229" s="611"/>
      <c r="P229" s="611"/>
      <c r="Q229" s="611"/>
      <c r="R229" s="611"/>
      <c r="S229" s="611"/>
      <c r="T229" s="611"/>
      <c r="U229" s="611"/>
      <c r="V229" s="611"/>
      <c r="W229" s="611"/>
      <c r="X229" s="611"/>
      <c r="Y229" s="611"/>
      <c r="Z229" s="611"/>
      <c r="AA229" s="611"/>
      <c r="AB229" s="611"/>
      <c r="AC229" s="611"/>
      <c r="AD229" s="611"/>
      <c r="AE229" s="611"/>
      <c r="AF229" s="611"/>
      <c r="AG229" s="611"/>
      <c r="AH229" s="611"/>
      <c r="AI229" s="611"/>
      <c r="AJ229" s="611"/>
      <c r="AK229" s="611"/>
      <c r="AL229" s="611"/>
      <c r="AM229" s="611"/>
      <c r="AN229" s="611"/>
      <c r="AO229" s="611"/>
      <c r="AP229" s="611"/>
      <c r="AQ229" s="611"/>
      <c r="AR229" s="611"/>
      <c r="AS229" s="611"/>
      <c r="AT229" s="611"/>
      <c r="AU229" s="611"/>
      <c r="AV229" s="611"/>
      <c r="AW229" s="611"/>
      <c r="AX229" s="611"/>
      <c r="AY229" s="611"/>
      <c r="AZ229" s="611"/>
      <c r="BA229" s="611"/>
      <c r="BB229" s="611"/>
      <c r="BC229" s="611"/>
      <c r="BD229" s="611"/>
      <c r="BE229" s="611"/>
      <c r="BF229" s="611"/>
      <c r="BG229" s="611"/>
      <c r="BH229" s="611"/>
      <c r="BI229" s="611"/>
      <c r="BJ229" s="611"/>
      <c r="BK229" s="611"/>
      <c r="BL229" s="611"/>
      <c r="BM229" s="611"/>
      <c r="BN229" s="611"/>
      <c r="BO229" s="611"/>
      <c r="BP229" s="611"/>
      <c r="BQ229" s="611"/>
      <c r="BR229" s="611"/>
      <c r="BS229" s="612"/>
      <c r="BT229" s="404"/>
      <c r="BU229" s="404"/>
      <c r="BV229" s="404"/>
      <c r="BW229" s="404"/>
      <c r="BX229" s="404"/>
      <c r="BY229" s="404"/>
      <c r="BZ229" s="404"/>
      <c r="CA229" s="404"/>
      <c r="CB229" s="404"/>
      <c r="CC229" s="404"/>
      <c r="CD229" s="404"/>
      <c r="CE229" s="404"/>
      <c r="CF229" s="404"/>
      <c r="CG229" s="404"/>
      <c r="CH229" s="404"/>
      <c r="CI229" s="404"/>
      <c r="CJ229" s="427"/>
      <c r="CK229" s="427"/>
      <c r="CL229" s="427"/>
      <c r="CM229" s="427"/>
      <c r="CN229" s="427"/>
      <c r="CO229" s="427"/>
      <c r="CP229" s="427"/>
      <c r="CQ229" s="427"/>
      <c r="CR229" s="427"/>
      <c r="CS229" s="427"/>
      <c r="CT229" s="427"/>
      <c r="CU229" s="427"/>
      <c r="CV229" s="427"/>
      <c r="CW229" s="427"/>
      <c r="CX229" s="427"/>
      <c r="CY229" s="427"/>
      <c r="CZ229" s="427"/>
      <c r="DA229" s="427"/>
    </row>
    <row r="230" spans="1:105" ht="15" customHeight="1" x14ac:dyDescent="0.25">
      <c r="A230" s="411" t="s">
        <v>30</v>
      </c>
      <c r="B230" s="411"/>
      <c r="C230" s="411"/>
      <c r="D230" s="411"/>
      <c r="E230" s="411"/>
      <c r="F230" s="411"/>
      <c r="G230" s="411"/>
      <c r="H230" s="610" t="s">
        <v>119</v>
      </c>
      <c r="I230" s="611"/>
      <c r="J230" s="611"/>
      <c r="K230" s="611"/>
      <c r="L230" s="611"/>
      <c r="M230" s="611"/>
      <c r="N230" s="611"/>
      <c r="O230" s="611"/>
      <c r="P230" s="611"/>
      <c r="Q230" s="611"/>
      <c r="R230" s="611"/>
      <c r="S230" s="611"/>
      <c r="T230" s="611"/>
      <c r="U230" s="611"/>
      <c r="V230" s="611"/>
      <c r="W230" s="611"/>
      <c r="X230" s="611"/>
      <c r="Y230" s="611"/>
      <c r="Z230" s="611"/>
      <c r="AA230" s="611"/>
      <c r="AB230" s="611"/>
      <c r="AC230" s="611"/>
      <c r="AD230" s="611"/>
      <c r="AE230" s="611"/>
      <c r="AF230" s="611"/>
      <c r="AG230" s="611"/>
      <c r="AH230" s="611"/>
      <c r="AI230" s="611"/>
      <c r="AJ230" s="611"/>
      <c r="AK230" s="611"/>
      <c r="AL230" s="611"/>
      <c r="AM230" s="611"/>
      <c r="AN230" s="611"/>
      <c r="AO230" s="611"/>
      <c r="AP230" s="611"/>
      <c r="AQ230" s="611"/>
      <c r="AR230" s="611"/>
      <c r="AS230" s="611"/>
      <c r="AT230" s="611"/>
      <c r="AU230" s="611"/>
      <c r="AV230" s="611"/>
      <c r="AW230" s="611"/>
      <c r="AX230" s="611"/>
      <c r="AY230" s="611"/>
      <c r="AZ230" s="611"/>
      <c r="BA230" s="611"/>
      <c r="BB230" s="611"/>
      <c r="BC230" s="611"/>
      <c r="BD230" s="611"/>
      <c r="BE230" s="611"/>
      <c r="BF230" s="611"/>
      <c r="BG230" s="611"/>
      <c r="BH230" s="611"/>
      <c r="BI230" s="611"/>
      <c r="BJ230" s="611"/>
      <c r="BK230" s="611"/>
      <c r="BL230" s="611"/>
      <c r="BM230" s="611"/>
      <c r="BN230" s="611"/>
      <c r="BO230" s="611"/>
      <c r="BP230" s="611"/>
      <c r="BQ230" s="611"/>
      <c r="BR230" s="611"/>
      <c r="BS230" s="612"/>
      <c r="BT230" s="404"/>
      <c r="BU230" s="404"/>
      <c r="BV230" s="404"/>
      <c r="BW230" s="404"/>
      <c r="BX230" s="404"/>
      <c r="BY230" s="404"/>
      <c r="BZ230" s="404"/>
      <c r="CA230" s="404"/>
      <c r="CB230" s="404"/>
      <c r="CC230" s="404"/>
      <c r="CD230" s="404"/>
      <c r="CE230" s="404"/>
      <c r="CF230" s="404"/>
      <c r="CG230" s="404"/>
      <c r="CH230" s="404"/>
      <c r="CI230" s="404"/>
      <c r="CJ230" s="427"/>
      <c r="CK230" s="427"/>
      <c r="CL230" s="427"/>
      <c r="CM230" s="427"/>
      <c r="CN230" s="427"/>
      <c r="CO230" s="427"/>
      <c r="CP230" s="427"/>
      <c r="CQ230" s="427"/>
      <c r="CR230" s="427"/>
      <c r="CS230" s="427"/>
      <c r="CT230" s="427"/>
      <c r="CU230" s="427"/>
      <c r="CV230" s="427"/>
      <c r="CW230" s="427"/>
      <c r="CX230" s="427"/>
      <c r="CY230" s="427"/>
      <c r="CZ230" s="427"/>
      <c r="DA230" s="427"/>
    </row>
    <row r="231" spans="1:105" ht="15" customHeight="1" x14ac:dyDescent="0.25">
      <c r="A231" s="411" t="s">
        <v>36</v>
      </c>
      <c r="B231" s="411"/>
      <c r="C231" s="411"/>
      <c r="D231" s="411"/>
      <c r="E231" s="411"/>
      <c r="F231" s="411"/>
      <c r="G231" s="411"/>
      <c r="H231" s="610" t="s">
        <v>122</v>
      </c>
      <c r="I231" s="611"/>
      <c r="J231" s="611"/>
      <c r="K231" s="611"/>
      <c r="L231" s="611"/>
      <c r="M231" s="611"/>
      <c r="N231" s="611"/>
      <c r="O231" s="611"/>
      <c r="P231" s="611"/>
      <c r="Q231" s="611"/>
      <c r="R231" s="611"/>
      <c r="S231" s="611"/>
      <c r="T231" s="611"/>
      <c r="U231" s="611"/>
      <c r="V231" s="611"/>
      <c r="W231" s="611"/>
      <c r="X231" s="611"/>
      <c r="Y231" s="611"/>
      <c r="Z231" s="611"/>
      <c r="AA231" s="611"/>
      <c r="AB231" s="611"/>
      <c r="AC231" s="611"/>
      <c r="AD231" s="611"/>
      <c r="AE231" s="611"/>
      <c r="AF231" s="611"/>
      <c r="AG231" s="611"/>
      <c r="AH231" s="611"/>
      <c r="AI231" s="611"/>
      <c r="AJ231" s="611"/>
      <c r="AK231" s="611"/>
      <c r="AL231" s="611"/>
      <c r="AM231" s="611"/>
      <c r="AN231" s="611"/>
      <c r="AO231" s="611"/>
      <c r="AP231" s="611"/>
      <c r="AQ231" s="611"/>
      <c r="AR231" s="611"/>
      <c r="AS231" s="611"/>
      <c r="AT231" s="611"/>
      <c r="AU231" s="611"/>
      <c r="AV231" s="611"/>
      <c r="AW231" s="611"/>
      <c r="AX231" s="611"/>
      <c r="AY231" s="611"/>
      <c r="AZ231" s="611"/>
      <c r="BA231" s="611"/>
      <c r="BB231" s="611"/>
      <c r="BC231" s="611"/>
      <c r="BD231" s="611"/>
      <c r="BE231" s="611"/>
      <c r="BF231" s="611"/>
      <c r="BG231" s="611"/>
      <c r="BH231" s="611"/>
      <c r="BI231" s="611"/>
      <c r="BJ231" s="611"/>
      <c r="BK231" s="611"/>
      <c r="BL231" s="611"/>
      <c r="BM231" s="611"/>
      <c r="BN231" s="611"/>
      <c r="BO231" s="611"/>
      <c r="BP231" s="611"/>
      <c r="BQ231" s="611"/>
      <c r="BR231" s="611"/>
      <c r="BS231" s="612"/>
      <c r="BT231" s="404"/>
      <c r="BU231" s="404"/>
      <c r="BV231" s="404"/>
      <c r="BW231" s="404"/>
      <c r="BX231" s="404"/>
      <c r="BY231" s="404"/>
      <c r="BZ231" s="404"/>
      <c r="CA231" s="404"/>
      <c r="CB231" s="404"/>
      <c r="CC231" s="404"/>
      <c r="CD231" s="404"/>
      <c r="CE231" s="404"/>
      <c r="CF231" s="404"/>
      <c r="CG231" s="404"/>
      <c r="CH231" s="404"/>
      <c r="CI231" s="404"/>
      <c r="CJ231" s="551"/>
      <c r="CK231" s="551"/>
      <c r="CL231" s="551"/>
      <c r="CM231" s="551"/>
      <c r="CN231" s="551"/>
      <c r="CO231" s="551"/>
      <c r="CP231" s="551"/>
      <c r="CQ231" s="551"/>
      <c r="CR231" s="551"/>
      <c r="CS231" s="551"/>
      <c r="CT231" s="551"/>
      <c r="CU231" s="551"/>
      <c r="CV231" s="551"/>
      <c r="CW231" s="551"/>
      <c r="CX231" s="551"/>
      <c r="CY231" s="551"/>
      <c r="CZ231" s="551"/>
      <c r="DA231" s="551"/>
    </row>
    <row r="232" spans="1:105" ht="15" customHeight="1" x14ac:dyDescent="0.25">
      <c r="A232" s="411" t="s">
        <v>99</v>
      </c>
      <c r="B232" s="411"/>
      <c r="C232" s="411"/>
      <c r="D232" s="411"/>
      <c r="E232" s="411"/>
      <c r="F232" s="411"/>
      <c r="G232" s="411"/>
      <c r="H232" s="610" t="s">
        <v>122</v>
      </c>
      <c r="I232" s="611"/>
      <c r="J232" s="611"/>
      <c r="K232" s="611"/>
      <c r="L232" s="611"/>
      <c r="M232" s="611"/>
      <c r="N232" s="611"/>
      <c r="O232" s="611"/>
      <c r="P232" s="611"/>
      <c r="Q232" s="611"/>
      <c r="R232" s="611"/>
      <c r="S232" s="611"/>
      <c r="T232" s="611"/>
      <c r="U232" s="611"/>
      <c r="V232" s="611"/>
      <c r="W232" s="611"/>
      <c r="X232" s="611"/>
      <c r="Y232" s="611"/>
      <c r="Z232" s="611"/>
      <c r="AA232" s="611"/>
      <c r="AB232" s="611"/>
      <c r="AC232" s="611"/>
      <c r="AD232" s="611"/>
      <c r="AE232" s="611"/>
      <c r="AF232" s="611"/>
      <c r="AG232" s="611"/>
      <c r="AH232" s="611"/>
      <c r="AI232" s="611"/>
      <c r="AJ232" s="611"/>
      <c r="AK232" s="611"/>
      <c r="AL232" s="611"/>
      <c r="AM232" s="611"/>
      <c r="AN232" s="611"/>
      <c r="AO232" s="611"/>
      <c r="AP232" s="611"/>
      <c r="AQ232" s="611"/>
      <c r="AR232" s="611"/>
      <c r="AS232" s="611"/>
      <c r="AT232" s="611"/>
      <c r="AU232" s="611"/>
      <c r="AV232" s="611"/>
      <c r="AW232" s="611"/>
      <c r="AX232" s="611"/>
      <c r="AY232" s="611"/>
      <c r="AZ232" s="611"/>
      <c r="BA232" s="611"/>
      <c r="BB232" s="611"/>
      <c r="BC232" s="611"/>
      <c r="BD232" s="611"/>
      <c r="BE232" s="611"/>
      <c r="BF232" s="611"/>
      <c r="BG232" s="611"/>
      <c r="BH232" s="611"/>
      <c r="BI232" s="611"/>
      <c r="BJ232" s="611"/>
      <c r="BK232" s="611"/>
      <c r="BL232" s="611"/>
      <c r="BM232" s="611"/>
      <c r="BN232" s="611"/>
      <c r="BO232" s="611"/>
      <c r="BP232" s="611"/>
      <c r="BQ232" s="611"/>
      <c r="BR232" s="611"/>
      <c r="BS232" s="612"/>
      <c r="BT232" s="404"/>
      <c r="BU232" s="404"/>
      <c r="BV232" s="404"/>
      <c r="BW232" s="404"/>
      <c r="BX232" s="404"/>
      <c r="BY232" s="404"/>
      <c r="BZ232" s="404"/>
      <c r="CA232" s="404"/>
      <c r="CB232" s="404"/>
      <c r="CC232" s="404"/>
      <c r="CD232" s="404"/>
      <c r="CE232" s="404"/>
      <c r="CF232" s="404"/>
      <c r="CG232" s="404"/>
      <c r="CH232" s="404"/>
      <c r="CI232" s="404"/>
      <c r="CJ232" s="551"/>
      <c r="CK232" s="551"/>
      <c r="CL232" s="551"/>
      <c r="CM232" s="551"/>
      <c r="CN232" s="551"/>
      <c r="CO232" s="551"/>
      <c r="CP232" s="551"/>
      <c r="CQ232" s="551"/>
      <c r="CR232" s="551"/>
      <c r="CS232" s="551"/>
      <c r="CT232" s="551"/>
      <c r="CU232" s="551"/>
      <c r="CV232" s="551"/>
      <c r="CW232" s="551"/>
      <c r="CX232" s="551"/>
      <c r="CY232" s="551"/>
      <c r="CZ232" s="551"/>
      <c r="DA232" s="551"/>
    </row>
    <row r="233" spans="1:105" ht="15" customHeight="1" x14ac:dyDescent="0.25">
      <c r="A233" s="411"/>
      <c r="B233" s="411"/>
      <c r="C233" s="411"/>
      <c r="D233" s="411"/>
      <c r="E233" s="411"/>
      <c r="F233" s="411"/>
      <c r="G233" s="411"/>
      <c r="H233" s="686" t="s">
        <v>7</v>
      </c>
      <c r="I233" s="687"/>
      <c r="J233" s="687"/>
      <c r="K233" s="687"/>
      <c r="L233" s="687"/>
      <c r="M233" s="687"/>
      <c r="N233" s="687"/>
      <c r="O233" s="687"/>
      <c r="P233" s="687"/>
      <c r="Q233" s="687"/>
      <c r="R233" s="687"/>
      <c r="S233" s="687"/>
      <c r="T233" s="687"/>
      <c r="U233" s="687"/>
      <c r="V233" s="687"/>
      <c r="W233" s="687"/>
      <c r="X233" s="687"/>
      <c r="Y233" s="687"/>
      <c r="Z233" s="687"/>
      <c r="AA233" s="687"/>
      <c r="AB233" s="687"/>
      <c r="AC233" s="687"/>
      <c r="AD233" s="687"/>
      <c r="AE233" s="687"/>
      <c r="AF233" s="687"/>
      <c r="AG233" s="687"/>
      <c r="AH233" s="687"/>
      <c r="AI233" s="687"/>
      <c r="AJ233" s="687"/>
      <c r="AK233" s="687"/>
      <c r="AL233" s="687"/>
      <c r="AM233" s="687"/>
      <c r="AN233" s="687"/>
      <c r="AO233" s="687"/>
      <c r="AP233" s="687"/>
      <c r="AQ233" s="687"/>
      <c r="AR233" s="687"/>
      <c r="AS233" s="687"/>
      <c r="AT233" s="687"/>
      <c r="AU233" s="687"/>
      <c r="AV233" s="687"/>
      <c r="AW233" s="687"/>
      <c r="AX233" s="687"/>
      <c r="AY233" s="687"/>
      <c r="AZ233" s="687"/>
      <c r="BA233" s="687"/>
      <c r="BB233" s="687"/>
      <c r="BC233" s="687"/>
      <c r="BD233" s="687"/>
      <c r="BE233" s="687"/>
      <c r="BF233" s="687"/>
      <c r="BG233" s="687"/>
      <c r="BH233" s="687"/>
      <c r="BI233" s="687"/>
      <c r="BJ233" s="687"/>
      <c r="BK233" s="687"/>
      <c r="BL233" s="687"/>
      <c r="BM233" s="687"/>
      <c r="BN233" s="687"/>
      <c r="BO233" s="687"/>
      <c r="BP233" s="687"/>
      <c r="BQ233" s="687"/>
      <c r="BR233" s="687"/>
      <c r="BS233" s="688"/>
      <c r="BT233" s="404" t="s">
        <v>8</v>
      </c>
      <c r="BU233" s="404"/>
      <c r="BV233" s="404"/>
      <c r="BW233" s="404"/>
      <c r="BX233" s="404"/>
      <c r="BY233" s="404"/>
      <c r="BZ233" s="404"/>
      <c r="CA233" s="404"/>
      <c r="CB233" s="404"/>
      <c r="CC233" s="404"/>
      <c r="CD233" s="404"/>
      <c r="CE233" s="404"/>
      <c r="CF233" s="404"/>
      <c r="CG233" s="404"/>
      <c r="CH233" s="404"/>
      <c r="CI233" s="404"/>
      <c r="CJ233" s="589"/>
      <c r="CK233" s="589"/>
      <c r="CL233" s="589"/>
      <c r="CM233" s="589"/>
      <c r="CN233" s="589"/>
      <c r="CO233" s="589"/>
      <c r="CP233" s="589"/>
      <c r="CQ233" s="589"/>
      <c r="CR233" s="589"/>
      <c r="CS233" s="589"/>
      <c r="CT233" s="589"/>
      <c r="CU233" s="589"/>
      <c r="CV233" s="589"/>
      <c r="CW233" s="589"/>
      <c r="CX233" s="589"/>
      <c r="CY233" s="589"/>
      <c r="CZ233" s="589"/>
      <c r="DA233" s="589"/>
    </row>
    <row r="235" spans="1:105" s="6" customFormat="1" ht="18.75" customHeight="1" x14ac:dyDescent="0.2">
      <c r="A235" s="659" t="s">
        <v>158</v>
      </c>
      <c r="B235" s="659"/>
      <c r="C235" s="659"/>
      <c r="D235" s="659"/>
      <c r="E235" s="659"/>
      <c r="F235" s="659"/>
      <c r="G235" s="659"/>
      <c r="H235" s="659"/>
      <c r="I235" s="659"/>
      <c r="J235" s="659"/>
      <c r="K235" s="659"/>
      <c r="L235" s="659"/>
      <c r="M235" s="659"/>
      <c r="N235" s="659"/>
      <c r="O235" s="659"/>
      <c r="P235" s="659"/>
      <c r="Q235" s="659"/>
      <c r="R235" s="659"/>
      <c r="S235" s="659"/>
      <c r="T235" s="659"/>
      <c r="U235" s="659"/>
      <c r="V235" s="659"/>
      <c r="W235" s="659"/>
      <c r="X235" s="659"/>
      <c r="Y235" s="659"/>
      <c r="Z235" s="659"/>
      <c r="AA235" s="659"/>
      <c r="AB235" s="659"/>
      <c r="AC235" s="659"/>
      <c r="AD235" s="659"/>
      <c r="AE235" s="659"/>
      <c r="AF235" s="659"/>
      <c r="AG235" s="659"/>
      <c r="AH235" s="659"/>
      <c r="AI235" s="659"/>
      <c r="AJ235" s="659"/>
      <c r="AK235" s="659"/>
      <c r="AL235" s="659"/>
      <c r="AM235" s="659"/>
      <c r="AN235" s="659"/>
      <c r="AO235" s="659"/>
      <c r="AP235" s="659"/>
      <c r="AQ235" s="659"/>
      <c r="AR235" s="659"/>
      <c r="AS235" s="659"/>
      <c r="AT235" s="659"/>
      <c r="AU235" s="659"/>
      <c r="AV235" s="659"/>
      <c r="AW235" s="659"/>
      <c r="AX235" s="659"/>
      <c r="AY235" s="659"/>
      <c r="AZ235" s="659"/>
      <c r="BA235" s="659"/>
      <c r="BB235" s="659"/>
      <c r="BC235" s="659"/>
      <c r="BD235" s="659"/>
      <c r="BE235" s="659"/>
      <c r="BF235" s="659"/>
      <c r="BG235" s="659"/>
      <c r="BH235" s="659"/>
      <c r="BI235" s="659"/>
      <c r="BJ235" s="659"/>
      <c r="BK235" s="659"/>
      <c r="BL235" s="659"/>
      <c r="BM235" s="659"/>
      <c r="BN235" s="659"/>
      <c r="BO235" s="659"/>
      <c r="BP235" s="659"/>
      <c r="BQ235" s="659"/>
      <c r="BR235" s="659"/>
      <c r="BS235" s="659"/>
      <c r="BT235" s="659"/>
      <c r="BU235" s="659"/>
      <c r="BV235" s="659"/>
      <c r="BW235" s="659"/>
      <c r="BX235" s="659"/>
      <c r="BY235" s="659"/>
      <c r="BZ235" s="659"/>
      <c r="CA235" s="659"/>
      <c r="CB235" s="659"/>
      <c r="CC235" s="659"/>
      <c r="CD235" s="659"/>
      <c r="CE235" s="659"/>
      <c r="CF235" s="659"/>
      <c r="CG235" s="659"/>
      <c r="CH235" s="659"/>
      <c r="CI235" s="659"/>
      <c r="CJ235" s="659"/>
      <c r="CK235" s="659"/>
      <c r="CL235" s="659"/>
      <c r="CM235" s="659"/>
      <c r="CN235" s="659"/>
      <c r="CO235" s="659"/>
      <c r="CP235" s="659"/>
      <c r="CQ235" s="659"/>
      <c r="CR235" s="659"/>
      <c r="CS235" s="659"/>
      <c r="CT235" s="659"/>
      <c r="CU235" s="659"/>
      <c r="CV235" s="659"/>
      <c r="CW235" s="659"/>
      <c r="CX235" s="659"/>
      <c r="CY235" s="659"/>
      <c r="CZ235" s="659"/>
      <c r="DA235" s="659"/>
    </row>
    <row r="236" spans="1:105" ht="10.5" customHeight="1" x14ac:dyDescent="0.25"/>
    <row r="237" spans="1:105" s="3" customFormat="1" ht="30" customHeight="1" x14ac:dyDescent="0.2">
      <c r="A237" s="466" t="s">
        <v>0</v>
      </c>
      <c r="B237" s="467"/>
      <c r="C237" s="467"/>
      <c r="D237" s="467"/>
      <c r="E237" s="467"/>
      <c r="F237" s="467"/>
      <c r="G237" s="468"/>
      <c r="H237" s="466" t="s">
        <v>14</v>
      </c>
      <c r="I237" s="467"/>
      <c r="J237" s="467"/>
      <c r="K237" s="467"/>
      <c r="L237" s="467"/>
      <c r="M237" s="467"/>
      <c r="N237" s="467"/>
      <c r="O237" s="467"/>
      <c r="P237" s="467"/>
      <c r="Q237" s="467"/>
      <c r="R237" s="467"/>
      <c r="S237" s="467"/>
      <c r="T237" s="467"/>
      <c r="U237" s="467"/>
      <c r="V237" s="467"/>
      <c r="W237" s="467"/>
      <c r="X237" s="467"/>
      <c r="Y237" s="467"/>
      <c r="Z237" s="467"/>
      <c r="AA237" s="467"/>
      <c r="AB237" s="467"/>
      <c r="AC237" s="467"/>
      <c r="AD237" s="467"/>
      <c r="AE237" s="467"/>
      <c r="AF237" s="467"/>
      <c r="AG237" s="467"/>
      <c r="AH237" s="467"/>
      <c r="AI237" s="467"/>
      <c r="AJ237" s="467"/>
      <c r="AK237" s="467"/>
      <c r="AL237" s="467"/>
      <c r="AM237" s="467"/>
      <c r="AN237" s="467"/>
      <c r="AO237" s="467"/>
      <c r="AP237" s="467"/>
      <c r="AQ237" s="467"/>
      <c r="AR237" s="467"/>
      <c r="AS237" s="467"/>
      <c r="AT237" s="467"/>
      <c r="AU237" s="467"/>
      <c r="AV237" s="467"/>
      <c r="AW237" s="467"/>
      <c r="AX237" s="467"/>
      <c r="AY237" s="467"/>
      <c r="AZ237" s="467"/>
      <c r="BA237" s="467"/>
      <c r="BB237" s="467"/>
      <c r="BC237" s="468"/>
      <c r="BD237" s="466" t="s">
        <v>70</v>
      </c>
      <c r="BE237" s="467"/>
      <c r="BF237" s="467"/>
      <c r="BG237" s="467"/>
      <c r="BH237" s="467"/>
      <c r="BI237" s="467"/>
      <c r="BJ237" s="467"/>
      <c r="BK237" s="467"/>
      <c r="BL237" s="467"/>
      <c r="BM237" s="467"/>
      <c r="BN237" s="467"/>
      <c r="BO237" s="467"/>
      <c r="BP237" s="467"/>
      <c r="BQ237" s="467"/>
      <c r="BR237" s="467"/>
      <c r="BS237" s="468"/>
      <c r="BT237" s="466" t="s">
        <v>81</v>
      </c>
      <c r="BU237" s="467"/>
      <c r="BV237" s="467"/>
      <c r="BW237" s="467"/>
      <c r="BX237" s="467"/>
      <c r="BY237" s="467"/>
      <c r="BZ237" s="467"/>
      <c r="CA237" s="467"/>
      <c r="CB237" s="467"/>
      <c r="CC237" s="467"/>
      <c r="CD237" s="467"/>
      <c r="CE237" s="467"/>
      <c r="CF237" s="467"/>
      <c r="CG237" s="467"/>
      <c r="CH237" s="467"/>
      <c r="CI237" s="468"/>
      <c r="CJ237" s="466" t="s">
        <v>48</v>
      </c>
      <c r="CK237" s="467"/>
      <c r="CL237" s="467"/>
      <c r="CM237" s="467"/>
      <c r="CN237" s="467"/>
      <c r="CO237" s="467"/>
      <c r="CP237" s="467"/>
      <c r="CQ237" s="467"/>
      <c r="CR237" s="467"/>
      <c r="CS237" s="467"/>
      <c r="CT237" s="467"/>
      <c r="CU237" s="467"/>
      <c r="CV237" s="467"/>
      <c r="CW237" s="467"/>
      <c r="CX237" s="467"/>
      <c r="CY237" s="467"/>
      <c r="CZ237" s="467"/>
      <c r="DA237" s="468"/>
    </row>
    <row r="238" spans="1:105" s="4" customFormat="1" ht="12.75" x14ac:dyDescent="0.2">
      <c r="A238" s="472">
        <v>1</v>
      </c>
      <c r="B238" s="472"/>
      <c r="C238" s="472"/>
      <c r="D238" s="472"/>
      <c r="E238" s="472"/>
      <c r="F238" s="472"/>
      <c r="G238" s="472"/>
      <c r="H238" s="472">
        <v>2</v>
      </c>
      <c r="I238" s="472"/>
      <c r="J238" s="472"/>
      <c r="K238" s="472"/>
      <c r="L238" s="472"/>
      <c r="M238" s="472"/>
      <c r="N238" s="472"/>
      <c r="O238" s="472"/>
      <c r="P238" s="472"/>
      <c r="Q238" s="472"/>
      <c r="R238" s="472"/>
      <c r="S238" s="472"/>
      <c r="T238" s="472"/>
      <c r="U238" s="472"/>
      <c r="V238" s="472"/>
      <c r="W238" s="472"/>
      <c r="X238" s="472"/>
      <c r="Y238" s="472"/>
      <c r="Z238" s="472"/>
      <c r="AA238" s="472"/>
      <c r="AB238" s="472"/>
      <c r="AC238" s="472"/>
      <c r="AD238" s="472"/>
      <c r="AE238" s="472"/>
      <c r="AF238" s="472"/>
      <c r="AG238" s="472"/>
      <c r="AH238" s="472"/>
      <c r="AI238" s="472"/>
      <c r="AJ238" s="472"/>
      <c r="AK238" s="472"/>
      <c r="AL238" s="472"/>
      <c r="AM238" s="472"/>
      <c r="AN238" s="472"/>
      <c r="AO238" s="472"/>
      <c r="AP238" s="472"/>
      <c r="AQ238" s="472"/>
      <c r="AR238" s="472"/>
      <c r="AS238" s="472"/>
      <c r="AT238" s="472"/>
      <c r="AU238" s="472"/>
      <c r="AV238" s="472"/>
      <c r="AW238" s="472"/>
      <c r="AX238" s="472"/>
      <c r="AY238" s="472"/>
      <c r="AZ238" s="472"/>
      <c r="BA238" s="472"/>
      <c r="BB238" s="472"/>
      <c r="BC238" s="472"/>
      <c r="BD238" s="472">
        <v>3</v>
      </c>
      <c r="BE238" s="472"/>
      <c r="BF238" s="472"/>
      <c r="BG238" s="472"/>
      <c r="BH238" s="472"/>
      <c r="BI238" s="472"/>
      <c r="BJ238" s="472"/>
      <c r="BK238" s="472"/>
      <c r="BL238" s="472"/>
      <c r="BM238" s="472"/>
      <c r="BN238" s="472"/>
      <c r="BO238" s="472"/>
      <c r="BP238" s="472"/>
      <c r="BQ238" s="472"/>
      <c r="BR238" s="472"/>
      <c r="BS238" s="472"/>
      <c r="BT238" s="472">
        <v>4</v>
      </c>
      <c r="BU238" s="472"/>
      <c r="BV238" s="472"/>
      <c r="BW238" s="472"/>
      <c r="BX238" s="472"/>
      <c r="BY238" s="472"/>
      <c r="BZ238" s="472"/>
      <c r="CA238" s="472"/>
      <c r="CB238" s="472"/>
      <c r="CC238" s="472"/>
      <c r="CD238" s="472"/>
      <c r="CE238" s="472"/>
      <c r="CF238" s="472"/>
      <c r="CG238" s="472"/>
      <c r="CH238" s="472"/>
      <c r="CI238" s="472"/>
      <c r="CJ238" s="472">
        <v>5</v>
      </c>
      <c r="CK238" s="472"/>
      <c r="CL238" s="472"/>
      <c r="CM238" s="472"/>
      <c r="CN238" s="472"/>
      <c r="CO238" s="472"/>
      <c r="CP238" s="472"/>
      <c r="CQ238" s="472"/>
      <c r="CR238" s="472"/>
      <c r="CS238" s="472"/>
      <c r="CT238" s="472"/>
      <c r="CU238" s="472"/>
      <c r="CV238" s="472"/>
      <c r="CW238" s="472"/>
      <c r="CX238" s="472"/>
      <c r="CY238" s="472"/>
      <c r="CZ238" s="472"/>
      <c r="DA238" s="472"/>
    </row>
    <row r="239" spans="1:105" s="5" customFormat="1" ht="15" customHeight="1" x14ac:dyDescent="0.2">
      <c r="A239" s="411" t="s">
        <v>26</v>
      </c>
      <c r="B239" s="411"/>
      <c r="C239" s="411"/>
      <c r="D239" s="411"/>
      <c r="E239" s="411"/>
      <c r="F239" s="411"/>
      <c r="G239" s="411"/>
      <c r="H239" s="418"/>
      <c r="I239" s="418"/>
      <c r="J239" s="418"/>
      <c r="K239" s="418"/>
      <c r="L239" s="418"/>
      <c r="M239" s="418"/>
      <c r="N239" s="418"/>
      <c r="O239" s="418"/>
      <c r="P239" s="418"/>
      <c r="Q239" s="418"/>
      <c r="R239" s="418"/>
      <c r="S239" s="418"/>
      <c r="T239" s="418"/>
      <c r="U239" s="418"/>
      <c r="V239" s="418"/>
      <c r="W239" s="418"/>
      <c r="X239" s="418"/>
      <c r="Y239" s="418"/>
      <c r="Z239" s="418"/>
      <c r="AA239" s="418"/>
      <c r="AB239" s="418"/>
      <c r="AC239" s="418"/>
      <c r="AD239" s="418"/>
      <c r="AE239" s="418"/>
      <c r="AF239" s="418"/>
      <c r="AG239" s="418"/>
      <c r="AH239" s="418"/>
      <c r="AI239" s="418"/>
      <c r="AJ239" s="418"/>
      <c r="AK239" s="418"/>
      <c r="AL239" s="418"/>
      <c r="AM239" s="418"/>
      <c r="AN239" s="418"/>
      <c r="AO239" s="418"/>
      <c r="AP239" s="418"/>
      <c r="AQ239" s="418"/>
      <c r="AR239" s="418"/>
      <c r="AS239" s="418"/>
      <c r="AT239" s="418"/>
      <c r="AU239" s="418"/>
      <c r="AV239" s="418"/>
      <c r="AW239" s="418"/>
      <c r="AX239" s="418"/>
      <c r="AY239" s="418"/>
      <c r="AZ239" s="418"/>
      <c r="BA239" s="418"/>
      <c r="BB239" s="418"/>
      <c r="BC239" s="418"/>
      <c r="BD239" s="404"/>
      <c r="BE239" s="404"/>
      <c r="BF239" s="404"/>
      <c r="BG239" s="404"/>
      <c r="BH239" s="404"/>
      <c r="BI239" s="404"/>
      <c r="BJ239" s="404"/>
      <c r="BK239" s="404"/>
      <c r="BL239" s="404"/>
      <c r="BM239" s="404"/>
      <c r="BN239" s="404"/>
      <c r="BO239" s="404"/>
      <c r="BP239" s="404"/>
      <c r="BQ239" s="404"/>
      <c r="BR239" s="404"/>
      <c r="BS239" s="404"/>
      <c r="BT239" s="551"/>
      <c r="BU239" s="551"/>
      <c r="BV239" s="551"/>
      <c r="BW239" s="551"/>
      <c r="BX239" s="551"/>
      <c r="BY239" s="551"/>
      <c r="BZ239" s="551"/>
      <c r="CA239" s="551"/>
      <c r="CB239" s="551"/>
      <c r="CC239" s="551"/>
      <c r="CD239" s="551"/>
      <c r="CE239" s="551"/>
      <c r="CF239" s="551"/>
      <c r="CG239" s="551"/>
      <c r="CH239" s="551"/>
      <c r="CI239" s="551"/>
      <c r="CJ239" s="551"/>
      <c r="CK239" s="551"/>
      <c r="CL239" s="551"/>
      <c r="CM239" s="551"/>
      <c r="CN239" s="551"/>
      <c r="CO239" s="551"/>
      <c r="CP239" s="551"/>
      <c r="CQ239" s="551"/>
      <c r="CR239" s="551"/>
      <c r="CS239" s="551"/>
      <c r="CT239" s="551"/>
      <c r="CU239" s="551"/>
      <c r="CV239" s="551"/>
      <c r="CW239" s="551"/>
      <c r="CX239" s="551"/>
      <c r="CY239" s="551"/>
      <c r="CZ239" s="551"/>
      <c r="DA239" s="551"/>
    </row>
    <row r="240" spans="1:105" s="5" customFormat="1" ht="15" customHeight="1" x14ac:dyDescent="0.2">
      <c r="A240" s="404">
        <v>2</v>
      </c>
      <c r="B240" s="404"/>
      <c r="C240" s="404"/>
      <c r="D240" s="404"/>
      <c r="E240" s="404"/>
      <c r="F240" s="404"/>
      <c r="G240" s="404"/>
      <c r="H240" s="418"/>
      <c r="I240" s="418"/>
      <c r="J240" s="418"/>
      <c r="K240" s="418"/>
      <c r="L240" s="418"/>
      <c r="M240" s="418"/>
      <c r="N240" s="418"/>
      <c r="O240" s="418"/>
      <c r="P240" s="418"/>
      <c r="Q240" s="418"/>
      <c r="R240" s="418"/>
      <c r="S240" s="418"/>
      <c r="T240" s="418"/>
      <c r="U240" s="418"/>
      <c r="V240" s="418"/>
      <c r="W240" s="418"/>
      <c r="X240" s="418"/>
      <c r="Y240" s="418"/>
      <c r="Z240" s="418"/>
      <c r="AA240" s="418"/>
      <c r="AB240" s="418"/>
      <c r="AC240" s="418"/>
      <c r="AD240" s="418"/>
      <c r="AE240" s="418"/>
      <c r="AF240" s="418"/>
      <c r="AG240" s="418"/>
      <c r="AH240" s="418"/>
      <c r="AI240" s="418"/>
      <c r="AJ240" s="418"/>
      <c r="AK240" s="418"/>
      <c r="AL240" s="418"/>
      <c r="AM240" s="418"/>
      <c r="AN240" s="418"/>
      <c r="AO240" s="418"/>
      <c r="AP240" s="418"/>
      <c r="AQ240" s="418"/>
      <c r="AR240" s="418"/>
      <c r="AS240" s="418"/>
      <c r="AT240" s="418"/>
      <c r="AU240" s="418"/>
      <c r="AV240" s="418"/>
      <c r="AW240" s="418"/>
      <c r="AX240" s="418"/>
      <c r="AY240" s="418"/>
      <c r="AZ240" s="418"/>
      <c r="BA240" s="418"/>
      <c r="BB240" s="418"/>
      <c r="BC240" s="418"/>
      <c r="BD240" s="658"/>
      <c r="BE240" s="658"/>
      <c r="BF240" s="658"/>
      <c r="BG240" s="658"/>
      <c r="BH240" s="658"/>
      <c r="BI240" s="658"/>
      <c r="BJ240" s="658"/>
      <c r="BK240" s="658"/>
      <c r="BL240" s="658"/>
      <c r="BM240" s="658"/>
      <c r="BN240" s="658"/>
      <c r="BO240" s="658"/>
      <c r="BP240" s="658"/>
      <c r="BQ240" s="658"/>
      <c r="BR240" s="658"/>
      <c r="BS240" s="658"/>
      <c r="BT240" s="551"/>
      <c r="BU240" s="551"/>
      <c r="BV240" s="551"/>
      <c r="BW240" s="551"/>
      <c r="BX240" s="551"/>
      <c r="BY240" s="551"/>
      <c r="BZ240" s="551"/>
      <c r="CA240" s="551"/>
      <c r="CB240" s="551"/>
      <c r="CC240" s="551"/>
      <c r="CD240" s="551"/>
      <c r="CE240" s="551"/>
      <c r="CF240" s="551"/>
      <c r="CG240" s="551"/>
      <c r="CH240" s="551"/>
      <c r="CI240" s="551"/>
      <c r="CJ240" s="551"/>
      <c r="CK240" s="551"/>
      <c r="CL240" s="551"/>
      <c r="CM240" s="551"/>
      <c r="CN240" s="551"/>
      <c r="CO240" s="551"/>
      <c r="CP240" s="551"/>
      <c r="CQ240" s="551"/>
      <c r="CR240" s="551"/>
      <c r="CS240" s="551"/>
      <c r="CT240" s="551"/>
      <c r="CU240" s="551"/>
      <c r="CV240" s="551"/>
      <c r="CW240" s="551"/>
      <c r="CX240" s="551"/>
      <c r="CY240" s="551"/>
      <c r="CZ240" s="551"/>
      <c r="DA240" s="551"/>
    </row>
    <row r="241" spans="1:105" s="5" customFormat="1" ht="15" customHeight="1" x14ac:dyDescent="0.2">
      <c r="A241" s="404">
        <v>3</v>
      </c>
      <c r="B241" s="404"/>
      <c r="C241" s="404"/>
      <c r="D241" s="404"/>
      <c r="E241" s="404"/>
      <c r="F241" s="404"/>
      <c r="G241" s="404"/>
      <c r="H241" s="418"/>
      <c r="I241" s="418"/>
      <c r="J241" s="418"/>
      <c r="K241" s="418"/>
      <c r="L241" s="418"/>
      <c r="M241" s="418"/>
      <c r="N241" s="418"/>
      <c r="O241" s="418"/>
      <c r="P241" s="418"/>
      <c r="Q241" s="418"/>
      <c r="R241" s="418"/>
      <c r="S241" s="418"/>
      <c r="T241" s="418"/>
      <c r="U241" s="418"/>
      <c r="V241" s="418"/>
      <c r="W241" s="418"/>
      <c r="X241" s="418"/>
      <c r="Y241" s="418"/>
      <c r="Z241" s="418"/>
      <c r="AA241" s="418"/>
      <c r="AB241" s="418"/>
      <c r="AC241" s="418"/>
      <c r="AD241" s="418"/>
      <c r="AE241" s="418"/>
      <c r="AF241" s="418"/>
      <c r="AG241" s="418"/>
      <c r="AH241" s="418"/>
      <c r="AI241" s="418"/>
      <c r="AJ241" s="418"/>
      <c r="AK241" s="418"/>
      <c r="AL241" s="418"/>
      <c r="AM241" s="418"/>
      <c r="AN241" s="418"/>
      <c r="AO241" s="418"/>
      <c r="AP241" s="418"/>
      <c r="AQ241" s="418"/>
      <c r="AR241" s="418"/>
      <c r="AS241" s="418"/>
      <c r="AT241" s="418"/>
      <c r="AU241" s="418"/>
      <c r="AV241" s="418"/>
      <c r="AW241" s="418"/>
      <c r="AX241" s="418"/>
      <c r="AY241" s="418"/>
      <c r="AZ241" s="418"/>
      <c r="BA241" s="418"/>
      <c r="BB241" s="418"/>
      <c r="BC241" s="418"/>
      <c r="BD241" s="658"/>
      <c r="BE241" s="658"/>
      <c r="BF241" s="658"/>
      <c r="BG241" s="658"/>
      <c r="BH241" s="658"/>
      <c r="BI241" s="658"/>
      <c r="BJ241" s="658"/>
      <c r="BK241" s="658"/>
      <c r="BL241" s="658"/>
      <c r="BM241" s="658"/>
      <c r="BN241" s="658"/>
      <c r="BO241" s="658"/>
      <c r="BP241" s="658"/>
      <c r="BQ241" s="658"/>
      <c r="BR241" s="658"/>
      <c r="BS241" s="658"/>
      <c r="BT241" s="551"/>
      <c r="BU241" s="551"/>
      <c r="BV241" s="551"/>
      <c r="BW241" s="551"/>
      <c r="BX241" s="551"/>
      <c r="BY241" s="551"/>
      <c r="BZ241" s="551"/>
      <c r="CA241" s="551"/>
      <c r="CB241" s="551"/>
      <c r="CC241" s="551"/>
      <c r="CD241" s="551"/>
      <c r="CE241" s="551"/>
      <c r="CF241" s="551"/>
      <c r="CG241" s="551"/>
      <c r="CH241" s="551"/>
      <c r="CI241" s="551"/>
      <c r="CJ241" s="551"/>
      <c r="CK241" s="551"/>
      <c r="CL241" s="551"/>
      <c r="CM241" s="551"/>
      <c r="CN241" s="551"/>
      <c r="CO241" s="551"/>
      <c r="CP241" s="551"/>
      <c r="CQ241" s="551"/>
      <c r="CR241" s="551"/>
      <c r="CS241" s="551"/>
      <c r="CT241" s="551"/>
      <c r="CU241" s="551"/>
      <c r="CV241" s="551"/>
      <c r="CW241" s="551"/>
      <c r="CX241" s="551"/>
      <c r="CY241" s="551"/>
      <c r="CZ241" s="551"/>
      <c r="DA241" s="551"/>
    </row>
    <row r="242" spans="1:105" s="5" customFormat="1" ht="15" customHeight="1" x14ac:dyDescent="0.2">
      <c r="A242" s="404">
        <v>4</v>
      </c>
      <c r="B242" s="404"/>
      <c r="C242" s="404"/>
      <c r="D242" s="404"/>
      <c r="E242" s="404"/>
      <c r="F242" s="404"/>
      <c r="G242" s="404"/>
      <c r="H242" s="418"/>
      <c r="I242" s="418"/>
      <c r="J242" s="418"/>
      <c r="K242" s="418"/>
      <c r="L242" s="418"/>
      <c r="M242" s="418"/>
      <c r="N242" s="418"/>
      <c r="O242" s="418"/>
      <c r="P242" s="418"/>
      <c r="Q242" s="418"/>
      <c r="R242" s="418"/>
      <c r="S242" s="418"/>
      <c r="T242" s="418"/>
      <c r="U242" s="418"/>
      <c r="V242" s="418"/>
      <c r="W242" s="418"/>
      <c r="X242" s="418"/>
      <c r="Y242" s="418"/>
      <c r="Z242" s="418"/>
      <c r="AA242" s="418"/>
      <c r="AB242" s="418"/>
      <c r="AC242" s="418"/>
      <c r="AD242" s="418"/>
      <c r="AE242" s="418"/>
      <c r="AF242" s="418"/>
      <c r="AG242" s="418"/>
      <c r="AH242" s="418"/>
      <c r="AI242" s="418"/>
      <c r="AJ242" s="418"/>
      <c r="AK242" s="418"/>
      <c r="AL242" s="418"/>
      <c r="AM242" s="418"/>
      <c r="AN242" s="418"/>
      <c r="AO242" s="418"/>
      <c r="AP242" s="418"/>
      <c r="AQ242" s="418"/>
      <c r="AR242" s="418"/>
      <c r="AS242" s="418"/>
      <c r="AT242" s="418"/>
      <c r="AU242" s="418"/>
      <c r="AV242" s="418"/>
      <c r="AW242" s="418"/>
      <c r="AX242" s="418"/>
      <c r="AY242" s="418"/>
      <c r="AZ242" s="418"/>
      <c r="BA242" s="418"/>
      <c r="BB242" s="418"/>
      <c r="BC242" s="418"/>
      <c r="BD242" s="672"/>
      <c r="BE242" s="672"/>
      <c r="BF242" s="672"/>
      <c r="BG242" s="672"/>
      <c r="BH242" s="672"/>
      <c r="BI242" s="672"/>
      <c r="BJ242" s="672"/>
      <c r="BK242" s="672"/>
      <c r="BL242" s="672"/>
      <c r="BM242" s="672"/>
      <c r="BN242" s="672"/>
      <c r="BO242" s="672"/>
      <c r="BP242" s="672"/>
      <c r="BQ242" s="672"/>
      <c r="BR242" s="672"/>
      <c r="BS242" s="672"/>
      <c r="BT242" s="551"/>
      <c r="BU242" s="551"/>
      <c r="BV242" s="551"/>
      <c r="BW242" s="551"/>
      <c r="BX242" s="551"/>
      <c r="BY242" s="551"/>
      <c r="BZ242" s="551"/>
      <c r="CA242" s="551"/>
      <c r="CB242" s="551"/>
      <c r="CC242" s="551"/>
      <c r="CD242" s="551"/>
      <c r="CE242" s="551"/>
      <c r="CF242" s="551"/>
      <c r="CG242" s="551"/>
      <c r="CH242" s="551"/>
      <c r="CI242" s="551"/>
      <c r="CJ242" s="551"/>
      <c r="CK242" s="551"/>
      <c r="CL242" s="551"/>
      <c r="CM242" s="551"/>
      <c r="CN242" s="551"/>
      <c r="CO242" s="551"/>
      <c r="CP242" s="551"/>
      <c r="CQ242" s="551"/>
      <c r="CR242" s="551"/>
      <c r="CS242" s="551"/>
      <c r="CT242" s="551"/>
      <c r="CU242" s="551"/>
      <c r="CV242" s="551"/>
      <c r="CW242" s="551"/>
      <c r="CX242" s="551"/>
      <c r="CY242" s="551"/>
      <c r="CZ242" s="551"/>
      <c r="DA242" s="551"/>
    </row>
    <row r="243" spans="1:105" s="5" customFormat="1" ht="15" customHeight="1" x14ac:dyDescent="0.2">
      <c r="A243" s="411"/>
      <c r="B243" s="411"/>
      <c r="C243" s="411"/>
      <c r="D243" s="411"/>
      <c r="E243" s="411"/>
      <c r="F243" s="411"/>
      <c r="G243" s="411"/>
      <c r="H243" s="473" t="s">
        <v>7</v>
      </c>
      <c r="I243" s="473"/>
      <c r="J243" s="473"/>
      <c r="K243" s="473"/>
      <c r="L243" s="473"/>
      <c r="M243" s="473"/>
      <c r="N243" s="473"/>
      <c r="O243" s="473"/>
      <c r="P243" s="473"/>
      <c r="Q243" s="473"/>
      <c r="R243" s="473"/>
      <c r="S243" s="473"/>
      <c r="T243" s="473"/>
      <c r="U243" s="473"/>
      <c r="V243" s="473"/>
      <c r="W243" s="473"/>
      <c r="X243" s="473"/>
      <c r="Y243" s="473"/>
      <c r="Z243" s="473"/>
      <c r="AA243" s="473"/>
      <c r="AB243" s="473"/>
      <c r="AC243" s="473"/>
      <c r="AD243" s="473"/>
      <c r="AE243" s="473"/>
      <c r="AF243" s="473"/>
      <c r="AG243" s="473"/>
      <c r="AH243" s="473"/>
      <c r="AI243" s="473"/>
      <c r="AJ243" s="473"/>
      <c r="AK243" s="473"/>
      <c r="AL243" s="473"/>
      <c r="AM243" s="473"/>
      <c r="AN243" s="473"/>
      <c r="AO243" s="473"/>
      <c r="AP243" s="473"/>
      <c r="AQ243" s="473"/>
      <c r="AR243" s="473"/>
      <c r="AS243" s="473"/>
      <c r="AT243" s="473"/>
      <c r="AU243" s="473"/>
      <c r="AV243" s="473"/>
      <c r="AW243" s="473"/>
      <c r="AX243" s="473"/>
      <c r="AY243" s="473"/>
      <c r="AZ243" s="473"/>
      <c r="BA243" s="473"/>
      <c r="BB243" s="473"/>
      <c r="BC243" s="474"/>
      <c r="BD243" s="404"/>
      <c r="BE243" s="404"/>
      <c r="BF243" s="404"/>
      <c r="BG243" s="404"/>
      <c r="BH243" s="404"/>
      <c r="BI243" s="404"/>
      <c r="BJ243" s="404"/>
      <c r="BK243" s="404"/>
      <c r="BL243" s="404"/>
      <c r="BM243" s="404"/>
      <c r="BN243" s="404"/>
      <c r="BO243" s="404"/>
      <c r="BP243" s="404"/>
      <c r="BQ243" s="404"/>
      <c r="BR243" s="404"/>
      <c r="BS243" s="404"/>
      <c r="BT243" s="404" t="s">
        <v>8</v>
      </c>
      <c r="BU243" s="404"/>
      <c r="BV243" s="404"/>
      <c r="BW243" s="404"/>
      <c r="BX243" s="404"/>
      <c r="BY243" s="404"/>
      <c r="BZ243" s="404"/>
      <c r="CA243" s="404"/>
      <c r="CB243" s="404"/>
      <c r="CC243" s="404"/>
      <c r="CD243" s="404"/>
      <c r="CE243" s="404"/>
      <c r="CF243" s="404"/>
      <c r="CG243" s="404"/>
      <c r="CH243" s="404"/>
      <c r="CI243" s="404"/>
      <c r="CJ243" s="589"/>
      <c r="CK243" s="589"/>
      <c r="CL243" s="589"/>
      <c r="CM243" s="589"/>
      <c r="CN243" s="589"/>
      <c r="CO243" s="589"/>
      <c r="CP243" s="589"/>
      <c r="CQ243" s="589"/>
      <c r="CR243" s="589"/>
      <c r="CS243" s="589"/>
      <c r="CT243" s="589"/>
      <c r="CU243" s="589"/>
      <c r="CV243" s="589"/>
      <c r="CW243" s="589"/>
      <c r="CX243" s="589"/>
      <c r="CY243" s="589"/>
      <c r="CZ243" s="589"/>
      <c r="DA243" s="589"/>
    </row>
    <row r="245" spans="1:105" s="6" customFormat="1" ht="15.75" customHeight="1" x14ac:dyDescent="0.2">
      <c r="A245" s="659" t="s">
        <v>159</v>
      </c>
      <c r="B245" s="659"/>
      <c r="C245" s="659"/>
      <c r="D245" s="659"/>
      <c r="E245" s="659"/>
      <c r="F245" s="659"/>
      <c r="G245" s="659"/>
      <c r="H245" s="659"/>
      <c r="I245" s="659"/>
      <c r="J245" s="659"/>
      <c r="K245" s="659"/>
      <c r="L245" s="659"/>
      <c r="M245" s="659"/>
      <c r="N245" s="659"/>
      <c r="O245" s="659"/>
      <c r="P245" s="659"/>
      <c r="Q245" s="659"/>
      <c r="R245" s="659"/>
      <c r="S245" s="659"/>
      <c r="T245" s="659"/>
      <c r="U245" s="659"/>
      <c r="V245" s="659"/>
      <c r="W245" s="659"/>
      <c r="X245" s="659"/>
      <c r="Y245" s="659"/>
      <c r="Z245" s="659"/>
      <c r="AA245" s="659"/>
      <c r="AB245" s="659"/>
      <c r="AC245" s="659"/>
      <c r="AD245" s="659"/>
      <c r="AE245" s="659"/>
      <c r="AF245" s="659"/>
      <c r="AG245" s="659"/>
      <c r="AH245" s="659"/>
      <c r="AI245" s="659"/>
      <c r="AJ245" s="659"/>
      <c r="AK245" s="659"/>
      <c r="AL245" s="659"/>
      <c r="AM245" s="659"/>
      <c r="AN245" s="659"/>
      <c r="AO245" s="659"/>
      <c r="AP245" s="659"/>
      <c r="AQ245" s="659"/>
      <c r="AR245" s="659"/>
      <c r="AS245" s="659"/>
      <c r="AT245" s="659"/>
      <c r="AU245" s="659"/>
      <c r="AV245" s="659"/>
      <c r="AW245" s="659"/>
      <c r="AX245" s="659"/>
      <c r="AY245" s="659"/>
      <c r="AZ245" s="659"/>
      <c r="BA245" s="659"/>
      <c r="BB245" s="659"/>
      <c r="BC245" s="659"/>
      <c r="BD245" s="659"/>
      <c r="BE245" s="659"/>
      <c r="BF245" s="659"/>
      <c r="BG245" s="659"/>
      <c r="BH245" s="659"/>
      <c r="BI245" s="659"/>
      <c r="BJ245" s="659"/>
      <c r="BK245" s="659"/>
      <c r="BL245" s="659"/>
      <c r="BM245" s="659"/>
      <c r="BN245" s="659"/>
      <c r="BO245" s="659"/>
      <c r="BP245" s="659"/>
      <c r="BQ245" s="659"/>
      <c r="BR245" s="659"/>
      <c r="BS245" s="659"/>
      <c r="BT245" s="659"/>
      <c r="BU245" s="659"/>
      <c r="BV245" s="659"/>
      <c r="BW245" s="659"/>
      <c r="BX245" s="659"/>
      <c r="BY245" s="659"/>
      <c r="BZ245" s="659"/>
      <c r="CA245" s="659"/>
      <c r="CB245" s="659"/>
      <c r="CC245" s="659"/>
      <c r="CD245" s="659"/>
      <c r="CE245" s="659"/>
      <c r="CF245" s="659"/>
      <c r="CG245" s="659"/>
      <c r="CH245" s="659"/>
      <c r="CI245" s="659"/>
      <c r="CJ245" s="659"/>
      <c r="CK245" s="659"/>
      <c r="CL245" s="659"/>
      <c r="CM245" s="659"/>
      <c r="CN245" s="659"/>
      <c r="CO245" s="659"/>
      <c r="CP245" s="659"/>
      <c r="CQ245" s="659"/>
      <c r="CR245" s="659"/>
      <c r="CS245" s="659"/>
      <c r="CT245" s="659"/>
      <c r="CU245" s="659"/>
      <c r="CV245" s="659"/>
      <c r="CW245" s="659"/>
      <c r="CX245" s="659"/>
      <c r="CY245" s="659"/>
      <c r="CZ245" s="659"/>
      <c r="DA245" s="659"/>
    </row>
    <row r="246" spans="1:105" ht="10.5" customHeight="1" x14ac:dyDescent="0.25"/>
    <row r="247" spans="1:105" s="3" customFormat="1" ht="30" customHeight="1" x14ac:dyDescent="0.2">
      <c r="A247" s="466" t="s">
        <v>0</v>
      </c>
      <c r="B247" s="467"/>
      <c r="C247" s="467"/>
      <c r="D247" s="467"/>
      <c r="E247" s="467"/>
      <c r="F247" s="467"/>
      <c r="G247" s="468"/>
      <c r="H247" s="466" t="s">
        <v>14</v>
      </c>
      <c r="I247" s="467"/>
      <c r="J247" s="467"/>
      <c r="K247" s="467"/>
      <c r="L247" s="467"/>
      <c r="M247" s="467"/>
      <c r="N247" s="467"/>
      <c r="O247" s="467"/>
      <c r="P247" s="467"/>
      <c r="Q247" s="467"/>
      <c r="R247" s="467"/>
      <c r="S247" s="467"/>
      <c r="T247" s="467"/>
      <c r="U247" s="467"/>
      <c r="V247" s="467"/>
      <c r="W247" s="467"/>
      <c r="X247" s="467"/>
      <c r="Y247" s="467"/>
      <c r="Z247" s="467"/>
      <c r="AA247" s="467"/>
      <c r="AB247" s="467"/>
      <c r="AC247" s="467"/>
      <c r="AD247" s="467"/>
      <c r="AE247" s="467"/>
      <c r="AF247" s="467"/>
      <c r="AG247" s="467"/>
      <c r="AH247" s="467"/>
      <c r="AI247" s="467"/>
      <c r="AJ247" s="467"/>
      <c r="AK247" s="467"/>
      <c r="AL247" s="467"/>
      <c r="AM247" s="467"/>
      <c r="AN247" s="467"/>
      <c r="AO247" s="467"/>
      <c r="AP247" s="467"/>
      <c r="AQ247" s="467"/>
      <c r="AR247" s="467"/>
      <c r="AS247" s="467"/>
      <c r="AT247" s="467"/>
      <c r="AU247" s="467"/>
      <c r="AV247" s="467"/>
      <c r="AW247" s="467"/>
      <c r="AX247" s="467"/>
      <c r="AY247" s="467"/>
      <c r="AZ247" s="467"/>
      <c r="BA247" s="467"/>
      <c r="BB247" s="467"/>
      <c r="BC247" s="468"/>
      <c r="BD247" s="466" t="s">
        <v>70</v>
      </c>
      <c r="BE247" s="467"/>
      <c r="BF247" s="467"/>
      <c r="BG247" s="467"/>
      <c r="BH247" s="467"/>
      <c r="BI247" s="467"/>
      <c r="BJ247" s="467"/>
      <c r="BK247" s="467"/>
      <c r="BL247" s="467"/>
      <c r="BM247" s="467"/>
      <c r="BN247" s="467"/>
      <c r="BO247" s="467"/>
      <c r="BP247" s="467"/>
      <c r="BQ247" s="467"/>
      <c r="BR247" s="467"/>
      <c r="BS247" s="468"/>
      <c r="BT247" s="466" t="s">
        <v>81</v>
      </c>
      <c r="BU247" s="467"/>
      <c r="BV247" s="467"/>
      <c r="BW247" s="467"/>
      <c r="BX247" s="467"/>
      <c r="BY247" s="467"/>
      <c r="BZ247" s="467"/>
      <c r="CA247" s="467"/>
      <c r="CB247" s="467"/>
      <c r="CC247" s="467"/>
      <c r="CD247" s="467"/>
      <c r="CE247" s="467"/>
      <c r="CF247" s="467"/>
      <c r="CG247" s="467"/>
      <c r="CH247" s="467"/>
      <c r="CI247" s="468"/>
      <c r="CJ247" s="466" t="s">
        <v>48</v>
      </c>
      <c r="CK247" s="467"/>
      <c r="CL247" s="467"/>
      <c r="CM247" s="467"/>
      <c r="CN247" s="467"/>
      <c r="CO247" s="467"/>
      <c r="CP247" s="467"/>
      <c r="CQ247" s="467"/>
      <c r="CR247" s="467"/>
      <c r="CS247" s="467"/>
      <c r="CT247" s="467"/>
      <c r="CU247" s="467"/>
      <c r="CV247" s="467"/>
      <c r="CW247" s="467"/>
      <c r="CX247" s="467"/>
      <c r="CY247" s="467"/>
      <c r="CZ247" s="467"/>
      <c r="DA247" s="468"/>
    </row>
    <row r="248" spans="1:105" s="4" customFormat="1" ht="12.75" x14ac:dyDescent="0.2">
      <c r="A248" s="472">
        <v>1</v>
      </c>
      <c r="B248" s="472"/>
      <c r="C248" s="472"/>
      <c r="D248" s="472"/>
      <c r="E248" s="472"/>
      <c r="F248" s="472"/>
      <c r="G248" s="472"/>
      <c r="H248" s="472">
        <v>2</v>
      </c>
      <c r="I248" s="472"/>
      <c r="J248" s="472"/>
      <c r="K248" s="472"/>
      <c r="L248" s="472"/>
      <c r="M248" s="472"/>
      <c r="N248" s="472"/>
      <c r="O248" s="472"/>
      <c r="P248" s="472"/>
      <c r="Q248" s="472"/>
      <c r="R248" s="472"/>
      <c r="S248" s="472"/>
      <c r="T248" s="472"/>
      <c r="U248" s="472"/>
      <c r="V248" s="472"/>
      <c r="W248" s="472"/>
      <c r="X248" s="472"/>
      <c r="Y248" s="472"/>
      <c r="Z248" s="472"/>
      <c r="AA248" s="472"/>
      <c r="AB248" s="472"/>
      <c r="AC248" s="472"/>
      <c r="AD248" s="472"/>
      <c r="AE248" s="472"/>
      <c r="AF248" s="472"/>
      <c r="AG248" s="472"/>
      <c r="AH248" s="472"/>
      <c r="AI248" s="472"/>
      <c r="AJ248" s="472"/>
      <c r="AK248" s="472"/>
      <c r="AL248" s="472"/>
      <c r="AM248" s="472"/>
      <c r="AN248" s="472"/>
      <c r="AO248" s="472"/>
      <c r="AP248" s="472"/>
      <c r="AQ248" s="472"/>
      <c r="AR248" s="472"/>
      <c r="AS248" s="472"/>
      <c r="AT248" s="472"/>
      <c r="AU248" s="472"/>
      <c r="AV248" s="472"/>
      <c r="AW248" s="472"/>
      <c r="AX248" s="472"/>
      <c r="AY248" s="472"/>
      <c r="AZ248" s="472"/>
      <c r="BA248" s="472"/>
      <c r="BB248" s="472"/>
      <c r="BC248" s="472"/>
      <c r="BD248" s="472">
        <v>3</v>
      </c>
      <c r="BE248" s="472"/>
      <c r="BF248" s="472"/>
      <c r="BG248" s="472"/>
      <c r="BH248" s="472"/>
      <c r="BI248" s="472"/>
      <c r="BJ248" s="472"/>
      <c r="BK248" s="472"/>
      <c r="BL248" s="472"/>
      <c r="BM248" s="472"/>
      <c r="BN248" s="472"/>
      <c r="BO248" s="472"/>
      <c r="BP248" s="472"/>
      <c r="BQ248" s="472"/>
      <c r="BR248" s="472"/>
      <c r="BS248" s="472"/>
      <c r="BT248" s="472">
        <v>4</v>
      </c>
      <c r="BU248" s="472"/>
      <c r="BV248" s="472"/>
      <c r="BW248" s="472"/>
      <c r="BX248" s="472"/>
      <c r="BY248" s="472"/>
      <c r="BZ248" s="472"/>
      <c r="CA248" s="472"/>
      <c r="CB248" s="472"/>
      <c r="CC248" s="472"/>
      <c r="CD248" s="472"/>
      <c r="CE248" s="472"/>
      <c r="CF248" s="472"/>
      <c r="CG248" s="472"/>
      <c r="CH248" s="472"/>
      <c r="CI248" s="472"/>
      <c r="CJ248" s="472">
        <v>5</v>
      </c>
      <c r="CK248" s="472"/>
      <c r="CL248" s="472"/>
      <c r="CM248" s="472"/>
      <c r="CN248" s="472"/>
      <c r="CO248" s="472"/>
      <c r="CP248" s="472"/>
      <c r="CQ248" s="472"/>
      <c r="CR248" s="472"/>
      <c r="CS248" s="472"/>
      <c r="CT248" s="472"/>
      <c r="CU248" s="472"/>
      <c r="CV248" s="472"/>
      <c r="CW248" s="472"/>
      <c r="CX248" s="472"/>
      <c r="CY248" s="472"/>
      <c r="CZ248" s="472"/>
      <c r="DA248" s="472"/>
    </row>
    <row r="249" spans="1:105" s="5" customFormat="1" ht="15" customHeight="1" x14ac:dyDescent="0.2">
      <c r="A249" s="411" t="s">
        <v>26</v>
      </c>
      <c r="B249" s="411"/>
      <c r="C249" s="411"/>
      <c r="D249" s="411"/>
      <c r="E249" s="411"/>
      <c r="F249" s="411"/>
      <c r="G249" s="411"/>
      <c r="H249" s="418"/>
      <c r="I249" s="418"/>
      <c r="J249" s="418"/>
      <c r="K249" s="418"/>
      <c r="L249" s="418"/>
      <c r="M249" s="418"/>
      <c r="N249" s="418"/>
      <c r="O249" s="418"/>
      <c r="P249" s="418"/>
      <c r="Q249" s="418"/>
      <c r="R249" s="418"/>
      <c r="S249" s="418"/>
      <c r="T249" s="418"/>
      <c r="U249" s="418"/>
      <c r="V249" s="418"/>
      <c r="W249" s="418"/>
      <c r="X249" s="418"/>
      <c r="Y249" s="418"/>
      <c r="Z249" s="418"/>
      <c r="AA249" s="418"/>
      <c r="AB249" s="418"/>
      <c r="AC249" s="418"/>
      <c r="AD249" s="418"/>
      <c r="AE249" s="418"/>
      <c r="AF249" s="418"/>
      <c r="AG249" s="418"/>
      <c r="AH249" s="418"/>
      <c r="AI249" s="418"/>
      <c r="AJ249" s="418"/>
      <c r="AK249" s="418"/>
      <c r="AL249" s="418"/>
      <c r="AM249" s="418"/>
      <c r="AN249" s="418"/>
      <c r="AO249" s="418"/>
      <c r="AP249" s="418"/>
      <c r="AQ249" s="418"/>
      <c r="AR249" s="418"/>
      <c r="AS249" s="418"/>
      <c r="AT249" s="418"/>
      <c r="AU249" s="418"/>
      <c r="AV249" s="418"/>
      <c r="AW249" s="418"/>
      <c r="AX249" s="418"/>
      <c r="AY249" s="418"/>
      <c r="AZ249" s="418"/>
      <c r="BA249" s="418"/>
      <c r="BB249" s="418"/>
      <c r="BC249" s="418"/>
      <c r="BD249" s="404"/>
      <c r="BE249" s="404"/>
      <c r="BF249" s="404"/>
      <c r="BG249" s="404"/>
      <c r="BH249" s="404"/>
      <c r="BI249" s="404"/>
      <c r="BJ249" s="404"/>
      <c r="BK249" s="404"/>
      <c r="BL249" s="404"/>
      <c r="BM249" s="404"/>
      <c r="BN249" s="404"/>
      <c r="BO249" s="404"/>
      <c r="BP249" s="404"/>
      <c r="BQ249" s="404"/>
      <c r="BR249" s="404"/>
      <c r="BS249" s="404"/>
      <c r="BT249" s="551"/>
      <c r="BU249" s="551"/>
      <c r="BV249" s="551"/>
      <c r="BW249" s="551"/>
      <c r="BX249" s="551"/>
      <c r="BY249" s="551"/>
      <c r="BZ249" s="551"/>
      <c r="CA249" s="551"/>
      <c r="CB249" s="551"/>
      <c r="CC249" s="551"/>
      <c r="CD249" s="551"/>
      <c r="CE249" s="551"/>
      <c r="CF249" s="551"/>
      <c r="CG249" s="551"/>
      <c r="CH249" s="551"/>
      <c r="CI249" s="551"/>
      <c r="CJ249" s="551"/>
      <c r="CK249" s="551"/>
      <c r="CL249" s="551"/>
      <c r="CM249" s="551"/>
      <c r="CN249" s="551"/>
      <c r="CO249" s="551"/>
      <c r="CP249" s="551"/>
      <c r="CQ249" s="551"/>
      <c r="CR249" s="551"/>
      <c r="CS249" s="551"/>
      <c r="CT249" s="551"/>
      <c r="CU249" s="551"/>
      <c r="CV249" s="551"/>
      <c r="CW249" s="551"/>
      <c r="CX249" s="551"/>
      <c r="CY249" s="551"/>
      <c r="CZ249" s="551"/>
      <c r="DA249" s="551"/>
    </row>
    <row r="250" spans="1:105" s="5" customFormat="1" ht="15" customHeight="1" x14ac:dyDescent="0.2">
      <c r="A250" s="404">
        <v>2</v>
      </c>
      <c r="B250" s="404"/>
      <c r="C250" s="404"/>
      <c r="D250" s="404"/>
      <c r="E250" s="404"/>
      <c r="F250" s="404"/>
      <c r="G250" s="404"/>
      <c r="H250" s="418"/>
      <c r="I250" s="418"/>
      <c r="J250" s="418"/>
      <c r="K250" s="418"/>
      <c r="L250" s="418"/>
      <c r="M250" s="418"/>
      <c r="N250" s="418"/>
      <c r="O250" s="418"/>
      <c r="P250" s="418"/>
      <c r="Q250" s="418"/>
      <c r="R250" s="418"/>
      <c r="S250" s="418"/>
      <c r="T250" s="418"/>
      <c r="U250" s="418"/>
      <c r="V250" s="418"/>
      <c r="W250" s="418"/>
      <c r="X250" s="418"/>
      <c r="Y250" s="418"/>
      <c r="Z250" s="418"/>
      <c r="AA250" s="418"/>
      <c r="AB250" s="418"/>
      <c r="AC250" s="418"/>
      <c r="AD250" s="418"/>
      <c r="AE250" s="418"/>
      <c r="AF250" s="418"/>
      <c r="AG250" s="418"/>
      <c r="AH250" s="418"/>
      <c r="AI250" s="418"/>
      <c r="AJ250" s="418"/>
      <c r="AK250" s="418"/>
      <c r="AL250" s="418"/>
      <c r="AM250" s="418"/>
      <c r="AN250" s="418"/>
      <c r="AO250" s="418"/>
      <c r="AP250" s="418"/>
      <c r="AQ250" s="418"/>
      <c r="AR250" s="418"/>
      <c r="AS250" s="418"/>
      <c r="AT250" s="418"/>
      <c r="AU250" s="418"/>
      <c r="AV250" s="418"/>
      <c r="AW250" s="418"/>
      <c r="AX250" s="418"/>
      <c r="AY250" s="418"/>
      <c r="AZ250" s="418"/>
      <c r="BA250" s="418"/>
      <c r="BB250" s="418"/>
      <c r="BC250" s="418"/>
      <c r="BD250" s="658"/>
      <c r="BE250" s="658"/>
      <c r="BF250" s="658"/>
      <c r="BG250" s="658"/>
      <c r="BH250" s="658"/>
      <c r="BI250" s="658"/>
      <c r="BJ250" s="658"/>
      <c r="BK250" s="658"/>
      <c r="BL250" s="658"/>
      <c r="BM250" s="658"/>
      <c r="BN250" s="658"/>
      <c r="BO250" s="658"/>
      <c r="BP250" s="658"/>
      <c r="BQ250" s="658"/>
      <c r="BR250" s="658"/>
      <c r="BS250" s="658"/>
      <c r="BT250" s="551"/>
      <c r="BU250" s="551"/>
      <c r="BV250" s="551"/>
      <c r="BW250" s="551"/>
      <c r="BX250" s="551"/>
      <c r="BY250" s="551"/>
      <c r="BZ250" s="551"/>
      <c r="CA250" s="551"/>
      <c r="CB250" s="551"/>
      <c r="CC250" s="551"/>
      <c r="CD250" s="551"/>
      <c r="CE250" s="551"/>
      <c r="CF250" s="551"/>
      <c r="CG250" s="551"/>
      <c r="CH250" s="551"/>
      <c r="CI250" s="551"/>
      <c r="CJ250" s="551"/>
      <c r="CK250" s="551"/>
      <c r="CL250" s="551"/>
      <c r="CM250" s="551"/>
      <c r="CN250" s="551"/>
      <c r="CO250" s="551"/>
      <c r="CP250" s="551"/>
      <c r="CQ250" s="551"/>
      <c r="CR250" s="551"/>
      <c r="CS250" s="551"/>
      <c r="CT250" s="551"/>
      <c r="CU250" s="551"/>
      <c r="CV250" s="551"/>
      <c r="CW250" s="551"/>
      <c r="CX250" s="551"/>
      <c r="CY250" s="551"/>
      <c r="CZ250" s="551"/>
      <c r="DA250" s="551"/>
    </row>
    <row r="251" spans="1:105" s="5" customFormat="1" ht="15" customHeight="1" x14ac:dyDescent="0.2">
      <c r="A251" s="404">
        <v>3</v>
      </c>
      <c r="B251" s="404"/>
      <c r="C251" s="404"/>
      <c r="D251" s="404"/>
      <c r="E251" s="404"/>
      <c r="F251" s="404"/>
      <c r="G251" s="404"/>
      <c r="H251" s="418"/>
      <c r="I251" s="418"/>
      <c r="J251" s="418"/>
      <c r="K251" s="418"/>
      <c r="L251" s="418"/>
      <c r="M251" s="418"/>
      <c r="N251" s="418"/>
      <c r="O251" s="418"/>
      <c r="P251" s="418"/>
      <c r="Q251" s="418"/>
      <c r="R251" s="418"/>
      <c r="S251" s="418"/>
      <c r="T251" s="418"/>
      <c r="U251" s="418"/>
      <c r="V251" s="418"/>
      <c r="W251" s="418"/>
      <c r="X251" s="418"/>
      <c r="Y251" s="418"/>
      <c r="Z251" s="418"/>
      <c r="AA251" s="418"/>
      <c r="AB251" s="418"/>
      <c r="AC251" s="418"/>
      <c r="AD251" s="418"/>
      <c r="AE251" s="418"/>
      <c r="AF251" s="418"/>
      <c r="AG251" s="418"/>
      <c r="AH251" s="418"/>
      <c r="AI251" s="418"/>
      <c r="AJ251" s="418"/>
      <c r="AK251" s="418"/>
      <c r="AL251" s="418"/>
      <c r="AM251" s="418"/>
      <c r="AN251" s="418"/>
      <c r="AO251" s="418"/>
      <c r="AP251" s="418"/>
      <c r="AQ251" s="418"/>
      <c r="AR251" s="418"/>
      <c r="AS251" s="418"/>
      <c r="AT251" s="418"/>
      <c r="AU251" s="418"/>
      <c r="AV251" s="418"/>
      <c r="AW251" s="418"/>
      <c r="AX251" s="418"/>
      <c r="AY251" s="418"/>
      <c r="AZ251" s="418"/>
      <c r="BA251" s="418"/>
      <c r="BB251" s="418"/>
      <c r="BC251" s="418"/>
      <c r="BD251" s="658"/>
      <c r="BE251" s="658"/>
      <c r="BF251" s="658"/>
      <c r="BG251" s="658"/>
      <c r="BH251" s="658"/>
      <c r="BI251" s="658"/>
      <c r="BJ251" s="658"/>
      <c r="BK251" s="658"/>
      <c r="BL251" s="658"/>
      <c r="BM251" s="658"/>
      <c r="BN251" s="658"/>
      <c r="BO251" s="658"/>
      <c r="BP251" s="658"/>
      <c r="BQ251" s="658"/>
      <c r="BR251" s="658"/>
      <c r="BS251" s="658"/>
      <c r="BT251" s="551"/>
      <c r="BU251" s="551"/>
      <c r="BV251" s="551"/>
      <c r="BW251" s="551"/>
      <c r="BX251" s="551"/>
      <c r="BY251" s="551"/>
      <c r="BZ251" s="551"/>
      <c r="CA251" s="551"/>
      <c r="CB251" s="551"/>
      <c r="CC251" s="551"/>
      <c r="CD251" s="551"/>
      <c r="CE251" s="551"/>
      <c r="CF251" s="551"/>
      <c r="CG251" s="551"/>
      <c r="CH251" s="551"/>
      <c r="CI251" s="551"/>
      <c r="CJ251" s="551"/>
      <c r="CK251" s="551"/>
      <c r="CL251" s="551"/>
      <c r="CM251" s="551"/>
      <c r="CN251" s="551"/>
      <c r="CO251" s="551"/>
      <c r="CP251" s="551"/>
      <c r="CQ251" s="551"/>
      <c r="CR251" s="551"/>
      <c r="CS251" s="551"/>
      <c r="CT251" s="551"/>
      <c r="CU251" s="551"/>
      <c r="CV251" s="551"/>
      <c r="CW251" s="551"/>
      <c r="CX251" s="551"/>
      <c r="CY251" s="551"/>
      <c r="CZ251" s="551"/>
      <c r="DA251" s="551"/>
    </row>
    <row r="252" spans="1:105" s="5" customFormat="1" ht="15" customHeight="1" x14ac:dyDescent="0.2">
      <c r="A252" s="404">
        <v>4</v>
      </c>
      <c r="B252" s="404"/>
      <c r="C252" s="404"/>
      <c r="D252" s="404"/>
      <c r="E252" s="404"/>
      <c r="F252" s="404"/>
      <c r="G252" s="404"/>
      <c r="H252" s="418"/>
      <c r="I252" s="418"/>
      <c r="J252" s="418"/>
      <c r="K252" s="418"/>
      <c r="L252" s="418"/>
      <c r="M252" s="418"/>
      <c r="N252" s="418"/>
      <c r="O252" s="418"/>
      <c r="P252" s="418"/>
      <c r="Q252" s="418"/>
      <c r="R252" s="418"/>
      <c r="S252" s="418"/>
      <c r="T252" s="418"/>
      <c r="U252" s="418"/>
      <c r="V252" s="418"/>
      <c r="W252" s="418"/>
      <c r="X252" s="418"/>
      <c r="Y252" s="418"/>
      <c r="Z252" s="418"/>
      <c r="AA252" s="418"/>
      <c r="AB252" s="418"/>
      <c r="AC252" s="418"/>
      <c r="AD252" s="418"/>
      <c r="AE252" s="418"/>
      <c r="AF252" s="418"/>
      <c r="AG252" s="418"/>
      <c r="AH252" s="418"/>
      <c r="AI252" s="418"/>
      <c r="AJ252" s="418"/>
      <c r="AK252" s="418"/>
      <c r="AL252" s="418"/>
      <c r="AM252" s="418"/>
      <c r="AN252" s="418"/>
      <c r="AO252" s="418"/>
      <c r="AP252" s="418"/>
      <c r="AQ252" s="418"/>
      <c r="AR252" s="418"/>
      <c r="AS252" s="418"/>
      <c r="AT252" s="418"/>
      <c r="AU252" s="418"/>
      <c r="AV252" s="418"/>
      <c r="AW252" s="418"/>
      <c r="AX252" s="418"/>
      <c r="AY252" s="418"/>
      <c r="AZ252" s="418"/>
      <c r="BA252" s="418"/>
      <c r="BB252" s="418"/>
      <c r="BC252" s="418"/>
      <c r="BD252" s="672"/>
      <c r="BE252" s="672"/>
      <c r="BF252" s="672"/>
      <c r="BG252" s="672"/>
      <c r="BH252" s="672"/>
      <c r="BI252" s="672"/>
      <c r="BJ252" s="672"/>
      <c r="BK252" s="672"/>
      <c r="BL252" s="672"/>
      <c r="BM252" s="672"/>
      <c r="BN252" s="672"/>
      <c r="BO252" s="672"/>
      <c r="BP252" s="672"/>
      <c r="BQ252" s="672"/>
      <c r="BR252" s="672"/>
      <c r="BS252" s="672"/>
      <c r="BT252" s="551"/>
      <c r="BU252" s="551"/>
      <c r="BV252" s="551"/>
      <c r="BW252" s="551"/>
      <c r="BX252" s="551"/>
      <c r="BY252" s="551"/>
      <c r="BZ252" s="551"/>
      <c r="CA252" s="551"/>
      <c r="CB252" s="551"/>
      <c r="CC252" s="551"/>
      <c r="CD252" s="551"/>
      <c r="CE252" s="551"/>
      <c r="CF252" s="551"/>
      <c r="CG252" s="551"/>
      <c r="CH252" s="551"/>
      <c r="CI252" s="551"/>
      <c r="CJ252" s="551"/>
      <c r="CK252" s="551"/>
      <c r="CL252" s="551"/>
      <c r="CM252" s="551"/>
      <c r="CN252" s="551"/>
      <c r="CO252" s="551"/>
      <c r="CP252" s="551"/>
      <c r="CQ252" s="551"/>
      <c r="CR252" s="551"/>
      <c r="CS252" s="551"/>
      <c r="CT252" s="551"/>
      <c r="CU252" s="551"/>
      <c r="CV252" s="551"/>
      <c r="CW252" s="551"/>
      <c r="CX252" s="551"/>
      <c r="CY252" s="551"/>
      <c r="CZ252" s="551"/>
      <c r="DA252" s="551"/>
    </row>
    <row r="253" spans="1:105" s="5" customFormat="1" ht="15" customHeight="1" x14ac:dyDescent="0.2">
      <c r="A253" s="411"/>
      <c r="B253" s="411"/>
      <c r="C253" s="411"/>
      <c r="D253" s="411"/>
      <c r="E253" s="411"/>
      <c r="F253" s="411"/>
      <c r="G253" s="411"/>
      <c r="H253" s="473" t="s">
        <v>7</v>
      </c>
      <c r="I253" s="473"/>
      <c r="J253" s="473"/>
      <c r="K253" s="473"/>
      <c r="L253" s="473"/>
      <c r="M253" s="473"/>
      <c r="N253" s="473"/>
      <c r="O253" s="473"/>
      <c r="P253" s="473"/>
      <c r="Q253" s="473"/>
      <c r="R253" s="473"/>
      <c r="S253" s="473"/>
      <c r="T253" s="473"/>
      <c r="U253" s="473"/>
      <c r="V253" s="473"/>
      <c r="W253" s="473"/>
      <c r="X253" s="473"/>
      <c r="Y253" s="473"/>
      <c r="Z253" s="473"/>
      <c r="AA253" s="473"/>
      <c r="AB253" s="473"/>
      <c r="AC253" s="473"/>
      <c r="AD253" s="473"/>
      <c r="AE253" s="473"/>
      <c r="AF253" s="473"/>
      <c r="AG253" s="473"/>
      <c r="AH253" s="473"/>
      <c r="AI253" s="473"/>
      <c r="AJ253" s="473"/>
      <c r="AK253" s="473"/>
      <c r="AL253" s="473"/>
      <c r="AM253" s="473"/>
      <c r="AN253" s="473"/>
      <c r="AO253" s="473"/>
      <c r="AP253" s="473"/>
      <c r="AQ253" s="473"/>
      <c r="AR253" s="473"/>
      <c r="AS253" s="473"/>
      <c r="AT253" s="473"/>
      <c r="AU253" s="473"/>
      <c r="AV253" s="473"/>
      <c r="AW253" s="473"/>
      <c r="AX253" s="473"/>
      <c r="AY253" s="473"/>
      <c r="AZ253" s="473"/>
      <c r="BA253" s="473"/>
      <c r="BB253" s="473"/>
      <c r="BC253" s="474"/>
      <c r="BD253" s="404"/>
      <c r="BE253" s="404"/>
      <c r="BF253" s="404"/>
      <c r="BG253" s="404"/>
      <c r="BH253" s="404"/>
      <c r="BI253" s="404"/>
      <c r="BJ253" s="404"/>
      <c r="BK253" s="404"/>
      <c r="BL253" s="404"/>
      <c r="BM253" s="404"/>
      <c r="BN253" s="404"/>
      <c r="BO253" s="404"/>
      <c r="BP253" s="404"/>
      <c r="BQ253" s="404"/>
      <c r="BR253" s="404"/>
      <c r="BS253" s="404"/>
      <c r="BT253" s="404" t="s">
        <v>8</v>
      </c>
      <c r="BU253" s="404"/>
      <c r="BV253" s="404"/>
      <c r="BW253" s="404"/>
      <c r="BX253" s="404"/>
      <c r="BY253" s="404"/>
      <c r="BZ253" s="404"/>
      <c r="CA253" s="404"/>
      <c r="CB253" s="404"/>
      <c r="CC253" s="404"/>
      <c r="CD253" s="404"/>
      <c r="CE253" s="404"/>
      <c r="CF253" s="404"/>
      <c r="CG253" s="404"/>
      <c r="CH253" s="404"/>
      <c r="CI253" s="404"/>
      <c r="CJ253" s="589"/>
      <c r="CK253" s="589"/>
      <c r="CL253" s="589"/>
      <c r="CM253" s="589"/>
      <c r="CN253" s="589"/>
      <c r="CO253" s="589"/>
      <c r="CP253" s="589"/>
      <c r="CQ253" s="589"/>
      <c r="CR253" s="589"/>
      <c r="CS253" s="589"/>
      <c r="CT253" s="589"/>
      <c r="CU253" s="589"/>
      <c r="CV253" s="589"/>
      <c r="CW253" s="589"/>
      <c r="CX253" s="589"/>
      <c r="CY253" s="589"/>
      <c r="CZ253" s="589"/>
      <c r="DA253" s="589"/>
    </row>
    <row r="256" spans="1:105" ht="12" customHeight="1" x14ac:dyDescent="0.25">
      <c r="C256" s="653" t="s">
        <v>132</v>
      </c>
      <c r="D256" s="653"/>
      <c r="E256" s="653"/>
      <c r="F256" s="653"/>
      <c r="G256" s="653"/>
      <c r="H256" s="653"/>
      <c r="I256" s="653"/>
      <c r="J256" s="653"/>
      <c r="K256" s="653"/>
      <c r="L256" s="653"/>
      <c r="M256" s="653"/>
      <c r="N256" s="653"/>
      <c r="O256" s="653"/>
      <c r="P256" s="653"/>
      <c r="Q256" s="653"/>
      <c r="R256" s="653"/>
      <c r="S256" s="1"/>
      <c r="T256" s="652"/>
      <c r="U256" s="652"/>
      <c r="V256" s="652"/>
      <c r="W256" s="652"/>
      <c r="X256" s="652"/>
      <c r="Y256" s="652"/>
      <c r="Z256" s="652"/>
      <c r="AA256" s="652"/>
      <c r="AB256" s="652"/>
      <c r="AC256" s="1"/>
      <c r="AD256" s="1"/>
      <c r="AE256" s="1"/>
      <c r="AF256" s="1"/>
      <c r="AG256" s="1"/>
      <c r="AH256" s="1"/>
      <c r="AI256" s="1"/>
      <c r="AJ256" s="1"/>
      <c r="AK256" s="1"/>
      <c r="AL256" s="1"/>
      <c r="AM256" s="1"/>
      <c r="AN256" s="652" t="s">
        <v>676</v>
      </c>
      <c r="AO256" s="652"/>
      <c r="AP256" s="652"/>
      <c r="AQ256" s="652"/>
      <c r="AR256" s="652"/>
      <c r="AS256" s="652"/>
      <c r="AT256" s="652"/>
      <c r="AU256" s="652"/>
      <c r="AV256" s="652"/>
      <c r="AW256" s="652"/>
      <c r="AX256" s="652"/>
      <c r="AY256" s="652"/>
      <c r="AZ256" s="652"/>
      <c r="BA256" s="652"/>
      <c r="BB256" s="652"/>
      <c r="BC256" s="652"/>
      <c r="BD256" s="652"/>
      <c r="BE256" s="652"/>
      <c r="BF256" s="652"/>
      <c r="BG256" s="652"/>
      <c r="BH256" s="652"/>
      <c r="BI256" s="652"/>
      <c r="BJ256" s="652"/>
      <c r="BK256" s="652"/>
    </row>
    <row r="257" spans="3:63" ht="12" customHeight="1" x14ac:dyDescent="0.25">
      <c r="C257" s="1"/>
      <c r="D257" s="1"/>
      <c r="E257" s="1"/>
      <c r="F257" s="1"/>
      <c r="G257" s="1"/>
      <c r="H257" s="1"/>
      <c r="I257" s="1"/>
      <c r="J257" s="1"/>
      <c r="K257" s="1"/>
      <c r="L257" s="1"/>
      <c r="M257" s="1"/>
      <c r="N257" s="1"/>
      <c r="O257" s="1"/>
      <c r="P257" s="1"/>
      <c r="Q257" s="1"/>
      <c r="R257" s="1"/>
      <c r="S257" s="1"/>
      <c r="T257" s="654" t="s">
        <v>133</v>
      </c>
      <c r="U257" s="654"/>
      <c r="V257" s="654"/>
      <c r="W257" s="654"/>
      <c r="X257" s="654"/>
      <c r="Y257" s="654"/>
      <c r="Z257" s="654"/>
      <c r="AA257" s="654"/>
      <c r="AB257" s="654"/>
      <c r="AC257" s="1"/>
      <c r="AD257" s="1"/>
      <c r="AE257" s="1"/>
      <c r="AF257" s="1"/>
      <c r="AG257" s="1"/>
      <c r="AH257" s="1"/>
      <c r="AI257" s="1"/>
      <c r="AJ257" s="1"/>
      <c r="AK257" s="1"/>
      <c r="AL257" s="1"/>
      <c r="AM257" s="1"/>
      <c r="AN257" s="654" t="s">
        <v>134</v>
      </c>
      <c r="AO257" s="654"/>
      <c r="AP257" s="654"/>
      <c r="AQ257" s="654"/>
      <c r="AR257" s="654"/>
      <c r="AS257" s="654"/>
      <c r="AT257" s="654"/>
      <c r="AU257" s="654"/>
      <c r="AV257" s="654"/>
      <c r="AW257" s="654"/>
      <c r="AX257" s="654"/>
      <c r="AY257" s="654"/>
      <c r="AZ257" s="654"/>
      <c r="BA257" s="654"/>
      <c r="BB257" s="654"/>
      <c r="BC257" s="654"/>
      <c r="BD257" s="654"/>
      <c r="BE257" s="654"/>
      <c r="BF257" s="654"/>
      <c r="BG257" s="654"/>
      <c r="BH257" s="654"/>
      <c r="BI257" s="654"/>
      <c r="BJ257" s="654"/>
      <c r="BK257" s="654"/>
    </row>
    <row r="258" spans="3:63" ht="25.9" customHeight="1" x14ac:dyDescent="0.25">
      <c r="C258" s="651" t="s">
        <v>287</v>
      </c>
      <c r="D258" s="651"/>
      <c r="E258" s="651"/>
      <c r="F258" s="651"/>
      <c r="G258" s="651"/>
      <c r="H258" s="651"/>
      <c r="I258" s="651"/>
      <c r="J258" s="651"/>
      <c r="K258" s="651"/>
      <c r="L258" s="651"/>
      <c r="M258" s="651"/>
      <c r="N258" s="651"/>
      <c r="O258" s="651"/>
      <c r="P258" s="651"/>
      <c r="Q258" s="651"/>
      <c r="R258" s="651"/>
      <c r="S258" s="1"/>
      <c r="T258" s="652"/>
      <c r="U258" s="652"/>
      <c r="V258" s="652"/>
      <c r="W258" s="652"/>
      <c r="X258" s="652"/>
      <c r="Y258" s="652"/>
      <c r="Z258" s="652"/>
      <c r="AA258" s="652"/>
      <c r="AB258" s="652"/>
      <c r="AC258" s="1"/>
      <c r="AD258" s="1"/>
      <c r="AE258" s="1"/>
      <c r="AF258" s="1"/>
      <c r="AG258" s="1"/>
      <c r="AH258" s="1"/>
      <c r="AI258" s="1"/>
      <c r="AJ258" s="1"/>
      <c r="AK258" s="1"/>
      <c r="AL258" s="1"/>
      <c r="AM258" s="1"/>
      <c r="AN258" s="652" t="s">
        <v>771</v>
      </c>
      <c r="AO258" s="652"/>
      <c r="AP258" s="652"/>
      <c r="AQ258" s="652"/>
      <c r="AR258" s="652"/>
      <c r="AS258" s="652"/>
      <c r="AT258" s="652"/>
      <c r="AU258" s="652"/>
      <c r="AV258" s="652"/>
      <c r="AW258" s="652"/>
      <c r="AX258" s="652"/>
      <c r="AY258" s="652"/>
      <c r="AZ258" s="652"/>
      <c r="BA258" s="652"/>
      <c r="BB258" s="652"/>
      <c r="BC258" s="652"/>
      <c r="BD258" s="652"/>
      <c r="BE258" s="652"/>
      <c r="BF258" s="652"/>
      <c r="BG258" s="652"/>
      <c r="BH258" s="652"/>
      <c r="BI258" s="652"/>
      <c r="BJ258" s="652"/>
      <c r="BK258" s="652"/>
    </row>
    <row r="259" spans="3:63" ht="12" customHeight="1" x14ac:dyDescent="0.25">
      <c r="C259" s="1"/>
      <c r="D259" s="1"/>
      <c r="E259" s="1"/>
      <c r="F259" s="1"/>
      <c r="G259" s="1"/>
      <c r="H259" s="1"/>
      <c r="I259" s="1"/>
      <c r="J259" s="1"/>
      <c r="K259" s="1"/>
      <c r="L259" s="1"/>
      <c r="M259" s="1"/>
      <c r="N259" s="1"/>
      <c r="O259" s="1"/>
      <c r="P259" s="1"/>
      <c r="Q259" s="1"/>
      <c r="R259" s="1"/>
      <c r="S259" s="1"/>
      <c r="T259" s="649" t="s">
        <v>133</v>
      </c>
      <c r="U259" s="649"/>
      <c r="V259" s="649"/>
      <c r="W259" s="649"/>
      <c r="X259" s="649"/>
      <c r="Y259" s="649"/>
      <c r="Z259" s="649"/>
      <c r="AA259" s="649"/>
      <c r="AB259" s="649"/>
      <c r="AC259" s="16"/>
      <c r="AD259" s="16"/>
      <c r="AE259" s="16"/>
      <c r="AF259" s="16"/>
      <c r="AG259" s="16"/>
      <c r="AH259" s="16"/>
      <c r="AI259" s="16"/>
      <c r="AJ259" s="16"/>
      <c r="AK259" s="16"/>
      <c r="AL259" s="16"/>
      <c r="AM259" s="16"/>
      <c r="AN259" s="649" t="s">
        <v>134</v>
      </c>
      <c r="AO259" s="649"/>
      <c r="AP259" s="649"/>
      <c r="AQ259" s="649"/>
      <c r="AR259" s="649"/>
      <c r="AS259" s="649"/>
      <c r="AT259" s="649"/>
      <c r="AU259" s="649"/>
      <c r="AV259" s="649"/>
      <c r="AW259" s="649"/>
      <c r="AX259" s="649"/>
      <c r="AY259" s="649"/>
      <c r="AZ259" s="649"/>
      <c r="BA259" s="649"/>
      <c r="BB259" s="649"/>
      <c r="BC259" s="649"/>
      <c r="BD259" s="649"/>
      <c r="BE259" s="649"/>
      <c r="BF259" s="649"/>
      <c r="BG259" s="649"/>
      <c r="BH259" s="649"/>
      <c r="BI259" s="649"/>
      <c r="BJ259" s="649"/>
      <c r="BK259" s="649"/>
    </row>
    <row r="261" spans="3:63" ht="12" customHeight="1" x14ac:dyDescent="0.25">
      <c r="D261" s="648" t="s">
        <v>767</v>
      </c>
      <c r="E261" s="648"/>
      <c r="F261" s="648"/>
      <c r="G261" s="648"/>
      <c r="H261" s="648"/>
      <c r="I261" s="648"/>
      <c r="J261" s="648"/>
      <c r="K261" s="648"/>
      <c r="L261" s="648"/>
      <c r="M261" s="648"/>
      <c r="N261" s="648"/>
      <c r="O261" s="648"/>
      <c r="P261" s="648"/>
      <c r="Q261" s="648"/>
      <c r="R261" s="648"/>
    </row>
  </sheetData>
  <mergeCells count="956">
    <mergeCell ref="T259:AB259"/>
    <mergeCell ref="AN259:BK259"/>
    <mergeCell ref="D261:R261"/>
    <mergeCell ref="C256:R256"/>
    <mergeCell ref="T256:AB256"/>
    <mergeCell ref="AN256:BK256"/>
    <mergeCell ref="T257:AB257"/>
    <mergeCell ref="AN257:BK257"/>
    <mergeCell ref="C258:R258"/>
    <mergeCell ref="T258:AB258"/>
    <mergeCell ref="AN258:BK258"/>
    <mergeCell ref="A252:G252"/>
    <mergeCell ref="H252:BC252"/>
    <mergeCell ref="BD252:BS252"/>
    <mergeCell ref="BT252:CI252"/>
    <mergeCell ref="CJ252:DA252"/>
    <mergeCell ref="A253:G253"/>
    <mergeCell ref="H253:BC253"/>
    <mergeCell ref="BD253:BS253"/>
    <mergeCell ref="BT253:CI253"/>
    <mergeCell ref="CJ253:DA253"/>
    <mergeCell ref="A250:G250"/>
    <mergeCell ref="H250:BC250"/>
    <mergeCell ref="BD250:BS250"/>
    <mergeCell ref="BT250:CI250"/>
    <mergeCell ref="CJ250:DA250"/>
    <mergeCell ref="A251:G251"/>
    <mergeCell ref="H251:BC251"/>
    <mergeCell ref="BD251:BS251"/>
    <mergeCell ref="BT251:CI251"/>
    <mergeCell ref="CJ251:DA251"/>
    <mergeCell ref="A248:G248"/>
    <mergeCell ref="H248:BC248"/>
    <mergeCell ref="BD248:BS248"/>
    <mergeCell ref="BT248:CI248"/>
    <mergeCell ref="CJ248:DA248"/>
    <mergeCell ref="A249:G249"/>
    <mergeCell ref="H249:BC249"/>
    <mergeCell ref="BD249:BS249"/>
    <mergeCell ref="BT249:CI249"/>
    <mergeCell ref="CJ249:DA249"/>
    <mergeCell ref="A245:DA245"/>
    <mergeCell ref="A247:G247"/>
    <mergeCell ref="H247:BC247"/>
    <mergeCell ref="BD247:BS247"/>
    <mergeCell ref="BT247:CI247"/>
    <mergeCell ref="CJ247:DA247"/>
    <mergeCell ref="A242:G242"/>
    <mergeCell ref="H242:BC242"/>
    <mergeCell ref="BD242:BS242"/>
    <mergeCell ref="BT242:CI242"/>
    <mergeCell ref="CJ242:DA242"/>
    <mergeCell ref="A243:G243"/>
    <mergeCell ref="H243:BC243"/>
    <mergeCell ref="BD243:BS243"/>
    <mergeCell ref="BT243:CI243"/>
    <mergeCell ref="CJ243:DA243"/>
    <mergeCell ref="A240:G240"/>
    <mergeCell ref="H240:BC240"/>
    <mergeCell ref="BD240:BS240"/>
    <mergeCell ref="BT240:CI240"/>
    <mergeCell ref="CJ240:DA240"/>
    <mergeCell ref="A241:G241"/>
    <mergeCell ref="H241:BC241"/>
    <mergeCell ref="BD241:BS241"/>
    <mergeCell ref="BT241:CI241"/>
    <mergeCell ref="CJ241:DA241"/>
    <mergeCell ref="A238:G238"/>
    <mergeCell ref="H238:BC238"/>
    <mergeCell ref="BD238:BS238"/>
    <mergeCell ref="BT238:CI238"/>
    <mergeCell ref="CJ238:DA238"/>
    <mergeCell ref="A239:G239"/>
    <mergeCell ref="H239:BC239"/>
    <mergeCell ref="BD239:BS239"/>
    <mergeCell ref="BT239:CI239"/>
    <mergeCell ref="CJ239:DA239"/>
    <mergeCell ref="A235:DA235"/>
    <mergeCell ref="A237:G237"/>
    <mergeCell ref="H237:BC237"/>
    <mergeCell ref="BD237:BS237"/>
    <mergeCell ref="BT237:CI237"/>
    <mergeCell ref="CJ237:DA237"/>
    <mergeCell ref="A232:G232"/>
    <mergeCell ref="H232:BS232"/>
    <mergeCell ref="BT232:CI232"/>
    <mergeCell ref="CJ232:DA232"/>
    <mergeCell ref="A233:G233"/>
    <mergeCell ref="H233:BS233"/>
    <mergeCell ref="BT233:CI233"/>
    <mergeCell ref="CJ233:DA233"/>
    <mergeCell ref="A230:G230"/>
    <mergeCell ref="H230:BS230"/>
    <mergeCell ref="BT230:CI230"/>
    <mergeCell ref="CJ230:DA230"/>
    <mergeCell ref="A231:G231"/>
    <mergeCell ref="H231:BS231"/>
    <mergeCell ref="BT231:CI231"/>
    <mergeCell ref="CJ231:DA231"/>
    <mergeCell ref="A226:DA226"/>
    <mergeCell ref="A228:G228"/>
    <mergeCell ref="H228:BS228"/>
    <mergeCell ref="BT228:CI228"/>
    <mergeCell ref="CJ228:DA228"/>
    <mergeCell ref="A229:G229"/>
    <mergeCell ref="H229:BS229"/>
    <mergeCell ref="BT229:CI229"/>
    <mergeCell ref="CJ229:DA229"/>
    <mergeCell ref="A223:G223"/>
    <mergeCell ref="H223:BS223"/>
    <mergeCell ref="BT223:CI223"/>
    <mergeCell ref="CJ223:DA223"/>
    <mergeCell ref="A224:G224"/>
    <mergeCell ref="H224:BS224"/>
    <mergeCell ref="BT224:CI224"/>
    <mergeCell ref="CJ224:DA224"/>
    <mergeCell ref="A221:G221"/>
    <mergeCell ref="H221:BS221"/>
    <mergeCell ref="BT221:CI221"/>
    <mergeCell ref="CJ221:DA221"/>
    <mergeCell ref="A222:G222"/>
    <mergeCell ref="H222:BS222"/>
    <mergeCell ref="BT222:CI222"/>
    <mergeCell ref="CJ222:DA222"/>
    <mergeCell ref="A219:G219"/>
    <mergeCell ref="H219:BS219"/>
    <mergeCell ref="BT219:CI219"/>
    <mergeCell ref="CJ219:DA219"/>
    <mergeCell ref="A220:G220"/>
    <mergeCell ref="H220:BS220"/>
    <mergeCell ref="BT220:CI220"/>
    <mergeCell ref="CJ220:DA220"/>
    <mergeCell ref="A217:G217"/>
    <mergeCell ref="H217:BS217"/>
    <mergeCell ref="BT217:CI217"/>
    <mergeCell ref="CJ217:DA217"/>
    <mergeCell ref="A218:G218"/>
    <mergeCell ref="H218:BS218"/>
    <mergeCell ref="BT218:CI218"/>
    <mergeCell ref="CJ218:DA218"/>
    <mergeCell ref="A215:G215"/>
    <mergeCell ref="H215:BS215"/>
    <mergeCell ref="BT215:CI215"/>
    <mergeCell ref="CJ215:DA215"/>
    <mergeCell ref="A216:G216"/>
    <mergeCell ref="H216:BS216"/>
    <mergeCell ref="BT216:CI216"/>
    <mergeCell ref="CJ216:DA216"/>
    <mergeCell ref="A213:G213"/>
    <mergeCell ref="H213:BS213"/>
    <mergeCell ref="BT213:CI213"/>
    <mergeCell ref="CJ213:DA213"/>
    <mergeCell ref="A214:G214"/>
    <mergeCell ref="H214:BS214"/>
    <mergeCell ref="BT214:CI214"/>
    <mergeCell ref="CJ214:DA214"/>
    <mergeCell ref="A211:G211"/>
    <mergeCell ref="H211:BS211"/>
    <mergeCell ref="BT211:CI211"/>
    <mergeCell ref="CJ211:DA211"/>
    <mergeCell ref="A212:G212"/>
    <mergeCell ref="H212:BS212"/>
    <mergeCell ref="BT212:CI212"/>
    <mergeCell ref="CJ212:DA212"/>
    <mergeCell ref="A207:DA207"/>
    <mergeCell ref="A209:G209"/>
    <mergeCell ref="H209:BS209"/>
    <mergeCell ref="BT209:CI209"/>
    <mergeCell ref="CJ209:DA209"/>
    <mergeCell ref="A210:G210"/>
    <mergeCell ref="H210:BS210"/>
    <mergeCell ref="BT210:CI210"/>
    <mergeCell ref="CJ210:DA210"/>
    <mergeCell ref="A205:G205"/>
    <mergeCell ref="H205:AM205"/>
    <mergeCell ref="AN205:BC205"/>
    <mergeCell ref="BD205:BS205"/>
    <mergeCell ref="BT205:CI205"/>
    <mergeCell ref="CJ205:DA205"/>
    <mergeCell ref="A204:G204"/>
    <mergeCell ref="H204:AM204"/>
    <mergeCell ref="AN204:BC204"/>
    <mergeCell ref="BD204:BS204"/>
    <mergeCell ref="BT204:CI204"/>
    <mergeCell ref="CJ204:DA204"/>
    <mergeCell ref="A203:G203"/>
    <mergeCell ref="H203:AM203"/>
    <mergeCell ref="AN203:BC203"/>
    <mergeCell ref="BD203:BS203"/>
    <mergeCell ref="BT203:CI203"/>
    <mergeCell ref="CJ203:DA203"/>
    <mergeCell ref="A202:G202"/>
    <mergeCell ref="H202:AM202"/>
    <mergeCell ref="AN202:BC202"/>
    <mergeCell ref="BD202:BS202"/>
    <mergeCell ref="BT202:CI202"/>
    <mergeCell ref="CJ202:DA202"/>
    <mergeCell ref="A199:DA199"/>
    <mergeCell ref="A201:G201"/>
    <mergeCell ref="H201:AM201"/>
    <mergeCell ref="AN201:BC201"/>
    <mergeCell ref="BD201:BS201"/>
    <mergeCell ref="BT201:CI201"/>
    <mergeCell ref="CJ201:DA201"/>
    <mergeCell ref="A196:G196"/>
    <mergeCell ref="H196:BC196"/>
    <mergeCell ref="BD196:BS196"/>
    <mergeCell ref="BT196:CI196"/>
    <mergeCell ref="CJ196:DA196"/>
    <mergeCell ref="A197:G197"/>
    <mergeCell ref="H197:BC197"/>
    <mergeCell ref="BD197:BS197"/>
    <mergeCell ref="BT197:CI197"/>
    <mergeCell ref="CJ197:DA197"/>
    <mergeCell ref="A194:G194"/>
    <mergeCell ref="H194:BC194"/>
    <mergeCell ref="BD194:BS194"/>
    <mergeCell ref="BT194:CI194"/>
    <mergeCell ref="CJ194:DA194"/>
    <mergeCell ref="A195:G195"/>
    <mergeCell ref="H195:BC195"/>
    <mergeCell ref="BD195:BS195"/>
    <mergeCell ref="BT195:CI195"/>
    <mergeCell ref="CJ195:DA195"/>
    <mergeCell ref="A191:DA191"/>
    <mergeCell ref="A193:G193"/>
    <mergeCell ref="H193:BC193"/>
    <mergeCell ref="BD193:BS193"/>
    <mergeCell ref="BT193:CI193"/>
    <mergeCell ref="CJ193:DA193"/>
    <mergeCell ref="A189:G189"/>
    <mergeCell ref="H189:AO189"/>
    <mergeCell ref="AP189:BE189"/>
    <mergeCell ref="BF189:BU189"/>
    <mergeCell ref="BV189:CK189"/>
    <mergeCell ref="CL189:DA189"/>
    <mergeCell ref="A188:G188"/>
    <mergeCell ref="H188:AO188"/>
    <mergeCell ref="AP188:BE188"/>
    <mergeCell ref="BF188:BU188"/>
    <mergeCell ref="BV188:CK188"/>
    <mergeCell ref="CL188:DA188"/>
    <mergeCell ref="A187:G187"/>
    <mergeCell ref="H187:AO187"/>
    <mergeCell ref="AP187:BE187"/>
    <mergeCell ref="BF187:BU187"/>
    <mergeCell ref="BV187:CK187"/>
    <mergeCell ref="CL187:DA187"/>
    <mergeCell ref="A186:G186"/>
    <mergeCell ref="H186:AO186"/>
    <mergeCell ref="AP186:BE186"/>
    <mergeCell ref="BF186:BU186"/>
    <mergeCell ref="BV186:CK186"/>
    <mergeCell ref="CL186:DA186"/>
    <mergeCell ref="A185:G185"/>
    <mergeCell ref="H185:AO185"/>
    <mergeCell ref="AP185:BE185"/>
    <mergeCell ref="BF185:BU185"/>
    <mergeCell ref="BV185:CK185"/>
    <mergeCell ref="CL185:DA185"/>
    <mergeCell ref="A184:G184"/>
    <mergeCell ref="H184:AO184"/>
    <mergeCell ref="AP184:BE184"/>
    <mergeCell ref="BF184:BU184"/>
    <mergeCell ref="BV184:CK184"/>
    <mergeCell ref="CL184:DA184"/>
    <mergeCell ref="A183:G183"/>
    <mergeCell ref="H183:AO183"/>
    <mergeCell ref="AP183:BE183"/>
    <mergeCell ref="BF183:BU183"/>
    <mergeCell ref="BV183:CK183"/>
    <mergeCell ref="CL183:DA183"/>
    <mergeCell ref="A182:G182"/>
    <mergeCell ref="H182:AO182"/>
    <mergeCell ref="AP182:BE182"/>
    <mergeCell ref="BF182:BU182"/>
    <mergeCell ref="BV182:CK182"/>
    <mergeCell ref="CL182:DA182"/>
    <mergeCell ref="A181:G181"/>
    <mergeCell ref="H181:AO181"/>
    <mergeCell ref="AP181:BE181"/>
    <mergeCell ref="BF181:BU181"/>
    <mergeCell ref="BV181:CK181"/>
    <mergeCell ref="CL181:DA181"/>
    <mergeCell ref="A180:G180"/>
    <mergeCell ref="H180:AO180"/>
    <mergeCell ref="AP180:BE180"/>
    <mergeCell ref="BF180:BU180"/>
    <mergeCell ref="BV180:CK180"/>
    <mergeCell ref="CL180:DA180"/>
    <mergeCell ref="A179:G179"/>
    <mergeCell ref="H179:AO179"/>
    <mergeCell ref="AP179:BE179"/>
    <mergeCell ref="BF179:BU179"/>
    <mergeCell ref="BV179:CK179"/>
    <mergeCell ref="CL179:DA179"/>
    <mergeCell ref="A178:G178"/>
    <mergeCell ref="H178:AO178"/>
    <mergeCell ref="AP178:BE178"/>
    <mergeCell ref="BF178:BU178"/>
    <mergeCell ref="BV178:CK178"/>
    <mergeCell ref="CL178:DA178"/>
    <mergeCell ref="A177:G177"/>
    <mergeCell ref="H177:AO177"/>
    <mergeCell ref="AP177:BE177"/>
    <mergeCell ref="BF177:BU177"/>
    <mergeCell ref="BV177:CK177"/>
    <mergeCell ref="CL177:DA177"/>
    <mergeCell ref="A176:G176"/>
    <mergeCell ref="H176:AO176"/>
    <mergeCell ref="AP176:BE176"/>
    <mergeCell ref="BF176:BU176"/>
    <mergeCell ref="BV176:CK176"/>
    <mergeCell ref="CL176:DA176"/>
    <mergeCell ref="A175:G175"/>
    <mergeCell ref="H175:AO175"/>
    <mergeCell ref="AP175:BE175"/>
    <mergeCell ref="BF175:BU175"/>
    <mergeCell ref="BV175:CK175"/>
    <mergeCell ref="CL175:DA175"/>
    <mergeCell ref="A174:G174"/>
    <mergeCell ref="H174:AO174"/>
    <mergeCell ref="AP174:BE174"/>
    <mergeCell ref="BF174:BU174"/>
    <mergeCell ref="BV174:CK174"/>
    <mergeCell ref="CL174:DA174"/>
    <mergeCell ref="A173:G173"/>
    <mergeCell ref="H173:AO173"/>
    <mergeCell ref="AP173:BE173"/>
    <mergeCell ref="BF173:BU173"/>
    <mergeCell ref="BV173:CK173"/>
    <mergeCell ref="CL173:DA173"/>
    <mergeCell ref="A172:G172"/>
    <mergeCell ref="H172:AO172"/>
    <mergeCell ref="AP172:BE172"/>
    <mergeCell ref="BF172:BU172"/>
    <mergeCell ref="BV172:CK172"/>
    <mergeCell ref="CL172:DA172"/>
    <mergeCell ref="A171:G171"/>
    <mergeCell ref="H171:AO171"/>
    <mergeCell ref="AP171:BE171"/>
    <mergeCell ref="BF171:BU171"/>
    <mergeCell ref="BV171:CK171"/>
    <mergeCell ref="CL171:DA171"/>
    <mergeCell ref="A170:G170"/>
    <mergeCell ref="H170:AO170"/>
    <mergeCell ref="AP170:BE170"/>
    <mergeCell ref="BF170:BU170"/>
    <mergeCell ref="BV170:CK170"/>
    <mergeCell ref="CL170:DA170"/>
    <mergeCell ref="A169:G169"/>
    <mergeCell ref="H169:AO169"/>
    <mergeCell ref="AP169:BE169"/>
    <mergeCell ref="BF169:BU169"/>
    <mergeCell ref="BV169:CK169"/>
    <mergeCell ref="CL169:DA169"/>
    <mergeCell ref="A168:G168"/>
    <mergeCell ref="H168:AO168"/>
    <mergeCell ref="AP168:BE168"/>
    <mergeCell ref="BF168:BU168"/>
    <mergeCell ref="BV168:CK168"/>
    <mergeCell ref="CL168:DA168"/>
    <mergeCell ref="A167:G167"/>
    <mergeCell ref="H167:AO167"/>
    <mergeCell ref="AP167:BE167"/>
    <mergeCell ref="BF167:BU167"/>
    <mergeCell ref="BV167:CK167"/>
    <mergeCell ref="CL167:DA167"/>
    <mergeCell ref="A166:G166"/>
    <mergeCell ref="H166:AO166"/>
    <mergeCell ref="AP166:BE166"/>
    <mergeCell ref="BF166:BU166"/>
    <mergeCell ref="BV166:CK166"/>
    <mergeCell ref="CL166:DA166"/>
    <mergeCell ref="A165:G165"/>
    <mergeCell ref="H165:AO165"/>
    <mergeCell ref="AP165:BE165"/>
    <mergeCell ref="BF165:BU165"/>
    <mergeCell ref="BV165:CK165"/>
    <mergeCell ref="CL165:DA165"/>
    <mergeCell ref="A164:G164"/>
    <mergeCell ref="H164:AO164"/>
    <mergeCell ref="AP164:BE164"/>
    <mergeCell ref="BF164:BU164"/>
    <mergeCell ref="BV164:CK164"/>
    <mergeCell ref="CL164:DA164"/>
    <mergeCell ref="A163:G163"/>
    <mergeCell ref="H163:AO163"/>
    <mergeCell ref="AP163:BE163"/>
    <mergeCell ref="BF163:BU163"/>
    <mergeCell ref="BV163:CK163"/>
    <mergeCell ref="CL163:DA163"/>
    <mergeCell ref="A162:G162"/>
    <mergeCell ref="H162:AO162"/>
    <mergeCell ref="AP162:BE162"/>
    <mergeCell ref="BF162:BU162"/>
    <mergeCell ref="BV162:CK162"/>
    <mergeCell ref="CL162:DA162"/>
    <mergeCell ref="A161:G161"/>
    <mergeCell ref="H161:AO161"/>
    <mergeCell ref="AP161:BE161"/>
    <mergeCell ref="BF161:BU161"/>
    <mergeCell ref="BV161:CK161"/>
    <mergeCell ref="CL161:DA161"/>
    <mergeCell ref="A160:G160"/>
    <mergeCell ref="H160:AO160"/>
    <mergeCell ref="AP160:BE160"/>
    <mergeCell ref="BF160:BU160"/>
    <mergeCell ref="BV160:CK160"/>
    <mergeCell ref="CL160:DA160"/>
    <mergeCell ref="A159:G159"/>
    <mergeCell ref="H159:AO159"/>
    <mergeCell ref="AP159:BE159"/>
    <mergeCell ref="BF159:BU159"/>
    <mergeCell ref="BV159:CK159"/>
    <mergeCell ref="CL159:DA159"/>
    <mergeCell ref="A158:G158"/>
    <mergeCell ref="H158:AO158"/>
    <mergeCell ref="AP158:BE158"/>
    <mergeCell ref="BF158:BU158"/>
    <mergeCell ref="BV158:CK158"/>
    <mergeCell ref="CL158:DA158"/>
    <mergeCell ref="A157:G157"/>
    <mergeCell ref="H157:AO157"/>
    <mergeCell ref="AP157:BE157"/>
    <mergeCell ref="BF157:BU157"/>
    <mergeCell ref="BV157:CK157"/>
    <mergeCell ref="CL157:DA157"/>
    <mergeCell ref="A154:DA154"/>
    <mergeCell ref="A156:G156"/>
    <mergeCell ref="H156:AO156"/>
    <mergeCell ref="AP156:BE156"/>
    <mergeCell ref="BF156:BU156"/>
    <mergeCell ref="BV156:CK156"/>
    <mergeCell ref="CL156:DA156"/>
    <mergeCell ref="A151:G151"/>
    <mergeCell ref="H151:BC151"/>
    <mergeCell ref="BD151:BS151"/>
    <mergeCell ref="BT151:CI151"/>
    <mergeCell ref="CJ151:DA151"/>
    <mergeCell ref="A152:G152"/>
    <mergeCell ref="H152:BC152"/>
    <mergeCell ref="BD152:BS152"/>
    <mergeCell ref="BT152:CI152"/>
    <mergeCell ref="CJ152:DA152"/>
    <mergeCell ref="A149:G149"/>
    <mergeCell ref="H149:BC149"/>
    <mergeCell ref="BD149:BS149"/>
    <mergeCell ref="BT149:CI149"/>
    <mergeCell ref="CJ149:DA149"/>
    <mergeCell ref="A150:G150"/>
    <mergeCell ref="H150:BC150"/>
    <mergeCell ref="BD150:BS150"/>
    <mergeCell ref="BT150:CI150"/>
    <mergeCell ref="CJ150:DA150"/>
    <mergeCell ref="A146:DA146"/>
    <mergeCell ref="A148:G148"/>
    <mergeCell ref="H148:BC148"/>
    <mergeCell ref="BD148:BS148"/>
    <mergeCell ref="BT148:CI148"/>
    <mergeCell ref="CJ148:DA148"/>
    <mergeCell ref="A144:G144"/>
    <mergeCell ref="H144:AO144"/>
    <mergeCell ref="AP144:BE144"/>
    <mergeCell ref="BF144:BU144"/>
    <mergeCell ref="BV144:CK144"/>
    <mergeCell ref="CL144:DA144"/>
    <mergeCell ref="A143:G143"/>
    <mergeCell ref="H143:AO143"/>
    <mergeCell ref="AP143:BE143"/>
    <mergeCell ref="BF143:BU143"/>
    <mergeCell ref="BV143:CK143"/>
    <mergeCell ref="CL143:DA143"/>
    <mergeCell ref="A142:G142"/>
    <mergeCell ref="H142:AO142"/>
    <mergeCell ref="AP142:BE142"/>
    <mergeCell ref="BF142:BU142"/>
    <mergeCell ref="BV142:CK142"/>
    <mergeCell ref="CL142:DA142"/>
    <mergeCell ref="A141:G141"/>
    <mergeCell ref="H141:AO141"/>
    <mergeCell ref="AP141:BE141"/>
    <mergeCell ref="BF141:BU141"/>
    <mergeCell ref="BV141:CK141"/>
    <mergeCell ref="CL141:DA141"/>
    <mergeCell ref="A140:G140"/>
    <mergeCell ref="H140:AO140"/>
    <mergeCell ref="AP140:BE140"/>
    <mergeCell ref="BF140:BU140"/>
    <mergeCell ref="BV140:CK140"/>
    <mergeCell ref="CL140:DA140"/>
    <mergeCell ref="A139:G139"/>
    <mergeCell ref="H139:AO139"/>
    <mergeCell ref="AP139:BE139"/>
    <mergeCell ref="BF139:BU139"/>
    <mergeCell ref="BV139:CK139"/>
    <mergeCell ref="CL139:DA139"/>
    <mergeCell ref="A138:G138"/>
    <mergeCell ref="H138:AO138"/>
    <mergeCell ref="AP138:BE138"/>
    <mergeCell ref="BF138:BU138"/>
    <mergeCell ref="BV138:CK138"/>
    <mergeCell ref="CL138:DA138"/>
    <mergeCell ref="A137:G137"/>
    <mergeCell ref="H137:AO137"/>
    <mergeCell ref="AP137:BE137"/>
    <mergeCell ref="BF137:BU137"/>
    <mergeCell ref="BV137:CK137"/>
    <mergeCell ref="CL137:DA137"/>
    <mergeCell ref="A136:G136"/>
    <mergeCell ref="H136:AO136"/>
    <mergeCell ref="AP136:BE136"/>
    <mergeCell ref="BF136:BU136"/>
    <mergeCell ref="BV136:CK136"/>
    <mergeCell ref="CL136:DA136"/>
    <mergeCell ref="A135:G135"/>
    <mergeCell ref="H135:AO135"/>
    <mergeCell ref="AP135:BE135"/>
    <mergeCell ref="BF135:BU135"/>
    <mergeCell ref="BV135:CK135"/>
    <mergeCell ref="CL135:DA135"/>
    <mergeCell ref="A134:G134"/>
    <mergeCell ref="H134:AO134"/>
    <mergeCell ref="AP134:BE134"/>
    <mergeCell ref="BF134:BU134"/>
    <mergeCell ref="BV134:CK134"/>
    <mergeCell ref="CL134:DA134"/>
    <mergeCell ref="CL132:DA132"/>
    <mergeCell ref="A133:G133"/>
    <mergeCell ref="H133:AO133"/>
    <mergeCell ref="AP133:BE133"/>
    <mergeCell ref="BF133:BU133"/>
    <mergeCell ref="BV133:CK133"/>
    <mergeCell ref="CL133:DA133"/>
    <mergeCell ref="A124:DA124"/>
    <mergeCell ref="X126:DA126"/>
    <mergeCell ref="A128:AO128"/>
    <mergeCell ref="AP128:DA128"/>
    <mergeCell ref="A130:DA130"/>
    <mergeCell ref="A132:G132"/>
    <mergeCell ref="H132:AO132"/>
    <mergeCell ref="AP132:BE132"/>
    <mergeCell ref="BF132:BU132"/>
    <mergeCell ref="BV132:CK132"/>
    <mergeCell ref="A121:G121"/>
    <mergeCell ref="H121:BC121"/>
    <mergeCell ref="BD121:BS121"/>
    <mergeCell ref="BT121:CI121"/>
    <mergeCell ref="CJ121:DA121"/>
    <mergeCell ref="A122:G122"/>
    <mergeCell ref="H122:BC122"/>
    <mergeCell ref="BD122:BS122"/>
    <mergeCell ref="BT122:CI122"/>
    <mergeCell ref="CJ122:DA122"/>
    <mergeCell ref="A119:G119"/>
    <mergeCell ref="H119:BC119"/>
    <mergeCell ref="BD119:BS119"/>
    <mergeCell ref="BT119:CI119"/>
    <mergeCell ref="CJ119:DA119"/>
    <mergeCell ref="A120:G120"/>
    <mergeCell ref="H120:BC120"/>
    <mergeCell ref="BD120:BS120"/>
    <mergeCell ref="BT120:CI120"/>
    <mergeCell ref="CJ120:DA120"/>
    <mergeCell ref="A117:G117"/>
    <mergeCell ref="H117:BC117"/>
    <mergeCell ref="BD117:BS117"/>
    <mergeCell ref="BT117:CI117"/>
    <mergeCell ref="CJ117:DA117"/>
    <mergeCell ref="A118:G118"/>
    <mergeCell ref="H118:BC118"/>
    <mergeCell ref="BD118:BS118"/>
    <mergeCell ref="BT118:CI118"/>
    <mergeCell ref="CJ118:DA118"/>
    <mergeCell ref="A110:DA110"/>
    <mergeCell ref="X112:DA112"/>
    <mergeCell ref="A114:AO114"/>
    <mergeCell ref="AP114:DA114"/>
    <mergeCell ref="A116:G116"/>
    <mergeCell ref="H116:BC116"/>
    <mergeCell ref="BD116:BS116"/>
    <mergeCell ref="BT116:CI116"/>
    <mergeCell ref="CJ116:DA116"/>
    <mergeCell ref="A107:G107"/>
    <mergeCell ref="H107:BC107"/>
    <mergeCell ref="BD107:BS107"/>
    <mergeCell ref="BT107:CI107"/>
    <mergeCell ref="CJ107:DA107"/>
    <mergeCell ref="A108:G108"/>
    <mergeCell ref="H108:BC108"/>
    <mergeCell ref="BD108:BS108"/>
    <mergeCell ref="BT108:CI108"/>
    <mergeCell ref="CJ108:DA108"/>
    <mergeCell ref="A105:G105"/>
    <mergeCell ref="H105:BC105"/>
    <mergeCell ref="BD105:BS105"/>
    <mergeCell ref="BT105:CI105"/>
    <mergeCell ref="CJ105:DA105"/>
    <mergeCell ref="A106:G106"/>
    <mergeCell ref="H106:BC106"/>
    <mergeCell ref="BD106:BS106"/>
    <mergeCell ref="BT106:CI106"/>
    <mergeCell ref="CJ106:DA106"/>
    <mergeCell ref="A98:DA98"/>
    <mergeCell ref="X100:DA100"/>
    <mergeCell ref="A102:AO102"/>
    <mergeCell ref="AP102:DA102"/>
    <mergeCell ref="A104:G104"/>
    <mergeCell ref="H104:BC104"/>
    <mergeCell ref="BD104:BS104"/>
    <mergeCell ref="BT104:CI104"/>
    <mergeCell ref="CJ104:DA104"/>
    <mergeCell ref="A95:G95"/>
    <mergeCell ref="H95:BC95"/>
    <mergeCell ref="BD95:BS95"/>
    <mergeCell ref="BT95:CD95"/>
    <mergeCell ref="CE95:DA95"/>
    <mergeCell ref="A96:G96"/>
    <mergeCell ref="H96:BC96"/>
    <mergeCell ref="BD96:BS96"/>
    <mergeCell ref="BT96:CD96"/>
    <mergeCell ref="CE96:DA96"/>
    <mergeCell ref="A93:G93"/>
    <mergeCell ref="H93:BC93"/>
    <mergeCell ref="BD93:BS93"/>
    <mergeCell ref="BT93:CD93"/>
    <mergeCell ref="CE93:DA93"/>
    <mergeCell ref="A94:G94"/>
    <mergeCell ref="H94:BC94"/>
    <mergeCell ref="BD94:BS94"/>
    <mergeCell ref="BT94:CD94"/>
    <mergeCell ref="CE94:DA94"/>
    <mergeCell ref="A91:G91"/>
    <mergeCell ref="H91:BC91"/>
    <mergeCell ref="BD91:BS91"/>
    <mergeCell ref="BT91:CD91"/>
    <mergeCell ref="CE91:DA91"/>
    <mergeCell ref="A92:G92"/>
    <mergeCell ref="H92:BC92"/>
    <mergeCell ref="BD92:BS92"/>
    <mergeCell ref="BT92:CD92"/>
    <mergeCell ref="CE92:DA92"/>
    <mergeCell ref="A89:G89"/>
    <mergeCell ref="H89:BC89"/>
    <mergeCell ref="BD89:BS89"/>
    <mergeCell ref="BT89:CD89"/>
    <mergeCell ref="CE89:DA89"/>
    <mergeCell ref="A90:G90"/>
    <mergeCell ref="H90:BC90"/>
    <mergeCell ref="BD90:BS90"/>
    <mergeCell ref="BT90:CD90"/>
    <mergeCell ref="CE90:DA90"/>
    <mergeCell ref="A87:G87"/>
    <mergeCell ref="H87:BC87"/>
    <mergeCell ref="BD87:BS87"/>
    <mergeCell ref="BT87:CD87"/>
    <mergeCell ref="CE87:DA87"/>
    <mergeCell ref="A88:G88"/>
    <mergeCell ref="H88:BC88"/>
    <mergeCell ref="BD88:BS88"/>
    <mergeCell ref="BT88:CD88"/>
    <mergeCell ref="CE88:DA88"/>
    <mergeCell ref="A85:G85"/>
    <mergeCell ref="H85:BC85"/>
    <mergeCell ref="BD85:BS85"/>
    <mergeCell ref="BT85:CD85"/>
    <mergeCell ref="CE85:DA85"/>
    <mergeCell ref="A86:G86"/>
    <mergeCell ref="H86:BC86"/>
    <mergeCell ref="BD86:BS86"/>
    <mergeCell ref="BT86:CD86"/>
    <mergeCell ref="CE86:DA86"/>
    <mergeCell ref="A83:G83"/>
    <mergeCell ref="H83:BC83"/>
    <mergeCell ref="BD83:BS83"/>
    <mergeCell ref="BT83:CD83"/>
    <mergeCell ref="CE83:DA83"/>
    <mergeCell ref="A84:G84"/>
    <mergeCell ref="H84:BC84"/>
    <mergeCell ref="BD84:BS84"/>
    <mergeCell ref="BT84:CD84"/>
    <mergeCell ref="CE84:DA84"/>
    <mergeCell ref="A81:G81"/>
    <mergeCell ref="H81:BC81"/>
    <mergeCell ref="BD81:BS81"/>
    <mergeCell ref="BT81:CD81"/>
    <mergeCell ref="CE81:DA81"/>
    <mergeCell ref="A82:G82"/>
    <mergeCell ref="H82:BC82"/>
    <mergeCell ref="BD82:BS82"/>
    <mergeCell ref="BT82:CD82"/>
    <mergeCell ref="CE82:DA82"/>
    <mergeCell ref="A79:G79"/>
    <mergeCell ref="H79:BC79"/>
    <mergeCell ref="BD79:BS79"/>
    <mergeCell ref="BT79:CD79"/>
    <mergeCell ref="CE79:DA79"/>
    <mergeCell ref="A80:G80"/>
    <mergeCell ref="H80:BC80"/>
    <mergeCell ref="BD80:BS80"/>
    <mergeCell ref="BT80:CD80"/>
    <mergeCell ref="CE80:DA80"/>
    <mergeCell ref="A77:G77"/>
    <mergeCell ref="H77:BC77"/>
    <mergeCell ref="BD77:BS77"/>
    <mergeCell ref="BT77:CD77"/>
    <mergeCell ref="CE77:DA77"/>
    <mergeCell ref="A78:G78"/>
    <mergeCell ref="H78:BC78"/>
    <mergeCell ref="BD78:BS78"/>
    <mergeCell ref="BT78:CD78"/>
    <mergeCell ref="CE78:DA78"/>
    <mergeCell ref="A75:G75"/>
    <mergeCell ref="H75:BC75"/>
    <mergeCell ref="BD75:BS75"/>
    <mergeCell ref="BT75:CD75"/>
    <mergeCell ref="CE75:DA75"/>
    <mergeCell ref="A76:G76"/>
    <mergeCell ref="H76:BC76"/>
    <mergeCell ref="BD76:BS76"/>
    <mergeCell ref="BT76:CD76"/>
    <mergeCell ref="CE76:DA76"/>
    <mergeCell ref="A73:G73"/>
    <mergeCell ref="H73:BC73"/>
    <mergeCell ref="BD73:BS73"/>
    <mergeCell ref="BT73:CD73"/>
    <mergeCell ref="CE73:DA73"/>
    <mergeCell ref="A74:G74"/>
    <mergeCell ref="H74:BC74"/>
    <mergeCell ref="BD74:BS74"/>
    <mergeCell ref="BT74:CD74"/>
    <mergeCell ref="CE74:DA74"/>
    <mergeCell ref="A71:G71"/>
    <mergeCell ref="H71:BC71"/>
    <mergeCell ref="BD71:BS71"/>
    <mergeCell ref="BT71:CD71"/>
    <mergeCell ref="CE71:DA71"/>
    <mergeCell ref="A72:G72"/>
    <mergeCell ref="H72:BC72"/>
    <mergeCell ref="BD72:BS72"/>
    <mergeCell ref="BT72:CD72"/>
    <mergeCell ref="CE72:DA72"/>
    <mergeCell ref="A69:G69"/>
    <mergeCell ref="H69:BC69"/>
    <mergeCell ref="BD69:BS69"/>
    <mergeCell ref="BT69:CD69"/>
    <mergeCell ref="CE69:DA69"/>
    <mergeCell ref="A70:G70"/>
    <mergeCell ref="H70:BC70"/>
    <mergeCell ref="BD70:BS70"/>
    <mergeCell ref="BT70:CD70"/>
    <mergeCell ref="CE70:DA70"/>
    <mergeCell ref="A62:DA62"/>
    <mergeCell ref="X64:DA64"/>
    <mergeCell ref="A66:AO66"/>
    <mergeCell ref="AP66:DA66"/>
    <mergeCell ref="A68:G68"/>
    <mergeCell ref="H68:BC68"/>
    <mergeCell ref="BD68:BS68"/>
    <mergeCell ref="BT68:CD68"/>
    <mergeCell ref="CE68:DA68"/>
    <mergeCell ref="CJ59:DA59"/>
    <mergeCell ref="A60:G60"/>
    <mergeCell ref="H60:BC60"/>
    <mergeCell ref="BD60:BS60"/>
    <mergeCell ref="BT60:CI60"/>
    <mergeCell ref="CJ60:DA60"/>
    <mergeCell ref="A59:G59"/>
    <mergeCell ref="H59:AG59"/>
    <mergeCell ref="AH59:AN59"/>
    <mergeCell ref="AP59:BC59"/>
    <mergeCell ref="BD59:BS59"/>
    <mergeCell ref="BT59:CI59"/>
    <mergeCell ref="CJ57:DA57"/>
    <mergeCell ref="A58:G58"/>
    <mergeCell ref="H58:AG58"/>
    <mergeCell ref="AH58:AN58"/>
    <mergeCell ref="AP58:BC58"/>
    <mergeCell ref="BD58:BS58"/>
    <mergeCell ref="BT58:CI58"/>
    <mergeCell ref="CJ58:DA58"/>
    <mergeCell ref="A57:G57"/>
    <mergeCell ref="H57:AG57"/>
    <mergeCell ref="AH57:AN57"/>
    <mergeCell ref="AP57:BC57"/>
    <mergeCell ref="BD57:BS57"/>
    <mergeCell ref="BT57:CI57"/>
    <mergeCell ref="CJ55:DA55"/>
    <mergeCell ref="A56:G56"/>
    <mergeCell ref="H56:AG56"/>
    <mergeCell ref="AH56:AN56"/>
    <mergeCell ref="AP56:BC56"/>
    <mergeCell ref="BD56:BS56"/>
    <mergeCell ref="BT56:CI56"/>
    <mergeCell ref="CJ56:DA56"/>
    <mergeCell ref="A55:G55"/>
    <mergeCell ref="H55:AG55"/>
    <mergeCell ref="AH55:AN55"/>
    <mergeCell ref="AP55:BC55"/>
    <mergeCell ref="BD55:BS55"/>
    <mergeCell ref="BT55:CI55"/>
    <mergeCell ref="A48:DA48"/>
    <mergeCell ref="X50:DA50"/>
    <mergeCell ref="AP52:DA52"/>
    <mergeCell ref="A54:G54"/>
    <mergeCell ref="H54:AG54"/>
    <mergeCell ref="AH54:AN54"/>
    <mergeCell ref="AP54:BC54"/>
    <mergeCell ref="BD54:BS54"/>
    <mergeCell ref="BT54:CI54"/>
    <mergeCell ref="CJ54:DA54"/>
    <mergeCell ref="A46:F46"/>
    <mergeCell ref="G46:AD46"/>
    <mergeCell ref="AE46:BC46"/>
    <mergeCell ref="BD46:CI46"/>
    <mergeCell ref="CJ46:DA46"/>
    <mergeCell ref="A47:F47"/>
    <mergeCell ref="G47:AD47"/>
    <mergeCell ref="AE47:BC47"/>
    <mergeCell ref="BD47:CI47"/>
    <mergeCell ref="CJ47:DA47"/>
    <mergeCell ref="A44:F44"/>
    <mergeCell ref="G44:AD44"/>
    <mergeCell ref="AE44:BC44"/>
    <mergeCell ref="BD44:CI44"/>
    <mergeCell ref="CJ44:DA44"/>
    <mergeCell ref="A45:F45"/>
    <mergeCell ref="G45:AD45"/>
    <mergeCell ref="AE45:BC45"/>
    <mergeCell ref="BD45:CI45"/>
    <mergeCell ref="CJ45:DA45"/>
    <mergeCell ref="A39:DA39"/>
    <mergeCell ref="A41:DA41"/>
    <mergeCell ref="A43:F43"/>
    <mergeCell ref="G43:AD43"/>
    <mergeCell ref="AE43:BC43"/>
    <mergeCell ref="BD43:CI43"/>
    <mergeCell ref="CJ43:DA43"/>
    <mergeCell ref="A36:F36"/>
    <mergeCell ref="H36:BV36"/>
    <mergeCell ref="BW36:CL36"/>
    <mergeCell ref="CM36:DA36"/>
    <mergeCell ref="A37:F37"/>
    <mergeCell ref="G37:BV37"/>
    <mergeCell ref="BW37:CL37"/>
    <mergeCell ref="CM37:DA37"/>
    <mergeCell ref="A34:F34"/>
    <mergeCell ref="H34:BV34"/>
    <mergeCell ref="BW34:CL35"/>
    <mergeCell ref="CM34:DA35"/>
    <mergeCell ref="A35:F35"/>
    <mergeCell ref="H35:BV35"/>
    <mergeCell ref="A32:F32"/>
    <mergeCell ref="H32:BV32"/>
    <mergeCell ref="BW32:CL33"/>
    <mergeCell ref="CM32:DA33"/>
    <mergeCell ref="A33:F33"/>
    <mergeCell ref="H33:BV33"/>
    <mergeCell ref="A29:F29"/>
    <mergeCell ref="H29:BV29"/>
    <mergeCell ref="BW29:CL29"/>
    <mergeCell ref="CM29:DA29"/>
    <mergeCell ref="A30:F31"/>
    <mergeCell ref="H30:BV30"/>
    <mergeCell ref="BW30:CL31"/>
    <mergeCell ref="CM30:DA31"/>
    <mergeCell ref="H31:BV31"/>
    <mergeCell ref="A27:F27"/>
    <mergeCell ref="H27:BV27"/>
    <mergeCell ref="BW27:CL27"/>
    <mergeCell ref="CM27:DA27"/>
    <mergeCell ref="A28:F28"/>
    <mergeCell ref="H28:BV28"/>
    <mergeCell ref="BW28:CL28"/>
    <mergeCell ref="CM28:DA28"/>
    <mergeCell ref="A24:F24"/>
    <mergeCell ref="H24:BV24"/>
    <mergeCell ref="BW24:CL24"/>
    <mergeCell ref="CM24:DA24"/>
    <mergeCell ref="A25:F26"/>
    <mergeCell ref="H25:BV25"/>
    <mergeCell ref="BW25:CL26"/>
    <mergeCell ref="CM25:DA26"/>
    <mergeCell ref="H26:BV26"/>
    <mergeCell ref="A20:DA20"/>
    <mergeCell ref="A22:F22"/>
    <mergeCell ref="G22:BV22"/>
    <mergeCell ref="BW22:CL22"/>
    <mergeCell ref="CM22:DA22"/>
    <mergeCell ref="A23:F23"/>
    <mergeCell ref="G23:BV23"/>
    <mergeCell ref="BW23:CL23"/>
    <mergeCell ref="CM23:DA23"/>
    <mergeCell ref="A18:F18"/>
    <mergeCell ref="G18:AD18"/>
    <mergeCell ref="AE18:AY18"/>
    <mergeCell ref="AZ18:BQ18"/>
    <mergeCell ref="BR18:CI18"/>
    <mergeCell ref="CJ18:DA18"/>
    <mergeCell ref="A17:F17"/>
    <mergeCell ref="G17:AD17"/>
    <mergeCell ref="AE17:AY17"/>
    <mergeCell ref="AZ17:BQ17"/>
    <mergeCell ref="BR17:CI17"/>
    <mergeCell ref="CJ17:DA17"/>
    <mergeCell ref="A16:F16"/>
    <mergeCell ref="G16:AD16"/>
    <mergeCell ref="AE16:AY16"/>
    <mergeCell ref="AZ16:BQ16"/>
    <mergeCell ref="BR16:CI16"/>
    <mergeCell ref="CJ16:DA16"/>
    <mergeCell ref="A15:F15"/>
    <mergeCell ref="G15:AD15"/>
    <mergeCell ref="AE15:AY15"/>
    <mergeCell ref="AZ15:BQ15"/>
    <mergeCell ref="BR15:CI15"/>
    <mergeCell ref="CJ15:DA15"/>
    <mergeCell ref="A12:DA12"/>
    <mergeCell ref="A14:F14"/>
    <mergeCell ref="G14:AD14"/>
    <mergeCell ref="AE14:AY14"/>
    <mergeCell ref="AZ14:BQ14"/>
    <mergeCell ref="BR14:CI14"/>
    <mergeCell ref="CJ14:DA14"/>
    <mergeCell ref="A10:F10"/>
    <mergeCell ref="G10:AD10"/>
    <mergeCell ref="AE10:BC10"/>
    <mergeCell ref="BD10:BS10"/>
    <mergeCell ref="BT10:CI10"/>
    <mergeCell ref="CJ10:DA10"/>
    <mergeCell ref="A9:F9"/>
    <mergeCell ref="G9:AD9"/>
    <mergeCell ref="AE9:BC9"/>
    <mergeCell ref="BD9:BS9"/>
    <mergeCell ref="BT9:CI9"/>
    <mergeCell ref="CJ9:DA9"/>
    <mergeCell ref="A8:F8"/>
    <mergeCell ref="G8:AD8"/>
    <mergeCell ref="AE8:BC8"/>
    <mergeCell ref="BD8:BS8"/>
    <mergeCell ref="BT8:CI8"/>
    <mergeCell ref="CJ8:DA8"/>
    <mergeCell ref="A7:F7"/>
    <mergeCell ref="G7:AD7"/>
    <mergeCell ref="AE7:BC7"/>
    <mergeCell ref="BD7:BS7"/>
    <mergeCell ref="BT7:CI7"/>
    <mergeCell ref="CJ7:DA7"/>
    <mergeCell ref="A2:DA2"/>
    <mergeCell ref="A4:DA4"/>
    <mergeCell ref="A6:F6"/>
    <mergeCell ref="G6:AD6"/>
    <mergeCell ref="AE6:BC6"/>
    <mergeCell ref="BD6:BS6"/>
    <mergeCell ref="BT6:CI6"/>
    <mergeCell ref="CJ6:DA6"/>
  </mergeCells>
  <pageMargins left="0.39370078740157483" right="0.39370078740157483" top="0.39370078740157483" bottom="0" header="0.19685039370078741" footer="0.19685039370078741"/>
  <pageSetup paperSize="9" fitToHeight="0" orientation="portrait" r:id="rId1"/>
  <headerFooter alignWithMargins="0"/>
  <rowBreaks count="5" manualBreakCount="5">
    <brk id="40" max="104" man="1"/>
    <brk id="91" max="104" man="1"/>
    <brk id="145" max="104" man="1"/>
    <brk id="190" max="104" man="1"/>
    <brk id="234" max="104"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39997558519241921"/>
    <pageSetUpPr fitToPage="1"/>
  </sheetPr>
  <dimension ref="A1:IO136"/>
  <sheetViews>
    <sheetView view="pageBreakPreview" zoomScale="75" zoomScaleNormal="85" zoomScaleSheetLayoutView="75" workbookViewId="0">
      <selection activeCell="I13" sqref="I13:I16"/>
    </sheetView>
  </sheetViews>
  <sheetFormatPr defaultColWidth="1.7109375" defaultRowHeight="15" x14ac:dyDescent="0.25"/>
  <cols>
    <col min="1" max="1" width="42.7109375" style="44" customWidth="1"/>
    <col min="2" max="2" width="11.42578125" style="45" customWidth="1"/>
    <col min="3" max="3" width="9.28515625" style="44" hidden="1" customWidth="1"/>
    <col min="4" max="4" width="11.85546875" style="44" customWidth="1"/>
    <col min="5" max="5" width="9.28515625" style="44" customWidth="1"/>
    <col min="6" max="9" width="22" style="44" customWidth="1"/>
    <col min="10" max="10" width="13.42578125" style="44" customWidth="1"/>
    <col min="11" max="16384" width="1.7109375" style="46"/>
  </cols>
  <sheetData>
    <row r="1" spans="1:249" ht="15.75" x14ac:dyDescent="0.25">
      <c r="A1" s="332" t="s">
        <v>772</v>
      </c>
      <c r="B1" s="332"/>
      <c r="C1" s="332"/>
      <c r="D1" s="332"/>
      <c r="E1" s="332"/>
      <c r="F1" s="332"/>
      <c r="G1" s="332"/>
      <c r="H1" s="332"/>
      <c r="I1" s="332"/>
      <c r="J1" s="332"/>
      <c r="K1" s="22"/>
      <c r="L1" s="22"/>
      <c r="M1" s="22"/>
      <c r="N1" s="22"/>
      <c r="O1" s="22"/>
      <c r="P1" s="22"/>
      <c r="Q1" s="22"/>
      <c r="R1" s="22"/>
      <c r="S1" s="22"/>
      <c r="T1" s="22"/>
      <c r="U1" s="22"/>
      <c r="V1" s="22"/>
      <c r="W1" s="22"/>
      <c r="X1" s="22"/>
      <c r="Y1" s="22"/>
      <c r="Z1" s="22"/>
      <c r="AA1" s="22"/>
      <c r="AB1" s="22"/>
      <c r="AC1" s="22"/>
      <c r="AD1" s="22"/>
      <c r="AE1" s="22"/>
      <c r="AF1" s="22"/>
      <c r="AG1" s="22"/>
      <c r="AH1" s="22"/>
      <c r="AI1" s="22"/>
      <c r="AJ1" s="22"/>
      <c r="AK1" s="22"/>
      <c r="AL1" s="22"/>
      <c r="AM1" s="22"/>
      <c r="AN1" s="22"/>
      <c r="AO1" s="22"/>
      <c r="AP1" s="22"/>
      <c r="AQ1" s="22"/>
      <c r="AR1" s="22"/>
      <c r="AS1" s="22"/>
      <c r="AT1" s="22"/>
      <c r="AU1" s="22"/>
      <c r="AV1" s="22"/>
      <c r="AW1" s="22"/>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c r="CP1" s="22"/>
      <c r="CQ1" s="22"/>
      <c r="CR1" s="22"/>
      <c r="CS1" s="22"/>
      <c r="CT1" s="22"/>
      <c r="CU1" s="22"/>
      <c r="CV1" s="22"/>
      <c r="CW1" s="22"/>
      <c r="CX1" s="22"/>
      <c r="CY1" s="22"/>
      <c r="CZ1" s="22"/>
      <c r="DA1" s="22"/>
      <c r="DB1" s="22"/>
      <c r="DC1" s="22"/>
      <c r="DD1" s="22"/>
      <c r="DE1" s="22"/>
      <c r="DF1" s="22"/>
      <c r="DG1" s="22"/>
      <c r="DH1" s="22"/>
      <c r="DI1" s="22"/>
      <c r="DJ1" s="22"/>
      <c r="DK1" s="22"/>
      <c r="DL1" s="22"/>
      <c r="DM1" s="22"/>
      <c r="DN1" s="22"/>
      <c r="DO1" s="22"/>
      <c r="DP1" s="22"/>
      <c r="DQ1" s="22"/>
      <c r="DR1" s="22"/>
      <c r="DS1" s="22"/>
      <c r="DT1" s="22"/>
      <c r="DU1" s="22"/>
      <c r="DV1" s="22"/>
      <c r="DW1" s="22"/>
      <c r="DX1" s="22"/>
      <c r="DY1" s="22"/>
      <c r="DZ1" s="22"/>
      <c r="EA1" s="22"/>
      <c r="EB1" s="22"/>
      <c r="EC1" s="22"/>
      <c r="ED1" s="22"/>
      <c r="EE1" s="22"/>
      <c r="EF1" s="22"/>
      <c r="EG1" s="22"/>
      <c r="EH1" s="22"/>
      <c r="EI1" s="22"/>
      <c r="EJ1" s="22"/>
      <c r="EK1" s="22"/>
      <c r="EL1" s="22"/>
      <c r="EM1" s="22"/>
      <c r="EN1" s="22"/>
      <c r="EO1" s="22"/>
      <c r="EP1" s="22"/>
      <c r="EQ1" s="22"/>
      <c r="ER1" s="22"/>
      <c r="ES1" s="22"/>
      <c r="ET1" s="22"/>
      <c r="EU1" s="22"/>
      <c r="EV1" s="22"/>
      <c r="EW1" s="22"/>
      <c r="EX1" s="22"/>
      <c r="EY1" s="22"/>
      <c r="EZ1" s="22"/>
      <c r="FA1" s="22"/>
      <c r="FB1" s="22"/>
      <c r="FC1" s="22"/>
      <c r="FD1" s="22"/>
      <c r="FE1" s="22"/>
      <c r="FF1" s="22"/>
      <c r="FG1" s="22"/>
      <c r="FH1" s="22"/>
      <c r="FI1" s="22"/>
      <c r="FJ1" s="22"/>
      <c r="FK1" s="22"/>
      <c r="FL1" s="22"/>
      <c r="FM1" s="22"/>
      <c r="FN1" s="22"/>
      <c r="FO1" s="22"/>
      <c r="FP1" s="22"/>
      <c r="FQ1" s="22"/>
      <c r="FR1" s="22"/>
      <c r="FS1" s="22"/>
      <c r="FT1" s="22"/>
      <c r="FU1" s="22"/>
      <c r="FV1" s="22"/>
      <c r="FW1" s="22"/>
      <c r="FX1" s="22"/>
      <c r="FY1" s="22"/>
      <c r="FZ1" s="22"/>
      <c r="GA1" s="22"/>
      <c r="GB1" s="22"/>
      <c r="GC1" s="22"/>
      <c r="GD1" s="22"/>
      <c r="GE1" s="22"/>
      <c r="GF1" s="22"/>
      <c r="GG1" s="22"/>
      <c r="GH1" s="22"/>
      <c r="GI1" s="22"/>
      <c r="GJ1" s="22"/>
      <c r="GK1" s="22"/>
      <c r="GL1" s="22"/>
      <c r="GM1" s="22"/>
      <c r="GN1" s="22"/>
      <c r="GO1" s="22"/>
      <c r="GP1" s="22"/>
      <c r="GQ1" s="22"/>
      <c r="GR1" s="22"/>
      <c r="GS1" s="22"/>
      <c r="GT1" s="22"/>
      <c r="GU1" s="22"/>
      <c r="GV1" s="22"/>
      <c r="GW1" s="22"/>
      <c r="GX1" s="22"/>
      <c r="GY1" s="22"/>
      <c r="GZ1" s="22"/>
      <c r="HA1" s="22"/>
      <c r="HB1" s="22"/>
      <c r="HC1" s="22"/>
      <c r="HD1" s="22"/>
      <c r="HE1" s="22"/>
      <c r="HF1" s="22"/>
      <c r="HG1" s="22"/>
      <c r="HH1" s="22"/>
      <c r="HI1" s="22"/>
      <c r="HJ1" s="22"/>
      <c r="HK1" s="22"/>
      <c r="HL1" s="22"/>
      <c r="HM1" s="22"/>
      <c r="HN1" s="22"/>
      <c r="HO1" s="22"/>
      <c r="HP1" s="22"/>
      <c r="HQ1" s="22"/>
      <c r="HR1" s="22"/>
      <c r="HS1" s="22"/>
      <c r="HT1" s="22"/>
      <c r="HU1" s="22"/>
      <c r="HV1" s="22"/>
      <c r="HW1" s="22"/>
      <c r="HX1" s="22"/>
      <c r="HY1" s="22"/>
      <c r="HZ1" s="22"/>
      <c r="IA1" s="22"/>
      <c r="IB1" s="22"/>
      <c r="IC1" s="22"/>
      <c r="ID1" s="22"/>
      <c r="IE1" s="22"/>
      <c r="IF1" s="22"/>
      <c r="IG1" s="22"/>
      <c r="IH1" s="22"/>
      <c r="II1" s="22"/>
      <c r="IJ1" s="22"/>
      <c r="IK1" s="22"/>
      <c r="IL1" s="22"/>
      <c r="IM1" s="22"/>
      <c r="IN1" s="22"/>
      <c r="IO1" s="22"/>
    </row>
    <row r="2" spans="1:249" ht="15.75" x14ac:dyDescent="0.25">
      <c r="A2" s="371" t="s">
        <v>778</v>
      </c>
      <c r="B2" s="371"/>
      <c r="C2" s="371"/>
      <c r="D2" s="371"/>
      <c r="E2" s="371"/>
      <c r="F2" s="371"/>
      <c r="G2" s="371"/>
      <c r="H2" s="371"/>
      <c r="I2" s="371"/>
      <c r="J2" s="371"/>
      <c r="K2" s="22"/>
      <c r="L2" s="22"/>
      <c r="M2" s="22"/>
      <c r="N2" s="22"/>
      <c r="O2" s="22"/>
      <c r="P2" s="22"/>
      <c r="Q2" s="22"/>
      <c r="R2" s="22"/>
      <c r="S2" s="22"/>
      <c r="T2" s="22"/>
      <c r="U2" s="22"/>
      <c r="V2" s="22"/>
      <c r="W2" s="22"/>
      <c r="X2" s="22"/>
      <c r="Y2" s="22"/>
      <c r="Z2" s="22"/>
      <c r="AA2" s="22"/>
      <c r="AB2" s="22"/>
      <c r="AC2" s="22"/>
      <c r="AD2" s="22"/>
      <c r="AE2" s="22"/>
      <c r="AF2" s="22"/>
      <c r="AG2" s="22"/>
      <c r="AH2" s="22"/>
      <c r="AI2" s="22"/>
      <c r="AJ2" s="22"/>
      <c r="AK2" s="22"/>
      <c r="AL2" s="22"/>
      <c r="AM2" s="22"/>
      <c r="AN2" s="22"/>
      <c r="AO2" s="22"/>
      <c r="AP2" s="22"/>
      <c r="AQ2" s="22"/>
      <c r="AR2" s="22"/>
      <c r="AS2" s="22"/>
      <c r="AT2" s="22"/>
      <c r="AU2" s="22"/>
      <c r="AV2" s="22"/>
      <c r="AW2" s="22"/>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c r="CP2" s="22"/>
      <c r="CQ2" s="22"/>
      <c r="CR2" s="22"/>
      <c r="CS2" s="22"/>
      <c r="CT2" s="22"/>
      <c r="CU2" s="22"/>
      <c r="CV2" s="22"/>
      <c r="CW2" s="22"/>
      <c r="CX2" s="22"/>
      <c r="CY2" s="22"/>
      <c r="CZ2" s="22"/>
      <c r="DA2" s="22"/>
      <c r="DB2" s="22"/>
      <c r="DC2" s="22"/>
      <c r="DD2" s="22"/>
      <c r="DE2" s="22"/>
      <c r="DF2" s="22"/>
      <c r="DG2" s="22"/>
      <c r="DH2" s="22"/>
      <c r="DI2" s="22"/>
      <c r="DJ2" s="22"/>
      <c r="DK2" s="22"/>
      <c r="DL2" s="22"/>
      <c r="DM2" s="22"/>
      <c r="DN2" s="22"/>
      <c r="DO2" s="22"/>
      <c r="DP2" s="22"/>
      <c r="DQ2" s="22"/>
      <c r="DR2" s="22"/>
      <c r="DS2" s="22"/>
      <c r="DT2" s="22"/>
      <c r="DU2" s="22"/>
      <c r="DV2" s="22"/>
      <c r="DW2" s="22"/>
      <c r="DX2" s="22"/>
      <c r="DY2" s="22"/>
      <c r="DZ2" s="22"/>
      <c r="EA2" s="22"/>
      <c r="EB2" s="22"/>
      <c r="EC2" s="22"/>
      <c r="ED2" s="22"/>
      <c r="EE2" s="22"/>
      <c r="EF2" s="22"/>
      <c r="EG2" s="22"/>
      <c r="EH2" s="22"/>
      <c r="EI2" s="22"/>
      <c r="EJ2" s="22"/>
      <c r="EK2" s="22"/>
      <c r="EL2" s="22"/>
      <c r="EM2" s="22"/>
      <c r="EN2" s="22"/>
      <c r="EO2" s="22"/>
      <c r="EP2" s="22"/>
      <c r="EQ2" s="22"/>
      <c r="ER2" s="22"/>
      <c r="ES2" s="22"/>
      <c r="ET2" s="22"/>
      <c r="EU2" s="22"/>
      <c r="EV2" s="22"/>
      <c r="EW2" s="22"/>
      <c r="EX2" s="22"/>
      <c r="EY2" s="22"/>
      <c r="EZ2" s="22"/>
      <c r="FA2" s="22"/>
      <c r="FB2" s="22"/>
      <c r="FC2" s="22"/>
      <c r="FD2" s="22"/>
      <c r="FE2" s="22"/>
      <c r="FF2" s="22"/>
      <c r="FG2" s="22"/>
      <c r="FH2" s="22"/>
      <c r="FI2" s="22"/>
      <c r="FJ2" s="22"/>
      <c r="FK2" s="22"/>
      <c r="FL2" s="22"/>
      <c r="FM2" s="22"/>
      <c r="FN2" s="22"/>
      <c r="FO2" s="22"/>
      <c r="FP2" s="22"/>
      <c r="FQ2" s="22"/>
      <c r="FR2" s="22"/>
      <c r="FS2" s="22"/>
      <c r="FT2" s="22"/>
      <c r="FU2" s="22"/>
      <c r="FV2" s="22"/>
      <c r="FW2" s="22"/>
      <c r="FX2" s="22"/>
      <c r="FY2" s="22"/>
      <c r="FZ2" s="22"/>
      <c r="GA2" s="22"/>
      <c r="GB2" s="22"/>
      <c r="GC2" s="22"/>
      <c r="GD2" s="22"/>
      <c r="GE2" s="22"/>
      <c r="GF2" s="22"/>
      <c r="GG2" s="22"/>
      <c r="GH2" s="22"/>
      <c r="GI2" s="22"/>
      <c r="GJ2" s="22"/>
      <c r="GK2" s="22"/>
      <c r="GL2" s="22"/>
      <c r="GM2" s="22"/>
      <c r="GN2" s="22"/>
      <c r="GO2" s="22"/>
      <c r="GP2" s="22"/>
      <c r="GQ2" s="22"/>
      <c r="GR2" s="22"/>
      <c r="GS2" s="22"/>
      <c r="GT2" s="22"/>
      <c r="GU2" s="22"/>
      <c r="GV2" s="22"/>
      <c r="GW2" s="22"/>
      <c r="GX2" s="22"/>
      <c r="GY2" s="22"/>
      <c r="GZ2" s="22"/>
      <c r="HA2" s="22"/>
      <c r="HB2" s="22"/>
      <c r="HC2" s="22"/>
      <c r="HD2" s="22"/>
      <c r="HE2" s="22"/>
      <c r="HF2" s="22"/>
      <c r="HG2" s="22"/>
      <c r="HH2" s="22"/>
      <c r="HI2" s="22"/>
      <c r="HJ2" s="22"/>
      <c r="HK2" s="22"/>
      <c r="HL2" s="22"/>
      <c r="HM2" s="22"/>
      <c r="HN2" s="22"/>
      <c r="HO2" s="22"/>
      <c r="HP2" s="22"/>
      <c r="HQ2" s="22"/>
      <c r="HR2" s="22"/>
      <c r="HS2" s="22"/>
      <c r="HT2" s="22"/>
      <c r="HU2" s="22"/>
      <c r="HV2" s="22"/>
      <c r="HW2" s="22"/>
      <c r="HX2" s="22"/>
      <c r="HY2" s="22"/>
      <c r="HZ2" s="22"/>
      <c r="IA2" s="22"/>
      <c r="IB2" s="22"/>
      <c r="IC2" s="22"/>
      <c r="ID2" s="22"/>
      <c r="IE2" s="22"/>
      <c r="IF2" s="22"/>
      <c r="IG2" s="22"/>
      <c r="IH2" s="22"/>
      <c r="II2" s="22"/>
      <c r="IJ2" s="22"/>
      <c r="IK2" s="22"/>
      <c r="IL2" s="22"/>
      <c r="IM2" s="22"/>
      <c r="IN2" s="22"/>
      <c r="IO2" s="22"/>
    </row>
    <row r="3" spans="1:249" ht="25.9" customHeight="1" x14ac:dyDescent="0.25">
      <c r="A3" s="371" t="s">
        <v>165</v>
      </c>
      <c r="B3" s="371"/>
      <c r="C3" s="371"/>
      <c r="D3" s="371"/>
      <c r="E3" s="371"/>
      <c r="F3" s="371"/>
      <c r="G3" s="371"/>
      <c r="H3" s="371"/>
      <c r="I3" s="371"/>
      <c r="J3" s="371"/>
      <c r="K3" s="22"/>
      <c r="L3" s="22"/>
      <c r="M3" s="22"/>
      <c r="N3" s="22"/>
      <c r="O3" s="22"/>
      <c r="P3" s="22"/>
      <c r="Q3" s="22"/>
      <c r="R3" s="22"/>
      <c r="S3" s="22"/>
      <c r="T3" s="22"/>
      <c r="U3" s="22"/>
      <c r="V3" s="22"/>
      <c r="W3" s="22"/>
      <c r="X3" s="22"/>
      <c r="Y3" s="22"/>
      <c r="Z3" s="22"/>
      <c r="AA3" s="22"/>
      <c r="AB3" s="22"/>
      <c r="AC3" s="22"/>
      <c r="AD3" s="22"/>
      <c r="AE3" s="22"/>
      <c r="AF3" s="22"/>
      <c r="AG3" s="22"/>
      <c r="AH3" s="22"/>
      <c r="AI3" s="22"/>
      <c r="AJ3" s="22"/>
      <c r="AK3" s="22"/>
      <c r="AL3" s="22"/>
      <c r="AM3" s="22"/>
      <c r="AN3" s="22"/>
      <c r="AO3" s="22"/>
      <c r="AP3" s="22"/>
      <c r="AQ3" s="22"/>
      <c r="AR3" s="22"/>
      <c r="AS3" s="22"/>
      <c r="AT3" s="22"/>
      <c r="AU3" s="22"/>
      <c r="AV3" s="22"/>
      <c r="AW3" s="22"/>
      <c r="AX3" s="22"/>
      <c r="AY3" s="22"/>
      <c r="AZ3" s="22"/>
      <c r="BA3" s="22"/>
      <c r="BB3" s="22"/>
      <c r="BC3" s="22"/>
      <c r="BD3" s="22"/>
      <c r="BE3" s="22"/>
      <c r="BF3" s="22"/>
      <c r="BG3" s="22"/>
      <c r="BH3" s="22"/>
      <c r="BI3" s="22"/>
      <c r="BJ3" s="22"/>
      <c r="BK3" s="22"/>
      <c r="BL3" s="22"/>
      <c r="BM3" s="22"/>
      <c r="BN3" s="22"/>
      <c r="BO3" s="22"/>
      <c r="BP3" s="22"/>
      <c r="BQ3" s="22"/>
      <c r="BR3" s="22"/>
      <c r="BS3" s="22"/>
      <c r="BT3" s="22"/>
      <c r="BU3" s="22"/>
      <c r="BV3" s="22"/>
      <c r="BW3" s="22"/>
      <c r="BX3" s="22"/>
      <c r="BY3" s="22"/>
      <c r="BZ3" s="22"/>
      <c r="CA3" s="22"/>
      <c r="CB3" s="22"/>
      <c r="CC3" s="22"/>
      <c r="CD3" s="22"/>
      <c r="CE3" s="22"/>
      <c r="CF3" s="22"/>
      <c r="CG3" s="22"/>
      <c r="CH3" s="22"/>
      <c r="CI3" s="22"/>
      <c r="CJ3" s="22"/>
      <c r="CK3" s="22"/>
      <c r="CL3" s="22"/>
      <c r="CM3" s="22"/>
      <c r="CN3" s="22"/>
      <c r="CO3" s="22"/>
      <c r="CP3" s="22"/>
      <c r="CQ3" s="22"/>
      <c r="CR3" s="22"/>
      <c r="CS3" s="22"/>
      <c r="CT3" s="22"/>
      <c r="CU3" s="22"/>
      <c r="CV3" s="22"/>
      <c r="CW3" s="22"/>
      <c r="CX3" s="22"/>
      <c r="CY3" s="22"/>
      <c r="CZ3" s="22"/>
      <c r="DA3" s="22"/>
      <c r="DB3" s="22"/>
      <c r="DC3" s="22"/>
      <c r="DD3" s="22"/>
      <c r="DE3" s="22"/>
      <c r="DF3" s="22"/>
      <c r="DG3" s="22"/>
      <c r="DH3" s="22"/>
      <c r="DI3" s="22"/>
      <c r="DJ3" s="22"/>
      <c r="DK3" s="22"/>
      <c r="DL3" s="22"/>
      <c r="DM3" s="22"/>
      <c r="DN3" s="22"/>
      <c r="DO3" s="22"/>
      <c r="DP3" s="22"/>
      <c r="DQ3" s="22"/>
      <c r="DR3" s="22"/>
      <c r="DS3" s="22"/>
      <c r="DT3" s="22"/>
      <c r="DU3" s="22"/>
      <c r="DV3" s="22"/>
      <c r="DW3" s="22"/>
      <c r="DX3" s="22"/>
      <c r="DY3" s="22"/>
      <c r="DZ3" s="22"/>
      <c r="EA3" s="22"/>
      <c r="EB3" s="22"/>
      <c r="EC3" s="22"/>
      <c r="ED3" s="22"/>
      <c r="EE3" s="22"/>
      <c r="EF3" s="22"/>
      <c r="EG3" s="22"/>
      <c r="EH3" s="22"/>
      <c r="EI3" s="22"/>
      <c r="EJ3" s="22"/>
      <c r="EK3" s="22"/>
      <c r="EL3" s="22"/>
      <c r="EM3" s="22"/>
      <c r="EN3" s="22"/>
      <c r="EO3" s="22"/>
      <c r="EP3" s="22"/>
      <c r="EQ3" s="22"/>
      <c r="ER3" s="22"/>
      <c r="ES3" s="22"/>
      <c r="ET3" s="22"/>
      <c r="EU3" s="22"/>
      <c r="EV3" s="22"/>
      <c r="EW3" s="22"/>
      <c r="EX3" s="22"/>
      <c r="EY3" s="22"/>
      <c r="EZ3" s="22"/>
      <c r="FA3" s="22"/>
      <c r="FB3" s="22"/>
      <c r="FC3" s="22"/>
      <c r="FD3" s="22"/>
      <c r="FE3" s="22"/>
      <c r="FF3" s="22"/>
      <c r="FG3" s="22"/>
      <c r="FH3" s="22"/>
      <c r="FI3" s="22"/>
      <c r="FJ3" s="22"/>
      <c r="FK3" s="22"/>
      <c r="FL3" s="22"/>
      <c r="FM3" s="22"/>
      <c r="FN3" s="22"/>
      <c r="FO3" s="22"/>
      <c r="FP3" s="22"/>
      <c r="FQ3" s="22"/>
      <c r="FR3" s="22"/>
      <c r="FS3" s="22"/>
      <c r="FT3" s="22"/>
      <c r="FU3" s="22"/>
      <c r="FV3" s="22"/>
      <c r="FW3" s="22"/>
      <c r="FX3" s="22"/>
      <c r="FY3" s="22"/>
      <c r="FZ3" s="22"/>
      <c r="GA3" s="22"/>
      <c r="GB3" s="22"/>
      <c r="GC3" s="22"/>
      <c r="GD3" s="22"/>
      <c r="GE3" s="22"/>
      <c r="GF3" s="22"/>
      <c r="GG3" s="22"/>
      <c r="GH3" s="22"/>
      <c r="GI3" s="22"/>
      <c r="GJ3" s="22"/>
      <c r="GK3" s="22"/>
      <c r="GL3" s="22"/>
      <c r="GM3" s="22"/>
      <c r="GN3" s="22"/>
      <c r="GO3" s="22"/>
      <c r="GP3" s="22"/>
      <c r="GQ3" s="22"/>
      <c r="GR3" s="22"/>
      <c r="GS3" s="22"/>
      <c r="GT3" s="22"/>
      <c r="GU3" s="22"/>
      <c r="GV3" s="22"/>
      <c r="GW3" s="22"/>
      <c r="GX3" s="22"/>
      <c r="GY3" s="22"/>
      <c r="GZ3" s="22"/>
      <c r="HA3" s="22"/>
      <c r="HB3" s="22"/>
      <c r="HC3" s="22"/>
      <c r="HD3" s="22"/>
      <c r="HE3" s="22"/>
      <c r="HF3" s="22"/>
      <c r="HG3" s="22"/>
      <c r="HH3" s="22"/>
      <c r="HI3" s="22"/>
      <c r="HJ3" s="22"/>
      <c r="HK3" s="22"/>
      <c r="HL3" s="22"/>
      <c r="HM3" s="22"/>
      <c r="HN3" s="22"/>
      <c r="HO3" s="22"/>
      <c r="HP3" s="22"/>
      <c r="HQ3" s="22"/>
      <c r="HR3" s="22"/>
      <c r="HS3" s="22"/>
      <c r="HT3" s="22"/>
      <c r="HU3" s="22"/>
      <c r="HV3" s="22"/>
      <c r="HW3" s="22"/>
      <c r="HX3" s="22"/>
      <c r="HY3" s="22"/>
      <c r="HZ3" s="22"/>
      <c r="IA3" s="22"/>
      <c r="IB3" s="22"/>
      <c r="IC3" s="22"/>
      <c r="ID3" s="22"/>
      <c r="IE3" s="22"/>
      <c r="IF3" s="22"/>
      <c r="IG3" s="22"/>
      <c r="IH3" s="22"/>
      <c r="II3" s="22"/>
      <c r="IJ3" s="22"/>
      <c r="IK3" s="22"/>
      <c r="IL3" s="22"/>
      <c r="IM3" s="22"/>
      <c r="IN3" s="22"/>
      <c r="IO3" s="22"/>
    </row>
    <row r="4" spans="1:249" x14ac:dyDescent="0.25">
      <c r="A4" s="333" t="s">
        <v>50</v>
      </c>
      <c r="B4" s="334" t="s">
        <v>166</v>
      </c>
      <c r="C4" s="334" t="s">
        <v>166</v>
      </c>
      <c r="D4" s="334" t="s">
        <v>167</v>
      </c>
      <c r="E4" s="334" t="s">
        <v>168</v>
      </c>
      <c r="F4" s="333" t="s">
        <v>169</v>
      </c>
      <c r="G4" s="333"/>
      <c r="H4" s="333"/>
      <c r="I4" s="333"/>
      <c r="J4" s="333"/>
      <c r="K4" s="23"/>
      <c r="L4" s="23"/>
      <c r="M4" s="23"/>
      <c r="N4" s="23"/>
      <c r="O4" s="23"/>
      <c r="P4" s="23"/>
      <c r="Q4" s="23"/>
      <c r="R4" s="23"/>
      <c r="S4" s="23"/>
      <c r="T4" s="23"/>
      <c r="U4" s="23"/>
      <c r="V4" s="23"/>
      <c r="W4" s="23"/>
      <c r="X4" s="23"/>
      <c r="Y4" s="23"/>
      <c r="Z4" s="23"/>
      <c r="AA4" s="23"/>
      <c r="AB4" s="23"/>
      <c r="AC4" s="23"/>
      <c r="AD4" s="23"/>
      <c r="AE4" s="23"/>
      <c r="AF4" s="23"/>
      <c r="AG4" s="23"/>
      <c r="AH4" s="23"/>
      <c r="AI4" s="23"/>
      <c r="AJ4" s="23"/>
      <c r="AK4" s="23"/>
      <c r="AL4" s="23"/>
      <c r="AM4" s="23"/>
      <c r="AN4" s="23"/>
      <c r="AO4" s="23"/>
      <c r="AP4" s="23"/>
      <c r="AQ4" s="23"/>
      <c r="AR4" s="23"/>
      <c r="AS4" s="23"/>
      <c r="AT4" s="23"/>
      <c r="AU4" s="23"/>
      <c r="AV4" s="23"/>
      <c r="AW4" s="23"/>
      <c r="AX4" s="23"/>
      <c r="AY4" s="23"/>
      <c r="AZ4" s="23"/>
      <c r="BA4" s="23"/>
      <c r="BB4" s="23"/>
      <c r="BC4" s="23"/>
      <c r="BD4" s="23"/>
      <c r="BE4" s="23"/>
      <c r="BF4" s="23"/>
      <c r="BG4" s="23"/>
      <c r="BH4" s="23"/>
      <c r="BI4" s="23"/>
      <c r="BJ4" s="23"/>
      <c r="BK4" s="23"/>
      <c r="BL4" s="23"/>
      <c r="BM4" s="23"/>
      <c r="BN4" s="23"/>
      <c r="BO4" s="23"/>
      <c r="BP4" s="23"/>
      <c r="BQ4" s="23"/>
      <c r="BR4" s="23"/>
      <c r="BS4" s="23"/>
      <c r="BT4" s="23"/>
      <c r="BU4" s="23"/>
      <c r="BV4" s="23"/>
      <c r="BW4" s="23"/>
      <c r="BX4" s="23"/>
      <c r="BY4" s="23"/>
      <c r="BZ4" s="23"/>
      <c r="CA4" s="23"/>
      <c r="CB4" s="23"/>
      <c r="CC4" s="23"/>
      <c r="CD4" s="23"/>
      <c r="CE4" s="23"/>
      <c r="CF4" s="23"/>
      <c r="CG4" s="23"/>
      <c r="CH4" s="23"/>
      <c r="CI4" s="23"/>
      <c r="CJ4" s="23"/>
      <c r="CK4" s="23"/>
      <c r="CL4" s="23"/>
      <c r="CM4" s="23"/>
      <c r="CN4" s="23"/>
      <c r="CO4" s="23"/>
      <c r="CP4" s="23"/>
      <c r="CQ4" s="23"/>
      <c r="CR4" s="23"/>
      <c r="CS4" s="23"/>
      <c r="CT4" s="23"/>
      <c r="CU4" s="23"/>
      <c r="CV4" s="23"/>
      <c r="CW4" s="23"/>
      <c r="CX4" s="23"/>
      <c r="CY4" s="23"/>
      <c r="CZ4" s="23"/>
      <c r="DA4" s="23"/>
      <c r="DB4" s="23"/>
      <c r="DC4" s="23"/>
      <c r="DD4" s="23"/>
      <c r="DE4" s="23"/>
      <c r="DF4" s="23"/>
      <c r="DG4" s="23"/>
      <c r="DH4" s="23"/>
      <c r="DI4" s="23"/>
      <c r="DJ4" s="23"/>
      <c r="DK4" s="23"/>
      <c r="DL4" s="23"/>
      <c r="DM4" s="23"/>
      <c r="DN4" s="23"/>
      <c r="DO4" s="23"/>
      <c r="DP4" s="23"/>
      <c r="DQ4" s="23"/>
      <c r="DR4" s="23"/>
      <c r="DS4" s="23"/>
      <c r="DT4" s="23"/>
      <c r="DU4" s="23"/>
      <c r="DV4" s="23"/>
      <c r="DW4" s="23"/>
      <c r="DX4" s="23"/>
      <c r="DY4" s="23"/>
      <c r="DZ4" s="23"/>
      <c r="EA4" s="23"/>
      <c r="EB4" s="23"/>
      <c r="EC4" s="23"/>
      <c r="ED4" s="23"/>
      <c r="EE4" s="23"/>
      <c r="EF4" s="23"/>
      <c r="EG4" s="23"/>
      <c r="EH4" s="23"/>
      <c r="EI4" s="23"/>
      <c r="EJ4" s="23"/>
      <c r="EK4" s="23"/>
      <c r="EL4" s="23"/>
      <c r="EM4" s="23"/>
      <c r="EN4" s="23"/>
      <c r="EO4" s="23"/>
      <c r="EP4" s="23"/>
      <c r="EQ4" s="23"/>
      <c r="ER4" s="23"/>
      <c r="ES4" s="23"/>
      <c r="ET4" s="23"/>
      <c r="EU4" s="23"/>
      <c r="EV4" s="23"/>
      <c r="EW4" s="23"/>
      <c r="EX4" s="23"/>
      <c r="EY4" s="23"/>
      <c r="EZ4" s="23"/>
      <c r="FA4" s="23"/>
      <c r="FB4" s="23"/>
      <c r="FC4" s="23"/>
      <c r="FD4" s="23"/>
      <c r="FE4" s="23"/>
      <c r="FF4" s="23"/>
      <c r="FG4" s="23"/>
      <c r="FH4" s="23"/>
      <c r="FI4" s="23"/>
      <c r="FJ4" s="23"/>
      <c r="FK4" s="23"/>
      <c r="FL4" s="23"/>
      <c r="FM4" s="23"/>
      <c r="FN4" s="23"/>
      <c r="FO4" s="23"/>
      <c r="FP4" s="23"/>
      <c r="FQ4" s="23"/>
      <c r="FR4" s="23"/>
      <c r="FS4" s="23"/>
      <c r="FT4" s="23"/>
      <c r="FU4" s="23"/>
      <c r="FV4" s="23"/>
      <c r="FW4" s="23"/>
      <c r="FX4" s="23"/>
      <c r="FY4" s="23"/>
      <c r="FZ4" s="23"/>
      <c r="GA4" s="23"/>
      <c r="GB4" s="23"/>
      <c r="GC4" s="23"/>
      <c r="GD4" s="23"/>
      <c r="GE4" s="23"/>
      <c r="GF4" s="23"/>
      <c r="GG4" s="23"/>
      <c r="GH4" s="23"/>
      <c r="GI4" s="23"/>
      <c r="GJ4" s="23"/>
      <c r="GK4" s="23"/>
      <c r="GL4" s="23"/>
      <c r="GM4" s="23"/>
      <c r="GN4" s="23"/>
      <c r="GO4" s="23"/>
      <c r="GP4" s="23"/>
      <c r="GQ4" s="23"/>
      <c r="GR4" s="23"/>
      <c r="GS4" s="23"/>
      <c r="GT4" s="23"/>
      <c r="GU4" s="23"/>
      <c r="GV4" s="23"/>
      <c r="GW4" s="23"/>
      <c r="GX4" s="23"/>
      <c r="GY4" s="23"/>
      <c r="GZ4" s="23"/>
      <c r="HA4" s="23"/>
      <c r="HB4" s="23"/>
      <c r="HC4" s="23"/>
      <c r="HD4" s="23"/>
      <c r="HE4" s="23"/>
      <c r="HF4" s="23"/>
      <c r="HG4" s="23"/>
      <c r="HH4" s="23"/>
      <c r="HI4" s="23"/>
      <c r="HJ4" s="23"/>
      <c r="HK4" s="23"/>
      <c r="HL4" s="23"/>
      <c r="HM4" s="23"/>
      <c r="HN4" s="23"/>
      <c r="HO4" s="23"/>
      <c r="HP4" s="23"/>
      <c r="HQ4" s="23"/>
      <c r="HR4" s="23"/>
      <c r="HS4" s="23"/>
      <c r="HT4" s="23"/>
      <c r="HU4" s="23"/>
      <c r="HV4" s="23"/>
      <c r="HW4" s="23"/>
      <c r="HX4" s="23"/>
      <c r="HY4" s="23"/>
      <c r="HZ4" s="23"/>
      <c r="IA4" s="23"/>
      <c r="IB4" s="23"/>
      <c r="IC4" s="23"/>
      <c r="ID4" s="23"/>
      <c r="IE4" s="23"/>
      <c r="IF4" s="23"/>
      <c r="IG4" s="23"/>
      <c r="IH4" s="23"/>
      <c r="II4" s="23"/>
      <c r="IJ4" s="23"/>
      <c r="IK4" s="23"/>
      <c r="IL4" s="23"/>
      <c r="IM4" s="23"/>
      <c r="IN4" s="23"/>
      <c r="IO4" s="23"/>
    </row>
    <row r="5" spans="1:249" x14ac:dyDescent="0.25">
      <c r="A5" s="333"/>
      <c r="B5" s="334"/>
      <c r="C5" s="334"/>
      <c r="D5" s="334"/>
      <c r="E5" s="334"/>
      <c r="F5" s="334" t="s">
        <v>170</v>
      </c>
      <c r="G5" s="333" t="s">
        <v>1</v>
      </c>
      <c r="H5" s="333"/>
      <c r="I5" s="333"/>
      <c r="J5" s="333"/>
      <c r="K5" s="23"/>
      <c r="L5" s="23"/>
      <c r="M5" s="23"/>
      <c r="N5" s="23"/>
      <c r="O5" s="23"/>
      <c r="P5" s="23"/>
      <c r="Q5" s="23"/>
      <c r="R5" s="23"/>
      <c r="S5" s="23"/>
      <c r="T5" s="23"/>
      <c r="U5" s="23"/>
      <c r="V5" s="23"/>
      <c r="W5" s="23"/>
      <c r="X5" s="23"/>
      <c r="Y5" s="23"/>
      <c r="Z5" s="23"/>
      <c r="AA5" s="23"/>
      <c r="AB5" s="23"/>
      <c r="AC5" s="23"/>
      <c r="AD5" s="23"/>
      <c r="AE5" s="23"/>
      <c r="AF5" s="23"/>
      <c r="AG5" s="23"/>
      <c r="AH5" s="23"/>
      <c r="AI5" s="23"/>
      <c r="AJ5" s="23"/>
      <c r="AK5" s="23"/>
      <c r="AL5" s="23"/>
      <c r="AM5" s="23"/>
      <c r="AN5" s="23"/>
      <c r="AO5" s="23"/>
      <c r="AP5" s="23"/>
      <c r="AQ5" s="23"/>
      <c r="AR5" s="23"/>
      <c r="AS5" s="23"/>
      <c r="AT5" s="23"/>
      <c r="AU5" s="23"/>
      <c r="AV5" s="23"/>
      <c r="AW5" s="23"/>
      <c r="AX5" s="23"/>
      <c r="AY5" s="23"/>
      <c r="AZ5" s="23"/>
      <c r="BA5" s="23"/>
      <c r="BB5" s="23"/>
      <c r="BC5" s="23"/>
      <c r="BD5" s="23"/>
      <c r="BE5" s="23"/>
      <c r="BF5" s="23"/>
      <c r="BG5" s="23"/>
      <c r="BH5" s="23"/>
      <c r="BI5" s="23"/>
      <c r="BJ5" s="23"/>
      <c r="BK5" s="23"/>
      <c r="BL5" s="23"/>
      <c r="BM5" s="23"/>
      <c r="BN5" s="23"/>
      <c r="BO5" s="23"/>
      <c r="BP5" s="23"/>
      <c r="BQ5" s="23"/>
      <c r="BR5" s="23"/>
      <c r="BS5" s="23"/>
      <c r="BT5" s="23"/>
      <c r="BU5" s="23"/>
      <c r="BV5" s="23"/>
      <c r="BW5" s="23"/>
      <c r="BX5" s="23"/>
      <c r="BY5" s="23"/>
      <c r="BZ5" s="23"/>
      <c r="CA5" s="23"/>
      <c r="CB5" s="23"/>
      <c r="CC5" s="23"/>
      <c r="CD5" s="23"/>
      <c r="CE5" s="23"/>
      <c r="CF5" s="23"/>
      <c r="CG5" s="23"/>
      <c r="CH5" s="23"/>
      <c r="CI5" s="23"/>
      <c r="CJ5" s="23"/>
      <c r="CK5" s="23"/>
      <c r="CL5" s="23"/>
      <c r="CM5" s="23"/>
      <c r="CN5" s="23"/>
      <c r="CO5" s="23"/>
      <c r="CP5" s="23"/>
      <c r="CQ5" s="23"/>
      <c r="CR5" s="23"/>
      <c r="CS5" s="23"/>
      <c r="CT5" s="23"/>
      <c r="CU5" s="23"/>
      <c r="CV5" s="23"/>
      <c r="CW5" s="23"/>
      <c r="CX5" s="23"/>
      <c r="CY5" s="23"/>
      <c r="CZ5" s="23"/>
      <c r="DA5" s="23"/>
      <c r="DB5" s="23"/>
      <c r="DC5" s="23"/>
      <c r="DD5" s="23"/>
      <c r="DE5" s="23"/>
      <c r="DF5" s="23"/>
      <c r="DG5" s="23"/>
      <c r="DH5" s="23"/>
      <c r="DI5" s="23"/>
      <c r="DJ5" s="23"/>
      <c r="DK5" s="23"/>
      <c r="DL5" s="23"/>
      <c r="DM5" s="23"/>
      <c r="DN5" s="23"/>
      <c r="DO5" s="23"/>
      <c r="DP5" s="23"/>
      <c r="DQ5" s="23"/>
      <c r="DR5" s="23"/>
      <c r="DS5" s="23"/>
      <c r="DT5" s="23"/>
      <c r="DU5" s="23"/>
      <c r="DV5" s="23"/>
      <c r="DW5" s="23"/>
      <c r="DX5" s="23"/>
      <c r="DY5" s="23"/>
      <c r="DZ5" s="23"/>
      <c r="EA5" s="23"/>
      <c r="EB5" s="23"/>
      <c r="EC5" s="23"/>
      <c r="ED5" s="23"/>
      <c r="EE5" s="23"/>
      <c r="EF5" s="23"/>
      <c r="EG5" s="23"/>
      <c r="EH5" s="23"/>
      <c r="EI5" s="23"/>
      <c r="EJ5" s="23"/>
      <c r="EK5" s="23"/>
      <c r="EL5" s="23"/>
      <c r="EM5" s="23"/>
      <c r="EN5" s="23"/>
      <c r="EO5" s="23"/>
      <c r="EP5" s="23"/>
      <c r="EQ5" s="23"/>
      <c r="ER5" s="23"/>
      <c r="ES5" s="23"/>
      <c r="ET5" s="23"/>
      <c r="EU5" s="23"/>
      <c r="EV5" s="23"/>
      <c r="EW5" s="23"/>
      <c r="EX5" s="23"/>
      <c r="EY5" s="23"/>
      <c r="EZ5" s="23"/>
      <c r="FA5" s="23"/>
      <c r="FB5" s="23"/>
      <c r="FC5" s="23"/>
      <c r="FD5" s="23"/>
      <c r="FE5" s="23"/>
      <c r="FF5" s="23"/>
      <c r="FG5" s="23"/>
      <c r="FH5" s="23"/>
      <c r="FI5" s="23"/>
      <c r="FJ5" s="23"/>
      <c r="FK5" s="23"/>
      <c r="FL5" s="23"/>
      <c r="FM5" s="23"/>
      <c r="FN5" s="23"/>
      <c r="FO5" s="23"/>
      <c r="FP5" s="23"/>
      <c r="FQ5" s="23"/>
      <c r="FR5" s="23"/>
      <c r="FS5" s="23"/>
      <c r="FT5" s="23"/>
      <c r="FU5" s="23"/>
      <c r="FV5" s="23"/>
      <c r="FW5" s="23"/>
      <c r="FX5" s="23"/>
      <c r="FY5" s="23"/>
      <c r="FZ5" s="23"/>
      <c r="GA5" s="23"/>
      <c r="GB5" s="23"/>
      <c r="GC5" s="23"/>
      <c r="GD5" s="23"/>
      <c r="GE5" s="23"/>
      <c r="GF5" s="23"/>
      <c r="GG5" s="23"/>
      <c r="GH5" s="23"/>
      <c r="GI5" s="23"/>
      <c r="GJ5" s="23"/>
      <c r="GK5" s="23"/>
      <c r="GL5" s="23"/>
      <c r="GM5" s="23"/>
      <c r="GN5" s="23"/>
      <c r="GO5" s="23"/>
      <c r="GP5" s="23"/>
      <c r="GQ5" s="23"/>
      <c r="GR5" s="23"/>
      <c r="GS5" s="23"/>
      <c r="GT5" s="23"/>
      <c r="GU5" s="23"/>
      <c r="GV5" s="23"/>
      <c r="GW5" s="23"/>
      <c r="GX5" s="23"/>
      <c r="GY5" s="23"/>
      <c r="GZ5" s="23"/>
      <c r="HA5" s="23"/>
      <c r="HB5" s="23"/>
      <c r="HC5" s="23"/>
      <c r="HD5" s="23"/>
      <c r="HE5" s="23"/>
      <c r="HF5" s="23"/>
      <c r="HG5" s="23"/>
      <c r="HH5" s="23"/>
      <c r="HI5" s="23"/>
      <c r="HJ5" s="23"/>
      <c r="HK5" s="23"/>
      <c r="HL5" s="23"/>
      <c r="HM5" s="23"/>
      <c r="HN5" s="23"/>
      <c r="HO5" s="23"/>
      <c r="HP5" s="23"/>
      <c r="HQ5" s="23"/>
      <c r="HR5" s="23"/>
      <c r="HS5" s="23"/>
      <c r="HT5" s="23"/>
      <c r="HU5" s="23"/>
      <c r="HV5" s="23"/>
      <c r="HW5" s="23"/>
      <c r="HX5" s="23"/>
      <c r="HY5" s="23"/>
      <c r="HZ5" s="23"/>
      <c r="IA5" s="23"/>
      <c r="IB5" s="23"/>
      <c r="IC5" s="23"/>
      <c r="ID5" s="23"/>
      <c r="IE5" s="23"/>
      <c r="IF5" s="23"/>
      <c r="IG5" s="23"/>
      <c r="IH5" s="23"/>
      <c r="II5" s="23"/>
      <c r="IJ5" s="23"/>
      <c r="IK5" s="23"/>
      <c r="IL5" s="23"/>
      <c r="IM5" s="23"/>
      <c r="IN5" s="23"/>
      <c r="IO5" s="23"/>
    </row>
    <row r="6" spans="1:249" ht="45" customHeight="1" x14ac:dyDescent="0.25">
      <c r="A6" s="333"/>
      <c r="B6" s="334"/>
      <c r="C6" s="334"/>
      <c r="D6" s="334"/>
      <c r="E6" s="334"/>
      <c r="F6" s="334"/>
      <c r="G6" s="334" t="s">
        <v>171</v>
      </c>
      <c r="H6" s="334" t="s">
        <v>172</v>
      </c>
      <c r="I6" s="333" t="s">
        <v>173</v>
      </c>
      <c r="J6" s="333"/>
      <c r="K6" s="23"/>
      <c r="L6" s="23"/>
      <c r="M6" s="23"/>
      <c r="N6" s="23"/>
      <c r="O6" s="23"/>
      <c r="P6" s="23"/>
      <c r="Q6" s="23"/>
      <c r="R6" s="23"/>
      <c r="S6" s="23"/>
      <c r="T6" s="23"/>
      <c r="U6" s="23"/>
      <c r="V6" s="23"/>
      <c r="W6" s="23"/>
      <c r="X6" s="23"/>
      <c r="Y6" s="23"/>
      <c r="Z6" s="23"/>
      <c r="AA6" s="23"/>
      <c r="AB6" s="23"/>
      <c r="AC6" s="23"/>
      <c r="AD6" s="23"/>
      <c r="AE6" s="23"/>
      <c r="AF6" s="23"/>
      <c r="AG6" s="23"/>
      <c r="AH6" s="23"/>
      <c r="AI6" s="23"/>
      <c r="AJ6" s="23"/>
      <c r="AK6" s="23"/>
      <c r="AL6" s="23"/>
      <c r="AM6" s="23"/>
      <c r="AN6" s="23"/>
      <c r="AO6" s="23"/>
      <c r="AP6" s="23"/>
      <c r="AQ6" s="23"/>
      <c r="AR6" s="23"/>
      <c r="AS6" s="23"/>
      <c r="AT6" s="23"/>
      <c r="AU6" s="23"/>
      <c r="AV6" s="23"/>
      <c r="AW6" s="23"/>
      <c r="AX6" s="23"/>
      <c r="AY6" s="23"/>
      <c r="AZ6" s="23"/>
      <c r="BA6" s="23"/>
      <c r="BB6" s="23"/>
      <c r="BC6" s="23"/>
      <c r="BD6" s="23"/>
      <c r="BE6" s="23"/>
      <c r="BF6" s="23"/>
      <c r="BG6" s="23"/>
      <c r="BH6" s="23"/>
      <c r="BI6" s="23"/>
      <c r="BJ6" s="23"/>
      <c r="BK6" s="23"/>
      <c r="BL6" s="23"/>
      <c r="BM6" s="23"/>
      <c r="BN6" s="23"/>
      <c r="BO6" s="23"/>
      <c r="BP6" s="23"/>
      <c r="BQ6" s="23"/>
      <c r="BR6" s="23"/>
      <c r="BS6" s="23"/>
      <c r="BT6" s="23"/>
      <c r="BU6" s="23"/>
      <c r="BV6" s="23"/>
      <c r="BW6" s="23"/>
      <c r="BX6" s="23"/>
      <c r="BY6" s="23"/>
      <c r="BZ6" s="23"/>
      <c r="CA6" s="23"/>
      <c r="CB6" s="23"/>
      <c r="CC6" s="23"/>
      <c r="CD6" s="23"/>
      <c r="CE6" s="23"/>
      <c r="CF6" s="23"/>
      <c r="CG6" s="23"/>
      <c r="CH6" s="23"/>
      <c r="CI6" s="23"/>
      <c r="CJ6" s="23"/>
      <c r="CK6" s="23"/>
      <c r="CL6" s="23"/>
      <c r="CM6" s="23"/>
      <c r="CN6" s="23"/>
      <c r="CO6" s="23"/>
      <c r="CP6" s="23"/>
      <c r="CQ6" s="23"/>
      <c r="CR6" s="23"/>
      <c r="CS6" s="23"/>
      <c r="CT6" s="23"/>
      <c r="CU6" s="23"/>
      <c r="CV6" s="23"/>
      <c r="CW6" s="23"/>
      <c r="CX6" s="23"/>
      <c r="CY6" s="23"/>
      <c r="CZ6" s="23"/>
      <c r="DA6" s="23"/>
      <c r="DB6" s="23"/>
      <c r="DC6" s="23"/>
      <c r="DD6" s="23"/>
      <c r="DE6" s="23"/>
      <c r="DF6" s="23"/>
      <c r="DG6" s="23"/>
      <c r="DH6" s="23"/>
      <c r="DI6" s="23"/>
      <c r="DJ6" s="23"/>
      <c r="DK6" s="23"/>
      <c r="DL6" s="23"/>
      <c r="DM6" s="23"/>
      <c r="DN6" s="23"/>
      <c r="DO6" s="23"/>
      <c r="DP6" s="23"/>
      <c r="DQ6" s="23"/>
      <c r="DR6" s="23"/>
      <c r="DS6" s="23"/>
      <c r="DT6" s="23"/>
      <c r="DU6" s="23"/>
      <c r="DV6" s="23"/>
      <c r="DW6" s="23"/>
      <c r="DX6" s="23"/>
      <c r="DY6" s="23"/>
      <c r="DZ6" s="23"/>
      <c r="EA6" s="23"/>
      <c r="EB6" s="23"/>
      <c r="EC6" s="23"/>
      <c r="ED6" s="23"/>
      <c r="EE6" s="23"/>
      <c r="EF6" s="23"/>
      <c r="EG6" s="23"/>
      <c r="EH6" s="23"/>
      <c r="EI6" s="23"/>
      <c r="EJ6" s="23"/>
      <c r="EK6" s="23"/>
      <c r="EL6" s="23"/>
      <c r="EM6" s="23"/>
      <c r="EN6" s="23"/>
      <c r="EO6" s="23"/>
      <c r="EP6" s="23"/>
      <c r="EQ6" s="23"/>
      <c r="ER6" s="23"/>
      <c r="ES6" s="23"/>
      <c r="ET6" s="23"/>
      <c r="EU6" s="23"/>
      <c r="EV6" s="23"/>
      <c r="EW6" s="23"/>
      <c r="EX6" s="23"/>
      <c r="EY6" s="23"/>
      <c r="EZ6" s="23"/>
      <c r="FA6" s="23"/>
      <c r="FB6" s="23"/>
      <c r="FC6" s="23"/>
      <c r="FD6" s="23"/>
      <c r="FE6" s="23"/>
      <c r="FF6" s="23"/>
      <c r="FG6" s="23"/>
      <c r="FH6" s="23"/>
      <c r="FI6" s="23"/>
      <c r="FJ6" s="23"/>
      <c r="FK6" s="23"/>
      <c r="FL6" s="23"/>
      <c r="FM6" s="23"/>
      <c r="FN6" s="23"/>
      <c r="FO6" s="23"/>
      <c r="FP6" s="23"/>
      <c r="FQ6" s="23"/>
      <c r="FR6" s="23"/>
      <c r="FS6" s="23"/>
      <c r="FT6" s="23"/>
      <c r="FU6" s="23"/>
      <c r="FV6" s="23"/>
      <c r="FW6" s="23"/>
      <c r="FX6" s="23"/>
      <c r="FY6" s="23"/>
      <c r="FZ6" s="23"/>
      <c r="GA6" s="23"/>
      <c r="GB6" s="23"/>
      <c r="GC6" s="23"/>
      <c r="GD6" s="23"/>
      <c r="GE6" s="23"/>
      <c r="GF6" s="23"/>
      <c r="GG6" s="23"/>
      <c r="GH6" s="23"/>
      <c r="GI6" s="23"/>
      <c r="GJ6" s="23"/>
      <c r="GK6" s="23"/>
      <c r="GL6" s="23"/>
      <c r="GM6" s="23"/>
      <c r="GN6" s="23"/>
      <c r="GO6" s="23"/>
      <c r="GP6" s="23"/>
      <c r="GQ6" s="23"/>
      <c r="GR6" s="23"/>
      <c r="GS6" s="23"/>
      <c r="GT6" s="23"/>
      <c r="GU6" s="23"/>
      <c r="GV6" s="23"/>
      <c r="GW6" s="23"/>
      <c r="GX6" s="23"/>
      <c r="GY6" s="23"/>
      <c r="GZ6" s="23"/>
      <c r="HA6" s="23"/>
      <c r="HB6" s="23"/>
      <c r="HC6" s="23"/>
      <c r="HD6" s="23"/>
      <c r="HE6" s="23"/>
      <c r="HF6" s="23"/>
      <c r="HG6" s="23"/>
      <c r="HH6" s="23"/>
      <c r="HI6" s="23"/>
      <c r="HJ6" s="23"/>
      <c r="HK6" s="23"/>
      <c r="HL6" s="23"/>
      <c r="HM6" s="23"/>
      <c r="HN6" s="23"/>
      <c r="HO6" s="23"/>
      <c r="HP6" s="23"/>
      <c r="HQ6" s="23"/>
      <c r="HR6" s="23"/>
      <c r="HS6" s="23"/>
      <c r="HT6" s="23"/>
      <c r="HU6" s="23"/>
      <c r="HV6" s="23"/>
      <c r="HW6" s="23"/>
      <c r="HX6" s="23"/>
      <c r="HY6" s="23"/>
      <c r="HZ6" s="23"/>
      <c r="IA6" s="23"/>
      <c r="IB6" s="23"/>
      <c r="IC6" s="23"/>
      <c r="ID6" s="23"/>
      <c r="IE6" s="23"/>
      <c r="IF6" s="23"/>
      <c r="IG6" s="23"/>
      <c r="IH6" s="23"/>
      <c r="II6" s="23"/>
      <c r="IJ6" s="23"/>
      <c r="IK6" s="23"/>
      <c r="IL6" s="23"/>
      <c r="IM6" s="23"/>
      <c r="IN6" s="23"/>
      <c r="IO6" s="23"/>
    </row>
    <row r="7" spans="1:249" ht="66" customHeight="1" x14ac:dyDescent="0.25">
      <c r="A7" s="333"/>
      <c r="B7" s="334"/>
      <c r="C7" s="334"/>
      <c r="D7" s="334"/>
      <c r="E7" s="334"/>
      <c r="F7" s="334"/>
      <c r="G7" s="334"/>
      <c r="H7" s="334"/>
      <c r="I7" s="202" t="s">
        <v>170</v>
      </c>
      <c r="J7" s="202" t="s">
        <v>174</v>
      </c>
      <c r="K7" s="23"/>
      <c r="L7" s="23"/>
      <c r="M7" s="23"/>
      <c r="N7" s="23"/>
      <c r="O7" s="23"/>
      <c r="P7" s="23"/>
      <c r="Q7" s="23"/>
      <c r="R7" s="23"/>
      <c r="S7" s="23"/>
      <c r="T7" s="23"/>
      <c r="U7" s="23"/>
      <c r="V7" s="23"/>
      <c r="W7" s="23"/>
      <c r="X7" s="23"/>
      <c r="Y7" s="23"/>
      <c r="Z7" s="23"/>
      <c r="AA7" s="23"/>
      <c r="AB7" s="23"/>
      <c r="AC7" s="23"/>
      <c r="AD7" s="23"/>
      <c r="AE7" s="23"/>
      <c r="AF7" s="23"/>
      <c r="AG7" s="23"/>
      <c r="AH7" s="23"/>
      <c r="AI7" s="23"/>
      <c r="AJ7" s="23"/>
      <c r="AK7" s="23"/>
      <c r="AL7" s="23"/>
      <c r="AM7" s="23"/>
      <c r="AN7" s="23"/>
      <c r="AO7" s="23"/>
      <c r="AP7" s="23"/>
      <c r="AQ7" s="23"/>
      <c r="AR7" s="23"/>
      <c r="AS7" s="23"/>
      <c r="AT7" s="23"/>
      <c r="AU7" s="23"/>
      <c r="AV7" s="23"/>
      <c r="AW7" s="23"/>
      <c r="AX7" s="23"/>
      <c r="AY7" s="23"/>
      <c r="AZ7" s="23"/>
      <c r="BA7" s="23"/>
      <c r="BB7" s="23"/>
      <c r="BC7" s="23"/>
      <c r="BD7" s="23"/>
      <c r="BE7" s="23"/>
      <c r="BF7" s="23"/>
      <c r="BG7" s="23"/>
      <c r="BH7" s="23"/>
      <c r="BI7" s="23"/>
      <c r="BJ7" s="23"/>
      <c r="BK7" s="23"/>
      <c r="BL7" s="23"/>
      <c r="BM7" s="23"/>
      <c r="BN7" s="23"/>
      <c r="BO7" s="23"/>
      <c r="BP7" s="23"/>
      <c r="BQ7" s="23"/>
      <c r="BR7" s="23"/>
      <c r="BS7" s="23"/>
      <c r="BT7" s="23"/>
      <c r="BU7" s="23"/>
      <c r="BV7" s="23"/>
      <c r="BW7" s="23"/>
      <c r="BX7" s="23"/>
      <c r="BY7" s="23"/>
      <c r="BZ7" s="23"/>
      <c r="CA7" s="23"/>
      <c r="CB7" s="23"/>
      <c r="CC7" s="23"/>
      <c r="CD7" s="23"/>
      <c r="CE7" s="23"/>
      <c r="CF7" s="23"/>
      <c r="CG7" s="23"/>
      <c r="CH7" s="23"/>
      <c r="CI7" s="23"/>
      <c r="CJ7" s="23"/>
      <c r="CK7" s="23"/>
      <c r="CL7" s="23"/>
      <c r="CM7" s="23"/>
      <c r="CN7" s="23"/>
      <c r="CO7" s="23"/>
      <c r="CP7" s="23"/>
      <c r="CQ7" s="23"/>
      <c r="CR7" s="23"/>
      <c r="CS7" s="23"/>
      <c r="CT7" s="23"/>
      <c r="CU7" s="23"/>
      <c r="CV7" s="23"/>
      <c r="CW7" s="23"/>
      <c r="CX7" s="23"/>
      <c r="CY7" s="23"/>
      <c r="CZ7" s="23"/>
      <c r="DA7" s="23"/>
      <c r="DB7" s="23"/>
      <c r="DC7" s="23"/>
      <c r="DD7" s="23"/>
      <c r="DE7" s="23"/>
      <c r="DF7" s="23"/>
      <c r="DG7" s="23"/>
      <c r="DH7" s="23"/>
      <c r="DI7" s="23"/>
      <c r="DJ7" s="23"/>
      <c r="DK7" s="23"/>
      <c r="DL7" s="23"/>
      <c r="DM7" s="23"/>
      <c r="DN7" s="23"/>
      <c r="DO7" s="23"/>
      <c r="DP7" s="23"/>
      <c r="DQ7" s="23"/>
      <c r="DR7" s="23"/>
      <c r="DS7" s="23"/>
      <c r="DT7" s="23"/>
      <c r="DU7" s="23"/>
      <c r="DV7" s="23"/>
      <c r="DW7" s="23"/>
      <c r="DX7" s="23"/>
      <c r="DY7" s="23"/>
      <c r="DZ7" s="23"/>
      <c r="EA7" s="23"/>
      <c r="EB7" s="23"/>
      <c r="EC7" s="23"/>
      <c r="ED7" s="23"/>
      <c r="EE7" s="23"/>
      <c r="EF7" s="23"/>
      <c r="EG7" s="23"/>
      <c r="EH7" s="23"/>
      <c r="EI7" s="23"/>
      <c r="EJ7" s="23"/>
      <c r="EK7" s="23"/>
      <c r="EL7" s="23"/>
      <c r="EM7" s="23"/>
      <c r="EN7" s="23"/>
      <c r="EO7" s="23"/>
      <c r="EP7" s="23"/>
      <c r="EQ7" s="23"/>
      <c r="ER7" s="23"/>
      <c r="ES7" s="23"/>
      <c r="ET7" s="23"/>
      <c r="EU7" s="23"/>
      <c r="EV7" s="23"/>
      <c r="EW7" s="23"/>
      <c r="EX7" s="23"/>
      <c r="EY7" s="23"/>
      <c r="EZ7" s="23"/>
      <c r="FA7" s="23"/>
      <c r="FB7" s="23"/>
      <c r="FC7" s="23"/>
      <c r="FD7" s="23"/>
      <c r="FE7" s="23"/>
      <c r="FF7" s="23"/>
      <c r="FG7" s="23"/>
      <c r="FH7" s="23"/>
      <c r="FI7" s="23"/>
      <c r="FJ7" s="23"/>
      <c r="FK7" s="23"/>
      <c r="FL7" s="23"/>
      <c r="FM7" s="23"/>
      <c r="FN7" s="23"/>
      <c r="FO7" s="23"/>
      <c r="FP7" s="23"/>
      <c r="FQ7" s="23"/>
      <c r="FR7" s="23"/>
      <c r="FS7" s="23"/>
      <c r="FT7" s="23"/>
      <c r="FU7" s="23"/>
      <c r="FV7" s="23"/>
      <c r="FW7" s="23"/>
      <c r="FX7" s="23"/>
      <c r="FY7" s="23"/>
      <c r="FZ7" s="23"/>
      <c r="GA7" s="23"/>
      <c r="GB7" s="23"/>
      <c r="GC7" s="23"/>
      <c r="GD7" s="23"/>
      <c r="GE7" s="23"/>
      <c r="GF7" s="23"/>
      <c r="GG7" s="23"/>
      <c r="GH7" s="23"/>
      <c r="GI7" s="23"/>
      <c r="GJ7" s="23"/>
      <c r="GK7" s="23"/>
      <c r="GL7" s="23"/>
      <c r="GM7" s="23"/>
      <c r="GN7" s="23"/>
      <c r="GO7" s="23"/>
      <c r="GP7" s="23"/>
      <c r="GQ7" s="23"/>
      <c r="GR7" s="23"/>
      <c r="GS7" s="23"/>
      <c r="GT7" s="23"/>
      <c r="GU7" s="23"/>
      <c r="GV7" s="23"/>
      <c r="GW7" s="23"/>
      <c r="GX7" s="23"/>
      <c r="GY7" s="23"/>
      <c r="GZ7" s="23"/>
      <c r="HA7" s="23"/>
      <c r="HB7" s="23"/>
      <c r="HC7" s="23"/>
      <c r="HD7" s="23"/>
      <c r="HE7" s="23"/>
      <c r="HF7" s="23"/>
      <c r="HG7" s="23"/>
      <c r="HH7" s="23"/>
      <c r="HI7" s="23"/>
      <c r="HJ7" s="23"/>
      <c r="HK7" s="23"/>
      <c r="HL7" s="23"/>
      <c r="HM7" s="23"/>
      <c r="HN7" s="23"/>
      <c r="HO7" s="23"/>
      <c r="HP7" s="23"/>
      <c r="HQ7" s="23"/>
      <c r="HR7" s="23"/>
      <c r="HS7" s="23"/>
      <c r="HT7" s="23"/>
      <c r="HU7" s="23"/>
      <c r="HV7" s="23"/>
      <c r="HW7" s="23"/>
      <c r="HX7" s="23"/>
      <c r="HY7" s="23"/>
      <c r="HZ7" s="23"/>
      <c r="IA7" s="23"/>
      <c r="IB7" s="23"/>
      <c r="IC7" s="23"/>
      <c r="ID7" s="23"/>
      <c r="IE7" s="23"/>
      <c r="IF7" s="23"/>
      <c r="IG7" s="23"/>
      <c r="IH7" s="23"/>
      <c r="II7" s="23"/>
      <c r="IJ7" s="23"/>
      <c r="IK7" s="23"/>
      <c r="IL7" s="23"/>
      <c r="IM7" s="23"/>
      <c r="IN7" s="23"/>
      <c r="IO7" s="23"/>
    </row>
    <row r="8" spans="1:249" x14ac:dyDescent="0.25">
      <c r="A8" s="24">
        <v>1</v>
      </c>
      <c r="B8" s="24">
        <v>2</v>
      </c>
      <c r="C8" s="24">
        <v>2</v>
      </c>
      <c r="D8" s="24">
        <v>3</v>
      </c>
      <c r="E8" s="24">
        <v>4</v>
      </c>
      <c r="F8" s="24">
        <v>5</v>
      </c>
      <c r="G8" s="24">
        <f>F8+1</f>
        <v>6</v>
      </c>
      <c r="H8" s="24">
        <f>G8+1</f>
        <v>7</v>
      </c>
      <c r="I8" s="24">
        <f>H8+1</f>
        <v>8</v>
      </c>
      <c r="J8" s="24">
        <f>I8+1</f>
        <v>9</v>
      </c>
      <c r="K8" s="25"/>
      <c r="L8" s="25"/>
      <c r="M8" s="25"/>
      <c r="N8" s="25"/>
      <c r="O8" s="25"/>
      <c r="P8" s="25"/>
      <c r="Q8" s="25"/>
      <c r="R8" s="25"/>
      <c r="S8" s="25"/>
      <c r="T8" s="25"/>
      <c r="U8" s="25"/>
      <c r="V8" s="25"/>
      <c r="W8" s="25"/>
      <c r="X8" s="25"/>
      <c r="Y8" s="25"/>
      <c r="Z8" s="25"/>
      <c r="AA8" s="25"/>
      <c r="AB8" s="25"/>
      <c r="AC8" s="25"/>
      <c r="AD8" s="25"/>
      <c r="AE8" s="25"/>
      <c r="AF8" s="25"/>
      <c r="AG8" s="25"/>
      <c r="AH8" s="25"/>
      <c r="AI8" s="25"/>
      <c r="AJ8" s="25"/>
      <c r="AK8" s="25"/>
      <c r="AL8" s="25"/>
      <c r="AM8" s="25"/>
      <c r="AN8" s="25"/>
      <c r="AO8" s="25"/>
      <c r="AP8" s="25"/>
      <c r="AQ8" s="25"/>
      <c r="AR8" s="25"/>
      <c r="AS8" s="25"/>
      <c r="AT8" s="25"/>
      <c r="AU8" s="25"/>
      <c r="AV8" s="25"/>
      <c r="AW8" s="25"/>
      <c r="AX8" s="25"/>
      <c r="AY8" s="25"/>
      <c r="AZ8" s="25"/>
      <c r="BA8" s="25"/>
      <c r="BB8" s="25"/>
      <c r="BC8" s="25"/>
      <c r="BD8" s="25"/>
      <c r="BE8" s="25"/>
      <c r="BF8" s="25"/>
      <c r="BG8" s="25"/>
      <c r="BH8" s="25"/>
      <c r="BI8" s="25"/>
      <c r="BJ8" s="25"/>
      <c r="BK8" s="25"/>
      <c r="BL8" s="25"/>
      <c r="BM8" s="25"/>
      <c r="BN8" s="25"/>
      <c r="BO8" s="25"/>
      <c r="BP8" s="25"/>
      <c r="BQ8" s="25"/>
      <c r="BR8" s="25"/>
      <c r="BS8" s="25"/>
      <c r="BT8" s="25"/>
      <c r="BU8" s="25"/>
      <c r="BV8" s="25"/>
      <c r="BW8" s="25"/>
      <c r="BX8" s="25"/>
      <c r="BY8" s="25"/>
      <c r="BZ8" s="25"/>
      <c r="CA8" s="25"/>
      <c r="CB8" s="25"/>
      <c r="CC8" s="25"/>
      <c r="CD8" s="25"/>
      <c r="CE8" s="25"/>
      <c r="CF8" s="25"/>
      <c r="CG8" s="25"/>
      <c r="CH8" s="25"/>
      <c r="CI8" s="25"/>
      <c r="CJ8" s="25"/>
      <c r="CK8" s="25"/>
      <c r="CL8" s="25"/>
      <c r="CM8" s="25"/>
      <c r="CN8" s="25"/>
      <c r="CO8" s="25"/>
      <c r="CP8" s="25"/>
      <c r="CQ8" s="25"/>
      <c r="CR8" s="25"/>
      <c r="CS8" s="25"/>
      <c r="CT8" s="25"/>
      <c r="CU8" s="25"/>
      <c r="CV8" s="25"/>
      <c r="CW8" s="25"/>
      <c r="CX8" s="25"/>
      <c r="CY8" s="25"/>
      <c r="CZ8" s="25"/>
      <c r="DA8" s="25"/>
      <c r="DB8" s="25"/>
      <c r="DC8" s="25"/>
      <c r="DD8" s="25"/>
      <c r="DE8" s="25"/>
      <c r="DF8" s="25"/>
      <c r="DG8" s="25"/>
      <c r="DH8" s="25"/>
      <c r="DI8" s="25"/>
      <c r="DJ8" s="25"/>
      <c r="DK8" s="25"/>
      <c r="DL8" s="25"/>
      <c r="DM8" s="25"/>
      <c r="DN8" s="25"/>
      <c r="DO8" s="25"/>
      <c r="DP8" s="25"/>
      <c r="DQ8" s="25"/>
      <c r="DR8" s="25"/>
      <c r="DS8" s="25"/>
      <c r="DT8" s="25"/>
      <c r="DU8" s="25"/>
      <c r="DV8" s="25"/>
      <c r="DW8" s="25"/>
      <c r="DX8" s="25"/>
      <c r="DY8" s="25"/>
      <c r="DZ8" s="25"/>
      <c r="EA8" s="25"/>
      <c r="EB8" s="25"/>
      <c r="EC8" s="25"/>
      <c r="ED8" s="25"/>
      <c r="EE8" s="25"/>
      <c r="EF8" s="25"/>
      <c r="EG8" s="25"/>
      <c r="EH8" s="25"/>
      <c r="EI8" s="25"/>
      <c r="EJ8" s="25"/>
      <c r="EK8" s="25"/>
      <c r="EL8" s="25"/>
      <c r="EM8" s="25"/>
      <c r="EN8" s="25"/>
      <c r="EO8" s="25"/>
      <c r="EP8" s="25"/>
      <c r="EQ8" s="25"/>
      <c r="ER8" s="25"/>
      <c r="ES8" s="25"/>
      <c r="ET8" s="25"/>
      <c r="EU8" s="25"/>
      <c r="EV8" s="25"/>
      <c r="EW8" s="25"/>
      <c r="EX8" s="25"/>
      <c r="EY8" s="25"/>
      <c r="EZ8" s="25"/>
      <c r="FA8" s="25"/>
      <c r="FB8" s="25"/>
      <c r="FC8" s="25"/>
      <c r="FD8" s="25"/>
      <c r="FE8" s="25"/>
      <c r="FF8" s="25"/>
      <c r="FG8" s="25"/>
      <c r="FH8" s="25"/>
      <c r="FI8" s="25"/>
      <c r="FJ8" s="25"/>
      <c r="FK8" s="25"/>
      <c r="FL8" s="25"/>
      <c r="FM8" s="25"/>
      <c r="FN8" s="25"/>
      <c r="FO8" s="25"/>
      <c r="FP8" s="25"/>
      <c r="FQ8" s="25"/>
      <c r="FR8" s="25"/>
      <c r="FS8" s="25"/>
      <c r="FT8" s="25"/>
      <c r="FU8" s="25"/>
      <c r="FV8" s="25"/>
      <c r="FW8" s="25"/>
      <c r="FX8" s="25"/>
      <c r="FY8" s="25"/>
      <c r="FZ8" s="25"/>
      <c r="GA8" s="25"/>
      <c r="GB8" s="25"/>
      <c r="GC8" s="25"/>
      <c r="GD8" s="25"/>
      <c r="GE8" s="25"/>
      <c r="GF8" s="25"/>
      <c r="GG8" s="25"/>
      <c r="GH8" s="25"/>
      <c r="GI8" s="25"/>
      <c r="GJ8" s="25"/>
      <c r="GK8" s="25"/>
      <c r="GL8" s="25"/>
      <c r="GM8" s="25"/>
      <c r="GN8" s="25"/>
      <c r="GO8" s="25"/>
      <c r="GP8" s="25"/>
      <c r="GQ8" s="25"/>
      <c r="GR8" s="25"/>
      <c r="GS8" s="25"/>
      <c r="GT8" s="25"/>
      <c r="GU8" s="25"/>
      <c r="GV8" s="25"/>
      <c r="GW8" s="25"/>
      <c r="GX8" s="25"/>
      <c r="GY8" s="25"/>
      <c r="GZ8" s="25"/>
      <c r="HA8" s="25"/>
      <c r="HB8" s="25"/>
      <c r="HC8" s="25"/>
      <c r="HD8" s="25"/>
      <c r="HE8" s="25"/>
      <c r="HF8" s="25"/>
      <c r="HG8" s="25"/>
      <c r="HH8" s="25"/>
      <c r="HI8" s="25"/>
      <c r="HJ8" s="25"/>
      <c r="HK8" s="25"/>
      <c r="HL8" s="25"/>
      <c r="HM8" s="25"/>
      <c r="HN8" s="25"/>
      <c r="HO8" s="25"/>
      <c r="HP8" s="25"/>
      <c r="HQ8" s="25"/>
      <c r="HR8" s="25"/>
      <c r="HS8" s="25"/>
      <c r="HT8" s="25"/>
      <c r="HU8" s="25"/>
      <c r="HV8" s="25"/>
      <c r="HW8" s="25"/>
      <c r="HX8" s="25"/>
      <c r="HY8" s="25"/>
      <c r="HZ8" s="25"/>
      <c r="IA8" s="25"/>
      <c r="IB8" s="25"/>
      <c r="IC8" s="25"/>
      <c r="ID8" s="25"/>
      <c r="IE8" s="25"/>
      <c r="IF8" s="25"/>
      <c r="IG8" s="25"/>
      <c r="IH8" s="25"/>
      <c r="II8" s="25"/>
      <c r="IJ8" s="25"/>
      <c r="IK8" s="25"/>
      <c r="IL8" s="25"/>
      <c r="IM8" s="25"/>
      <c r="IN8" s="25"/>
      <c r="IO8" s="25"/>
    </row>
    <row r="9" spans="1:249" ht="26.25" x14ac:dyDescent="0.25">
      <c r="A9" s="72" t="s">
        <v>335</v>
      </c>
      <c r="B9" s="37" t="s">
        <v>339</v>
      </c>
      <c r="C9" s="24"/>
      <c r="D9" s="24" t="s">
        <v>178</v>
      </c>
      <c r="E9" s="24" t="s">
        <v>178</v>
      </c>
      <c r="F9" s="125">
        <f>SUM(G9:I9)</f>
        <v>781467.21000000089</v>
      </c>
      <c r="G9" s="125"/>
      <c r="H9" s="125"/>
      <c r="I9" s="125">
        <f>'Детализация дох. (расх.) 2024'!I10</f>
        <v>781467.21000000089</v>
      </c>
      <c r="J9" s="125"/>
      <c r="K9" s="25"/>
      <c r="L9" s="25"/>
      <c r="M9" s="25"/>
      <c r="N9" s="25"/>
      <c r="O9" s="25"/>
      <c r="P9" s="25"/>
      <c r="Q9" s="25"/>
      <c r="R9" s="25"/>
      <c r="S9" s="25"/>
      <c r="T9" s="25"/>
      <c r="U9" s="25"/>
      <c r="V9" s="25"/>
      <c r="W9" s="25"/>
      <c r="X9" s="25"/>
      <c r="Y9" s="25"/>
      <c r="Z9" s="25"/>
      <c r="AA9" s="25"/>
      <c r="AB9" s="25"/>
      <c r="AC9" s="25"/>
      <c r="AD9" s="25"/>
      <c r="AE9" s="25"/>
      <c r="AF9" s="25"/>
      <c r="AG9" s="25"/>
      <c r="AH9" s="25"/>
      <c r="AI9" s="25"/>
      <c r="AJ9" s="25"/>
      <c r="AK9" s="25"/>
      <c r="AL9" s="25"/>
      <c r="AM9" s="25"/>
      <c r="AN9" s="25"/>
      <c r="AO9" s="25"/>
      <c r="AP9" s="25"/>
      <c r="AQ9" s="25"/>
      <c r="AR9" s="25"/>
      <c r="AS9" s="25"/>
      <c r="AT9" s="25"/>
      <c r="AU9" s="25"/>
      <c r="AV9" s="25"/>
      <c r="AW9" s="25"/>
      <c r="AX9" s="25"/>
      <c r="AY9" s="25"/>
      <c r="AZ9" s="25"/>
      <c r="BA9" s="25"/>
      <c r="BB9" s="25"/>
      <c r="BC9" s="25"/>
      <c r="BD9" s="25"/>
      <c r="BE9" s="25"/>
      <c r="BF9" s="25"/>
      <c r="BG9" s="25"/>
      <c r="BH9" s="25"/>
      <c r="BI9" s="25"/>
      <c r="BJ9" s="25"/>
      <c r="BK9" s="25"/>
      <c r="BL9" s="25"/>
      <c r="BM9" s="25"/>
      <c r="BN9" s="25"/>
      <c r="BO9" s="25"/>
      <c r="BP9" s="25"/>
      <c r="BQ9" s="25"/>
      <c r="BR9" s="25"/>
      <c r="BS9" s="25"/>
      <c r="BT9" s="25"/>
      <c r="BU9" s="25"/>
      <c r="BV9" s="25"/>
      <c r="BW9" s="25"/>
      <c r="BX9" s="25"/>
      <c r="BY9" s="25"/>
      <c r="BZ9" s="25"/>
      <c r="CA9" s="25"/>
      <c r="CB9" s="25"/>
      <c r="CC9" s="25"/>
      <c r="CD9" s="25"/>
      <c r="CE9" s="25"/>
      <c r="CF9" s="25"/>
      <c r="CG9" s="25"/>
      <c r="CH9" s="25"/>
      <c r="CI9" s="25"/>
      <c r="CJ9" s="25"/>
      <c r="CK9" s="25"/>
      <c r="CL9" s="25"/>
      <c r="CM9" s="25"/>
      <c r="CN9" s="25"/>
      <c r="CO9" s="25"/>
      <c r="CP9" s="25"/>
      <c r="CQ9" s="25"/>
      <c r="CR9" s="25"/>
      <c r="CS9" s="25"/>
      <c r="CT9" s="25"/>
      <c r="CU9" s="25"/>
      <c r="CV9" s="25"/>
      <c r="CW9" s="25"/>
      <c r="CX9" s="25"/>
      <c r="CY9" s="25"/>
      <c r="CZ9" s="25"/>
      <c r="DA9" s="25"/>
      <c r="DB9" s="25"/>
      <c r="DC9" s="25"/>
      <c r="DD9" s="25"/>
      <c r="DE9" s="25"/>
      <c r="DF9" s="25"/>
      <c r="DG9" s="25"/>
      <c r="DH9" s="25"/>
      <c r="DI9" s="25"/>
      <c r="DJ9" s="25"/>
      <c r="DK9" s="25"/>
      <c r="DL9" s="25"/>
      <c r="DM9" s="25"/>
      <c r="DN9" s="25"/>
      <c r="DO9" s="25"/>
      <c r="DP9" s="25"/>
      <c r="DQ9" s="25"/>
      <c r="DR9" s="25"/>
      <c r="DS9" s="25"/>
      <c r="DT9" s="25"/>
      <c r="DU9" s="25"/>
      <c r="DV9" s="25"/>
      <c r="DW9" s="25"/>
      <c r="DX9" s="25"/>
      <c r="DY9" s="25"/>
      <c r="DZ9" s="25"/>
      <c r="EA9" s="25"/>
      <c r="EB9" s="25"/>
      <c r="EC9" s="25"/>
      <c r="ED9" s="25"/>
      <c r="EE9" s="25"/>
      <c r="EF9" s="25"/>
      <c r="EG9" s="25"/>
      <c r="EH9" s="25"/>
      <c r="EI9" s="25"/>
      <c r="EJ9" s="25"/>
      <c r="EK9" s="25"/>
      <c r="EL9" s="25"/>
      <c r="EM9" s="25"/>
      <c r="EN9" s="25"/>
      <c r="EO9" s="25"/>
      <c r="EP9" s="25"/>
      <c r="EQ9" s="25"/>
      <c r="ER9" s="25"/>
      <c r="ES9" s="25"/>
      <c r="ET9" s="25"/>
      <c r="EU9" s="25"/>
      <c r="EV9" s="25"/>
      <c r="EW9" s="25"/>
      <c r="EX9" s="25"/>
      <c r="EY9" s="25"/>
      <c r="EZ9" s="25"/>
      <c r="FA9" s="25"/>
      <c r="FB9" s="25"/>
      <c r="FC9" s="25"/>
      <c r="FD9" s="25"/>
      <c r="FE9" s="25"/>
      <c r="FF9" s="25"/>
      <c r="FG9" s="25"/>
      <c r="FH9" s="25"/>
      <c r="FI9" s="25"/>
      <c r="FJ9" s="25"/>
      <c r="FK9" s="25"/>
      <c r="FL9" s="25"/>
      <c r="FM9" s="25"/>
      <c r="FN9" s="25"/>
      <c r="FO9" s="25"/>
      <c r="FP9" s="25"/>
      <c r="FQ9" s="25"/>
      <c r="FR9" s="25"/>
      <c r="FS9" s="25"/>
      <c r="FT9" s="25"/>
      <c r="FU9" s="25"/>
      <c r="FV9" s="25"/>
      <c r="FW9" s="25"/>
      <c r="FX9" s="25"/>
      <c r="FY9" s="25"/>
      <c r="FZ9" s="25"/>
      <c r="GA9" s="25"/>
      <c r="GB9" s="25"/>
      <c r="GC9" s="25"/>
      <c r="GD9" s="25"/>
      <c r="GE9" s="25"/>
      <c r="GF9" s="25"/>
      <c r="GG9" s="25"/>
      <c r="GH9" s="25"/>
      <c r="GI9" s="25"/>
      <c r="GJ9" s="25"/>
      <c r="GK9" s="25"/>
      <c r="GL9" s="25"/>
      <c r="GM9" s="25"/>
      <c r="GN9" s="25"/>
      <c r="GO9" s="25"/>
      <c r="GP9" s="25"/>
      <c r="GQ9" s="25"/>
      <c r="GR9" s="25"/>
      <c r="GS9" s="25"/>
      <c r="GT9" s="25"/>
      <c r="GU9" s="25"/>
      <c r="GV9" s="25"/>
      <c r="GW9" s="25"/>
      <c r="GX9" s="25"/>
      <c r="GY9" s="25"/>
      <c r="GZ9" s="25"/>
      <c r="HA9" s="25"/>
      <c r="HB9" s="25"/>
      <c r="HC9" s="25"/>
      <c r="HD9" s="25"/>
      <c r="HE9" s="25"/>
      <c r="HF9" s="25"/>
      <c r="HG9" s="25"/>
      <c r="HH9" s="25"/>
      <c r="HI9" s="25"/>
      <c r="HJ9" s="25"/>
      <c r="HK9" s="25"/>
      <c r="HL9" s="25"/>
      <c r="HM9" s="25"/>
      <c r="HN9" s="25"/>
      <c r="HO9" s="25"/>
      <c r="HP9" s="25"/>
      <c r="HQ9" s="25"/>
      <c r="HR9" s="25"/>
      <c r="HS9" s="25"/>
      <c r="HT9" s="25"/>
      <c r="HU9" s="25"/>
      <c r="HV9" s="25"/>
      <c r="HW9" s="25"/>
      <c r="HX9" s="25"/>
      <c r="HY9" s="25"/>
      <c r="HZ9" s="25"/>
      <c r="IA9" s="25"/>
      <c r="IB9" s="25"/>
      <c r="IC9" s="25"/>
      <c r="ID9" s="25"/>
      <c r="IE9" s="25"/>
      <c r="IF9" s="25"/>
      <c r="IG9" s="25"/>
      <c r="IH9" s="25"/>
      <c r="II9" s="25"/>
      <c r="IJ9" s="25"/>
      <c r="IK9" s="25"/>
      <c r="IL9" s="25"/>
      <c r="IM9" s="25"/>
      <c r="IN9" s="25"/>
      <c r="IO9" s="25"/>
    </row>
    <row r="10" spans="1:249" ht="26.25" x14ac:dyDescent="0.25">
      <c r="A10" s="72" t="s">
        <v>336</v>
      </c>
      <c r="B10" s="37" t="s">
        <v>340</v>
      </c>
      <c r="C10" s="24"/>
      <c r="D10" s="24" t="s">
        <v>178</v>
      </c>
      <c r="E10" s="24" t="s">
        <v>178</v>
      </c>
      <c r="F10" s="125">
        <f>SUM(G10:I10)</f>
        <v>73223.310000002384</v>
      </c>
      <c r="G10" s="125">
        <f>G9+G11+G122-G20-G129</f>
        <v>0</v>
      </c>
      <c r="H10" s="125">
        <f>H9+H11+H122-H20-H129</f>
        <v>0</v>
      </c>
      <c r="I10" s="125">
        <f>I9+F11+F122-F20-F129</f>
        <v>73223.310000002384</v>
      </c>
      <c r="J10" s="125"/>
      <c r="K10" s="25"/>
      <c r="L10" s="25"/>
      <c r="M10" s="25"/>
      <c r="N10" s="25"/>
      <c r="O10" s="25"/>
      <c r="P10" s="25"/>
      <c r="Q10" s="25"/>
      <c r="R10" s="25"/>
      <c r="S10" s="25"/>
      <c r="T10" s="25"/>
      <c r="U10" s="25"/>
      <c r="V10" s="25"/>
      <c r="W10" s="25"/>
      <c r="X10" s="25"/>
      <c r="Y10" s="25"/>
      <c r="Z10" s="25"/>
      <c r="AA10" s="25"/>
      <c r="AB10" s="25"/>
      <c r="AC10" s="25"/>
      <c r="AD10" s="25"/>
      <c r="AE10" s="25"/>
      <c r="AF10" s="25"/>
      <c r="AG10" s="25"/>
      <c r="AH10" s="25"/>
      <c r="AI10" s="25"/>
      <c r="AJ10" s="25"/>
      <c r="AK10" s="25"/>
      <c r="AL10" s="25"/>
      <c r="AM10" s="25"/>
      <c r="AN10" s="25"/>
      <c r="AO10" s="25"/>
      <c r="AP10" s="25"/>
      <c r="AQ10" s="25"/>
      <c r="AR10" s="25"/>
      <c r="AS10" s="25"/>
      <c r="AT10" s="25"/>
      <c r="AU10" s="25"/>
      <c r="AV10" s="25"/>
      <c r="AW10" s="25"/>
      <c r="AX10" s="25"/>
      <c r="AY10" s="25"/>
      <c r="AZ10" s="25"/>
      <c r="BA10" s="25"/>
      <c r="BB10" s="25"/>
      <c r="BC10" s="25"/>
      <c r="BD10" s="25"/>
      <c r="BE10" s="25"/>
      <c r="BF10" s="25"/>
      <c r="BG10" s="25"/>
      <c r="BH10" s="25"/>
      <c r="BI10" s="25"/>
      <c r="BJ10" s="25"/>
      <c r="BK10" s="25"/>
      <c r="BL10" s="25"/>
      <c r="BM10" s="25"/>
      <c r="BN10" s="25"/>
      <c r="BO10" s="25"/>
      <c r="BP10" s="25"/>
      <c r="BQ10" s="25"/>
      <c r="BR10" s="25"/>
      <c r="BS10" s="25"/>
      <c r="BT10" s="25"/>
      <c r="BU10" s="25"/>
      <c r="BV10" s="25"/>
      <c r="BW10" s="25"/>
      <c r="BX10" s="25"/>
      <c r="BY10" s="25"/>
      <c r="BZ10" s="25"/>
      <c r="CA10" s="25"/>
      <c r="CB10" s="25"/>
      <c r="CC10" s="25"/>
      <c r="CD10" s="25"/>
      <c r="CE10" s="25"/>
      <c r="CF10" s="25"/>
      <c r="CG10" s="25"/>
      <c r="CH10" s="25"/>
      <c r="CI10" s="25"/>
      <c r="CJ10" s="25"/>
      <c r="CK10" s="25"/>
      <c r="CL10" s="25"/>
      <c r="CM10" s="25"/>
      <c r="CN10" s="25"/>
      <c r="CO10" s="25"/>
      <c r="CP10" s="25"/>
      <c r="CQ10" s="25"/>
      <c r="CR10" s="25"/>
      <c r="CS10" s="25"/>
      <c r="CT10" s="25"/>
      <c r="CU10" s="25"/>
      <c r="CV10" s="25"/>
      <c r="CW10" s="25"/>
      <c r="CX10" s="25"/>
      <c r="CY10" s="25"/>
      <c r="CZ10" s="25"/>
      <c r="DA10" s="25"/>
      <c r="DB10" s="25"/>
      <c r="DC10" s="25"/>
      <c r="DD10" s="25"/>
      <c r="DE10" s="25"/>
      <c r="DF10" s="25"/>
      <c r="DG10" s="25"/>
      <c r="DH10" s="25"/>
      <c r="DI10" s="25"/>
      <c r="DJ10" s="25"/>
      <c r="DK10" s="25"/>
      <c r="DL10" s="25"/>
      <c r="DM10" s="25"/>
      <c r="DN10" s="25"/>
      <c r="DO10" s="25"/>
      <c r="DP10" s="25"/>
      <c r="DQ10" s="25"/>
      <c r="DR10" s="25"/>
      <c r="DS10" s="25"/>
      <c r="DT10" s="25"/>
      <c r="DU10" s="25"/>
      <c r="DV10" s="25"/>
      <c r="DW10" s="25"/>
      <c r="DX10" s="25"/>
      <c r="DY10" s="25"/>
      <c r="DZ10" s="25"/>
      <c r="EA10" s="25"/>
      <c r="EB10" s="25"/>
      <c r="EC10" s="25"/>
      <c r="ED10" s="25"/>
      <c r="EE10" s="25"/>
      <c r="EF10" s="25"/>
      <c r="EG10" s="25"/>
      <c r="EH10" s="25"/>
      <c r="EI10" s="25"/>
      <c r="EJ10" s="25"/>
      <c r="EK10" s="25"/>
      <c r="EL10" s="25"/>
      <c r="EM10" s="25"/>
      <c r="EN10" s="25"/>
      <c r="EO10" s="25"/>
      <c r="EP10" s="25"/>
      <c r="EQ10" s="25"/>
      <c r="ER10" s="25"/>
      <c r="ES10" s="25"/>
      <c r="ET10" s="25"/>
      <c r="EU10" s="25"/>
      <c r="EV10" s="25"/>
      <c r="EW10" s="25"/>
      <c r="EX10" s="25"/>
      <c r="EY10" s="25"/>
      <c r="EZ10" s="25"/>
      <c r="FA10" s="25"/>
      <c r="FB10" s="25"/>
      <c r="FC10" s="25"/>
      <c r="FD10" s="25"/>
      <c r="FE10" s="25"/>
      <c r="FF10" s="25"/>
      <c r="FG10" s="25"/>
      <c r="FH10" s="25"/>
      <c r="FI10" s="25"/>
      <c r="FJ10" s="25"/>
      <c r="FK10" s="25"/>
      <c r="FL10" s="25"/>
      <c r="FM10" s="25"/>
      <c r="FN10" s="25"/>
      <c r="FO10" s="25"/>
      <c r="FP10" s="25"/>
      <c r="FQ10" s="25"/>
      <c r="FR10" s="25"/>
      <c r="FS10" s="25"/>
      <c r="FT10" s="25"/>
      <c r="FU10" s="25"/>
      <c r="FV10" s="25"/>
      <c r="FW10" s="25"/>
      <c r="FX10" s="25"/>
      <c r="FY10" s="25"/>
      <c r="FZ10" s="25"/>
      <c r="GA10" s="25"/>
      <c r="GB10" s="25"/>
      <c r="GC10" s="25"/>
      <c r="GD10" s="25"/>
      <c r="GE10" s="25"/>
      <c r="GF10" s="25"/>
      <c r="GG10" s="25"/>
      <c r="GH10" s="25"/>
      <c r="GI10" s="25"/>
      <c r="GJ10" s="25"/>
      <c r="GK10" s="25"/>
      <c r="GL10" s="25"/>
      <c r="GM10" s="25"/>
      <c r="GN10" s="25"/>
      <c r="GO10" s="25"/>
      <c r="GP10" s="25"/>
      <c r="GQ10" s="25"/>
      <c r="GR10" s="25"/>
      <c r="GS10" s="25"/>
      <c r="GT10" s="25"/>
      <c r="GU10" s="25"/>
      <c r="GV10" s="25"/>
      <c r="GW10" s="25"/>
      <c r="GX10" s="25"/>
      <c r="GY10" s="25"/>
      <c r="GZ10" s="25"/>
      <c r="HA10" s="25"/>
      <c r="HB10" s="25"/>
      <c r="HC10" s="25"/>
      <c r="HD10" s="25"/>
      <c r="HE10" s="25"/>
      <c r="HF10" s="25"/>
      <c r="HG10" s="25"/>
      <c r="HH10" s="25"/>
      <c r="HI10" s="25"/>
      <c r="HJ10" s="25"/>
      <c r="HK10" s="25"/>
      <c r="HL10" s="25"/>
      <c r="HM10" s="25"/>
      <c r="HN10" s="25"/>
      <c r="HO10" s="25"/>
      <c r="HP10" s="25"/>
      <c r="HQ10" s="25"/>
      <c r="HR10" s="25"/>
      <c r="HS10" s="25"/>
      <c r="HT10" s="25"/>
      <c r="HU10" s="25"/>
      <c r="HV10" s="25"/>
      <c r="HW10" s="25"/>
      <c r="HX10" s="25"/>
      <c r="HY10" s="25"/>
      <c r="HZ10" s="25"/>
      <c r="IA10" s="25"/>
      <c r="IB10" s="25"/>
      <c r="IC10" s="25"/>
      <c r="ID10" s="25"/>
      <c r="IE10" s="25"/>
      <c r="IF10" s="25"/>
      <c r="IG10" s="25"/>
      <c r="IH10" s="25"/>
      <c r="II10" s="25"/>
      <c r="IJ10" s="25"/>
      <c r="IK10" s="25"/>
      <c r="IL10" s="25"/>
      <c r="IM10" s="25"/>
      <c r="IN10" s="25"/>
      <c r="IO10" s="25"/>
    </row>
    <row r="11" spans="1:249" ht="23.25" customHeight="1" x14ac:dyDescent="0.25">
      <c r="A11" s="83" t="s">
        <v>332</v>
      </c>
      <c r="B11" s="81" t="s">
        <v>341</v>
      </c>
      <c r="C11" s="84"/>
      <c r="D11" s="128">
        <v>100</v>
      </c>
      <c r="E11" s="128" t="s">
        <v>178</v>
      </c>
      <c r="F11" s="129">
        <f>G11+H11+I11+J11</f>
        <v>61141966.920000002</v>
      </c>
      <c r="G11" s="129">
        <f>G13+G14+G15+G16+G17</f>
        <v>54077100</v>
      </c>
      <c r="H11" s="129">
        <f>H13+H14+H15+H16+H17</f>
        <v>0</v>
      </c>
      <c r="I11" s="129">
        <f>I13+I14+I15+I16+I17</f>
        <v>7064866.9199999999</v>
      </c>
      <c r="J11" s="129">
        <f>J13+J14+J15+J16+J17</f>
        <v>0</v>
      </c>
      <c r="K11" s="25"/>
      <c r="L11" s="25"/>
      <c r="M11" s="25"/>
      <c r="N11" s="25"/>
      <c r="O11" s="25"/>
      <c r="P11" s="25"/>
      <c r="Q11" s="25"/>
      <c r="R11" s="25"/>
      <c r="S11" s="25"/>
      <c r="T11" s="25"/>
      <c r="U11" s="25"/>
      <c r="V11" s="25"/>
      <c r="W11" s="25"/>
      <c r="X11" s="25"/>
      <c r="Y11" s="25"/>
      <c r="Z11" s="25"/>
      <c r="AA11" s="25"/>
      <c r="AB11" s="25"/>
      <c r="AC11" s="25"/>
      <c r="AD11" s="25"/>
      <c r="AE11" s="25"/>
      <c r="AF11" s="25"/>
      <c r="AG11" s="25"/>
      <c r="AH11" s="25"/>
      <c r="AI11" s="25"/>
      <c r="AJ11" s="25"/>
      <c r="AK11" s="25"/>
      <c r="AL11" s="25"/>
      <c r="AM11" s="25"/>
      <c r="AN11" s="25"/>
      <c r="AO11" s="25"/>
      <c r="AP11" s="25"/>
      <c r="AQ11" s="25"/>
      <c r="AR11" s="25"/>
      <c r="AS11" s="25"/>
      <c r="AT11" s="25"/>
      <c r="AU11" s="25"/>
      <c r="AV11" s="25"/>
      <c r="AW11" s="25"/>
      <c r="AX11" s="25"/>
      <c r="AY11" s="25"/>
      <c r="AZ11" s="25"/>
      <c r="BA11" s="25"/>
      <c r="BB11" s="25"/>
      <c r="BC11" s="25"/>
      <c r="BD11" s="25"/>
      <c r="BE11" s="25"/>
      <c r="BF11" s="25"/>
      <c r="BG11" s="25"/>
      <c r="BH11" s="25"/>
      <c r="BI11" s="25"/>
      <c r="BJ11" s="25"/>
      <c r="BK11" s="25"/>
      <c r="BL11" s="25"/>
      <c r="BM11" s="25"/>
      <c r="BN11" s="25"/>
      <c r="BO11" s="25"/>
      <c r="BP11" s="25"/>
      <c r="BQ11" s="25"/>
      <c r="BR11" s="25"/>
      <c r="BS11" s="25"/>
      <c r="BT11" s="25"/>
      <c r="BU11" s="25"/>
      <c r="BV11" s="25"/>
      <c r="BW11" s="25"/>
      <c r="BX11" s="25"/>
      <c r="BY11" s="25"/>
      <c r="BZ11" s="25"/>
      <c r="CA11" s="25"/>
      <c r="CB11" s="25"/>
      <c r="CC11" s="25"/>
      <c r="CD11" s="25"/>
      <c r="CE11" s="25"/>
      <c r="CF11" s="25"/>
      <c r="CG11" s="25"/>
      <c r="CH11" s="25"/>
      <c r="CI11" s="25"/>
      <c r="CJ11" s="25"/>
      <c r="CK11" s="25"/>
      <c r="CL11" s="25"/>
      <c r="CM11" s="25"/>
      <c r="CN11" s="25"/>
      <c r="CO11" s="25"/>
      <c r="CP11" s="25"/>
      <c r="CQ11" s="25"/>
      <c r="CR11" s="25"/>
      <c r="CS11" s="25"/>
      <c r="CT11" s="25"/>
      <c r="CU11" s="25"/>
      <c r="CV11" s="25"/>
      <c r="CW11" s="25"/>
      <c r="CX11" s="25"/>
      <c r="CY11" s="25"/>
      <c r="CZ11" s="25"/>
      <c r="DA11" s="25"/>
      <c r="DB11" s="25"/>
      <c r="DC11" s="25"/>
      <c r="DD11" s="25"/>
      <c r="DE11" s="25"/>
      <c r="DF11" s="25"/>
      <c r="DG11" s="25"/>
      <c r="DH11" s="25"/>
      <c r="DI11" s="25"/>
      <c r="DJ11" s="25"/>
      <c r="DK11" s="25"/>
      <c r="DL11" s="25"/>
      <c r="DM11" s="25"/>
      <c r="DN11" s="25"/>
      <c r="DO11" s="25"/>
      <c r="DP11" s="25"/>
      <c r="DQ11" s="25"/>
      <c r="DR11" s="25"/>
      <c r="DS11" s="25"/>
      <c r="DT11" s="25"/>
      <c r="DU11" s="25"/>
      <c r="DV11" s="25"/>
      <c r="DW11" s="25"/>
      <c r="DX11" s="25"/>
      <c r="DY11" s="25"/>
      <c r="DZ11" s="25"/>
      <c r="EA11" s="25"/>
      <c r="EB11" s="25"/>
      <c r="EC11" s="25"/>
      <c r="ED11" s="25"/>
      <c r="EE11" s="25"/>
      <c r="EF11" s="25"/>
      <c r="EG11" s="25"/>
      <c r="EH11" s="25"/>
      <c r="EI11" s="25"/>
      <c r="EJ11" s="25"/>
      <c r="EK11" s="25"/>
      <c r="EL11" s="25"/>
      <c r="EM11" s="25"/>
      <c r="EN11" s="25"/>
      <c r="EO11" s="25"/>
      <c r="EP11" s="25"/>
      <c r="EQ11" s="25"/>
      <c r="ER11" s="25"/>
      <c r="ES11" s="25"/>
      <c r="ET11" s="25"/>
      <c r="EU11" s="25"/>
      <c r="EV11" s="25"/>
      <c r="EW11" s="25"/>
      <c r="EX11" s="25"/>
      <c r="EY11" s="25"/>
      <c r="EZ11" s="25"/>
      <c r="FA11" s="25"/>
      <c r="FB11" s="25"/>
      <c r="FC11" s="25"/>
      <c r="FD11" s="25"/>
      <c r="FE11" s="25"/>
      <c r="FF11" s="25"/>
      <c r="FG11" s="25"/>
      <c r="FH11" s="25"/>
      <c r="FI11" s="25"/>
      <c r="FJ11" s="25"/>
      <c r="FK11" s="25"/>
      <c r="FL11" s="25"/>
      <c r="FM11" s="25"/>
      <c r="FN11" s="25"/>
      <c r="FO11" s="25"/>
      <c r="FP11" s="25"/>
      <c r="FQ11" s="25"/>
      <c r="FR11" s="25"/>
      <c r="FS11" s="25"/>
      <c r="FT11" s="25"/>
      <c r="FU11" s="25"/>
      <c r="FV11" s="25"/>
      <c r="FW11" s="25"/>
      <c r="FX11" s="25"/>
      <c r="FY11" s="25"/>
      <c r="FZ11" s="25"/>
      <c r="GA11" s="25"/>
      <c r="GB11" s="25"/>
      <c r="GC11" s="25"/>
      <c r="GD11" s="25"/>
      <c r="GE11" s="25"/>
      <c r="GF11" s="25"/>
      <c r="GG11" s="25"/>
      <c r="GH11" s="25"/>
      <c r="GI11" s="25"/>
      <c r="GJ11" s="25"/>
      <c r="GK11" s="25"/>
      <c r="GL11" s="25"/>
      <c r="GM11" s="25"/>
      <c r="GN11" s="25"/>
      <c r="GO11" s="25"/>
      <c r="GP11" s="25"/>
      <c r="GQ11" s="25"/>
      <c r="GR11" s="25"/>
      <c r="GS11" s="25"/>
      <c r="GT11" s="25"/>
      <c r="GU11" s="25"/>
      <c r="GV11" s="25"/>
      <c r="GW11" s="25"/>
      <c r="GX11" s="25"/>
      <c r="GY11" s="25"/>
      <c r="GZ11" s="25"/>
      <c r="HA11" s="25"/>
      <c r="HB11" s="25"/>
      <c r="HC11" s="25"/>
      <c r="HD11" s="25"/>
      <c r="HE11" s="25"/>
      <c r="HF11" s="25"/>
      <c r="HG11" s="25"/>
      <c r="HH11" s="25"/>
      <c r="HI11" s="25"/>
      <c r="HJ11" s="25"/>
      <c r="HK11" s="25"/>
      <c r="HL11" s="25"/>
      <c r="HM11" s="25"/>
      <c r="HN11" s="25"/>
      <c r="HO11" s="25"/>
      <c r="HP11" s="25"/>
      <c r="HQ11" s="25"/>
      <c r="HR11" s="25"/>
      <c r="HS11" s="25"/>
      <c r="HT11" s="25"/>
      <c r="HU11" s="25"/>
      <c r="HV11" s="25"/>
      <c r="HW11" s="25"/>
      <c r="HX11" s="25"/>
      <c r="HY11" s="25"/>
      <c r="HZ11" s="25"/>
      <c r="IA11" s="25"/>
      <c r="IB11" s="25"/>
      <c r="IC11" s="25"/>
      <c r="ID11" s="25"/>
      <c r="IE11" s="25"/>
      <c r="IF11" s="25"/>
      <c r="IG11" s="25"/>
      <c r="IH11" s="25"/>
      <c r="II11" s="25"/>
      <c r="IJ11" s="25"/>
      <c r="IK11" s="25"/>
      <c r="IL11" s="25"/>
      <c r="IM11" s="25"/>
      <c r="IN11" s="25"/>
      <c r="IO11" s="25"/>
    </row>
    <row r="12" spans="1:249" x14ac:dyDescent="0.25">
      <c r="A12" s="74" t="s">
        <v>333</v>
      </c>
      <c r="B12" s="124"/>
      <c r="C12" s="124"/>
      <c r="D12" s="124" t="s">
        <v>178</v>
      </c>
      <c r="E12" s="124" t="s">
        <v>178</v>
      </c>
      <c r="F12" s="124" t="s">
        <v>178</v>
      </c>
      <c r="G12" s="124" t="s">
        <v>178</v>
      </c>
      <c r="H12" s="124" t="s">
        <v>178</v>
      </c>
      <c r="I12" s="124" t="s">
        <v>178</v>
      </c>
      <c r="J12" s="124" t="s">
        <v>178</v>
      </c>
      <c r="K12" s="25"/>
      <c r="L12" s="25"/>
      <c r="M12" s="25"/>
      <c r="N12" s="25"/>
      <c r="O12" s="25"/>
      <c r="P12" s="25"/>
      <c r="Q12" s="25"/>
      <c r="R12" s="25"/>
      <c r="S12" s="25"/>
      <c r="T12" s="25"/>
      <c r="U12" s="25"/>
      <c r="V12" s="25"/>
      <c r="W12" s="25"/>
      <c r="X12" s="25"/>
      <c r="Y12" s="25"/>
      <c r="Z12" s="25"/>
      <c r="AA12" s="25"/>
      <c r="AB12" s="25"/>
      <c r="AC12" s="25"/>
      <c r="AD12" s="25"/>
      <c r="AE12" s="25"/>
      <c r="AF12" s="25"/>
      <c r="AG12" s="25"/>
      <c r="AH12" s="25"/>
      <c r="AI12" s="25"/>
      <c r="AJ12" s="25"/>
      <c r="AK12" s="25"/>
      <c r="AL12" s="25"/>
      <c r="AM12" s="25"/>
      <c r="AN12" s="25"/>
      <c r="AO12" s="25"/>
      <c r="AP12" s="25"/>
      <c r="AQ12" s="25"/>
      <c r="AR12" s="25"/>
      <c r="AS12" s="25"/>
      <c r="AT12" s="25"/>
      <c r="AU12" s="25"/>
      <c r="AV12" s="25"/>
      <c r="AW12" s="25"/>
      <c r="AX12" s="25"/>
      <c r="AY12" s="25"/>
      <c r="AZ12" s="25"/>
      <c r="BA12" s="25"/>
      <c r="BB12" s="25"/>
      <c r="BC12" s="25"/>
      <c r="BD12" s="25"/>
      <c r="BE12" s="25"/>
      <c r="BF12" s="25"/>
      <c r="BG12" s="25"/>
      <c r="BH12" s="25"/>
      <c r="BI12" s="25"/>
      <c r="BJ12" s="25"/>
      <c r="BK12" s="25"/>
      <c r="BL12" s="25"/>
      <c r="BM12" s="25"/>
      <c r="BN12" s="25"/>
      <c r="BO12" s="25"/>
      <c r="BP12" s="25"/>
      <c r="BQ12" s="25"/>
      <c r="BR12" s="25"/>
      <c r="BS12" s="25"/>
      <c r="BT12" s="25"/>
      <c r="BU12" s="25"/>
      <c r="BV12" s="25"/>
      <c r="BW12" s="25"/>
      <c r="BX12" s="25"/>
      <c r="BY12" s="25"/>
      <c r="BZ12" s="25"/>
      <c r="CA12" s="25"/>
      <c r="CB12" s="25"/>
      <c r="CC12" s="25"/>
      <c r="CD12" s="25"/>
      <c r="CE12" s="25"/>
      <c r="CF12" s="25"/>
      <c r="CG12" s="25"/>
      <c r="CH12" s="25"/>
      <c r="CI12" s="25"/>
      <c r="CJ12" s="25"/>
      <c r="CK12" s="25"/>
      <c r="CL12" s="25"/>
      <c r="CM12" s="25"/>
      <c r="CN12" s="25"/>
      <c r="CO12" s="25"/>
      <c r="CP12" s="25"/>
      <c r="CQ12" s="25"/>
      <c r="CR12" s="25"/>
      <c r="CS12" s="25"/>
      <c r="CT12" s="25"/>
      <c r="CU12" s="25"/>
      <c r="CV12" s="25"/>
      <c r="CW12" s="25"/>
      <c r="CX12" s="25"/>
      <c r="CY12" s="25"/>
      <c r="CZ12" s="25"/>
      <c r="DA12" s="25"/>
      <c r="DB12" s="25"/>
      <c r="DC12" s="25"/>
      <c r="DD12" s="25"/>
      <c r="DE12" s="25"/>
      <c r="DF12" s="25"/>
      <c r="DG12" s="25"/>
      <c r="DH12" s="25"/>
      <c r="DI12" s="25"/>
      <c r="DJ12" s="25"/>
      <c r="DK12" s="25"/>
      <c r="DL12" s="25"/>
      <c r="DM12" s="25"/>
      <c r="DN12" s="25"/>
      <c r="DO12" s="25"/>
      <c r="DP12" s="25"/>
      <c r="DQ12" s="25"/>
      <c r="DR12" s="25"/>
      <c r="DS12" s="25"/>
      <c r="DT12" s="25"/>
      <c r="DU12" s="25"/>
      <c r="DV12" s="25"/>
      <c r="DW12" s="25"/>
      <c r="DX12" s="25"/>
      <c r="DY12" s="25"/>
      <c r="DZ12" s="25"/>
      <c r="EA12" s="25"/>
      <c r="EB12" s="25"/>
      <c r="EC12" s="25"/>
      <c r="ED12" s="25"/>
      <c r="EE12" s="25"/>
      <c r="EF12" s="25"/>
      <c r="EG12" s="25"/>
      <c r="EH12" s="25"/>
      <c r="EI12" s="25"/>
      <c r="EJ12" s="25"/>
      <c r="EK12" s="25"/>
      <c r="EL12" s="25"/>
      <c r="EM12" s="25"/>
      <c r="EN12" s="25"/>
      <c r="EO12" s="25"/>
      <c r="EP12" s="25"/>
      <c r="EQ12" s="25"/>
      <c r="ER12" s="25"/>
      <c r="ES12" s="25"/>
      <c r="ET12" s="25"/>
      <c r="EU12" s="25"/>
      <c r="EV12" s="25"/>
      <c r="EW12" s="25"/>
      <c r="EX12" s="25"/>
      <c r="EY12" s="25"/>
      <c r="EZ12" s="25"/>
      <c r="FA12" s="25"/>
      <c r="FB12" s="25"/>
      <c r="FC12" s="25"/>
      <c r="FD12" s="25"/>
      <c r="FE12" s="25"/>
      <c r="FF12" s="25"/>
      <c r="FG12" s="25"/>
      <c r="FH12" s="25"/>
      <c r="FI12" s="25"/>
      <c r="FJ12" s="25"/>
      <c r="FK12" s="25"/>
      <c r="FL12" s="25"/>
      <c r="FM12" s="25"/>
      <c r="FN12" s="25"/>
      <c r="FO12" s="25"/>
      <c r="FP12" s="25"/>
      <c r="FQ12" s="25"/>
      <c r="FR12" s="25"/>
      <c r="FS12" s="25"/>
      <c r="FT12" s="25"/>
      <c r="FU12" s="25"/>
      <c r="FV12" s="25"/>
      <c r="FW12" s="25"/>
      <c r="FX12" s="25"/>
      <c r="FY12" s="25"/>
      <c r="FZ12" s="25"/>
      <c r="GA12" s="25"/>
      <c r="GB12" s="25"/>
      <c r="GC12" s="25"/>
      <c r="GD12" s="25"/>
      <c r="GE12" s="25"/>
      <c r="GF12" s="25"/>
      <c r="GG12" s="25"/>
      <c r="GH12" s="25"/>
      <c r="GI12" s="25"/>
      <c r="GJ12" s="25"/>
      <c r="GK12" s="25"/>
      <c r="GL12" s="25"/>
      <c r="GM12" s="25"/>
      <c r="GN12" s="25"/>
      <c r="GO12" s="25"/>
      <c r="GP12" s="25"/>
      <c r="GQ12" s="25"/>
      <c r="GR12" s="25"/>
      <c r="GS12" s="25"/>
      <c r="GT12" s="25"/>
      <c r="GU12" s="25"/>
      <c r="GV12" s="25"/>
      <c r="GW12" s="25"/>
      <c r="GX12" s="25"/>
      <c r="GY12" s="25"/>
      <c r="GZ12" s="25"/>
      <c r="HA12" s="25"/>
      <c r="HB12" s="25"/>
      <c r="HC12" s="25"/>
      <c r="HD12" s="25"/>
      <c r="HE12" s="25"/>
      <c r="HF12" s="25"/>
      <c r="HG12" s="25"/>
      <c r="HH12" s="25"/>
      <c r="HI12" s="25"/>
      <c r="HJ12" s="25"/>
      <c r="HK12" s="25"/>
      <c r="HL12" s="25"/>
      <c r="HM12" s="25"/>
      <c r="HN12" s="25"/>
      <c r="HO12" s="25"/>
      <c r="HP12" s="25"/>
      <c r="HQ12" s="25"/>
      <c r="HR12" s="25"/>
      <c r="HS12" s="25"/>
      <c r="HT12" s="25"/>
      <c r="HU12" s="25"/>
      <c r="HV12" s="25"/>
      <c r="HW12" s="25"/>
      <c r="HX12" s="25"/>
      <c r="HY12" s="25"/>
      <c r="HZ12" s="25"/>
      <c r="IA12" s="25"/>
      <c r="IB12" s="25"/>
      <c r="IC12" s="25"/>
      <c r="ID12" s="25"/>
      <c r="IE12" s="25"/>
      <c r="IF12" s="25"/>
      <c r="IG12" s="25"/>
      <c r="IH12" s="25"/>
      <c r="II12" s="25"/>
      <c r="IJ12" s="25"/>
      <c r="IK12" s="25"/>
      <c r="IL12" s="25"/>
      <c r="IM12" s="25"/>
      <c r="IN12" s="25"/>
      <c r="IO12" s="25"/>
    </row>
    <row r="13" spans="1:249" ht="15.75" customHeight="1" x14ac:dyDescent="0.25">
      <c r="A13" s="73" t="s">
        <v>337</v>
      </c>
      <c r="B13" s="30" t="s">
        <v>342</v>
      </c>
      <c r="C13" s="24"/>
      <c r="D13" s="24">
        <v>120</v>
      </c>
      <c r="E13" s="24" t="s">
        <v>178</v>
      </c>
      <c r="F13" s="125">
        <f t="shared" ref="F13:F20" si="0">G13+H13+I13+J13</f>
        <v>132600</v>
      </c>
      <c r="G13" s="125"/>
      <c r="H13" s="125"/>
      <c r="I13" s="125">
        <v>132600</v>
      </c>
      <c r="J13" s="125"/>
      <c r="K13" s="25"/>
      <c r="L13" s="25"/>
      <c r="M13" s="25"/>
      <c r="N13" s="25"/>
      <c r="O13" s="25"/>
      <c r="P13" s="25"/>
      <c r="Q13" s="25"/>
      <c r="R13" s="25"/>
      <c r="S13" s="25"/>
      <c r="T13" s="25"/>
      <c r="U13" s="25"/>
      <c r="V13" s="25"/>
      <c r="W13" s="25"/>
      <c r="X13" s="25"/>
      <c r="Y13" s="25"/>
      <c r="Z13" s="25"/>
      <c r="AA13" s="25"/>
      <c r="AB13" s="25"/>
      <c r="AC13" s="25"/>
      <c r="AD13" s="25"/>
      <c r="AE13" s="25"/>
      <c r="AF13" s="25"/>
      <c r="AG13" s="25"/>
      <c r="AH13" s="25"/>
      <c r="AI13" s="25"/>
      <c r="AJ13" s="25"/>
      <c r="AK13" s="25"/>
      <c r="AL13" s="25"/>
      <c r="AM13" s="25"/>
      <c r="AN13" s="25"/>
      <c r="AO13" s="25"/>
      <c r="AP13" s="25"/>
      <c r="AQ13" s="25"/>
      <c r="AR13" s="25"/>
      <c r="AS13" s="25"/>
      <c r="AT13" s="25"/>
      <c r="AU13" s="25"/>
      <c r="AV13" s="25"/>
      <c r="AW13" s="25"/>
      <c r="AX13" s="25"/>
      <c r="AY13" s="25"/>
      <c r="AZ13" s="25"/>
      <c r="BA13" s="25"/>
      <c r="BB13" s="25"/>
      <c r="BC13" s="25"/>
      <c r="BD13" s="25"/>
      <c r="BE13" s="25"/>
      <c r="BF13" s="25"/>
      <c r="BG13" s="25"/>
      <c r="BH13" s="25"/>
      <c r="BI13" s="25"/>
      <c r="BJ13" s="25"/>
      <c r="BK13" s="25"/>
      <c r="BL13" s="25"/>
      <c r="BM13" s="25"/>
      <c r="BN13" s="25"/>
      <c r="BO13" s="25"/>
      <c r="BP13" s="25"/>
      <c r="BQ13" s="25"/>
      <c r="BR13" s="25"/>
      <c r="BS13" s="25"/>
      <c r="BT13" s="25"/>
      <c r="BU13" s="25"/>
      <c r="BV13" s="25"/>
      <c r="BW13" s="25"/>
      <c r="BX13" s="25"/>
      <c r="BY13" s="25"/>
      <c r="BZ13" s="25"/>
      <c r="CA13" s="25"/>
      <c r="CB13" s="25"/>
      <c r="CC13" s="25"/>
      <c r="CD13" s="25"/>
      <c r="CE13" s="25"/>
      <c r="CF13" s="25"/>
      <c r="CG13" s="25"/>
      <c r="CH13" s="25"/>
      <c r="CI13" s="25"/>
      <c r="CJ13" s="25"/>
      <c r="CK13" s="25"/>
      <c r="CL13" s="25"/>
      <c r="CM13" s="25"/>
      <c r="CN13" s="25"/>
      <c r="CO13" s="25"/>
      <c r="CP13" s="25"/>
      <c r="CQ13" s="25"/>
      <c r="CR13" s="25"/>
      <c r="CS13" s="25"/>
      <c r="CT13" s="25"/>
      <c r="CU13" s="25"/>
      <c r="CV13" s="25"/>
      <c r="CW13" s="25"/>
      <c r="CX13" s="25"/>
      <c r="CY13" s="25"/>
      <c r="CZ13" s="25"/>
      <c r="DA13" s="25"/>
      <c r="DB13" s="25"/>
      <c r="DC13" s="25"/>
      <c r="DD13" s="25"/>
      <c r="DE13" s="25"/>
      <c r="DF13" s="25"/>
      <c r="DG13" s="25"/>
      <c r="DH13" s="25"/>
      <c r="DI13" s="25"/>
      <c r="DJ13" s="25"/>
      <c r="DK13" s="25"/>
      <c r="DL13" s="25"/>
      <c r="DM13" s="25"/>
      <c r="DN13" s="25"/>
      <c r="DO13" s="25"/>
      <c r="DP13" s="25"/>
      <c r="DQ13" s="25"/>
      <c r="DR13" s="25"/>
      <c r="DS13" s="25"/>
      <c r="DT13" s="25"/>
      <c r="DU13" s="25"/>
      <c r="DV13" s="25"/>
      <c r="DW13" s="25"/>
      <c r="DX13" s="25"/>
      <c r="DY13" s="25"/>
      <c r="DZ13" s="25"/>
      <c r="EA13" s="25"/>
      <c r="EB13" s="25"/>
      <c r="EC13" s="25"/>
      <c r="ED13" s="25"/>
      <c r="EE13" s="25"/>
      <c r="EF13" s="25"/>
      <c r="EG13" s="25"/>
      <c r="EH13" s="25"/>
      <c r="EI13" s="25"/>
      <c r="EJ13" s="25"/>
      <c r="EK13" s="25"/>
      <c r="EL13" s="25"/>
      <c r="EM13" s="25"/>
      <c r="EN13" s="25"/>
      <c r="EO13" s="25"/>
      <c r="EP13" s="25"/>
      <c r="EQ13" s="25"/>
      <c r="ER13" s="25"/>
      <c r="ES13" s="25"/>
      <c r="ET13" s="25"/>
      <c r="EU13" s="25"/>
      <c r="EV13" s="25"/>
      <c r="EW13" s="25"/>
      <c r="EX13" s="25"/>
      <c r="EY13" s="25"/>
      <c r="EZ13" s="25"/>
      <c r="FA13" s="25"/>
      <c r="FB13" s="25"/>
      <c r="FC13" s="25"/>
      <c r="FD13" s="25"/>
      <c r="FE13" s="25"/>
      <c r="FF13" s="25"/>
      <c r="FG13" s="25"/>
      <c r="FH13" s="25"/>
      <c r="FI13" s="25"/>
      <c r="FJ13" s="25"/>
      <c r="FK13" s="25"/>
      <c r="FL13" s="25"/>
      <c r="FM13" s="25"/>
      <c r="FN13" s="25"/>
      <c r="FO13" s="25"/>
      <c r="FP13" s="25"/>
      <c r="FQ13" s="25"/>
      <c r="FR13" s="25"/>
      <c r="FS13" s="25"/>
      <c r="FT13" s="25"/>
      <c r="FU13" s="25"/>
      <c r="FV13" s="25"/>
      <c r="FW13" s="25"/>
      <c r="FX13" s="25"/>
      <c r="FY13" s="25"/>
      <c r="FZ13" s="25"/>
      <c r="GA13" s="25"/>
      <c r="GB13" s="25"/>
      <c r="GC13" s="25"/>
      <c r="GD13" s="25"/>
      <c r="GE13" s="25"/>
      <c r="GF13" s="25"/>
      <c r="GG13" s="25"/>
      <c r="GH13" s="25"/>
      <c r="GI13" s="25"/>
      <c r="GJ13" s="25"/>
      <c r="GK13" s="25"/>
      <c r="GL13" s="25"/>
      <c r="GM13" s="25"/>
      <c r="GN13" s="25"/>
      <c r="GO13" s="25"/>
      <c r="GP13" s="25"/>
      <c r="GQ13" s="25"/>
      <c r="GR13" s="25"/>
      <c r="GS13" s="25"/>
      <c r="GT13" s="25"/>
      <c r="GU13" s="25"/>
      <c r="GV13" s="25"/>
      <c r="GW13" s="25"/>
      <c r="GX13" s="25"/>
      <c r="GY13" s="25"/>
      <c r="GZ13" s="25"/>
      <c r="HA13" s="25"/>
      <c r="HB13" s="25"/>
      <c r="HC13" s="25"/>
      <c r="HD13" s="25"/>
      <c r="HE13" s="25"/>
      <c r="HF13" s="25"/>
      <c r="HG13" s="25"/>
      <c r="HH13" s="25"/>
      <c r="HI13" s="25"/>
      <c r="HJ13" s="25"/>
      <c r="HK13" s="25"/>
      <c r="HL13" s="25"/>
      <c r="HM13" s="25"/>
      <c r="HN13" s="25"/>
      <c r="HO13" s="25"/>
      <c r="HP13" s="25"/>
      <c r="HQ13" s="25"/>
      <c r="HR13" s="25"/>
      <c r="HS13" s="25"/>
      <c r="HT13" s="25"/>
      <c r="HU13" s="25"/>
      <c r="HV13" s="25"/>
      <c r="HW13" s="25"/>
      <c r="HX13" s="25"/>
      <c r="HY13" s="25"/>
      <c r="HZ13" s="25"/>
      <c r="IA13" s="25"/>
      <c r="IB13" s="25"/>
      <c r="IC13" s="25"/>
      <c r="ID13" s="25"/>
      <c r="IE13" s="25"/>
      <c r="IF13" s="25"/>
      <c r="IG13" s="25"/>
      <c r="IH13" s="25"/>
      <c r="II13" s="25"/>
      <c r="IJ13" s="25"/>
      <c r="IK13" s="25"/>
      <c r="IL13" s="25"/>
      <c r="IM13" s="25"/>
      <c r="IN13" s="25"/>
      <c r="IO13" s="25"/>
    </row>
    <row r="14" spans="1:249" ht="25.5" x14ac:dyDescent="0.25">
      <c r="A14" s="73" t="s">
        <v>334</v>
      </c>
      <c r="B14" s="30" t="s">
        <v>343</v>
      </c>
      <c r="C14" s="24"/>
      <c r="D14" s="24">
        <v>130</v>
      </c>
      <c r="E14" s="24" t="s">
        <v>178</v>
      </c>
      <c r="F14" s="125">
        <f t="shared" si="0"/>
        <v>60823366.920000002</v>
      </c>
      <c r="G14" s="125">
        <v>54077100</v>
      </c>
      <c r="H14" s="125"/>
      <c r="I14" s="125">
        <v>6746266.9199999999</v>
      </c>
      <c r="J14" s="125"/>
      <c r="K14" s="25"/>
      <c r="L14" s="25"/>
      <c r="M14" s="25"/>
      <c r="N14" s="25"/>
      <c r="O14" s="25"/>
      <c r="P14" s="25"/>
      <c r="Q14" s="25"/>
      <c r="R14" s="25"/>
      <c r="S14" s="25"/>
      <c r="T14" s="25"/>
      <c r="U14" s="25"/>
      <c r="V14" s="25"/>
      <c r="W14" s="25"/>
      <c r="X14" s="25"/>
      <c r="Y14" s="25"/>
      <c r="Z14" s="25"/>
      <c r="AA14" s="25"/>
      <c r="AB14" s="25"/>
      <c r="AC14" s="25"/>
      <c r="AD14" s="25"/>
      <c r="AE14" s="25"/>
      <c r="AF14" s="25"/>
      <c r="AG14" s="25"/>
      <c r="AH14" s="25"/>
      <c r="AI14" s="25"/>
      <c r="AJ14" s="25"/>
      <c r="AK14" s="25"/>
      <c r="AL14" s="25"/>
      <c r="AM14" s="25"/>
      <c r="AN14" s="25"/>
      <c r="AO14" s="25"/>
      <c r="AP14" s="25"/>
      <c r="AQ14" s="25"/>
      <c r="AR14" s="25"/>
      <c r="AS14" s="25"/>
      <c r="AT14" s="25"/>
      <c r="AU14" s="25"/>
      <c r="AV14" s="25"/>
      <c r="AW14" s="25"/>
      <c r="AX14" s="25"/>
      <c r="AY14" s="25"/>
      <c r="AZ14" s="25"/>
      <c r="BA14" s="25"/>
      <c r="BB14" s="25"/>
      <c r="BC14" s="25"/>
      <c r="BD14" s="25"/>
      <c r="BE14" s="25"/>
      <c r="BF14" s="25"/>
      <c r="BG14" s="25"/>
      <c r="BH14" s="25"/>
      <c r="BI14" s="25"/>
      <c r="BJ14" s="25"/>
      <c r="BK14" s="25"/>
      <c r="BL14" s="25"/>
      <c r="BM14" s="25"/>
      <c r="BN14" s="25"/>
      <c r="BO14" s="25"/>
      <c r="BP14" s="25"/>
      <c r="BQ14" s="25"/>
      <c r="BR14" s="25"/>
      <c r="BS14" s="25"/>
      <c r="BT14" s="25"/>
      <c r="BU14" s="25"/>
      <c r="BV14" s="25"/>
      <c r="BW14" s="25"/>
      <c r="BX14" s="25"/>
      <c r="BY14" s="25"/>
      <c r="BZ14" s="25"/>
      <c r="CA14" s="25"/>
      <c r="CB14" s="25"/>
      <c r="CC14" s="25"/>
      <c r="CD14" s="25"/>
      <c r="CE14" s="25"/>
      <c r="CF14" s="25"/>
      <c r="CG14" s="25"/>
      <c r="CH14" s="25"/>
      <c r="CI14" s="25"/>
      <c r="CJ14" s="25"/>
      <c r="CK14" s="25"/>
      <c r="CL14" s="25"/>
      <c r="CM14" s="25"/>
      <c r="CN14" s="25"/>
      <c r="CO14" s="25"/>
      <c r="CP14" s="25"/>
      <c r="CQ14" s="25"/>
      <c r="CR14" s="25"/>
      <c r="CS14" s="25"/>
      <c r="CT14" s="25"/>
      <c r="CU14" s="25"/>
      <c r="CV14" s="25"/>
      <c r="CW14" s="25"/>
      <c r="CX14" s="25"/>
      <c r="CY14" s="25"/>
      <c r="CZ14" s="25"/>
      <c r="DA14" s="25"/>
      <c r="DB14" s="25"/>
      <c r="DC14" s="25"/>
      <c r="DD14" s="25"/>
      <c r="DE14" s="25"/>
      <c r="DF14" s="25"/>
      <c r="DG14" s="25"/>
      <c r="DH14" s="25"/>
      <c r="DI14" s="25"/>
      <c r="DJ14" s="25"/>
      <c r="DK14" s="25"/>
      <c r="DL14" s="25"/>
      <c r="DM14" s="25"/>
      <c r="DN14" s="25"/>
      <c r="DO14" s="25"/>
      <c r="DP14" s="25"/>
      <c r="DQ14" s="25"/>
      <c r="DR14" s="25"/>
      <c r="DS14" s="25"/>
      <c r="DT14" s="25"/>
      <c r="DU14" s="25"/>
      <c r="DV14" s="25"/>
      <c r="DW14" s="25"/>
      <c r="DX14" s="25"/>
      <c r="DY14" s="25"/>
      <c r="DZ14" s="25"/>
      <c r="EA14" s="25"/>
      <c r="EB14" s="25"/>
      <c r="EC14" s="25"/>
      <c r="ED14" s="25"/>
      <c r="EE14" s="25"/>
      <c r="EF14" s="25"/>
      <c r="EG14" s="25"/>
      <c r="EH14" s="25"/>
      <c r="EI14" s="25"/>
      <c r="EJ14" s="25"/>
      <c r="EK14" s="25"/>
      <c r="EL14" s="25"/>
      <c r="EM14" s="25"/>
      <c r="EN14" s="25"/>
      <c r="EO14" s="25"/>
      <c r="EP14" s="25"/>
      <c r="EQ14" s="25"/>
      <c r="ER14" s="25"/>
      <c r="ES14" s="25"/>
      <c r="ET14" s="25"/>
      <c r="EU14" s="25"/>
      <c r="EV14" s="25"/>
      <c r="EW14" s="25"/>
      <c r="EX14" s="25"/>
      <c r="EY14" s="25"/>
      <c r="EZ14" s="25"/>
      <c r="FA14" s="25"/>
      <c r="FB14" s="25"/>
      <c r="FC14" s="25"/>
      <c r="FD14" s="25"/>
      <c r="FE14" s="25"/>
      <c r="FF14" s="25"/>
      <c r="FG14" s="25"/>
      <c r="FH14" s="25"/>
      <c r="FI14" s="25"/>
      <c r="FJ14" s="25"/>
      <c r="FK14" s="25"/>
      <c r="FL14" s="25"/>
      <c r="FM14" s="25"/>
      <c r="FN14" s="25"/>
      <c r="FO14" s="25"/>
      <c r="FP14" s="25"/>
      <c r="FQ14" s="25"/>
      <c r="FR14" s="25"/>
      <c r="FS14" s="25"/>
      <c r="FT14" s="25"/>
      <c r="FU14" s="25"/>
      <c r="FV14" s="25"/>
      <c r="FW14" s="25"/>
      <c r="FX14" s="25"/>
      <c r="FY14" s="25"/>
      <c r="FZ14" s="25"/>
      <c r="GA14" s="25"/>
      <c r="GB14" s="25"/>
      <c r="GC14" s="25"/>
      <c r="GD14" s="25"/>
      <c r="GE14" s="25"/>
      <c r="GF14" s="25"/>
      <c r="GG14" s="25"/>
      <c r="GH14" s="25"/>
      <c r="GI14" s="25"/>
      <c r="GJ14" s="25"/>
      <c r="GK14" s="25"/>
      <c r="GL14" s="25"/>
      <c r="GM14" s="25"/>
      <c r="GN14" s="25"/>
      <c r="GO14" s="25"/>
      <c r="GP14" s="25"/>
      <c r="GQ14" s="25"/>
      <c r="GR14" s="25"/>
      <c r="GS14" s="25"/>
      <c r="GT14" s="25"/>
      <c r="GU14" s="25"/>
      <c r="GV14" s="25"/>
      <c r="GW14" s="25"/>
      <c r="GX14" s="25"/>
      <c r="GY14" s="25"/>
      <c r="GZ14" s="25"/>
      <c r="HA14" s="25"/>
      <c r="HB14" s="25"/>
      <c r="HC14" s="25"/>
      <c r="HD14" s="25"/>
      <c r="HE14" s="25"/>
      <c r="HF14" s="25"/>
      <c r="HG14" s="25"/>
      <c r="HH14" s="25"/>
      <c r="HI14" s="25"/>
      <c r="HJ14" s="25"/>
      <c r="HK14" s="25"/>
      <c r="HL14" s="25"/>
      <c r="HM14" s="25"/>
      <c r="HN14" s="25"/>
      <c r="HO14" s="25"/>
      <c r="HP14" s="25"/>
      <c r="HQ14" s="25"/>
      <c r="HR14" s="25"/>
      <c r="HS14" s="25"/>
      <c r="HT14" s="25"/>
      <c r="HU14" s="25"/>
      <c r="HV14" s="25"/>
      <c r="HW14" s="25"/>
      <c r="HX14" s="25"/>
      <c r="HY14" s="25"/>
      <c r="HZ14" s="25"/>
      <c r="IA14" s="25"/>
      <c r="IB14" s="25"/>
      <c r="IC14" s="25"/>
      <c r="ID14" s="25"/>
      <c r="IE14" s="25"/>
      <c r="IF14" s="25"/>
      <c r="IG14" s="25"/>
      <c r="IH14" s="25"/>
      <c r="II14" s="25"/>
      <c r="IJ14" s="25"/>
      <c r="IK14" s="25"/>
      <c r="IL14" s="25"/>
      <c r="IM14" s="25"/>
      <c r="IN14" s="25"/>
      <c r="IO14" s="25"/>
    </row>
    <row r="15" spans="1:249" ht="29.25" customHeight="1" x14ac:dyDescent="0.25">
      <c r="A15" s="75" t="s">
        <v>338</v>
      </c>
      <c r="B15" s="30" t="s">
        <v>344</v>
      </c>
      <c r="C15" s="24"/>
      <c r="D15" s="24">
        <v>140</v>
      </c>
      <c r="E15" s="24" t="s">
        <v>178</v>
      </c>
      <c r="F15" s="125">
        <f t="shared" si="0"/>
        <v>0</v>
      </c>
      <c r="G15" s="125"/>
      <c r="H15" s="125"/>
      <c r="I15" s="125"/>
      <c r="J15" s="125"/>
      <c r="K15" s="26"/>
      <c r="L15" s="26"/>
      <c r="M15" s="26"/>
      <c r="N15" s="26"/>
      <c r="O15" s="26"/>
      <c r="P15" s="26"/>
      <c r="Q15" s="26"/>
      <c r="R15" s="26"/>
      <c r="S15" s="26"/>
      <c r="T15" s="26"/>
      <c r="U15" s="26"/>
      <c r="V15" s="26"/>
      <c r="W15" s="26"/>
      <c r="X15" s="26"/>
      <c r="Y15" s="26"/>
      <c r="Z15" s="26"/>
      <c r="AA15" s="26"/>
      <c r="AB15" s="26"/>
      <c r="AC15" s="26"/>
      <c r="AD15" s="26"/>
      <c r="AE15" s="26"/>
      <c r="AF15" s="26"/>
      <c r="AG15" s="26"/>
      <c r="AH15" s="26"/>
      <c r="AI15" s="26"/>
      <c r="AJ15" s="26"/>
      <c r="AK15" s="26"/>
      <c r="AL15" s="26"/>
      <c r="AM15" s="26"/>
      <c r="AN15" s="26"/>
      <c r="AO15" s="26"/>
      <c r="AP15" s="26"/>
      <c r="AQ15" s="26"/>
      <c r="AR15" s="26"/>
      <c r="AS15" s="26"/>
      <c r="AT15" s="26"/>
      <c r="AU15" s="26"/>
      <c r="AV15" s="26"/>
      <c r="AW15" s="26"/>
      <c r="AX15" s="26"/>
      <c r="AY15" s="26"/>
      <c r="AZ15" s="26"/>
      <c r="BA15" s="26"/>
      <c r="BB15" s="26"/>
      <c r="BC15" s="26"/>
      <c r="BD15" s="26"/>
      <c r="BE15" s="26"/>
      <c r="BF15" s="26"/>
      <c r="BG15" s="26"/>
      <c r="BH15" s="26"/>
      <c r="BI15" s="26"/>
      <c r="BJ15" s="26"/>
      <c r="BK15" s="26"/>
      <c r="BL15" s="26"/>
      <c r="BM15" s="26"/>
      <c r="BN15" s="26"/>
      <c r="BO15" s="26"/>
      <c r="BP15" s="26"/>
      <c r="BQ15" s="26"/>
      <c r="BR15" s="26"/>
      <c r="BS15" s="26"/>
      <c r="BT15" s="26"/>
      <c r="BU15" s="26"/>
      <c r="BV15" s="26"/>
      <c r="BW15" s="26"/>
      <c r="BX15" s="26"/>
      <c r="BY15" s="26"/>
      <c r="BZ15" s="26"/>
      <c r="CA15" s="26"/>
      <c r="CB15" s="26"/>
      <c r="CC15" s="26"/>
      <c r="CD15" s="26"/>
      <c r="CE15" s="26"/>
      <c r="CF15" s="26"/>
      <c r="CG15" s="26"/>
      <c r="CH15" s="26"/>
      <c r="CI15" s="26"/>
      <c r="CJ15" s="26"/>
      <c r="CK15" s="26"/>
      <c r="CL15" s="26"/>
      <c r="CM15" s="26"/>
      <c r="CN15" s="26"/>
      <c r="CO15" s="26"/>
      <c r="CP15" s="26"/>
      <c r="CQ15" s="26"/>
      <c r="CR15" s="26"/>
      <c r="CS15" s="26"/>
      <c r="CT15" s="26"/>
      <c r="CU15" s="26"/>
      <c r="CV15" s="26"/>
      <c r="CW15" s="26"/>
      <c r="CX15" s="26"/>
      <c r="CY15" s="26"/>
      <c r="CZ15" s="26"/>
      <c r="DA15" s="26"/>
      <c r="DB15" s="26"/>
      <c r="DC15" s="26"/>
      <c r="DD15" s="26"/>
      <c r="DE15" s="26"/>
      <c r="DF15" s="26"/>
      <c r="DG15" s="26"/>
      <c r="DH15" s="26"/>
      <c r="DI15" s="26"/>
      <c r="DJ15" s="26"/>
      <c r="DK15" s="26"/>
      <c r="DL15" s="26"/>
      <c r="DM15" s="26"/>
      <c r="DN15" s="26"/>
      <c r="DO15" s="26"/>
      <c r="DP15" s="26"/>
      <c r="DQ15" s="26"/>
      <c r="DR15" s="26"/>
      <c r="DS15" s="26"/>
      <c r="DT15" s="26"/>
      <c r="DU15" s="26"/>
      <c r="DV15" s="26"/>
      <c r="DW15" s="26"/>
      <c r="DX15" s="26"/>
      <c r="DY15" s="26"/>
      <c r="DZ15" s="26"/>
      <c r="EA15" s="26"/>
      <c r="EB15" s="26"/>
      <c r="EC15" s="26"/>
      <c r="ED15" s="26"/>
      <c r="EE15" s="26"/>
      <c r="EF15" s="26"/>
      <c r="EG15" s="26"/>
      <c r="EH15" s="26"/>
      <c r="EI15" s="26"/>
      <c r="EJ15" s="26"/>
      <c r="EK15" s="26"/>
      <c r="EL15" s="26"/>
      <c r="EM15" s="26"/>
      <c r="EN15" s="26"/>
      <c r="EO15" s="26"/>
      <c r="EP15" s="26"/>
      <c r="EQ15" s="26"/>
      <c r="ER15" s="26"/>
      <c r="ES15" s="26"/>
      <c r="ET15" s="26"/>
      <c r="EU15" s="26"/>
      <c r="EV15" s="26"/>
      <c r="EW15" s="26"/>
      <c r="EX15" s="26"/>
      <c r="EY15" s="26"/>
      <c r="EZ15" s="26"/>
      <c r="FA15" s="26"/>
      <c r="FB15" s="26"/>
      <c r="FC15" s="26"/>
      <c r="FD15" s="26"/>
      <c r="FE15" s="26"/>
      <c r="FF15" s="26"/>
      <c r="FG15" s="26"/>
      <c r="FH15" s="26"/>
      <c r="FI15" s="26"/>
      <c r="FJ15" s="26"/>
      <c r="FK15" s="26"/>
      <c r="FL15" s="26"/>
      <c r="FM15" s="26"/>
      <c r="FN15" s="26"/>
      <c r="FO15" s="26"/>
      <c r="FP15" s="26"/>
      <c r="FQ15" s="26"/>
      <c r="FR15" s="26"/>
      <c r="FS15" s="26"/>
      <c r="FT15" s="26"/>
      <c r="FU15" s="26"/>
      <c r="FV15" s="26"/>
      <c r="FW15" s="26"/>
      <c r="FX15" s="26"/>
      <c r="FY15" s="26"/>
      <c r="FZ15" s="26"/>
      <c r="GA15" s="26"/>
      <c r="GB15" s="26"/>
      <c r="GC15" s="26"/>
      <c r="GD15" s="26"/>
      <c r="GE15" s="26"/>
      <c r="GF15" s="26"/>
      <c r="GG15" s="26"/>
      <c r="GH15" s="26"/>
      <c r="GI15" s="26"/>
      <c r="GJ15" s="26"/>
      <c r="GK15" s="26"/>
      <c r="GL15" s="26"/>
      <c r="GM15" s="26"/>
      <c r="GN15" s="26"/>
      <c r="GO15" s="26"/>
      <c r="GP15" s="26"/>
      <c r="GQ15" s="26"/>
      <c r="GR15" s="26"/>
      <c r="GS15" s="26"/>
      <c r="GT15" s="26"/>
      <c r="GU15" s="26"/>
      <c r="GV15" s="26"/>
      <c r="GW15" s="26"/>
      <c r="GX15" s="26"/>
      <c r="GY15" s="26"/>
      <c r="GZ15" s="26"/>
      <c r="HA15" s="26"/>
      <c r="HB15" s="26"/>
      <c r="HC15" s="26"/>
      <c r="HD15" s="26"/>
      <c r="HE15" s="26"/>
      <c r="HF15" s="26"/>
      <c r="HG15" s="26"/>
      <c r="HH15" s="26"/>
      <c r="HI15" s="26"/>
      <c r="HJ15" s="26"/>
      <c r="HK15" s="26"/>
      <c r="HL15" s="26"/>
      <c r="HM15" s="26"/>
      <c r="HN15" s="26"/>
      <c r="HO15" s="26"/>
      <c r="HP15" s="26"/>
      <c r="HQ15" s="26"/>
      <c r="HR15" s="26"/>
      <c r="HS15" s="26"/>
      <c r="HT15" s="26"/>
      <c r="HU15" s="26"/>
      <c r="HV15" s="26"/>
      <c r="HW15" s="26"/>
      <c r="HX15" s="26"/>
      <c r="HY15" s="26"/>
      <c r="HZ15" s="26"/>
      <c r="IA15" s="26"/>
      <c r="IB15" s="26"/>
      <c r="IC15" s="26"/>
      <c r="ID15" s="26"/>
      <c r="IE15" s="26"/>
      <c r="IF15" s="26"/>
      <c r="IG15" s="26"/>
      <c r="IH15" s="26"/>
      <c r="II15" s="26"/>
      <c r="IJ15" s="26"/>
      <c r="IK15" s="26"/>
      <c r="IL15" s="26"/>
      <c r="IM15" s="26"/>
      <c r="IN15" s="26"/>
      <c r="IO15" s="26"/>
    </row>
    <row r="16" spans="1:249" x14ac:dyDescent="0.25">
      <c r="A16" s="78" t="s">
        <v>354</v>
      </c>
      <c r="B16" s="77" t="s">
        <v>352</v>
      </c>
      <c r="C16" s="71" t="s">
        <v>351</v>
      </c>
      <c r="D16" s="71" t="s">
        <v>353</v>
      </c>
      <c r="E16" s="126" t="s">
        <v>178</v>
      </c>
      <c r="F16" s="127">
        <f t="shared" si="0"/>
        <v>186000</v>
      </c>
      <c r="G16" s="127"/>
      <c r="H16" s="127"/>
      <c r="I16" s="127">
        <v>186000</v>
      </c>
      <c r="J16" s="127"/>
      <c r="K16" s="28"/>
      <c r="L16" s="28"/>
      <c r="M16" s="28"/>
      <c r="N16" s="28"/>
      <c r="O16" s="28"/>
      <c r="P16" s="28"/>
      <c r="Q16" s="28"/>
      <c r="R16" s="28"/>
      <c r="S16" s="28"/>
      <c r="T16" s="28"/>
      <c r="U16" s="28"/>
      <c r="V16" s="28"/>
      <c r="W16" s="28"/>
      <c r="X16" s="28"/>
      <c r="Y16" s="28"/>
      <c r="Z16" s="28"/>
      <c r="AA16" s="28"/>
      <c r="AB16" s="28"/>
      <c r="AC16" s="28"/>
      <c r="AD16" s="28"/>
      <c r="AE16" s="28"/>
      <c r="AF16" s="28"/>
      <c r="AG16" s="28"/>
      <c r="AH16" s="28"/>
      <c r="AI16" s="28"/>
      <c r="AJ16" s="28"/>
      <c r="AK16" s="28"/>
      <c r="AL16" s="28"/>
      <c r="AM16" s="28"/>
      <c r="AN16" s="28"/>
      <c r="AO16" s="28"/>
      <c r="AP16" s="28"/>
      <c r="AQ16" s="28"/>
      <c r="AR16" s="28"/>
      <c r="AS16" s="28"/>
      <c r="AT16" s="28"/>
      <c r="AU16" s="28"/>
      <c r="AV16" s="28"/>
      <c r="AW16" s="28"/>
      <c r="AX16" s="28"/>
      <c r="AY16" s="28"/>
      <c r="AZ16" s="28"/>
      <c r="BA16" s="28"/>
      <c r="BB16" s="28"/>
      <c r="BC16" s="28"/>
      <c r="BD16" s="28"/>
      <c r="BE16" s="28"/>
      <c r="BF16" s="28"/>
      <c r="BG16" s="28"/>
      <c r="BH16" s="28"/>
      <c r="BI16" s="28"/>
      <c r="BJ16" s="28"/>
      <c r="BK16" s="28"/>
      <c r="BL16" s="28"/>
      <c r="BM16" s="28"/>
      <c r="BN16" s="28"/>
      <c r="BO16" s="28"/>
      <c r="BP16" s="28"/>
      <c r="BQ16" s="28"/>
      <c r="BR16" s="28"/>
      <c r="BS16" s="28"/>
      <c r="BT16" s="28"/>
      <c r="BU16" s="28"/>
      <c r="BV16" s="28"/>
      <c r="BW16" s="28"/>
      <c r="BX16" s="28"/>
      <c r="BY16" s="28"/>
      <c r="BZ16" s="28"/>
      <c r="CA16" s="28"/>
      <c r="CB16" s="28"/>
      <c r="CC16" s="28"/>
      <c r="CD16" s="28"/>
      <c r="CE16" s="28"/>
      <c r="CF16" s="28"/>
      <c r="CG16" s="28"/>
      <c r="CH16" s="28"/>
      <c r="CI16" s="28"/>
      <c r="CJ16" s="28"/>
      <c r="CK16" s="28"/>
      <c r="CL16" s="28"/>
      <c r="CM16" s="28"/>
      <c r="CN16" s="28"/>
      <c r="CO16" s="28"/>
      <c r="CP16" s="28"/>
      <c r="CQ16" s="28"/>
      <c r="CR16" s="28"/>
      <c r="CS16" s="28"/>
      <c r="CT16" s="28"/>
      <c r="CU16" s="28"/>
      <c r="CV16" s="28"/>
      <c r="CW16" s="28"/>
      <c r="CX16" s="28"/>
      <c r="CY16" s="28"/>
      <c r="CZ16" s="28"/>
      <c r="DA16" s="28"/>
      <c r="DB16" s="28"/>
      <c r="DC16" s="28"/>
      <c r="DD16" s="28"/>
      <c r="DE16" s="28"/>
      <c r="DF16" s="28"/>
      <c r="DG16" s="28"/>
      <c r="DH16" s="28"/>
      <c r="DI16" s="28"/>
      <c r="DJ16" s="28"/>
      <c r="DK16" s="28"/>
      <c r="DL16" s="28"/>
      <c r="DM16" s="28"/>
      <c r="DN16" s="28"/>
      <c r="DO16" s="28"/>
      <c r="DP16" s="28"/>
      <c r="DQ16" s="28"/>
      <c r="DR16" s="28"/>
      <c r="DS16" s="28"/>
      <c r="DT16" s="28"/>
      <c r="DU16" s="28"/>
      <c r="DV16" s="28"/>
      <c r="DW16" s="28"/>
      <c r="DX16" s="28"/>
      <c r="DY16" s="28"/>
      <c r="DZ16" s="28"/>
      <c r="EA16" s="28"/>
      <c r="EB16" s="28"/>
      <c r="EC16" s="28"/>
      <c r="ED16" s="28"/>
      <c r="EE16" s="28"/>
      <c r="EF16" s="28"/>
      <c r="EG16" s="28"/>
      <c r="EH16" s="28"/>
      <c r="EI16" s="28"/>
      <c r="EJ16" s="28"/>
      <c r="EK16" s="28"/>
      <c r="EL16" s="28"/>
      <c r="EM16" s="28"/>
      <c r="EN16" s="28"/>
      <c r="EO16" s="28"/>
      <c r="EP16" s="28"/>
      <c r="EQ16" s="28"/>
      <c r="ER16" s="28"/>
      <c r="ES16" s="28"/>
      <c r="ET16" s="28"/>
      <c r="EU16" s="28"/>
      <c r="EV16" s="28"/>
      <c r="EW16" s="28"/>
      <c r="EX16" s="28"/>
      <c r="EY16" s="28"/>
      <c r="EZ16" s="28"/>
      <c r="FA16" s="28"/>
      <c r="FB16" s="28"/>
      <c r="FC16" s="28"/>
      <c r="FD16" s="28"/>
      <c r="FE16" s="28"/>
      <c r="FF16" s="28"/>
      <c r="FG16" s="28"/>
      <c r="FH16" s="28"/>
      <c r="FI16" s="28"/>
      <c r="FJ16" s="28"/>
      <c r="FK16" s="28"/>
      <c r="FL16" s="28"/>
      <c r="FM16" s="28"/>
      <c r="FN16" s="28"/>
      <c r="FO16" s="28"/>
      <c r="FP16" s="28"/>
      <c r="FQ16" s="28"/>
      <c r="FR16" s="28"/>
      <c r="FS16" s="28"/>
      <c r="FT16" s="28"/>
      <c r="FU16" s="28"/>
      <c r="FV16" s="28"/>
      <c r="FW16" s="28"/>
      <c r="FX16" s="28"/>
      <c r="FY16" s="28"/>
      <c r="FZ16" s="28"/>
      <c r="GA16" s="28"/>
      <c r="GB16" s="28"/>
      <c r="GC16" s="28"/>
      <c r="GD16" s="28"/>
      <c r="GE16" s="28"/>
      <c r="GF16" s="28"/>
      <c r="GG16" s="28"/>
      <c r="GH16" s="28"/>
      <c r="GI16" s="28"/>
      <c r="GJ16" s="28"/>
      <c r="GK16" s="28"/>
      <c r="GL16" s="28"/>
      <c r="GM16" s="28"/>
      <c r="GN16" s="28"/>
      <c r="GO16" s="28"/>
      <c r="GP16" s="28"/>
      <c r="GQ16" s="28"/>
      <c r="GR16" s="28"/>
      <c r="GS16" s="28"/>
      <c r="GT16" s="28"/>
      <c r="GU16" s="28"/>
      <c r="GV16" s="28"/>
      <c r="GW16" s="28"/>
      <c r="GX16" s="28"/>
      <c r="GY16" s="28"/>
      <c r="GZ16" s="28"/>
      <c r="HA16" s="28"/>
      <c r="HB16" s="28"/>
      <c r="HC16" s="28"/>
      <c r="HD16" s="28"/>
      <c r="HE16" s="28"/>
      <c r="HF16" s="28"/>
      <c r="HG16" s="28"/>
      <c r="HH16" s="28"/>
      <c r="HI16" s="28"/>
      <c r="HJ16" s="28"/>
      <c r="HK16" s="28"/>
      <c r="HL16" s="28"/>
      <c r="HM16" s="28"/>
      <c r="HN16" s="28"/>
      <c r="HO16" s="28"/>
      <c r="HP16" s="28"/>
      <c r="HQ16" s="28"/>
      <c r="HR16" s="28"/>
      <c r="HS16" s="28"/>
      <c r="HT16" s="28"/>
      <c r="HU16" s="28"/>
      <c r="HV16" s="28"/>
      <c r="HW16" s="28"/>
      <c r="HX16" s="28"/>
      <c r="HY16" s="28"/>
      <c r="HZ16" s="28"/>
      <c r="IA16" s="28"/>
      <c r="IB16" s="28"/>
      <c r="IC16" s="28"/>
      <c r="ID16" s="28"/>
      <c r="IE16" s="28"/>
      <c r="IF16" s="28"/>
      <c r="IG16" s="28"/>
      <c r="IH16" s="28"/>
      <c r="II16" s="28"/>
      <c r="IJ16" s="28"/>
      <c r="IK16" s="28"/>
      <c r="IL16" s="28"/>
      <c r="IM16" s="28"/>
      <c r="IN16" s="28"/>
      <c r="IO16" s="28"/>
    </row>
    <row r="17" spans="1:249" x14ac:dyDescent="0.25">
      <c r="A17" s="76" t="s">
        <v>345</v>
      </c>
      <c r="B17" s="77" t="s">
        <v>346</v>
      </c>
      <c r="C17" s="24"/>
      <c r="D17" s="24">
        <v>180</v>
      </c>
      <c r="E17" s="24" t="s">
        <v>178</v>
      </c>
      <c r="F17" s="131">
        <f t="shared" si="0"/>
        <v>0</v>
      </c>
      <c r="G17" s="131">
        <f>G18+G19</f>
        <v>0</v>
      </c>
      <c r="H17" s="131">
        <f>H18+H19</f>
        <v>0</v>
      </c>
      <c r="I17" s="131">
        <f>I18+I19</f>
        <v>0</v>
      </c>
      <c r="J17" s="131">
        <f>J18+J19</f>
        <v>0</v>
      </c>
      <c r="K17" s="28"/>
      <c r="L17" s="28"/>
      <c r="M17" s="28"/>
      <c r="N17" s="28"/>
      <c r="O17" s="28"/>
      <c r="P17" s="28"/>
      <c r="Q17" s="28"/>
      <c r="R17" s="28"/>
      <c r="S17" s="28"/>
      <c r="T17" s="28"/>
      <c r="U17" s="28"/>
      <c r="V17" s="28"/>
      <c r="W17" s="28"/>
      <c r="X17" s="28"/>
      <c r="Y17" s="28"/>
      <c r="Z17" s="28"/>
      <c r="AA17" s="28"/>
      <c r="AB17" s="28"/>
      <c r="AC17" s="28"/>
      <c r="AD17" s="28"/>
      <c r="AE17" s="28"/>
      <c r="AF17" s="28"/>
      <c r="AG17" s="28"/>
      <c r="AH17" s="28"/>
      <c r="AI17" s="28"/>
      <c r="AJ17" s="28"/>
      <c r="AK17" s="28"/>
      <c r="AL17" s="28"/>
      <c r="AM17" s="28"/>
      <c r="AN17" s="28"/>
      <c r="AO17" s="28"/>
      <c r="AP17" s="28"/>
      <c r="AQ17" s="28"/>
      <c r="AR17" s="28"/>
      <c r="AS17" s="28"/>
      <c r="AT17" s="28"/>
      <c r="AU17" s="28"/>
      <c r="AV17" s="28"/>
      <c r="AW17" s="28"/>
      <c r="AX17" s="28"/>
      <c r="AY17" s="28"/>
      <c r="AZ17" s="28"/>
      <c r="BA17" s="28"/>
      <c r="BB17" s="28"/>
      <c r="BC17" s="28"/>
      <c r="BD17" s="28"/>
      <c r="BE17" s="28"/>
      <c r="BF17" s="28"/>
      <c r="BG17" s="28"/>
      <c r="BH17" s="28"/>
      <c r="BI17" s="28"/>
      <c r="BJ17" s="28"/>
      <c r="BK17" s="28"/>
      <c r="BL17" s="28"/>
      <c r="BM17" s="28"/>
      <c r="BN17" s="28"/>
      <c r="BO17" s="28"/>
      <c r="BP17" s="28"/>
      <c r="BQ17" s="28"/>
      <c r="BR17" s="28"/>
      <c r="BS17" s="28"/>
      <c r="BT17" s="28"/>
      <c r="BU17" s="28"/>
      <c r="BV17" s="28"/>
      <c r="BW17" s="28"/>
      <c r="BX17" s="28"/>
      <c r="BY17" s="28"/>
      <c r="BZ17" s="28"/>
      <c r="CA17" s="28"/>
      <c r="CB17" s="28"/>
      <c r="CC17" s="28"/>
      <c r="CD17" s="28"/>
      <c r="CE17" s="28"/>
      <c r="CF17" s="28"/>
      <c r="CG17" s="28"/>
      <c r="CH17" s="28"/>
      <c r="CI17" s="28"/>
      <c r="CJ17" s="28"/>
      <c r="CK17" s="28"/>
      <c r="CL17" s="28"/>
      <c r="CM17" s="28"/>
      <c r="CN17" s="28"/>
      <c r="CO17" s="28"/>
      <c r="CP17" s="28"/>
      <c r="CQ17" s="28"/>
      <c r="CR17" s="28"/>
      <c r="CS17" s="28"/>
      <c r="CT17" s="28"/>
      <c r="CU17" s="28"/>
      <c r="CV17" s="28"/>
      <c r="CW17" s="28"/>
      <c r="CX17" s="28"/>
      <c r="CY17" s="28"/>
      <c r="CZ17" s="28"/>
      <c r="DA17" s="28"/>
      <c r="DB17" s="28"/>
      <c r="DC17" s="28"/>
      <c r="DD17" s="28"/>
      <c r="DE17" s="28"/>
      <c r="DF17" s="28"/>
      <c r="DG17" s="28"/>
      <c r="DH17" s="28"/>
      <c r="DI17" s="28"/>
      <c r="DJ17" s="28"/>
      <c r="DK17" s="28"/>
      <c r="DL17" s="28"/>
      <c r="DM17" s="28"/>
      <c r="DN17" s="28"/>
      <c r="DO17" s="28"/>
      <c r="DP17" s="28"/>
      <c r="DQ17" s="28"/>
      <c r="DR17" s="28"/>
      <c r="DS17" s="28"/>
      <c r="DT17" s="28"/>
      <c r="DU17" s="28"/>
      <c r="DV17" s="28"/>
      <c r="DW17" s="28"/>
      <c r="DX17" s="28"/>
      <c r="DY17" s="28"/>
      <c r="DZ17" s="28"/>
      <c r="EA17" s="28"/>
      <c r="EB17" s="28"/>
      <c r="EC17" s="28"/>
      <c r="ED17" s="28"/>
      <c r="EE17" s="28"/>
      <c r="EF17" s="28"/>
      <c r="EG17" s="28"/>
      <c r="EH17" s="28"/>
      <c r="EI17" s="28"/>
      <c r="EJ17" s="28"/>
      <c r="EK17" s="28"/>
      <c r="EL17" s="28"/>
      <c r="EM17" s="28"/>
      <c r="EN17" s="28"/>
      <c r="EO17" s="28"/>
      <c r="EP17" s="28"/>
      <c r="EQ17" s="28"/>
      <c r="ER17" s="28"/>
      <c r="ES17" s="28"/>
      <c r="ET17" s="28"/>
      <c r="EU17" s="28"/>
      <c r="EV17" s="28"/>
      <c r="EW17" s="28"/>
      <c r="EX17" s="28"/>
      <c r="EY17" s="28"/>
      <c r="EZ17" s="28"/>
      <c r="FA17" s="28"/>
      <c r="FB17" s="28"/>
      <c r="FC17" s="28"/>
      <c r="FD17" s="28"/>
      <c r="FE17" s="28"/>
      <c r="FF17" s="28"/>
      <c r="FG17" s="28"/>
      <c r="FH17" s="28"/>
      <c r="FI17" s="28"/>
      <c r="FJ17" s="28"/>
      <c r="FK17" s="28"/>
      <c r="FL17" s="28"/>
      <c r="FM17" s="28"/>
      <c r="FN17" s="28"/>
      <c r="FO17" s="28"/>
      <c r="FP17" s="28"/>
      <c r="FQ17" s="28"/>
      <c r="FR17" s="28"/>
      <c r="FS17" s="28"/>
      <c r="FT17" s="28"/>
      <c r="FU17" s="28"/>
      <c r="FV17" s="28"/>
      <c r="FW17" s="28"/>
      <c r="FX17" s="28"/>
      <c r="FY17" s="28"/>
      <c r="FZ17" s="28"/>
      <c r="GA17" s="28"/>
      <c r="GB17" s="28"/>
      <c r="GC17" s="28"/>
      <c r="GD17" s="28"/>
      <c r="GE17" s="28"/>
      <c r="GF17" s="28"/>
      <c r="GG17" s="28"/>
      <c r="GH17" s="28"/>
      <c r="GI17" s="28"/>
      <c r="GJ17" s="28"/>
      <c r="GK17" s="28"/>
      <c r="GL17" s="28"/>
      <c r="GM17" s="28"/>
      <c r="GN17" s="28"/>
      <c r="GO17" s="28"/>
      <c r="GP17" s="28"/>
      <c r="GQ17" s="28"/>
      <c r="GR17" s="28"/>
      <c r="GS17" s="28"/>
      <c r="GT17" s="28"/>
      <c r="GU17" s="28"/>
      <c r="GV17" s="28"/>
      <c r="GW17" s="28"/>
      <c r="GX17" s="28"/>
      <c r="GY17" s="28"/>
      <c r="GZ17" s="28"/>
      <c r="HA17" s="28"/>
      <c r="HB17" s="28"/>
      <c r="HC17" s="28"/>
      <c r="HD17" s="28"/>
      <c r="HE17" s="28"/>
      <c r="HF17" s="28"/>
      <c r="HG17" s="28"/>
      <c r="HH17" s="28"/>
      <c r="HI17" s="28"/>
      <c r="HJ17" s="28"/>
      <c r="HK17" s="28"/>
      <c r="HL17" s="28"/>
      <c r="HM17" s="28"/>
      <c r="HN17" s="28"/>
      <c r="HO17" s="28"/>
      <c r="HP17" s="28"/>
      <c r="HQ17" s="28"/>
      <c r="HR17" s="28"/>
      <c r="HS17" s="28"/>
      <c r="HT17" s="28"/>
      <c r="HU17" s="28"/>
      <c r="HV17" s="28"/>
      <c r="HW17" s="28"/>
      <c r="HX17" s="28"/>
      <c r="HY17" s="28"/>
      <c r="HZ17" s="28"/>
      <c r="IA17" s="28"/>
      <c r="IB17" s="28"/>
      <c r="IC17" s="28"/>
      <c r="ID17" s="28"/>
      <c r="IE17" s="28"/>
      <c r="IF17" s="28"/>
      <c r="IG17" s="28"/>
      <c r="IH17" s="28"/>
      <c r="II17" s="28"/>
      <c r="IJ17" s="28"/>
      <c r="IK17" s="28"/>
      <c r="IL17" s="28"/>
      <c r="IM17" s="28"/>
      <c r="IN17" s="28"/>
      <c r="IO17" s="28"/>
    </row>
    <row r="18" spans="1:249" x14ac:dyDescent="0.25">
      <c r="A18" s="78" t="s">
        <v>347</v>
      </c>
      <c r="B18" s="77" t="s">
        <v>348</v>
      </c>
      <c r="C18" s="24"/>
      <c r="D18" s="24" t="s">
        <v>178</v>
      </c>
      <c r="E18" s="24" t="s">
        <v>178</v>
      </c>
      <c r="F18" s="125">
        <f t="shared" si="0"/>
        <v>0</v>
      </c>
      <c r="G18" s="125"/>
      <c r="H18" s="125"/>
      <c r="I18" s="125"/>
      <c r="J18" s="125"/>
      <c r="K18" s="28"/>
      <c r="L18" s="28"/>
      <c r="M18" s="28"/>
      <c r="N18" s="28"/>
      <c r="O18" s="28"/>
      <c r="P18" s="28"/>
      <c r="Q18" s="28"/>
      <c r="R18" s="28"/>
      <c r="S18" s="28"/>
      <c r="T18" s="28"/>
      <c r="U18" s="28"/>
      <c r="V18" s="28"/>
      <c r="W18" s="28"/>
      <c r="X18" s="28"/>
      <c r="Y18" s="28"/>
      <c r="Z18" s="28"/>
      <c r="AA18" s="28"/>
      <c r="AB18" s="28"/>
      <c r="AC18" s="28"/>
      <c r="AD18" s="28"/>
      <c r="AE18" s="28"/>
      <c r="AF18" s="28"/>
      <c r="AG18" s="28"/>
      <c r="AH18" s="28"/>
      <c r="AI18" s="28"/>
      <c r="AJ18" s="28"/>
      <c r="AK18" s="28"/>
      <c r="AL18" s="28"/>
      <c r="AM18" s="28"/>
      <c r="AN18" s="28"/>
      <c r="AO18" s="28"/>
      <c r="AP18" s="28"/>
      <c r="AQ18" s="28"/>
      <c r="AR18" s="28"/>
      <c r="AS18" s="28"/>
      <c r="AT18" s="28"/>
      <c r="AU18" s="28"/>
      <c r="AV18" s="28"/>
      <c r="AW18" s="28"/>
      <c r="AX18" s="28"/>
      <c r="AY18" s="28"/>
      <c r="AZ18" s="28"/>
      <c r="BA18" s="28"/>
      <c r="BB18" s="28"/>
      <c r="BC18" s="28"/>
      <c r="BD18" s="28"/>
      <c r="BE18" s="28"/>
      <c r="BF18" s="28"/>
      <c r="BG18" s="28"/>
      <c r="BH18" s="28"/>
      <c r="BI18" s="28"/>
      <c r="BJ18" s="28"/>
      <c r="BK18" s="28"/>
      <c r="BL18" s="28"/>
      <c r="BM18" s="28"/>
      <c r="BN18" s="28"/>
      <c r="BO18" s="28"/>
      <c r="BP18" s="28"/>
      <c r="BQ18" s="28"/>
      <c r="BR18" s="28"/>
      <c r="BS18" s="28"/>
      <c r="BT18" s="28"/>
      <c r="BU18" s="28"/>
      <c r="BV18" s="28"/>
      <c r="BW18" s="28"/>
      <c r="BX18" s="28"/>
      <c r="BY18" s="28"/>
      <c r="BZ18" s="28"/>
      <c r="CA18" s="28"/>
      <c r="CB18" s="28"/>
      <c r="CC18" s="28"/>
      <c r="CD18" s="28"/>
      <c r="CE18" s="28"/>
      <c r="CF18" s="28"/>
      <c r="CG18" s="28"/>
      <c r="CH18" s="28"/>
      <c r="CI18" s="28"/>
      <c r="CJ18" s="28"/>
      <c r="CK18" s="28"/>
      <c r="CL18" s="28"/>
      <c r="CM18" s="28"/>
      <c r="CN18" s="28"/>
      <c r="CO18" s="28"/>
      <c r="CP18" s="28"/>
      <c r="CQ18" s="28"/>
      <c r="CR18" s="28"/>
      <c r="CS18" s="28"/>
      <c r="CT18" s="28"/>
      <c r="CU18" s="28"/>
      <c r="CV18" s="28"/>
      <c r="CW18" s="28"/>
      <c r="CX18" s="28"/>
      <c r="CY18" s="28"/>
      <c r="CZ18" s="28"/>
      <c r="DA18" s="28"/>
      <c r="DB18" s="28"/>
      <c r="DC18" s="28"/>
      <c r="DD18" s="28"/>
      <c r="DE18" s="28"/>
      <c r="DF18" s="28"/>
      <c r="DG18" s="28"/>
      <c r="DH18" s="28"/>
      <c r="DI18" s="28"/>
      <c r="DJ18" s="28"/>
      <c r="DK18" s="28"/>
      <c r="DL18" s="28"/>
      <c r="DM18" s="28"/>
      <c r="DN18" s="28"/>
      <c r="DO18" s="28"/>
      <c r="DP18" s="28"/>
      <c r="DQ18" s="28"/>
      <c r="DR18" s="28"/>
      <c r="DS18" s="28"/>
      <c r="DT18" s="28"/>
      <c r="DU18" s="28"/>
      <c r="DV18" s="28"/>
      <c r="DW18" s="28"/>
      <c r="DX18" s="28"/>
      <c r="DY18" s="28"/>
      <c r="DZ18" s="28"/>
      <c r="EA18" s="28"/>
      <c r="EB18" s="28"/>
      <c r="EC18" s="28"/>
      <c r="ED18" s="28"/>
      <c r="EE18" s="28"/>
      <c r="EF18" s="28"/>
      <c r="EG18" s="28"/>
      <c r="EH18" s="28"/>
      <c r="EI18" s="28"/>
      <c r="EJ18" s="28"/>
      <c r="EK18" s="28"/>
      <c r="EL18" s="28"/>
      <c r="EM18" s="28"/>
      <c r="EN18" s="28"/>
      <c r="EO18" s="28"/>
      <c r="EP18" s="28"/>
      <c r="EQ18" s="28"/>
      <c r="ER18" s="28"/>
      <c r="ES18" s="28"/>
      <c r="ET18" s="28"/>
      <c r="EU18" s="28"/>
      <c r="EV18" s="28"/>
      <c r="EW18" s="28"/>
      <c r="EX18" s="28"/>
      <c r="EY18" s="28"/>
      <c r="EZ18" s="28"/>
      <c r="FA18" s="28"/>
      <c r="FB18" s="28"/>
      <c r="FC18" s="28"/>
      <c r="FD18" s="28"/>
      <c r="FE18" s="28"/>
      <c r="FF18" s="28"/>
      <c r="FG18" s="28"/>
      <c r="FH18" s="28"/>
      <c r="FI18" s="28"/>
      <c r="FJ18" s="28"/>
      <c r="FK18" s="28"/>
      <c r="FL18" s="28"/>
      <c r="FM18" s="28"/>
      <c r="FN18" s="28"/>
      <c r="FO18" s="28"/>
      <c r="FP18" s="28"/>
      <c r="FQ18" s="28"/>
      <c r="FR18" s="28"/>
      <c r="FS18" s="28"/>
      <c r="FT18" s="28"/>
      <c r="FU18" s="28"/>
      <c r="FV18" s="28"/>
      <c r="FW18" s="28"/>
      <c r="FX18" s="28"/>
      <c r="FY18" s="28"/>
      <c r="FZ18" s="28"/>
      <c r="GA18" s="28"/>
      <c r="GB18" s="28"/>
      <c r="GC18" s="28"/>
      <c r="GD18" s="28"/>
      <c r="GE18" s="28"/>
      <c r="GF18" s="28"/>
      <c r="GG18" s="28"/>
      <c r="GH18" s="28"/>
      <c r="GI18" s="28"/>
      <c r="GJ18" s="28"/>
      <c r="GK18" s="28"/>
      <c r="GL18" s="28"/>
      <c r="GM18" s="28"/>
      <c r="GN18" s="28"/>
      <c r="GO18" s="28"/>
      <c r="GP18" s="28"/>
      <c r="GQ18" s="28"/>
      <c r="GR18" s="28"/>
      <c r="GS18" s="28"/>
      <c r="GT18" s="28"/>
      <c r="GU18" s="28"/>
      <c r="GV18" s="28"/>
      <c r="GW18" s="28"/>
      <c r="GX18" s="28"/>
      <c r="GY18" s="28"/>
      <c r="GZ18" s="28"/>
      <c r="HA18" s="28"/>
      <c r="HB18" s="28"/>
      <c r="HC18" s="28"/>
      <c r="HD18" s="28"/>
      <c r="HE18" s="28"/>
      <c r="HF18" s="28"/>
      <c r="HG18" s="28"/>
      <c r="HH18" s="28"/>
      <c r="HI18" s="28"/>
      <c r="HJ18" s="28"/>
      <c r="HK18" s="28"/>
      <c r="HL18" s="28"/>
      <c r="HM18" s="28"/>
      <c r="HN18" s="28"/>
      <c r="HO18" s="28"/>
      <c r="HP18" s="28"/>
      <c r="HQ18" s="28"/>
      <c r="HR18" s="28"/>
      <c r="HS18" s="28"/>
      <c r="HT18" s="28"/>
      <c r="HU18" s="28"/>
      <c r="HV18" s="28"/>
      <c r="HW18" s="28"/>
      <c r="HX18" s="28"/>
      <c r="HY18" s="28"/>
      <c r="HZ18" s="28"/>
      <c r="IA18" s="28"/>
      <c r="IB18" s="28"/>
      <c r="IC18" s="28"/>
      <c r="ID18" s="28"/>
      <c r="IE18" s="28"/>
      <c r="IF18" s="28"/>
      <c r="IG18" s="28"/>
      <c r="IH18" s="28"/>
      <c r="II18" s="28"/>
      <c r="IJ18" s="28"/>
      <c r="IK18" s="28"/>
      <c r="IL18" s="28"/>
      <c r="IM18" s="28"/>
      <c r="IN18" s="28"/>
      <c r="IO18" s="28"/>
    </row>
    <row r="19" spans="1:249" x14ac:dyDescent="0.25">
      <c r="A19" s="79" t="s">
        <v>350</v>
      </c>
      <c r="B19" s="77" t="s">
        <v>349</v>
      </c>
      <c r="C19" s="24"/>
      <c r="D19" s="24" t="s">
        <v>178</v>
      </c>
      <c r="E19" s="24" t="s">
        <v>178</v>
      </c>
      <c r="F19" s="125">
        <f t="shared" si="0"/>
        <v>0</v>
      </c>
      <c r="G19" s="125"/>
      <c r="H19" s="125"/>
      <c r="I19" s="125"/>
      <c r="J19" s="125"/>
      <c r="K19" s="35"/>
      <c r="L19" s="35"/>
      <c r="M19" s="35"/>
      <c r="N19" s="35"/>
      <c r="O19" s="35"/>
      <c r="P19" s="35"/>
      <c r="Q19" s="35"/>
      <c r="R19" s="35"/>
      <c r="S19" s="35"/>
      <c r="T19" s="35"/>
      <c r="U19" s="35"/>
      <c r="V19" s="35"/>
      <c r="W19" s="35"/>
      <c r="X19" s="35"/>
      <c r="Y19" s="35"/>
      <c r="Z19" s="35"/>
      <c r="AA19" s="35"/>
      <c r="AB19" s="35"/>
      <c r="AC19" s="35"/>
      <c r="AD19" s="35"/>
      <c r="AE19" s="35"/>
      <c r="AF19" s="35"/>
      <c r="AG19" s="35"/>
      <c r="AH19" s="35"/>
      <c r="AI19" s="35"/>
      <c r="AJ19" s="35"/>
      <c r="AK19" s="35"/>
      <c r="AL19" s="35"/>
      <c r="AM19" s="35"/>
      <c r="AN19" s="35"/>
      <c r="AO19" s="35"/>
      <c r="AP19" s="35"/>
      <c r="AQ19" s="35"/>
      <c r="AR19" s="35"/>
      <c r="AS19" s="35"/>
      <c r="AT19" s="35"/>
      <c r="AU19" s="35"/>
      <c r="AV19" s="35"/>
      <c r="AW19" s="35"/>
      <c r="AX19" s="35"/>
      <c r="AY19" s="35"/>
      <c r="AZ19" s="35"/>
      <c r="BA19" s="35"/>
      <c r="BB19" s="35"/>
      <c r="BC19" s="35"/>
      <c r="BD19" s="35"/>
      <c r="BE19" s="35"/>
      <c r="BF19" s="35"/>
      <c r="BG19" s="35"/>
      <c r="BH19" s="35"/>
      <c r="BI19" s="35"/>
      <c r="BJ19" s="35"/>
      <c r="BK19" s="35"/>
      <c r="BL19" s="35"/>
      <c r="BM19" s="35"/>
      <c r="BN19" s="35"/>
      <c r="BO19" s="35"/>
      <c r="BP19" s="35"/>
      <c r="BQ19" s="35"/>
      <c r="BR19" s="35"/>
      <c r="BS19" s="35"/>
      <c r="BT19" s="35"/>
      <c r="BU19" s="35"/>
      <c r="BV19" s="35"/>
      <c r="BW19" s="35"/>
      <c r="BX19" s="35"/>
      <c r="BY19" s="35"/>
      <c r="BZ19" s="35"/>
      <c r="CA19" s="35"/>
      <c r="CB19" s="35"/>
      <c r="CC19" s="35"/>
      <c r="CD19" s="35"/>
      <c r="CE19" s="35"/>
      <c r="CF19" s="35"/>
      <c r="CG19" s="35"/>
      <c r="CH19" s="35"/>
      <c r="CI19" s="35"/>
      <c r="CJ19" s="35"/>
      <c r="CK19" s="35"/>
      <c r="CL19" s="35"/>
      <c r="CM19" s="35"/>
      <c r="CN19" s="35"/>
      <c r="CO19" s="35"/>
      <c r="CP19" s="35"/>
      <c r="CQ19" s="35"/>
      <c r="CR19" s="35"/>
      <c r="CS19" s="35"/>
      <c r="CT19" s="35"/>
      <c r="CU19" s="35"/>
      <c r="CV19" s="35"/>
      <c r="CW19" s="35"/>
      <c r="CX19" s="35"/>
      <c r="CY19" s="35"/>
      <c r="CZ19" s="35"/>
      <c r="DA19" s="35"/>
      <c r="DB19" s="35"/>
      <c r="DC19" s="35"/>
      <c r="DD19" s="35"/>
      <c r="DE19" s="35"/>
      <c r="DF19" s="35"/>
      <c r="DG19" s="35"/>
      <c r="DH19" s="35"/>
      <c r="DI19" s="35"/>
      <c r="DJ19" s="35"/>
      <c r="DK19" s="35"/>
      <c r="DL19" s="35"/>
      <c r="DM19" s="35"/>
      <c r="DN19" s="35"/>
      <c r="DO19" s="35"/>
      <c r="DP19" s="35"/>
      <c r="DQ19" s="35"/>
      <c r="DR19" s="35"/>
      <c r="DS19" s="35"/>
      <c r="DT19" s="35"/>
      <c r="DU19" s="35"/>
      <c r="DV19" s="35"/>
      <c r="DW19" s="35"/>
      <c r="DX19" s="35"/>
      <c r="DY19" s="35"/>
      <c r="DZ19" s="35"/>
      <c r="EA19" s="35"/>
      <c r="EB19" s="35"/>
      <c r="EC19" s="35"/>
      <c r="ED19" s="35"/>
      <c r="EE19" s="35"/>
      <c r="EF19" s="35"/>
      <c r="EG19" s="35"/>
      <c r="EH19" s="35"/>
      <c r="EI19" s="35"/>
      <c r="EJ19" s="35"/>
      <c r="EK19" s="35"/>
      <c r="EL19" s="35"/>
      <c r="EM19" s="35"/>
      <c r="EN19" s="35"/>
      <c r="EO19" s="35"/>
      <c r="EP19" s="35"/>
      <c r="EQ19" s="35"/>
      <c r="ER19" s="35"/>
      <c r="ES19" s="35"/>
      <c r="ET19" s="35"/>
      <c r="EU19" s="35"/>
      <c r="EV19" s="35"/>
      <c r="EW19" s="35"/>
      <c r="EX19" s="35"/>
      <c r="EY19" s="35"/>
      <c r="EZ19" s="35"/>
      <c r="FA19" s="35"/>
      <c r="FB19" s="35"/>
      <c r="FC19" s="35"/>
      <c r="FD19" s="35"/>
      <c r="FE19" s="35"/>
      <c r="FF19" s="35"/>
      <c r="FG19" s="35"/>
      <c r="FH19" s="35"/>
      <c r="FI19" s="35"/>
      <c r="FJ19" s="35"/>
      <c r="FK19" s="35"/>
      <c r="FL19" s="35"/>
      <c r="FM19" s="35"/>
      <c r="FN19" s="35"/>
      <c r="FO19" s="35"/>
      <c r="FP19" s="35"/>
      <c r="FQ19" s="35"/>
      <c r="FR19" s="35"/>
      <c r="FS19" s="35"/>
      <c r="FT19" s="35"/>
      <c r="FU19" s="35"/>
      <c r="FV19" s="35"/>
      <c r="FW19" s="35"/>
      <c r="FX19" s="35"/>
      <c r="FY19" s="35"/>
      <c r="FZ19" s="35"/>
      <c r="GA19" s="35"/>
      <c r="GB19" s="35"/>
      <c r="GC19" s="35"/>
      <c r="GD19" s="35"/>
      <c r="GE19" s="35"/>
      <c r="GF19" s="35"/>
      <c r="GG19" s="35"/>
      <c r="GH19" s="35"/>
      <c r="GI19" s="35"/>
      <c r="GJ19" s="35"/>
      <c r="GK19" s="35"/>
      <c r="GL19" s="35"/>
      <c r="GM19" s="35"/>
      <c r="GN19" s="35"/>
      <c r="GO19" s="35"/>
      <c r="GP19" s="35"/>
      <c r="GQ19" s="35"/>
      <c r="GR19" s="35"/>
      <c r="GS19" s="35"/>
      <c r="GT19" s="35"/>
      <c r="GU19" s="35"/>
      <c r="GV19" s="35"/>
      <c r="GW19" s="35"/>
      <c r="GX19" s="35"/>
      <c r="GY19" s="35"/>
      <c r="GZ19" s="35"/>
      <c r="HA19" s="35"/>
      <c r="HB19" s="35"/>
      <c r="HC19" s="35"/>
      <c r="HD19" s="35"/>
      <c r="HE19" s="35"/>
      <c r="HF19" s="35"/>
      <c r="HG19" s="35"/>
      <c r="HH19" s="35"/>
      <c r="HI19" s="35"/>
      <c r="HJ19" s="35"/>
      <c r="HK19" s="35"/>
      <c r="HL19" s="35"/>
      <c r="HM19" s="35"/>
      <c r="HN19" s="35"/>
      <c r="HO19" s="35"/>
      <c r="HP19" s="35"/>
      <c r="HQ19" s="35"/>
      <c r="HR19" s="35"/>
      <c r="HS19" s="35"/>
      <c r="HT19" s="35"/>
      <c r="HU19" s="35"/>
      <c r="HV19" s="35"/>
      <c r="HW19" s="35"/>
      <c r="HX19" s="35"/>
      <c r="HY19" s="35"/>
      <c r="HZ19" s="35"/>
      <c r="IA19" s="35"/>
      <c r="IB19" s="35"/>
      <c r="IC19" s="35"/>
      <c r="ID19" s="35"/>
      <c r="IE19" s="35"/>
      <c r="IF19" s="35"/>
      <c r="IG19" s="35"/>
      <c r="IH19" s="35"/>
      <c r="II19" s="35"/>
      <c r="IJ19" s="35"/>
      <c r="IK19" s="35"/>
      <c r="IL19" s="35"/>
      <c r="IM19" s="35"/>
      <c r="IN19" s="35"/>
      <c r="IO19" s="35"/>
    </row>
    <row r="20" spans="1:249" ht="24.75" customHeight="1" x14ac:dyDescent="0.25">
      <c r="A20" s="80" t="s">
        <v>175</v>
      </c>
      <c r="B20" s="81" t="s">
        <v>176</v>
      </c>
      <c r="C20" s="82" t="s">
        <v>177</v>
      </c>
      <c r="D20" s="82" t="s">
        <v>178</v>
      </c>
      <c r="E20" s="82" t="s">
        <v>178</v>
      </c>
      <c r="F20" s="129">
        <f t="shared" si="0"/>
        <v>61745210.82</v>
      </c>
      <c r="G20" s="129">
        <f>G22+G47+G64+G67+G75+G82+G85+G116+G120+G121</f>
        <v>54077100</v>
      </c>
      <c r="H20" s="129">
        <f>H22+H47+H64+H67+H75+H82+H85+H116+H120+H121</f>
        <v>0</v>
      </c>
      <c r="I20" s="129">
        <f>I22+I47+I64+I67+I75+I82+I85+I116+I120+I121</f>
        <v>7668110.8200000003</v>
      </c>
      <c r="J20" s="129">
        <f>J22+J47+J64+J67+J75+J82+J85+J116+J120+J121</f>
        <v>0</v>
      </c>
      <c r="K20" s="35"/>
      <c r="L20" s="35"/>
      <c r="M20" s="35"/>
      <c r="N20" s="35"/>
      <c r="O20" s="35"/>
      <c r="P20" s="35"/>
      <c r="Q20" s="35"/>
      <c r="R20" s="35"/>
      <c r="S20" s="35"/>
      <c r="T20" s="35"/>
      <c r="U20" s="35"/>
      <c r="V20" s="35"/>
      <c r="W20" s="35"/>
      <c r="X20" s="35"/>
      <c r="Y20" s="35"/>
      <c r="Z20" s="35"/>
      <c r="AA20" s="35"/>
      <c r="AB20" s="35"/>
      <c r="AC20" s="35"/>
      <c r="AD20" s="35"/>
      <c r="AE20" s="35"/>
      <c r="AF20" s="35"/>
      <c r="AG20" s="35"/>
      <c r="AH20" s="35"/>
      <c r="AI20" s="35"/>
      <c r="AJ20" s="35"/>
      <c r="AK20" s="35"/>
      <c r="AL20" s="35"/>
      <c r="AM20" s="35"/>
      <c r="AN20" s="35"/>
      <c r="AO20" s="35"/>
      <c r="AP20" s="35"/>
      <c r="AQ20" s="35"/>
      <c r="AR20" s="35"/>
      <c r="AS20" s="35"/>
      <c r="AT20" s="35"/>
      <c r="AU20" s="35"/>
      <c r="AV20" s="35"/>
      <c r="AW20" s="35"/>
      <c r="AX20" s="35"/>
      <c r="AY20" s="35"/>
      <c r="AZ20" s="35"/>
      <c r="BA20" s="35"/>
      <c r="BB20" s="35"/>
      <c r="BC20" s="35"/>
      <c r="BD20" s="35"/>
      <c r="BE20" s="35"/>
      <c r="BF20" s="35"/>
      <c r="BG20" s="35"/>
      <c r="BH20" s="35"/>
      <c r="BI20" s="35"/>
      <c r="BJ20" s="35"/>
      <c r="BK20" s="35"/>
      <c r="BL20" s="35"/>
      <c r="BM20" s="35"/>
      <c r="BN20" s="35"/>
      <c r="BO20" s="35"/>
      <c r="BP20" s="35"/>
      <c r="BQ20" s="35"/>
      <c r="BR20" s="35"/>
      <c r="BS20" s="35"/>
      <c r="BT20" s="35"/>
      <c r="BU20" s="35"/>
      <c r="BV20" s="35"/>
      <c r="BW20" s="35"/>
      <c r="BX20" s="35"/>
      <c r="BY20" s="35"/>
      <c r="BZ20" s="35"/>
      <c r="CA20" s="35"/>
      <c r="CB20" s="35"/>
      <c r="CC20" s="35"/>
      <c r="CD20" s="35"/>
      <c r="CE20" s="35"/>
      <c r="CF20" s="35"/>
      <c r="CG20" s="35"/>
      <c r="CH20" s="35"/>
      <c r="CI20" s="35"/>
      <c r="CJ20" s="35"/>
      <c r="CK20" s="35"/>
      <c r="CL20" s="35"/>
      <c r="CM20" s="35"/>
      <c r="CN20" s="35"/>
      <c r="CO20" s="35"/>
      <c r="CP20" s="35"/>
      <c r="CQ20" s="35"/>
      <c r="CR20" s="35"/>
      <c r="CS20" s="35"/>
      <c r="CT20" s="35"/>
      <c r="CU20" s="35"/>
      <c r="CV20" s="35"/>
      <c r="CW20" s="35"/>
      <c r="CX20" s="35"/>
      <c r="CY20" s="35"/>
      <c r="CZ20" s="35"/>
      <c r="DA20" s="35"/>
      <c r="DB20" s="35"/>
      <c r="DC20" s="35"/>
      <c r="DD20" s="35"/>
      <c r="DE20" s="35"/>
      <c r="DF20" s="35"/>
      <c r="DG20" s="35"/>
      <c r="DH20" s="35"/>
      <c r="DI20" s="35"/>
      <c r="DJ20" s="35"/>
      <c r="DK20" s="35"/>
      <c r="DL20" s="35"/>
      <c r="DM20" s="35"/>
      <c r="DN20" s="35"/>
      <c r="DO20" s="35"/>
      <c r="DP20" s="35"/>
      <c r="DQ20" s="35"/>
      <c r="DR20" s="35"/>
      <c r="DS20" s="35"/>
      <c r="DT20" s="35"/>
      <c r="DU20" s="35"/>
      <c r="DV20" s="35"/>
      <c r="DW20" s="35"/>
      <c r="DX20" s="35"/>
      <c r="DY20" s="35"/>
      <c r="DZ20" s="35"/>
      <c r="EA20" s="35"/>
      <c r="EB20" s="35"/>
      <c r="EC20" s="35"/>
      <c r="ED20" s="35"/>
      <c r="EE20" s="35"/>
      <c r="EF20" s="35"/>
      <c r="EG20" s="35"/>
      <c r="EH20" s="35"/>
      <c r="EI20" s="35"/>
      <c r="EJ20" s="35"/>
      <c r="EK20" s="35"/>
      <c r="EL20" s="35"/>
      <c r="EM20" s="35"/>
      <c r="EN20" s="35"/>
      <c r="EO20" s="35"/>
      <c r="EP20" s="35"/>
      <c r="EQ20" s="35"/>
      <c r="ER20" s="35"/>
      <c r="ES20" s="35"/>
      <c r="ET20" s="35"/>
      <c r="EU20" s="35"/>
      <c r="EV20" s="35"/>
      <c r="EW20" s="35"/>
      <c r="EX20" s="35"/>
      <c r="EY20" s="35"/>
      <c r="EZ20" s="35"/>
      <c r="FA20" s="35"/>
      <c r="FB20" s="35"/>
      <c r="FC20" s="35"/>
      <c r="FD20" s="35"/>
      <c r="FE20" s="35"/>
      <c r="FF20" s="35"/>
      <c r="FG20" s="35"/>
      <c r="FH20" s="35"/>
      <c r="FI20" s="35"/>
      <c r="FJ20" s="35"/>
      <c r="FK20" s="35"/>
      <c r="FL20" s="35"/>
      <c r="FM20" s="35"/>
      <c r="FN20" s="35"/>
      <c r="FO20" s="35"/>
      <c r="FP20" s="35"/>
      <c r="FQ20" s="35"/>
      <c r="FR20" s="35"/>
      <c r="FS20" s="35"/>
      <c r="FT20" s="35"/>
      <c r="FU20" s="35"/>
      <c r="FV20" s="35"/>
      <c r="FW20" s="35"/>
      <c r="FX20" s="35"/>
      <c r="FY20" s="35"/>
      <c r="FZ20" s="35"/>
      <c r="GA20" s="35"/>
      <c r="GB20" s="35"/>
      <c r="GC20" s="35"/>
      <c r="GD20" s="35"/>
      <c r="GE20" s="35"/>
      <c r="GF20" s="35"/>
      <c r="GG20" s="35"/>
      <c r="GH20" s="35"/>
      <c r="GI20" s="35"/>
      <c r="GJ20" s="35"/>
      <c r="GK20" s="35"/>
      <c r="GL20" s="35"/>
      <c r="GM20" s="35"/>
      <c r="GN20" s="35"/>
      <c r="GO20" s="35"/>
      <c r="GP20" s="35"/>
      <c r="GQ20" s="35"/>
      <c r="GR20" s="35"/>
      <c r="GS20" s="35"/>
      <c r="GT20" s="35"/>
      <c r="GU20" s="35"/>
      <c r="GV20" s="35"/>
      <c r="GW20" s="35"/>
      <c r="GX20" s="35"/>
      <c r="GY20" s="35"/>
      <c r="GZ20" s="35"/>
      <c r="HA20" s="35"/>
      <c r="HB20" s="35"/>
      <c r="HC20" s="35"/>
      <c r="HD20" s="35"/>
      <c r="HE20" s="35"/>
      <c r="HF20" s="35"/>
      <c r="HG20" s="35"/>
      <c r="HH20" s="35"/>
      <c r="HI20" s="35"/>
      <c r="HJ20" s="35"/>
      <c r="HK20" s="35"/>
      <c r="HL20" s="35"/>
      <c r="HM20" s="35"/>
      <c r="HN20" s="35"/>
      <c r="HO20" s="35"/>
      <c r="HP20" s="35"/>
      <c r="HQ20" s="35"/>
      <c r="HR20" s="35"/>
      <c r="HS20" s="35"/>
      <c r="HT20" s="35"/>
      <c r="HU20" s="35"/>
      <c r="HV20" s="35"/>
      <c r="HW20" s="35"/>
      <c r="HX20" s="35"/>
      <c r="HY20" s="35"/>
      <c r="HZ20" s="35"/>
      <c r="IA20" s="35"/>
      <c r="IB20" s="35"/>
      <c r="IC20" s="35"/>
      <c r="ID20" s="35"/>
      <c r="IE20" s="35"/>
      <c r="IF20" s="35"/>
      <c r="IG20" s="35"/>
      <c r="IH20" s="35"/>
      <c r="II20" s="35"/>
      <c r="IJ20" s="35"/>
      <c r="IK20" s="35"/>
      <c r="IL20" s="35"/>
      <c r="IM20" s="35"/>
      <c r="IN20" s="35"/>
      <c r="IO20" s="35"/>
    </row>
    <row r="21" spans="1:249" x14ac:dyDescent="0.25">
      <c r="A21" s="27" t="s">
        <v>1</v>
      </c>
      <c r="B21" s="202" t="s">
        <v>178</v>
      </c>
      <c r="C21" s="203" t="s">
        <v>178</v>
      </c>
      <c r="D21" s="203" t="s">
        <v>178</v>
      </c>
      <c r="E21" s="203" t="s">
        <v>178</v>
      </c>
      <c r="F21" s="204"/>
      <c r="G21" s="204"/>
      <c r="H21" s="204"/>
      <c r="I21" s="204"/>
      <c r="J21" s="204"/>
      <c r="K21" s="35"/>
      <c r="L21" s="35"/>
      <c r="M21" s="35"/>
      <c r="N21" s="35"/>
      <c r="O21" s="35"/>
      <c r="P21" s="35"/>
      <c r="Q21" s="35"/>
      <c r="R21" s="35"/>
      <c r="S21" s="35"/>
      <c r="T21" s="35"/>
      <c r="U21" s="35"/>
      <c r="V21" s="35"/>
      <c r="W21" s="35"/>
      <c r="X21" s="35"/>
      <c r="Y21" s="35"/>
      <c r="Z21" s="35"/>
      <c r="AA21" s="35"/>
      <c r="AB21" s="35"/>
      <c r="AC21" s="35"/>
      <c r="AD21" s="35"/>
      <c r="AE21" s="35"/>
      <c r="AF21" s="35"/>
      <c r="AG21" s="35"/>
      <c r="AH21" s="35"/>
      <c r="AI21" s="35"/>
      <c r="AJ21" s="35"/>
      <c r="AK21" s="35"/>
      <c r="AL21" s="35"/>
      <c r="AM21" s="35"/>
      <c r="AN21" s="35"/>
      <c r="AO21" s="35"/>
      <c r="AP21" s="35"/>
      <c r="AQ21" s="35"/>
      <c r="AR21" s="35"/>
      <c r="AS21" s="35"/>
      <c r="AT21" s="35"/>
      <c r="AU21" s="35"/>
      <c r="AV21" s="35"/>
      <c r="AW21" s="35"/>
      <c r="AX21" s="35"/>
      <c r="AY21" s="35"/>
      <c r="AZ21" s="35"/>
      <c r="BA21" s="35"/>
      <c r="BB21" s="35"/>
      <c r="BC21" s="35"/>
      <c r="BD21" s="35"/>
      <c r="BE21" s="35"/>
      <c r="BF21" s="35"/>
      <c r="BG21" s="35"/>
      <c r="BH21" s="35"/>
      <c r="BI21" s="35"/>
      <c r="BJ21" s="35"/>
      <c r="BK21" s="35"/>
      <c r="BL21" s="35"/>
      <c r="BM21" s="35"/>
      <c r="BN21" s="35"/>
      <c r="BO21" s="35"/>
      <c r="BP21" s="35"/>
      <c r="BQ21" s="35"/>
      <c r="BR21" s="35"/>
      <c r="BS21" s="35"/>
      <c r="BT21" s="35"/>
      <c r="BU21" s="35"/>
      <c r="BV21" s="35"/>
      <c r="BW21" s="35"/>
      <c r="BX21" s="35"/>
      <c r="BY21" s="35"/>
      <c r="BZ21" s="35"/>
      <c r="CA21" s="35"/>
      <c r="CB21" s="35"/>
      <c r="CC21" s="35"/>
      <c r="CD21" s="35"/>
      <c r="CE21" s="35"/>
      <c r="CF21" s="35"/>
      <c r="CG21" s="35"/>
      <c r="CH21" s="35"/>
      <c r="CI21" s="35"/>
      <c r="CJ21" s="35"/>
      <c r="CK21" s="35"/>
      <c r="CL21" s="35"/>
      <c r="CM21" s="35"/>
      <c r="CN21" s="35"/>
      <c r="CO21" s="35"/>
      <c r="CP21" s="35"/>
      <c r="CQ21" s="35"/>
      <c r="CR21" s="35"/>
      <c r="CS21" s="35"/>
      <c r="CT21" s="35"/>
      <c r="CU21" s="35"/>
      <c r="CV21" s="35"/>
      <c r="CW21" s="35"/>
      <c r="CX21" s="35"/>
      <c r="CY21" s="35"/>
      <c r="CZ21" s="35"/>
      <c r="DA21" s="35"/>
      <c r="DB21" s="35"/>
      <c r="DC21" s="35"/>
      <c r="DD21" s="35"/>
      <c r="DE21" s="35"/>
      <c r="DF21" s="35"/>
      <c r="DG21" s="35"/>
      <c r="DH21" s="35"/>
      <c r="DI21" s="35"/>
      <c r="DJ21" s="35"/>
      <c r="DK21" s="35"/>
      <c r="DL21" s="35"/>
      <c r="DM21" s="35"/>
      <c r="DN21" s="35"/>
      <c r="DO21" s="35"/>
      <c r="DP21" s="35"/>
      <c r="DQ21" s="35"/>
      <c r="DR21" s="35"/>
      <c r="DS21" s="35"/>
      <c r="DT21" s="35"/>
      <c r="DU21" s="35"/>
      <c r="DV21" s="35"/>
      <c r="DW21" s="35"/>
      <c r="DX21" s="35"/>
      <c r="DY21" s="35"/>
      <c r="DZ21" s="35"/>
      <c r="EA21" s="35"/>
      <c r="EB21" s="35"/>
      <c r="EC21" s="35"/>
      <c r="ED21" s="35"/>
      <c r="EE21" s="35"/>
      <c r="EF21" s="35"/>
      <c r="EG21" s="35"/>
      <c r="EH21" s="35"/>
      <c r="EI21" s="35"/>
      <c r="EJ21" s="35"/>
      <c r="EK21" s="35"/>
      <c r="EL21" s="35"/>
      <c r="EM21" s="35"/>
      <c r="EN21" s="35"/>
      <c r="EO21" s="35"/>
      <c r="EP21" s="35"/>
      <c r="EQ21" s="35"/>
      <c r="ER21" s="35"/>
      <c r="ES21" s="35"/>
      <c r="ET21" s="35"/>
      <c r="EU21" s="35"/>
      <c r="EV21" s="35"/>
      <c r="EW21" s="35"/>
      <c r="EX21" s="35"/>
      <c r="EY21" s="35"/>
      <c r="EZ21" s="35"/>
      <c r="FA21" s="35"/>
      <c r="FB21" s="35"/>
      <c r="FC21" s="35"/>
      <c r="FD21" s="35"/>
      <c r="FE21" s="35"/>
      <c r="FF21" s="35"/>
      <c r="FG21" s="35"/>
      <c r="FH21" s="35"/>
      <c r="FI21" s="35"/>
      <c r="FJ21" s="35"/>
      <c r="FK21" s="35"/>
      <c r="FL21" s="35"/>
      <c r="FM21" s="35"/>
      <c r="FN21" s="35"/>
      <c r="FO21" s="35"/>
      <c r="FP21" s="35"/>
      <c r="FQ21" s="35"/>
      <c r="FR21" s="35"/>
      <c r="FS21" s="35"/>
      <c r="FT21" s="35"/>
      <c r="FU21" s="35"/>
      <c r="FV21" s="35"/>
      <c r="FW21" s="35"/>
      <c r="FX21" s="35"/>
      <c r="FY21" s="35"/>
      <c r="FZ21" s="35"/>
      <c r="GA21" s="35"/>
      <c r="GB21" s="35"/>
      <c r="GC21" s="35"/>
      <c r="GD21" s="35"/>
      <c r="GE21" s="35"/>
      <c r="GF21" s="35"/>
      <c r="GG21" s="35"/>
      <c r="GH21" s="35"/>
      <c r="GI21" s="35"/>
      <c r="GJ21" s="35"/>
      <c r="GK21" s="35"/>
      <c r="GL21" s="35"/>
      <c r="GM21" s="35"/>
      <c r="GN21" s="35"/>
      <c r="GO21" s="35"/>
      <c r="GP21" s="35"/>
      <c r="GQ21" s="35"/>
      <c r="GR21" s="35"/>
      <c r="GS21" s="35"/>
      <c r="GT21" s="35"/>
      <c r="GU21" s="35"/>
      <c r="GV21" s="35"/>
      <c r="GW21" s="35"/>
      <c r="GX21" s="35"/>
      <c r="GY21" s="35"/>
      <c r="GZ21" s="35"/>
      <c r="HA21" s="35"/>
      <c r="HB21" s="35"/>
      <c r="HC21" s="35"/>
      <c r="HD21" s="35"/>
      <c r="HE21" s="35"/>
      <c r="HF21" s="35"/>
      <c r="HG21" s="35"/>
      <c r="HH21" s="35"/>
      <c r="HI21" s="35"/>
      <c r="HJ21" s="35"/>
      <c r="HK21" s="35"/>
      <c r="HL21" s="35"/>
      <c r="HM21" s="35"/>
      <c r="HN21" s="35"/>
      <c r="HO21" s="35"/>
      <c r="HP21" s="35"/>
      <c r="HQ21" s="35"/>
      <c r="HR21" s="35"/>
      <c r="HS21" s="35"/>
      <c r="HT21" s="35"/>
      <c r="HU21" s="35"/>
      <c r="HV21" s="35"/>
      <c r="HW21" s="35"/>
      <c r="HX21" s="35"/>
      <c r="HY21" s="35"/>
      <c r="HZ21" s="35"/>
      <c r="IA21" s="35"/>
      <c r="IB21" s="35"/>
      <c r="IC21" s="35"/>
      <c r="ID21" s="35"/>
      <c r="IE21" s="35"/>
      <c r="IF21" s="35"/>
      <c r="IG21" s="35"/>
      <c r="IH21" s="35"/>
      <c r="II21" s="35"/>
      <c r="IJ21" s="35"/>
      <c r="IK21" s="35"/>
      <c r="IL21" s="35"/>
      <c r="IM21" s="35"/>
      <c r="IN21" s="35"/>
      <c r="IO21" s="35"/>
    </row>
    <row r="22" spans="1:249" x14ac:dyDescent="0.25">
      <c r="A22" s="29" t="s">
        <v>179</v>
      </c>
      <c r="B22" s="30" t="s">
        <v>180</v>
      </c>
      <c r="C22" s="31" t="s">
        <v>181</v>
      </c>
      <c r="D22" s="31" t="s">
        <v>182</v>
      </c>
      <c r="E22" s="31" t="s">
        <v>178</v>
      </c>
      <c r="F22" s="52">
        <f>G22+H22+I22+J22</f>
        <v>47875491.399999999</v>
      </c>
      <c r="G22" s="52">
        <f>G24+G35+G39+G42</f>
        <v>46196200</v>
      </c>
      <c r="H22" s="52">
        <f>H24+H35+H39+H42</f>
        <v>0</v>
      </c>
      <c r="I22" s="52">
        <f>I24+I35+I39+I42</f>
        <v>1679291.4</v>
      </c>
      <c r="J22" s="52">
        <f>J24+J35+J39+J42</f>
        <v>0</v>
      </c>
      <c r="K22" s="28"/>
      <c r="L22" s="28"/>
      <c r="M22" s="28"/>
      <c r="N22" s="28"/>
      <c r="O22" s="28"/>
      <c r="P22" s="28"/>
      <c r="Q22" s="28"/>
      <c r="R22" s="28"/>
      <c r="S22" s="28"/>
      <c r="T22" s="28"/>
      <c r="U22" s="28"/>
      <c r="V22" s="28"/>
      <c r="W22" s="28"/>
      <c r="X22" s="28"/>
      <c r="Y22" s="28"/>
      <c r="Z22" s="28"/>
      <c r="AA22" s="28"/>
      <c r="AB22" s="28"/>
      <c r="AC22" s="28"/>
      <c r="AD22" s="28"/>
      <c r="AE22" s="28"/>
      <c r="AF22" s="28"/>
      <c r="AG22" s="28"/>
      <c r="AH22" s="28"/>
      <c r="AI22" s="28"/>
      <c r="AJ22" s="28"/>
      <c r="AK22" s="28"/>
      <c r="AL22" s="28"/>
      <c r="AM22" s="28"/>
      <c r="AN22" s="28"/>
      <c r="AO22" s="28"/>
      <c r="AP22" s="28"/>
      <c r="AQ22" s="28"/>
      <c r="AR22" s="28"/>
      <c r="AS22" s="28"/>
      <c r="AT22" s="28"/>
      <c r="AU22" s="28"/>
      <c r="AV22" s="28"/>
      <c r="AW22" s="28"/>
      <c r="AX22" s="28"/>
      <c r="AY22" s="28"/>
      <c r="AZ22" s="28"/>
      <c r="BA22" s="28"/>
      <c r="BB22" s="28"/>
      <c r="BC22" s="28"/>
      <c r="BD22" s="28"/>
      <c r="BE22" s="28"/>
      <c r="BF22" s="28"/>
      <c r="BG22" s="28"/>
      <c r="BH22" s="28"/>
      <c r="BI22" s="28"/>
      <c r="BJ22" s="28"/>
      <c r="BK22" s="28"/>
      <c r="BL22" s="28"/>
      <c r="BM22" s="28"/>
      <c r="BN22" s="28"/>
      <c r="BO22" s="28"/>
      <c r="BP22" s="28"/>
      <c r="BQ22" s="28"/>
      <c r="BR22" s="28"/>
      <c r="BS22" s="28"/>
      <c r="BT22" s="28"/>
      <c r="BU22" s="28"/>
      <c r="BV22" s="28"/>
      <c r="BW22" s="28"/>
      <c r="BX22" s="28"/>
      <c r="BY22" s="28"/>
      <c r="BZ22" s="28"/>
      <c r="CA22" s="28"/>
      <c r="CB22" s="28"/>
      <c r="CC22" s="28"/>
      <c r="CD22" s="28"/>
      <c r="CE22" s="28"/>
      <c r="CF22" s="28"/>
      <c r="CG22" s="28"/>
      <c r="CH22" s="28"/>
      <c r="CI22" s="28"/>
      <c r="CJ22" s="28"/>
      <c r="CK22" s="28"/>
      <c r="CL22" s="28"/>
      <c r="CM22" s="28"/>
      <c r="CN22" s="28"/>
      <c r="CO22" s="28"/>
      <c r="CP22" s="28"/>
      <c r="CQ22" s="28"/>
      <c r="CR22" s="28"/>
      <c r="CS22" s="28"/>
      <c r="CT22" s="28"/>
      <c r="CU22" s="28"/>
      <c r="CV22" s="28"/>
      <c r="CW22" s="28"/>
      <c r="CX22" s="28"/>
      <c r="CY22" s="28"/>
      <c r="CZ22" s="28"/>
      <c r="DA22" s="28"/>
      <c r="DB22" s="28"/>
      <c r="DC22" s="28"/>
      <c r="DD22" s="28"/>
      <c r="DE22" s="28"/>
      <c r="DF22" s="28"/>
      <c r="DG22" s="28"/>
      <c r="DH22" s="28"/>
      <c r="DI22" s="28"/>
      <c r="DJ22" s="28"/>
      <c r="DK22" s="28"/>
      <c r="DL22" s="28"/>
      <c r="DM22" s="28"/>
      <c r="DN22" s="28"/>
      <c r="DO22" s="28"/>
      <c r="DP22" s="28"/>
      <c r="DQ22" s="28"/>
      <c r="DR22" s="28"/>
      <c r="DS22" s="28"/>
      <c r="DT22" s="28"/>
      <c r="DU22" s="28"/>
      <c r="DV22" s="28"/>
      <c r="DW22" s="28"/>
      <c r="DX22" s="28"/>
      <c r="DY22" s="28"/>
      <c r="DZ22" s="28"/>
      <c r="EA22" s="28"/>
      <c r="EB22" s="28"/>
      <c r="EC22" s="28"/>
      <c r="ED22" s="28"/>
      <c r="EE22" s="28"/>
      <c r="EF22" s="28"/>
      <c r="EG22" s="28"/>
      <c r="EH22" s="28"/>
      <c r="EI22" s="28"/>
      <c r="EJ22" s="28"/>
      <c r="EK22" s="28"/>
      <c r="EL22" s="28"/>
      <c r="EM22" s="28"/>
      <c r="EN22" s="28"/>
      <c r="EO22" s="28"/>
      <c r="EP22" s="28"/>
      <c r="EQ22" s="28"/>
      <c r="ER22" s="28"/>
      <c r="ES22" s="28"/>
      <c r="ET22" s="28"/>
      <c r="EU22" s="28"/>
      <c r="EV22" s="28"/>
      <c r="EW22" s="28"/>
      <c r="EX22" s="28"/>
      <c r="EY22" s="28"/>
      <c r="EZ22" s="28"/>
      <c r="FA22" s="28"/>
      <c r="FB22" s="28"/>
      <c r="FC22" s="28"/>
      <c r="FD22" s="28"/>
      <c r="FE22" s="28"/>
      <c r="FF22" s="28"/>
      <c r="FG22" s="28"/>
      <c r="FH22" s="28"/>
      <c r="FI22" s="28"/>
      <c r="FJ22" s="28"/>
      <c r="FK22" s="28"/>
      <c r="FL22" s="28"/>
      <c r="FM22" s="28"/>
      <c r="FN22" s="28"/>
      <c r="FO22" s="28"/>
      <c r="FP22" s="28"/>
      <c r="FQ22" s="28"/>
      <c r="FR22" s="28"/>
      <c r="FS22" s="28"/>
      <c r="FT22" s="28"/>
      <c r="FU22" s="28"/>
      <c r="FV22" s="28"/>
      <c r="FW22" s="28"/>
      <c r="FX22" s="28"/>
      <c r="FY22" s="28"/>
      <c r="FZ22" s="28"/>
      <c r="GA22" s="28"/>
      <c r="GB22" s="28"/>
      <c r="GC22" s="28"/>
      <c r="GD22" s="28"/>
      <c r="GE22" s="28"/>
      <c r="GF22" s="28"/>
      <c r="GG22" s="28"/>
      <c r="GH22" s="28"/>
      <c r="GI22" s="28"/>
      <c r="GJ22" s="28"/>
      <c r="GK22" s="28"/>
      <c r="GL22" s="28"/>
      <c r="GM22" s="28"/>
      <c r="GN22" s="28"/>
      <c r="GO22" s="28"/>
      <c r="GP22" s="28"/>
      <c r="GQ22" s="28"/>
      <c r="GR22" s="28"/>
      <c r="GS22" s="28"/>
      <c r="GT22" s="28"/>
      <c r="GU22" s="28"/>
      <c r="GV22" s="28"/>
      <c r="GW22" s="28"/>
      <c r="GX22" s="28"/>
      <c r="GY22" s="28"/>
      <c r="GZ22" s="28"/>
      <c r="HA22" s="28"/>
      <c r="HB22" s="28"/>
      <c r="HC22" s="28"/>
      <c r="HD22" s="28"/>
      <c r="HE22" s="28"/>
      <c r="HF22" s="28"/>
      <c r="HG22" s="28"/>
      <c r="HH22" s="28"/>
      <c r="HI22" s="28"/>
      <c r="HJ22" s="28"/>
      <c r="HK22" s="28"/>
      <c r="HL22" s="28"/>
      <c r="HM22" s="28"/>
      <c r="HN22" s="28"/>
      <c r="HO22" s="28"/>
      <c r="HP22" s="28"/>
      <c r="HQ22" s="28"/>
      <c r="HR22" s="28"/>
      <c r="HS22" s="28"/>
      <c r="HT22" s="28"/>
      <c r="HU22" s="28"/>
      <c r="HV22" s="28"/>
      <c r="HW22" s="28"/>
      <c r="HX22" s="28"/>
      <c r="HY22" s="28"/>
      <c r="HZ22" s="28"/>
      <c r="IA22" s="28"/>
      <c r="IB22" s="28"/>
      <c r="IC22" s="28"/>
      <c r="ID22" s="28"/>
      <c r="IE22" s="28"/>
      <c r="IF22" s="28"/>
      <c r="IG22" s="28"/>
      <c r="IH22" s="28"/>
      <c r="II22" s="28"/>
      <c r="IJ22" s="28"/>
      <c r="IK22" s="28"/>
      <c r="IL22" s="28"/>
      <c r="IM22" s="28"/>
      <c r="IN22" s="28"/>
      <c r="IO22" s="28"/>
    </row>
    <row r="23" spans="1:249" x14ac:dyDescent="0.25">
      <c r="A23" s="27" t="s">
        <v>1</v>
      </c>
      <c r="B23" s="202" t="s">
        <v>178</v>
      </c>
      <c r="C23" s="203" t="s">
        <v>178</v>
      </c>
      <c r="D23" s="203" t="s">
        <v>178</v>
      </c>
      <c r="E23" s="203" t="s">
        <v>178</v>
      </c>
      <c r="F23" s="203" t="s">
        <v>178</v>
      </c>
      <c r="G23" s="203" t="s">
        <v>178</v>
      </c>
      <c r="H23" s="203" t="s">
        <v>178</v>
      </c>
      <c r="I23" s="203" t="s">
        <v>178</v>
      </c>
      <c r="J23" s="203" t="s">
        <v>178</v>
      </c>
      <c r="K23" s="35"/>
      <c r="L23" s="35"/>
      <c r="M23" s="35"/>
      <c r="N23" s="35"/>
      <c r="O23" s="35"/>
      <c r="P23" s="35"/>
      <c r="Q23" s="35"/>
      <c r="R23" s="35"/>
      <c r="S23" s="35"/>
      <c r="T23" s="35"/>
      <c r="U23" s="35"/>
      <c r="V23" s="35"/>
      <c r="W23" s="35"/>
      <c r="X23" s="35"/>
      <c r="Y23" s="35"/>
      <c r="Z23" s="35"/>
      <c r="AA23" s="35"/>
      <c r="AB23" s="35"/>
      <c r="AC23" s="35"/>
      <c r="AD23" s="35"/>
      <c r="AE23" s="35"/>
      <c r="AF23" s="35"/>
      <c r="AG23" s="35"/>
      <c r="AH23" s="35"/>
      <c r="AI23" s="35"/>
      <c r="AJ23" s="35"/>
      <c r="AK23" s="35"/>
      <c r="AL23" s="35"/>
      <c r="AM23" s="35"/>
      <c r="AN23" s="35"/>
      <c r="AO23" s="35"/>
      <c r="AP23" s="35"/>
      <c r="AQ23" s="35"/>
      <c r="AR23" s="35"/>
      <c r="AS23" s="35"/>
      <c r="AT23" s="35"/>
      <c r="AU23" s="35"/>
      <c r="AV23" s="35"/>
      <c r="AW23" s="35"/>
      <c r="AX23" s="35"/>
      <c r="AY23" s="35"/>
      <c r="AZ23" s="35"/>
      <c r="BA23" s="35"/>
      <c r="BB23" s="35"/>
      <c r="BC23" s="35"/>
      <c r="BD23" s="35"/>
      <c r="BE23" s="35"/>
      <c r="BF23" s="35"/>
      <c r="BG23" s="35"/>
      <c r="BH23" s="35"/>
      <c r="BI23" s="35"/>
      <c r="BJ23" s="35"/>
      <c r="BK23" s="35"/>
      <c r="BL23" s="35"/>
      <c r="BM23" s="35"/>
      <c r="BN23" s="35"/>
      <c r="BO23" s="35"/>
      <c r="BP23" s="35"/>
      <c r="BQ23" s="35"/>
      <c r="BR23" s="35"/>
      <c r="BS23" s="35"/>
      <c r="BT23" s="35"/>
      <c r="BU23" s="35"/>
      <c r="BV23" s="35"/>
      <c r="BW23" s="35"/>
      <c r="BX23" s="35"/>
      <c r="BY23" s="35"/>
      <c r="BZ23" s="35"/>
      <c r="CA23" s="35"/>
      <c r="CB23" s="35"/>
      <c r="CC23" s="35"/>
      <c r="CD23" s="35"/>
      <c r="CE23" s="35"/>
      <c r="CF23" s="35"/>
      <c r="CG23" s="35"/>
      <c r="CH23" s="35"/>
      <c r="CI23" s="35"/>
      <c r="CJ23" s="35"/>
      <c r="CK23" s="35"/>
      <c r="CL23" s="35"/>
      <c r="CM23" s="35"/>
      <c r="CN23" s="35"/>
      <c r="CO23" s="35"/>
      <c r="CP23" s="35"/>
      <c r="CQ23" s="35"/>
      <c r="CR23" s="35"/>
      <c r="CS23" s="35"/>
      <c r="CT23" s="35"/>
      <c r="CU23" s="35"/>
      <c r="CV23" s="35"/>
      <c r="CW23" s="35"/>
      <c r="CX23" s="35"/>
      <c r="CY23" s="35"/>
      <c r="CZ23" s="35"/>
      <c r="DA23" s="35"/>
      <c r="DB23" s="35"/>
      <c r="DC23" s="35"/>
      <c r="DD23" s="35"/>
      <c r="DE23" s="35"/>
      <c r="DF23" s="35"/>
      <c r="DG23" s="35"/>
      <c r="DH23" s="35"/>
      <c r="DI23" s="35"/>
      <c r="DJ23" s="35"/>
      <c r="DK23" s="35"/>
      <c r="DL23" s="35"/>
      <c r="DM23" s="35"/>
      <c r="DN23" s="35"/>
      <c r="DO23" s="35"/>
      <c r="DP23" s="35"/>
      <c r="DQ23" s="35"/>
      <c r="DR23" s="35"/>
      <c r="DS23" s="35"/>
      <c r="DT23" s="35"/>
      <c r="DU23" s="35"/>
      <c r="DV23" s="35"/>
      <c r="DW23" s="35"/>
      <c r="DX23" s="35"/>
      <c r="DY23" s="35"/>
      <c r="DZ23" s="35"/>
      <c r="EA23" s="35"/>
      <c r="EB23" s="35"/>
      <c r="EC23" s="35"/>
      <c r="ED23" s="35"/>
      <c r="EE23" s="35"/>
      <c r="EF23" s="35"/>
      <c r="EG23" s="35"/>
      <c r="EH23" s="35"/>
      <c r="EI23" s="35"/>
      <c r="EJ23" s="35"/>
      <c r="EK23" s="35"/>
      <c r="EL23" s="35"/>
      <c r="EM23" s="35"/>
      <c r="EN23" s="35"/>
      <c r="EO23" s="35"/>
      <c r="EP23" s="35"/>
      <c r="EQ23" s="35"/>
      <c r="ER23" s="35"/>
      <c r="ES23" s="35"/>
      <c r="ET23" s="35"/>
      <c r="EU23" s="35"/>
      <c r="EV23" s="35"/>
      <c r="EW23" s="35"/>
      <c r="EX23" s="35"/>
      <c r="EY23" s="35"/>
      <c r="EZ23" s="35"/>
      <c r="FA23" s="35"/>
      <c r="FB23" s="35"/>
      <c r="FC23" s="35"/>
      <c r="FD23" s="35"/>
      <c r="FE23" s="35"/>
      <c r="FF23" s="35"/>
      <c r="FG23" s="35"/>
      <c r="FH23" s="35"/>
      <c r="FI23" s="35"/>
      <c r="FJ23" s="35"/>
      <c r="FK23" s="35"/>
      <c r="FL23" s="35"/>
      <c r="FM23" s="35"/>
      <c r="FN23" s="35"/>
      <c r="FO23" s="35"/>
      <c r="FP23" s="35"/>
      <c r="FQ23" s="35"/>
      <c r="FR23" s="35"/>
      <c r="FS23" s="35"/>
      <c r="FT23" s="35"/>
      <c r="FU23" s="35"/>
      <c r="FV23" s="35"/>
      <c r="FW23" s="35"/>
      <c r="FX23" s="35"/>
      <c r="FY23" s="35"/>
      <c r="FZ23" s="35"/>
      <c r="GA23" s="35"/>
      <c r="GB23" s="35"/>
      <c r="GC23" s="35"/>
      <c r="GD23" s="35"/>
      <c r="GE23" s="35"/>
      <c r="GF23" s="35"/>
      <c r="GG23" s="35"/>
      <c r="GH23" s="35"/>
      <c r="GI23" s="35"/>
      <c r="GJ23" s="35"/>
      <c r="GK23" s="35"/>
      <c r="GL23" s="35"/>
      <c r="GM23" s="35"/>
      <c r="GN23" s="35"/>
      <c r="GO23" s="35"/>
      <c r="GP23" s="35"/>
      <c r="GQ23" s="35"/>
      <c r="GR23" s="35"/>
      <c r="GS23" s="35"/>
      <c r="GT23" s="35"/>
      <c r="GU23" s="35"/>
      <c r="GV23" s="35"/>
      <c r="GW23" s="35"/>
      <c r="GX23" s="35"/>
      <c r="GY23" s="35"/>
      <c r="GZ23" s="35"/>
      <c r="HA23" s="35"/>
      <c r="HB23" s="35"/>
      <c r="HC23" s="35"/>
      <c r="HD23" s="35"/>
      <c r="HE23" s="35"/>
      <c r="HF23" s="35"/>
      <c r="HG23" s="35"/>
      <c r="HH23" s="35"/>
      <c r="HI23" s="35"/>
      <c r="HJ23" s="35"/>
      <c r="HK23" s="35"/>
      <c r="HL23" s="35"/>
      <c r="HM23" s="35"/>
      <c r="HN23" s="35"/>
      <c r="HO23" s="35"/>
      <c r="HP23" s="35"/>
      <c r="HQ23" s="35"/>
      <c r="HR23" s="35"/>
      <c r="HS23" s="35"/>
      <c r="HT23" s="35"/>
      <c r="HU23" s="35"/>
      <c r="HV23" s="35"/>
      <c r="HW23" s="35"/>
      <c r="HX23" s="35"/>
      <c r="HY23" s="35"/>
      <c r="HZ23" s="35"/>
      <c r="IA23" s="35"/>
      <c r="IB23" s="35"/>
      <c r="IC23" s="35"/>
      <c r="ID23" s="35"/>
      <c r="IE23" s="35"/>
      <c r="IF23" s="35"/>
      <c r="IG23" s="35"/>
      <c r="IH23" s="35"/>
      <c r="II23" s="35"/>
      <c r="IJ23" s="35"/>
      <c r="IK23" s="35"/>
      <c r="IL23" s="35"/>
      <c r="IM23" s="35"/>
      <c r="IN23" s="35"/>
      <c r="IO23" s="35"/>
    </row>
    <row r="24" spans="1:249" x14ac:dyDescent="0.25">
      <c r="A24" s="29" t="s">
        <v>183</v>
      </c>
      <c r="B24" s="30" t="s">
        <v>184</v>
      </c>
      <c r="C24" s="31" t="s">
        <v>185</v>
      </c>
      <c r="D24" s="31" t="s">
        <v>186</v>
      </c>
      <c r="E24" s="31" t="s">
        <v>178</v>
      </c>
      <c r="F24" s="52">
        <f>G24+H24+I24+J24</f>
        <v>36671700</v>
      </c>
      <c r="G24" s="52">
        <f>G26+G34</f>
        <v>35481000</v>
      </c>
      <c r="H24" s="52">
        <f>H26+H34</f>
        <v>0</v>
      </c>
      <c r="I24" s="52">
        <f>I26+I34</f>
        <v>1190700</v>
      </c>
      <c r="J24" s="52">
        <f>J26+J34</f>
        <v>0</v>
      </c>
      <c r="K24" s="35"/>
      <c r="L24" s="35"/>
      <c r="M24" s="35"/>
      <c r="N24" s="35"/>
      <c r="O24" s="35"/>
      <c r="P24" s="35"/>
      <c r="Q24" s="35"/>
      <c r="R24" s="35"/>
      <c r="S24" s="35"/>
      <c r="T24" s="35"/>
      <c r="U24" s="35"/>
      <c r="V24" s="35"/>
      <c r="W24" s="35"/>
      <c r="X24" s="35"/>
      <c r="Y24" s="35"/>
      <c r="Z24" s="35"/>
      <c r="AA24" s="35"/>
      <c r="AB24" s="35"/>
      <c r="AC24" s="35"/>
      <c r="AD24" s="35"/>
      <c r="AE24" s="35"/>
      <c r="AF24" s="35"/>
      <c r="AG24" s="35"/>
      <c r="AH24" s="35"/>
      <c r="AI24" s="35"/>
      <c r="AJ24" s="35"/>
      <c r="AK24" s="35"/>
      <c r="AL24" s="35"/>
      <c r="AM24" s="35"/>
      <c r="AN24" s="35"/>
      <c r="AO24" s="35"/>
      <c r="AP24" s="35"/>
      <c r="AQ24" s="35"/>
      <c r="AR24" s="35"/>
      <c r="AS24" s="35"/>
      <c r="AT24" s="35"/>
      <c r="AU24" s="35"/>
      <c r="AV24" s="35"/>
      <c r="AW24" s="35"/>
      <c r="AX24" s="35"/>
      <c r="AY24" s="35"/>
      <c r="AZ24" s="35"/>
      <c r="BA24" s="35"/>
      <c r="BB24" s="35"/>
      <c r="BC24" s="35"/>
      <c r="BD24" s="35"/>
      <c r="BE24" s="35"/>
      <c r="BF24" s="35"/>
      <c r="BG24" s="35"/>
      <c r="BH24" s="35"/>
      <c r="BI24" s="35"/>
      <c r="BJ24" s="35"/>
      <c r="BK24" s="35"/>
      <c r="BL24" s="35"/>
      <c r="BM24" s="35"/>
      <c r="BN24" s="35"/>
      <c r="BO24" s="35"/>
      <c r="BP24" s="35"/>
      <c r="BQ24" s="35"/>
      <c r="BR24" s="35"/>
      <c r="BS24" s="35"/>
      <c r="BT24" s="35"/>
      <c r="BU24" s="35"/>
      <c r="BV24" s="35"/>
      <c r="BW24" s="35"/>
      <c r="BX24" s="35"/>
      <c r="BY24" s="35"/>
      <c r="BZ24" s="35"/>
      <c r="CA24" s="35"/>
      <c r="CB24" s="35"/>
      <c r="CC24" s="35"/>
      <c r="CD24" s="35"/>
      <c r="CE24" s="35"/>
      <c r="CF24" s="35"/>
      <c r="CG24" s="35"/>
      <c r="CH24" s="35"/>
      <c r="CI24" s="35"/>
      <c r="CJ24" s="35"/>
      <c r="CK24" s="35"/>
      <c r="CL24" s="35"/>
      <c r="CM24" s="35"/>
      <c r="CN24" s="35"/>
      <c r="CO24" s="35"/>
      <c r="CP24" s="35"/>
      <c r="CQ24" s="35"/>
      <c r="CR24" s="35"/>
      <c r="CS24" s="35"/>
      <c r="CT24" s="35"/>
      <c r="CU24" s="35"/>
      <c r="CV24" s="35"/>
      <c r="CW24" s="35"/>
      <c r="CX24" s="35"/>
      <c r="CY24" s="35"/>
      <c r="CZ24" s="35"/>
      <c r="DA24" s="35"/>
      <c r="DB24" s="35"/>
      <c r="DC24" s="35"/>
      <c r="DD24" s="35"/>
      <c r="DE24" s="35"/>
      <c r="DF24" s="35"/>
      <c r="DG24" s="35"/>
      <c r="DH24" s="35"/>
      <c r="DI24" s="35"/>
      <c r="DJ24" s="35"/>
      <c r="DK24" s="35"/>
      <c r="DL24" s="35"/>
      <c r="DM24" s="35"/>
      <c r="DN24" s="35"/>
      <c r="DO24" s="35"/>
      <c r="DP24" s="35"/>
      <c r="DQ24" s="35"/>
      <c r="DR24" s="35"/>
      <c r="DS24" s="35"/>
      <c r="DT24" s="35"/>
      <c r="DU24" s="35"/>
      <c r="DV24" s="35"/>
      <c r="DW24" s="35"/>
      <c r="DX24" s="35"/>
      <c r="DY24" s="35"/>
      <c r="DZ24" s="35"/>
      <c r="EA24" s="35"/>
      <c r="EB24" s="35"/>
      <c r="EC24" s="35"/>
      <c r="ED24" s="35"/>
      <c r="EE24" s="35"/>
      <c r="EF24" s="35"/>
      <c r="EG24" s="35"/>
      <c r="EH24" s="35"/>
      <c r="EI24" s="35"/>
      <c r="EJ24" s="35"/>
      <c r="EK24" s="35"/>
      <c r="EL24" s="35"/>
      <c r="EM24" s="35"/>
      <c r="EN24" s="35"/>
      <c r="EO24" s="35"/>
      <c r="EP24" s="35"/>
      <c r="EQ24" s="35"/>
      <c r="ER24" s="35"/>
      <c r="ES24" s="35"/>
      <c r="ET24" s="35"/>
      <c r="EU24" s="35"/>
      <c r="EV24" s="35"/>
      <c r="EW24" s="35"/>
      <c r="EX24" s="35"/>
      <c r="EY24" s="35"/>
      <c r="EZ24" s="35"/>
      <c r="FA24" s="35"/>
      <c r="FB24" s="35"/>
      <c r="FC24" s="35"/>
      <c r="FD24" s="35"/>
      <c r="FE24" s="35"/>
      <c r="FF24" s="35"/>
      <c r="FG24" s="35"/>
      <c r="FH24" s="35"/>
      <c r="FI24" s="35"/>
      <c r="FJ24" s="35"/>
      <c r="FK24" s="35"/>
      <c r="FL24" s="35"/>
      <c r="FM24" s="35"/>
      <c r="FN24" s="35"/>
      <c r="FO24" s="35"/>
      <c r="FP24" s="35"/>
      <c r="FQ24" s="35"/>
      <c r="FR24" s="35"/>
      <c r="FS24" s="35"/>
      <c r="FT24" s="35"/>
      <c r="FU24" s="35"/>
      <c r="FV24" s="35"/>
      <c r="FW24" s="35"/>
      <c r="FX24" s="35"/>
      <c r="FY24" s="35"/>
      <c r="FZ24" s="35"/>
      <c r="GA24" s="35"/>
      <c r="GB24" s="35"/>
      <c r="GC24" s="35"/>
      <c r="GD24" s="35"/>
      <c r="GE24" s="35"/>
      <c r="GF24" s="35"/>
      <c r="GG24" s="35"/>
      <c r="GH24" s="35"/>
      <c r="GI24" s="35"/>
      <c r="GJ24" s="35"/>
      <c r="GK24" s="35"/>
      <c r="GL24" s="35"/>
      <c r="GM24" s="35"/>
      <c r="GN24" s="35"/>
      <c r="GO24" s="35"/>
      <c r="GP24" s="35"/>
      <c r="GQ24" s="35"/>
      <c r="GR24" s="35"/>
      <c r="GS24" s="35"/>
      <c r="GT24" s="35"/>
      <c r="GU24" s="35"/>
      <c r="GV24" s="35"/>
      <c r="GW24" s="35"/>
      <c r="GX24" s="35"/>
      <c r="GY24" s="35"/>
      <c r="GZ24" s="35"/>
      <c r="HA24" s="35"/>
      <c r="HB24" s="35"/>
      <c r="HC24" s="35"/>
      <c r="HD24" s="35"/>
      <c r="HE24" s="35"/>
      <c r="HF24" s="35"/>
      <c r="HG24" s="35"/>
      <c r="HH24" s="35"/>
      <c r="HI24" s="35"/>
      <c r="HJ24" s="35"/>
      <c r="HK24" s="35"/>
      <c r="HL24" s="35"/>
      <c r="HM24" s="35"/>
      <c r="HN24" s="35"/>
      <c r="HO24" s="35"/>
      <c r="HP24" s="35"/>
      <c r="HQ24" s="35"/>
      <c r="HR24" s="35"/>
      <c r="HS24" s="35"/>
      <c r="HT24" s="35"/>
      <c r="HU24" s="35"/>
      <c r="HV24" s="35"/>
      <c r="HW24" s="35"/>
      <c r="HX24" s="35"/>
      <c r="HY24" s="35"/>
      <c r="HZ24" s="35"/>
      <c r="IA24" s="35"/>
      <c r="IB24" s="35"/>
      <c r="IC24" s="35"/>
      <c r="ID24" s="35"/>
      <c r="IE24" s="35"/>
      <c r="IF24" s="35"/>
      <c r="IG24" s="35"/>
      <c r="IH24" s="35"/>
      <c r="II24" s="35"/>
      <c r="IJ24" s="35"/>
      <c r="IK24" s="35"/>
      <c r="IL24" s="35"/>
      <c r="IM24" s="35"/>
      <c r="IN24" s="35"/>
      <c r="IO24" s="35"/>
    </row>
    <row r="25" spans="1:249" x14ac:dyDescent="0.25">
      <c r="A25" s="32" t="s">
        <v>187</v>
      </c>
      <c r="B25" s="33" t="s">
        <v>178</v>
      </c>
      <c r="C25" s="34" t="s">
        <v>178</v>
      </c>
      <c r="D25" s="34" t="s">
        <v>178</v>
      </c>
      <c r="E25" s="34" t="s">
        <v>178</v>
      </c>
      <c r="F25" s="34"/>
      <c r="G25" s="34"/>
      <c r="H25" s="34"/>
      <c r="I25" s="34"/>
      <c r="J25" s="34"/>
      <c r="K25" s="28"/>
      <c r="L25" s="28"/>
      <c r="M25" s="28"/>
      <c r="N25" s="28"/>
      <c r="O25" s="28"/>
      <c r="P25" s="28"/>
      <c r="Q25" s="28"/>
      <c r="R25" s="28"/>
      <c r="S25" s="28"/>
      <c r="T25" s="28"/>
      <c r="U25" s="28"/>
      <c r="V25" s="28"/>
      <c r="W25" s="28"/>
      <c r="X25" s="28"/>
      <c r="Y25" s="28"/>
      <c r="Z25" s="28"/>
      <c r="AA25" s="28"/>
      <c r="AB25" s="28"/>
      <c r="AC25" s="28"/>
      <c r="AD25" s="28"/>
      <c r="AE25" s="28"/>
      <c r="AF25" s="28"/>
      <c r="AG25" s="28"/>
      <c r="AH25" s="28"/>
      <c r="AI25" s="28"/>
      <c r="AJ25" s="28"/>
      <c r="AK25" s="28"/>
      <c r="AL25" s="28"/>
      <c r="AM25" s="28"/>
      <c r="AN25" s="28"/>
      <c r="AO25" s="28"/>
      <c r="AP25" s="28"/>
      <c r="AQ25" s="28"/>
      <c r="AR25" s="28"/>
      <c r="AS25" s="28"/>
      <c r="AT25" s="28"/>
      <c r="AU25" s="28"/>
      <c r="AV25" s="28"/>
      <c r="AW25" s="28"/>
      <c r="AX25" s="28"/>
      <c r="AY25" s="28"/>
      <c r="AZ25" s="28"/>
      <c r="BA25" s="28"/>
      <c r="BB25" s="28"/>
      <c r="BC25" s="28"/>
      <c r="BD25" s="28"/>
      <c r="BE25" s="28"/>
      <c r="BF25" s="28"/>
      <c r="BG25" s="28"/>
      <c r="BH25" s="28"/>
      <c r="BI25" s="28"/>
      <c r="BJ25" s="28"/>
      <c r="BK25" s="28"/>
      <c r="BL25" s="28"/>
      <c r="BM25" s="28"/>
      <c r="BN25" s="28"/>
      <c r="BO25" s="28"/>
      <c r="BP25" s="28"/>
      <c r="BQ25" s="28"/>
      <c r="BR25" s="28"/>
      <c r="BS25" s="28"/>
      <c r="BT25" s="28"/>
      <c r="BU25" s="28"/>
      <c r="BV25" s="28"/>
      <c r="BW25" s="28"/>
      <c r="BX25" s="28"/>
      <c r="BY25" s="28"/>
      <c r="BZ25" s="28"/>
      <c r="CA25" s="28"/>
      <c r="CB25" s="28"/>
      <c r="CC25" s="28"/>
      <c r="CD25" s="28"/>
      <c r="CE25" s="28"/>
      <c r="CF25" s="28"/>
      <c r="CG25" s="28"/>
      <c r="CH25" s="28"/>
      <c r="CI25" s="28"/>
      <c r="CJ25" s="28"/>
      <c r="CK25" s="28"/>
      <c r="CL25" s="28"/>
      <c r="CM25" s="28"/>
      <c r="CN25" s="28"/>
      <c r="CO25" s="28"/>
      <c r="CP25" s="28"/>
      <c r="CQ25" s="28"/>
      <c r="CR25" s="28"/>
      <c r="CS25" s="28"/>
      <c r="CT25" s="28"/>
      <c r="CU25" s="28"/>
      <c r="CV25" s="28"/>
      <c r="CW25" s="28"/>
      <c r="CX25" s="28"/>
      <c r="CY25" s="28"/>
      <c r="CZ25" s="28"/>
      <c r="DA25" s="28"/>
      <c r="DB25" s="28"/>
      <c r="DC25" s="28"/>
      <c r="DD25" s="28"/>
      <c r="DE25" s="28"/>
      <c r="DF25" s="28"/>
      <c r="DG25" s="28"/>
      <c r="DH25" s="28"/>
      <c r="DI25" s="28"/>
      <c r="DJ25" s="28"/>
      <c r="DK25" s="28"/>
      <c r="DL25" s="28"/>
      <c r="DM25" s="28"/>
      <c r="DN25" s="28"/>
      <c r="DO25" s="28"/>
      <c r="DP25" s="28"/>
      <c r="DQ25" s="28"/>
      <c r="DR25" s="28"/>
      <c r="DS25" s="28"/>
      <c r="DT25" s="28"/>
      <c r="DU25" s="28"/>
      <c r="DV25" s="28"/>
      <c r="DW25" s="28"/>
      <c r="DX25" s="28"/>
      <c r="DY25" s="28"/>
      <c r="DZ25" s="28"/>
      <c r="EA25" s="28"/>
      <c r="EB25" s="28"/>
      <c r="EC25" s="28"/>
      <c r="ED25" s="28"/>
      <c r="EE25" s="28"/>
      <c r="EF25" s="28"/>
      <c r="EG25" s="28"/>
      <c r="EH25" s="28"/>
      <c r="EI25" s="28"/>
      <c r="EJ25" s="28"/>
      <c r="EK25" s="28"/>
      <c r="EL25" s="28"/>
      <c r="EM25" s="28"/>
      <c r="EN25" s="28"/>
      <c r="EO25" s="28"/>
      <c r="EP25" s="28"/>
      <c r="EQ25" s="28"/>
      <c r="ER25" s="28"/>
      <c r="ES25" s="28"/>
      <c r="ET25" s="28"/>
      <c r="EU25" s="28"/>
      <c r="EV25" s="28"/>
      <c r="EW25" s="28"/>
      <c r="EX25" s="28"/>
      <c r="EY25" s="28"/>
      <c r="EZ25" s="28"/>
      <c r="FA25" s="28"/>
      <c r="FB25" s="28"/>
      <c r="FC25" s="28"/>
      <c r="FD25" s="28"/>
      <c r="FE25" s="28"/>
      <c r="FF25" s="28"/>
      <c r="FG25" s="28"/>
      <c r="FH25" s="28"/>
      <c r="FI25" s="28"/>
      <c r="FJ25" s="28"/>
      <c r="FK25" s="28"/>
      <c r="FL25" s="28"/>
      <c r="FM25" s="28"/>
      <c r="FN25" s="28"/>
      <c r="FO25" s="28"/>
      <c r="FP25" s="28"/>
      <c r="FQ25" s="28"/>
      <c r="FR25" s="28"/>
      <c r="FS25" s="28"/>
      <c r="FT25" s="28"/>
      <c r="FU25" s="28"/>
      <c r="FV25" s="28"/>
      <c r="FW25" s="28"/>
      <c r="FX25" s="28"/>
      <c r="FY25" s="28"/>
      <c r="FZ25" s="28"/>
      <c r="GA25" s="28"/>
      <c r="GB25" s="28"/>
      <c r="GC25" s="28"/>
      <c r="GD25" s="28"/>
      <c r="GE25" s="28"/>
      <c r="GF25" s="28"/>
      <c r="GG25" s="28"/>
      <c r="GH25" s="28"/>
      <c r="GI25" s="28"/>
      <c r="GJ25" s="28"/>
      <c r="GK25" s="28"/>
      <c r="GL25" s="28"/>
      <c r="GM25" s="28"/>
      <c r="GN25" s="28"/>
      <c r="GO25" s="28"/>
      <c r="GP25" s="28"/>
      <c r="GQ25" s="28"/>
      <c r="GR25" s="28"/>
      <c r="GS25" s="28"/>
      <c r="GT25" s="28"/>
      <c r="GU25" s="28"/>
      <c r="GV25" s="28"/>
      <c r="GW25" s="28"/>
      <c r="GX25" s="28"/>
      <c r="GY25" s="28"/>
      <c r="GZ25" s="28"/>
      <c r="HA25" s="28"/>
      <c r="HB25" s="28"/>
      <c r="HC25" s="28"/>
      <c r="HD25" s="28"/>
      <c r="HE25" s="28"/>
      <c r="HF25" s="28"/>
      <c r="HG25" s="28"/>
      <c r="HH25" s="28"/>
      <c r="HI25" s="28"/>
      <c r="HJ25" s="28"/>
      <c r="HK25" s="28"/>
      <c r="HL25" s="28"/>
      <c r="HM25" s="28"/>
      <c r="HN25" s="28"/>
      <c r="HO25" s="28"/>
      <c r="HP25" s="28"/>
      <c r="HQ25" s="28"/>
      <c r="HR25" s="28"/>
      <c r="HS25" s="28"/>
      <c r="HT25" s="28"/>
      <c r="HU25" s="28"/>
      <c r="HV25" s="28"/>
      <c r="HW25" s="28"/>
      <c r="HX25" s="28"/>
      <c r="HY25" s="28"/>
      <c r="HZ25" s="28"/>
      <c r="IA25" s="28"/>
      <c r="IB25" s="28"/>
      <c r="IC25" s="28"/>
      <c r="ID25" s="28"/>
      <c r="IE25" s="28"/>
      <c r="IF25" s="28"/>
      <c r="IG25" s="28"/>
      <c r="IH25" s="28"/>
      <c r="II25" s="28"/>
      <c r="IJ25" s="28"/>
      <c r="IK25" s="28"/>
      <c r="IL25" s="28"/>
      <c r="IM25" s="28"/>
      <c r="IN25" s="28"/>
      <c r="IO25" s="28"/>
    </row>
    <row r="26" spans="1:249" x14ac:dyDescent="0.25">
      <c r="A26" s="32" t="s">
        <v>188</v>
      </c>
      <c r="B26" s="33" t="s">
        <v>189</v>
      </c>
      <c r="C26" s="34" t="s">
        <v>178</v>
      </c>
      <c r="D26" s="34" t="s">
        <v>186</v>
      </c>
      <c r="E26" s="36">
        <v>211</v>
      </c>
      <c r="F26" s="132">
        <f>G26+H26+I26+J26</f>
        <v>36496700</v>
      </c>
      <c r="G26" s="132">
        <f>G28+G29+G32+G33</f>
        <v>35306000</v>
      </c>
      <c r="H26" s="132">
        <f>H28+H29+H32+H33</f>
        <v>0</v>
      </c>
      <c r="I26" s="132">
        <f>I28+I29+I32+I33</f>
        <v>1190700</v>
      </c>
      <c r="J26" s="132">
        <f>J28+J29+J32+J33</f>
        <v>0</v>
      </c>
      <c r="K26" s="35"/>
      <c r="L26" s="35"/>
      <c r="M26" s="35"/>
      <c r="N26" s="35"/>
      <c r="O26" s="35"/>
      <c r="P26" s="35"/>
      <c r="Q26" s="35"/>
      <c r="R26" s="35"/>
      <c r="S26" s="35"/>
      <c r="T26" s="35"/>
      <c r="U26" s="35"/>
      <c r="V26" s="35"/>
      <c r="W26" s="35"/>
      <c r="X26" s="35"/>
      <c r="Y26" s="35"/>
      <c r="Z26" s="35"/>
      <c r="AA26" s="35"/>
      <c r="AB26" s="35"/>
      <c r="AC26" s="35"/>
      <c r="AD26" s="35"/>
      <c r="AE26" s="35"/>
      <c r="AF26" s="35"/>
      <c r="AG26" s="35"/>
      <c r="AH26" s="35"/>
      <c r="AI26" s="35"/>
      <c r="AJ26" s="35"/>
      <c r="AK26" s="35"/>
      <c r="AL26" s="35"/>
      <c r="AM26" s="35"/>
      <c r="AN26" s="35"/>
      <c r="AO26" s="35"/>
      <c r="AP26" s="35"/>
      <c r="AQ26" s="35"/>
      <c r="AR26" s="35"/>
      <c r="AS26" s="35"/>
      <c r="AT26" s="35"/>
      <c r="AU26" s="35"/>
      <c r="AV26" s="35"/>
      <c r="AW26" s="35"/>
      <c r="AX26" s="35"/>
      <c r="AY26" s="35"/>
      <c r="AZ26" s="35"/>
      <c r="BA26" s="35"/>
      <c r="BB26" s="35"/>
      <c r="BC26" s="35"/>
      <c r="BD26" s="35"/>
      <c r="BE26" s="35"/>
      <c r="BF26" s="35"/>
      <c r="BG26" s="35"/>
      <c r="BH26" s="35"/>
      <c r="BI26" s="35"/>
      <c r="BJ26" s="35"/>
      <c r="BK26" s="35"/>
      <c r="BL26" s="35"/>
      <c r="BM26" s="35"/>
      <c r="BN26" s="35"/>
      <c r="BO26" s="35"/>
      <c r="BP26" s="35"/>
      <c r="BQ26" s="35"/>
      <c r="BR26" s="35"/>
      <c r="BS26" s="35"/>
      <c r="BT26" s="35"/>
      <c r="BU26" s="35"/>
      <c r="BV26" s="35"/>
      <c r="BW26" s="35"/>
      <c r="BX26" s="35"/>
      <c r="BY26" s="35"/>
      <c r="BZ26" s="35"/>
      <c r="CA26" s="35"/>
      <c r="CB26" s="35"/>
      <c r="CC26" s="35"/>
      <c r="CD26" s="35"/>
      <c r="CE26" s="35"/>
      <c r="CF26" s="35"/>
      <c r="CG26" s="35"/>
      <c r="CH26" s="35"/>
      <c r="CI26" s="35"/>
      <c r="CJ26" s="35"/>
      <c r="CK26" s="35"/>
      <c r="CL26" s="35"/>
      <c r="CM26" s="35"/>
      <c r="CN26" s="35"/>
      <c r="CO26" s="35"/>
      <c r="CP26" s="35"/>
      <c r="CQ26" s="35"/>
      <c r="CR26" s="35"/>
      <c r="CS26" s="35"/>
      <c r="CT26" s="35"/>
      <c r="CU26" s="35"/>
      <c r="CV26" s="35"/>
      <c r="CW26" s="35"/>
      <c r="CX26" s="35"/>
      <c r="CY26" s="35"/>
      <c r="CZ26" s="35"/>
      <c r="DA26" s="35"/>
      <c r="DB26" s="35"/>
      <c r="DC26" s="35"/>
      <c r="DD26" s="35"/>
      <c r="DE26" s="35"/>
      <c r="DF26" s="35"/>
      <c r="DG26" s="35"/>
      <c r="DH26" s="35"/>
      <c r="DI26" s="35"/>
      <c r="DJ26" s="35"/>
      <c r="DK26" s="35"/>
      <c r="DL26" s="35"/>
      <c r="DM26" s="35"/>
      <c r="DN26" s="35"/>
      <c r="DO26" s="35"/>
      <c r="DP26" s="35"/>
      <c r="DQ26" s="35"/>
      <c r="DR26" s="35"/>
      <c r="DS26" s="35"/>
      <c r="DT26" s="35"/>
      <c r="DU26" s="35"/>
      <c r="DV26" s="35"/>
      <c r="DW26" s="35"/>
      <c r="DX26" s="35"/>
      <c r="DY26" s="35"/>
      <c r="DZ26" s="35"/>
      <c r="EA26" s="35"/>
      <c r="EB26" s="35"/>
      <c r="EC26" s="35"/>
      <c r="ED26" s="35"/>
      <c r="EE26" s="35"/>
      <c r="EF26" s="35"/>
      <c r="EG26" s="35"/>
      <c r="EH26" s="35"/>
      <c r="EI26" s="35"/>
      <c r="EJ26" s="35"/>
      <c r="EK26" s="35"/>
      <c r="EL26" s="35"/>
      <c r="EM26" s="35"/>
      <c r="EN26" s="35"/>
      <c r="EO26" s="35"/>
      <c r="EP26" s="35"/>
      <c r="EQ26" s="35"/>
      <c r="ER26" s="35"/>
      <c r="ES26" s="35"/>
      <c r="ET26" s="35"/>
      <c r="EU26" s="35"/>
      <c r="EV26" s="35"/>
      <c r="EW26" s="35"/>
      <c r="EX26" s="35"/>
      <c r="EY26" s="35"/>
      <c r="EZ26" s="35"/>
      <c r="FA26" s="35"/>
      <c r="FB26" s="35"/>
      <c r="FC26" s="35"/>
      <c r="FD26" s="35"/>
      <c r="FE26" s="35"/>
      <c r="FF26" s="35"/>
      <c r="FG26" s="35"/>
      <c r="FH26" s="35"/>
      <c r="FI26" s="35"/>
      <c r="FJ26" s="35"/>
      <c r="FK26" s="35"/>
      <c r="FL26" s="35"/>
      <c r="FM26" s="35"/>
      <c r="FN26" s="35"/>
      <c r="FO26" s="35"/>
      <c r="FP26" s="35"/>
      <c r="FQ26" s="35"/>
      <c r="FR26" s="35"/>
      <c r="FS26" s="35"/>
      <c r="FT26" s="35"/>
      <c r="FU26" s="35"/>
      <c r="FV26" s="35"/>
      <c r="FW26" s="35"/>
      <c r="FX26" s="35"/>
      <c r="FY26" s="35"/>
      <c r="FZ26" s="35"/>
      <c r="GA26" s="35"/>
      <c r="GB26" s="35"/>
      <c r="GC26" s="35"/>
      <c r="GD26" s="35"/>
      <c r="GE26" s="35"/>
      <c r="GF26" s="35"/>
      <c r="GG26" s="35"/>
      <c r="GH26" s="35"/>
      <c r="GI26" s="35"/>
      <c r="GJ26" s="35"/>
      <c r="GK26" s="35"/>
      <c r="GL26" s="35"/>
      <c r="GM26" s="35"/>
      <c r="GN26" s="35"/>
      <c r="GO26" s="35"/>
      <c r="GP26" s="35"/>
      <c r="GQ26" s="35"/>
      <c r="GR26" s="35"/>
      <c r="GS26" s="35"/>
      <c r="GT26" s="35"/>
      <c r="GU26" s="35"/>
      <c r="GV26" s="35"/>
      <c r="GW26" s="35"/>
      <c r="GX26" s="35"/>
      <c r="GY26" s="35"/>
      <c r="GZ26" s="35"/>
      <c r="HA26" s="35"/>
      <c r="HB26" s="35"/>
      <c r="HC26" s="35"/>
      <c r="HD26" s="35"/>
      <c r="HE26" s="35"/>
      <c r="HF26" s="35"/>
      <c r="HG26" s="35"/>
      <c r="HH26" s="35"/>
      <c r="HI26" s="35"/>
      <c r="HJ26" s="35"/>
      <c r="HK26" s="35"/>
      <c r="HL26" s="35"/>
      <c r="HM26" s="35"/>
      <c r="HN26" s="35"/>
      <c r="HO26" s="35"/>
      <c r="HP26" s="35"/>
      <c r="HQ26" s="35"/>
      <c r="HR26" s="35"/>
      <c r="HS26" s="35"/>
      <c r="HT26" s="35"/>
      <c r="HU26" s="35"/>
      <c r="HV26" s="35"/>
      <c r="HW26" s="35"/>
      <c r="HX26" s="35"/>
      <c r="HY26" s="35"/>
      <c r="HZ26" s="35"/>
      <c r="IA26" s="35"/>
      <c r="IB26" s="35"/>
      <c r="IC26" s="35"/>
      <c r="ID26" s="35"/>
      <c r="IE26" s="35"/>
      <c r="IF26" s="35"/>
      <c r="IG26" s="35"/>
      <c r="IH26" s="35"/>
      <c r="II26" s="35"/>
      <c r="IJ26" s="35"/>
      <c r="IK26" s="35"/>
      <c r="IL26" s="35"/>
      <c r="IM26" s="35"/>
      <c r="IN26" s="35"/>
      <c r="IO26" s="35"/>
    </row>
    <row r="27" spans="1:249" x14ac:dyDescent="0.25">
      <c r="A27" s="27" t="s">
        <v>1</v>
      </c>
      <c r="B27" s="202" t="s">
        <v>178</v>
      </c>
      <c r="C27" s="203" t="s">
        <v>178</v>
      </c>
      <c r="D27" s="203" t="s">
        <v>178</v>
      </c>
      <c r="E27" s="203" t="s">
        <v>178</v>
      </c>
      <c r="F27" s="203" t="s">
        <v>178</v>
      </c>
      <c r="G27" s="203" t="s">
        <v>178</v>
      </c>
      <c r="H27" s="203" t="s">
        <v>178</v>
      </c>
      <c r="I27" s="203" t="s">
        <v>178</v>
      </c>
      <c r="J27" s="203" t="s">
        <v>178</v>
      </c>
      <c r="K27" s="35"/>
      <c r="L27" s="35"/>
      <c r="M27" s="35"/>
      <c r="N27" s="35"/>
      <c r="O27" s="35"/>
      <c r="P27" s="35"/>
      <c r="Q27" s="35"/>
      <c r="R27" s="35"/>
      <c r="S27" s="35"/>
      <c r="T27" s="35"/>
      <c r="U27" s="35"/>
      <c r="V27" s="35"/>
      <c r="W27" s="35"/>
      <c r="X27" s="35"/>
      <c r="Y27" s="35"/>
      <c r="Z27" s="35"/>
      <c r="AA27" s="35"/>
      <c r="AB27" s="35"/>
      <c r="AC27" s="35"/>
      <c r="AD27" s="35"/>
      <c r="AE27" s="35"/>
      <c r="AF27" s="35"/>
      <c r="AG27" s="35"/>
      <c r="AH27" s="35"/>
      <c r="AI27" s="35"/>
      <c r="AJ27" s="35"/>
      <c r="AK27" s="35"/>
      <c r="AL27" s="35"/>
      <c r="AM27" s="35"/>
      <c r="AN27" s="35"/>
      <c r="AO27" s="35"/>
      <c r="AP27" s="35"/>
      <c r="AQ27" s="35"/>
      <c r="AR27" s="35"/>
      <c r="AS27" s="35"/>
      <c r="AT27" s="35"/>
      <c r="AU27" s="35"/>
      <c r="AV27" s="35"/>
      <c r="AW27" s="35"/>
      <c r="AX27" s="35"/>
      <c r="AY27" s="35"/>
      <c r="AZ27" s="35"/>
      <c r="BA27" s="35"/>
      <c r="BB27" s="35"/>
      <c r="BC27" s="35"/>
      <c r="BD27" s="35"/>
      <c r="BE27" s="35"/>
      <c r="BF27" s="35"/>
      <c r="BG27" s="35"/>
      <c r="BH27" s="35"/>
      <c r="BI27" s="35"/>
      <c r="BJ27" s="35"/>
      <c r="BK27" s="35"/>
      <c r="BL27" s="35"/>
      <c r="BM27" s="35"/>
      <c r="BN27" s="35"/>
      <c r="BO27" s="35"/>
      <c r="BP27" s="35"/>
      <c r="BQ27" s="35"/>
      <c r="BR27" s="35"/>
      <c r="BS27" s="35"/>
      <c r="BT27" s="35"/>
      <c r="BU27" s="35"/>
      <c r="BV27" s="35"/>
      <c r="BW27" s="35"/>
      <c r="BX27" s="35"/>
      <c r="BY27" s="35"/>
      <c r="BZ27" s="35"/>
      <c r="CA27" s="35"/>
      <c r="CB27" s="35"/>
      <c r="CC27" s="35"/>
      <c r="CD27" s="35"/>
      <c r="CE27" s="35"/>
      <c r="CF27" s="35"/>
      <c r="CG27" s="35"/>
      <c r="CH27" s="35"/>
      <c r="CI27" s="35"/>
      <c r="CJ27" s="35"/>
      <c r="CK27" s="35"/>
      <c r="CL27" s="35"/>
      <c r="CM27" s="35"/>
      <c r="CN27" s="35"/>
      <c r="CO27" s="35"/>
      <c r="CP27" s="35"/>
      <c r="CQ27" s="35"/>
      <c r="CR27" s="35"/>
      <c r="CS27" s="35"/>
      <c r="CT27" s="35"/>
      <c r="CU27" s="35"/>
      <c r="CV27" s="35"/>
      <c r="CW27" s="35"/>
      <c r="CX27" s="35"/>
      <c r="CY27" s="35"/>
      <c r="CZ27" s="35"/>
      <c r="DA27" s="35"/>
      <c r="DB27" s="35"/>
      <c r="DC27" s="35"/>
      <c r="DD27" s="35"/>
      <c r="DE27" s="35"/>
      <c r="DF27" s="35"/>
      <c r="DG27" s="35"/>
      <c r="DH27" s="35"/>
      <c r="DI27" s="35"/>
      <c r="DJ27" s="35"/>
      <c r="DK27" s="35"/>
      <c r="DL27" s="35"/>
      <c r="DM27" s="35"/>
      <c r="DN27" s="35"/>
      <c r="DO27" s="35"/>
      <c r="DP27" s="35"/>
      <c r="DQ27" s="35"/>
      <c r="DR27" s="35"/>
      <c r="DS27" s="35"/>
      <c r="DT27" s="35"/>
      <c r="DU27" s="35"/>
      <c r="DV27" s="35"/>
      <c r="DW27" s="35"/>
      <c r="DX27" s="35"/>
      <c r="DY27" s="35"/>
      <c r="DZ27" s="35"/>
      <c r="EA27" s="35"/>
      <c r="EB27" s="35"/>
      <c r="EC27" s="35"/>
      <c r="ED27" s="35"/>
      <c r="EE27" s="35"/>
      <c r="EF27" s="35"/>
      <c r="EG27" s="35"/>
      <c r="EH27" s="35"/>
      <c r="EI27" s="35"/>
      <c r="EJ27" s="35"/>
      <c r="EK27" s="35"/>
      <c r="EL27" s="35"/>
      <c r="EM27" s="35"/>
      <c r="EN27" s="35"/>
      <c r="EO27" s="35"/>
      <c r="EP27" s="35"/>
      <c r="EQ27" s="35"/>
      <c r="ER27" s="35"/>
      <c r="ES27" s="35"/>
      <c r="ET27" s="35"/>
      <c r="EU27" s="35"/>
      <c r="EV27" s="35"/>
      <c r="EW27" s="35"/>
      <c r="EX27" s="35"/>
      <c r="EY27" s="35"/>
      <c r="EZ27" s="35"/>
      <c r="FA27" s="35"/>
      <c r="FB27" s="35"/>
      <c r="FC27" s="35"/>
      <c r="FD27" s="35"/>
      <c r="FE27" s="35"/>
      <c r="FF27" s="35"/>
      <c r="FG27" s="35"/>
      <c r="FH27" s="35"/>
      <c r="FI27" s="35"/>
      <c r="FJ27" s="35"/>
      <c r="FK27" s="35"/>
      <c r="FL27" s="35"/>
      <c r="FM27" s="35"/>
      <c r="FN27" s="35"/>
      <c r="FO27" s="35"/>
      <c r="FP27" s="35"/>
      <c r="FQ27" s="35"/>
      <c r="FR27" s="35"/>
      <c r="FS27" s="35"/>
      <c r="FT27" s="35"/>
      <c r="FU27" s="35"/>
      <c r="FV27" s="35"/>
      <c r="FW27" s="35"/>
      <c r="FX27" s="35"/>
      <c r="FY27" s="35"/>
      <c r="FZ27" s="35"/>
      <c r="GA27" s="35"/>
      <c r="GB27" s="35"/>
      <c r="GC27" s="35"/>
      <c r="GD27" s="35"/>
      <c r="GE27" s="35"/>
      <c r="GF27" s="35"/>
      <c r="GG27" s="35"/>
      <c r="GH27" s="35"/>
      <c r="GI27" s="35"/>
      <c r="GJ27" s="35"/>
      <c r="GK27" s="35"/>
      <c r="GL27" s="35"/>
      <c r="GM27" s="35"/>
      <c r="GN27" s="35"/>
      <c r="GO27" s="35"/>
      <c r="GP27" s="35"/>
      <c r="GQ27" s="35"/>
      <c r="GR27" s="35"/>
      <c r="GS27" s="35"/>
      <c r="GT27" s="35"/>
      <c r="GU27" s="35"/>
      <c r="GV27" s="35"/>
      <c r="GW27" s="35"/>
      <c r="GX27" s="35"/>
      <c r="GY27" s="35"/>
      <c r="GZ27" s="35"/>
      <c r="HA27" s="35"/>
      <c r="HB27" s="35"/>
      <c r="HC27" s="35"/>
      <c r="HD27" s="35"/>
      <c r="HE27" s="35"/>
      <c r="HF27" s="35"/>
      <c r="HG27" s="35"/>
      <c r="HH27" s="35"/>
      <c r="HI27" s="35"/>
      <c r="HJ27" s="35"/>
      <c r="HK27" s="35"/>
      <c r="HL27" s="35"/>
      <c r="HM27" s="35"/>
      <c r="HN27" s="35"/>
      <c r="HO27" s="35"/>
      <c r="HP27" s="35"/>
      <c r="HQ27" s="35"/>
      <c r="HR27" s="35"/>
      <c r="HS27" s="35"/>
      <c r="HT27" s="35"/>
      <c r="HU27" s="35"/>
      <c r="HV27" s="35"/>
      <c r="HW27" s="35"/>
      <c r="HX27" s="35"/>
      <c r="HY27" s="35"/>
      <c r="HZ27" s="35"/>
      <c r="IA27" s="35"/>
      <c r="IB27" s="35"/>
      <c r="IC27" s="35"/>
      <c r="ID27" s="35"/>
      <c r="IE27" s="35"/>
      <c r="IF27" s="35"/>
      <c r="IG27" s="35"/>
      <c r="IH27" s="35"/>
      <c r="II27" s="35"/>
      <c r="IJ27" s="35"/>
      <c r="IK27" s="35"/>
      <c r="IL27" s="35"/>
      <c r="IM27" s="35"/>
      <c r="IN27" s="35"/>
      <c r="IO27" s="35"/>
    </row>
    <row r="28" spans="1:249" x14ac:dyDescent="0.25">
      <c r="A28" s="27" t="s">
        <v>190</v>
      </c>
      <c r="B28" s="202" t="s">
        <v>191</v>
      </c>
      <c r="C28" s="203" t="s">
        <v>178</v>
      </c>
      <c r="D28" s="203" t="s">
        <v>186</v>
      </c>
      <c r="E28" s="37">
        <v>211</v>
      </c>
      <c r="F28" s="132">
        <f t="shared" ref="F28:F33" si="1">G28+H28+I28+J28</f>
        <v>3422700</v>
      </c>
      <c r="G28" s="204">
        <v>3383200</v>
      </c>
      <c r="H28" s="36"/>
      <c r="I28" s="204">
        <v>39500</v>
      </c>
      <c r="J28" s="36"/>
      <c r="K28" s="28"/>
      <c r="L28" s="28"/>
      <c r="M28" s="28"/>
      <c r="N28" s="28"/>
      <c r="O28" s="28"/>
      <c r="P28" s="28"/>
      <c r="Q28" s="28"/>
      <c r="R28" s="28"/>
      <c r="S28" s="28"/>
      <c r="T28" s="28"/>
      <c r="U28" s="28"/>
      <c r="V28" s="28"/>
      <c r="W28" s="28"/>
      <c r="X28" s="28"/>
      <c r="Y28" s="28"/>
      <c r="Z28" s="28"/>
      <c r="AA28" s="28"/>
      <c r="AB28" s="28"/>
      <c r="AC28" s="28"/>
      <c r="AD28" s="28"/>
      <c r="AE28" s="28"/>
      <c r="AF28" s="28"/>
      <c r="AG28" s="28"/>
      <c r="AH28" s="28"/>
      <c r="AI28" s="28"/>
      <c r="AJ28" s="28"/>
      <c r="AK28" s="28"/>
      <c r="AL28" s="28"/>
      <c r="AM28" s="28"/>
      <c r="AN28" s="28"/>
      <c r="AO28" s="28"/>
      <c r="AP28" s="28"/>
      <c r="AQ28" s="28"/>
      <c r="AR28" s="28"/>
      <c r="AS28" s="28"/>
      <c r="AT28" s="28"/>
      <c r="AU28" s="28"/>
      <c r="AV28" s="28"/>
      <c r="AW28" s="28"/>
      <c r="AX28" s="28"/>
      <c r="AY28" s="28"/>
      <c r="AZ28" s="28"/>
      <c r="BA28" s="28"/>
      <c r="BB28" s="28"/>
      <c r="BC28" s="28"/>
      <c r="BD28" s="28"/>
      <c r="BE28" s="28"/>
      <c r="BF28" s="28"/>
      <c r="BG28" s="28"/>
      <c r="BH28" s="28"/>
      <c r="BI28" s="28"/>
      <c r="BJ28" s="28"/>
      <c r="BK28" s="28"/>
      <c r="BL28" s="28"/>
      <c r="BM28" s="28"/>
      <c r="BN28" s="28"/>
      <c r="BO28" s="28"/>
      <c r="BP28" s="28"/>
      <c r="BQ28" s="28"/>
      <c r="BR28" s="28"/>
      <c r="BS28" s="28"/>
      <c r="BT28" s="28"/>
      <c r="BU28" s="28"/>
      <c r="BV28" s="28"/>
      <c r="BW28" s="28"/>
      <c r="BX28" s="28"/>
      <c r="BY28" s="28"/>
      <c r="BZ28" s="28"/>
      <c r="CA28" s="28"/>
      <c r="CB28" s="28"/>
      <c r="CC28" s="28"/>
      <c r="CD28" s="28"/>
      <c r="CE28" s="28"/>
      <c r="CF28" s="28"/>
      <c r="CG28" s="28"/>
      <c r="CH28" s="28"/>
      <c r="CI28" s="28"/>
      <c r="CJ28" s="28"/>
      <c r="CK28" s="28"/>
      <c r="CL28" s="28"/>
      <c r="CM28" s="28"/>
      <c r="CN28" s="28"/>
      <c r="CO28" s="28"/>
      <c r="CP28" s="28"/>
      <c r="CQ28" s="28"/>
      <c r="CR28" s="28"/>
      <c r="CS28" s="28"/>
      <c r="CT28" s="28"/>
      <c r="CU28" s="28"/>
      <c r="CV28" s="28"/>
      <c r="CW28" s="28"/>
      <c r="CX28" s="28"/>
      <c r="CY28" s="28"/>
      <c r="CZ28" s="28"/>
      <c r="DA28" s="28"/>
      <c r="DB28" s="28"/>
      <c r="DC28" s="28"/>
      <c r="DD28" s="28"/>
      <c r="DE28" s="28"/>
      <c r="DF28" s="28"/>
      <c r="DG28" s="28"/>
      <c r="DH28" s="28"/>
      <c r="DI28" s="28"/>
      <c r="DJ28" s="28"/>
      <c r="DK28" s="28"/>
      <c r="DL28" s="28"/>
      <c r="DM28" s="28"/>
      <c r="DN28" s="28"/>
      <c r="DO28" s="28"/>
      <c r="DP28" s="28"/>
      <c r="DQ28" s="28"/>
      <c r="DR28" s="28"/>
      <c r="DS28" s="28"/>
      <c r="DT28" s="28"/>
      <c r="DU28" s="28"/>
      <c r="DV28" s="28"/>
      <c r="DW28" s="28"/>
      <c r="DX28" s="28"/>
      <c r="DY28" s="28"/>
      <c r="DZ28" s="28"/>
      <c r="EA28" s="28"/>
      <c r="EB28" s="28"/>
      <c r="EC28" s="28"/>
      <c r="ED28" s="28"/>
      <c r="EE28" s="28"/>
      <c r="EF28" s="28"/>
      <c r="EG28" s="28"/>
      <c r="EH28" s="28"/>
      <c r="EI28" s="28"/>
      <c r="EJ28" s="28"/>
      <c r="EK28" s="28"/>
      <c r="EL28" s="28"/>
      <c r="EM28" s="28"/>
      <c r="EN28" s="28"/>
      <c r="EO28" s="28"/>
      <c r="EP28" s="28"/>
      <c r="EQ28" s="28"/>
      <c r="ER28" s="28"/>
      <c r="ES28" s="28"/>
      <c r="ET28" s="28"/>
      <c r="EU28" s="28"/>
      <c r="EV28" s="28"/>
      <c r="EW28" s="28"/>
      <c r="EX28" s="28"/>
      <c r="EY28" s="28"/>
      <c r="EZ28" s="28"/>
      <c r="FA28" s="28"/>
      <c r="FB28" s="28"/>
      <c r="FC28" s="28"/>
      <c r="FD28" s="28"/>
      <c r="FE28" s="28"/>
      <c r="FF28" s="28"/>
      <c r="FG28" s="28"/>
      <c r="FH28" s="28"/>
      <c r="FI28" s="28"/>
      <c r="FJ28" s="28"/>
      <c r="FK28" s="28"/>
      <c r="FL28" s="28"/>
      <c r="FM28" s="28"/>
      <c r="FN28" s="28"/>
      <c r="FO28" s="28"/>
      <c r="FP28" s="28"/>
      <c r="FQ28" s="28"/>
      <c r="FR28" s="28"/>
      <c r="FS28" s="28"/>
      <c r="FT28" s="28"/>
      <c r="FU28" s="28"/>
      <c r="FV28" s="28"/>
      <c r="FW28" s="28"/>
      <c r="FX28" s="28"/>
      <c r="FY28" s="28"/>
      <c r="FZ28" s="28"/>
      <c r="GA28" s="28"/>
      <c r="GB28" s="28"/>
      <c r="GC28" s="28"/>
      <c r="GD28" s="28"/>
      <c r="GE28" s="28"/>
      <c r="GF28" s="28"/>
      <c r="GG28" s="28"/>
      <c r="GH28" s="28"/>
      <c r="GI28" s="28"/>
      <c r="GJ28" s="28"/>
      <c r="GK28" s="28"/>
      <c r="GL28" s="28"/>
      <c r="GM28" s="28"/>
      <c r="GN28" s="28"/>
      <c r="GO28" s="28"/>
      <c r="GP28" s="28"/>
      <c r="GQ28" s="28"/>
      <c r="GR28" s="28"/>
      <c r="GS28" s="28"/>
      <c r="GT28" s="28"/>
      <c r="GU28" s="28"/>
      <c r="GV28" s="28"/>
      <c r="GW28" s="28"/>
      <c r="GX28" s="28"/>
      <c r="GY28" s="28"/>
      <c r="GZ28" s="28"/>
      <c r="HA28" s="28"/>
      <c r="HB28" s="28"/>
      <c r="HC28" s="28"/>
      <c r="HD28" s="28"/>
      <c r="HE28" s="28"/>
      <c r="HF28" s="28"/>
      <c r="HG28" s="28"/>
      <c r="HH28" s="28"/>
      <c r="HI28" s="28"/>
      <c r="HJ28" s="28"/>
      <c r="HK28" s="28"/>
      <c r="HL28" s="28"/>
      <c r="HM28" s="28"/>
      <c r="HN28" s="28"/>
      <c r="HO28" s="28"/>
      <c r="HP28" s="28"/>
      <c r="HQ28" s="28"/>
      <c r="HR28" s="28"/>
      <c r="HS28" s="28"/>
      <c r="HT28" s="28"/>
      <c r="HU28" s="28"/>
      <c r="HV28" s="28"/>
      <c r="HW28" s="28"/>
      <c r="HX28" s="28"/>
      <c r="HY28" s="28"/>
      <c r="HZ28" s="28"/>
      <c r="IA28" s="28"/>
      <c r="IB28" s="28"/>
      <c r="IC28" s="28"/>
      <c r="ID28" s="28"/>
      <c r="IE28" s="28"/>
      <c r="IF28" s="28"/>
      <c r="IG28" s="28"/>
      <c r="IH28" s="28"/>
      <c r="II28" s="28"/>
      <c r="IJ28" s="28"/>
      <c r="IK28" s="28"/>
      <c r="IL28" s="28"/>
      <c r="IM28" s="28"/>
      <c r="IN28" s="28"/>
      <c r="IO28" s="28"/>
    </row>
    <row r="29" spans="1:249" x14ac:dyDescent="0.25">
      <c r="A29" s="27" t="s">
        <v>288</v>
      </c>
      <c r="B29" s="202" t="s">
        <v>192</v>
      </c>
      <c r="C29" s="203" t="s">
        <v>178</v>
      </c>
      <c r="D29" s="203" t="s">
        <v>186</v>
      </c>
      <c r="E29" s="37">
        <v>211</v>
      </c>
      <c r="F29" s="132">
        <f t="shared" si="1"/>
        <v>18088000</v>
      </c>
      <c r="G29" s="204">
        <v>17660200</v>
      </c>
      <c r="H29" s="36"/>
      <c r="I29" s="204">
        <v>427800</v>
      </c>
      <c r="J29" s="36"/>
      <c r="K29" s="35"/>
      <c r="L29" s="35"/>
      <c r="M29" s="35"/>
      <c r="N29" s="35"/>
      <c r="O29" s="35"/>
      <c r="P29" s="35"/>
      <c r="Q29" s="35"/>
      <c r="R29" s="35"/>
      <c r="S29" s="35"/>
      <c r="T29" s="35"/>
      <c r="U29" s="35"/>
      <c r="V29" s="35"/>
      <c r="W29" s="35"/>
      <c r="X29" s="35"/>
      <c r="Y29" s="35"/>
      <c r="Z29" s="35"/>
      <c r="AA29" s="35"/>
      <c r="AB29" s="35"/>
      <c r="AC29" s="35"/>
      <c r="AD29" s="35"/>
      <c r="AE29" s="35"/>
      <c r="AF29" s="35"/>
      <c r="AG29" s="35"/>
      <c r="AH29" s="35"/>
      <c r="AI29" s="35"/>
      <c r="AJ29" s="35"/>
      <c r="AK29" s="35"/>
      <c r="AL29" s="35"/>
      <c r="AM29" s="35"/>
      <c r="AN29" s="35"/>
      <c r="AO29" s="35"/>
      <c r="AP29" s="35"/>
      <c r="AQ29" s="35"/>
      <c r="AR29" s="35"/>
      <c r="AS29" s="35"/>
      <c r="AT29" s="35"/>
      <c r="AU29" s="35"/>
      <c r="AV29" s="35"/>
      <c r="AW29" s="35"/>
      <c r="AX29" s="35"/>
      <c r="AY29" s="35"/>
      <c r="AZ29" s="35"/>
      <c r="BA29" s="35"/>
      <c r="BB29" s="35"/>
      <c r="BC29" s="35"/>
      <c r="BD29" s="35"/>
      <c r="BE29" s="35"/>
      <c r="BF29" s="35"/>
      <c r="BG29" s="35"/>
      <c r="BH29" s="35"/>
      <c r="BI29" s="35"/>
      <c r="BJ29" s="35"/>
      <c r="BK29" s="35"/>
      <c r="BL29" s="35"/>
      <c r="BM29" s="35"/>
      <c r="BN29" s="35"/>
      <c r="BO29" s="35"/>
      <c r="BP29" s="35"/>
      <c r="BQ29" s="35"/>
      <c r="BR29" s="35"/>
      <c r="BS29" s="35"/>
      <c r="BT29" s="35"/>
      <c r="BU29" s="35"/>
      <c r="BV29" s="35"/>
      <c r="BW29" s="35"/>
      <c r="BX29" s="35"/>
      <c r="BY29" s="35"/>
      <c r="BZ29" s="35"/>
      <c r="CA29" s="35"/>
      <c r="CB29" s="35"/>
      <c r="CC29" s="35"/>
      <c r="CD29" s="35"/>
      <c r="CE29" s="35"/>
      <c r="CF29" s="35"/>
      <c r="CG29" s="35"/>
      <c r="CH29" s="35"/>
      <c r="CI29" s="35"/>
      <c r="CJ29" s="35"/>
      <c r="CK29" s="35"/>
      <c r="CL29" s="35"/>
      <c r="CM29" s="35"/>
      <c r="CN29" s="35"/>
      <c r="CO29" s="35"/>
      <c r="CP29" s="35"/>
      <c r="CQ29" s="35"/>
      <c r="CR29" s="35"/>
      <c r="CS29" s="35"/>
      <c r="CT29" s="35"/>
      <c r="CU29" s="35"/>
      <c r="CV29" s="35"/>
      <c r="CW29" s="35"/>
      <c r="CX29" s="35"/>
      <c r="CY29" s="35"/>
      <c r="CZ29" s="35"/>
      <c r="DA29" s="35"/>
      <c r="DB29" s="35"/>
      <c r="DC29" s="35"/>
      <c r="DD29" s="35"/>
      <c r="DE29" s="35"/>
      <c r="DF29" s="35"/>
      <c r="DG29" s="35"/>
      <c r="DH29" s="35"/>
      <c r="DI29" s="35"/>
      <c r="DJ29" s="35"/>
      <c r="DK29" s="35"/>
      <c r="DL29" s="35"/>
      <c r="DM29" s="35"/>
      <c r="DN29" s="35"/>
      <c r="DO29" s="35"/>
      <c r="DP29" s="35"/>
      <c r="DQ29" s="35"/>
      <c r="DR29" s="35"/>
      <c r="DS29" s="35"/>
      <c r="DT29" s="35"/>
      <c r="DU29" s="35"/>
      <c r="DV29" s="35"/>
      <c r="DW29" s="35"/>
      <c r="DX29" s="35"/>
      <c r="DY29" s="35"/>
      <c r="DZ29" s="35"/>
      <c r="EA29" s="35"/>
      <c r="EB29" s="35"/>
      <c r="EC29" s="35"/>
      <c r="ED29" s="35"/>
      <c r="EE29" s="35"/>
      <c r="EF29" s="35"/>
      <c r="EG29" s="35"/>
      <c r="EH29" s="35"/>
      <c r="EI29" s="35"/>
      <c r="EJ29" s="35"/>
      <c r="EK29" s="35"/>
      <c r="EL29" s="35"/>
      <c r="EM29" s="35"/>
      <c r="EN29" s="35"/>
      <c r="EO29" s="35"/>
      <c r="EP29" s="35"/>
      <c r="EQ29" s="35"/>
      <c r="ER29" s="35"/>
      <c r="ES29" s="35"/>
      <c r="ET29" s="35"/>
      <c r="EU29" s="35"/>
      <c r="EV29" s="35"/>
      <c r="EW29" s="35"/>
      <c r="EX29" s="35"/>
      <c r="EY29" s="35"/>
      <c r="EZ29" s="35"/>
      <c r="FA29" s="35"/>
      <c r="FB29" s="35"/>
      <c r="FC29" s="35"/>
      <c r="FD29" s="35"/>
      <c r="FE29" s="35"/>
      <c r="FF29" s="35"/>
      <c r="FG29" s="35"/>
      <c r="FH29" s="35"/>
      <c r="FI29" s="35"/>
      <c r="FJ29" s="35"/>
      <c r="FK29" s="35"/>
      <c r="FL29" s="35"/>
      <c r="FM29" s="35"/>
      <c r="FN29" s="35"/>
      <c r="FO29" s="35"/>
      <c r="FP29" s="35"/>
      <c r="FQ29" s="35"/>
      <c r="FR29" s="35"/>
      <c r="FS29" s="35"/>
      <c r="FT29" s="35"/>
      <c r="FU29" s="35"/>
      <c r="FV29" s="35"/>
      <c r="FW29" s="35"/>
      <c r="FX29" s="35"/>
      <c r="FY29" s="35"/>
      <c r="FZ29" s="35"/>
      <c r="GA29" s="35"/>
      <c r="GB29" s="35"/>
      <c r="GC29" s="35"/>
      <c r="GD29" s="35"/>
      <c r="GE29" s="35"/>
      <c r="GF29" s="35"/>
      <c r="GG29" s="35"/>
      <c r="GH29" s="35"/>
      <c r="GI29" s="35"/>
      <c r="GJ29" s="35"/>
      <c r="GK29" s="35"/>
      <c r="GL29" s="35"/>
      <c r="GM29" s="35"/>
      <c r="GN29" s="35"/>
      <c r="GO29" s="35"/>
      <c r="GP29" s="35"/>
      <c r="GQ29" s="35"/>
      <c r="GR29" s="35"/>
      <c r="GS29" s="35"/>
      <c r="GT29" s="35"/>
      <c r="GU29" s="35"/>
      <c r="GV29" s="35"/>
      <c r="GW29" s="35"/>
      <c r="GX29" s="35"/>
      <c r="GY29" s="35"/>
      <c r="GZ29" s="35"/>
      <c r="HA29" s="35"/>
      <c r="HB29" s="35"/>
      <c r="HC29" s="35"/>
      <c r="HD29" s="35"/>
      <c r="HE29" s="35"/>
      <c r="HF29" s="35"/>
      <c r="HG29" s="35"/>
      <c r="HH29" s="35"/>
      <c r="HI29" s="35"/>
      <c r="HJ29" s="35"/>
      <c r="HK29" s="35"/>
      <c r="HL29" s="35"/>
      <c r="HM29" s="35"/>
      <c r="HN29" s="35"/>
      <c r="HO29" s="35"/>
      <c r="HP29" s="35"/>
      <c r="HQ29" s="35"/>
      <c r="HR29" s="35"/>
      <c r="HS29" s="35"/>
      <c r="HT29" s="35"/>
      <c r="HU29" s="35"/>
      <c r="HV29" s="35"/>
      <c r="HW29" s="35"/>
      <c r="HX29" s="35"/>
      <c r="HY29" s="35"/>
      <c r="HZ29" s="35"/>
      <c r="IA29" s="35"/>
      <c r="IB29" s="35"/>
      <c r="IC29" s="35"/>
      <c r="ID29" s="35"/>
      <c r="IE29" s="35"/>
      <c r="IF29" s="35"/>
      <c r="IG29" s="35"/>
      <c r="IH29" s="35"/>
      <c r="II29" s="35"/>
      <c r="IJ29" s="35"/>
      <c r="IK29" s="35"/>
      <c r="IL29" s="35"/>
      <c r="IM29" s="35"/>
      <c r="IN29" s="35"/>
      <c r="IO29" s="35"/>
    </row>
    <row r="30" spans="1:249" x14ac:dyDescent="0.25">
      <c r="A30" s="32" t="s">
        <v>289</v>
      </c>
      <c r="B30" s="33" t="s">
        <v>178</v>
      </c>
      <c r="C30" s="34" t="s">
        <v>178</v>
      </c>
      <c r="D30" s="34" t="s">
        <v>178</v>
      </c>
      <c r="E30" s="34" t="s">
        <v>178</v>
      </c>
      <c r="F30" s="34" t="s">
        <v>178</v>
      </c>
      <c r="G30" s="34" t="s">
        <v>178</v>
      </c>
      <c r="H30" s="34" t="s">
        <v>178</v>
      </c>
      <c r="I30" s="34" t="s">
        <v>178</v>
      </c>
      <c r="J30" s="34" t="s">
        <v>178</v>
      </c>
      <c r="K30" s="35"/>
      <c r="L30" s="35"/>
      <c r="M30" s="35"/>
      <c r="N30" s="35"/>
      <c r="O30" s="35"/>
      <c r="P30" s="35"/>
      <c r="Q30" s="35"/>
      <c r="R30" s="35"/>
      <c r="S30" s="35"/>
      <c r="T30" s="35"/>
      <c r="U30" s="35"/>
      <c r="V30" s="35"/>
      <c r="W30" s="35"/>
      <c r="X30" s="35"/>
      <c r="Y30" s="35"/>
      <c r="Z30" s="35"/>
      <c r="AA30" s="35"/>
      <c r="AB30" s="35"/>
      <c r="AC30" s="35"/>
      <c r="AD30" s="35"/>
      <c r="AE30" s="35"/>
      <c r="AF30" s="35"/>
      <c r="AG30" s="35"/>
      <c r="AH30" s="35"/>
      <c r="AI30" s="35"/>
      <c r="AJ30" s="35"/>
      <c r="AK30" s="35"/>
      <c r="AL30" s="35"/>
      <c r="AM30" s="35"/>
      <c r="AN30" s="35"/>
      <c r="AO30" s="35"/>
      <c r="AP30" s="35"/>
      <c r="AQ30" s="35"/>
      <c r="AR30" s="35"/>
      <c r="AS30" s="35"/>
      <c r="AT30" s="35"/>
      <c r="AU30" s="35"/>
      <c r="AV30" s="35"/>
      <c r="AW30" s="35"/>
      <c r="AX30" s="35"/>
      <c r="AY30" s="35"/>
      <c r="AZ30" s="35"/>
      <c r="BA30" s="35"/>
      <c r="BB30" s="35"/>
      <c r="BC30" s="35"/>
      <c r="BD30" s="35"/>
      <c r="BE30" s="35"/>
      <c r="BF30" s="35"/>
      <c r="BG30" s="35"/>
      <c r="BH30" s="35"/>
      <c r="BI30" s="35"/>
      <c r="BJ30" s="35"/>
      <c r="BK30" s="35"/>
      <c r="BL30" s="35"/>
      <c r="BM30" s="35"/>
      <c r="BN30" s="35"/>
      <c r="BO30" s="35"/>
      <c r="BP30" s="35"/>
      <c r="BQ30" s="35"/>
      <c r="BR30" s="35"/>
      <c r="BS30" s="35"/>
      <c r="BT30" s="35"/>
      <c r="BU30" s="35"/>
      <c r="BV30" s="35"/>
      <c r="BW30" s="35"/>
      <c r="BX30" s="35"/>
      <c r="BY30" s="35"/>
      <c r="BZ30" s="35"/>
      <c r="CA30" s="35"/>
      <c r="CB30" s="35"/>
      <c r="CC30" s="35"/>
      <c r="CD30" s="35"/>
      <c r="CE30" s="35"/>
      <c r="CF30" s="35"/>
      <c r="CG30" s="35"/>
      <c r="CH30" s="35"/>
      <c r="CI30" s="35"/>
      <c r="CJ30" s="35"/>
      <c r="CK30" s="35"/>
      <c r="CL30" s="35"/>
      <c r="CM30" s="35"/>
      <c r="CN30" s="35"/>
      <c r="CO30" s="35"/>
      <c r="CP30" s="35"/>
      <c r="CQ30" s="35"/>
      <c r="CR30" s="35"/>
      <c r="CS30" s="35"/>
      <c r="CT30" s="35"/>
      <c r="CU30" s="35"/>
      <c r="CV30" s="35"/>
      <c r="CW30" s="35"/>
      <c r="CX30" s="35"/>
      <c r="CY30" s="35"/>
      <c r="CZ30" s="35"/>
      <c r="DA30" s="35"/>
      <c r="DB30" s="35"/>
      <c r="DC30" s="35"/>
      <c r="DD30" s="35"/>
      <c r="DE30" s="35"/>
      <c r="DF30" s="35"/>
      <c r="DG30" s="35"/>
      <c r="DH30" s="35"/>
      <c r="DI30" s="35"/>
      <c r="DJ30" s="35"/>
      <c r="DK30" s="35"/>
      <c r="DL30" s="35"/>
      <c r="DM30" s="35"/>
      <c r="DN30" s="35"/>
      <c r="DO30" s="35"/>
      <c r="DP30" s="35"/>
      <c r="DQ30" s="35"/>
      <c r="DR30" s="35"/>
      <c r="DS30" s="35"/>
      <c r="DT30" s="35"/>
      <c r="DU30" s="35"/>
      <c r="DV30" s="35"/>
      <c r="DW30" s="35"/>
      <c r="DX30" s="35"/>
      <c r="DY30" s="35"/>
      <c r="DZ30" s="35"/>
      <c r="EA30" s="35"/>
      <c r="EB30" s="35"/>
      <c r="EC30" s="35"/>
      <c r="ED30" s="35"/>
      <c r="EE30" s="35"/>
      <c r="EF30" s="35"/>
      <c r="EG30" s="35"/>
      <c r="EH30" s="35"/>
      <c r="EI30" s="35"/>
      <c r="EJ30" s="35"/>
      <c r="EK30" s="35"/>
      <c r="EL30" s="35"/>
      <c r="EM30" s="35"/>
      <c r="EN30" s="35"/>
      <c r="EO30" s="35"/>
      <c r="EP30" s="35"/>
      <c r="EQ30" s="35"/>
      <c r="ER30" s="35"/>
      <c r="ES30" s="35"/>
      <c r="ET30" s="35"/>
      <c r="EU30" s="35"/>
      <c r="EV30" s="35"/>
      <c r="EW30" s="35"/>
      <c r="EX30" s="35"/>
      <c r="EY30" s="35"/>
      <c r="EZ30" s="35"/>
      <c r="FA30" s="35"/>
      <c r="FB30" s="35"/>
      <c r="FC30" s="35"/>
      <c r="FD30" s="35"/>
      <c r="FE30" s="35"/>
      <c r="FF30" s="35"/>
      <c r="FG30" s="35"/>
      <c r="FH30" s="35"/>
      <c r="FI30" s="35"/>
      <c r="FJ30" s="35"/>
      <c r="FK30" s="35"/>
      <c r="FL30" s="35"/>
      <c r="FM30" s="35"/>
      <c r="FN30" s="35"/>
      <c r="FO30" s="35"/>
      <c r="FP30" s="35"/>
      <c r="FQ30" s="35"/>
      <c r="FR30" s="35"/>
      <c r="FS30" s="35"/>
      <c r="FT30" s="35"/>
      <c r="FU30" s="35"/>
      <c r="FV30" s="35"/>
      <c r="FW30" s="35"/>
      <c r="FX30" s="35"/>
      <c r="FY30" s="35"/>
      <c r="FZ30" s="35"/>
      <c r="GA30" s="35"/>
      <c r="GB30" s="35"/>
      <c r="GC30" s="35"/>
      <c r="GD30" s="35"/>
      <c r="GE30" s="35"/>
      <c r="GF30" s="35"/>
      <c r="GG30" s="35"/>
      <c r="GH30" s="35"/>
      <c r="GI30" s="35"/>
      <c r="GJ30" s="35"/>
      <c r="GK30" s="35"/>
      <c r="GL30" s="35"/>
      <c r="GM30" s="35"/>
      <c r="GN30" s="35"/>
      <c r="GO30" s="35"/>
      <c r="GP30" s="35"/>
      <c r="GQ30" s="35"/>
      <c r="GR30" s="35"/>
      <c r="GS30" s="35"/>
      <c r="GT30" s="35"/>
      <c r="GU30" s="35"/>
      <c r="GV30" s="35"/>
      <c r="GW30" s="35"/>
      <c r="GX30" s="35"/>
      <c r="GY30" s="35"/>
      <c r="GZ30" s="35"/>
      <c r="HA30" s="35"/>
      <c r="HB30" s="35"/>
      <c r="HC30" s="35"/>
      <c r="HD30" s="35"/>
      <c r="HE30" s="35"/>
      <c r="HF30" s="35"/>
      <c r="HG30" s="35"/>
      <c r="HH30" s="35"/>
      <c r="HI30" s="35"/>
      <c r="HJ30" s="35"/>
      <c r="HK30" s="35"/>
      <c r="HL30" s="35"/>
      <c r="HM30" s="35"/>
      <c r="HN30" s="35"/>
      <c r="HO30" s="35"/>
      <c r="HP30" s="35"/>
      <c r="HQ30" s="35"/>
      <c r="HR30" s="35"/>
      <c r="HS30" s="35"/>
      <c r="HT30" s="35"/>
      <c r="HU30" s="35"/>
      <c r="HV30" s="35"/>
      <c r="HW30" s="35"/>
      <c r="HX30" s="35"/>
      <c r="HY30" s="35"/>
      <c r="HZ30" s="35"/>
      <c r="IA30" s="35"/>
      <c r="IB30" s="35"/>
      <c r="IC30" s="35"/>
      <c r="ID30" s="35"/>
      <c r="IE30" s="35"/>
      <c r="IF30" s="35"/>
      <c r="IG30" s="35"/>
      <c r="IH30" s="35"/>
      <c r="II30" s="35"/>
      <c r="IJ30" s="35"/>
      <c r="IK30" s="35"/>
      <c r="IL30" s="35"/>
      <c r="IM30" s="35"/>
      <c r="IN30" s="35"/>
      <c r="IO30" s="35"/>
    </row>
    <row r="31" spans="1:249" ht="25.5" x14ac:dyDescent="0.25">
      <c r="A31" s="32" t="s">
        <v>290</v>
      </c>
      <c r="B31" s="202" t="s">
        <v>193</v>
      </c>
      <c r="C31" s="203" t="s">
        <v>178</v>
      </c>
      <c r="D31" s="203" t="s">
        <v>186</v>
      </c>
      <c r="E31" s="37">
        <v>211</v>
      </c>
      <c r="F31" s="132">
        <f t="shared" si="1"/>
        <v>15109800</v>
      </c>
      <c r="G31" s="132">
        <v>14736500</v>
      </c>
      <c r="H31" s="36"/>
      <c r="I31" s="132">
        <v>373300</v>
      </c>
      <c r="J31" s="36"/>
      <c r="K31" s="35"/>
      <c r="L31" s="35"/>
      <c r="M31" s="35"/>
      <c r="N31" s="35"/>
      <c r="O31" s="35"/>
      <c r="P31" s="35"/>
      <c r="Q31" s="35"/>
      <c r="R31" s="35"/>
      <c r="S31" s="35"/>
      <c r="T31" s="35"/>
      <c r="U31" s="35"/>
      <c r="V31" s="35"/>
      <c r="W31" s="35"/>
      <c r="X31" s="35"/>
      <c r="Y31" s="35"/>
      <c r="Z31" s="35"/>
      <c r="AA31" s="35"/>
      <c r="AB31" s="35"/>
      <c r="AC31" s="35"/>
      <c r="AD31" s="35"/>
      <c r="AE31" s="35"/>
      <c r="AF31" s="35"/>
      <c r="AG31" s="35"/>
      <c r="AH31" s="35"/>
      <c r="AI31" s="35"/>
      <c r="AJ31" s="35"/>
      <c r="AK31" s="35"/>
      <c r="AL31" s="35"/>
      <c r="AM31" s="35"/>
      <c r="AN31" s="35"/>
      <c r="AO31" s="35"/>
      <c r="AP31" s="35"/>
      <c r="AQ31" s="35"/>
      <c r="AR31" s="35"/>
      <c r="AS31" s="35"/>
      <c r="AT31" s="35"/>
      <c r="AU31" s="35"/>
      <c r="AV31" s="35"/>
      <c r="AW31" s="35"/>
      <c r="AX31" s="35"/>
      <c r="AY31" s="35"/>
      <c r="AZ31" s="35"/>
      <c r="BA31" s="35"/>
      <c r="BB31" s="35"/>
      <c r="BC31" s="35"/>
      <c r="BD31" s="35"/>
      <c r="BE31" s="35"/>
      <c r="BF31" s="35"/>
      <c r="BG31" s="35"/>
      <c r="BH31" s="35"/>
      <c r="BI31" s="35"/>
      <c r="BJ31" s="35"/>
      <c r="BK31" s="35"/>
      <c r="BL31" s="35"/>
      <c r="BM31" s="35"/>
      <c r="BN31" s="35"/>
      <c r="BO31" s="35"/>
      <c r="BP31" s="35"/>
      <c r="BQ31" s="35"/>
      <c r="BR31" s="35"/>
      <c r="BS31" s="35"/>
      <c r="BT31" s="35"/>
      <c r="BU31" s="35"/>
      <c r="BV31" s="35"/>
      <c r="BW31" s="35"/>
      <c r="BX31" s="35"/>
      <c r="BY31" s="35"/>
      <c r="BZ31" s="35"/>
      <c r="CA31" s="35"/>
      <c r="CB31" s="35"/>
      <c r="CC31" s="35"/>
      <c r="CD31" s="35"/>
      <c r="CE31" s="35"/>
      <c r="CF31" s="35"/>
      <c r="CG31" s="35"/>
      <c r="CH31" s="35"/>
      <c r="CI31" s="35"/>
      <c r="CJ31" s="35"/>
      <c r="CK31" s="35"/>
      <c r="CL31" s="35"/>
      <c r="CM31" s="35"/>
      <c r="CN31" s="35"/>
      <c r="CO31" s="35"/>
      <c r="CP31" s="35"/>
      <c r="CQ31" s="35"/>
      <c r="CR31" s="35"/>
      <c r="CS31" s="35"/>
      <c r="CT31" s="35"/>
      <c r="CU31" s="35"/>
      <c r="CV31" s="35"/>
      <c r="CW31" s="35"/>
      <c r="CX31" s="35"/>
      <c r="CY31" s="35"/>
      <c r="CZ31" s="35"/>
      <c r="DA31" s="35"/>
      <c r="DB31" s="35"/>
      <c r="DC31" s="35"/>
      <c r="DD31" s="35"/>
      <c r="DE31" s="35"/>
      <c r="DF31" s="35"/>
      <c r="DG31" s="35"/>
      <c r="DH31" s="35"/>
      <c r="DI31" s="35"/>
      <c r="DJ31" s="35"/>
      <c r="DK31" s="35"/>
      <c r="DL31" s="35"/>
      <c r="DM31" s="35"/>
      <c r="DN31" s="35"/>
      <c r="DO31" s="35"/>
      <c r="DP31" s="35"/>
      <c r="DQ31" s="35"/>
      <c r="DR31" s="35"/>
      <c r="DS31" s="35"/>
      <c r="DT31" s="35"/>
      <c r="DU31" s="35"/>
      <c r="DV31" s="35"/>
      <c r="DW31" s="35"/>
      <c r="DX31" s="35"/>
      <c r="DY31" s="35"/>
      <c r="DZ31" s="35"/>
      <c r="EA31" s="35"/>
      <c r="EB31" s="35"/>
      <c r="EC31" s="35"/>
      <c r="ED31" s="35"/>
      <c r="EE31" s="35"/>
      <c r="EF31" s="35"/>
      <c r="EG31" s="35"/>
      <c r="EH31" s="35"/>
      <c r="EI31" s="35"/>
      <c r="EJ31" s="35"/>
      <c r="EK31" s="35"/>
      <c r="EL31" s="35"/>
      <c r="EM31" s="35"/>
      <c r="EN31" s="35"/>
      <c r="EO31" s="35"/>
      <c r="EP31" s="35"/>
      <c r="EQ31" s="35"/>
      <c r="ER31" s="35"/>
      <c r="ES31" s="35"/>
      <c r="ET31" s="35"/>
      <c r="EU31" s="35"/>
      <c r="EV31" s="35"/>
      <c r="EW31" s="35"/>
      <c r="EX31" s="35"/>
      <c r="EY31" s="35"/>
      <c r="EZ31" s="35"/>
      <c r="FA31" s="35"/>
      <c r="FB31" s="35"/>
      <c r="FC31" s="35"/>
      <c r="FD31" s="35"/>
      <c r="FE31" s="35"/>
      <c r="FF31" s="35"/>
      <c r="FG31" s="35"/>
      <c r="FH31" s="35"/>
      <c r="FI31" s="35"/>
      <c r="FJ31" s="35"/>
      <c r="FK31" s="35"/>
      <c r="FL31" s="35"/>
      <c r="FM31" s="35"/>
      <c r="FN31" s="35"/>
      <c r="FO31" s="35"/>
      <c r="FP31" s="35"/>
      <c r="FQ31" s="35"/>
      <c r="FR31" s="35"/>
      <c r="FS31" s="35"/>
      <c r="FT31" s="35"/>
      <c r="FU31" s="35"/>
      <c r="FV31" s="35"/>
      <c r="FW31" s="35"/>
      <c r="FX31" s="35"/>
      <c r="FY31" s="35"/>
      <c r="FZ31" s="35"/>
      <c r="GA31" s="35"/>
      <c r="GB31" s="35"/>
      <c r="GC31" s="35"/>
      <c r="GD31" s="35"/>
      <c r="GE31" s="35"/>
      <c r="GF31" s="35"/>
      <c r="GG31" s="35"/>
      <c r="GH31" s="35"/>
      <c r="GI31" s="35"/>
      <c r="GJ31" s="35"/>
      <c r="GK31" s="35"/>
      <c r="GL31" s="35"/>
      <c r="GM31" s="35"/>
      <c r="GN31" s="35"/>
      <c r="GO31" s="35"/>
      <c r="GP31" s="35"/>
      <c r="GQ31" s="35"/>
      <c r="GR31" s="35"/>
      <c r="GS31" s="35"/>
      <c r="GT31" s="35"/>
      <c r="GU31" s="35"/>
      <c r="GV31" s="35"/>
      <c r="GW31" s="35"/>
      <c r="GX31" s="35"/>
      <c r="GY31" s="35"/>
      <c r="GZ31" s="35"/>
      <c r="HA31" s="35"/>
      <c r="HB31" s="35"/>
      <c r="HC31" s="35"/>
      <c r="HD31" s="35"/>
      <c r="HE31" s="35"/>
      <c r="HF31" s="35"/>
      <c r="HG31" s="35"/>
      <c r="HH31" s="35"/>
      <c r="HI31" s="35"/>
      <c r="HJ31" s="35"/>
      <c r="HK31" s="35"/>
      <c r="HL31" s="35"/>
      <c r="HM31" s="35"/>
      <c r="HN31" s="35"/>
      <c r="HO31" s="35"/>
      <c r="HP31" s="35"/>
      <c r="HQ31" s="35"/>
      <c r="HR31" s="35"/>
      <c r="HS31" s="35"/>
      <c r="HT31" s="35"/>
      <c r="HU31" s="35"/>
      <c r="HV31" s="35"/>
      <c r="HW31" s="35"/>
      <c r="HX31" s="35"/>
      <c r="HY31" s="35"/>
      <c r="HZ31" s="35"/>
      <c r="IA31" s="35"/>
      <c r="IB31" s="35"/>
      <c r="IC31" s="35"/>
      <c r="ID31" s="35"/>
      <c r="IE31" s="35"/>
      <c r="IF31" s="35"/>
      <c r="IG31" s="35"/>
      <c r="IH31" s="35"/>
      <c r="II31" s="35"/>
      <c r="IJ31" s="35"/>
      <c r="IK31" s="35"/>
      <c r="IL31" s="35"/>
      <c r="IM31" s="35"/>
      <c r="IN31" s="35"/>
      <c r="IO31" s="35"/>
    </row>
    <row r="32" spans="1:249" x14ac:dyDescent="0.25">
      <c r="A32" s="27" t="s">
        <v>195</v>
      </c>
      <c r="B32" s="202" t="s">
        <v>194</v>
      </c>
      <c r="C32" s="203" t="s">
        <v>178</v>
      </c>
      <c r="D32" s="203" t="s">
        <v>186</v>
      </c>
      <c r="E32" s="37">
        <v>211</v>
      </c>
      <c r="F32" s="132">
        <f t="shared" si="1"/>
        <v>9712400</v>
      </c>
      <c r="G32" s="204">
        <v>9212300</v>
      </c>
      <c r="H32" s="36"/>
      <c r="I32" s="204">
        <v>500100</v>
      </c>
      <c r="J32" s="36"/>
      <c r="K32" s="35"/>
      <c r="L32" s="35"/>
      <c r="M32" s="35"/>
      <c r="N32" s="35"/>
      <c r="O32" s="35"/>
      <c r="P32" s="35"/>
      <c r="Q32" s="35"/>
      <c r="R32" s="35"/>
      <c r="S32" s="35"/>
      <c r="T32" s="35"/>
      <c r="U32" s="35"/>
      <c r="V32" s="35"/>
      <c r="W32" s="35"/>
      <c r="X32" s="35"/>
      <c r="Y32" s="35"/>
      <c r="Z32" s="35"/>
      <c r="AA32" s="35"/>
      <c r="AB32" s="35"/>
      <c r="AC32" s="35"/>
      <c r="AD32" s="35"/>
      <c r="AE32" s="35"/>
      <c r="AF32" s="35"/>
      <c r="AG32" s="35"/>
      <c r="AH32" s="35"/>
      <c r="AI32" s="35"/>
      <c r="AJ32" s="35"/>
      <c r="AK32" s="35"/>
      <c r="AL32" s="35"/>
      <c r="AM32" s="35"/>
      <c r="AN32" s="35"/>
      <c r="AO32" s="35"/>
      <c r="AP32" s="35"/>
      <c r="AQ32" s="35"/>
      <c r="AR32" s="35"/>
      <c r="AS32" s="35"/>
      <c r="AT32" s="35"/>
      <c r="AU32" s="35"/>
      <c r="AV32" s="35"/>
      <c r="AW32" s="35"/>
      <c r="AX32" s="35"/>
      <c r="AY32" s="35"/>
      <c r="AZ32" s="35"/>
      <c r="BA32" s="35"/>
      <c r="BB32" s="35"/>
      <c r="BC32" s="35"/>
      <c r="BD32" s="35"/>
      <c r="BE32" s="35"/>
      <c r="BF32" s="35"/>
      <c r="BG32" s="35"/>
      <c r="BH32" s="35"/>
      <c r="BI32" s="35"/>
      <c r="BJ32" s="35"/>
      <c r="BK32" s="35"/>
      <c r="BL32" s="35"/>
      <c r="BM32" s="35"/>
      <c r="BN32" s="35"/>
      <c r="BO32" s="35"/>
      <c r="BP32" s="35"/>
      <c r="BQ32" s="35"/>
      <c r="BR32" s="35"/>
      <c r="BS32" s="35"/>
      <c r="BT32" s="35"/>
      <c r="BU32" s="35"/>
      <c r="BV32" s="35"/>
      <c r="BW32" s="35"/>
      <c r="BX32" s="35"/>
      <c r="BY32" s="35"/>
      <c r="BZ32" s="35"/>
      <c r="CA32" s="35"/>
      <c r="CB32" s="35"/>
      <c r="CC32" s="35"/>
      <c r="CD32" s="35"/>
      <c r="CE32" s="35"/>
      <c r="CF32" s="35"/>
      <c r="CG32" s="35"/>
      <c r="CH32" s="35"/>
      <c r="CI32" s="35"/>
      <c r="CJ32" s="35"/>
      <c r="CK32" s="35"/>
      <c r="CL32" s="35"/>
      <c r="CM32" s="35"/>
      <c r="CN32" s="35"/>
      <c r="CO32" s="35"/>
      <c r="CP32" s="35"/>
      <c r="CQ32" s="35"/>
      <c r="CR32" s="35"/>
      <c r="CS32" s="35"/>
      <c r="CT32" s="35"/>
      <c r="CU32" s="35"/>
      <c r="CV32" s="35"/>
      <c r="CW32" s="35"/>
      <c r="CX32" s="35"/>
      <c r="CY32" s="35"/>
      <c r="CZ32" s="35"/>
      <c r="DA32" s="35"/>
      <c r="DB32" s="35"/>
      <c r="DC32" s="35"/>
      <c r="DD32" s="35"/>
      <c r="DE32" s="35"/>
      <c r="DF32" s="35"/>
      <c r="DG32" s="35"/>
      <c r="DH32" s="35"/>
      <c r="DI32" s="35"/>
      <c r="DJ32" s="35"/>
      <c r="DK32" s="35"/>
      <c r="DL32" s="35"/>
      <c r="DM32" s="35"/>
      <c r="DN32" s="35"/>
      <c r="DO32" s="35"/>
      <c r="DP32" s="35"/>
      <c r="DQ32" s="35"/>
      <c r="DR32" s="35"/>
      <c r="DS32" s="35"/>
      <c r="DT32" s="35"/>
      <c r="DU32" s="35"/>
      <c r="DV32" s="35"/>
      <c r="DW32" s="35"/>
      <c r="DX32" s="35"/>
      <c r="DY32" s="35"/>
      <c r="DZ32" s="35"/>
      <c r="EA32" s="35"/>
      <c r="EB32" s="35"/>
      <c r="EC32" s="35"/>
      <c r="ED32" s="35"/>
      <c r="EE32" s="35"/>
      <c r="EF32" s="35"/>
      <c r="EG32" s="35"/>
      <c r="EH32" s="35"/>
      <c r="EI32" s="35"/>
      <c r="EJ32" s="35"/>
      <c r="EK32" s="35"/>
      <c r="EL32" s="35"/>
      <c r="EM32" s="35"/>
      <c r="EN32" s="35"/>
      <c r="EO32" s="35"/>
      <c r="EP32" s="35"/>
      <c r="EQ32" s="35"/>
      <c r="ER32" s="35"/>
      <c r="ES32" s="35"/>
      <c r="ET32" s="35"/>
      <c r="EU32" s="35"/>
      <c r="EV32" s="35"/>
      <c r="EW32" s="35"/>
      <c r="EX32" s="35"/>
      <c r="EY32" s="35"/>
      <c r="EZ32" s="35"/>
      <c r="FA32" s="35"/>
      <c r="FB32" s="35"/>
      <c r="FC32" s="35"/>
      <c r="FD32" s="35"/>
      <c r="FE32" s="35"/>
      <c r="FF32" s="35"/>
      <c r="FG32" s="35"/>
      <c r="FH32" s="35"/>
      <c r="FI32" s="35"/>
      <c r="FJ32" s="35"/>
      <c r="FK32" s="35"/>
      <c r="FL32" s="35"/>
      <c r="FM32" s="35"/>
      <c r="FN32" s="35"/>
      <c r="FO32" s="35"/>
      <c r="FP32" s="35"/>
      <c r="FQ32" s="35"/>
      <c r="FR32" s="35"/>
      <c r="FS32" s="35"/>
      <c r="FT32" s="35"/>
      <c r="FU32" s="35"/>
      <c r="FV32" s="35"/>
      <c r="FW32" s="35"/>
      <c r="FX32" s="35"/>
      <c r="FY32" s="35"/>
      <c r="FZ32" s="35"/>
      <c r="GA32" s="35"/>
      <c r="GB32" s="35"/>
      <c r="GC32" s="35"/>
      <c r="GD32" s="35"/>
      <c r="GE32" s="35"/>
      <c r="GF32" s="35"/>
      <c r="GG32" s="35"/>
      <c r="GH32" s="35"/>
      <c r="GI32" s="35"/>
      <c r="GJ32" s="35"/>
      <c r="GK32" s="35"/>
      <c r="GL32" s="35"/>
      <c r="GM32" s="35"/>
      <c r="GN32" s="35"/>
      <c r="GO32" s="35"/>
      <c r="GP32" s="35"/>
      <c r="GQ32" s="35"/>
      <c r="GR32" s="35"/>
      <c r="GS32" s="35"/>
      <c r="GT32" s="35"/>
      <c r="GU32" s="35"/>
      <c r="GV32" s="35"/>
      <c r="GW32" s="35"/>
      <c r="GX32" s="35"/>
      <c r="GY32" s="35"/>
      <c r="GZ32" s="35"/>
      <c r="HA32" s="35"/>
      <c r="HB32" s="35"/>
      <c r="HC32" s="35"/>
      <c r="HD32" s="35"/>
      <c r="HE32" s="35"/>
      <c r="HF32" s="35"/>
      <c r="HG32" s="35"/>
      <c r="HH32" s="35"/>
      <c r="HI32" s="35"/>
      <c r="HJ32" s="35"/>
      <c r="HK32" s="35"/>
      <c r="HL32" s="35"/>
      <c r="HM32" s="35"/>
      <c r="HN32" s="35"/>
      <c r="HO32" s="35"/>
      <c r="HP32" s="35"/>
      <c r="HQ32" s="35"/>
      <c r="HR32" s="35"/>
      <c r="HS32" s="35"/>
      <c r="HT32" s="35"/>
      <c r="HU32" s="35"/>
      <c r="HV32" s="35"/>
      <c r="HW32" s="35"/>
      <c r="HX32" s="35"/>
      <c r="HY32" s="35"/>
      <c r="HZ32" s="35"/>
      <c r="IA32" s="35"/>
      <c r="IB32" s="35"/>
      <c r="IC32" s="35"/>
      <c r="ID32" s="35"/>
      <c r="IE32" s="35"/>
      <c r="IF32" s="35"/>
      <c r="IG32" s="35"/>
      <c r="IH32" s="35"/>
      <c r="II32" s="35"/>
      <c r="IJ32" s="35"/>
      <c r="IK32" s="35"/>
      <c r="IL32" s="35"/>
      <c r="IM32" s="35"/>
      <c r="IN32" s="35"/>
      <c r="IO32" s="35"/>
    </row>
    <row r="33" spans="1:249" x14ac:dyDescent="0.25">
      <c r="A33" s="27" t="s">
        <v>197</v>
      </c>
      <c r="B33" s="202" t="s">
        <v>196</v>
      </c>
      <c r="C33" s="203" t="s">
        <v>178</v>
      </c>
      <c r="D33" s="203" t="s">
        <v>186</v>
      </c>
      <c r="E33" s="37">
        <v>211</v>
      </c>
      <c r="F33" s="132">
        <f t="shared" si="1"/>
        <v>5273600</v>
      </c>
      <c r="G33" s="204">
        <v>5050300</v>
      </c>
      <c r="H33" s="36"/>
      <c r="I33" s="204">
        <v>223300</v>
      </c>
      <c r="J33" s="36"/>
      <c r="K33" s="35"/>
      <c r="L33" s="35"/>
      <c r="M33" s="35"/>
      <c r="N33" s="35"/>
      <c r="O33" s="35"/>
      <c r="P33" s="35"/>
      <c r="Q33" s="35"/>
      <c r="R33" s="35"/>
      <c r="S33" s="35"/>
      <c r="T33" s="35"/>
      <c r="U33" s="35"/>
      <c r="V33" s="35"/>
      <c r="W33" s="35"/>
      <c r="X33" s="35"/>
      <c r="Y33" s="35"/>
      <c r="Z33" s="35"/>
      <c r="AA33" s="35"/>
      <c r="AB33" s="35"/>
      <c r="AC33" s="35"/>
      <c r="AD33" s="35"/>
      <c r="AE33" s="35"/>
      <c r="AF33" s="35"/>
      <c r="AG33" s="35"/>
      <c r="AH33" s="35"/>
      <c r="AI33" s="35"/>
      <c r="AJ33" s="35"/>
      <c r="AK33" s="35"/>
      <c r="AL33" s="35"/>
      <c r="AM33" s="35"/>
      <c r="AN33" s="35"/>
      <c r="AO33" s="35"/>
      <c r="AP33" s="35"/>
      <c r="AQ33" s="35"/>
      <c r="AR33" s="35"/>
      <c r="AS33" s="35"/>
      <c r="AT33" s="35"/>
      <c r="AU33" s="35"/>
      <c r="AV33" s="35"/>
      <c r="AW33" s="35"/>
      <c r="AX33" s="35"/>
      <c r="AY33" s="35"/>
      <c r="AZ33" s="35"/>
      <c r="BA33" s="35"/>
      <c r="BB33" s="35"/>
      <c r="BC33" s="35"/>
      <c r="BD33" s="35"/>
      <c r="BE33" s="35"/>
      <c r="BF33" s="35"/>
      <c r="BG33" s="35"/>
      <c r="BH33" s="35"/>
      <c r="BI33" s="35"/>
      <c r="BJ33" s="35"/>
      <c r="BK33" s="35"/>
      <c r="BL33" s="35"/>
      <c r="BM33" s="35"/>
      <c r="BN33" s="35"/>
      <c r="BO33" s="35"/>
      <c r="BP33" s="35"/>
      <c r="BQ33" s="35"/>
      <c r="BR33" s="35"/>
      <c r="BS33" s="35"/>
      <c r="BT33" s="35"/>
      <c r="BU33" s="35"/>
      <c r="BV33" s="35"/>
      <c r="BW33" s="35"/>
      <c r="BX33" s="35"/>
      <c r="BY33" s="35"/>
      <c r="BZ33" s="35"/>
      <c r="CA33" s="35"/>
      <c r="CB33" s="35"/>
      <c r="CC33" s="35"/>
      <c r="CD33" s="35"/>
      <c r="CE33" s="35"/>
      <c r="CF33" s="35"/>
      <c r="CG33" s="35"/>
      <c r="CH33" s="35"/>
      <c r="CI33" s="35"/>
      <c r="CJ33" s="35"/>
      <c r="CK33" s="35"/>
      <c r="CL33" s="35"/>
      <c r="CM33" s="35"/>
      <c r="CN33" s="35"/>
      <c r="CO33" s="35"/>
      <c r="CP33" s="35"/>
      <c r="CQ33" s="35"/>
      <c r="CR33" s="35"/>
      <c r="CS33" s="35"/>
      <c r="CT33" s="35"/>
      <c r="CU33" s="35"/>
      <c r="CV33" s="35"/>
      <c r="CW33" s="35"/>
      <c r="CX33" s="35"/>
      <c r="CY33" s="35"/>
      <c r="CZ33" s="35"/>
      <c r="DA33" s="35"/>
      <c r="DB33" s="35"/>
      <c r="DC33" s="35"/>
      <c r="DD33" s="35"/>
      <c r="DE33" s="35"/>
      <c r="DF33" s="35"/>
      <c r="DG33" s="35"/>
      <c r="DH33" s="35"/>
      <c r="DI33" s="35"/>
      <c r="DJ33" s="35"/>
      <c r="DK33" s="35"/>
      <c r="DL33" s="35"/>
      <c r="DM33" s="35"/>
      <c r="DN33" s="35"/>
      <c r="DO33" s="35"/>
      <c r="DP33" s="35"/>
      <c r="DQ33" s="35"/>
      <c r="DR33" s="35"/>
      <c r="DS33" s="35"/>
      <c r="DT33" s="35"/>
      <c r="DU33" s="35"/>
      <c r="DV33" s="35"/>
      <c r="DW33" s="35"/>
      <c r="DX33" s="35"/>
      <c r="DY33" s="35"/>
      <c r="DZ33" s="35"/>
      <c r="EA33" s="35"/>
      <c r="EB33" s="35"/>
      <c r="EC33" s="35"/>
      <c r="ED33" s="35"/>
      <c r="EE33" s="35"/>
      <c r="EF33" s="35"/>
      <c r="EG33" s="35"/>
      <c r="EH33" s="35"/>
      <c r="EI33" s="35"/>
      <c r="EJ33" s="35"/>
      <c r="EK33" s="35"/>
      <c r="EL33" s="35"/>
      <c r="EM33" s="35"/>
      <c r="EN33" s="35"/>
      <c r="EO33" s="35"/>
      <c r="EP33" s="35"/>
      <c r="EQ33" s="35"/>
      <c r="ER33" s="35"/>
      <c r="ES33" s="35"/>
      <c r="ET33" s="35"/>
      <c r="EU33" s="35"/>
      <c r="EV33" s="35"/>
      <c r="EW33" s="35"/>
      <c r="EX33" s="35"/>
      <c r="EY33" s="35"/>
      <c r="EZ33" s="35"/>
      <c r="FA33" s="35"/>
      <c r="FB33" s="35"/>
      <c r="FC33" s="35"/>
      <c r="FD33" s="35"/>
      <c r="FE33" s="35"/>
      <c r="FF33" s="35"/>
      <c r="FG33" s="35"/>
      <c r="FH33" s="35"/>
      <c r="FI33" s="35"/>
      <c r="FJ33" s="35"/>
      <c r="FK33" s="35"/>
      <c r="FL33" s="35"/>
      <c r="FM33" s="35"/>
      <c r="FN33" s="35"/>
      <c r="FO33" s="35"/>
      <c r="FP33" s="35"/>
      <c r="FQ33" s="35"/>
      <c r="FR33" s="35"/>
      <c r="FS33" s="35"/>
      <c r="FT33" s="35"/>
      <c r="FU33" s="35"/>
      <c r="FV33" s="35"/>
      <c r="FW33" s="35"/>
      <c r="FX33" s="35"/>
      <c r="FY33" s="35"/>
      <c r="FZ33" s="35"/>
      <c r="GA33" s="35"/>
      <c r="GB33" s="35"/>
      <c r="GC33" s="35"/>
      <c r="GD33" s="35"/>
      <c r="GE33" s="35"/>
      <c r="GF33" s="35"/>
      <c r="GG33" s="35"/>
      <c r="GH33" s="35"/>
      <c r="GI33" s="35"/>
      <c r="GJ33" s="35"/>
      <c r="GK33" s="35"/>
      <c r="GL33" s="35"/>
      <c r="GM33" s="35"/>
      <c r="GN33" s="35"/>
      <c r="GO33" s="35"/>
      <c r="GP33" s="35"/>
      <c r="GQ33" s="35"/>
      <c r="GR33" s="35"/>
      <c r="GS33" s="35"/>
      <c r="GT33" s="35"/>
      <c r="GU33" s="35"/>
      <c r="GV33" s="35"/>
      <c r="GW33" s="35"/>
      <c r="GX33" s="35"/>
      <c r="GY33" s="35"/>
      <c r="GZ33" s="35"/>
      <c r="HA33" s="35"/>
      <c r="HB33" s="35"/>
      <c r="HC33" s="35"/>
      <c r="HD33" s="35"/>
      <c r="HE33" s="35"/>
      <c r="HF33" s="35"/>
      <c r="HG33" s="35"/>
      <c r="HH33" s="35"/>
      <c r="HI33" s="35"/>
      <c r="HJ33" s="35"/>
      <c r="HK33" s="35"/>
      <c r="HL33" s="35"/>
      <c r="HM33" s="35"/>
      <c r="HN33" s="35"/>
      <c r="HO33" s="35"/>
      <c r="HP33" s="35"/>
      <c r="HQ33" s="35"/>
      <c r="HR33" s="35"/>
      <c r="HS33" s="35"/>
      <c r="HT33" s="35"/>
      <c r="HU33" s="35"/>
      <c r="HV33" s="35"/>
      <c r="HW33" s="35"/>
      <c r="HX33" s="35"/>
      <c r="HY33" s="35"/>
      <c r="HZ33" s="35"/>
      <c r="IA33" s="35"/>
      <c r="IB33" s="35"/>
      <c r="IC33" s="35"/>
      <c r="ID33" s="35"/>
      <c r="IE33" s="35"/>
      <c r="IF33" s="35"/>
      <c r="IG33" s="35"/>
      <c r="IH33" s="35"/>
      <c r="II33" s="35"/>
      <c r="IJ33" s="35"/>
      <c r="IK33" s="35"/>
      <c r="IL33" s="35"/>
      <c r="IM33" s="35"/>
      <c r="IN33" s="35"/>
      <c r="IO33" s="35"/>
    </row>
    <row r="34" spans="1:249" ht="38.25" x14ac:dyDescent="0.25">
      <c r="A34" s="32" t="s">
        <v>198</v>
      </c>
      <c r="B34" s="33" t="s">
        <v>199</v>
      </c>
      <c r="C34" s="34" t="s">
        <v>178</v>
      </c>
      <c r="D34" s="34" t="s">
        <v>186</v>
      </c>
      <c r="E34" s="36">
        <v>266</v>
      </c>
      <c r="F34" s="132">
        <f>G34+H34+I34+J34</f>
        <v>175000</v>
      </c>
      <c r="G34" s="246">
        <v>175000</v>
      </c>
      <c r="H34" s="36"/>
      <c r="I34" s="36"/>
      <c r="J34" s="36"/>
      <c r="K34" s="28"/>
      <c r="L34" s="28"/>
      <c r="M34" s="28"/>
      <c r="N34" s="28"/>
      <c r="O34" s="28"/>
      <c r="P34" s="28"/>
      <c r="Q34" s="28"/>
      <c r="R34" s="28"/>
      <c r="S34" s="28"/>
      <c r="T34" s="28"/>
      <c r="U34" s="28"/>
      <c r="V34" s="28"/>
      <c r="W34" s="28"/>
      <c r="X34" s="28"/>
      <c r="Y34" s="28"/>
      <c r="Z34" s="28"/>
      <c r="AA34" s="28"/>
      <c r="AB34" s="28"/>
      <c r="AC34" s="28"/>
      <c r="AD34" s="28"/>
      <c r="AE34" s="28"/>
      <c r="AF34" s="28"/>
      <c r="AG34" s="28"/>
      <c r="AH34" s="28"/>
      <c r="AI34" s="28"/>
      <c r="AJ34" s="28"/>
      <c r="AK34" s="28"/>
      <c r="AL34" s="28"/>
      <c r="AM34" s="28"/>
      <c r="AN34" s="28"/>
      <c r="AO34" s="28"/>
      <c r="AP34" s="28"/>
      <c r="AQ34" s="28"/>
      <c r="AR34" s="28"/>
      <c r="AS34" s="28"/>
      <c r="AT34" s="28"/>
      <c r="AU34" s="28"/>
      <c r="AV34" s="28"/>
      <c r="AW34" s="28"/>
      <c r="AX34" s="28"/>
      <c r="AY34" s="28"/>
      <c r="AZ34" s="28"/>
      <c r="BA34" s="28"/>
      <c r="BB34" s="28"/>
      <c r="BC34" s="28"/>
      <c r="BD34" s="28"/>
      <c r="BE34" s="28"/>
      <c r="BF34" s="28"/>
      <c r="BG34" s="28"/>
      <c r="BH34" s="28"/>
      <c r="BI34" s="28"/>
      <c r="BJ34" s="28"/>
      <c r="BK34" s="28"/>
      <c r="BL34" s="28"/>
      <c r="BM34" s="28"/>
      <c r="BN34" s="28"/>
      <c r="BO34" s="28"/>
      <c r="BP34" s="28"/>
      <c r="BQ34" s="28"/>
      <c r="BR34" s="28"/>
      <c r="BS34" s="28"/>
      <c r="BT34" s="28"/>
      <c r="BU34" s="28"/>
      <c r="BV34" s="28"/>
      <c r="BW34" s="28"/>
      <c r="BX34" s="28"/>
      <c r="BY34" s="28"/>
      <c r="BZ34" s="28"/>
      <c r="CA34" s="28"/>
      <c r="CB34" s="28"/>
      <c r="CC34" s="28"/>
      <c r="CD34" s="28"/>
      <c r="CE34" s="28"/>
      <c r="CF34" s="28"/>
      <c r="CG34" s="28"/>
      <c r="CH34" s="28"/>
      <c r="CI34" s="28"/>
      <c r="CJ34" s="28"/>
      <c r="CK34" s="28"/>
      <c r="CL34" s="28"/>
      <c r="CM34" s="28"/>
      <c r="CN34" s="28"/>
      <c r="CO34" s="28"/>
      <c r="CP34" s="28"/>
      <c r="CQ34" s="28"/>
      <c r="CR34" s="28"/>
      <c r="CS34" s="28"/>
      <c r="CT34" s="28"/>
      <c r="CU34" s="28"/>
      <c r="CV34" s="28"/>
      <c r="CW34" s="28"/>
      <c r="CX34" s="28"/>
      <c r="CY34" s="28"/>
      <c r="CZ34" s="28"/>
      <c r="DA34" s="28"/>
      <c r="DB34" s="28"/>
      <c r="DC34" s="28"/>
      <c r="DD34" s="28"/>
      <c r="DE34" s="28"/>
      <c r="DF34" s="28"/>
      <c r="DG34" s="28"/>
      <c r="DH34" s="28"/>
      <c r="DI34" s="28"/>
      <c r="DJ34" s="28"/>
      <c r="DK34" s="28"/>
      <c r="DL34" s="28"/>
      <c r="DM34" s="28"/>
      <c r="DN34" s="28"/>
      <c r="DO34" s="28"/>
      <c r="DP34" s="28"/>
      <c r="DQ34" s="28"/>
      <c r="DR34" s="28"/>
      <c r="DS34" s="28"/>
      <c r="DT34" s="28"/>
      <c r="DU34" s="28"/>
      <c r="DV34" s="28"/>
      <c r="DW34" s="28"/>
      <c r="DX34" s="28"/>
      <c r="DY34" s="28"/>
      <c r="DZ34" s="28"/>
      <c r="EA34" s="28"/>
      <c r="EB34" s="28"/>
      <c r="EC34" s="28"/>
      <c r="ED34" s="28"/>
      <c r="EE34" s="28"/>
      <c r="EF34" s="28"/>
      <c r="EG34" s="28"/>
      <c r="EH34" s="28"/>
      <c r="EI34" s="28"/>
      <c r="EJ34" s="28"/>
      <c r="EK34" s="28"/>
      <c r="EL34" s="28"/>
      <c r="EM34" s="28"/>
      <c r="EN34" s="28"/>
      <c r="EO34" s="28"/>
      <c r="EP34" s="28"/>
      <c r="EQ34" s="28"/>
      <c r="ER34" s="28"/>
      <c r="ES34" s="28"/>
      <c r="ET34" s="28"/>
      <c r="EU34" s="28"/>
      <c r="EV34" s="28"/>
      <c r="EW34" s="28"/>
      <c r="EX34" s="28"/>
      <c r="EY34" s="28"/>
      <c r="EZ34" s="28"/>
      <c r="FA34" s="28"/>
      <c r="FB34" s="28"/>
      <c r="FC34" s="28"/>
      <c r="FD34" s="28"/>
      <c r="FE34" s="28"/>
      <c r="FF34" s="28"/>
      <c r="FG34" s="28"/>
      <c r="FH34" s="28"/>
      <c r="FI34" s="28"/>
      <c r="FJ34" s="28"/>
      <c r="FK34" s="28"/>
      <c r="FL34" s="28"/>
      <c r="FM34" s="28"/>
      <c r="FN34" s="28"/>
      <c r="FO34" s="28"/>
      <c r="FP34" s="28"/>
      <c r="FQ34" s="28"/>
      <c r="FR34" s="28"/>
      <c r="FS34" s="28"/>
      <c r="FT34" s="28"/>
      <c r="FU34" s="28"/>
      <c r="FV34" s="28"/>
      <c r="FW34" s="28"/>
      <c r="FX34" s="28"/>
      <c r="FY34" s="28"/>
      <c r="FZ34" s="28"/>
      <c r="GA34" s="28"/>
      <c r="GB34" s="28"/>
      <c r="GC34" s="28"/>
      <c r="GD34" s="28"/>
      <c r="GE34" s="28"/>
      <c r="GF34" s="28"/>
      <c r="GG34" s="28"/>
      <c r="GH34" s="28"/>
      <c r="GI34" s="28"/>
      <c r="GJ34" s="28"/>
      <c r="GK34" s="28"/>
      <c r="GL34" s="28"/>
      <c r="GM34" s="28"/>
      <c r="GN34" s="28"/>
      <c r="GO34" s="28"/>
      <c r="GP34" s="28"/>
      <c r="GQ34" s="28"/>
      <c r="GR34" s="28"/>
      <c r="GS34" s="28"/>
      <c r="GT34" s="28"/>
      <c r="GU34" s="28"/>
      <c r="GV34" s="28"/>
      <c r="GW34" s="28"/>
      <c r="GX34" s="28"/>
      <c r="GY34" s="28"/>
      <c r="GZ34" s="28"/>
      <c r="HA34" s="28"/>
      <c r="HB34" s="28"/>
      <c r="HC34" s="28"/>
      <c r="HD34" s="28"/>
      <c r="HE34" s="28"/>
      <c r="HF34" s="28"/>
      <c r="HG34" s="28"/>
      <c r="HH34" s="28"/>
      <c r="HI34" s="28"/>
      <c r="HJ34" s="28"/>
      <c r="HK34" s="28"/>
      <c r="HL34" s="28"/>
      <c r="HM34" s="28"/>
      <c r="HN34" s="28"/>
      <c r="HO34" s="28"/>
      <c r="HP34" s="28"/>
      <c r="HQ34" s="28"/>
      <c r="HR34" s="28"/>
      <c r="HS34" s="28"/>
      <c r="HT34" s="28"/>
      <c r="HU34" s="28"/>
      <c r="HV34" s="28"/>
      <c r="HW34" s="28"/>
      <c r="HX34" s="28"/>
      <c r="HY34" s="28"/>
      <c r="HZ34" s="28"/>
      <c r="IA34" s="28"/>
      <c r="IB34" s="28"/>
      <c r="IC34" s="28"/>
      <c r="ID34" s="28"/>
      <c r="IE34" s="28"/>
      <c r="IF34" s="28"/>
      <c r="IG34" s="28"/>
      <c r="IH34" s="28"/>
      <c r="II34" s="28"/>
      <c r="IJ34" s="28"/>
      <c r="IK34" s="28"/>
      <c r="IL34" s="28"/>
      <c r="IM34" s="28"/>
      <c r="IN34" s="28"/>
      <c r="IO34" s="28"/>
    </row>
    <row r="35" spans="1:249" ht="25.5" x14ac:dyDescent="0.25">
      <c r="A35" s="29" t="s">
        <v>200</v>
      </c>
      <c r="B35" s="30" t="s">
        <v>201</v>
      </c>
      <c r="C35" s="31" t="s">
        <v>202</v>
      </c>
      <c r="D35" s="31" t="s">
        <v>203</v>
      </c>
      <c r="E35" s="31" t="s">
        <v>178</v>
      </c>
      <c r="F35" s="52">
        <f>G35+H35+I35+J35</f>
        <v>57000</v>
      </c>
      <c r="G35" s="52">
        <f>G37</f>
        <v>0</v>
      </c>
      <c r="H35" s="52">
        <f>H37</f>
        <v>0</v>
      </c>
      <c r="I35" s="52">
        <f>I37+I38</f>
        <v>57000</v>
      </c>
      <c r="J35" s="52">
        <f>J37</f>
        <v>0</v>
      </c>
      <c r="K35" s="28"/>
      <c r="L35" s="28"/>
      <c r="M35" s="28"/>
      <c r="N35" s="28"/>
      <c r="O35" s="28"/>
      <c r="P35" s="28"/>
      <c r="Q35" s="28"/>
      <c r="R35" s="28"/>
      <c r="S35" s="28"/>
      <c r="T35" s="28"/>
      <c r="U35" s="28"/>
      <c r="V35" s="28"/>
      <c r="W35" s="28"/>
      <c r="X35" s="28"/>
      <c r="Y35" s="28"/>
      <c r="Z35" s="28"/>
      <c r="AA35" s="28"/>
      <c r="AB35" s="28"/>
      <c r="AC35" s="28"/>
      <c r="AD35" s="28"/>
      <c r="AE35" s="28"/>
      <c r="AF35" s="28"/>
      <c r="AG35" s="28"/>
      <c r="AH35" s="28"/>
      <c r="AI35" s="28"/>
      <c r="AJ35" s="28"/>
      <c r="AK35" s="28"/>
      <c r="AL35" s="28"/>
      <c r="AM35" s="28"/>
      <c r="AN35" s="28"/>
      <c r="AO35" s="28"/>
      <c r="AP35" s="28"/>
      <c r="AQ35" s="28"/>
      <c r="AR35" s="28"/>
      <c r="AS35" s="28"/>
      <c r="AT35" s="28"/>
      <c r="AU35" s="28"/>
      <c r="AV35" s="28"/>
      <c r="AW35" s="28"/>
      <c r="AX35" s="28"/>
      <c r="AY35" s="28"/>
      <c r="AZ35" s="28"/>
      <c r="BA35" s="28"/>
      <c r="BB35" s="28"/>
      <c r="BC35" s="28"/>
      <c r="BD35" s="28"/>
      <c r="BE35" s="28"/>
      <c r="BF35" s="28"/>
      <c r="BG35" s="28"/>
      <c r="BH35" s="28"/>
      <c r="BI35" s="28"/>
      <c r="BJ35" s="28"/>
      <c r="BK35" s="28"/>
      <c r="BL35" s="28"/>
      <c r="BM35" s="28"/>
      <c r="BN35" s="28"/>
      <c r="BO35" s="28"/>
      <c r="BP35" s="28"/>
      <c r="BQ35" s="28"/>
      <c r="BR35" s="28"/>
      <c r="BS35" s="28"/>
      <c r="BT35" s="28"/>
      <c r="BU35" s="28"/>
      <c r="BV35" s="28"/>
      <c r="BW35" s="28"/>
      <c r="BX35" s="28"/>
      <c r="BY35" s="28"/>
      <c r="BZ35" s="28"/>
      <c r="CA35" s="28"/>
      <c r="CB35" s="28"/>
      <c r="CC35" s="28"/>
      <c r="CD35" s="28"/>
      <c r="CE35" s="28"/>
      <c r="CF35" s="28"/>
      <c r="CG35" s="28"/>
      <c r="CH35" s="28"/>
      <c r="CI35" s="28"/>
      <c r="CJ35" s="28"/>
      <c r="CK35" s="28"/>
      <c r="CL35" s="28"/>
      <c r="CM35" s="28"/>
      <c r="CN35" s="28"/>
      <c r="CO35" s="28"/>
      <c r="CP35" s="28"/>
      <c r="CQ35" s="28"/>
      <c r="CR35" s="28"/>
      <c r="CS35" s="28"/>
      <c r="CT35" s="28"/>
      <c r="CU35" s="28"/>
      <c r="CV35" s="28"/>
      <c r="CW35" s="28"/>
      <c r="CX35" s="28"/>
      <c r="CY35" s="28"/>
      <c r="CZ35" s="28"/>
      <c r="DA35" s="28"/>
      <c r="DB35" s="28"/>
      <c r="DC35" s="28"/>
      <c r="DD35" s="28"/>
      <c r="DE35" s="28"/>
      <c r="DF35" s="28"/>
      <c r="DG35" s="28"/>
      <c r="DH35" s="28"/>
      <c r="DI35" s="28"/>
      <c r="DJ35" s="28"/>
      <c r="DK35" s="28"/>
      <c r="DL35" s="28"/>
      <c r="DM35" s="28"/>
      <c r="DN35" s="28"/>
      <c r="DO35" s="28"/>
      <c r="DP35" s="28"/>
      <c r="DQ35" s="28"/>
      <c r="DR35" s="28"/>
      <c r="DS35" s="28"/>
      <c r="DT35" s="28"/>
      <c r="DU35" s="28"/>
      <c r="DV35" s="28"/>
      <c r="DW35" s="28"/>
      <c r="DX35" s="28"/>
      <c r="DY35" s="28"/>
      <c r="DZ35" s="28"/>
      <c r="EA35" s="28"/>
      <c r="EB35" s="28"/>
      <c r="EC35" s="28"/>
      <c r="ED35" s="28"/>
      <c r="EE35" s="28"/>
      <c r="EF35" s="28"/>
      <c r="EG35" s="28"/>
      <c r="EH35" s="28"/>
      <c r="EI35" s="28"/>
      <c r="EJ35" s="28"/>
      <c r="EK35" s="28"/>
      <c r="EL35" s="28"/>
      <c r="EM35" s="28"/>
      <c r="EN35" s="28"/>
      <c r="EO35" s="28"/>
      <c r="EP35" s="28"/>
      <c r="EQ35" s="28"/>
      <c r="ER35" s="28"/>
      <c r="ES35" s="28"/>
      <c r="ET35" s="28"/>
      <c r="EU35" s="28"/>
      <c r="EV35" s="28"/>
      <c r="EW35" s="28"/>
      <c r="EX35" s="28"/>
      <c r="EY35" s="28"/>
      <c r="EZ35" s="28"/>
      <c r="FA35" s="28"/>
      <c r="FB35" s="28"/>
      <c r="FC35" s="28"/>
      <c r="FD35" s="28"/>
      <c r="FE35" s="28"/>
      <c r="FF35" s="28"/>
      <c r="FG35" s="28"/>
      <c r="FH35" s="28"/>
      <c r="FI35" s="28"/>
      <c r="FJ35" s="28"/>
      <c r="FK35" s="28"/>
      <c r="FL35" s="28"/>
      <c r="FM35" s="28"/>
      <c r="FN35" s="28"/>
      <c r="FO35" s="28"/>
      <c r="FP35" s="28"/>
      <c r="FQ35" s="28"/>
      <c r="FR35" s="28"/>
      <c r="FS35" s="28"/>
      <c r="FT35" s="28"/>
      <c r="FU35" s="28"/>
      <c r="FV35" s="28"/>
      <c r="FW35" s="28"/>
      <c r="FX35" s="28"/>
      <c r="FY35" s="28"/>
      <c r="FZ35" s="28"/>
      <c r="GA35" s="28"/>
      <c r="GB35" s="28"/>
      <c r="GC35" s="28"/>
      <c r="GD35" s="28"/>
      <c r="GE35" s="28"/>
      <c r="GF35" s="28"/>
      <c r="GG35" s="28"/>
      <c r="GH35" s="28"/>
      <c r="GI35" s="28"/>
      <c r="GJ35" s="28"/>
      <c r="GK35" s="28"/>
      <c r="GL35" s="28"/>
      <c r="GM35" s="28"/>
      <c r="GN35" s="28"/>
      <c r="GO35" s="28"/>
      <c r="GP35" s="28"/>
      <c r="GQ35" s="28"/>
      <c r="GR35" s="28"/>
      <c r="GS35" s="28"/>
      <c r="GT35" s="28"/>
      <c r="GU35" s="28"/>
      <c r="GV35" s="28"/>
      <c r="GW35" s="28"/>
      <c r="GX35" s="28"/>
      <c r="GY35" s="28"/>
      <c r="GZ35" s="28"/>
      <c r="HA35" s="28"/>
      <c r="HB35" s="28"/>
      <c r="HC35" s="28"/>
      <c r="HD35" s="28"/>
      <c r="HE35" s="28"/>
      <c r="HF35" s="28"/>
      <c r="HG35" s="28"/>
      <c r="HH35" s="28"/>
      <c r="HI35" s="28"/>
      <c r="HJ35" s="28"/>
      <c r="HK35" s="28"/>
      <c r="HL35" s="28"/>
      <c r="HM35" s="28"/>
      <c r="HN35" s="28"/>
      <c r="HO35" s="28"/>
      <c r="HP35" s="28"/>
      <c r="HQ35" s="28"/>
      <c r="HR35" s="28"/>
      <c r="HS35" s="28"/>
      <c r="HT35" s="28"/>
      <c r="HU35" s="28"/>
      <c r="HV35" s="28"/>
      <c r="HW35" s="28"/>
      <c r="HX35" s="28"/>
      <c r="HY35" s="28"/>
      <c r="HZ35" s="28"/>
      <c r="IA35" s="28"/>
      <c r="IB35" s="28"/>
      <c r="IC35" s="28"/>
      <c r="ID35" s="28"/>
      <c r="IE35" s="28"/>
      <c r="IF35" s="28"/>
      <c r="IG35" s="28"/>
      <c r="IH35" s="28"/>
      <c r="II35" s="28"/>
      <c r="IJ35" s="28"/>
      <c r="IK35" s="28"/>
      <c r="IL35" s="28"/>
      <c r="IM35" s="28"/>
      <c r="IN35" s="28"/>
      <c r="IO35" s="28"/>
    </row>
    <row r="36" spans="1:249" x14ac:dyDescent="0.25">
      <c r="A36" s="32" t="s">
        <v>187</v>
      </c>
      <c r="B36" s="33" t="s">
        <v>178</v>
      </c>
      <c r="C36" s="34" t="s">
        <v>178</v>
      </c>
      <c r="D36" s="34" t="s">
        <v>178</v>
      </c>
      <c r="E36" s="34" t="s">
        <v>178</v>
      </c>
      <c r="F36" s="34" t="s">
        <v>178</v>
      </c>
      <c r="G36" s="34" t="s">
        <v>178</v>
      </c>
      <c r="H36" s="34" t="s">
        <v>178</v>
      </c>
      <c r="I36" s="34" t="s">
        <v>178</v>
      </c>
      <c r="J36" s="34" t="s">
        <v>178</v>
      </c>
      <c r="K36" s="35"/>
      <c r="L36" s="35"/>
      <c r="M36" s="35"/>
      <c r="N36" s="35"/>
      <c r="O36" s="35"/>
      <c r="P36" s="35"/>
      <c r="Q36" s="35"/>
      <c r="R36" s="35"/>
      <c r="S36" s="35"/>
      <c r="T36" s="35"/>
      <c r="U36" s="35"/>
      <c r="V36" s="35"/>
      <c r="W36" s="35"/>
      <c r="X36" s="35"/>
      <c r="Y36" s="35"/>
      <c r="Z36" s="35"/>
      <c r="AA36" s="35"/>
      <c r="AB36" s="35"/>
      <c r="AC36" s="35"/>
      <c r="AD36" s="35"/>
      <c r="AE36" s="35"/>
      <c r="AF36" s="35"/>
      <c r="AG36" s="35"/>
      <c r="AH36" s="35"/>
      <c r="AI36" s="35"/>
      <c r="AJ36" s="35"/>
      <c r="AK36" s="35"/>
      <c r="AL36" s="35"/>
      <c r="AM36" s="35"/>
      <c r="AN36" s="35"/>
      <c r="AO36" s="35"/>
      <c r="AP36" s="35"/>
      <c r="AQ36" s="35"/>
      <c r="AR36" s="35"/>
      <c r="AS36" s="35"/>
      <c r="AT36" s="35"/>
      <c r="AU36" s="35"/>
      <c r="AV36" s="35"/>
      <c r="AW36" s="35"/>
      <c r="AX36" s="35"/>
      <c r="AY36" s="35"/>
      <c r="AZ36" s="35"/>
      <c r="BA36" s="35"/>
      <c r="BB36" s="35"/>
      <c r="BC36" s="35"/>
      <c r="BD36" s="35"/>
      <c r="BE36" s="35"/>
      <c r="BF36" s="35"/>
      <c r="BG36" s="35"/>
      <c r="BH36" s="35"/>
      <c r="BI36" s="35"/>
      <c r="BJ36" s="35"/>
      <c r="BK36" s="35"/>
      <c r="BL36" s="35"/>
      <c r="BM36" s="35"/>
      <c r="BN36" s="35"/>
      <c r="BO36" s="35"/>
      <c r="BP36" s="35"/>
      <c r="BQ36" s="35"/>
      <c r="BR36" s="35"/>
      <c r="BS36" s="35"/>
      <c r="BT36" s="35"/>
      <c r="BU36" s="35"/>
      <c r="BV36" s="35"/>
      <c r="BW36" s="35"/>
      <c r="BX36" s="35"/>
      <c r="BY36" s="35"/>
      <c r="BZ36" s="35"/>
      <c r="CA36" s="35"/>
      <c r="CB36" s="35"/>
      <c r="CC36" s="35"/>
      <c r="CD36" s="35"/>
      <c r="CE36" s="35"/>
      <c r="CF36" s="35"/>
      <c r="CG36" s="35"/>
      <c r="CH36" s="35"/>
      <c r="CI36" s="35"/>
      <c r="CJ36" s="35"/>
      <c r="CK36" s="35"/>
      <c r="CL36" s="35"/>
      <c r="CM36" s="35"/>
      <c r="CN36" s="35"/>
      <c r="CO36" s="35"/>
      <c r="CP36" s="35"/>
      <c r="CQ36" s="35"/>
      <c r="CR36" s="35"/>
      <c r="CS36" s="35"/>
      <c r="CT36" s="35"/>
      <c r="CU36" s="35"/>
      <c r="CV36" s="35"/>
      <c r="CW36" s="35"/>
      <c r="CX36" s="35"/>
      <c r="CY36" s="35"/>
      <c r="CZ36" s="35"/>
      <c r="DA36" s="35"/>
      <c r="DB36" s="35"/>
      <c r="DC36" s="35"/>
      <c r="DD36" s="35"/>
      <c r="DE36" s="35"/>
      <c r="DF36" s="35"/>
      <c r="DG36" s="35"/>
      <c r="DH36" s="35"/>
      <c r="DI36" s="35"/>
      <c r="DJ36" s="35"/>
      <c r="DK36" s="35"/>
      <c r="DL36" s="35"/>
      <c r="DM36" s="35"/>
      <c r="DN36" s="35"/>
      <c r="DO36" s="35"/>
      <c r="DP36" s="35"/>
      <c r="DQ36" s="35"/>
      <c r="DR36" s="35"/>
      <c r="DS36" s="35"/>
      <c r="DT36" s="35"/>
      <c r="DU36" s="35"/>
      <c r="DV36" s="35"/>
      <c r="DW36" s="35"/>
      <c r="DX36" s="35"/>
      <c r="DY36" s="35"/>
      <c r="DZ36" s="35"/>
      <c r="EA36" s="35"/>
      <c r="EB36" s="35"/>
      <c r="EC36" s="35"/>
      <c r="ED36" s="35"/>
      <c r="EE36" s="35"/>
      <c r="EF36" s="35"/>
      <c r="EG36" s="35"/>
      <c r="EH36" s="35"/>
      <c r="EI36" s="35"/>
      <c r="EJ36" s="35"/>
      <c r="EK36" s="35"/>
      <c r="EL36" s="35"/>
      <c r="EM36" s="35"/>
      <c r="EN36" s="35"/>
      <c r="EO36" s="35"/>
      <c r="EP36" s="35"/>
      <c r="EQ36" s="35"/>
      <c r="ER36" s="35"/>
      <c r="ES36" s="35"/>
      <c r="ET36" s="35"/>
      <c r="EU36" s="35"/>
      <c r="EV36" s="35"/>
      <c r="EW36" s="35"/>
      <c r="EX36" s="35"/>
      <c r="EY36" s="35"/>
      <c r="EZ36" s="35"/>
      <c r="FA36" s="35"/>
      <c r="FB36" s="35"/>
      <c r="FC36" s="35"/>
      <c r="FD36" s="35"/>
      <c r="FE36" s="35"/>
      <c r="FF36" s="35"/>
      <c r="FG36" s="35"/>
      <c r="FH36" s="35"/>
      <c r="FI36" s="35"/>
      <c r="FJ36" s="35"/>
      <c r="FK36" s="35"/>
      <c r="FL36" s="35"/>
      <c r="FM36" s="35"/>
      <c r="FN36" s="35"/>
      <c r="FO36" s="35"/>
      <c r="FP36" s="35"/>
      <c r="FQ36" s="35"/>
      <c r="FR36" s="35"/>
      <c r="FS36" s="35"/>
      <c r="FT36" s="35"/>
      <c r="FU36" s="35"/>
      <c r="FV36" s="35"/>
      <c r="FW36" s="35"/>
      <c r="FX36" s="35"/>
      <c r="FY36" s="35"/>
      <c r="FZ36" s="35"/>
      <c r="GA36" s="35"/>
      <c r="GB36" s="35"/>
      <c r="GC36" s="35"/>
      <c r="GD36" s="35"/>
      <c r="GE36" s="35"/>
      <c r="GF36" s="35"/>
      <c r="GG36" s="35"/>
      <c r="GH36" s="35"/>
      <c r="GI36" s="35"/>
      <c r="GJ36" s="35"/>
      <c r="GK36" s="35"/>
      <c r="GL36" s="35"/>
      <c r="GM36" s="35"/>
      <c r="GN36" s="35"/>
      <c r="GO36" s="35"/>
      <c r="GP36" s="35"/>
      <c r="GQ36" s="35"/>
      <c r="GR36" s="35"/>
      <c r="GS36" s="35"/>
      <c r="GT36" s="35"/>
      <c r="GU36" s="35"/>
      <c r="GV36" s="35"/>
      <c r="GW36" s="35"/>
      <c r="GX36" s="35"/>
      <c r="GY36" s="35"/>
      <c r="GZ36" s="35"/>
      <c r="HA36" s="35"/>
      <c r="HB36" s="35"/>
      <c r="HC36" s="35"/>
      <c r="HD36" s="35"/>
      <c r="HE36" s="35"/>
      <c r="HF36" s="35"/>
      <c r="HG36" s="35"/>
      <c r="HH36" s="35"/>
      <c r="HI36" s="35"/>
      <c r="HJ36" s="35"/>
      <c r="HK36" s="35"/>
      <c r="HL36" s="35"/>
      <c r="HM36" s="35"/>
      <c r="HN36" s="35"/>
      <c r="HO36" s="35"/>
      <c r="HP36" s="35"/>
      <c r="HQ36" s="35"/>
      <c r="HR36" s="35"/>
      <c r="HS36" s="35"/>
      <c r="HT36" s="35"/>
      <c r="HU36" s="35"/>
      <c r="HV36" s="35"/>
      <c r="HW36" s="35"/>
      <c r="HX36" s="35"/>
      <c r="HY36" s="35"/>
      <c r="HZ36" s="35"/>
      <c r="IA36" s="35"/>
      <c r="IB36" s="35"/>
      <c r="IC36" s="35"/>
      <c r="ID36" s="35"/>
      <c r="IE36" s="35"/>
      <c r="IF36" s="35"/>
      <c r="IG36" s="35"/>
      <c r="IH36" s="35"/>
      <c r="II36" s="35"/>
      <c r="IJ36" s="35"/>
      <c r="IK36" s="35"/>
      <c r="IL36" s="35"/>
      <c r="IM36" s="35"/>
      <c r="IN36" s="35"/>
      <c r="IO36" s="35"/>
    </row>
    <row r="37" spans="1:249" ht="25.5" x14ac:dyDescent="0.25">
      <c r="A37" s="32" t="s">
        <v>758</v>
      </c>
      <c r="B37" s="33" t="s">
        <v>205</v>
      </c>
      <c r="C37" s="34" t="s">
        <v>178</v>
      </c>
      <c r="D37" s="36">
        <v>112</v>
      </c>
      <c r="E37" s="24">
        <v>212</v>
      </c>
      <c r="F37" s="132">
        <f>G37+H37+I37+J37</f>
        <v>15000</v>
      </c>
      <c r="G37" s="132"/>
      <c r="H37" s="132"/>
      <c r="I37" s="132">
        <v>15000</v>
      </c>
      <c r="J37" s="132"/>
      <c r="K37" s="35"/>
      <c r="L37" s="35"/>
      <c r="M37" s="35"/>
      <c r="N37" s="35"/>
      <c r="O37" s="35"/>
      <c r="P37" s="35"/>
      <c r="Q37" s="35"/>
      <c r="R37" s="35"/>
      <c r="S37" s="35"/>
      <c r="T37" s="35"/>
      <c r="U37" s="35"/>
      <c r="V37" s="35"/>
      <c r="W37" s="35"/>
      <c r="X37" s="35"/>
      <c r="Y37" s="35"/>
      <c r="Z37" s="35"/>
      <c r="AA37" s="35"/>
      <c r="AB37" s="35"/>
      <c r="AC37" s="35"/>
      <c r="AD37" s="35"/>
      <c r="AE37" s="35"/>
      <c r="AF37" s="35"/>
      <c r="AG37" s="35"/>
      <c r="AH37" s="35"/>
      <c r="AI37" s="35"/>
      <c r="AJ37" s="35"/>
      <c r="AK37" s="35"/>
      <c r="AL37" s="35"/>
      <c r="AM37" s="35"/>
      <c r="AN37" s="35"/>
      <c r="AO37" s="35"/>
      <c r="AP37" s="35"/>
      <c r="AQ37" s="35"/>
      <c r="AR37" s="35"/>
      <c r="AS37" s="35"/>
      <c r="AT37" s="35"/>
      <c r="AU37" s="35"/>
      <c r="AV37" s="35"/>
      <c r="AW37" s="35"/>
      <c r="AX37" s="35"/>
      <c r="AY37" s="35"/>
      <c r="AZ37" s="35"/>
      <c r="BA37" s="35"/>
      <c r="BB37" s="35"/>
      <c r="BC37" s="35"/>
      <c r="BD37" s="35"/>
      <c r="BE37" s="35"/>
      <c r="BF37" s="35"/>
      <c r="BG37" s="35"/>
      <c r="BH37" s="35"/>
      <c r="BI37" s="35"/>
      <c r="BJ37" s="35"/>
      <c r="BK37" s="35"/>
      <c r="BL37" s="35"/>
      <c r="BM37" s="35"/>
      <c r="BN37" s="35"/>
      <c r="BO37" s="35"/>
      <c r="BP37" s="35"/>
      <c r="BQ37" s="35"/>
      <c r="BR37" s="35"/>
      <c r="BS37" s="35"/>
      <c r="BT37" s="35"/>
      <c r="BU37" s="35"/>
      <c r="BV37" s="35"/>
      <c r="BW37" s="35"/>
      <c r="BX37" s="35"/>
      <c r="BY37" s="35"/>
      <c r="BZ37" s="35"/>
      <c r="CA37" s="35"/>
      <c r="CB37" s="35"/>
      <c r="CC37" s="35"/>
      <c r="CD37" s="35"/>
      <c r="CE37" s="35"/>
      <c r="CF37" s="35"/>
      <c r="CG37" s="35"/>
      <c r="CH37" s="35"/>
      <c r="CI37" s="35"/>
      <c r="CJ37" s="35"/>
      <c r="CK37" s="35"/>
      <c r="CL37" s="35"/>
      <c r="CM37" s="35"/>
      <c r="CN37" s="35"/>
      <c r="CO37" s="35"/>
      <c r="CP37" s="35"/>
      <c r="CQ37" s="35"/>
      <c r="CR37" s="35"/>
      <c r="CS37" s="35"/>
      <c r="CT37" s="35"/>
      <c r="CU37" s="35"/>
      <c r="CV37" s="35"/>
      <c r="CW37" s="35"/>
      <c r="CX37" s="35"/>
      <c r="CY37" s="35"/>
      <c r="CZ37" s="35"/>
      <c r="DA37" s="35"/>
      <c r="DB37" s="35"/>
      <c r="DC37" s="35"/>
      <c r="DD37" s="35"/>
      <c r="DE37" s="35"/>
      <c r="DF37" s="35"/>
      <c r="DG37" s="35"/>
      <c r="DH37" s="35"/>
      <c r="DI37" s="35"/>
      <c r="DJ37" s="35"/>
      <c r="DK37" s="35"/>
      <c r="DL37" s="35"/>
      <c r="DM37" s="35"/>
      <c r="DN37" s="35"/>
      <c r="DO37" s="35"/>
      <c r="DP37" s="35"/>
      <c r="DQ37" s="35"/>
      <c r="DR37" s="35"/>
      <c r="DS37" s="35"/>
      <c r="DT37" s="35"/>
      <c r="DU37" s="35"/>
      <c r="DV37" s="35"/>
      <c r="DW37" s="35"/>
      <c r="DX37" s="35"/>
      <c r="DY37" s="35"/>
      <c r="DZ37" s="35"/>
      <c r="EA37" s="35"/>
      <c r="EB37" s="35"/>
      <c r="EC37" s="35"/>
      <c r="ED37" s="35"/>
      <c r="EE37" s="35"/>
      <c r="EF37" s="35"/>
      <c r="EG37" s="35"/>
      <c r="EH37" s="35"/>
      <c r="EI37" s="35"/>
      <c r="EJ37" s="35"/>
      <c r="EK37" s="35"/>
      <c r="EL37" s="35"/>
      <c r="EM37" s="35"/>
      <c r="EN37" s="35"/>
      <c r="EO37" s="35"/>
      <c r="EP37" s="35"/>
      <c r="EQ37" s="35"/>
      <c r="ER37" s="35"/>
      <c r="ES37" s="35"/>
      <c r="ET37" s="35"/>
      <c r="EU37" s="35"/>
      <c r="EV37" s="35"/>
      <c r="EW37" s="35"/>
      <c r="EX37" s="35"/>
      <c r="EY37" s="35"/>
      <c r="EZ37" s="35"/>
      <c r="FA37" s="35"/>
      <c r="FB37" s="35"/>
      <c r="FC37" s="35"/>
      <c r="FD37" s="35"/>
      <c r="FE37" s="35"/>
      <c r="FF37" s="35"/>
      <c r="FG37" s="35"/>
      <c r="FH37" s="35"/>
      <c r="FI37" s="35"/>
      <c r="FJ37" s="35"/>
      <c r="FK37" s="35"/>
      <c r="FL37" s="35"/>
      <c r="FM37" s="35"/>
      <c r="FN37" s="35"/>
      <c r="FO37" s="35"/>
      <c r="FP37" s="35"/>
      <c r="FQ37" s="35"/>
      <c r="FR37" s="35"/>
      <c r="FS37" s="35"/>
      <c r="FT37" s="35"/>
      <c r="FU37" s="35"/>
      <c r="FV37" s="35"/>
      <c r="FW37" s="35"/>
      <c r="FX37" s="35"/>
      <c r="FY37" s="35"/>
      <c r="FZ37" s="35"/>
      <c r="GA37" s="35"/>
      <c r="GB37" s="35"/>
      <c r="GC37" s="35"/>
      <c r="GD37" s="35"/>
      <c r="GE37" s="35"/>
      <c r="GF37" s="35"/>
      <c r="GG37" s="35"/>
      <c r="GH37" s="35"/>
      <c r="GI37" s="35"/>
      <c r="GJ37" s="35"/>
      <c r="GK37" s="35"/>
      <c r="GL37" s="35"/>
      <c r="GM37" s="35"/>
      <c r="GN37" s="35"/>
      <c r="GO37" s="35"/>
      <c r="GP37" s="35"/>
      <c r="GQ37" s="35"/>
      <c r="GR37" s="35"/>
      <c r="GS37" s="35"/>
      <c r="GT37" s="35"/>
      <c r="GU37" s="35"/>
      <c r="GV37" s="35"/>
      <c r="GW37" s="35"/>
      <c r="GX37" s="35"/>
      <c r="GY37" s="35"/>
      <c r="GZ37" s="35"/>
      <c r="HA37" s="35"/>
      <c r="HB37" s="35"/>
      <c r="HC37" s="35"/>
      <c r="HD37" s="35"/>
      <c r="HE37" s="35"/>
      <c r="HF37" s="35"/>
      <c r="HG37" s="35"/>
      <c r="HH37" s="35"/>
      <c r="HI37" s="35"/>
      <c r="HJ37" s="35"/>
      <c r="HK37" s="35"/>
      <c r="HL37" s="35"/>
      <c r="HM37" s="35"/>
      <c r="HN37" s="35"/>
      <c r="HO37" s="35"/>
      <c r="HP37" s="35"/>
      <c r="HQ37" s="35"/>
      <c r="HR37" s="35"/>
      <c r="HS37" s="35"/>
      <c r="HT37" s="35"/>
      <c r="HU37" s="35"/>
      <c r="HV37" s="35"/>
      <c r="HW37" s="35"/>
      <c r="HX37" s="35"/>
      <c r="HY37" s="35"/>
      <c r="HZ37" s="35"/>
      <c r="IA37" s="35"/>
      <c r="IB37" s="35"/>
      <c r="IC37" s="35"/>
      <c r="ID37" s="35"/>
      <c r="IE37" s="35"/>
      <c r="IF37" s="35"/>
      <c r="IG37" s="35"/>
      <c r="IH37" s="35"/>
      <c r="II37" s="35"/>
      <c r="IJ37" s="35"/>
      <c r="IK37" s="35"/>
      <c r="IL37" s="35"/>
      <c r="IM37" s="35"/>
      <c r="IN37" s="35"/>
      <c r="IO37" s="35"/>
    </row>
    <row r="38" spans="1:249" x14ac:dyDescent="0.25">
      <c r="A38" s="32" t="s">
        <v>558</v>
      </c>
      <c r="B38" s="33" t="s">
        <v>611</v>
      </c>
      <c r="C38" s="34"/>
      <c r="D38" s="36">
        <v>112</v>
      </c>
      <c r="E38" s="24">
        <v>226</v>
      </c>
      <c r="F38" s="132">
        <f>G38+H38+I38+J38</f>
        <v>42000</v>
      </c>
      <c r="G38" s="132"/>
      <c r="H38" s="132"/>
      <c r="I38" s="132">
        <v>42000</v>
      </c>
      <c r="J38" s="132"/>
      <c r="K38" s="35"/>
      <c r="L38" s="35"/>
      <c r="M38" s="35"/>
      <c r="N38" s="35"/>
      <c r="O38" s="35"/>
      <c r="P38" s="35"/>
      <c r="Q38" s="35"/>
      <c r="R38" s="35"/>
      <c r="S38" s="35"/>
      <c r="T38" s="35"/>
      <c r="U38" s="35"/>
      <c r="V38" s="35"/>
      <c r="W38" s="35"/>
      <c r="X38" s="35"/>
      <c r="Y38" s="35"/>
      <c r="Z38" s="35"/>
      <c r="AA38" s="35"/>
      <c r="AB38" s="35"/>
      <c r="AC38" s="35"/>
      <c r="AD38" s="35"/>
      <c r="AE38" s="35"/>
      <c r="AF38" s="35"/>
      <c r="AG38" s="35"/>
      <c r="AH38" s="35"/>
      <c r="AI38" s="35"/>
      <c r="AJ38" s="35"/>
      <c r="AK38" s="35"/>
      <c r="AL38" s="35"/>
      <c r="AM38" s="35"/>
      <c r="AN38" s="35"/>
      <c r="AO38" s="35"/>
      <c r="AP38" s="35"/>
      <c r="AQ38" s="35"/>
      <c r="AR38" s="35"/>
      <c r="AS38" s="35"/>
      <c r="AT38" s="35"/>
      <c r="AU38" s="35"/>
      <c r="AV38" s="35"/>
      <c r="AW38" s="35"/>
      <c r="AX38" s="35"/>
      <c r="AY38" s="35"/>
      <c r="AZ38" s="35"/>
      <c r="BA38" s="35"/>
      <c r="BB38" s="35"/>
      <c r="BC38" s="35"/>
      <c r="BD38" s="35"/>
      <c r="BE38" s="35"/>
      <c r="BF38" s="35"/>
      <c r="BG38" s="35"/>
      <c r="BH38" s="35"/>
      <c r="BI38" s="35"/>
      <c r="BJ38" s="35"/>
      <c r="BK38" s="35"/>
      <c r="BL38" s="35"/>
      <c r="BM38" s="35"/>
      <c r="BN38" s="35"/>
      <c r="BO38" s="35"/>
      <c r="BP38" s="35"/>
      <c r="BQ38" s="35"/>
      <c r="BR38" s="35"/>
      <c r="BS38" s="35"/>
      <c r="BT38" s="35"/>
      <c r="BU38" s="35"/>
      <c r="BV38" s="35"/>
      <c r="BW38" s="35"/>
      <c r="BX38" s="35"/>
      <c r="BY38" s="35"/>
      <c r="BZ38" s="35"/>
      <c r="CA38" s="35"/>
      <c r="CB38" s="35"/>
      <c r="CC38" s="35"/>
      <c r="CD38" s="35"/>
      <c r="CE38" s="35"/>
      <c r="CF38" s="35"/>
      <c r="CG38" s="35"/>
      <c r="CH38" s="35"/>
      <c r="CI38" s="35"/>
      <c r="CJ38" s="35"/>
      <c r="CK38" s="35"/>
      <c r="CL38" s="35"/>
      <c r="CM38" s="35"/>
      <c r="CN38" s="35"/>
      <c r="CO38" s="35"/>
      <c r="CP38" s="35"/>
      <c r="CQ38" s="35"/>
      <c r="CR38" s="35"/>
      <c r="CS38" s="35"/>
      <c r="CT38" s="35"/>
      <c r="CU38" s="35"/>
      <c r="CV38" s="35"/>
      <c r="CW38" s="35"/>
      <c r="CX38" s="35"/>
      <c r="CY38" s="35"/>
      <c r="CZ38" s="35"/>
      <c r="DA38" s="35"/>
      <c r="DB38" s="35"/>
      <c r="DC38" s="35"/>
      <c r="DD38" s="35"/>
      <c r="DE38" s="35"/>
      <c r="DF38" s="35"/>
      <c r="DG38" s="35"/>
      <c r="DH38" s="35"/>
      <c r="DI38" s="35"/>
      <c r="DJ38" s="35"/>
      <c r="DK38" s="35"/>
      <c r="DL38" s="35"/>
      <c r="DM38" s="35"/>
      <c r="DN38" s="35"/>
      <c r="DO38" s="35"/>
      <c r="DP38" s="35"/>
      <c r="DQ38" s="35"/>
      <c r="DR38" s="35"/>
      <c r="DS38" s="35"/>
      <c r="DT38" s="35"/>
      <c r="DU38" s="35"/>
      <c r="DV38" s="35"/>
      <c r="DW38" s="35"/>
      <c r="DX38" s="35"/>
      <c r="DY38" s="35"/>
      <c r="DZ38" s="35"/>
      <c r="EA38" s="35"/>
      <c r="EB38" s="35"/>
      <c r="EC38" s="35"/>
      <c r="ED38" s="35"/>
      <c r="EE38" s="35"/>
      <c r="EF38" s="35"/>
      <c r="EG38" s="35"/>
      <c r="EH38" s="35"/>
      <c r="EI38" s="35"/>
      <c r="EJ38" s="35"/>
      <c r="EK38" s="35"/>
      <c r="EL38" s="35"/>
      <c r="EM38" s="35"/>
      <c r="EN38" s="35"/>
      <c r="EO38" s="35"/>
      <c r="EP38" s="35"/>
      <c r="EQ38" s="35"/>
      <c r="ER38" s="35"/>
      <c r="ES38" s="35"/>
      <c r="ET38" s="35"/>
      <c r="EU38" s="35"/>
      <c r="EV38" s="35"/>
      <c r="EW38" s="35"/>
      <c r="EX38" s="35"/>
      <c r="EY38" s="35"/>
      <c r="EZ38" s="35"/>
      <c r="FA38" s="35"/>
      <c r="FB38" s="35"/>
      <c r="FC38" s="35"/>
      <c r="FD38" s="35"/>
      <c r="FE38" s="35"/>
      <c r="FF38" s="35"/>
      <c r="FG38" s="35"/>
      <c r="FH38" s="35"/>
      <c r="FI38" s="35"/>
      <c r="FJ38" s="35"/>
      <c r="FK38" s="35"/>
      <c r="FL38" s="35"/>
      <c r="FM38" s="35"/>
      <c r="FN38" s="35"/>
      <c r="FO38" s="35"/>
      <c r="FP38" s="35"/>
      <c r="FQ38" s="35"/>
      <c r="FR38" s="35"/>
      <c r="FS38" s="35"/>
      <c r="FT38" s="35"/>
      <c r="FU38" s="35"/>
      <c r="FV38" s="35"/>
      <c r="FW38" s="35"/>
      <c r="FX38" s="35"/>
      <c r="FY38" s="35"/>
      <c r="FZ38" s="35"/>
      <c r="GA38" s="35"/>
      <c r="GB38" s="35"/>
      <c r="GC38" s="35"/>
      <c r="GD38" s="35"/>
      <c r="GE38" s="35"/>
      <c r="GF38" s="35"/>
      <c r="GG38" s="35"/>
      <c r="GH38" s="35"/>
      <c r="GI38" s="35"/>
      <c r="GJ38" s="35"/>
      <c r="GK38" s="35"/>
      <c r="GL38" s="35"/>
      <c r="GM38" s="35"/>
      <c r="GN38" s="35"/>
      <c r="GO38" s="35"/>
      <c r="GP38" s="35"/>
      <c r="GQ38" s="35"/>
      <c r="GR38" s="35"/>
      <c r="GS38" s="35"/>
      <c r="GT38" s="35"/>
      <c r="GU38" s="35"/>
      <c r="GV38" s="35"/>
      <c r="GW38" s="35"/>
      <c r="GX38" s="35"/>
      <c r="GY38" s="35"/>
      <c r="GZ38" s="35"/>
      <c r="HA38" s="35"/>
      <c r="HB38" s="35"/>
      <c r="HC38" s="35"/>
      <c r="HD38" s="35"/>
      <c r="HE38" s="35"/>
      <c r="HF38" s="35"/>
      <c r="HG38" s="35"/>
      <c r="HH38" s="35"/>
      <c r="HI38" s="35"/>
      <c r="HJ38" s="35"/>
      <c r="HK38" s="35"/>
      <c r="HL38" s="35"/>
      <c r="HM38" s="35"/>
      <c r="HN38" s="35"/>
      <c r="HO38" s="35"/>
      <c r="HP38" s="35"/>
      <c r="HQ38" s="35"/>
      <c r="HR38" s="35"/>
      <c r="HS38" s="35"/>
      <c r="HT38" s="35"/>
      <c r="HU38" s="35"/>
      <c r="HV38" s="35"/>
      <c r="HW38" s="35"/>
      <c r="HX38" s="35"/>
      <c r="HY38" s="35"/>
      <c r="HZ38" s="35"/>
      <c r="IA38" s="35"/>
      <c r="IB38" s="35"/>
      <c r="IC38" s="35"/>
      <c r="ID38" s="35"/>
      <c r="IE38" s="35"/>
      <c r="IF38" s="35"/>
      <c r="IG38" s="35"/>
      <c r="IH38" s="35"/>
      <c r="II38" s="35"/>
      <c r="IJ38" s="35"/>
      <c r="IK38" s="35"/>
      <c r="IL38" s="35"/>
      <c r="IM38" s="35"/>
      <c r="IN38" s="35"/>
      <c r="IO38" s="35"/>
    </row>
    <row r="39" spans="1:249" ht="38.25" x14ac:dyDescent="0.25">
      <c r="A39" s="29" t="s">
        <v>206</v>
      </c>
      <c r="B39" s="30" t="s">
        <v>207</v>
      </c>
      <c r="C39" s="31" t="s">
        <v>208</v>
      </c>
      <c r="D39" s="31" t="s">
        <v>209</v>
      </c>
      <c r="E39" s="38" t="s">
        <v>178</v>
      </c>
      <c r="F39" s="52">
        <f>G39+H39+I39+J39</f>
        <v>72000</v>
      </c>
      <c r="G39" s="52">
        <f>G41</f>
        <v>0</v>
      </c>
      <c r="H39" s="52">
        <f>H41</f>
        <v>0</v>
      </c>
      <c r="I39" s="52">
        <f>I41</f>
        <v>72000</v>
      </c>
      <c r="J39" s="52">
        <f>J41</f>
        <v>0</v>
      </c>
      <c r="K39" s="35"/>
      <c r="L39" s="35"/>
      <c r="M39" s="35"/>
      <c r="N39" s="35"/>
      <c r="O39" s="35"/>
      <c r="P39" s="35"/>
      <c r="Q39" s="35"/>
      <c r="R39" s="35"/>
      <c r="S39" s="35"/>
      <c r="T39" s="35"/>
      <c r="U39" s="35"/>
      <c r="V39" s="35"/>
      <c r="W39" s="35"/>
      <c r="X39" s="35"/>
      <c r="Y39" s="35"/>
      <c r="Z39" s="35"/>
      <c r="AA39" s="35"/>
      <c r="AB39" s="35"/>
      <c r="AC39" s="35"/>
      <c r="AD39" s="35"/>
      <c r="AE39" s="35"/>
      <c r="AF39" s="35"/>
      <c r="AG39" s="35"/>
      <c r="AH39" s="35"/>
      <c r="AI39" s="35"/>
      <c r="AJ39" s="35"/>
      <c r="AK39" s="35"/>
      <c r="AL39" s="35"/>
      <c r="AM39" s="35"/>
      <c r="AN39" s="35"/>
      <c r="AO39" s="35"/>
      <c r="AP39" s="35"/>
      <c r="AQ39" s="35"/>
      <c r="AR39" s="35"/>
      <c r="AS39" s="35"/>
      <c r="AT39" s="35"/>
      <c r="AU39" s="35"/>
      <c r="AV39" s="35"/>
      <c r="AW39" s="35"/>
      <c r="AX39" s="35"/>
      <c r="AY39" s="35"/>
      <c r="AZ39" s="35"/>
      <c r="BA39" s="35"/>
      <c r="BB39" s="35"/>
      <c r="BC39" s="35"/>
      <c r="BD39" s="35"/>
      <c r="BE39" s="35"/>
      <c r="BF39" s="35"/>
      <c r="BG39" s="35"/>
      <c r="BH39" s="35"/>
      <c r="BI39" s="35"/>
      <c r="BJ39" s="35"/>
      <c r="BK39" s="35"/>
      <c r="BL39" s="35"/>
      <c r="BM39" s="35"/>
      <c r="BN39" s="35"/>
      <c r="BO39" s="35"/>
      <c r="BP39" s="35"/>
      <c r="BQ39" s="35"/>
      <c r="BR39" s="35"/>
      <c r="BS39" s="35"/>
      <c r="BT39" s="35"/>
      <c r="BU39" s="35"/>
      <c r="BV39" s="35"/>
      <c r="BW39" s="35"/>
      <c r="BX39" s="35"/>
      <c r="BY39" s="35"/>
      <c r="BZ39" s="35"/>
      <c r="CA39" s="35"/>
      <c r="CB39" s="35"/>
      <c r="CC39" s="35"/>
      <c r="CD39" s="35"/>
      <c r="CE39" s="35"/>
      <c r="CF39" s="35"/>
      <c r="CG39" s="35"/>
      <c r="CH39" s="35"/>
      <c r="CI39" s="35"/>
      <c r="CJ39" s="35"/>
      <c r="CK39" s="35"/>
      <c r="CL39" s="35"/>
      <c r="CM39" s="35"/>
      <c r="CN39" s="35"/>
      <c r="CO39" s="35"/>
      <c r="CP39" s="35"/>
      <c r="CQ39" s="35"/>
      <c r="CR39" s="35"/>
      <c r="CS39" s="35"/>
      <c r="CT39" s="35"/>
      <c r="CU39" s="35"/>
      <c r="CV39" s="35"/>
      <c r="CW39" s="35"/>
      <c r="CX39" s="35"/>
      <c r="CY39" s="35"/>
      <c r="CZ39" s="35"/>
      <c r="DA39" s="35"/>
      <c r="DB39" s="35"/>
      <c r="DC39" s="35"/>
      <c r="DD39" s="35"/>
      <c r="DE39" s="35"/>
      <c r="DF39" s="35"/>
      <c r="DG39" s="35"/>
      <c r="DH39" s="35"/>
      <c r="DI39" s="35"/>
      <c r="DJ39" s="35"/>
      <c r="DK39" s="35"/>
      <c r="DL39" s="35"/>
      <c r="DM39" s="35"/>
      <c r="DN39" s="35"/>
      <c r="DO39" s="35"/>
      <c r="DP39" s="35"/>
      <c r="DQ39" s="35"/>
      <c r="DR39" s="35"/>
      <c r="DS39" s="35"/>
      <c r="DT39" s="35"/>
      <c r="DU39" s="35"/>
      <c r="DV39" s="35"/>
      <c r="DW39" s="35"/>
      <c r="DX39" s="35"/>
      <c r="DY39" s="35"/>
      <c r="DZ39" s="35"/>
      <c r="EA39" s="35"/>
      <c r="EB39" s="35"/>
      <c r="EC39" s="35"/>
      <c r="ED39" s="35"/>
      <c r="EE39" s="35"/>
      <c r="EF39" s="35"/>
      <c r="EG39" s="35"/>
      <c r="EH39" s="35"/>
      <c r="EI39" s="35"/>
      <c r="EJ39" s="35"/>
      <c r="EK39" s="35"/>
      <c r="EL39" s="35"/>
      <c r="EM39" s="35"/>
      <c r="EN39" s="35"/>
      <c r="EO39" s="35"/>
      <c r="EP39" s="35"/>
      <c r="EQ39" s="35"/>
      <c r="ER39" s="35"/>
      <c r="ES39" s="35"/>
      <c r="ET39" s="35"/>
      <c r="EU39" s="35"/>
      <c r="EV39" s="35"/>
      <c r="EW39" s="35"/>
      <c r="EX39" s="35"/>
      <c r="EY39" s="35"/>
      <c r="EZ39" s="35"/>
      <c r="FA39" s="35"/>
      <c r="FB39" s="35"/>
      <c r="FC39" s="35"/>
      <c r="FD39" s="35"/>
      <c r="FE39" s="35"/>
      <c r="FF39" s="35"/>
      <c r="FG39" s="35"/>
      <c r="FH39" s="35"/>
      <c r="FI39" s="35"/>
      <c r="FJ39" s="35"/>
      <c r="FK39" s="35"/>
      <c r="FL39" s="35"/>
      <c r="FM39" s="35"/>
      <c r="FN39" s="35"/>
      <c r="FO39" s="35"/>
      <c r="FP39" s="35"/>
      <c r="FQ39" s="35"/>
      <c r="FR39" s="35"/>
      <c r="FS39" s="35"/>
      <c r="FT39" s="35"/>
      <c r="FU39" s="35"/>
      <c r="FV39" s="35"/>
      <c r="FW39" s="35"/>
      <c r="FX39" s="35"/>
      <c r="FY39" s="35"/>
      <c r="FZ39" s="35"/>
      <c r="GA39" s="35"/>
      <c r="GB39" s="35"/>
      <c r="GC39" s="35"/>
      <c r="GD39" s="35"/>
      <c r="GE39" s="35"/>
      <c r="GF39" s="35"/>
      <c r="GG39" s="35"/>
      <c r="GH39" s="35"/>
      <c r="GI39" s="35"/>
      <c r="GJ39" s="35"/>
      <c r="GK39" s="35"/>
      <c r="GL39" s="35"/>
      <c r="GM39" s="35"/>
      <c r="GN39" s="35"/>
      <c r="GO39" s="35"/>
      <c r="GP39" s="35"/>
      <c r="GQ39" s="35"/>
      <c r="GR39" s="35"/>
      <c r="GS39" s="35"/>
      <c r="GT39" s="35"/>
      <c r="GU39" s="35"/>
      <c r="GV39" s="35"/>
      <c r="GW39" s="35"/>
      <c r="GX39" s="35"/>
      <c r="GY39" s="35"/>
      <c r="GZ39" s="35"/>
      <c r="HA39" s="35"/>
      <c r="HB39" s="35"/>
      <c r="HC39" s="35"/>
      <c r="HD39" s="35"/>
      <c r="HE39" s="35"/>
      <c r="HF39" s="35"/>
      <c r="HG39" s="35"/>
      <c r="HH39" s="35"/>
      <c r="HI39" s="35"/>
      <c r="HJ39" s="35"/>
      <c r="HK39" s="35"/>
      <c r="HL39" s="35"/>
      <c r="HM39" s="35"/>
      <c r="HN39" s="35"/>
      <c r="HO39" s="35"/>
      <c r="HP39" s="35"/>
      <c r="HQ39" s="35"/>
      <c r="HR39" s="35"/>
      <c r="HS39" s="35"/>
      <c r="HT39" s="35"/>
      <c r="HU39" s="35"/>
      <c r="HV39" s="35"/>
      <c r="HW39" s="35"/>
      <c r="HX39" s="35"/>
      <c r="HY39" s="35"/>
      <c r="HZ39" s="35"/>
      <c r="IA39" s="35"/>
      <c r="IB39" s="35"/>
      <c r="IC39" s="35"/>
      <c r="ID39" s="35"/>
      <c r="IE39" s="35"/>
      <c r="IF39" s="35"/>
      <c r="IG39" s="35"/>
      <c r="IH39" s="35"/>
      <c r="II39" s="35"/>
      <c r="IJ39" s="35"/>
      <c r="IK39" s="35"/>
      <c r="IL39" s="35"/>
      <c r="IM39" s="35"/>
      <c r="IN39" s="35"/>
      <c r="IO39" s="35"/>
    </row>
    <row r="40" spans="1:249" x14ac:dyDescent="0.25">
      <c r="A40" s="32" t="s">
        <v>187</v>
      </c>
      <c r="B40" s="33" t="s">
        <v>178</v>
      </c>
      <c r="C40" s="34" t="s">
        <v>178</v>
      </c>
      <c r="D40" s="34" t="s">
        <v>178</v>
      </c>
      <c r="E40" s="34" t="s">
        <v>178</v>
      </c>
      <c r="F40" s="34" t="s">
        <v>178</v>
      </c>
      <c r="G40" s="34" t="s">
        <v>178</v>
      </c>
      <c r="H40" s="34" t="s">
        <v>178</v>
      </c>
      <c r="I40" s="34" t="s">
        <v>178</v>
      </c>
      <c r="J40" s="34" t="s">
        <v>178</v>
      </c>
      <c r="K40" s="35"/>
      <c r="L40" s="35"/>
      <c r="M40" s="35"/>
      <c r="N40" s="35"/>
      <c r="O40" s="35"/>
      <c r="P40" s="35"/>
      <c r="Q40" s="35"/>
      <c r="R40" s="35"/>
      <c r="S40" s="35"/>
      <c r="T40" s="35"/>
      <c r="U40" s="35"/>
      <c r="V40" s="35"/>
      <c r="W40" s="35"/>
      <c r="X40" s="35"/>
      <c r="Y40" s="35"/>
      <c r="Z40" s="35"/>
      <c r="AA40" s="35"/>
      <c r="AB40" s="35"/>
      <c r="AC40" s="35"/>
      <c r="AD40" s="35"/>
      <c r="AE40" s="35"/>
      <c r="AF40" s="35"/>
      <c r="AG40" s="35"/>
      <c r="AH40" s="35"/>
      <c r="AI40" s="35"/>
      <c r="AJ40" s="35"/>
      <c r="AK40" s="35"/>
      <c r="AL40" s="35"/>
      <c r="AM40" s="35"/>
      <c r="AN40" s="35"/>
      <c r="AO40" s="35"/>
      <c r="AP40" s="35"/>
      <c r="AQ40" s="35"/>
      <c r="AR40" s="35"/>
      <c r="AS40" s="35"/>
      <c r="AT40" s="35"/>
      <c r="AU40" s="35"/>
      <c r="AV40" s="35"/>
      <c r="AW40" s="35"/>
      <c r="AX40" s="35"/>
      <c r="AY40" s="35"/>
      <c r="AZ40" s="35"/>
      <c r="BA40" s="35"/>
      <c r="BB40" s="35"/>
      <c r="BC40" s="35"/>
      <c r="BD40" s="35"/>
      <c r="BE40" s="35"/>
      <c r="BF40" s="35"/>
      <c r="BG40" s="35"/>
      <c r="BH40" s="35"/>
      <c r="BI40" s="35"/>
      <c r="BJ40" s="35"/>
      <c r="BK40" s="35"/>
      <c r="BL40" s="35"/>
      <c r="BM40" s="35"/>
      <c r="BN40" s="35"/>
      <c r="BO40" s="35"/>
      <c r="BP40" s="35"/>
      <c r="BQ40" s="35"/>
      <c r="BR40" s="35"/>
      <c r="BS40" s="35"/>
      <c r="BT40" s="35"/>
      <c r="BU40" s="35"/>
      <c r="BV40" s="35"/>
      <c r="BW40" s="35"/>
      <c r="BX40" s="35"/>
      <c r="BY40" s="35"/>
      <c r="BZ40" s="35"/>
      <c r="CA40" s="35"/>
      <c r="CB40" s="35"/>
      <c r="CC40" s="35"/>
      <c r="CD40" s="35"/>
      <c r="CE40" s="35"/>
      <c r="CF40" s="35"/>
      <c r="CG40" s="35"/>
      <c r="CH40" s="35"/>
      <c r="CI40" s="35"/>
      <c r="CJ40" s="35"/>
      <c r="CK40" s="35"/>
      <c r="CL40" s="35"/>
      <c r="CM40" s="35"/>
      <c r="CN40" s="35"/>
      <c r="CO40" s="35"/>
      <c r="CP40" s="35"/>
      <c r="CQ40" s="35"/>
      <c r="CR40" s="35"/>
      <c r="CS40" s="35"/>
      <c r="CT40" s="35"/>
      <c r="CU40" s="35"/>
      <c r="CV40" s="35"/>
      <c r="CW40" s="35"/>
      <c r="CX40" s="35"/>
      <c r="CY40" s="35"/>
      <c r="CZ40" s="35"/>
      <c r="DA40" s="35"/>
      <c r="DB40" s="35"/>
      <c r="DC40" s="35"/>
      <c r="DD40" s="35"/>
      <c r="DE40" s="35"/>
      <c r="DF40" s="35"/>
      <c r="DG40" s="35"/>
      <c r="DH40" s="35"/>
      <c r="DI40" s="35"/>
      <c r="DJ40" s="35"/>
      <c r="DK40" s="35"/>
      <c r="DL40" s="35"/>
      <c r="DM40" s="35"/>
      <c r="DN40" s="35"/>
      <c r="DO40" s="35"/>
      <c r="DP40" s="35"/>
      <c r="DQ40" s="35"/>
      <c r="DR40" s="35"/>
      <c r="DS40" s="35"/>
      <c r="DT40" s="35"/>
      <c r="DU40" s="35"/>
      <c r="DV40" s="35"/>
      <c r="DW40" s="35"/>
      <c r="DX40" s="35"/>
      <c r="DY40" s="35"/>
      <c r="DZ40" s="35"/>
      <c r="EA40" s="35"/>
      <c r="EB40" s="35"/>
      <c r="EC40" s="35"/>
      <c r="ED40" s="35"/>
      <c r="EE40" s="35"/>
      <c r="EF40" s="35"/>
      <c r="EG40" s="35"/>
      <c r="EH40" s="35"/>
      <c r="EI40" s="35"/>
      <c r="EJ40" s="35"/>
      <c r="EK40" s="35"/>
      <c r="EL40" s="35"/>
      <c r="EM40" s="35"/>
      <c r="EN40" s="35"/>
      <c r="EO40" s="35"/>
      <c r="EP40" s="35"/>
      <c r="EQ40" s="35"/>
      <c r="ER40" s="35"/>
      <c r="ES40" s="35"/>
      <c r="ET40" s="35"/>
      <c r="EU40" s="35"/>
      <c r="EV40" s="35"/>
      <c r="EW40" s="35"/>
      <c r="EX40" s="35"/>
      <c r="EY40" s="35"/>
      <c r="EZ40" s="35"/>
      <c r="FA40" s="35"/>
      <c r="FB40" s="35"/>
      <c r="FC40" s="35"/>
      <c r="FD40" s="35"/>
      <c r="FE40" s="35"/>
      <c r="FF40" s="35"/>
      <c r="FG40" s="35"/>
      <c r="FH40" s="35"/>
      <c r="FI40" s="35"/>
      <c r="FJ40" s="35"/>
      <c r="FK40" s="35"/>
      <c r="FL40" s="35"/>
      <c r="FM40" s="35"/>
      <c r="FN40" s="35"/>
      <c r="FO40" s="35"/>
      <c r="FP40" s="35"/>
      <c r="FQ40" s="35"/>
      <c r="FR40" s="35"/>
      <c r="FS40" s="35"/>
      <c r="FT40" s="35"/>
      <c r="FU40" s="35"/>
      <c r="FV40" s="35"/>
      <c r="FW40" s="35"/>
      <c r="FX40" s="35"/>
      <c r="FY40" s="35"/>
      <c r="FZ40" s="35"/>
      <c r="GA40" s="35"/>
      <c r="GB40" s="35"/>
      <c r="GC40" s="35"/>
      <c r="GD40" s="35"/>
      <c r="GE40" s="35"/>
      <c r="GF40" s="35"/>
      <c r="GG40" s="35"/>
      <c r="GH40" s="35"/>
      <c r="GI40" s="35"/>
      <c r="GJ40" s="35"/>
      <c r="GK40" s="35"/>
      <c r="GL40" s="35"/>
      <c r="GM40" s="35"/>
      <c r="GN40" s="35"/>
      <c r="GO40" s="35"/>
      <c r="GP40" s="35"/>
      <c r="GQ40" s="35"/>
      <c r="GR40" s="35"/>
      <c r="GS40" s="35"/>
      <c r="GT40" s="35"/>
      <c r="GU40" s="35"/>
      <c r="GV40" s="35"/>
      <c r="GW40" s="35"/>
      <c r="GX40" s="35"/>
      <c r="GY40" s="35"/>
      <c r="GZ40" s="35"/>
      <c r="HA40" s="35"/>
      <c r="HB40" s="35"/>
      <c r="HC40" s="35"/>
      <c r="HD40" s="35"/>
      <c r="HE40" s="35"/>
      <c r="HF40" s="35"/>
      <c r="HG40" s="35"/>
      <c r="HH40" s="35"/>
      <c r="HI40" s="35"/>
      <c r="HJ40" s="35"/>
      <c r="HK40" s="35"/>
      <c r="HL40" s="35"/>
      <c r="HM40" s="35"/>
      <c r="HN40" s="35"/>
      <c r="HO40" s="35"/>
      <c r="HP40" s="35"/>
      <c r="HQ40" s="35"/>
      <c r="HR40" s="35"/>
      <c r="HS40" s="35"/>
      <c r="HT40" s="35"/>
      <c r="HU40" s="35"/>
      <c r="HV40" s="35"/>
      <c r="HW40" s="35"/>
      <c r="HX40" s="35"/>
      <c r="HY40" s="35"/>
      <c r="HZ40" s="35"/>
      <c r="IA40" s="35"/>
      <c r="IB40" s="35"/>
      <c r="IC40" s="35"/>
      <c r="ID40" s="35"/>
      <c r="IE40" s="35"/>
      <c r="IF40" s="35"/>
      <c r="IG40" s="35"/>
      <c r="IH40" s="35"/>
      <c r="II40" s="35"/>
      <c r="IJ40" s="35"/>
      <c r="IK40" s="35"/>
      <c r="IL40" s="35"/>
      <c r="IM40" s="35"/>
      <c r="IN40" s="35"/>
      <c r="IO40" s="35"/>
    </row>
    <row r="41" spans="1:249" x14ac:dyDescent="0.25">
      <c r="A41" s="210" t="s">
        <v>757</v>
      </c>
      <c r="B41" s="33" t="s">
        <v>210</v>
      </c>
      <c r="C41" s="42"/>
      <c r="D41" s="36">
        <v>113</v>
      </c>
      <c r="E41" s="43">
        <v>226</v>
      </c>
      <c r="F41" s="132">
        <f>G41+H41+I41+J41</f>
        <v>72000</v>
      </c>
      <c r="G41" s="133"/>
      <c r="H41" s="133"/>
      <c r="I41" s="133">
        <v>72000</v>
      </c>
      <c r="J41" s="133"/>
      <c r="K41" s="35"/>
      <c r="L41" s="35"/>
      <c r="M41" s="35"/>
      <c r="N41" s="35"/>
      <c r="O41" s="35"/>
      <c r="P41" s="35"/>
      <c r="Q41" s="35"/>
      <c r="R41" s="35"/>
      <c r="S41" s="35"/>
      <c r="T41" s="35"/>
      <c r="U41" s="35"/>
      <c r="V41" s="35"/>
      <c r="W41" s="35"/>
      <c r="X41" s="35"/>
      <c r="Y41" s="35"/>
      <c r="Z41" s="35"/>
      <c r="AA41" s="35"/>
      <c r="AB41" s="35"/>
      <c r="AC41" s="35"/>
      <c r="AD41" s="35"/>
      <c r="AE41" s="35"/>
      <c r="AF41" s="35"/>
      <c r="AG41" s="35"/>
      <c r="AH41" s="35"/>
      <c r="AI41" s="35"/>
      <c r="AJ41" s="35"/>
      <c r="AK41" s="35"/>
      <c r="AL41" s="35"/>
      <c r="AM41" s="35"/>
      <c r="AN41" s="35"/>
      <c r="AO41" s="35"/>
      <c r="AP41" s="35"/>
      <c r="AQ41" s="35"/>
      <c r="AR41" s="35"/>
      <c r="AS41" s="35"/>
      <c r="AT41" s="35"/>
      <c r="AU41" s="35"/>
      <c r="AV41" s="35"/>
      <c r="AW41" s="35"/>
      <c r="AX41" s="35"/>
      <c r="AY41" s="35"/>
      <c r="AZ41" s="35"/>
      <c r="BA41" s="35"/>
      <c r="BB41" s="35"/>
      <c r="BC41" s="35"/>
      <c r="BD41" s="35"/>
      <c r="BE41" s="35"/>
      <c r="BF41" s="35"/>
      <c r="BG41" s="35"/>
      <c r="BH41" s="35"/>
      <c r="BI41" s="35"/>
      <c r="BJ41" s="35"/>
      <c r="BK41" s="35"/>
      <c r="BL41" s="35"/>
      <c r="BM41" s="35"/>
      <c r="BN41" s="35"/>
      <c r="BO41" s="35"/>
      <c r="BP41" s="35"/>
      <c r="BQ41" s="35"/>
      <c r="BR41" s="35"/>
      <c r="BS41" s="35"/>
      <c r="BT41" s="35"/>
      <c r="BU41" s="35"/>
      <c r="BV41" s="35"/>
      <c r="BW41" s="35"/>
      <c r="BX41" s="35"/>
      <c r="BY41" s="35"/>
      <c r="BZ41" s="35"/>
      <c r="CA41" s="35"/>
      <c r="CB41" s="35"/>
      <c r="CC41" s="35"/>
      <c r="CD41" s="35"/>
      <c r="CE41" s="35"/>
      <c r="CF41" s="35"/>
      <c r="CG41" s="35"/>
      <c r="CH41" s="35"/>
      <c r="CI41" s="35"/>
      <c r="CJ41" s="35"/>
      <c r="CK41" s="35"/>
      <c r="CL41" s="35"/>
      <c r="CM41" s="35"/>
      <c r="CN41" s="35"/>
      <c r="CO41" s="35"/>
      <c r="CP41" s="35"/>
      <c r="CQ41" s="35"/>
      <c r="CR41" s="35"/>
      <c r="CS41" s="35"/>
      <c r="CT41" s="35"/>
      <c r="CU41" s="35"/>
      <c r="CV41" s="35"/>
      <c r="CW41" s="35"/>
      <c r="CX41" s="35"/>
      <c r="CY41" s="35"/>
      <c r="CZ41" s="35"/>
      <c r="DA41" s="35"/>
      <c r="DB41" s="35"/>
      <c r="DC41" s="35"/>
      <c r="DD41" s="35"/>
      <c r="DE41" s="35"/>
      <c r="DF41" s="35"/>
      <c r="DG41" s="35"/>
      <c r="DH41" s="35"/>
      <c r="DI41" s="35"/>
      <c r="DJ41" s="35"/>
      <c r="DK41" s="35"/>
      <c r="DL41" s="35"/>
      <c r="DM41" s="35"/>
      <c r="DN41" s="35"/>
      <c r="DO41" s="35"/>
      <c r="DP41" s="35"/>
      <c r="DQ41" s="35"/>
      <c r="DR41" s="35"/>
      <c r="DS41" s="35"/>
      <c r="DT41" s="35"/>
      <c r="DU41" s="35"/>
      <c r="DV41" s="35"/>
      <c r="DW41" s="35"/>
      <c r="DX41" s="35"/>
      <c r="DY41" s="35"/>
      <c r="DZ41" s="35"/>
      <c r="EA41" s="35"/>
      <c r="EB41" s="35"/>
      <c r="EC41" s="35"/>
      <c r="ED41" s="35"/>
      <c r="EE41" s="35"/>
      <c r="EF41" s="35"/>
      <c r="EG41" s="35"/>
      <c r="EH41" s="35"/>
      <c r="EI41" s="35"/>
      <c r="EJ41" s="35"/>
      <c r="EK41" s="35"/>
      <c r="EL41" s="35"/>
      <c r="EM41" s="35"/>
      <c r="EN41" s="35"/>
      <c r="EO41" s="35"/>
      <c r="EP41" s="35"/>
      <c r="EQ41" s="35"/>
      <c r="ER41" s="35"/>
      <c r="ES41" s="35"/>
      <c r="ET41" s="35"/>
      <c r="EU41" s="35"/>
      <c r="EV41" s="35"/>
      <c r="EW41" s="35"/>
      <c r="EX41" s="35"/>
      <c r="EY41" s="35"/>
      <c r="EZ41" s="35"/>
      <c r="FA41" s="35"/>
      <c r="FB41" s="35"/>
      <c r="FC41" s="35"/>
      <c r="FD41" s="35"/>
      <c r="FE41" s="35"/>
      <c r="FF41" s="35"/>
      <c r="FG41" s="35"/>
      <c r="FH41" s="35"/>
      <c r="FI41" s="35"/>
      <c r="FJ41" s="35"/>
      <c r="FK41" s="35"/>
      <c r="FL41" s="35"/>
      <c r="FM41" s="35"/>
      <c r="FN41" s="35"/>
      <c r="FO41" s="35"/>
      <c r="FP41" s="35"/>
      <c r="FQ41" s="35"/>
      <c r="FR41" s="35"/>
      <c r="FS41" s="35"/>
      <c r="FT41" s="35"/>
      <c r="FU41" s="35"/>
      <c r="FV41" s="35"/>
      <c r="FW41" s="35"/>
      <c r="FX41" s="35"/>
      <c r="FY41" s="35"/>
      <c r="FZ41" s="35"/>
      <c r="GA41" s="35"/>
      <c r="GB41" s="35"/>
      <c r="GC41" s="35"/>
      <c r="GD41" s="35"/>
      <c r="GE41" s="35"/>
      <c r="GF41" s="35"/>
      <c r="GG41" s="35"/>
      <c r="GH41" s="35"/>
      <c r="GI41" s="35"/>
      <c r="GJ41" s="35"/>
      <c r="GK41" s="35"/>
      <c r="GL41" s="35"/>
      <c r="GM41" s="35"/>
      <c r="GN41" s="35"/>
      <c r="GO41" s="35"/>
      <c r="GP41" s="35"/>
      <c r="GQ41" s="35"/>
      <c r="GR41" s="35"/>
      <c r="GS41" s="35"/>
      <c r="GT41" s="35"/>
      <c r="GU41" s="35"/>
      <c r="GV41" s="35"/>
      <c r="GW41" s="35"/>
      <c r="GX41" s="35"/>
      <c r="GY41" s="35"/>
      <c r="GZ41" s="35"/>
      <c r="HA41" s="35"/>
      <c r="HB41" s="35"/>
      <c r="HC41" s="35"/>
      <c r="HD41" s="35"/>
      <c r="HE41" s="35"/>
      <c r="HF41" s="35"/>
      <c r="HG41" s="35"/>
      <c r="HH41" s="35"/>
      <c r="HI41" s="35"/>
      <c r="HJ41" s="35"/>
      <c r="HK41" s="35"/>
      <c r="HL41" s="35"/>
      <c r="HM41" s="35"/>
      <c r="HN41" s="35"/>
      <c r="HO41" s="35"/>
      <c r="HP41" s="35"/>
      <c r="HQ41" s="35"/>
      <c r="HR41" s="35"/>
      <c r="HS41" s="35"/>
      <c r="HT41" s="35"/>
      <c r="HU41" s="35"/>
      <c r="HV41" s="35"/>
      <c r="HW41" s="35"/>
      <c r="HX41" s="35"/>
      <c r="HY41" s="35"/>
      <c r="HZ41" s="35"/>
      <c r="IA41" s="35"/>
      <c r="IB41" s="35"/>
      <c r="IC41" s="35"/>
      <c r="ID41" s="35"/>
      <c r="IE41" s="35"/>
      <c r="IF41" s="35"/>
      <c r="IG41" s="35"/>
      <c r="IH41" s="35"/>
      <c r="II41" s="35"/>
      <c r="IJ41" s="35"/>
      <c r="IK41" s="35"/>
      <c r="IL41" s="35"/>
      <c r="IM41" s="35"/>
      <c r="IN41" s="35"/>
      <c r="IO41" s="35"/>
    </row>
    <row r="42" spans="1:249" ht="51" x14ac:dyDescent="0.25">
      <c r="A42" s="29" t="s">
        <v>211</v>
      </c>
      <c r="B42" s="30" t="s">
        <v>212</v>
      </c>
      <c r="C42" s="31" t="s">
        <v>213</v>
      </c>
      <c r="D42" s="31" t="s">
        <v>214</v>
      </c>
      <c r="E42" s="31" t="s">
        <v>178</v>
      </c>
      <c r="F42" s="52">
        <f>G42+H42+I42+J42</f>
        <v>11074791.4</v>
      </c>
      <c r="G42" s="52">
        <f>G44+G45+G46</f>
        <v>10715200</v>
      </c>
      <c r="H42" s="52">
        <f>H44+H45+H46</f>
        <v>0</v>
      </c>
      <c r="I42" s="52">
        <f>I44+I45+I46</f>
        <v>359591.4</v>
      </c>
      <c r="J42" s="52">
        <f>J44+J45+J46</f>
        <v>0</v>
      </c>
      <c r="K42" s="35"/>
      <c r="L42" s="35"/>
      <c r="M42" s="35"/>
      <c r="N42" s="35"/>
      <c r="O42" s="35"/>
      <c r="P42" s="35"/>
      <c r="Q42" s="35"/>
      <c r="R42" s="35"/>
      <c r="S42" s="35"/>
      <c r="T42" s="35"/>
      <c r="U42" s="35"/>
      <c r="V42" s="35"/>
      <c r="W42" s="35"/>
      <c r="X42" s="35"/>
      <c r="Y42" s="35"/>
      <c r="Z42" s="35"/>
      <c r="AA42" s="35"/>
      <c r="AB42" s="35"/>
      <c r="AC42" s="35"/>
      <c r="AD42" s="35"/>
      <c r="AE42" s="35"/>
      <c r="AF42" s="35"/>
      <c r="AG42" s="35"/>
      <c r="AH42" s="35"/>
      <c r="AI42" s="35"/>
      <c r="AJ42" s="35"/>
      <c r="AK42" s="35"/>
      <c r="AL42" s="35"/>
      <c r="AM42" s="35"/>
      <c r="AN42" s="35"/>
      <c r="AO42" s="35"/>
      <c r="AP42" s="35"/>
      <c r="AQ42" s="35"/>
      <c r="AR42" s="35"/>
      <c r="AS42" s="35"/>
      <c r="AT42" s="35"/>
      <c r="AU42" s="35"/>
      <c r="AV42" s="35"/>
      <c r="AW42" s="35"/>
      <c r="AX42" s="35"/>
      <c r="AY42" s="35"/>
      <c r="AZ42" s="35"/>
      <c r="BA42" s="35"/>
      <c r="BB42" s="35"/>
      <c r="BC42" s="35"/>
      <c r="BD42" s="35"/>
      <c r="BE42" s="35"/>
      <c r="BF42" s="35"/>
      <c r="BG42" s="35"/>
      <c r="BH42" s="35"/>
      <c r="BI42" s="35"/>
      <c r="BJ42" s="35"/>
      <c r="BK42" s="35"/>
      <c r="BL42" s="35"/>
      <c r="BM42" s="35"/>
      <c r="BN42" s="35"/>
      <c r="BO42" s="35"/>
      <c r="BP42" s="35"/>
      <c r="BQ42" s="35"/>
      <c r="BR42" s="35"/>
      <c r="BS42" s="35"/>
      <c r="BT42" s="35"/>
      <c r="BU42" s="35"/>
      <c r="BV42" s="35"/>
      <c r="BW42" s="35"/>
      <c r="BX42" s="35"/>
      <c r="BY42" s="35"/>
      <c r="BZ42" s="35"/>
      <c r="CA42" s="35"/>
      <c r="CB42" s="35"/>
      <c r="CC42" s="35"/>
      <c r="CD42" s="35"/>
      <c r="CE42" s="35"/>
      <c r="CF42" s="35"/>
      <c r="CG42" s="35"/>
      <c r="CH42" s="35"/>
      <c r="CI42" s="35"/>
      <c r="CJ42" s="35"/>
      <c r="CK42" s="35"/>
      <c r="CL42" s="35"/>
      <c r="CM42" s="35"/>
      <c r="CN42" s="35"/>
      <c r="CO42" s="35"/>
      <c r="CP42" s="35"/>
      <c r="CQ42" s="35"/>
      <c r="CR42" s="35"/>
      <c r="CS42" s="35"/>
      <c r="CT42" s="35"/>
      <c r="CU42" s="35"/>
      <c r="CV42" s="35"/>
      <c r="CW42" s="35"/>
      <c r="CX42" s="35"/>
      <c r="CY42" s="35"/>
      <c r="CZ42" s="35"/>
      <c r="DA42" s="35"/>
      <c r="DB42" s="35"/>
      <c r="DC42" s="35"/>
      <c r="DD42" s="35"/>
      <c r="DE42" s="35"/>
      <c r="DF42" s="35"/>
      <c r="DG42" s="35"/>
      <c r="DH42" s="35"/>
      <c r="DI42" s="35"/>
      <c r="DJ42" s="35"/>
      <c r="DK42" s="35"/>
      <c r="DL42" s="35"/>
      <c r="DM42" s="35"/>
      <c r="DN42" s="35"/>
      <c r="DO42" s="35"/>
      <c r="DP42" s="35"/>
      <c r="DQ42" s="35"/>
      <c r="DR42" s="35"/>
      <c r="DS42" s="35"/>
      <c r="DT42" s="35"/>
      <c r="DU42" s="35"/>
      <c r="DV42" s="35"/>
      <c r="DW42" s="35"/>
      <c r="DX42" s="35"/>
      <c r="DY42" s="35"/>
      <c r="DZ42" s="35"/>
      <c r="EA42" s="35"/>
      <c r="EB42" s="35"/>
      <c r="EC42" s="35"/>
      <c r="ED42" s="35"/>
      <c r="EE42" s="35"/>
      <c r="EF42" s="35"/>
      <c r="EG42" s="35"/>
      <c r="EH42" s="35"/>
      <c r="EI42" s="35"/>
      <c r="EJ42" s="35"/>
      <c r="EK42" s="35"/>
      <c r="EL42" s="35"/>
      <c r="EM42" s="35"/>
      <c r="EN42" s="35"/>
      <c r="EO42" s="35"/>
      <c r="EP42" s="35"/>
      <c r="EQ42" s="35"/>
      <c r="ER42" s="35"/>
      <c r="ES42" s="35"/>
      <c r="ET42" s="35"/>
      <c r="EU42" s="35"/>
      <c r="EV42" s="35"/>
      <c r="EW42" s="35"/>
      <c r="EX42" s="35"/>
      <c r="EY42" s="35"/>
      <c r="EZ42" s="35"/>
      <c r="FA42" s="35"/>
      <c r="FB42" s="35"/>
      <c r="FC42" s="35"/>
      <c r="FD42" s="35"/>
      <c r="FE42" s="35"/>
      <c r="FF42" s="35"/>
      <c r="FG42" s="35"/>
      <c r="FH42" s="35"/>
      <c r="FI42" s="35"/>
      <c r="FJ42" s="35"/>
      <c r="FK42" s="35"/>
      <c r="FL42" s="35"/>
      <c r="FM42" s="35"/>
      <c r="FN42" s="35"/>
      <c r="FO42" s="35"/>
      <c r="FP42" s="35"/>
      <c r="FQ42" s="35"/>
      <c r="FR42" s="35"/>
      <c r="FS42" s="35"/>
      <c r="FT42" s="35"/>
      <c r="FU42" s="35"/>
      <c r="FV42" s="35"/>
      <c r="FW42" s="35"/>
      <c r="FX42" s="35"/>
      <c r="FY42" s="35"/>
      <c r="FZ42" s="35"/>
      <c r="GA42" s="35"/>
      <c r="GB42" s="35"/>
      <c r="GC42" s="35"/>
      <c r="GD42" s="35"/>
      <c r="GE42" s="35"/>
      <c r="GF42" s="35"/>
      <c r="GG42" s="35"/>
      <c r="GH42" s="35"/>
      <c r="GI42" s="35"/>
      <c r="GJ42" s="35"/>
      <c r="GK42" s="35"/>
      <c r="GL42" s="35"/>
      <c r="GM42" s="35"/>
      <c r="GN42" s="35"/>
      <c r="GO42" s="35"/>
      <c r="GP42" s="35"/>
      <c r="GQ42" s="35"/>
      <c r="GR42" s="35"/>
      <c r="GS42" s="35"/>
      <c r="GT42" s="35"/>
      <c r="GU42" s="35"/>
      <c r="GV42" s="35"/>
      <c r="GW42" s="35"/>
      <c r="GX42" s="35"/>
      <c r="GY42" s="35"/>
      <c r="GZ42" s="35"/>
      <c r="HA42" s="35"/>
      <c r="HB42" s="35"/>
      <c r="HC42" s="35"/>
      <c r="HD42" s="35"/>
      <c r="HE42" s="35"/>
      <c r="HF42" s="35"/>
      <c r="HG42" s="35"/>
      <c r="HH42" s="35"/>
      <c r="HI42" s="35"/>
      <c r="HJ42" s="35"/>
      <c r="HK42" s="35"/>
      <c r="HL42" s="35"/>
      <c r="HM42" s="35"/>
      <c r="HN42" s="35"/>
      <c r="HO42" s="35"/>
      <c r="HP42" s="35"/>
      <c r="HQ42" s="35"/>
      <c r="HR42" s="35"/>
      <c r="HS42" s="35"/>
      <c r="HT42" s="35"/>
      <c r="HU42" s="35"/>
      <c r="HV42" s="35"/>
      <c r="HW42" s="35"/>
      <c r="HX42" s="35"/>
      <c r="HY42" s="35"/>
      <c r="HZ42" s="35"/>
      <c r="IA42" s="35"/>
      <c r="IB42" s="35"/>
      <c r="IC42" s="35"/>
      <c r="ID42" s="35"/>
      <c r="IE42" s="35"/>
      <c r="IF42" s="35"/>
      <c r="IG42" s="35"/>
      <c r="IH42" s="35"/>
      <c r="II42" s="35"/>
      <c r="IJ42" s="35"/>
      <c r="IK42" s="35"/>
      <c r="IL42" s="35"/>
      <c r="IM42" s="35"/>
      <c r="IN42" s="35"/>
      <c r="IO42" s="35"/>
    </row>
    <row r="43" spans="1:249" x14ac:dyDescent="0.25">
      <c r="A43" s="32" t="s">
        <v>187</v>
      </c>
      <c r="B43" s="33" t="s">
        <v>178</v>
      </c>
      <c r="C43" s="34" t="s">
        <v>178</v>
      </c>
      <c r="D43" s="34" t="s">
        <v>178</v>
      </c>
      <c r="E43" s="34" t="s">
        <v>178</v>
      </c>
      <c r="F43" s="34" t="s">
        <v>178</v>
      </c>
      <c r="G43" s="34" t="s">
        <v>178</v>
      </c>
      <c r="H43" s="34" t="s">
        <v>178</v>
      </c>
      <c r="I43" s="34" t="s">
        <v>178</v>
      </c>
      <c r="J43" s="34" t="s">
        <v>178</v>
      </c>
      <c r="K43" s="35"/>
      <c r="L43" s="35"/>
      <c r="M43" s="35"/>
      <c r="N43" s="35"/>
      <c r="O43" s="35"/>
      <c r="P43" s="35"/>
      <c r="Q43" s="35"/>
      <c r="R43" s="35"/>
      <c r="S43" s="35"/>
      <c r="T43" s="35"/>
      <c r="U43" s="35"/>
      <c r="V43" s="35"/>
      <c r="W43" s="35"/>
      <c r="X43" s="35"/>
      <c r="Y43" s="35"/>
      <c r="Z43" s="35"/>
      <c r="AA43" s="35"/>
      <c r="AB43" s="35"/>
      <c r="AC43" s="35"/>
      <c r="AD43" s="35"/>
      <c r="AE43" s="35"/>
      <c r="AF43" s="35"/>
      <c r="AG43" s="35"/>
      <c r="AH43" s="35"/>
      <c r="AI43" s="35"/>
      <c r="AJ43" s="35"/>
      <c r="AK43" s="35"/>
      <c r="AL43" s="35"/>
      <c r="AM43" s="35"/>
      <c r="AN43" s="35"/>
      <c r="AO43" s="35"/>
      <c r="AP43" s="35"/>
      <c r="AQ43" s="35"/>
      <c r="AR43" s="35"/>
      <c r="AS43" s="35"/>
      <c r="AT43" s="35"/>
      <c r="AU43" s="35"/>
      <c r="AV43" s="35"/>
      <c r="AW43" s="35"/>
      <c r="AX43" s="35"/>
      <c r="AY43" s="35"/>
      <c r="AZ43" s="35"/>
      <c r="BA43" s="35"/>
      <c r="BB43" s="35"/>
      <c r="BC43" s="35"/>
      <c r="BD43" s="35"/>
      <c r="BE43" s="35"/>
      <c r="BF43" s="35"/>
      <c r="BG43" s="35"/>
      <c r="BH43" s="35"/>
      <c r="BI43" s="35"/>
      <c r="BJ43" s="35"/>
      <c r="BK43" s="35"/>
      <c r="BL43" s="35"/>
      <c r="BM43" s="35"/>
      <c r="BN43" s="35"/>
      <c r="BO43" s="35"/>
      <c r="BP43" s="35"/>
      <c r="BQ43" s="35"/>
      <c r="BR43" s="35"/>
      <c r="BS43" s="35"/>
      <c r="BT43" s="35"/>
      <c r="BU43" s="35"/>
      <c r="BV43" s="35"/>
      <c r="BW43" s="35"/>
      <c r="BX43" s="35"/>
      <c r="BY43" s="35"/>
      <c r="BZ43" s="35"/>
      <c r="CA43" s="35"/>
      <c r="CB43" s="35"/>
      <c r="CC43" s="35"/>
      <c r="CD43" s="35"/>
      <c r="CE43" s="35"/>
      <c r="CF43" s="35"/>
      <c r="CG43" s="35"/>
      <c r="CH43" s="35"/>
      <c r="CI43" s="35"/>
      <c r="CJ43" s="35"/>
      <c r="CK43" s="35"/>
      <c r="CL43" s="35"/>
      <c r="CM43" s="35"/>
      <c r="CN43" s="35"/>
      <c r="CO43" s="35"/>
      <c r="CP43" s="35"/>
      <c r="CQ43" s="35"/>
      <c r="CR43" s="35"/>
      <c r="CS43" s="35"/>
      <c r="CT43" s="35"/>
      <c r="CU43" s="35"/>
      <c r="CV43" s="35"/>
      <c r="CW43" s="35"/>
      <c r="CX43" s="35"/>
      <c r="CY43" s="35"/>
      <c r="CZ43" s="35"/>
      <c r="DA43" s="35"/>
      <c r="DB43" s="35"/>
      <c r="DC43" s="35"/>
      <c r="DD43" s="35"/>
      <c r="DE43" s="35"/>
      <c r="DF43" s="35"/>
      <c r="DG43" s="35"/>
      <c r="DH43" s="35"/>
      <c r="DI43" s="35"/>
      <c r="DJ43" s="35"/>
      <c r="DK43" s="35"/>
      <c r="DL43" s="35"/>
      <c r="DM43" s="35"/>
      <c r="DN43" s="35"/>
      <c r="DO43" s="35"/>
      <c r="DP43" s="35"/>
      <c r="DQ43" s="35"/>
      <c r="DR43" s="35"/>
      <c r="DS43" s="35"/>
      <c r="DT43" s="35"/>
      <c r="DU43" s="35"/>
      <c r="DV43" s="35"/>
      <c r="DW43" s="35"/>
      <c r="DX43" s="35"/>
      <c r="DY43" s="35"/>
      <c r="DZ43" s="35"/>
      <c r="EA43" s="35"/>
      <c r="EB43" s="35"/>
      <c r="EC43" s="35"/>
      <c r="ED43" s="35"/>
      <c r="EE43" s="35"/>
      <c r="EF43" s="35"/>
      <c r="EG43" s="35"/>
      <c r="EH43" s="35"/>
      <c r="EI43" s="35"/>
      <c r="EJ43" s="35"/>
      <c r="EK43" s="35"/>
      <c r="EL43" s="35"/>
      <c r="EM43" s="35"/>
      <c r="EN43" s="35"/>
      <c r="EO43" s="35"/>
      <c r="EP43" s="35"/>
      <c r="EQ43" s="35"/>
      <c r="ER43" s="35"/>
      <c r="ES43" s="35"/>
      <c r="ET43" s="35"/>
      <c r="EU43" s="35"/>
      <c r="EV43" s="35"/>
      <c r="EW43" s="35"/>
      <c r="EX43" s="35"/>
      <c r="EY43" s="35"/>
      <c r="EZ43" s="35"/>
      <c r="FA43" s="35"/>
      <c r="FB43" s="35"/>
      <c r="FC43" s="35"/>
      <c r="FD43" s="35"/>
      <c r="FE43" s="35"/>
      <c r="FF43" s="35"/>
      <c r="FG43" s="35"/>
      <c r="FH43" s="35"/>
      <c r="FI43" s="35"/>
      <c r="FJ43" s="35"/>
      <c r="FK43" s="35"/>
      <c r="FL43" s="35"/>
      <c r="FM43" s="35"/>
      <c r="FN43" s="35"/>
      <c r="FO43" s="35"/>
      <c r="FP43" s="35"/>
      <c r="FQ43" s="35"/>
      <c r="FR43" s="35"/>
      <c r="FS43" s="35"/>
      <c r="FT43" s="35"/>
      <c r="FU43" s="35"/>
      <c r="FV43" s="35"/>
      <c r="FW43" s="35"/>
      <c r="FX43" s="35"/>
      <c r="FY43" s="35"/>
      <c r="FZ43" s="35"/>
      <c r="GA43" s="35"/>
      <c r="GB43" s="35"/>
      <c r="GC43" s="35"/>
      <c r="GD43" s="35"/>
      <c r="GE43" s="35"/>
      <c r="GF43" s="35"/>
      <c r="GG43" s="35"/>
      <c r="GH43" s="35"/>
      <c r="GI43" s="35"/>
      <c r="GJ43" s="35"/>
      <c r="GK43" s="35"/>
      <c r="GL43" s="35"/>
      <c r="GM43" s="35"/>
      <c r="GN43" s="35"/>
      <c r="GO43" s="35"/>
      <c r="GP43" s="35"/>
      <c r="GQ43" s="35"/>
      <c r="GR43" s="35"/>
      <c r="GS43" s="35"/>
      <c r="GT43" s="35"/>
      <c r="GU43" s="35"/>
      <c r="GV43" s="35"/>
      <c r="GW43" s="35"/>
      <c r="GX43" s="35"/>
      <c r="GY43" s="35"/>
      <c r="GZ43" s="35"/>
      <c r="HA43" s="35"/>
      <c r="HB43" s="35"/>
      <c r="HC43" s="35"/>
      <c r="HD43" s="35"/>
      <c r="HE43" s="35"/>
      <c r="HF43" s="35"/>
      <c r="HG43" s="35"/>
      <c r="HH43" s="35"/>
      <c r="HI43" s="35"/>
      <c r="HJ43" s="35"/>
      <c r="HK43" s="35"/>
      <c r="HL43" s="35"/>
      <c r="HM43" s="35"/>
      <c r="HN43" s="35"/>
      <c r="HO43" s="35"/>
      <c r="HP43" s="35"/>
      <c r="HQ43" s="35"/>
      <c r="HR43" s="35"/>
      <c r="HS43" s="35"/>
      <c r="HT43" s="35"/>
      <c r="HU43" s="35"/>
      <c r="HV43" s="35"/>
      <c r="HW43" s="35"/>
      <c r="HX43" s="35"/>
      <c r="HY43" s="35"/>
      <c r="HZ43" s="35"/>
      <c r="IA43" s="35"/>
      <c r="IB43" s="35"/>
      <c r="IC43" s="35"/>
      <c r="ID43" s="35"/>
      <c r="IE43" s="35"/>
      <c r="IF43" s="35"/>
      <c r="IG43" s="35"/>
      <c r="IH43" s="35"/>
      <c r="II43" s="35"/>
      <c r="IJ43" s="35"/>
      <c r="IK43" s="35"/>
      <c r="IL43" s="35"/>
      <c r="IM43" s="35"/>
      <c r="IN43" s="35"/>
      <c r="IO43" s="35"/>
    </row>
    <row r="44" spans="1:249" x14ac:dyDescent="0.25">
      <c r="A44" s="32" t="s">
        <v>215</v>
      </c>
      <c r="B44" s="33" t="s">
        <v>216</v>
      </c>
      <c r="C44" s="34" t="s">
        <v>178</v>
      </c>
      <c r="D44" s="34" t="s">
        <v>214</v>
      </c>
      <c r="E44" s="36">
        <v>213</v>
      </c>
      <c r="F44" s="132">
        <f>G44+H44+I44+J44</f>
        <v>11074791.4</v>
      </c>
      <c r="G44" s="132">
        <v>10715200</v>
      </c>
      <c r="H44" s="132"/>
      <c r="I44" s="132">
        <v>359591.4</v>
      </c>
      <c r="J44" s="132"/>
      <c r="K44" s="35"/>
      <c r="L44" s="35"/>
      <c r="M44" s="35"/>
      <c r="N44" s="35"/>
      <c r="O44" s="35"/>
      <c r="P44" s="35"/>
      <c r="Q44" s="35"/>
      <c r="R44" s="35"/>
      <c r="S44" s="35"/>
      <c r="T44" s="35"/>
      <c r="U44" s="35"/>
      <c r="V44" s="35"/>
      <c r="W44" s="35"/>
      <c r="X44" s="35"/>
      <c r="Y44" s="35"/>
      <c r="Z44" s="35"/>
      <c r="AA44" s="35"/>
      <c r="AB44" s="35"/>
      <c r="AC44" s="35"/>
      <c r="AD44" s="35"/>
      <c r="AE44" s="35"/>
      <c r="AF44" s="35"/>
      <c r="AG44" s="35"/>
      <c r="AH44" s="35"/>
      <c r="AI44" s="35"/>
      <c r="AJ44" s="35"/>
      <c r="AK44" s="35"/>
      <c r="AL44" s="35"/>
      <c r="AM44" s="35"/>
      <c r="AN44" s="35"/>
      <c r="AO44" s="35"/>
      <c r="AP44" s="35"/>
      <c r="AQ44" s="35"/>
      <c r="AR44" s="35"/>
      <c r="AS44" s="35"/>
      <c r="AT44" s="35"/>
      <c r="AU44" s="35"/>
      <c r="AV44" s="35"/>
      <c r="AW44" s="35"/>
      <c r="AX44" s="35"/>
      <c r="AY44" s="35"/>
      <c r="AZ44" s="35"/>
      <c r="BA44" s="35"/>
      <c r="BB44" s="35"/>
      <c r="BC44" s="35"/>
      <c r="BD44" s="35"/>
      <c r="BE44" s="35"/>
      <c r="BF44" s="35"/>
      <c r="BG44" s="35"/>
      <c r="BH44" s="35"/>
      <c r="BI44" s="35"/>
      <c r="BJ44" s="35"/>
      <c r="BK44" s="35"/>
      <c r="BL44" s="35"/>
      <c r="BM44" s="35"/>
      <c r="BN44" s="35"/>
      <c r="BO44" s="35"/>
      <c r="BP44" s="35"/>
      <c r="BQ44" s="35"/>
      <c r="BR44" s="35"/>
      <c r="BS44" s="35"/>
      <c r="BT44" s="35"/>
      <c r="BU44" s="35"/>
      <c r="BV44" s="35"/>
      <c r="BW44" s="35"/>
      <c r="BX44" s="35"/>
      <c r="BY44" s="35"/>
      <c r="BZ44" s="35"/>
      <c r="CA44" s="35"/>
      <c r="CB44" s="35"/>
      <c r="CC44" s="35"/>
      <c r="CD44" s="35"/>
      <c r="CE44" s="35"/>
      <c r="CF44" s="35"/>
      <c r="CG44" s="35"/>
      <c r="CH44" s="35"/>
      <c r="CI44" s="35"/>
      <c r="CJ44" s="35"/>
      <c r="CK44" s="35"/>
      <c r="CL44" s="35"/>
      <c r="CM44" s="35"/>
      <c r="CN44" s="35"/>
      <c r="CO44" s="35"/>
      <c r="CP44" s="35"/>
      <c r="CQ44" s="35"/>
      <c r="CR44" s="35"/>
      <c r="CS44" s="35"/>
      <c r="CT44" s="35"/>
      <c r="CU44" s="35"/>
      <c r="CV44" s="35"/>
      <c r="CW44" s="35"/>
      <c r="CX44" s="35"/>
      <c r="CY44" s="35"/>
      <c r="CZ44" s="35"/>
      <c r="DA44" s="35"/>
      <c r="DB44" s="35"/>
      <c r="DC44" s="35"/>
      <c r="DD44" s="35"/>
      <c r="DE44" s="35"/>
      <c r="DF44" s="35"/>
      <c r="DG44" s="35"/>
      <c r="DH44" s="35"/>
      <c r="DI44" s="35"/>
      <c r="DJ44" s="35"/>
      <c r="DK44" s="35"/>
      <c r="DL44" s="35"/>
      <c r="DM44" s="35"/>
      <c r="DN44" s="35"/>
      <c r="DO44" s="35"/>
      <c r="DP44" s="35"/>
      <c r="DQ44" s="35"/>
      <c r="DR44" s="35"/>
      <c r="DS44" s="35"/>
      <c r="DT44" s="35"/>
      <c r="DU44" s="35"/>
      <c r="DV44" s="35"/>
      <c r="DW44" s="35"/>
      <c r="DX44" s="35"/>
      <c r="DY44" s="35"/>
      <c r="DZ44" s="35"/>
      <c r="EA44" s="35"/>
      <c r="EB44" s="35"/>
      <c r="EC44" s="35"/>
      <c r="ED44" s="35"/>
      <c r="EE44" s="35"/>
      <c r="EF44" s="35"/>
      <c r="EG44" s="35"/>
      <c r="EH44" s="35"/>
      <c r="EI44" s="35"/>
      <c r="EJ44" s="35"/>
      <c r="EK44" s="35"/>
      <c r="EL44" s="35"/>
      <c r="EM44" s="35"/>
      <c r="EN44" s="35"/>
      <c r="EO44" s="35"/>
      <c r="EP44" s="35"/>
      <c r="EQ44" s="35"/>
      <c r="ER44" s="35"/>
      <c r="ES44" s="35"/>
      <c r="ET44" s="35"/>
      <c r="EU44" s="35"/>
      <c r="EV44" s="35"/>
      <c r="EW44" s="35"/>
      <c r="EX44" s="35"/>
      <c r="EY44" s="35"/>
      <c r="EZ44" s="35"/>
      <c r="FA44" s="35"/>
      <c r="FB44" s="35"/>
      <c r="FC44" s="35"/>
      <c r="FD44" s="35"/>
      <c r="FE44" s="35"/>
      <c r="FF44" s="35"/>
      <c r="FG44" s="35"/>
      <c r="FH44" s="35"/>
      <c r="FI44" s="35"/>
      <c r="FJ44" s="35"/>
      <c r="FK44" s="35"/>
      <c r="FL44" s="35"/>
      <c r="FM44" s="35"/>
      <c r="FN44" s="35"/>
      <c r="FO44" s="35"/>
      <c r="FP44" s="35"/>
      <c r="FQ44" s="35"/>
      <c r="FR44" s="35"/>
      <c r="FS44" s="35"/>
      <c r="FT44" s="35"/>
      <c r="FU44" s="35"/>
      <c r="FV44" s="35"/>
      <c r="FW44" s="35"/>
      <c r="FX44" s="35"/>
      <c r="FY44" s="35"/>
      <c r="FZ44" s="35"/>
      <c r="GA44" s="35"/>
      <c r="GB44" s="35"/>
      <c r="GC44" s="35"/>
      <c r="GD44" s="35"/>
      <c r="GE44" s="35"/>
      <c r="GF44" s="35"/>
      <c r="GG44" s="35"/>
      <c r="GH44" s="35"/>
      <c r="GI44" s="35"/>
      <c r="GJ44" s="35"/>
      <c r="GK44" s="35"/>
      <c r="GL44" s="35"/>
      <c r="GM44" s="35"/>
      <c r="GN44" s="35"/>
      <c r="GO44" s="35"/>
      <c r="GP44" s="35"/>
      <c r="GQ44" s="35"/>
      <c r="GR44" s="35"/>
      <c r="GS44" s="35"/>
      <c r="GT44" s="35"/>
      <c r="GU44" s="35"/>
      <c r="GV44" s="35"/>
      <c r="GW44" s="35"/>
      <c r="GX44" s="35"/>
      <c r="GY44" s="35"/>
      <c r="GZ44" s="35"/>
      <c r="HA44" s="35"/>
      <c r="HB44" s="35"/>
      <c r="HC44" s="35"/>
      <c r="HD44" s="35"/>
      <c r="HE44" s="35"/>
      <c r="HF44" s="35"/>
      <c r="HG44" s="35"/>
      <c r="HH44" s="35"/>
      <c r="HI44" s="35"/>
      <c r="HJ44" s="35"/>
      <c r="HK44" s="35"/>
      <c r="HL44" s="35"/>
      <c r="HM44" s="35"/>
      <c r="HN44" s="35"/>
      <c r="HO44" s="35"/>
      <c r="HP44" s="35"/>
      <c r="HQ44" s="35"/>
      <c r="HR44" s="35"/>
      <c r="HS44" s="35"/>
      <c r="HT44" s="35"/>
      <c r="HU44" s="35"/>
      <c r="HV44" s="35"/>
      <c r="HW44" s="35"/>
      <c r="HX44" s="35"/>
      <c r="HY44" s="35"/>
      <c r="HZ44" s="35"/>
      <c r="IA44" s="35"/>
      <c r="IB44" s="35"/>
      <c r="IC44" s="35"/>
      <c r="ID44" s="35"/>
      <c r="IE44" s="35"/>
      <c r="IF44" s="35"/>
      <c r="IG44" s="35"/>
      <c r="IH44" s="35"/>
      <c r="II44" s="35"/>
      <c r="IJ44" s="35"/>
      <c r="IK44" s="35"/>
      <c r="IL44" s="35"/>
      <c r="IM44" s="35"/>
      <c r="IN44" s="35"/>
      <c r="IO44" s="35"/>
    </row>
    <row r="45" spans="1:249" x14ac:dyDescent="0.25">
      <c r="A45" s="32" t="s">
        <v>217</v>
      </c>
      <c r="B45" s="33" t="s">
        <v>218</v>
      </c>
      <c r="C45" s="34"/>
      <c r="D45" s="34" t="s">
        <v>214</v>
      </c>
      <c r="E45" s="36"/>
      <c r="F45" s="132">
        <f>G45+H45+I45+J45</f>
        <v>0</v>
      </c>
      <c r="G45" s="132"/>
      <c r="H45" s="132"/>
      <c r="I45" s="132"/>
      <c r="J45" s="132"/>
      <c r="K45" s="35"/>
      <c r="L45" s="35"/>
      <c r="M45" s="35"/>
      <c r="N45" s="35"/>
      <c r="O45" s="35"/>
      <c r="P45" s="35"/>
      <c r="Q45" s="35"/>
      <c r="R45" s="35"/>
      <c r="S45" s="35"/>
      <c r="T45" s="35"/>
      <c r="U45" s="35"/>
      <c r="V45" s="35"/>
      <c r="W45" s="35"/>
      <c r="X45" s="35"/>
      <c r="Y45" s="35"/>
      <c r="Z45" s="35"/>
      <c r="AA45" s="35"/>
      <c r="AB45" s="35"/>
      <c r="AC45" s="35"/>
      <c r="AD45" s="35"/>
      <c r="AE45" s="35"/>
      <c r="AF45" s="35"/>
      <c r="AG45" s="35"/>
      <c r="AH45" s="35"/>
      <c r="AI45" s="35"/>
      <c r="AJ45" s="35"/>
      <c r="AK45" s="35"/>
      <c r="AL45" s="35"/>
      <c r="AM45" s="35"/>
      <c r="AN45" s="35"/>
      <c r="AO45" s="35"/>
      <c r="AP45" s="35"/>
      <c r="AQ45" s="35"/>
      <c r="AR45" s="35"/>
      <c r="AS45" s="35"/>
      <c r="AT45" s="35"/>
      <c r="AU45" s="35"/>
      <c r="AV45" s="35"/>
      <c r="AW45" s="35"/>
      <c r="AX45" s="35"/>
      <c r="AY45" s="35"/>
      <c r="AZ45" s="35"/>
      <c r="BA45" s="35"/>
      <c r="BB45" s="35"/>
      <c r="BC45" s="35"/>
      <c r="BD45" s="35"/>
      <c r="BE45" s="35"/>
      <c r="BF45" s="35"/>
      <c r="BG45" s="35"/>
      <c r="BH45" s="35"/>
      <c r="BI45" s="35"/>
      <c r="BJ45" s="35"/>
      <c r="BK45" s="35"/>
      <c r="BL45" s="35"/>
      <c r="BM45" s="35"/>
      <c r="BN45" s="35"/>
      <c r="BO45" s="35"/>
      <c r="BP45" s="35"/>
      <c r="BQ45" s="35"/>
      <c r="BR45" s="35"/>
      <c r="BS45" s="35"/>
      <c r="BT45" s="35"/>
      <c r="BU45" s="35"/>
      <c r="BV45" s="35"/>
      <c r="BW45" s="35"/>
      <c r="BX45" s="35"/>
      <c r="BY45" s="35"/>
      <c r="BZ45" s="35"/>
      <c r="CA45" s="35"/>
      <c r="CB45" s="35"/>
      <c r="CC45" s="35"/>
      <c r="CD45" s="35"/>
      <c r="CE45" s="35"/>
      <c r="CF45" s="35"/>
      <c r="CG45" s="35"/>
      <c r="CH45" s="35"/>
      <c r="CI45" s="35"/>
      <c r="CJ45" s="35"/>
      <c r="CK45" s="35"/>
      <c r="CL45" s="35"/>
      <c r="CM45" s="35"/>
      <c r="CN45" s="35"/>
      <c r="CO45" s="35"/>
      <c r="CP45" s="35"/>
      <c r="CQ45" s="35"/>
      <c r="CR45" s="35"/>
      <c r="CS45" s="35"/>
      <c r="CT45" s="35"/>
      <c r="CU45" s="35"/>
      <c r="CV45" s="35"/>
      <c r="CW45" s="35"/>
      <c r="CX45" s="35"/>
      <c r="CY45" s="35"/>
      <c r="CZ45" s="35"/>
      <c r="DA45" s="35"/>
      <c r="DB45" s="35"/>
      <c r="DC45" s="35"/>
      <c r="DD45" s="35"/>
      <c r="DE45" s="35"/>
      <c r="DF45" s="35"/>
      <c r="DG45" s="35"/>
      <c r="DH45" s="35"/>
      <c r="DI45" s="35"/>
      <c r="DJ45" s="35"/>
      <c r="DK45" s="35"/>
      <c r="DL45" s="35"/>
      <c r="DM45" s="35"/>
      <c r="DN45" s="35"/>
      <c r="DO45" s="35"/>
      <c r="DP45" s="35"/>
      <c r="DQ45" s="35"/>
      <c r="DR45" s="35"/>
      <c r="DS45" s="35"/>
      <c r="DT45" s="35"/>
      <c r="DU45" s="35"/>
      <c r="DV45" s="35"/>
      <c r="DW45" s="35"/>
      <c r="DX45" s="35"/>
      <c r="DY45" s="35"/>
      <c r="DZ45" s="35"/>
      <c r="EA45" s="35"/>
      <c r="EB45" s="35"/>
      <c r="EC45" s="35"/>
      <c r="ED45" s="35"/>
      <c r="EE45" s="35"/>
      <c r="EF45" s="35"/>
      <c r="EG45" s="35"/>
      <c r="EH45" s="35"/>
      <c r="EI45" s="35"/>
      <c r="EJ45" s="35"/>
      <c r="EK45" s="35"/>
      <c r="EL45" s="35"/>
      <c r="EM45" s="35"/>
      <c r="EN45" s="35"/>
      <c r="EO45" s="35"/>
      <c r="EP45" s="35"/>
      <c r="EQ45" s="35"/>
      <c r="ER45" s="35"/>
      <c r="ES45" s="35"/>
      <c r="ET45" s="35"/>
      <c r="EU45" s="35"/>
      <c r="EV45" s="35"/>
      <c r="EW45" s="35"/>
      <c r="EX45" s="35"/>
      <c r="EY45" s="35"/>
      <c r="EZ45" s="35"/>
      <c r="FA45" s="35"/>
      <c r="FB45" s="35"/>
      <c r="FC45" s="35"/>
      <c r="FD45" s="35"/>
      <c r="FE45" s="35"/>
      <c r="FF45" s="35"/>
      <c r="FG45" s="35"/>
      <c r="FH45" s="35"/>
      <c r="FI45" s="35"/>
      <c r="FJ45" s="35"/>
      <c r="FK45" s="35"/>
      <c r="FL45" s="35"/>
      <c r="FM45" s="35"/>
      <c r="FN45" s="35"/>
      <c r="FO45" s="35"/>
      <c r="FP45" s="35"/>
      <c r="FQ45" s="35"/>
      <c r="FR45" s="35"/>
      <c r="FS45" s="35"/>
      <c r="FT45" s="35"/>
      <c r="FU45" s="35"/>
      <c r="FV45" s="35"/>
      <c r="FW45" s="35"/>
      <c r="FX45" s="35"/>
      <c r="FY45" s="35"/>
      <c r="FZ45" s="35"/>
      <c r="GA45" s="35"/>
      <c r="GB45" s="35"/>
      <c r="GC45" s="35"/>
      <c r="GD45" s="35"/>
      <c r="GE45" s="35"/>
      <c r="GF45" s="35"/>
      <c r="GG45" s="35"/>
      <c r="GH45" s="35"/>
      <c r="GI45" s="35"/>
      <c r="GJ45" s="35"/>
      <c r="GK45" s="35"/>
      <c r="GL45" s="35"/>
      <c r="GM45" s="35"/>
      <c r="GN45" s="35"/>
      <c r="GO45" s="35"/>
      <c r="GP45" s="35"/>
      <c r="GQ45" s="35"/>
      <c r="GR45" s="35"/>
      <c r="GS45" s="35"/>
      <c r="GT45" s="35"/>
      <c r="GU45" s="35"/>
      <c r="GV45" s="35"/>
      <c r="GW45" s="35"/>
      <c r="GX45" s="35"/>
      <c r="GY45" s="35"/>
      <c r="GZ45" s="35"/>
      <c r="HA45" s="35"/>
      <c r="HB45" s="35"/>
      <c r="HC45" s="35"/>
      <c r="HD45" s="35"/>
      <c r="HE45" s="35"/>
      <c r="HF45" s="35"/>
      <c r="HG45" s="35"/>
      <c r="HH45" s="35"/>
      <c r="HI45" s="35"/>
      <c r="HJ45" s="35"/>
      <c r="HK45" s="35"/>
      <c r="HL45" s="35"/>
      <c r="HM45" s="35"/>
      <c r="HN45" s="35"/>
      <c r="HO45" s="35"/>
      <c r="HP45" s="35"/>
      <c r="HQ45" s="35"/>
      <c r="HR45" s="35"/>
      <c r="HS45" s="35"/>
      <c r="HT45" s="35"/>
      <c r="HU45" s="35"/>
      <c r="HV45" s="35"/>
      <c r="HW45" s="35"/>
      <c r="HX45" s="35"/>
      <c r="HY45" s="35"/>
      <c r="HZ45" s="35"/>
      <c r="IA45" s="35"/>
      <c r="IB45" s="35"/>
      <c r="IC45" s="35"/>
      <c r="ID45" s="35"/>
      <c r="IE45" s="35"/>
      <c r="IF45" s="35"/>
      <c r="IG45" s="35"/>
      <c r="IH45" s="35"/>
      <c r="II45" s="35"/>
      <c r="IJ45" s="35"/>
      <c r="IK45" s="35"/>
      <c r="IL45" s="35"/>
      <c r="IM45" s="35"/>
      <c r="IN45" s="35"/>
      <c r="IO45" s="35"/>
    </row>
    <row r="46" spans="1:249" x14ac:dyDescent="0.25">
      <c r="A46" s="32" t="s">
        <v>204</v>
      </c>
      <c r="B46" s="33" t="s">
        <v>219</v>
      </c>
      <c r="C46" s="34"/>
      <c r="D46" s="34" t="s">
        <v>214</v>
      </c>
      <c r="E46" s="36"/>
      <c r="F46" s="132">
        <f>G46+H46+I46+J46</f>
        <v>0</v>
      </c>
      <c r="G46" s="132"/>
      <c r="H46" s="132"/>
      <c r="I46" s="132"/>
      <c r="J46" s="132"/>
      <c r="K46" s="35"/>
      <c r="L46" s="35"/>
      <c r="M46" s="35"/>
      <c r="N46" s="35"/>
      <c r="O46" s="35"/>
      <c r="P46" s="35"/>
      <c r="Q46" s="35"/>
      <c r="R46" s="35"/>
      <c r="S46" s="35"/>
      <c r="T46" s="35"/>
      <c r="U46" s="35"/>
      <c r="V46" s="35"/>
      <c r="W46" s="35"/>
      <c r="X46" s="35"/>
      <c r="Y46" s="35"/>
      <c r="Z46" s="35"/>
      <c r="AA46" s="35"/>
      <c r="AB46" s="35"/>
      <c r="AC46" s="35"/>
      <c r="AD46" s="35"/>
      <c r="AE46" s="35"/>
      <c r="AF46" s="35"/>
      <c r="AG46" s="35"/>
      <c r="AH46" s="35"/>
      <c r="AI46" s="35"/>
      <c r="AJ46" s="35"/>
      <c r="AK46" s="35"/>
      <c r="AL46" s="35"/>
      <c r="AM46" s="35"/>
      <c r="AN46" s="35"/>
      <c r="AO46" s="35"/>
      <c r="AP46" s="35"/>
      <c r="AQ46" s="35"/>
      <c r="AR46" s="35"/>
      <c r="AS46" s="35"/>
      <c r="AT46" s="35"/>
      <c r="AU46" s="35"/>
      <c r="AV46" s="35"/>
      <c r="AW46" s="35"/>
      <c r="AX46" s="35"/>
      <c r="AY46" s="35"/>
      <c r="AZ46" s="35"/>
      <c r="BA46" s="35"/>
      <c r="BB46" s="35"/>
      <c r="BC46" s="35"/>
      <c r="BD46" s="35"/>
      <c r="BE46" s="35"/>
      <c r="BF46" s="35"/>
      <c r="BG46" s="35"/>
      <c r="BH46" s="35"/>
      <c r="BI46" s="35"/>
      <c r="BJ46" s="35"/>
      <c r="BK46" s="35"/>
      <c r="BL46" s="35"/>
      <c r="BM46" s="35"/>
      <c r="BN46" s="35"/>
      <c r="BO46" s="35"/>
      <c r="BP46" s="35"/>
      <c r="BQ46" s="35"/>
      <c r="BR46" s="35"/>
      <c r="BS46" s="35"/>
      <c r="BT46" s="35"/>
      <c r="BU46" s="35"/>
      <c r="BV46" s="35"/>
      <c r="BW46" s="35"/>
      <c r="BX46" s="35"/>
      <c r="BY46" s="35"/>
      <c r="BZ46" s="35"/>
      <c r="CA46" s="35"/>
      <c r="CB46" s="35"/>
      <c r="CC46" s="35"/>
      <c r="CD46" s="35"/>
      <c r="CE46" s="35"/>
      <c r="CF46" s="35"/>
      <c r="CG46" s="35"/>
      <c r="CH46" s="35"/>
      <c r="CI46" s="35"/>
      <c r="CJ46" s="35"/>
      <c r="CK46" s="35"/>
      <c r="CL46" s="35"/>
      <c r="CM46" s="35"/>
      <c r="CN46" s="35"/>
      <c r="CO46" s="35"/>
      <c r="CP46" s="35"/>
      <c r="CQ46" s="35"/>
      <c r="CR46" s="35"/>
      <c r="CS46" s="35"/>
      <c r="CT46" s="35"/>
      <c r="CU46" s="35"/>
      <c r="CV46" s="35"/>
      <c r="CW46" s="35"/>
      <c r="CX46" s="35"/>
      <c r="CY46" s="35"/>
      <c r="CZ46" s="35"/>
      <c r="DA46" s="35"/>
      <c r="DB46" s="35"/>
      <c r="DC46" s="35"/>
      <c r="DD46" s="35"/>
      <c r="DE46" s="35"/>
      <c r="DF46" s="35"/>
      <c r="DG46" s="35"/>
      <c r="DH46" s="35"/>
      <c r="DI46" s="35"/>
      <c r="DJ46" s="35"/>
      <c r="DK46" s="35"/>
      <c r="DL46" s="35"/>
      <c r="DM46" s="35"/>
      <c r="DN46" s="35"/>
      <c r="DO46" s="35"/>
      <c r="DP46" s="35"/>
      <c r="DQ46" s="35"/>
      <c r="DR46" s="35"/>
      <c r="DS46" s="35"/>
      <c r="DT46" s="35"/>
      <c r="DU46" s="35"/>
      <c r="DV46" s="35"/>
      <c r="DW46" s="35"/>
      <c r="DX46" s="35"/>
      <c r="DY46" s="35"/>
      <c r="DZ46" s="35"/>
      <c r="EA46" s="35"/>
      <c r="EB46" s="35"/>
      <c r="EC46" s="35"/>
      <c r="ED46" s="35"/>
      <c r="EE46" s="35"/>
      <c r="EF46" s="35"/>
      <c r="EG46" s="35"/>
      <c r="EH46" s="35"/>
      <c r="EI46" s="35"/>
      <c r="EJ46" s="35"/>
      <c r="EK46" s="35"/>
      <c r="EL46" s="35"/>
      <c r="EM46" s="35"/>
      <c r="EN46" s="35"/>
      <c r="EO46" s="35"/>
      <c r="EP46" s="35"/>
      <c r="EQ46" s="35"/>
      <c r="ER46" s="35"/>
      <c r="ES46" s="35"/>
      <c r="ET46" s="35"/>
      <c r="EU46" s="35"/>
      <c r="EV46" s="35"/>
      <c r="EW46" s="35"/>
      <c r="EX46" s="35"/>
      <c r="EY46" s="35"/>
      <c r="EZ46" s="35"/>
      <c r="FA46" s="35"/>
      <c r="FB46" s="35"/>
      <c r="FC46" s="35"/>
      <c r="FD46" s="35"/>
      <c r="FE46" s="35"/>
      <c r="FF46" s="35"/>
      <c r="FG46" s="35"/>
      <c r="FH46" s="35"/>
      <c r="FI46" s="35"/>
      <c r="FJ46" s="35"/>
      <c r="FK46" s="35"/>
      <c r="FL46" s="35"/>
      <c r="FM46" s="35"/>
      <c r="FN46" s="35"/>
      <c r="FO46" s="35"/>
      <c r="FP46" s="35"/>
      <c r="FQ46" s="35"/>
      <c r="FR46" s="35"/>
      <c r="FS46" s="35"/>
      <c r="FT46" s="35"/>
      <c r="FU46" s="35"/>
      <c r="FV46" s="35"/>
      <c r="FW46" s="35"/>
      <c r="FX46" s="35"/>
      <c r="FY46" s="35"/>
      <c r="FZ46" s="35"/>
      <c r="GA46" s="35"/>
      <c r="GB46" s="35"/>
      <c r="GC46" s="35"/>
      <c r="GD46" s="35"/>
      <c r="GE46" s="35"/>
      <c r="GF46" s="35"/>
      <c r="GG46" s="35"/>
      <c r="GH46" s="35"/>
      <c r="GI46" s="35"/>
      <c r="GJ46" s="35"/>
      <c r="GK46" s="35"/>
      <c r="GL46" s="35"/>
      <c r="GM46" s="35"/>
      <c r="GN46" s="35"/>
      <c r="GO46" s="35"/>
      <c r="GP46" s="35"/>
      <c r="GQ46" s="35"/>
      <c r="GR46" s="35"/>
      <c r="GS46" s="35"/>
      <c r="GT46" s="35"/>
      <c r="GU46" s="35"/>
      <c r="GV46" s="35"/>
      <c r="GW46" s="35"/>
      <c r="GX46" s="35"/>
      <c r="GY46" s="35"/>
      <c r="GZ46" s="35"/>
      <c r="HA46" s="35"/>
      <c r="HB46" s="35"/>
      <c r="HC46" s="35"/>
      <c r="HD46" s="35"/>
      <c r="HE46" s="35"/>
      <c r="HF46" s="35"/>
      <c r="HG46" s="35"/>
      <c r="HH46" s="35"/>
      <c r="HI46" s="35"/>
      <c r="HJ46" s="35"/>
      <c r="HK46" s="35"/>
      <c r="HL46" s="35"/>
      <c r="HM46" s="35"/>
      <c r="HN46" s="35"/>
      <c r="HO46" s="35"/>
      <c r="HP46" s="35"/>
      <c r="HQ46" s="35"/>
      <c r="HR46" s="35"/>
      <c r="HS46" s="35"/>
      <c r="HT46" s="35"/>
      <c r="HU46" s="35"/>
      <c r="HV46" s="35"/>
      <c r="HW46" s="35"/>
      <c r="HX46" s="35"/>
      <c r="HY46" s="35"/>
      <c r="HZ46" s="35"/>
      <c r="IA46" s="35"/>
      <c r="IB46" s="35"/>
      <c r="IC46" s="35"/>
      <c r="ID46" s="35"/>
      <c r="IE46" s="35"/>
      <c r="IF46" s="35"/>
      <c r="IG46" s="35"/>
      <c r="IH46" s="35"/>
      <c r="II46" s="35"/>
      <c r="IJ46" s="35"/>
      <c r="IK46" s="35"/>
      <c r="IL46" s="35"/>
      <c r="IM46" s="35"/>
      <c r="IN46" s="35"/>
      <c r="IO46" s="35"/>
    </row>
    <row r="47" spans="1:249" x14ac:dyDescent="0.25">
      <c r="A47" s="29" t="s">
        <v>220</v>
      </c>
      <c r="B47" s="30" t="s">
        <v>221</v>
      </c>
      <c r="C47" s="31" t="s">
        <v>222</v>
      </c>
      <c r="D47" s="31" t="s">
        <v>223</v>
      </c>
      <c r="E47" s="31" t="s">
        <v>178</v>
      </c>
      <c r="F47" s="52">
        <f>G47+H47+I47+J47</f>
        <v>6000</v>
      </c>
      <c r="G47" s="52">
        <f>G49+G51+G55+G59+G62+G63</f>
        <v>0</v>
      </c>
      <c r="H47" s="52">
        <f>H49+H59+H62+H63</f>
        <v>0</v>
      </c>
      <c r="I47" s="52">
        <f>I49+I51+I55+I59+I62+I63</f>
        <v>6000</v>
      </c>
      <c r="J47" s="52">
        <f>J49+J51+J55+J59+J62+J63</f>
        <v>0</v>
      </c>
      <c r="K47" s="35"/>
      <c r="L47" s="35"/>
      <c r="M47" s="35"/>
      <c r="N47" s="35"/>
      <c r="O47" s="35"/>
      <c r="P47" s="35"/>
      <c r="Q47" s="35"/>
      <c r="R47" s="35"/>
      <c r="S47" s="35"/>
      <c r="T47" s="35"/>
      <c r="U47" s="35"/>
      <c r="V47" s="35"/>
      <c r="W47" s="35"/>
      <c r="X47" s="35"/>
      <c r="Y47" s="35"/>
      <c r="Z47" s="35"/>
      <c r="AA47" s="35"/>
      <c r="AB47" s="35"/>
      <c r="AC47" s="35"/>
      <c r="AD47" s="35"/>
      <c r="AE47" s="35"/>
      <c r="AF47" s="35"/>
      <c r="AG47" s="35"/>
      <c r="AH47" s="35"/>
      <c r="AI47" s="35"/>
      <c r="AJ47" s="35"/>
      <c r="AK47" s="35"/>
      <c r="AL47" s="35"/>
      <c r="AM47" s="35"/>
      <c r="AN47" s="35"/>
      <c r="AO47" s="35"/>
      <c r="AP47" s="35"/>
      <c r="AQ47" s="35"/>
      <c r="AR47" s="35"/>
      <c r="AS47" s="35"/>
      <c r="AT47" s="35"/>
      <c r="AU47" s="35"/>
      <c r="AV47" s="35"/>
      <c r="AW47" s="35"/>
      <c r="AX47" s="35"/>
      <c r="AY47" s="35"/>
      <c r="AZ47" s="35"/>
      <c r="BA47" s="35"/>
      <c r="BB47" s="35"/>
      <c r="BC47" s="35"/>
      <c r="BD47" s="35"/>
      <c r="BE47" s="35"/>
      <c r="BF47" s="35"/>
      <c r="BG47" s="35"/>
      <c r="BH47" s="35"/>
      <c r="BI47" s="35"/>
      <c r="BJ47" s="35"/>
      <c r="BK47" s="35"/>
      <c r="BL47" s="35"/>
      <c r="BM47" s="35"/>
      <c r="BN47" s="35"/>
      <c r="BO47" s="35"/>
      <c r="BP47" s="35"/>
      <c r="BQ47" s="35"/>
      <c r="BR47" s="35"/>
      <c r="BS47" s="35"/>
      <c r="BT47" s="35"/>
      <c r="BU47" s="35"/>
      <c r="BV47" s="35"/>
      <c r="BW47" s="35"/>
      <c r="BX47" s="35"/>
      <c r="BY47" s="35"/>
      <c r="BZ47" s="35"/>
      <c r="CA47" s="35"/>
      <c r="CB47" s="35"/>
      <c r="CC47" s="35"/>
      <c r="CD47" s="35"/>
      <c r="CE47" s="35"/>
      <c r="CF47" s="35"/>
      <c r="CG47" s="35"/>
      <c r="CH47" s="35"/>
      <c r="CI47" s="35"/>
      <c r="CJ47" s="35"/>
      <c r="CK47" s="35"/>
      <c r="CL47" s="35"/>
      <c r="CM47" s="35"/>
      <c r="CN47" s="35"/>
      <c r="CO47" s="35"/>
      <c r="CP47" s="35"/>
      <c r="CQ47" s="35"/>
      <c r="CR47" s="35"/>
      <c r="CS47" s="35"/>
      <c r="CT47" s="35"/>
      <c r="CU47" s="35"/>
      <c r="CV47" s="35"/>
      <c r="CW47" s="35"/>
      <c r="CX47" s="35"/>
      <c r="CY47" s="35"/>
      <c r="CZ47" s="35"/>
      <c r="DA47" s="35"/>
      <c r="DB47" s="35"/>
      <c r="DC47" s="35"/>
      <c r="DD47" s="35"/>
      <c r="DE47" s="35"/>
      <c r="DF47" s="35"/>
      <c r="DG47" s="35"/>
      <c r="DH47" s="35"/>
      <c r="DI47" s="35"/>
      <c r="DJ47" s="35"/>
      <c r="DK47" s="35"/>
      <c r="DL47" s="35"/>
      <c r="DM47" s="35"/>
      <c r="DN47" s="35"/>
      <c r="DO47" s="35"/>
      <c r="DP47" s="35"/>
      <c r="DQ47" s="35"/>
      <c r="DR47" s="35"/>
      <c r="DS47" s="35"/>
      <c r="DT47" s="35"/>
      <c r="DU47" s="35"/>
      <c r="DV47" s="35"/>
      <c r="DW47" s="35"/>
      <c r="DX47" s="35"/>
      <c r="DY47" s="35"/>
      <c r="DZ47" s="35"/>
      <c r="EA47" s="35"/>
      <c r="EB47" s="35"/>
      <c r="EC47" s="35"/>
      <c r="ED47" s="35"/>
      <c r="EE47" s="35"/>
      <c r="EF47" s="35"/>
      <c r="EG47" s="35"/>
      <c r="EH47" s="35"/>
      <c r="EI47" s="35"/>
      <c r="EJ47" s="35"/>
      <c r="EK47" s="35"/>
      <c r="EL47" s="35"/>
      <c r="EM47" s="35"/>
      <c r="EN47" s="35"/>
      <c r="EO47" s="35"/>
      <c r="EP47" s="35"/>
      <c r="EQ47" s="35"/>
      <c r="ER47" s="35"/>
      <c r="ES47" s="35"/>
      <c r="ET47" s="35"/>
      <c r="EU47" s="35"/>
      <c r="EV47" s="35"/>
      <c r="EW47" s="35"/>
      <c r="EX47" s="35"/>
      <c r="EY47" s="35"/>
      <c r="EZ47" s="35"/>
      <c r="FA47" s="35"/>
      <c r="FB47" s="35"/>
      <c r="FC47" s="35"/>
      <c r="FD47" s="35"/>
      <c r="FE47" s="35"/>
      <c r="FF47" s="35"/>
      <c r="FG47" s="35"/>
      <c r="FH47" s="35"/>
      <c r="FI47" s="35"/>
      <c r="FJ47" s="35"/>
      <c r="FK47" s="35"/>
      <c r="FL47" s="35"/>
      <c r="FM47" s="35"/>
      <c r="FN47" s="35"/>
      <c r="FO47" s="35"/>
      <c r="FP47" s="35"/>
      <c r="FQ47" s="35"/>
      <c r="FR47" s="35"/>
      <c r="FS47" s="35"/>
      <c r="FT47" s="35"/>
      <c r="FU47" s="35"/>
      <c r="FV47" s="35"/>
      <c r="FW47" s="35"/>
      <c r="FX47" s="35"/>
      <c r="FY47" s="35"/>
      <c r="FZ47" s="35"/>
      <c r="GA47" s="35"/>
      <c r="GB47" s="35"/>
      <c r="GC47" s="35"/>
      <c r="GD47" s="35"/>
      <c r="GE47" s="35"/>
      <c r="GF47" s="35"/>
      <c r="GG47" s="35"/>
      <c r="GH47" s="35"/>
      <c r="GI47" s="35"/>
      <c r="GJ47" s="35"/>
      <c r="GK47" s="35"/>
      <c r="GL47" s="35"/>
      <c r="GM47" s="35"/>
      <c r="GN47" s="35"/>
      <c r="GO47" s="35"/>
      <c r="GP47" s="35"/>
      <c r="GQ47" s="35"/>
      <c r="GR47" s="35"/>
      <c r="GS47" s="35"/>
      <c r="GT47" s="35"/>
      <c r="GU47" s="35"/>
      <c r="GV47" s="35"/>
      <c r="GW47" s="35"/>
      <c r="GX47" s="35"/>
      <c r="GY47" s="35"/>
      <c r="GZ47" s="35"/>
      <c r="HA47" s="35"/>
      <c r="HB47" s="35"/>
      <c r="HC47" s="35"/>
      <c r="HD47" s="35"/>
      <c r="HE47" s="35"/>
      <c r="HF47" s="35"/>
      <c r="HG47" s="35"/>
      <c r="HH47" s="35"/>
      <c r="HI47" s="35"/>
      <c r="HJ47" s="35"/>
      <c r="HK47" s="35"/>
      <c r="HL47" s="35"/>
      <c r="HM47" s="35"/>
      <c r="HN47" s="35"/>
      <c r="HO47" s="35"/>
      <c r="HP47" s="35"/>
      <c r="HQ47" s="35"/>
      <c r="HR47" s="35"/>
      <c r="HS47" s="35"/>
      <c r="HT47" s="35"/>
      <c r="HU47" s="35"/>
      <c r="HV47" s="35"/>
      <c r="HW47" s="35"/>
      <c r="HX47" s="35"/>
      <c r="HY47" s="35"/>
      <c r="HZ47" s="35"/>
      <c r="IA47" s="35"/>
      <c r="IB47" s="35"/>
      <c r="IC47" s="35"/>
      <c r="ID47" s="35"/>
      <c r="IE47" s="35"/>
      <c r="IF47" s="35"/>
      <c r="IG47" s="35"/>
      <c r="IH47" s="35"/>
      <c r="II47" s="35"/>
      <c r="IJ47" s="35"/>
      <c r="IK47" s="35"/>
      <c r="IL47" s="35"/>
      <c r="IM47" s="35"/>
      <c r="IN47" s="35"/>
      <c r="IO47" s="35"/>
    </row>
    <row r="48" spans="1:249" x14ac:dyDescent="0.25">
      <c r="A48" s="27" t="s">
        <v>1</v>
      </c>
      <c r="B48" s="203" t="s">
        <v>178</v>
      </c>
      <c r="C48" s="203" t="s">
        <v>178</v>
      </c>
      <c r="D48" s="203" t="s">
        <v>178</v>
      </c>
      <c r="E48" s="203" t="s">
        <v>178</v>
      </c>
      <c r="F48" s="204"/>
      <c r="G48" s="204"/>
      <c r="H48" s="204"/>
      <c r="I48" s="204"/>
      <c r="J48" s="204"/>
      <c r="K48" s="35"/>
      <c r="L48" s="35"/>
      <c r="M48" s="35"/>
      <c r="N48" s="35"/>
      <c r="O48" s="35"/>
      <c r="P48" s="35"/>
      <c r="Q48" s="35"/>
      <c r="R48" s="35"/>
      <c r="S48" s="35"/>
      <c r="T48" s="35"/>
      <c r="U48" s="35"/>
      <c r="V48" s="35"/>
      <c r="W48" s="35"/>
      <c r="X48" s="35"/>
      <c r="Y48" s="35"/>
      <c r="Z48" s="35"/>
      <c r="AA48" s="35"/>
      <c r="AB48" s="35"/>
      <c r="AC48" s="35"/>
      <c r="AD48" s="35"/>
      <c r="AE48" s="35"/>
      <c r="AF48" s="35"/>
      <c r="AG48" s="35"/>
      <c r="AH48" s="35"/>
      <c r="AI48" s="35"/>
      <c r="AJ48" s="35"/>
      <c r="AK48" s="35"/>
      <c r="AL48" s="35"/>
      <c r="AM48" s="35"/>
      <c r="AN48" s="35"/>
      <c r="AO48" s="35"/>
      <c r="AP48" s="35"/>
      <c r="AQ48" s="35"/>
      <c r="AR48" s="35"/>
      <c r="AS48" s="35"/>
      <c r="AT48" s="35"/>
      <c r="AU48" s="35"/>
      <c r="AV48" s="35"/>
      <c r="AW48" s="35"/>
      <c r="AX48" s="35"/>
      <c r="AY48" s="35"/>
      <c r="AZ48" s="35"/>
      <c r="BA48" s="35"/>
      <c r="BB48" s="35"/>
      <c r="BC48" s="35"/>
      <c r="BD48" s="35"/>
      <c r="BE48" s="35"/>
      <c r="BF48" s="35"/>
      <c r="BG48" s="35"/>
      <c r="BH48" s="35"/>
      <c r="BI48" s="35"/>
      <c r="BJ48" s="35"/>
      <c r="BK48" s="35"/>
      <c r="BL48" s="35"/>
      <c r="BM48" s="35"/>
      <c r="BN48" s="35"/>
      <c r="BO48" s="35"/>
      <c r="BP48" s="35"/>
      <c r="BQ48" s="35"/>
      <c r="BR48" s="35"/>
      <c r="BS48" s="35"/>
      <c r="BT48" s="35"/>
      <c r="BU48" s="35"/>
      <c r="BV48" s="35"/>
      <c r="BW48" s="35"/>
      <c r="BX48" s="35"/>
      <c r="BY48" s="35"/>
      <c r="BZ48" s="35"/>
      <c r="CA48" s="35"/>
      <c r="CB48" s="35"/>
      <c r="CC48" s="35"/>
      <c r="CD48" s="35"/>
      <c r="CE48" s="35"/>
      <c r="CF48" s="35"/>
      <c r="CG48" s="35"/>
      <c r="CH48" s="35"/>
      <c r="CI48" s="35"/>
      <c r="CJ48" s="35"/>
      <c r="CK48" s="35"/>
      <c r="CL48" s="35"/>
      <c r="CM48" s="35"/>
      <c r="CN48" s="35"/>
      <c r="CO48" s="35"/>
      <c r="CP48" s="35"/>
      <c r="CQ48" s="35"/>
      <c r="CR48" s="35"/>
      <c r="CS48" s="35"/>
      <c r="CT48" s="35"/>
      <c r="CU48" s="35"/>
      <c r="CV48" s="35"/>
      <c r="CW48" s="35"/>
      <c r="CX48" s="35"/>
      <c r="CY48" s="35"/>
      <c r="CZ48" s="35"/>
      <c r="DA48" s="35"/>
      <c r="DB48" s="35"/>
      <c r="DC48" s="35"/>
      <c r="DD48" s="35"/>
      <c r="DE48" s="35"/>
      <c r="DF48" s="35"/>
      <c r="DG48" s="35"/>
      <c r="DH48" s="35"/>
      <c r="DI48" s="35"/>
      <c r="DJ48" s="35"/>
      <c r="DK48" s="35"/>
      <c r="DL48" s="35"/>
      <c r="DM48" s="35"/>
      <c r="DN48" s="35"/>
      <c r="DO48" s="35"/>
      <c r="DP48" s="35"/>
      <c r="DQ48" s="35"/>
      <c r="DR48" s="35"/>
      <c r="DS48" s="35"/>
      <c r="DT48" s="35"/>
      <c r="DU48" s="35"/>
      <c r="DV48" s="35"/>
      <c r="DW48" s="35"/>
      <c r="DX48" s="35"/>
      <c r="DY48" s="35"/>
      <c r="DZ48" s="35"/>
      <c r="EA48" s="35"/>
      <c r="EB48" s="35"/>
      <c r="EC48" s="35"/>
      <c r="ED48" s="35"/>
      <c r="EE48" s="35"/>
      <c r="EF48" s="35"/>
      <c r="EG48" s="35"/>
      <c r="EH48" s="35"/>
      <c r="EI48" s="35"/>
      <c r="EJ48" s="35"/>
      <c r="EK48" s="35"/>
      <c r="EL48" s="35"/>
      <c r="EM48" s="35"/>
      <c r="EN48" s="35"/>
      <c r="EO48" s="35"/>
      <c r="EP48" s="35"/>
      <c r="EQ48" s="35"/>
      <c r="ER48" s="35"/>
      <c r="ES48" s="35"/>
      <c r="ET48" s="35"/>
      <c r="EU48" s="35"/>
      <c r="EV48" s="35"/>
      <c r="EW48" s="35"/>
      <c r="EX48" s="35"/>
      <c r="EY48" s="35"/>
      <c r="EZ48" s="35"/>
      <c r="FA48" s="35"/>
      <c r="FB48" s="35"/>
      <c r="FC48" s="35"/>
      <c r="FD48" s="35"/>
      <c r="FE48" s="35"/>
      <c r="FF48" s="35"/>
      <c r="FG48" s="35"/>
      <c r="FH48" s="35"/>
      <c r="FI48" s="35"/>
      <c r="FJ48" s="35"/>
      <c r="FK48" s="35"/>
      <c r="FL48" s="35"/>
      <c r="FM48" s="35"/>
      <c r="FN48" s="35"/>
      <c r="FO48" s="35"/>
      <c r="FP48" s="35"/>
      <c r="FQ48" s="35"/>
      <c r="FR48" s="35"/>
      <c r="FS48" s="35"/>
      <c r="FT48" s="35"/>
      <c r="FU48" s="35"/>
      <c r="FV48" s="35"/>
      <c r="FW48" s="35"/>
      <c r="FX48" s="35"/>
      <c r="FY48" s="35"/>
      <c r="FZ48" s="35"/>
      <c r="GA48" s="35"/>
      <c r="GB48" s="35"/>
      <c r="GC48" s="35"/>
      <c r="GD48" s="35"/>
      <c r="GE48" s="35"/>
      <c r="GF48" s="35"/>
      <c r="GG48" s="35"/>
      <c r="GH48" s="35"/>
      <c r="GI48" s="35"/>
      <c r="GJ48" s="35"/>
      <c r="GK48" s="35"/>
      <c r="GL48" s="35"/>
      <c r="GM48" s="35"/>
      <c r="GN48" s="35"/>
      <c r="GO48" s="35"/>
      <c r="GP48" s="35"/>
      <c r="GQ48" s="35"/>
      <c r="GR48" s="35"/>
      <c r="GS48" s="35"/>
      <c r="GT48" s="35"/>
      <c r="GU48" s="35"/>
      <c r="GV48" s="35"/>
      <c r="GW48" s="35"/>
      <c r="GX48" s="35"/>
      <c r="GY48" s="35"/>
      <c r="GZ48" s="35"/>
      <c r="HA48" s="35"/>
      <c r="HB48" s="35"/>
      <c r="HC48" s="35"/>
      <c r="HD48" s="35"/>
      <c r="HE48" s="35"/>
      <c r="HF48" s="35"/>
      <c r="HG48" s="35"/>
      <c r="HH48" s="35"/>
      <c r="HI48" s="35"/>
      <c r="HJ48" s="35"/>
      <c r="HK48" s="35"/>
      <c r="HL48" s="35"/>
      <c r="HM48" s="35"/>
      <c r="HN48" s="35"/>
      <c r="HO48" s="35"/>
      <c r="HP48" s="35"/>
      <c r="HQ48" s="35"/>
      <c r="HR48" s="35"/>
      <c r="HS48" s="35"/>
      <c r="HT48" s="35"/>
      <c r="HU48" s="35"/>
      <c r="HV48" s="35"/>
      <c r="HW48" s="35"/>
      <c r="HX48" s="35"/>
      <c r="HY48" s="35"/>
      <c r="HZ48" s="35"/>
      <c r="IA48" s="35"/>
      <c r="IB48" s="35"/>
      <c r="IC48" s="35"/>
      <c r="ID48" s="35"/>
      <c r="IE48" s="35"/>
      <c r="IF48" s="35"/>
      <c r="IG48" s="35"/>
      <c r="IH48" s="35"/>
      <c r="II48" s="35"/>
      <c r="IJ48" s="35"/>
      <c r="IK48" s="35"/>
      <c r="IL48" s="35"/>
      <c r="IM48" s="35"/>
      <c r="IN48" s="35"/>
      <c r="IO48" s="35"/>
    </row>
    <row r="49" spans="1:249" ht="25.5" x14ac:dyDescent="0.25">
      <c r="A49" s="29" t="s">
        <v>224</v>
      </c>
      <c r="B49" s="30" t="s">
        <v>225</v>
      </c>
      <c r="C49" s="31"/>
      <c r="D49" s="31" t="s">
        <v>226</v>
      </c>
      <c r="E49" s="31"/>
      <c r="F49" s="52">
        <f>G49+H49+I49+J49</f>
        <v>0</v>
      </c>
      <c r="G49" s="52">
        <f>G51+G55</f>
        <v>0</v>
      </c>
      <c r="H49" s="52">
        <f>H51+H55</f>
        <v>0</v>
      </c>
      <c r="I49" s="52">
        <f>I51+I55</f>
        <v>0</v>
      </c>
      <c r="J49" s="52">
        <f>J51+J55</f>
        <v>0</v>
      </c>
      <c r="K49" s="35"/>
      <c r="L49" s="35"/>
      <c r="M49" s="35"/>
      <c r="N49" s="35"/>
      <c r="O49" s="35"/>
      <c r="P49" s="35"/>
      <c r="Q49" s="35"/>
      <c r="R49" s="35"/>
      <c r="S49" s="35"/>
      <c r="T49" s="35"/>
      <c r="U49" s="35"/>
      <c r="V49" s="35"/>
      <c r="W49" s="35"/>
      <c r="X49" s="35"/>
      <c r="Y49" s="35"/>
      <c r="Z49" s="35"/>
      <c r="AA49" s="35"/>
      <c r="AB49" s="35"/>
      <c r="AC49" s="35"/>
      <c r="AD49" s="35"/>
      <c r="AE49" s="35"/>
      <c r="AF49" s="35"/>
      <c r="AG49" s="35"/>
      <c r="AH49" s="35"/>
      <c r="AI49" s="35"/>
      <c r="AJ49" s="35"/>
      <c r="AK49" s="35"/>
      <c r="AL49" s="35"/>
      <c r="AM49" s="35"/>
      <c r="AN49" s="35"/>
      <c r="AO49" s="35"/>
      <c r="AP49" s="35"/>
      <c r="AQ49" s="35"/>
      <c r="AR49" s="35"/>
      <c r="AS49" s="35"/>
      <c r="AT49" s="35"/>
      <c r="AU49" s="35"/>
      <c r="AV49" s="35"/>
      <c r="AW49" s="35"/>
      <c r="AX49" s="35"/>
      <c r="AY49" s="35"/>
      <c r="AZ49" s="35"/>
      <c r="BA49" s="35"/>
      <c r="BB49" s="35"/>
      <c r="BC49" s="35"/>
      <c r="BD49" s="35"/>
      <c r="BE49" s="35"/>
      <c r="BF49" s="35"/>
      <c r="BG49" s="35"/>
      <c r="BH49" s="35"/>
      <c r="BI49" s="35"/>
      <c r="BJ49" s="35"/>
      <c r="BK49" s="35"/>
      <c r="BL49" s="35"/>
      <c r="BM49" s="35"/>
      <c r="BN49" s="35"/>
      <c r="BO49" s="35"/>
      <c r="BP49" s="35"/>
      <c r="BQ49" s="35"/>
      <c r="BR49" s="35"/>
      <c r="BS49" s="35"/>
      <c r="BT49" s="35"/>
      <c r="BU49" s="35"/>
      <c r="BV49" s="35"/>
      <c r="BW49" s="35"/>
      <c r="BX49" s="35"/>
      <c r="BY49" s="35"/>
      <c r="BZ49" s="35"/>
      <c r="CA49" s="35"/>
      <c r="CB49" s="35"/>
      <c r="CC49" s="35"/>
      <c r="CD49" s="35"/>
      <c r="CE49" s="35"/>
      <c r="CF49" s="35"/>
      <c r="CG49" s="35"/>
      <c r="CH49" s="35"/>
      <c r="CI49" s="35"/>
      <c r="CJ49" s="35"/>
      <c r="CK49" s="35"/>
      <c r="CL49" s="35"/>
      <c r="CM49" s="35"/>
      <c r="CN49" s="35"/>
      <c r="CO49" s="35"/>
      <c r="CP49" s="35"/>
      <c r="CQ49" s="35"/>
      <c r="CR49" s="35"/>
      <c r="CS49" s="35"/>
      <c r="CT49" s="35"/>
      <c r="CU49" s="35"/>
      <c r="CV49" s="35"/>
      <c r="CW49" s="35"/>
      <c r="CX49" s="35"/>
      <c r="CY49" s="35"/>
      <c r="CZ49" s="35"/>
      <c r="DA49" s="35"/>
      <c r="DB49" s="35"/>
      <c r="DC49" s="35"/>
      <c r="DD49" s="35"/>
      <c r="DE49" s="35"/>
      <c r="DF49" s="35"/>
      <c r="DG49" s="35"/>
      <c r="DH49" s="35"/>
      <c r="DI49" s="35"/>
      <c r="DJ49" s="35"/>
      <c r="DK49" s="35"/>
      <c r="DL49" s="35"/>
      <c r="DM49" s="35"/>
      <c r="DN49" s="35"/>
      <c r="DO49" s="35"/>
      <c r="DP49" s="35"/>
      <c r="DQ49" s="35"/>
      <c r="DR49" s="35"/>
      <c r="DS49" s="35"/>
      <c r="DT49" s="35"/>
      <c r="DU49" s="35"/>
      <c r="DV49" s="35"/>
      <c r="DW49" s="35"/>
      <c r="DX49" s="35"/>
      <c r="DY49" s="35"/>
      <c r="DZ49" s="35"/>
      <c r="EA49" s="35"/>
      <c r="EB49" s="35"/>
      <c r="EC49" s="35"/>
      <c r="ED49" s="35"/>
      <c r="EE49" s="35"/>
      <c r="EF49" s="35"/>
      <c r="EG49" s="35"/>
      <c r="EH49" s="35"/>
      <c r="EI49" s="35"/>
      <c r="EJ49" s="35"/>
      <c r="EK49" s="35"/>
      <c r="EL49" s="35"/>
      <c r="EM49" s="35"/>
      <c r="EN49" s="35"/>
      <c r="EO49" s="35"/>
      <c r="EP49" s="35"/>
      <c r="EQ49" s="35"/>
      <c r="ER49" s="35"/>
      <c r="ES49" s="35"/>
      <c r="ET49" s="35"/>
      <c r="EU49" s="35"/>
      <c r="EV49" s="35"/>
      <c r="EW49" s="35"/>
      <c r="EX49" s="35"/>
      <c r="EY49" s="35"/>
      <c r="EZ49" s="35"/>
      <c r="FA49" s="35"/>
      <c r="FB49" s="35"/>
      <c r="FC49" s="35"/>
      <c r="FD49" s="35"/>
      <c r="FE49" s="35"/>
      <c r="FF49" s="35"/>
      <c r="FG49" s="35"/>
      <c r="FH49" s="35"/>
      <c r="FI49" s="35"/>
      <c r="FJ49" s="35"/>
      <c r="FK49" s="35"/>
      <c r="FL49" s="35"/>
      <c r="FM49" s="35"/>
      <c r="FN49" s="35"/>
      <c r="FO49" s="35"/>
      <c r="FP49" s="35"/>
      <c r="FQ49" s="35"/>
      <c r="FR49" s="35"/>
      <c r="FS49" s="35"/>
      <c r="FT49" s="35"/>
      <c r="FU49" s="35"/>
      <c r="FV49" s="35"/>
      <c r="FW49" s="35"/>
      <c r="FX49" s="35"/>
      <c r="FY49" s="35"/>
      <c r="FZ49" s="35"/>
      <c r="GA49" s="35"/>
      <c r="GB49" s="35"/>
      <c r="GC49" s="35"/>
      <c r="GD49" s="35"/>
      <c r="GE49" s="35"/>
      <c r="GF49" s="35"/>
      <c r="GG49" s="35"/>
      <c r="GH49" s="35"/>
      <c r="GI49" s="35"/>
      <c r="GJ49" s="35"/>
      <c r="GK49" s="35"/>
      <c r="GL49" s="35"/>
      <c r="GM49" s="35"/>
      <c r="GN49" s="35"/>
      <c r="GO49" s="35"/>
      <c r="GP49" s="35"/>
      <c r="GQ49" s="35"/>
      <c r="GR49" s="35"/>
      <c r="GS49" s="35"/>
      <c r="GT49" s="35"/>
      <c r="GU49" s="35"/>
      <c r="GV49" s="35"/>
      <c r="GW49" s="35"/>
      <c r="GX49" s="35"/>
      <c r="GY49" s="35"/>
      <c r="GZ49" s="35"/>
      <c r="HA49" s="35"/>
      <c r="HB49" s="35"/>
      <c r="HC49" s="35"/>
      <c r="HD49" s="35"/>
      <c r="HE49" s="35"/>
      <c r="HF49" s="35"/>
      <c r="HG49" s="35"/>
      <c r="HH49" s="35"/>
      <c r="HI49" s="35"/>
      <c r="HJ49" s="35"/>
      <c r="HK49" s="35"/>
      <c r="HL49" s="35"/>
      <c r="HM49" s="35"/>
      <c r="HN49" s="35"/>
      <c r="HO49" s="35"/>
      <c r="HP49" s="35"/>
      <c r="HQ49" s="35"/>
      <c r="HR49" s="35"/>
      <c r="HS49" s="35"/>
      <c r="HT49" s="35"/>
      <c r="HU49" s="35"/>
      <c r="HV49" s="35"/>
      <c r="HW49" s="35"/>
      <c r="HX49" s="35"/>
      <c r="HY49" s="35"/>
      <c r="HZ49" s="35"/>
      <c r="IA49" s="35"/>
      <c r="IB49" s="35"/>
      <c r="IC49" s="35"/>
      <c r="ID49" s="35"/>
      <c r="IE49" s="35"/>
      <c r="IF49" s="35"/>
      <c r="IG49" s="35"/>
      <c r="IH49" s="35"/>
      <c r="II49" s="35"/>
      <c r="IJ49" s="35"/>
      <c r="IK49" s="35"/>
      <c r="IL49" s="35"/>
      <c r="IM49" s="35"/>
      <c r="IN49" s="35"/>
      <c r="IO49" s="35"/>
    </row>
    <row r="50" spans="1:249" x14ac:dyDescent="0.25">
      <c r="A50" s="27" t="s">
        <v>187</v>
      </c>
      <c r="B50" s="203" t="s">
        <v>178</v>
      </c>
      <c r="C50" s="203" t="s">
        <v>178</v>
      </c>
      <c r="D50" s="203" t="s">
        <v>178</v>
      </c>
      <c r="E50" s="203" t="s">
        <v>178</v>
      </c>
      <c r="F50" s="203" t="s">
        <v>178</v>
      </c>
      <c r="G50" s="203" t="s">
        <v>178</v>
      </c>
      <c r="H50" s="203" t="s">
        <v>178</v>
      </c>
      <c r="I50" s="203" t="s">
        <v>178</v>
      </c>
      <c r="J50" s="203" t="s">
        <v>178</v>
      </c>
      <c r="K50" s="28"/>
      <c r="L50" s="28"/>
      <c r="M50" s="28"/>
      <c r="N50" s="28"/>
      <c r="O50" s="28"/>
      <c r="P50" s="28"/>
      <c r="Q50" s="28"/>
      <c r="R50" s="28"/>
      <c r="S50" s="28"/>
      <c r="T50" s="28"/>
      <c r="U50" s="28"/>
      <c r="V50" s="28"/>
      <c r="W50" s="28"/>
      <c r="X50" s="28"/>
      <c r="Y50" s="28"/>
      <c r="Z50" s="28"/>
      <c r="AA50" s="28"/>
      <c r="AB50" s="28"/>
      <c r="AC50" s="28"/>
      <c r="AD50" s="28"/>
      <c r="AE50" s="28"/>
      <c r="AF50" s="28"/>
      <c r="AG50" s="28"/>
      <c r="AH50" s="28"/>
      <c r="AI50" s="28"/>
      <c r="AJ50" s="28"/>
      <c r="AK50" s="28"/>
      <c r="AL50" s="28"/>
      <c r="AM50" s="28"/>
      <c r="AN50" s="28"/>
      <c r="AO50" s="28"/>
      <c r="AP50" s="28"/>
      <c r="AQ50" s="28"/>
      <c r="AR50" s="28"/>
      <c r="AS50" s="28"/>
      <c r="AT50" s="28"/>
      <c r="AU50" s="28"/>
      <c r="AV50" s="28"/>
      <c r="AW50" s="28"/>
      <c r="AX50" s="28"/>
      <c r="AY50" s="28"/>
      <c r="AZ50" s="28"/>
      <c r="BA50" s="28"/>
      <c r="BB50" s="28"/>
      <c r="BC50" s="28"/>
      <c r="BD50" s="28"/>
      <c r="BE50" s="28"/>
      <c r="BF50" s="28"/>
      <c r="BG50" s="28"/>
      <c r="BH50" s="28"/>
      <c r="BI50" s="28"/>
      <c r="BJ50" s="28"/>
      <c r="BK50" s="28"/>
      <c r="BL50" s="28"/>
      <c r="BM50" s="28"/>
      <c r="BN50" s="28"/>
      <c r="BO50" s="28"/>
      <c r="BP50" s="28"/>
      <c r="BQ50" s="28"/>
      <c r="BR50" s="28"/>
      <c r="BS50" s="28"/>
      <c r="BT50" s="28"/>
      <c r="BU50" s="28"/>
      <c r="BV50" s="28"/>
      <c r="BW50" s="28"/>
      <c r="BX50" s="28"/>
      <c r="BY50" s="28"/>
      <c r="BZ50" s="28"/>
      <c r="CA50" s="28"/>
      <c r="CB50" s="28"/>
      <c r="CC50" s="28"/>
      <c r="CD50" s="28"/>
      <c r="CE50" s="28"/>
      <c r="CF50" s="28"/>
      <c r="CG50" s="28"/>
      <c r="CH50" s="28"/>
      <c r="CI50" s="28"/>
      <c r="CJ50" s="28"/>
      <c r="CK50" s="28"/>
      <c r="CL50" s="28"/>
      <c r="CM50" s="28"/>
      <c r="CN50" s="28"/>
      <c r="CO50" s="28"/>
      <c r="CP50" s="28"/>
      <c r="CQ50" s="28"/>
      <c r="CR50" s="28"/>
      <c r="CS50" s="28"/>
      <c r="CT50" s="28"/>
      <c r="CU50" s="28"/>
      <c r="CV50" s="28"/>
      <c r="CW50" s="28"/>
      <c r="CX50" s="28"/>
      <c r="CY50" s="28"/>
      <c r="CZ50" s="28"/>
      <c r="DA50" s="28"/>
      <c r="DB50" s="28"/>
      <c r="DC50" s="28"/>
      <c r="DD50" s="28"/>
      <c r="DE50" s="28"/>
      <c r="DF50" s="28"/>
      <c r="DG50" s="28"/>
      <c r="DH50" s="28"/>
      <c r="DI50" s="28"/>
      <c r="DJ50" s="28"/>
      <c r="DK50" s="28"/>
      <c r="DL50" s="28"/>
      <c r="DM50" s="28"/>
      <c r="DN50" s="28"/>
      <c r="DO50" s="28"/>
      <c r="DP50" s="28"/>
      <c r="DQ50" s="28"/>
      <c r="DR50" s="28"/>
      <c r="DS50" s="28"/>
      <c r="DT50" s="28"/>
      <c r="DU50" s="28"/>
      <c r="DV50" s="28"/>
      <c r="DW50" s="28"/>
      <c r="DX50" s="28"/>
      <c r="DY50" s="28"/>
      <c r="DZ50" s="28"/>
      <c r="EA50" s="28"/>
      <c r="EB50" s="28"/>
      <c r="EC50" s="28"/>
      <c r="ED50" s="28"/>
      <c r="EE50" s="28"/>
      <c r="EF50" s="28"/>
      <c r="EG50" s="28"/>
      <c r="EH50" s="28"/>
      <c r="EI50" s="28"/>
      <c r="EJ50" s="28"/>
      <c r="EK50" s="28"/>
      <c r="EL50" s="28"/>
      <c r="EM50" s="28"/>
      <c r="EN50" s="28"/>
      <c r="EO50" s="28"/>
      <c r="EP50" s="28"/>
      <c r="EQ50" s="28"/>
      <c r="ER50" s="28"/>
      <c r="ES50" s="28"/>
      <c r="ET50" s="28"/>
      <c r="EU50" s="28"/>
      <c r="EV50" s="28"/>
      <c r="EW50" s="28"/>
      <c r="EX50" s="28"/>
      <c r="EY50" s="28"/>
      <c r="EZ50" s="28"/>
      <c r="FA50" s="28"/>
      <c r="FB50" s="28"/>
      <c r="FC50" s="28"/>
      <c r="FD50" s="28"/>
      <c r="FE50" s="28"/>
      <c r="FF50" s="28"/>
      <c r="FG50" s="28"/>
      <c r="FH50" s="28"/>
      <c r="FI50" s="28"/>
      <c r="FJ50" s="28"/>
      <c r="FK50" s="28"/>
      <c r="FL50" s="28"/>
      <c r="FM50" s="28"/>
      <c r="FN50" s="28"/>
      <c r="FO50" s="28"/>
      <c r="FP50" s="28"/>
      <c r="FQ50" s="28"/>
      <c r="FR50" s="28"/>
      <c r="FS50" s="28"/>
      <c r="FT50" s="28"/>
      <c r="FU50" s="28"/>
      <c r="FV50" s="28"/>
      <c r="FW50" s="28"/>
      <c r="FX50" s="28"/>
      <c r="FY50" s="28"/>
      <c r="FZ50" s="28"/>
      <c r="GA50" s="28"/>
      <c r="GB50" s="28"/>
      <c r="GC50" s="28"/>
      <c r="GD50" s="28"/>
      <c r="GE50" s="28"/>
      <c r="GF50" s="28"/>
      <c r="GG50" s="28"/>
      <c r="GH50" s="28"/>
      <c r="GI50" s="28"/>
      <c r="GJ50" s="28"/>
      <c r="GK50" s="28"/>
      <c r="GL50" s="28"/>
      <c r="GM50" s="28"/>
      <c r="GN50" s="28"/>
      <c r="GO50" s="28"/>
      <c r="GP50" s="28"/>
      <c r="GQ50" s="28"/>
      <c r="GR50" s="28"/>
      <c r="GS50" s="28"/>
      <c r="GT50" s="28"/>
      <c r="GU50" s="28"/>
      <c r="GV50" s="28"/>
      <c r="GW50" s="28"/>
      <c r="GX50" s="28"/>
      <c r="GY50" s="28"/>
      <c r="GZ50" s="28"/>
      <c r="HA50" s="28"/>
      <c r="HB50" s="28"/>
      <c r="HC50" s="28"/>
      <c r="HD50" s="28"/>
      <c r="HE50" s="28"/>
      <c r="HF50" s="28"/>
      <c r="HG50" s="28"/>
      <c r="HH50" s="28"/>
      <c r="HI50" s="28"/>
      <c r="HJ50" s="28"/>
      <c r="HK50" s="28"/>
      <c r="HL50" s="28"/>
      <c r="HM50" s="28"/>
      <c r="HN50" s="28"/>
      <c r="HO50" s="28"/>
      <c r="HP50" s="28"/>
      <c r="HQ50" s="28"/>
      <c r="HR50" s="28"/>
      <c r="HS50" s="28"/>
      <c r="HT50" s="28"/>
      <c r="HU50" s="28"/>
      <c r="HV50" s="28"/>
      <c r="HW50" s="28"/>
      <c r="HX50" s="28"/>
      <c r="HY50" s="28"/>
      <c r="HZ50" s="28"/>
      <c r="IA50" s="28"/>
      <c r="IB50" s="28"/>
      <c r="IC50" s="28"/>
      <c r="ID50" s="28"/>
      <c r="IE50" s="28"/>
      <c r="IF50" s="28"/>
      <c r="IG50" s="28"/>
      <c r="IH50" s="28"/>
      <c r="II50" s="28"/>
      <c r="IJ50" s="28"/>
      <c r="IK50" s="28"/>
      <c r="IL50" s="28"/>
      <c r="IM50" s="28"/>
      <c r="IN50" s="28"/>
      <c r="IO50" s="28"/>
    </row>
    <row r="51" spans="1:249" ht="38.25" x14ac:dyDescent="0.25">
      <c r="A51" s="29" t="s">
        <v>227</v>
      </c>
      <c r="B51" s="30" t="s">
        <v>228</v>
      </c>
      <c r="C51" s="31" t="s">
        <v>229</v>
      </c>
      <c r="D51" s="31" t="s">
        <v>230</v>
      </c>
      <c r="E51" s="31" t="s">
        <v>178</v>
      </c>
      <c r="F51" s="52">
        <f>G51+H51+I51+J51</f>
        <v>0</v>
      </c>
      <c r="G51" s="52">
        <f>G53+G54</f>
        <v>0</v>
      </c>
      <c r="H51" s="52">
        <f>SUM(H53:H54)</f>
        <v>0</v>
      </c>
      <c r="I51" s="52">
        <f>SUM(I53:I54)</f>
        <v>0</v>
      </c>
      <c r="J51" s="52">
        <f>J53</f>
        <v>0</v>
      </c>
      <c r="K51" s="35"/>
      <c r="L51" s="35"/>
      <c r="M51" s="35"/>
      <c r="N51" s="35"/>
      <c r="O51" s="35"/>
      <c r="P51" s="35"/>
      <c r="Q51" s="35"/>
      <c r="R51" s="35"/>
      <c r="S51" s="35"/>
      <c r="T51" s="35"/>
      <c r="U51" s="35"/>
      <c r="V51" s="35"/>
      <c r="W51" s="35"/>
      <c r="X51" s="35"/>
      <c r="Y51" s="35"/>
      <c r="Z51" s="35"/>
      <c r="AA51" s="35"/>
      <c r="AB51" s="35"/>
      <c r="AC51" s="35"/>
      <c r="AD51" s="35"/>
      <c r="AE51" s="35"/>
      <c r="AF51" s="35"/>
      <c r="AG51" s="35"/>
      <c r="AH51" s="35"/>
      <c r="AI51" s="35"/>
      <c r="AJ51" s="35"/>
      <c r="AK51" s="35"/>
      <c r="AL51" s="35"/>
      <c r="AM51" s="35"/>
      <c r="AN51" s="35"/>
      <c r="AO51" s="35"/>
      <c r="AP51" s="35"/>
      <c r="AQ51" s="35"/>
      <c r="AR51" s="35"/>
      <c r="AS51" s="35"/>
      <c r="AT51" s="35"/>
      <c r="AU51" s="35"/>
      <c r="AV51" s="35"/>
      <c r="AW51" s="35"/>
      <c r="AX51" s="35"/>
      <c r="AY51" s="35"/>
      <c r="AZ51" s="35"/>
      <c r="BA51" s="35"/>
      <c r="BB51" s="35"/>
      <c r="BC51" s="35"/>
      <c r="BD51" s="35"/>
      <c r="BE51" s="35"/>
      <c r="BF51" s="35"/>
      <c r="BG51" s="35"/>
      <c r="BH51" s="35"/>
      <c r="BI51" s="35"/>
      <c r="BJ51" s="35"/>
      <c r="BK51" s="35"/>
      <c r="BL51" s="35"/>
      <c r="BM51" s="35"/>
      <c r="BN51" s="35"/>
      <c r="BO51" s="35"/>
      <c r="BP51" s="35"/>
      <c r="BQ51" s="35"/>
      <c r="BR51" s="35"/>
      <c r="BS51" s="35"/>
      <c r="BT51" s="35"/>
      <c r="BU51" s="35"/>
      <c r="BV51" s="35"/>
      <c r="BW51" s="35"/>
      <c r="BX51" s="35"/>
      <c r="BY51" s="35"/>
      <c r="BZ51" s="35"/>
      <c r="CA51" s="35"/>
      <c r="CB51" s="35"/>
      <c r="CC51" s="35"/>
      <c r="CD51" s="35"/>
      <c r="CE51" s="35"/>
      <c r="CF51" s="35"/>
      <c r="CG51" s="35"/>
      <c r="CH51" s="35"/>
      <c r="CI51" s="35"/>
      <c r="CJ51" s="35"/>
      <c r="CK51" s="35"/>
      <c r="CL51" s="35"/>
      <c r="CM51" s="35"/>
      <c r="CN51" s="35"/>
      <c r="CO51" s="35"/>
      <c r="CP51" s="35"/>
      <c r="CQ51" s="35"/>
      <c r="CR51" s="35"/>
      <c r="CS51" s="35"/>
      <c r="CT51" s="35"/>
      <c r="CU51" s="35"/>
      <c r="CV51" s="35"/>
      <c r="CW51" s="35"/>
      <c r="CX51" s="35"/>
      <c r="CY51" s="35"/>
      <c r="CZ51" s="35"/>
      <c r="DA51" s="35"/>
      <c r="DB51" s="35"/>
      <c r="DC51" s="35"/>
      <c r="DD51" s="35"/>
      <c r="DE51" s="35"/>
      <c r="DF51" s="35"/>
      <c r="DG51" s="35"/>
      <c r="DH51" s="35"/>
      <c r="DI51" s="35"/>
      <c r="DJ51" s="35"/>
      <c r="DK51" s="35"/>
      <c r="DL51" s="35"/>
      <c r="DM51" s="35"/>
      <c r="DN51" s="35"/>
      <c r="DO51" s="35"/>
      <c r="DP51" s="35"/>
      <c r="DQ51" s="35"/>
      <c r="DR51" s="35"/>
      <c r="DS51" s="35"/>
      <c r="DT51" s="35"/>
      <c r="DU51" s="35"/>
      <c r="DV51" s="35"/>
      <c r="DW51" s="35"/>
      <c r="DX51" s="35"/>
      <c r="DY51" s="35"/>
      <c r="DZ51" s="35"/>
      <c r="EA51" s="35"/>
      <c r="EB51" s="35"/>
      <c r="EC51" s="35"/>
      <c r="ED51" s="35"/>
      <c r="EE51" s="35"/>
      <c r="EF51" s="35"/>
      <c r="EG51" s="35"/>
      <c r="EH51" s="35"/>
      <c r="EI51" s="35"/>
      <c r="EJ51" s="35"/>
      <c r="EK51" s="35"/>
      <c r="EL51" s="35"/>
      <c r="EM51" s="35"/>
      <c r="EN51" s="35"/>
      <c r="EO51" s="35"/>
      <c r="EP51" s="35"/>
      <c r="EQ51" s="35"/>
      <c r="ER51" s="35"/>
      <c r="ES51" s="35"/>
      <c r="ET51" s="35"/>
      <c r="EU51" s="35"/>
      <c r="EV51" s="35"/>
      <c r="EW51" s="35"/>
      <c r="EX51" s="35"/>
      <c r="EY51" s="35"/>
      <c r="EZ51" s="35"/>
      <c r="FA51" s="35"/>
      <c r="FB51" s="35"/>
      <c r="FC51" s="35"/>
      <c r="FD51" s="35"/>
      <c r="FE51" s="35"/>
      <c r="FF51" s="35"/>
      <c r="FG51" s="35"/>
      <c r="FH51" s="35"/>
      <c r="FI51" s="35"/>
      <c r="FJ51" s="35"/>
      <c r="FK51" s="35"/>
      <c r="FL51" s="35"/>
      <c r="FM51" s="35"/>
      <c r="FN51" s="35"/>
      <c r="FO51" s="35"/>
      <c r="FP51" s="35"/>
      <c r="FQ51" s="35"/>
      <c r="FR51" s="35"/>
      <c r="FS51" s="35"/>
      <c r="FT51" s="35"/>
      <c r="FU51" s="35"/>
      <c r="FV51" s="35"/>
      <c r="FW51" s="35"/>
      <c r="FX51" s="35"/>
      <c r="FY51" s="35"/>
      <c r="FZ51" s="35"/>
      <c r="GA51" s="35"/>
      <c r="GB51" s="35"/>
      <c r="GC51" s="35"/>
      <c r="GD51" s="35"/>
      <c r="GE51" s="35"/>
      <c r="GF51" s="35"/>
      <c r="GG51" s="35"/>
      <c r="GH51" s="35"/>
      <c r="GI51" s="35"/>
      <c r="GJ51" s="35"/>
      <c r="GK51" s="35"/>
      <c r="GL51" s="35"/>
      <c r="GM51" s="35"/>
      <c r="GN51" s="35"/>
      <c r="GO51" s="35"/>
      <c r="GP51" s="35"/>
      <c r="GQ51" s="35"/>
      <c r="GR51" s="35"/>
      <c r="GS51" s="35"/>
      <c r="GT51" s="35"/>
      <c r="GU51" s="35"/>
      <c r="GV51" s="35"/>
      <c r="GW51" s="35"/>
      <c r="GX51" s="35"/>
      <c r="GY51" s="35"/>
      <c r="GZ51" s="35"/>
      <c r="HA51" s="35"/>
      <c r="HB51" s="35"/>
      <c r="HC51" s="35"/>
      <c r="HD51" s="35"/>
      <c r="HE51" s="35"/>
      <c r="HF51" s="35"/>
      <c r="HG51" s="35"/>
      <c r="HH51" s="35"/>
      <c r="HI51" s="35"/>
      <c r="HJ51" s="35"/>
      <c r="HK51" s="35"/>
      <c r="HL51" s="35"/>
      <c r="HM51" s="35"/>
      <c r="HN51" s="35"/>
      <c r="HO51" s="35"/>
      <c r="HP51" s="35"/>
      <c r="HQ51" s="35"/>
      <c r="HR51" s="35"/>
      <c r="HS51" s="35"/>
      <c r="HT51" s="35"/>
      <c r="HU51" s="35"/>
      <c r="HV51" s="35"/>
      <c r="HW51" s="35"/>
      <c r="HX51" s="35"/>
      <c r="HY51" s="35"/>
      <c r="HZ51" s="35"/>
      <c r="IA51" s="35"/>
      <c r="IB51" s="35"/>
      <c r="IC51" s="35"/>
      <c r="ID51" s="35"/>
      <c r="IE51" s="35"/>
      <c r="IF51" s="35"/>
      <c r="IG51" s="35"/>
      <c r="IH51" s="35"/>
      <c r="II51" s="35"/>
      <c r="IJ51" s="35"/>
      <c r="IK51" s="35"/>
      <c r="IL51" s="35"/>
      <c r="IM51" s="35"/>
      <c r="IN51" s="35"/>
      <c r="IO51" s="35"/>
    </row>
    <row r="52" spans="1:249" x14ac:dyDescent="0.25">
      <c r="A52" s="139" t="s">
        <v>1</v>
      </c>
      <c r="B52" s="203" t="s">
        <v>178</v>
      </c>
      <c r="C52" s="203" t="s">
        <v>178</v>
      </c>
      <c r="D52" s="203" t="s">
        <v>178</v>
      </c>
      <c r="E52" s="203" t="s">
        <v>178</v>
      </c>
      <c r="F52" s="203" t="s">
        <v>178</v>
      </c>
      <c r="G52" s="203" t="s">
        <v>178</v>
      </c>
      <c r="H52" s="203" t="s">
        <v>178</v>
      </c>
      <c r="I52" s="203" t="s">
        <v>178</v>
      </c>
      <c r="J52" s="203" t="s">
        <v>178</v>
      </c>
      <c r="K52" s="35"/>
      <c r="L52" s="35"/>
      <c r="M52" s="35"/>
      <c r="N52" s="35"/>
      <c r="O52" s="35"/>
      <c r="P52" s="35"/>
      <c r="Q52" s="35"/>
      <c r="R52" s="35"/>
      <c r="S52" s="35"/>
      <c r="T52" s="35"/>
      <c r="U52" s="35"/>
      <c r="V52" s="35"/>
      <c r="W52" s="35"/>
      <c r="X52" s="35"/>
      <c r="Y52" s="35"/>
      <c r="Z52" s="35"/>
      <c r="AA52" s="35"/>
      <c r="AB52" s="35"/>
      <c r="AC52" s="35"/>
      <c r="AD52" s="35"/>
      <c r="AE52" s="35"/>
      <c r="AF52" s="35"/>
      <c r="AG52" s="35"/>
      <c r="AH52" s="35"/>
      <c r="AI52" s="35"/>
      <c r="AJ52" s="35"/>
      <c r="AK52" s="35"/>
      <c r="AL52" s="35"/>
      <c r="AM52" s="35"/>
      <c r="AN52" s="35"/>
      <c r="AO52" s="35"/>
      <c r="AP52" s="35"/>
      <c r="AQ52" s="35"/>
      <c r="AR52" s="35"/>
      <c r="AS52" s="35"/>
      <c r="AT52" s="35"/>
      <c r="AU52" s="35"/>
      <c r="AV52" s="35"/>
      <c r="AW52" s="35"/>
      <c r="AX52" s="35"/>
      <c r="AY52" s="35"/>
      <c r="AZ52" s="35"/>
      <c r="BA52" s="35"/>
      <c r="BB52" s="35"/>
      <c r="BC52" s="35"/>
      <c r="BD52" s="35"/>
      <c r="BE52" s="35"/>
      <c r="BF52" s="35"/>
      <c r="BG52" s="35"/>
      <c r="BH52" s="35"/>
      <c r="BI52" s="35"/>
      <c r="BJ52" s="35"/>
      <c r="BK52" s="35"/>
      <c r="BL52" s="35"/>
      <c r="BM52" s="35"/>
      <c r="BN52" s="35"/>
      <c r="BO52" s="35"/>
      <c r="BP52" s="35"/>
      <c r="BQ52" s="35"/>
      <c r="BR52" s="35"/>
      <c r="BS52" s="35"/>
      <c r="BT52" s="35"/>
      <c r="BU52" s="35"/>
      <c r="BV52" s="35"/>
      <c r="BW52" s="35"/>
      <c r="BX52" s="35"/>
      <c r="BY52" s="35"/>
      <c r="BZ52" s="35"/>
      <c r="CA52" s="35"/>
      <c r="CB52" s="35"/>
      <c r="CC52" s="35"/>
      <c r="CD52" s="35"/>
      <c r="CE52" s="35"/>
      <c r="CF52" s="35"/>
      <c r="CG52" s="35"/>
      <c r="CH52" s="35"/>
      <c r="CI52" s="35"/>
      <c r="CJ52" s="35"/>
      <c r="CK52" s="35"/>
      <c r="CL52" s="35"/>
      <c r="CM52" s="35"/>
      <c r="CN52" s="35"/>
      <c r="CO52" s="35"/>
      <c r="CP52" s="35"/>
      <c r="CQ52" s="35"/>
      <c r="CR52" s="35"/>
      <c r="CS52" s="35"/>
      <c r="CT52" s="35"/>
      <c r="CU52" s="35"/>
      <c r="CV52" s="35"/>
      <c r="CW52" s="35"/>
      <c r="CX52" s="35"/>
      <c r="CY52" s="35"/>
      <c r="CZ52" s="35"/>
      <c r="DA52" s="35"/>
      <c r="DB52" s="35"/>
      <c r="DC52" s="35"/>
      <c r="DD52" s="35"/>
      <c r="DE52" s="35"/>
      <c r="DF52" s="35"/>
      <c r="DG52" s="35"/>
      <c r="DH52" s="35"/>
      <c r="DI52" s="35"/>
      <c r="DJ52" s="35"/>
      <c r="DK52" s="35"/>
      <c r="DL52" s="35"/>
      <c r="DM52" s="35"/>
      <c r="DN52" s="35"/>
      <c r="DO52" s="35"/>
      <c r="DP52" s="35"/>
      <c r="DQ52" s="35"/>
      <c r="DR52" s="35"/>
      <c r="DS52" s="35"/>
      <c r="DT52" s="35"/>
      <c r="DU52" s="35"/>
      <c r="DV52" s="35"/>
      <c r="DW52" s="35"/>
      <c r="DX52" s="35"/>
      <c r="DY52" s="35"/>
      <c r="DZ52" s="35"/>
      <c r="EA52" s="35"/>
      <c r="EB52" s="35"/>
      <c r="EC52" s="35"/>
      <c r="ED52" s="35"/>
      <c r="EE52" s="35"/>
      <c r="EF52" s="35"/>
      <c r="EG52" s="35"/>
      <c r="EH52" s="35"/>
      <c r="EI52" s="35"/>
      <c r="EJ52" s="35"/>
      <c r="EK52" s="35"/>
      <c r="EL52" s="35"/>
      <c r="EM52" s="35"/>
      <c r="EN52" s="35"/>
      <c r="EO52" s="35"/>
      <c r="EP52" s="35"/>
      <c r="EQ52" s="35"/>
      <c r="ER52" s="35"/>
      <c r="ES52" s="35"/>
      <c r="ET52" s="35"/>
      <c r="EU52" s="35"/>
      <c r="EV52" s="35"/>
      <c r="EW52" s="35"/>
      <c r="EX52" s="35"/>
      <c r="EY52" s="35"/>
      <c r="EZ52" s="35"/>
      <c r="FA52" s="35"/>
      <c r="FB52" s="35"/>
      <c r="FC52" s="35"/>
      <c r="FD52" s="35"/>
      <c r="FE52" s="35"/>
      <c r="FF52" s="35"/>
      <c r="FG52" s="35"/>
      <c r="FH52" s="35"/>
      <c r="FI52" s="35"/>
      <c r="FJ52" s="35"/>
      <c r="FK52" s="35"/>
      <c r="FL52" s="35"/>
      <c r="FM52" s="35"/>
      <c r="FN52" s="35"/>
      <c r="FO52" s="35"/>
      <c r="FP52" s="35"/>
      <c r="FQ52" s="35"/>
      <c r="FR52" s="35"/>
      <c r="FS52" s="35"/>
      <c r="FT52" s="35"/>
      <c r="FU52" s="35"/>
      <c r="FV52" s="35"/>
      <c r="FW52" s="35"/>
      <c r="FX52" s="35"/>
      <c r="FY52" s="35"/>
      <c r="FZ52" s="35"/>
      <c r="GA52" s="35"/>
      <c r="GB52" s="35"/>
      <c r="GC52" s="35"/>
      <c r="GD52" s="35"/>
      <c r="GE52" s="35"/>
      <c r="GF52" s="35"/>
      <c r="GG52" s="35"/>
      <c r="GH52" s="35"/>
      <c r="GI52" s="35"/>
      <c r="GJ52" s="35"/>
      <c r="GK52" s="35"/>
      <c r="GL52" s="35"/>
      <c r="GM52" s="35"/>
      <c r="GN52" s="35"/>
      <c r="GO52" s="35"/>
      <c r="GP52" s="35"/>
      <c r="GQ52" s="35"/>
      <c r="GR52" s="35"/>
      <c r="GS52" s="35"/>
      <c r="GT52" s="35"/>
      <c r="GU52" s="35"/>
      <c r="GV52" s="35"/>
      <c r="GW52" s="35"/>
      <c r="GX52" s="35"/>
      <c r="GY52" s="35"/>
      <c r="GZ52" s="35"/>
      <c r="HA52" s="35"/>
      <c r="HB52" s="35"/>
      <c r="HC52" s="35"/>
      <c r="HD52" s="35"/>
      <c r="HE52" s="35"/>
      <c r="HF52" s="35"/>
      <c r="HG52" s="35"/>
      <c r="HH52" s="35"/>
      <c r="HI52" s="35"/>
      <c r="HJ52" s="35"/>
      <c r="HK52" s="35"/>
      <c r="HL52" s="35"/>
      <c r="HM52" s="35"/>
      <c r="HN52" s="35"/>
      <c r="HO52" s="35"/>
      <c r="HP52" s="35"/>
      <c r="HQ52" s="35"/>
      <c r="HR52" s="35"/>
      <c r="HS52" s="35"/>
      <c r="HT52" s="35"/>
      <c r="HU52" s="35"/>
      <c r="HV52" s="35"/>
      <c r="HW52" s="35"/>
      <c r="HX52" s="35"/>
      <c r="HY52" s="35"/>
      <c r="HZ52" s="35"/>
      <c r="IA52" s="35"/>
      <c r="IB52" s="35"/>
      <c r="IC52" s="35"/>
      <c r="ID52" s="35"/>
      <c r="IE52" s="35"/>
      <c r="IF52" s="35"/>
      <c r="IG52" s="35"/>
      <c r="IH52" s="35"/>
      <c r="II52" s="35"/>
      <c r="IJ52" s="35"/>
      <c r="IK52" s="35"/>
      <c r="IL52" s="35"/>
      <c r="IM52" s="35"/>
      <c r="IN52" s="35"/>
      <c r="IO52" s="35"/>
    </row>
    <row r="53" spans="1:249" ht="25.5" x14ac:dyDescent="0.25">
      <c r="A53" s="27" t="s">
        <v>755</v>
      </c>
      <c r="B53" s="33" t="s">
        <v>231</v>
      </c>
      <c r="C53" s="34"/>
      <c r="D53" s="34" t="s">
        <v>230</v>
      </c>
      <c r="E53" s="36">
        <v>262</v>
      </c>
      <c r="F53" s="132">
        <f>G53+H53+I53+J53</f>
        <v>0</v>
      </c>
      <c r="G53" s="132"/>
      <c r="H53" s="132"/>
      <c r="I53" s="132"/>
      <c r="J53" s="132"/>
      <c r="K53" s="35"/>
      <c r="L53" s="35"/>
      <c r="M53" s="35"/>
      <c r="N53" s="35"/>
      <c r="O53" s="35"/>
      <c r="P53" s="35"/>
      <c r="Q53" s="35"/>
      <c r="R53" s="35"/>
      <c r="S53" s="35"/>
      <c r="T53" s="35"/>
      <c r="U53" s="35"/>
      <c r="V53" s="35"/>
      <c r="W53" s="35"/>
      <c r="X53" s="35"/>
      <c r="Y53" s="35"/>
      <c r="Z53" s="35"/>
      <c r="AA53" s="35"/>
      <c r="AB53" s="35"/>
      <c r="AC53" s="35"/>
      <c r="AD53" s="35"/>
      <c r="AE53" s="35"/>
      <c r="AF53" s="35"/>
      <c r="AG53" s="35"/>
      <c r="AH53" s="35"/>
      <c r="AI53" s="35"/>
      <c r="AJ53" s="35"/>
      <c r="AK53" s="35"/>
      <c r="AL53" s="35"/>
      <c r="AM53" s="35"/>
      <c r="AN53" s="35"/>
      <c r="AO53" s="35"/>
      <c r="AP53" s="35"/>
      <c r="AQ53" s="35"/>
      <c r="AR53" s="35"/>
      <c r="AS53" s="35"/>
      <c r="AT53" s="35"/>
      <c r="AU53" s="35"/>
      <c r="AV53" s="35"/>
      <c r="AW53" s="35"/>
      <c r="AX53" s="35"/>
      <c r="AY53" s="35"/>
      <c r="AZ53" s="35"/>
      <c r="BA53" s="35"/>
      <c r="BB53" s="35"/>
      <c r="BC53" s="35"/>
      <c r="BD53" s="35"/>
      <c r="BE53" s="35"/>
      <c r="BF53" s="35"/>
      <c r="BG53" s="35"/>
      <c r="BH53" s="35"/>
      <c r="BI53" s="35"/>
      <c r="BJ53" s="35"/>
      <c r="BK53" s="35"/>
      <c r="BL53" s="35"/>
      <c r="BM53" s="35"/>
      <c r="BN53" s="35"/>
      <c r="BO53" s="35"/>
      <c r="BP53" s="35"/>
      <c r="BQ53" s="35"/>
      <c r="BR53" s="35"/>
      <c r="BS53" s="35"/>
      <c r="BT53" s="35"/>
      <c r="BU53" s="35"/>
      <c r="BV53" s="35"/>
      <c r="BW53" s="35"/>
      <c r="BX53" s="35"/>
      <c r="BY53" s="35"/>
      <c r="BZ53" s="35"/>
      <c r="CA53" s="35"/>
      <c r="CB53" s="35"/>
      <c r="CC53" s="35"/>
      <c r="CD53" s="35"/>
      <c r="CE53" s="35"/>
      <c r="CF53" s="35"/>
      <c r="CG53" s="35"/>
      <c r="CH53" s="35"/>
      <c r="CI53" s="35"/>
      <c r="CJ53" s="35"/>
      <c r="CK53" s="35"/>
      <c r="CL53" s="35"/>
      <c r="CM53" s="35"/>
      <c r="CN53" s="35"/>
      <c r="CO53" s="35"/>
      <c r="CP53" s="35"/>
      <c r="CQ53" s="35"/>
      <c r="CR53" s="35"/>
      <c r="CS53" s="35"/>
      <c r="CT53" s="35"/>
      <c r="CU53" s="35"/>
      <c r="CV53" s="35"/>
      <c r="CW53" s="35"/>
      <c r="CX53" s="35"/>
      <c r="CY53" s="35"/>
      <c r="CZ53" s="35"/>
      <c r="DA53" s="35"/>
      <c r="DB53" s="35"/>
      <c r="DC53" s="35"/>
      <c r="DD53" s="35"/>
      <c r="DE53" s="35"/>
      <c r="DF53" s="35"/>
      <c r="DG53" s="35"/>
      <c r="DH53" s="35"/>
      <c r="DI53" s="35"/>
      <c r="DJ53" s="35"/>
      <c r="DK53" s="35"/>
      <c r="DL53" s="35"/>
      <c r="DM53" s="35"/>
      <c r="DN53" s="35"/>
      <c r="DO53" s="35"/>
      <c r="DP53" s="35"/>
      <c r="DQ53" s="35"/>
      <c r="DR53" s="35"/>
      <c r="DS53" s="35"/>
      <c r="DT53" s="35"/>
      <c r="DU53" s="35"/>
      <c r="DV53" s="35"/>
      <c r="DW53" s="35"/>
      <c r="DX53" s="35"/>
      <c r="DY53" s="35"/>
      <c r="DZ53" s="35"/>
      <c r="EA53" s="35"/>
      <c r="EB53" s="35"/>
      <c r="EC53" s="35"/>
      <c r="ED53" s="35"/>
      <c r="EE53" s="35"/>
      <c r="EF53" s="35"/>
      <c r="EG53" s="35"/>
      <c r="EH53" s="35"/>
      <c r="EI53" s="35"/>
      <c r="EJ53" s="35"/>
      <c r="EK53" s="35"/>
      <c r="EL53" s="35"/>
      <c r="EM53" s="35"/>
      <c r="EN53" s="35"/>
      <c r="EO53" s="35"/>
      <c r="EP53" s="35"/>
      <c r="EQ53" s="35"/>
      <c r="ER53" s="35"/>
      <c r="ES53" s="35"/>
      <c r="ET53" s="35"/>
      <c r="EU53" s="35"/>
      <c r="EV53" s="35"/>
      <c r="EW53" s="35"/>
      <c r="EX53" s="35"/>
      <c r="EY53" s="35"/>
      <c r="EZ53" s="35"/>
      <c r="FA53" s="35"/>
      <c r="FB53" s="35"/>
      <c r="FC53" s="35"/>
      <c r="FD53" s="35"/>
      <c r="FE53" s="35"/>
      <c r="FF53" s="35"/>
      <c r="FG53" s="35"/>
      <c r="FH53" s="35"/>
      <c r="FI53" s="35"/>
      <c r="FJ53" s="35"/>
      <c r="FK53" s="35"/>
      <c r="FL53" s="35"/>
      <c r="FM53" s="35"/>
      <c r="FN53" s="35"/>
      <c r="FO53" s="35"/>
      <c r="FP53" s="35"/>
      <c r="FQ53" s="35"/>
      <c r="FR53" s="35"/>
      <c r="FS53" s="35"/>
      <c r="FT53" s="35"/>
      <c r="FU53" s="35"/>
      <c r="FV53" s="35"/>
      <c r="FW53" s="35"/>
      <c r="FX53" s="35"/>
      <c r="FY53" s="35"/>
      <c r="FZ53" s="35"/>
      <c r="GA53" s="35"/>
      <c r="GB53" s="35"/>
      <c r="GC53" s="35"/>
      <c r="GD53" s="35"/>
      <c r="GE53" s="35"/>
      <c r="GF53" s="35"/>
      <c r="GG53" s="35"/>
      <c r="GH53" s="35"/>
      <c r="GI53" s="35"/>
      <c r="GJ53" s="35"/>
      <c r="GK53" s="35"/>
      <c r="GL53" s="35"/>
      <c r="GM53" s="35"/>
      <c r="GN53" s="35"/>
      <c r="GO53" s="35"/>
      <c r="GP53" s="35"/>
      <c r="GQ53" s="35"/>
      <c r="GR53" s="35"/>
      <c r="GS53" s="35"/>
      <c r="GT53" s="35"/>
      <c r="GU53" s="35"/>
      <c r="GV53" s="35"/>
      <c r="GW53" s="35"/>
      <c r="GX53" s="35"/>
      <c r="GY53" s="35"/>
      <c r="GZ53" s="35"/>
      <c r="HA53" s="35"/>
      <c r="HB53" s="35"/>
      <c r="HC53" s="35"/>
      <c r="HD53" s="35"/>
      <c r="HE53" s="35"/>
      <c r="HF53" s="35"/>
      <c r="HG53" s="35"/>
      <c r="HH53" s="35"/>
      <c r="HI53" s="35"/>
      <c r="HJ53" s="35"/>
      <c r="HK53" s="35"/>
      <c r="HL53" s="35"/>
      <c r="HM53" s="35"/>
      <c r="HN53" s="35"/>
      <c r="HO53" s="35"/>
      <c r="HP53" s="35"/>
      <c r="HQ53" s="35"/>
      <c r="HR53" s="35"/>
      <c r="HS53" s="35"/>
      <c r="HT53" s="35"/>
      <c r="HU53" s="35"/>
      <c r="HV53" s="35"/>
      <c r="HW53" s="35"/>
      <c r="HX53" s="35"/>
      <c r="HY53" s="35"/>
      <c r="HZ53" s="35"/>
      <c r="IA53" s="35"/>
      <c r="IB53" s="35"/>
      <c r="IC53" s="35"/>
      <c r="ID53" s="35"/>
      <c r="IE53" s="35"/>
      <c r="IF53" s="35"/>
      <c r="IG53" s="35"/>
      <c r="IH53" s="35"/>
      <c r="II53" s="35"/>
      <c r="IJ53" s="35"/>
      <c r="IK53" s="35"/>
      <c r="IL53" s="35"/>
      <c r="IM53" s="35"/>
      <c r="IN53" s="35"/>
      <c r="IO53" s="35"/>
    </row>
    <row r="54" spans="1:249" ht="25.5" x14ac:dyDescent="0.25">
      <c r="A54" s="27" t="s">
        <v>755</v>
      </c>
      <c r="B54" s="33" t="s">
        <v>756</v>
      </c>
      <c r="C54" s="34"/>
      <c r="D54" s="34" t="s">
        <v>230</v>
      </c>
      <c r="E54" s="36">
        <v>263</v>
      </c>
      <c r="F54" s="132">
        <f>G54+H54+I54+J54</f>
        <v>0</v>
      </c>
      <c r="G54" s="132"/>
      <c r="H54" s="132"/>
      <c r="I54" s="132"/>
      <c r="J54" s="132"/>
      <c r="K54" s="35"/>
      <c r="L54" s="35"/>
      <c r="M54" s="35"/>
      <c r="N54" s="35"/>
      <c r="O54" s="35"/>
      <c r="P54" s="35"/>
      <c r="Q54" s="35"/>
      <c r="R54" s="35"/>
      <c r="S54" s="35"/>
      <c r="T54" s="35"/>
      <c r="U54" s="35"/>
      <c r="V54" s="35"/>
      <c r="W54" s="35"/>
      <c r="X54" s="35"/>
      <c r="Y54" s="35"/>
      <c r="Z54" s="35"/>
      <c r="AA54" s="35"/>
      <c r="AB54" s="35"/>
      <c r="AC54" s="35"/>
      <c r="AD54" s="35"/>
      <c r="AE54" s="35"/>
      <c r="AF54" s="35"/>
      <c r="AG54" s="35"/>
      <c r="AH54" s="35"/>
      <c r="AI54" s="35"/>
      <c r="AJ54" s="35"/>
      <c r="AK54" s="35"/>
      <c r="AL54" s="35"/>
      <c r="AM54" s="35"/>
      <c r="AN54" s="35"/>
      <c r="AO54" s="35"/>
      <c r="AP54" s="35"/>
      <c r="AQ54" s="35"/>
      <c r="AR54" s="35"/>
      <c r="AS54" s="35"/>
      <c r="AT54" s="35"/>
      <c r="AU54" s="35"/>
      <c r="AV54" s="35"/>
      <c r="AW54" s="35"/>
      <c r="AX54" s="35"/>
      <c r="AY54" s="35"/>
      <c r="AZ54" s="35"/>
      <c r="BA54" s="35"/>
      <c r="BB54" s="35"/>
      <c r="BC54" s="35"/>
      <c r="BD54" s="35"/>
      <c r="BE54" s="35"/>
      <c r="BF54" s="35"/>
      <c r="BG54" s="35"/>
      <c r="BH54" s="35"/>
      <c r="BI54" s="35"/>
      <c r="BJ54" s="35"/>
      <c r="BK54" s="35"/>
      <c r="BL54" s="35"/>
      <c r="BM54" s="35"/>
      <c r="BN54" s="35"/>
      <c r="BO54" s="35"/>
      <c r="BP54" s="35"/>
      <c r="BQ54" s="35"/>
      <c r="BR54" s="35"/>
      <c r="BS54" s="35"/>
      <c r="BT54" s="35"/>
      <c r="BU54" s="35"/>
      <c r="BV54" s="35"/>
      <c r="BW54" s="35"/>
      <c r="BX54" s="35"/>
      <c r="BY54" s="35"/>
      <c r="BZ54" s="35"/>
      <c r="CA54" s="35"/>
      <c r="CB54" s="35"/>
      <c r="CC54" s="35"/>
      <c r="CD54" s="35"/>
      <c r="CE54" s="35"/>
      <c r="CF54" s="35"/>
      <c r="CG54" s="35"/>
      <c r="CH54" s="35"/>
      <c r="CI54" s="35"/>
      <c r="CJ54" s="35"/>
      <c r="CK54" s="35"/>
      <c r="CL54" s="35"/>
      <c r="CM54" s="35"/>
      <c r="CN54" s="35"/>
      <c r="CO54" s="35"/>
      <c r="CP54" s="35"/>
      <c r="CQ54" s="35"/>
      <c r="CR54" s="35"/>
      <c r="CS54" s="35"/>
      <c r="CT54" s="35"/>
      <c r="CU54" s="35"/>
      <c r="CV54" s="35"/>
      <c r="CW54" s="35"/>
      <c r="CX54" s="35"/>
      <c r="CY54" s="35"/>
      <c r="CZ54" s="35"/>
      <c r="DA54" s="35"/>
      <c r="DB54" s="35"/>
      <c r="DC54" s="35"/>
      <c r="DD54" s="35"/>
      <c r="DE54" s="35"/>
      <c r="DF54" s="35"/>
      <c r="DG54" s="35"/>
      <c r="DH54" s="35"/>
      <c r="DI54" s="35"/>
      <c r="DJ54" s="35"/>
      <c r="DK54" s="35"/>
      <c r="DL54" s="35"/>
      <c r="DM54" s="35"/>
      <c r="DN54" s="35"/>
      <c r="DO54" s="35"/>
      <c r="DP54" s="35"/>
      <c r="DQ54" s="35"/>
      <c r="DR54" s="35"/>
      <c r="DS54" s="35"/>
      <c r="DT54" s="35"/>
      <c r="DU54" s="35"/>
      <c r="DV54" s="35"/>
      <c r="DW54" s="35"/>
      <c r="DX54" s="35"/>
      <c r="DY54" s="35"/>
      <c r="DZ54" s="35"/>
      <c r="EA54" s="35"/>
      <c r="EB54" s="35"/>
      <c r="EC54" s="35"/>
      <c r="ED54" s="35"/>
      <c r="EE54" s="35"/>
      <c r="EF54" s="35"/>
      <c r="EG54" s="35"/>
      <c r="EH54" s="35"/>
      <c r="EI54" s="35"/>
      <c r="EJ54" s="35"/>
      <c r="EK54" s="35"/>
      <c r="EL54" s="35"/>
      <c r="EM54" s="35"/>
      <c r="EN54" s="35"/>
      <c r="EO54" s="35"/>
      <c r="EP54" s="35"/>
      <c r="EQ54" s="35"/>
      <c r="ER54" s="35"/>
      <c r="ES54" s="35"/>
      <c r="ET54" s="35"/>
      <c r="EU54" s="35"/>
      <c r="EV54" s="35"/>
      <c r="EW54" s="35"/>
      <c r="EX54" s="35"/>
      <c r="EY54" s="35"/>
      <c r="EZ54" s="35"/>
      <c r="FA54" s="35"/>
      <c r="FB54" s="35"/>
      <c r="FC54" s="35"/>
      <c r="FD54" s="35"/>
      <c r="FE54" s="35"/>
      <c r="FF54" s="35"/>
      <c r="FG54" s="35"/>
      <c r="FH54" s="35"/>
      <c r="FI54" s="35"/>
      <c r="FJ54" s="35"/>
      <c r="FK54" s="35"/>
      <c r="FL54" s="35"/>
      <c r="FM54" s="35"/>
      <c r="FN54" s="35"/>
      <c r="FO54" s="35"/>
      <c r="FP54" s="35"/>
      <c r="FQ54" s="35"/>
      <c r="FR54" s="35"/>
      <c r="FS54" s="35"/>
      <c r="FT54" s="35"/>
      <c r="FU54" s="35"/>
      <c r="FV54" s="35"/>
      <c r="FW54" s="35"/>
      <c r="FX54" s="35"/>
      <c r="FY54" s="35"/>
      <c r="FZ54" s="35"/>
      <c r="GA54" s="35"/>
      <c r="GB54" s="35"/>
      <c r="GC54" s="35"/>
      <c r="GD54" s="35"/>
      <c r="GE54" s="35"/>
      <c r="GF54" s="35"/>
      <c r="GG54" s="35"/>
      <c r="GH54" s="35"/>
      <c r="GI54" s="35"/>
      <c r="GJ54" s="35"/>
      <c r="GK54" s="35"/>
      <c r="GL54" s="35"/>
      <c r="GM54" s="35"/>
      <c r="GN54" s="35"/>
      <c r="GO54" s="35"/>
      <c r="GP54" s="35"/>
      <c r="GQ54" s="35"/>
      <c r="GR54" s="35"/>
      <c r="GS54" s="35"/>
      <c r="GT54" s="35"/>
      <c r="GU54" s="35"/>
      <c r="GV54" s="35"/>
      <c r="GW54" s="35"/>
      <c r="GX54" s="35"/>
      <c r="GY54" s="35"/>
      <c r="GZ54" s="35"/>
      <c r="HA54" s="35"/>
      <c r="HB54" s="35"/>
      <c r="HC54" s="35"/>
      <c r="HD54" s="35"/>
      <c r="HE54" s="35"/>
      <c r="HF54" s="35"/>
      <c r="HG54" s="35"/>
      <c r="HH54" s="35"/>
      <c r="HI54" s="35"/>
      <c r="HJ54" s="35"/>
      <c r="HK54" s="35"/>
      <c r="HL54" s="35"/>
      <c r="HM54" s="35"/>
      <c r="HN54" s="35"/>
      <c r="HO54" s="35"/>
      <c r="HP54" s="35"/>
      <c r="HQ54" s="35"/>
      <c r="HR54" s="35"/>
      <c r="HS54" s="35"/>
      <c r="HT54" s="35"/>
      <c r="HU54" s="35"/>
      <c r="HV54" s="35"/>
      <c r="HW54" s="35"/>
      <c r="HX54" s="35"/>
      <c r="HY54" s="35"/>
      <c r="HZ54" s="35"/>
      <c r="IA54" s="35"/>
      <c r="IB54" s="35"/>
      <c r="IC54" s="35"/>
      <c r="ID54" s="35"/>
      <c r="IE54" s="35"/>
      <c r="IF54" s="35"/>
      <c r="IG54" s="35"/>
      <c r="IH54" s="35"/>
      <c r="II54" s="35"/>
      <c r="IJ54" s="35"/>
      <c r="IK54" s="35"/>
      <c r="IL54" s="35"/>
      <c r="IM54" s="35"/>
      <c r="IN54" s="35"/>
      <c r="IO54" s="35"/>
    </row>
    <row r="55" spans="1:249" ht="51" x14ac:dyDescent="0.25">
      <c r="A55" s="29" t="s">
        <v>232</v>
      </c>
      <c r="B55" s="30" t="s">
        <v>426</v>
      </c>
      <c r="C55" s="31" t="s">
        <v>234</v>
      </c>
      <c r="D55" s="31" t="s">
        <v>235</v>
      </c>
      <c r="E55" s="38" t="s">
        <v>178</v>
      </c>
      <c r="F55" s="52">
        <f>G55+H55+I55+J55</f>
        <v>0</v>
      </c>
      <c r="G55" s="52">
        <f>G57+G58</f>
        <v>0</v>
      </c>
      <c r="H55" s="52">
        <f>H57+H58</f>
        <v>0</v>
      </c>
      <c r="I55" s="52">
        <f>I57+I58</f>
        <v>0</v>
      </c>
      <c r="J55" s="52">
        <f>J57+J58</f>
        <v>0</v>
      </c>
      <c r="K55" s="35"/>
      <c r="L55" s="35"/>
      <c r="M55" s="35"/>
      <c r="N55" s="35"/>
      <c r="O55" s="35"/>
      <c r="P55" s="35"/>
      <c r="Q55" s="35"/>
      <c r="R55" s="35"/>
      <c r="S55" s="35"/>
      <c r="T55" s="35"/>
      <c r="U55" s="35"/>
      <c r="V55" s="35"/>
      <c r="W55" s="35"/>
      <c r="X55" s="35"/>
      <c r="Y55" s="35"/>
      <c r="Z55" s="35"/>
      <c r="AA55" s="35"/>
      <c r="AB55" s="35"/>
      <c r="AC55" s="35"/>
      <c r="AD55" s="35"/>
      <c r="AE55" s="35"/>
      <c r="AF55" s="35"/>
      <c r="AG55" s="35"/>
      <c r="AH55" s="35"/>
      <c r="AI55" s="35"/>
      <c r="AJ55" s="35"/>
      <c r="AK55" s="35"/>
      <c r="AL55" s="35"/>
      <c r="AM55" s="35"/>
      <c r="AN55" s="35"/>
      <c r="AO55" s="35"/>
      <c r="AP55" s="35"/>
      <c r="AQ55" s="35"/>
      <c r="AR55" s="35"/>
      <c r="AS55" s="35"/>
      <c r="AT55" s="35"/>
      <c r="AU55" s="35"/>
      <c r="AV55" s="35"/>
      <c r="AW55" s="35"/>
      <c r="AX55" s="35"/>
      <c r="AY55" s="35"/>
      <c r="AZ55" s="35"/>
      <c r="BA55" s="35"/>
      <c r="BB55" s="35"/>
      <c r="BC55" s="35"/>
      <c r="BD55" s="35"/>
      <c r="BE55" s="35"/>
      <c r="BF55" s="35"/>
      <c r="BG55" s="35"/>
      <c r="BH55" s="35"/>
      <c r="BI55" s="35"/>
      <c r="BJ55" s="35"/>
      <c r="BK55" s="35"/>
      <c r="BL55" s="35"/>
      <c r="BM55" s="35"/>
      <c r="BN55" s="35"/>
      <c r="BO55" s="35"/>
      <c r="BP55" s="35"/>
      <c r="BQ55" s="35"/>
      <c r="BR55" s="35"/>
      <c r="BS55" s="35"/>
      <c r="BT55" s="35"/>
      <c r="BU55" s="35"/>
      <c r="BV55" s="35"/>
      <c r="BW55" s="35"/>
      <c r="BX55" s="35"/>
      <c r="BY55" s="35"/>
      <c r="BZ55" s="35"/>
      <c r="CA55" s="35"/>
      <c r="CB55" s="35"/>
      <c r="CC55" s="35"/>
      <c r="CD55" s="35"/>
      <c r="CE55" s="35"/>
      <c r="CF55" s="35"/>
      <c r="CG55" s="35"/>
      <c r="CH55" s="35"/>
      <c r="CI55" s="35"/>
      <c r="CJ55" s="35"/>
      <c r="CK55" s="35"/>
      <c r="CL55" s="35"/>
      <c r="CM55" s="35"/>
      <c r="CN55" s="35"/>
      <c r="CO55" s="35"/>
      <c r="CP55" s="35"/>
      <c r="CQ55" s="35"/>
      <c r="CR55" s="35"/>
      <c r="CS55" s="35"/>
      <c r="CT55" s="35"/>
      <c r="CU55" s="35"/>
      <c r="CV55" s="35"/>
      <c r="CW55" s="35"/>
      <c r="CX55" s="35"/>
      <c r="CY55" s="35"/>
      <c r="CZ55" s="35"/>
      <c r="DA55" s="35"/>
      <c r="DB55" s="35"/>
      <c r="DC55" s="35"/>
      <c r="DD55" s="35"/>
      <c r="DE55" s="35"/>
      <c r="DF55" s="35"/>
      <c r="DG55" s="35"/>
      <c r="DH55" s="35"/>
      <c r="DI55" s="35"/>
      <c r="DJ55" s="35"/>
      <c r="DK55" s="35"/>
      <c r="DL55" s="35"/>
      <c r="DM55" s="35"/>
      <c r="DN55" s="35"/>
      <c r="DO55" s="35"/>
      <c r="DP55" s="35"/>
      <c r="DQ55" s="35"/>
      <c r="DR55" s="35"/>
      <c r="DS55" s="35"/>
      <c r="DT55" s="35"/>
      <c r="DU55" s="35"/>
      <c r="DV55" s="35"/>
      <c r="DW55" s="35"/>
      <c r="DX55" s="35"/>
      <c r="DY55" s="35"/>
      <c r="DZ55" s="35"/>
      <c r="EA55" s="35"/>
      <c r="EB55" s="35"/>
      <c r="EC55" s="35"/>
      <c r="ED55" s="35"/>
      <c r="EE55" s="35"/>
      <c r="EF55" s="35"/>
      <c r="EG55" s="35"/>
      <c r="EH55" s="35"/>
      <c r="EI55" s="35"/>
      <c r="EJ55" s="35"/>
      <c r="EK55" s="35"/>
      <c r="EL55" s="35"/>
      <c r="EM55" s="35"/>
      <c r="EN55" s="35"/>
      <c r="EO55" s="35"/>
      <c r="EP55" s="35"/>
      <c r="EQ55" s="35"/>
      <c r="ER55" s="35"/>
      <c r="ES55" s="35"/>
      <c r="ET55" s="35"/>
      <c r="EU55" s="35"/>
      <c r="EV55" s="35"/>
      <c r="EW55" s="35"/>
      <c r="EX55" s="35"/>
      <c r="EY55" s="35"/>
      <c r="EZ55" s="35"/>
      <c r="FA55" s="35"/>
      <c r="FB55" s="35"/>
      <c r="FC55" s="35"/>
      <c r="FD55" s="35"/>
      <c r="FE55" s="35"/>
      <c r="FF55" s="35"/>
      <c r="FG55" s="35"/>
      <c r="FH55" s="35"/>
      <c r="FI55" s="35"/>
      <c r="FJ55" s="35"/>
      <c r="FK55" s="35"/>
      <c r="FL55" s="35"/>
      <c r="FM55" s="35"/>
      <c r="FN55" s="35"/>
      <c r="FO55" s="35"/>
      <c r="FP55" s="35"/>
      <c r="FQ55" s="35"/>
      <c r="FR55" s="35"/>
      <c r="FS55" s="35"/>
      <c r="FT55" s="35"/>
      <c r="FU55" s="35"/>
      <c r="FV55" s="35"/>
      <c r="FW55" s="35"/>
      <c r="FX55" s="35"/>
      <c r="FY55" s="35"/>
      <c r="FZ55" s="35"/>
      <c r="GA55" s="35"/>
      <c r="GB55" s="35"/>
      <c r="GC55" s="35"/>
      <c r="GD55" s="35"/>
      <c r="GE55" s="35"/>
      <c r="GF55" s="35"/>
      <c r="GG55" s="35"/>
      <c r="GH55" s="35"/>
      <c r="GI55" s="35"/>
      <c r="GJ55" s="35"/>
      <c r="GK55" s="35"/>
      <c r="GL55" s="35"/>
      <c r="GM55" s="35"/>
      <c r="GN55" s="35"/>
      <c r="GO55" s="35"/>
      <c r="GP55" s="35"/>
      <c r="GQ55" s="35"/>
      <c r="GR55" s="35"/>
      <c r="GS55" s="35"/>
      <c r="GT55" s="35"/>
      <c r="GU55" s="35"/>
      <c r="GV55" s="35"/>
      <c r="GW55" s="35"/>
      <c r="GX55" s="35"/>
      <c r="GY55" s="35"/>
      <c r="GZ55" s="35"/>
      <c r="HA55" s="35"/>
      <c r="HB55" s="35"/>
      <c r="HC55" s="35"/>
      <c r="HD55" s="35"/>
      <c r="HE55" s="35"/>
      <c r="HF55" s="35"/>
      <c r="HG55" s="35"/>
      <c r="HH55" s="35"/>
      <c r="HI55" s="35"/>
      <c r="HJ55" s="35"/>
      <c r="HK55" s="35"/>
      <c r="HL55" s="35"/>
      <c r="HM55" s="35"/>
      <c r="HN55" s="35"/>
      <c r="HO55" s="35"/>
      <c r="HP55" s="35"/>
      <c r="HQ55" s="35"/>
      <c r="HR55" s="35"/>
      <c r="HS55" s="35"/>
      <c r="HT55" s="35"/>
      <c r="HU55" s="35"/>
      <c r="HV55" s="35"/>
      <c r="HW55" s="35"/>
      <c r="HX55" s="35"/>
      <c r="HY55" s="35"/>
      <c r="HZ55" s="35"/>
      <c r="IA55" s="35"/>
      <c r="IB55" s="35"/>
      <c r="IC55" s="35"/>
      <c r="ID55" s="35"/>
      <c r="IE55" s="35"/>
      <c r="IF55" s="35"/>
      <c r="IG55" s="35"/>
      <c r="IH55" s="35"/>
      <c r="II55" s="35"/>
      <c r="IJ55" s="35"/>
      <c r="IK55" s="35"/>
      <c r="IL55" s="35"/>
      <c r="IM55" s="35"/>
      <c r="IN55" s="35"/>
      <c r="IO55" s="35"/>
    </row>
    <row r="56" spans="1:249" x14ac:dyDescent="0.25">
      <c r="A56" s="139" t="s">
        <v>1</v>
      </c>
      <c r="B56" s="203" t="s">
        <v>178</v>
      </c>
      <c r="C56" s="203" t="s">
        <v>178</v>
      </c>
      <c r="D56" s="203" t="s">
        <v>178</v>
      </c>
      <c r="E56" s="203" t="s">
        <v>178</v>
      </c>
      <c r="F56" s="203" t="s">
        <v>178</v>
      </c>
      <c r="G56" s="203" t="s">
        <v>178</v>
      </c>
      <c r="H56" s="203" t="s">
        <v>178</v>
      </c>
      <c r="I56" s="203" t="s">
        <v>178</v>
      </c>
      <c r="J56" s="203" t="s">
        <v>178</v>
      </c>
      <c r="K56" s="35"/>
      <c r="L56" s="35"/>
      <c r="M56" s="35"/>
      <c r="N56" s="35"/>
      <c r="O56" s="35"/>
      <c r="P56" s="35"/>
      <c r="Q56" s="35"/>
      <c r="R56" s="35"/>
      <c r="S56" s="35"/>
      <c r="T56" s="35"/>
      <c r="U56" s="35"/>
      <c r="V56" s="35"/>
      <c r="W56" s="35"/>
      <c r="X56" s="35"/>
      <c r="Y56" s="35"/>
      <c r="Z56" s="35"/>
      <c r="AA56" s="35"/>
      <c r="AB56" s="35"/>
      <c r="AC56" s="35"/>
      <c r="AD56" s="35"/>
      <c r="AE56" s="35"/>
      <c r="AF56" s="35"/>
      <c r="AG56" s="35"/>
      <c r="AH56" s="35"/>
      <c r="AI56" s="35"/>
      <c r="AJ56" s="35"/>
      <c r="AK56" s="35"/>
      <c r="AL56" s="35"/>
      <c r="AM56" s="35"/>
      <c r="AN56" s="35"/>
      <c r="AO56" s="35"/>
      <c r="AP56" s="35"/>
      <c r="AQ56" s="35"/>
      <c r="AR56" s="35"/>
      <c r="AS56" s="35"/>
      <c r="AT56" s="35"/>
      <c r="AU56" s="35"/>
      <c r="AV56" s="35"/>
      <c r="AW56" s="35"/>
      <c r="AX56" s="35"/>
      <c r="AY56" s="35"/>
      <c r="AZ56" s="35"/>
      <c r="BA56" s="35"/>
      <c r="BB56" s="35"/>
      <c r="BC56" s="35"/>
      <c r="BD56" s="35"/>
      <c r="BE56" s="35"/>
      <c r="BF56" s="35"/>
      <c r="BG56" s="35"/>
      <c r="BH56" s="35"/>
      <c r="BI56" s="35"/>
      <c r="BJ56" s="35"/>
      <c r="BK56" s="35"/>
      <c r="BL56" s="35"/>
      <c r="BM56" s="35"/>
      <c r="BN56" s="35"/>
      <c r="BO56" s="35"/>
      <c r="BP56" s="35"/>
      <c r="BQ56" s="35"/>
      <c r="BR56" s="35"/>
      <c r="BS56" s="35"/>
      <c r="BT56" s="35"/>
      <c r="BU56" s="35"/>
      <c r="BV56" s="35"/>
      <c r="BW56" s="35"/>
      <c r="BX56" s="35"/>
      <c r="BY56" s="35"/>
      <c r="BZ56" s="35"/>
      <c r="CA56" s="35"/>
      <c r="CB56" s="35"/>
      <c r="CC56" s="35"/>
      <c r="CD56" s="35"/>
      <c r="CE56" s="35"/>
      <c r="CF56" s="35"/>
      <c r="CG56" s="35"/>
      <c r="CH56" s="35"/>
      <c r="CI56" s="35"/>
      <c r="CJ56" s="35"/>
      <c r="CK56" s="35"/>
      <c r="CL56" s="35"/>
      <c r="CM56" s="35"/>
      <c r="CN56" s="35"/>
      <c r="CO56" s="35"/>
      <c r="CP56" s="35"/>
      <c r="CQ56" s="35"/>
      <c r="CR56" s="35"/>
      <c r="CS56" s="35"/>
      <c r="CT56" s="35"/>
      <c r="CU56" s="35"/>
      <c r="CV56" s="35"/>
      <c r="CW56" s="35"/>
      <c r="CX56" s="35"/>
      <c r="CY56" s="35"/>
      <c r="CZ56" s="35"/>
      <c r="DA56" s="35"/>
      <c r="DB56" s="35"/>
      <c r="DC56" s="35"/>
      <c r="DD56" s="35"/>
      <c r="DE56" s="35"/>
      <c r="DF56" s="35"/>
      <c r="DG56" s="35"/>
      <c r="DH56" s="35"/>
      <c r="DI56" s="35"/>
      <c r="DJ56" s="35"/>
      <c r="DK56" s="35"/>
      <c r="DL56" s="35"/>
      <c r="DM56" s="35"/>
      <c r="DN56" s="35"/>
      <c r="DO56" s="35"/>
      <c r="DP56" s="35"/>
      <c r="DQ56" s="35"/>
      <c r="DR56" s="35"/>
      <c r="DS56" s="35"/>
      <c r="DT56" s="35"/>
      <c r="DU56" s="35"/>
      <c r="DV56" s="35"/>
      <c r="DW56" s="35"/>
      <c r="DX56" s="35"/>
      <c r="DY56" s="35"/>
      <c r="DZ56" s="35"/>
      <c r="EA56" s="35"/>
      <c r="EB56" s="35"/>
      <c r="EC56" s="35"/>
      <c r="ED56" s="35"/>
      <c r="EE56" s="35"/>
      <c r="EF56" s="35"/>
      <c r="EG56" s="35"/>
      <c r="EH56" s="35"/>
      <c r="EI56" s="35"/>
      <c r="EJ56" s="35"/>
      <c r="EK56" s="35"/>
      <c r="EL56" s="35"/>
      <c r="EM56" s="35"/>
      <c r="EN56" s="35"/>
      <c r="EO56" s="35"/>
      <c r="EP56" s="35"/>
      <c r="EQ56" s="35"/>
      <c r="ER56" s="35"/>
      <c r="ES56" s="35"/>
      <c r="ET56" s="35"/>
      <c r="EU56" s="35"/>
      <c r="EV56" s="35"/>
      <c r="EW56" s="35"/>
      <c r="EX56" s="35"/>
      <c r="EY56" s="35"/>
      <c r="EZ56" s="35"/>
      <c r="FA56" s="35"/>
      <c r="FB56" s="35"/>
      <c r="FC56" s="35"/>
      <c r="FD56" s="35"/>
      <c r="FE56" s="35"/>
      <c r="FF56" s="35"/>
      <c r="FG56" s="35"/>
      <c r="FH56" s="35"/>
      <c r="FI56" s="35"/>
      <c r="FJ56" s="35"/>
      <c r="FK56" s="35"/>
      <c r="FL56" s="35"/>
      <c r="FM56" s="35"/>
      <c r="FN56" s="35"/>
      <c r="FO56" s="35"/>
      <c r="FP56" s="35"/>
      <c r="FQ56" s="35"/>
      <c r="FR56" s="35"/>
      <c r="FS56" s="35"/>
      <c r="FT56" s="35"/>
      <c r="FU56" s="35"/>
      <c r="FV56" s="35"/>
      <c r="FW56" s="35"/>
      <c r="FX56" s="35"/>
      <c r="FY56" s="35"/>
      <c r="FZ56" s="35"/>
      <c r="GA56" s="35"/>
      <c r="GB56" s="35"/>
      <c r="GC56" s="35"/>
      <c r="GD56" s="35"/>
      <c r="GE56" s="35"/>
      <c r="GF56" s="35"/>
      <c r="GG56" s="35"/>
      <c r="GH56" s="35"/>
      <c r="GI56" s="35"/>
      <c r="GJ56" s="35"/>
      <c r="GK56" s="35"/>
      <c r="GL56" s="35"/>
      <c r="GM56" s="35"/>
      <c r="GN56" s="35"/>
      <c r="GO56" s="35"/>
      <c r="GP56" s="35"/>
      <c r="GQ56" s="35"/>
      <c r="GR56" s="35"/>
      <c r="GS56" s="35"/>
      <c r="GT56" s="35"/>
      <c r="GU56" s="35"/>
      <c r="GV56" s="35"/>
      <c r="GW56" s="35"/>
      <c r="GX56" s="35"/>
      <c r="GY56" s="35"/>
      <c r="GZ56" s="35"/>
      <c r="HA56" s="35"/>
      <c r="HB56" s="35"/>
      <c r="HC56" s="35"/>
      <c r="HD56" s="35"/>
      <c r="HE56" s="35"/>
      <c r="HF56" s="35"/>
      <c r="HG56" s="35"/>
      <c r="HH56" s="35"/>
      <c r="HI56" s="35"/>
      <c r="HJ56" s="35"/>
      <c r="HK56" s="35"/>
      <c r="HL56" s="35"/>
      <c r="HM56" s="35"/>
      <c r="HN56" s="35"/>
      <c r="HO56" s="35"/>
      <c r="HP56" s="35"/>
      <c r="HQ56" s="35"/>
      <c r="HR56" s="35"/>
      <c r="HS56" s="35"/>
      <c r="HT56" s="35"/>
      <c r="HU56" s="35"/>
      <c r="HV56" s="35"/>
      <c r="HW56" s="35"/>
      <c r="HX56" s="35"/>
      <c r="HY56" s="35"/>
      <c r="HZ56" s="35"/>
      <c r="IA56" s="35"/>
      <c r="IB56" s="35"/>
      <c r="IC56" s="35"/>
      <c r="ID56" s="35"/>
      <c r="IE56" s="35"/>
      <c r="IF56" s="35"/>
      <c r="IG56" s="35"/>
      <c r="IH56" s="35"/>
      <c r="II56" s="35"/>
      <c r="IJ56" s="35"/>
      <c r="IK56" s="35"/>
      <c r="IL56" s="35"/>
      <c r="IM56" s="35"/>
      <c r="IN56" s="35"/>
      <c r="IO56" s="35"/>
    </row>
    <row r="57" spans="1:249" ht="25.5" x14ac:dyDescent="0.25">
      <c r="A57" s="140" t="s">
        <v>427</v>
      </c>
      <c r="B57" s="34" t="s">
        <v>428</v>
      </c>
      <c r="C57" s="34"/>
      <c r="D57" s="34" t="s">
        <v>235</v>
      </c>
      <c r="E57" s="34" t="s">
        <v>429</v>
      </c>
      <c r="F57" s="132">
        <f>G57+H57+I57+J57</f>
        <v>0</v>
      </c>
      <c r="G57" s="52"/>
      <c r="H57" s="52"/>
      <c r="I57" s="52"/>
      <c r="J57" s="52"/>
      <c r="K57" s="35"/>
      <c r="L57" s="35"/>
      <c r="M57" s="35"/>
      <c r="N57" s="35"/>
      <c r="O57" s="35"/>
      <c r="P57" s="35"/>
      <c r="Q57" s="35"/>
      <c r="R57" s="35"/>
      <c r="S57" s="35"/>
      <c r="T57" s="35"/>
      <c r="U57" s="35"/>
      <c r="V57" s="35"/>
      <c r="W57" s="35"/>
      <c r="X57" s="35"/>
      <c r="Y57" s="35"/>
      <c r="Z57" s="35"/>
      <c r="AA57" s="35"/>
      <c r="AB57" s="35"/>
      <c r="AC57" s="35"/>
      <c r="AD57" s="35"/>
      <c r="AE57" s="35"/>
      <c r="AF57" s="35"/>
      <c r="AG57" s="35"/>
      <c r="AH57" s="35"/>
      <c r="AI57" s="35"/>
      <c r="AJ57" s="35"/>
      <c r="AK57" s="35"/>
      <c r="AL57" s="35"/>
      <c r="AM57" s="35"/>
      <c r="AN57" s="35"/>
      <c r="AO57" s="35"/>
      <c r="AP57" s="35"/>
      <c r="AQ57" s="35"/>
      <c r="AR57" s="35"/>
      <c r="AS57" s="35"/>
      <c r="AT57" s="35"/>
      <c r="AU57" s="35"/>
      <c r="AV57" s="35"/>
      <c r="AW57" s="35"/>
      <c r="AX57" s="35"/>
      <c r="AY57" s="35"/>
      <c r="AZ57" s="35"/>
      <c r="BA57" s="35"/>
      <c r="BB57" s="35"/>
      <c r="BC57" s="35"/>
      <c r="BD57" s="35"/>
      <c r="BE57" s="35"/>
      <c r="BF57" s="35"/>
      <c r="BG57" s="35"/>
      <c r="BH57" s="35"/>
      <c r="BI57" s="35"/>
      <c r="BJ57" s="35"/>
      <c r="BK57" s="35"/>
      <c r="BL57" s="35"/>
      <c r="BM57" s="35"/>
      <c r="BN57" s="35"/>
      <c r="BO57" s="35"/>
      <c r="BP57" s="35"/>
      <c r="BQ57" s="35"/>
      <c r="BR57" s="35"/>
      <c r="BS57" s="35"/>
      <c r="BT57" s="35"/>
      <c r="BU57" s="35"/>
      <c r="BV57" s="35"/>
      <c r="BW57" s="35"/>
      <c r="BX57" s="35"/>
      <c r="BY57" s="35"/>
      <c r="BZ57" s="35"/>
      <c r="CA57" s="35"/>
      <c r="CB57" s="35"/>
      <c r="CC57" s="35"/>
      <c r="CD57" s="35"/>
      <c r="CE57" s="35"/>
      <c r="CF57" s="35"/>
      <c r="CG57" s="35"/>
      <c r="CH57" s="35"/>
      <c r="CI57" s="35"/>
      <c r="CJ57" s="35"/>
      <c r="CK57" s="35"/>
      <c r="CL57" s="35"/>
      <c r="CM57" s="35"/>
      <c r="CN57" s="35"/>
      <c r="CO57" s="35"/>
      <c r="CP57" s="35"/>
      <c r="CQ57" s="35"/>
      <c r="CR57" s="35"/>
      <c r="CS57" s="35"/>
      <c r="CT57" s="35"/>
      <c r="CU57" s="35"/>
      <c r="CV57" s="35"/>
      <c r="CW57" s="35"/>
      <c r="CX57" s="35"/>
      <c r="CY57" s="35"/>
      <c r="CZ57" s="35"/>
      <c r="DA57" s="35"/>
      <c r="DB57" s="35"/>
      <c r="DC57" s="35"/>
      <c r="DD57" s="35"/>
      <c r="DE57" s="35"/>
      <c r="DF57" s="35"/>
      <c r="DG57" s="35"/>
      <c r="DH57" s="35"/>
      <c r="DI57" s="35"/>
      <c r="DJ57" s="35"/>
      <c r="DK57" s="35"/>
      <c r="DL57" s="35"/>
      <c r="DM57" s="35"/>
      <c r="DN57" s="35"/>
      <c r="DO57" s="35"/>
      <c r="DP57" s="35"/>
      <c r="DQ57" s="35"/>
      <c r="DR57" s="35"/>
      <c r="DS57" s="35"/>
      <c r="DT57" s="35"/>
      <c r="DU57" s="35"/>
      <c r="DV57" s="35"/>
      <c r="DW57" s="35"/>
      <c r="DX57" s="35"/>
      <c r="DY57" s="35"/>
      <c r="DZ57" s="35"/>
      <c r="EA57" s="35"/>
      <c r="EB57" s="35"/>
      <c r="EC57" s="35"/>
      <c r="ED57" s="35"/>
      <c r="EE57" s="35"/>
      <c r="EF57" s="35"/>
      <c r="EG57" s="35"/>
      <c r="EH57" s="35"/>
      <c r="EI57" s="35"/>
      <c r="EJ57" s="35"/>
      <c r="EK57" s="35"/>
      <c r="EL57" s="35"/>
      <c r="EM57" s="35"/>
      <c r="EN57" s="35"/>
      <c r="EO57" s="35"/>
      <c r="EP57" s="35"/>
      <c r="EQ57" s="35"/>
      <c r="ER57" s="35"/>
      <c r="ES57" s="35"/>
      <c r="ET57" s="35"/>
      <c r="EU57" s="35"/>
      <c r="EV57" s="35"/>
      <c r="EW57" s="35"/>
      <c r="EX57" s="35"/>
      <c r="EY57" s="35"/>
      <c r="EZ57" s="35"/>
      <c r="FA57" s="35"/>
      <c r="FB57" s="35"/>
      <c r="FC57" s="35"/>
      <c r="FD57" s="35"/>
      <c r="FE57" s="35"/>
      <c r="FF57" s="35"/>
      <c r="FG57" s="35"/>
      <c r="FH57" s="35"/>
      <c r="FI57" s="35"/>
      <c r="FJ57" s="35"/>
      <c r="FK57" s="35"/>
      <c r="FL57" s="35"/>
      <c r="FM57" s="35"/>
      <c r="FN57" s="35"/>
      <c r="FO57" s="35"/>
      <c r="FP57" s="35"/>
      <c r="FQ57" s="35"/>
      <c r="FR57" s="35"/>
      <c r="FS57" s="35"/>
      <c r="FT57" s="35"/>
      <c r="FU57" s="35"/>
      <c r="FV57" s="35"/>
      <c r="FW57" s="35"/>
      <c r="FX57" s="35"/>
      <c r="FY57" s="35"/>
      <c r="FZ57" s="35"/>
      <c r="GA57" s="35"/>
      <c r="GB57" s="35"/>
      <c r="GC57" s="35"/>
      <c r="GD57" s="35"/>
      <c r="GE57" s="35"/>
      <c r="GF57" s="35"/>
      <c r="GG57" s="35"/>
      <c r="GH57" s="35"/>
      <c r="GI57" s="35"/>
      <c r="GJ57" s="35"/>
      <c r="GK57" s="35"/>
      <c r="GL57" s="35"/>
      <c r="GM57" s="35"/>
      <c r="GN57" s="35"/>
      <c r="GO57" s="35"/>
      <c r="GP57" s="35"/>
      <c r="GQ57" s="35"/>
      <c r="GR57" s="35"/>
      <c r="GS57" s="35"/>
      <c r="GT57" s="35"/>
      <c r="GU57" s="35"/>
      <c r="GV57" s="35"/>
      <c r="GW57" s="35"/>
      <c r="GX57" s="35"/>
      <c r="GY57" s="35"/>
      <c r="GZ57" s="35"/>
      <c r="HA57" s="35"/>
      <c r="HB57" s="35"/>
      <c r="HC57" s="35"/>
      <c r="HD57" s="35"/>
      <c r="HE57" s="35"/>
      <c r="HF57" s="35"/>
      <c r="HG57" s="35"/>
      <c r="HH57" s="35"/>
      <c r="HI57" s="35"/>
      <c r="HJ57" s="35"/>
      <c r="HK57" s="35"/>
      <c r="HL57" s="35"/>
      <c r="HM57" s="35"/>
      <c r="HN57" s="35"/>
      <c r="HO57" s="35"/>
      <c r="HP57" s="35"/>
      <c r="HQ57" s="35"/>
      <c r="HR57" s="35"/>
      <c r="HS57" s="35"/>
      <c r="HT57" s="35"/>
      <c r="HU57" s="35"/>
      <c r="HV57" s="35"/>
      <c r="HW57" s="35"/>
      <c r="HX57" s="35"/>
      <c r="HY57" s="35"/>
      <c r="HZ57" s="35"/>
      <c r="IA57" s="35"/>
      <c r="IB57" s="35"/>
      <c r="IC57" s="35"/>
      <c r="ID57" s="35"/>
      <c r="IE57" s="35"/>
      <c r="IF57" s="35"/>
      <c r="IG57" s="35"/>
      <c r="IH57" s="35"/>
      <c r="II57" s="35"/>
      <c r="IJ57" s="35"/>
      <c r="IK57" s="35"/>
      <c r="IL57" s="35"/>
      <c r="IM57" s="35"/>
      <c r="IN57" s="35"/>
      <c r="IO57" s="35"/>
    </row>
    <row r="58" spans="1:249" x14ac:dyDescent="0.25">
      <c r="A58" s="32" t="s">
        <v>204</v>
      </c>
      <c r="B58" s="33" t="s">
        <v>430</v>
      </c>
      <c r="C58" s="34"/>
      <c r="D58" s="34"/>
      <c r="E58" s="36"/>
      <c r="F58" s="132">
        <f>G58+H58+I58+J58</f>
        <v>0</v>
      </c>
      <c r="G58" s="132"/>
      <c r="H58" s="132"/>
      <c r="I58" s="132"/>
      <c r="J58" s="132"/>
      <c r="K58" s="35"/>
      <c r="L58" s="35"/>
      <c r="M58" s="35"/>
      <c r="N58" s="35"/>
      <c r="O58" s="35"/>
      <c r="P58" s="35"/>
      <c r="Q58" s="35"/>
      <c r="R58" s="35"/>
      <c r="S58" s="35"/>
      <c r="T58" s="35"/>
      <c r="U58" s="35"/>
      <c r="V58" s="35"/>
      <c r="W58" s="35"/>
      <c r="X58" s="35"/>
      <c r="Y58" s="35"/>
      <c r="Z58" s="35"/>
      <c r="AA58" s="35"/>
      <c r="AB58" s="35"/>
      <c r="AC58" s="35"/>
      <c r="AD58" s="35"/>
      <c r="AE58" s="35"/>
      <c r="AF58" s="35"/>
      <c r="AG58" s="35"/>
      <c r="AH58" s="35"/>
      <c r="AI58" s="35"/>
      <c r="AJ58" s="35"/>
      <c r="AK58" s="35"/>
      <c r="AL58" s="35"/>
      <c r="AM58" s="35"/>
      <c r="AN58" s="35"/>
      <c r="AO58" s="35"/>
      <c r="AP58" s="35"/>
      <c r="AQ58" s="35"/>
      <c r="AR58" s="35"/>
      <c r="AS58" s="35"/>
      <c r="AT58" s="35"/>
      <c r="AU58" s="35"/>
      <c r="AV58" s="35"/>
      <c r="AW58" s="35"/>
      <c r="AX58" s="35"/>
      <c r="AY58" s="35"/>
      <c r="AZ58" s="35"/>
      <c r="BA58" s="35"/>
      <c r="BB58" s="35"/>
      <c r="BC58" s="35"/>
      <c r="BD58" s="35"/>
      <c r="BE58" s="35"/>
      <c r="BF58" s="35"/>
      <c r="BG58" s="35"/>
      <c r="BH58" s="35"/>
      <c r="BI58" s="35"/>
      <c r="BJ58" s="35"/>
      <c r="BK58" s="35"/>
      <c r="BL58" s="35"/>
      <c r="BM58" s="35"/>
      <c r="BN58" s="35"/>
      <c r="BO58" s="35"/>
      <c r="BP58" s="35"/>
      <c r="BQ58" s="35"/>
      <c r="BR58" s="35"/>
      <c r="BS58" s="35"/>
      <c r="BT58" s="35"/>
      <c r="BU58" s="35"/>
      <c r="BV58" s="35"/>
      <c r="BW58" s="35"/>
      <c r="BX58" s="35"/>
      <c r="BY58" s="35"/>
      <c r="BZ58" s="35"/>
      <c r="CA58" s="35"/>
      <c r="CB58" s="35"/>
      <c r="CC58" s="35"/>
      <c r="CD58" s="35"/>
      <c r="CE58" s="35"/>
      <c r="CF58" s="35"/>
      <c r="CG58" s="35"/>
      <c r="CH58" s="35"/>
      <c r="CI58" s="35"/>
      <c r="CJ58" s="35"/>
      <c r="CK58" s="35"/>
      <c r="CL58" s="35"/>
      <c r="CM58" s="35"/>
      <c r="CN58" s="35"/>
      <c r="CO58" s="35"/>
      <c r="CP58" s="35"/>
      <c r="CQ58" s="35"/>
      <c r="CR58" s="35"/>
      <c r="CS58" s="35"/>
      <c r="CT58" s="35"/>
      <c r="CU58" s="35"/>
      <c r="CV58" s="35"/>
      <c r="CW58" s="35"/>
      <c r="CX58" s="35"/>
      <c r="CY58" s="35"/>
      <c r="CZ58" s="35"/>
      <c r="DA58" s="35"/>
      <c r="DB58" s="35"/>
      <c r="DC58" s="35"/>
      <c r="DD58" s="35"/>
      <c r="DE58" s="35"/>
      <c r="DF58" s="35"/>
      <c r="DG58" s="35"/>
      <c r="DH58" s="35"/>
      <c r="DI58" s="35"/>
      <c r="DJ58" s="35"/>
      <c r="DK58" s="35"/>
      <c r="DL58" s="35"/>
      <c r="DM58" s="35"/>
      <c r="DN58" s="35"/>
      <c r="DO58" s="35"/>
      <c r="DP58" s="35"/>
      <c r="DQ58" s="35"/>
      <c r="DR58" s="35"/>
      <c r="DS58" s="35"/>
      <c r="DT58" s="35"/>
      <c r="DU58" s="35"/>
      <c r="DV58" s="35"/>
      <c r="DW58" s="35"/>
      <c r="DX58" s="35"/>
      <c r="DY58" s="35"/>
      <c r="DZ58" s="35"/>
      <c r="EA58" s="35"/>
      <c r="EB58" s="35"/>
      <c r="EC58" s="35"/>
      <c r="ED58" s="35"/>
      <c r="EE58" s="35"/>
      <c r="EF58" s="35"/>
      <c r="EG58" s="35"/>
      <c r="EH58" s="35"/>
      <c r="EI58" s="35"/>
      <c r="EJ58" s="35"/>
      <c r="EK58" s="35"/>
      <c r="EL58" s="35"/>
      <c r="EM58" s="35"/>
      <c r="EN58" s="35"/>
      <c r="EO58" s="35"/>
      <c r="EP58" s="35"/>
      <c r="EQ58" s="35"/>
      <c r="ER58" s="35"/>
      <c r="ES58" s="35"/>
      <c r="ET58" s="35"/>
      <c r="EU58" s="35"/>
      <c r="EV58" s="35"/>
      <c r="EW58" s="35"/>
      <c r="EX58" s="35"/>
      <c r="EY58" s="35"/>
      <c r="EZ58" s="35"/>
      <c r="FA58" s="35"/>
      <c r="FB58" s="35"/>
      <c r="FC58" s="35"/>
      <c r="FD58" s="35"/>
      <c r="FE58" s="35"/>
      <c r="FF58" s="35"/>
      <c r="FG58" s="35"/>
      <c r="FH58" s="35"/>
      <c r="FI58" s="35"/>
      <c r="FJ58" s="35"/>
      <c r="FK58" s="35"/>
      <c r="FL58" s="35"/>
      <c r="FM58" s="35"/>
      <c r="FN58" s="35"/>
      <c r="FO58" s="35"/>
      <c r="FP58" s="35"/>
      <c r="FQ58" s="35"/>
      <c r="FR58" s="35"/>
      <c r="FS58" s="35"/>
      <c r="FT58" s="35"/>
      <c r="FU58" s="35"/>
      <c r="FV58" s="35"/>
      <c r="FW58" s="35"/>
      <c r="FX58" s="35"/>
      <c r="FY58" s="35"/>
      <c r="FZ58" s="35"/>
      <c r="GA58" s="35"/>
      <c r="GB58" s="35"/>
      <c r="GC58" s="35"/>
      <c r="GD58" s="35"/>
      <c r="GE58" s="35"/>
      <c r="GF58" s="35"/>
      <c r="GG58" s="35"/>
      <c r="GH58" s="35"/>
      <c r="GI58" s="35"/>
      <c r="GJ58" s="35"/>
      <c r="GK58" s="35"/>
      <c r="GL58" s="35"/>
      <c r="GM58" s="35"/>
      <c r="GN58" s="35"/>
      <c r="GO58" s="35"/>
      <c r="GP58" s="35"/>
      <c r="GQ58" s="35"/>
      <c r="GR58" s="35"/>
      <c r="GS58" s="35"/>
      <c r="GT58" s="35"/>
      <c r="GU58" s="35"/>
      <c r="GV58" s="35"/>
      <c r="GW58" s="35"/>
      <c r="GX58" s="35"/>
      <c r="GY58" s="35"/>
      <c r="GZ58" s="35"/>
      <c r="HA58" s="35"/>
      <c r="HB58" s="35"/>
      <c r="HC58" s="35"/>
      <c r="HD58" s="35"/>
      <c r="HE58" s="35"/>
      <c r="HF58" s="35"/>
      <c r="HG58" s="35"/>
      <c r="HH58" s="35"/>
      <c r="HI58" s="35"/>
      <c r="HJ58" s="35"/>
      <c r="HK58" s="35"/>
      <c r="HL58" s="35"/>
      <c r="HM58" s="35"/>
      <c r="HN58" s="35"/>
      <c r="HO58" s="35"/>
      <c r="HP58" s="35"/>
      <c r="HQ58" s="35"/>
      <c r="HR58" s="35"/>
      <c r="HS58" s="35"/>
      <c r="HT58" s="35"/>
      <c r="HU58" s="35"/>
      <c r="HV58" s="35"/>
      <c r="HW58" s="35"/>
      <c r="HX58" s="35"/>
      <c r="HY58" s="35"/>
      <c r="HZ58" s="35"/>
      <c r="IA58" s="35"/>
      <c r="IB58" s="35"/>
      <c r="IC58" s="35"/>
      <c r="ID58" s="35"/>
      <c r="IE58" s="35"/>
      <c r="IF58" s="35"/>
      <c r="IG58" s="35"/>
      <c r="IH58" s="35"/>
      <c r="II58" s="35"/>
      <c r="IJ58" s="35"/>
      <c r="IK58" s="35"/>
      <c r="IL58" s="35"/>
      <c r="IM58" s="35"/>
      <c r="IN58" s="35"/>
      <c r="IO58" s="35"/>
    </row>
    <row r="59" spans="1:249" x14ac:dyDescent="0.25">
      <c r="A59" s="29" t="s">
        <v>237</v>
      </c>
      <c r="B59" s="30" t="s">
        <v>233</v>
      </c>
      <c r="C59" s="31" t="s">
        <v>239</v>
      </c>
      <c r="D59" s="31" t="s">
        <v>240</v>
      </c>
      <c r="E59" s="31" t="s">
        <v>178</v>
      </c>
      <c r="F59" s="52">
        <f>G59+H59+I59+J59</f>
        <v>6000</v>
      </c>
      <c r="G59" s="52">
        <f>G61</f>
        <v>0</v>
      </c>
      <c r="H59" s="52">
        <f>H61</f>
        <v>0</v>
      </c>
      <c r="I59" s="52">
        <f>I61</f>
        <v>6000</v>
      </c>
      <c r="J59" s="52">
        <f>J61</f>
        <v>0</v>
      </c>
      <c r="K59" s="35"/>
      <c r="L59" s="35"/>
      <c r="M59" s="35"/>
      <c r="N59" s="35"/>
      <c r="O59" s="35"/>
      <c r="P59" s="35"/>
      <c r="Q59" s="35"/>
      <c r="R59" s="35"/>
      <c r="S59" s="35"/>
      <c r="T59" s="35"/>
      <c r="U59" s="35"/>
      <c r="V59" s="35"/>
      <c r="W59" s="35"/>
      <c r="X59" s="35"/>
      <c r="Y59" s="35"/>
      <c r="Z59" s="35"/>
      <c r="AA59" s="35"/>
      <c r="AB59" s="35"/>
      <c r="AC59" s="35"/>
      <c r="AD59" s="35"/>
      <c r="AE59" s="35"/>
      <c r="AF59" s="35"/>
      <c r="AG59" s="35"/>
      <c r="AH59" s="35"/>
      <c r="AI59" s="35"/>
      <c r="AJ59" s="35"/>
      <c r="AK59" s="35"/>
      <c r="AL59" s="35"/>
      <c r="AM59" s="35"/>
      <c r="AN59" s="35"/>
      <c r="AO59" s="35"/>
      <c r="AP59" s="35"/>
      <c r="AQ59" s="35"/>
      <c r="AR59" s="35"/>
      <c r="AS59" s="35"/>
      <c r="AT59" s="35"/>
      <c r="AU59" s="35"/>
      <c r="AV59" s="35"/>
      <c r="AW59" s="35"/>
      <c r="AX59" s="35"/>
      <c r="AY59" s="35"/>
      <c r="AZ59" s="35"/>
      <c r="BA59" s="35"/>
      <c r="BB59" s="35"/>
      <c r="BC59" s="35"/>
      <c r="BD59" s="35"/>
      <c r="BE59" s="35"/>
      <c r="BF59" s="35"/>
      <c r="BG59" s="35"/>
      <c r="BH59" s="35"/>
      <c r="BI59" s="35"/>
      <c r="BJ59" s="35"/>
      <c r="BK59" s="35"/>
      <c r="BL59" s="35"/>
      <c r="BM59" s="35"/>
      <c r="BN59" s="35"/>
      <c r="BO59" s="35"/>
      <c r="BP59" s="35"/>
      <c r="BQ59" s="35"/>
      <c r="BR59" s="35"/>
      <c r="BS59" s="35"/>
      <c r="BT59" s="35"/>
      <c r="BU59" s="35"/>
      <c r="BV59" s="35"/>
      <c r="BW59" s="35"/>
      <c r="BX59" s="35"/>
      <c r="BY59" s="35"/>
      <c r="BZ59" s="35"/>
      <c r="CA59" s="35"/>
      <c r="CB59" s="35"/>
      <c r="CC59" s="35"/>
      <c r="CD59" s="35"/>
      <c r="CE59" s="35"/>
      <c r="CF59" s="35"/>
      <c r="CG59" s="35"/>
      <c r="CH59" s="35"/>
      <c r="CI59" s="35"/>
      <c r="CJ59" s="35"/>
      <c r="CK59" s="35"/>
      <c r="CL59" s="35"/>
      <c r="CM59" s="35"/>
      <c r="CN59" s="35"/>
      <c r="CO59" s="35"/>
      <c r="CP59" s="35"/>
      <c r="CQ59" s="35"/>
      <c r="CR59" s="35"/>
      <c r="CS59" s="35"/>
      <c r="CT59" s="35"/>
      <c r="CU59" s="35"/>
      <c r="CV59" s="35"/>
      <c r="CW59" s="35"/>
      <c r="CX59" s="35"/>
      <c r="CY59" s="35"/>
      <c r="CZ59" s="35"/>
      <c r="DA59" s="35"/>
      <c r="DB59" s="35"/>
      <c r="DC59" s="35"/>
      <c r="DD59" s="35"/>
      <c r="DE59" s="35"/>
      <c r="DF59" s="35"/>
      <c r="DG59" s="35"/>
      <c r="DH59" s="35"/>
      <c r="DI59" s="35"/>
      <c r="DJ59" s="35"/>
      <c r="DK59" s="35"/>
      <c r="DL59" s="35"/>
      <c r="DM59" s="35"/>
      <c r="DN59" s="35"/>
      <c r="DO59" s="35"/>
      <c r="DP59" s="35"/>
      <c r="DQ59" s="35"/>
      <c r="DR59" s="35"/>
      <c r="DS59" s="35"/>
      <c r="DT59" s="35"/>
      <c r="DU59" s="35"/>
      <c r="DV59" s="35"/>
      <c r="DW59" s="35"/>
      <c r="DX59" s="35"/>
      <c r="DY59" s="35"/>
      <c r="DZ59" s="35"/>
      <c r="EA59" s="35"/>
      <c r="EB59" s="35"/>
      <c r="EC59" s="35"/>
      <c r="ED59" s="35"/>
      <c r="EE59" s="35"/>
      <c r="EF59" s="35"/>
      <c r="EG59" s="35"/>
      <c r="EH59" s="35"/>
      <c r="EI59" s="35"/>
      <c r="EJ59" s="35"/>
      <c r="EK59" s="35"/>
      <c r="EL59" s="35"/>
      <c r="EM59" s="35"/>
      <c r="EN59" s="35"/>
      <c r="EO59" s="35"/>
      <c r="EP59" s="35"/>
      <c r="EQ59" s="35"/>
      <c r="ER59" s="35"/>
      <c r="ES59" s="35"/>
      <c r="ET59" s="35"/>
      <c r="EU59" s="35"/>
      <c r="EV59" s="35"/>
      <c r="EW59" s="35"/>
      <c r="EX59" s="35"/>
      <c r="EY59" s="35"/>
      <c r="EZ59" s="35"/>
      <c r="FA59" s="35"/>
      <c r="FB59" s="35"/>
      <c r="FC59" s="35"/>
      <c r="FD59" s="35"/>
      <c r="FE59" s="35"/>
      <c r="FF59" s="35"/>
      <c r="FG59" s="35"/>
      <c r="FH59" s="35"/>
      <c r="FI59" s="35"/>
      <c r="FJ59" s="35"/>
      <c r="FK59" s="35"/>
      <c r="FL59" s="35"/>
      <c r="FM59" s="35"/>
      <c r="FN59" s="35"/>
      <c r="FO59" s="35"/>
      <c r="FP59" s="35"/>
      <c r="FQ59" s="35"/>
      <c r="FR59" s="35"/>
      <c r="FS59" s="35"/>
      <c r="FT59" s="35"/>
      <c r="FU59" s="35"/>
      <c r="FV59" s="35"/>
      <c r="FW59" s="35"/>
      <c r="FX59" s="35"/>
      <c r="FY59" s="35"/>
      <c r="FZ59" s="35"/>
      <c r="GA59" s="35"/>
      <c r="GB59" s="35"/>
      <c r="GC59" s="35"/>
      <c r="GD59" s="35"/>
      <c r="GE59" s="35"/>
      <c r="GF59" s="35"/>
      <c r="GG59" s="35"/>
      <c r="GH59" s="35"/>
      <c r="GI59" s="35"/>
      <c r="GJ59" s="35"/>
      <c r="GK59" s="35"/>
      <c r="GL59" s="35"/>
      <c r="GM59" s="35"/>
      <c r="GN59" s="35"/>
      <c r="GO59" s="35"/>
      <c r="GP59" s="35"/>
      <c r="GQ59" s="35"/>
      <c r="GR59" s="35"/>
      <c r="GS59" s="35"/>
      <c r="GT59" s="35"/>
      <c r="GU59" s="35"/>
      <c r="GV59" s="35"/>
      <c r="GW59" s="35"/>
      <c r="GX59" s="35"/>
      <c r="GY59" s="35"/>
      <c r="GZ59" s="35"/>
      <c r="HA59" s="35"/>
      <c r="HB59" s="35"/>
      <c r="HC59" s="35"/>
      <c r="HD59" s="35"/>
      <c r="HE59" s="35"/>
      <c r="HF59" s="35"/>
      <c r="HG59" s="35"/>
      <c r="HH59" s="35"/>
      <c r="HI59" s="35"/>
      <c r="HJ59" s="35"/>
      <c r="HK59" s="35"/>
      <c r="HL59" s="35"/>
      <c r="HM59" s="35"/>
      <c r="HN59" s="35"/>
      <c r="HO59" s="35"/>
      <c r="HP59" s="35"/>
      <c r="HQ59" s="35"/>
      <c r="HR59" s="35"/>
      <c r="HS59" s="35"/>
      <c r="HT59" s="35"/>
      <c r="HU59" s="35"/>
      <c r="HV59" s="35"/>
      <c r="HW59" s="35"/>
      <c r="HX59" s="35"/>
      <c r="HY59" s="35"/>
      <c r="HZ59" s="35"/>
      <c r="IA59" s="35"/>
      <c r="IB59" s="35"/>
      <c r="IC59" s="35"/>
      <c r="ID59" s="35"/>
      <c r="IE59" s="35"/>
      <c r="IF59" s="35"/>
      <c r="IG59" s="35"/>
      <c r="IH59" s="35"/>
      <c r="II59" s="35"/>
      <c r="IJ59" s="35"/>
      <c r="IK59" s="35"/>
      <c r="IL59" s="35"/>
      <c r="IM59" s="35"/>
      <c r="IN59" s="35"/>
      <c r="IO59" s="35"/>
    </row>
    <row r="60" spans="1:249" x14ac:dyDescent="0.25">
      <c r="A60" s="32" t="s">
        <v>187</v>
      </c>
      <c r="B60" s="34" t="s">
        <v>178</v>
      </c>
      <c r="C60" s="34" t="s">
        <v>178</v>
      </c>
      <c r="D60" s="34" t="s">
        <v>178</v>
      </c>
      <c r="E60" s="34" t="s">
        <v>178</v>
      </c>
      <c r="F60" s="34" t="s">
        <v>178</v>
      </c>
      <c r="G60" s="34" t="s">
        <v>178</v>
      </c>
      <c r="H60" s="34" t="s">
        <v>178</v>
      </c>
      <c r="I60" s="34" t="s">
        <v>178</v>
      </c>
      <c r="J60" s="34" t="s">
        <v>178</v>
      </c>
      <c r="K60" s="35"/>
      <c r="L60" s="35"/>
      <c r="M60" s="35"/>
      <c r="N60" s="35"/>
      <c r="O60" s="35"/>
      <c r="P60" s="35"/>
      <c r="Q60" s="35"/>
      <c r="R60" s="35"/>
      <c r="S60" s="35"/>
      <c r="T60" s="35"/>
      <c r="U60" s="35"/>
      <c r="V60" s="35"/>
      <c r="W60" s="35"/>
      <c r="X60" s="35"/>
      <c r="Y60" s="35"/>
      <c r="Z60" s="35"/>
      <c r="AA60" s="35"/>
      <c r="AB60" s="35"/>
      <c r="AC60" s="35"/>
      <c r="AD60" s="35"/>
      <c r="AE60" s="35"/>
      <c r="AF60" s="35"/>
      <c r="AG60" s="35"/>
      <c r="AH60" s="35"/>
      <c r="AI60" s="35"/>
      <c r="AJ60" s="35"/>
      <c r="AK60" s="35"/>
      <c r="AL60" s="35"/>
      <c r="AM60" s="35"/>
      <c r="AN60" s="35"/>
      <c r="AO60" s="35"/>
      <c r="AP60" s="35"/>
      <c r="AQ60" s="35"/>
      <c r="AR60" s="35"/>
      <c r="AS60" s="35"/>
      <c r="AT60" s="35"/>
      <c r="AU60" s="35"/>
      <c r="AV60" s="35"/>
      <c r="AW60" s="35"/>
      <c r="AX60" s="35"/>
      <c r="AY60" s="35"/>
      <c r="AZ60" s="35"/>
      <c r="BA60" s="35"/>
      <c r="BB60" s="35"/>
      <c r="BC60" s="35"/>
      <c r="BD60" s="35"/>
      <c r="BE60" s="35"/>
      <c r="BF60" s="35"/>
      <c r="BG60" s="35"/>
      <c r="BH60" s="35"/>
      <c r="BI60" s="35"/>
      <c r="BJ60" s="35"/>
      <c r="BK60" s="35"/>
      <c r="BL60" s="35"/>
      <c r="BM60" s="35"/>
      <c r="BN60" s="35"/>
      <c r="BO60" s="35"/>
      <c r="BP60" s="35"/>
      <c r="BQ60" s="35"/>
      <c r="BR60" s="35"/>
      <c r="BS60" s="35"/>
      <c r="BT60" s="35"/>
      <c r="BU60" s="35"/>
      <c r="BV60" s="35"/>
      <c r="BW60" s="35"/>
      <c r="BX60" s="35"/>
      <c r="BY60" s="35"/>
      <c r="BZ60" s="35"/>
      <c r="CA60" s="35"/>
      <c r="CB60" s="35"/>
      <c r="CC60" s="35"/>
      <c r="CD60" s="35"/>
      <c r="CE60" s="35"/>
      <c r="CF60" s="35"/>
      <c r="CG60" s="35"/>
      <c r="CH60" s="35"/>
      <c r="CI60" s="35"/>
      <c r="CJ60" s="35"/>
      <c r="CK60" s="35"/>
      <c r="CL60" s="35"/>
      <c r="CM60" s="35"/>
      <c r="CN60" s="35"/>
      <c r="CO60" s="35"/>
      <c r="CP60" s="35"/>
      <c r="CQ60" s="35"/>
      <c r="CR60" s="35"/>
      <c r="CS60" s="35"/>
      <c r="CT60" s="35"/>
      <c r="CU60" s="35"/>
      <c r="CV60" s="35"/>
      <c r="CW60" s="35"/>
      <c r="CX60" s="35"/>
      <c r="CY60" s="35"/>
      <c r="CZ60" s="35"/>
      <c r="DA60" s="35"/>
      <c r="DB60" s="35"/>
      <c r="DC60" s="35"/>
      <c r="DD60" s="35"/>
      <c r="DE60" s="35"/>
      <c r="DF60" s="35"/>
      <c r="DG60" s="35"/>
      <c r="DH60" s="35"/>
      <c r="DI60" s="35"/>
      <c r="DJ60" s="35"/>
      <c r="DK60" s="35"/>
      <c r="DL60" s="35"/>
      <c r="DM60" s="35"/>
      <c r="DN60" s="35"/>
      <c r="DO60" s="35"/>
      <c r="DP60" s="35"/>
      <c r="DQ60" s="35"/>
      <c r="DR60" s="35"/>
      <c r="DS60" s="35"/>
      <c r="DT60" s="35"/>
      <c r="DU60" s="35"/>
      <c r="DV60" s="35"/>
      <c r="DW60" s="35"/>
      <c r="DX60" s="35"/>
      <c r="DY60" s="35"/>
      <c r="DZ60" s="35"/>
      <c r="EA60" s="35"/>
      <c r="EB60" s="35"/>
      <c r="EC60" s="35"/>
      <c r="ED60" s="35"/>
      <c r="EE60" s="35"/>
      <c r="EF60" s="35"/>
      <c r="EG60" s="35"/>
      <c r="EH60" s="35"/>
      <c r="EI60" s="35"/>
      <c r="EJ60" s="35"/>
      <c r="EK60" s="35"/>
      <c r="EL60" s="35"/>
      <c r="EM60" s="35"/>
      <c r="EN60" s="35"/>
      <c r="EO60" s="35"/>
      <c r="EP60" s="35"/>
      <c r="EQ60" s="35"/>
      <c r="ER60" s="35"/>
      <c r="ES60" s="35"/>
      <c r="ET60" s="35"/>
      <c r="EU60" s="35"/>
      <c r="EV60" s="35"/>
      <c r="EW60" s="35"/>
      <c r="EX60" s="35"/>
      <c r="EY60" s="35"/>
      <c r="EZ60" s="35"/>
      <c r="FA60" s="35"/>
      <c r="FB60" s="35"/>
      <c r="FC60" s="35"/>
      <c r="FD60" s="35"/>
      <c r="FE60" s="35"/>
      <c r="FF60" s="35"/>
      <c r="FG60" s="35"/>
      <c r="FH60" s="35"/>
      <c r="FI60" s="35"/>
      <c r="FJ60" s="35"/>
      <c r="FK60" s="35"/>
      <c r="FL60" s="35"/>
      <c r="FM60" s="35"/>
      <c r="FN60" s="35"/>
      <c r="FO60" s="35"/>
      <c r="FP60" s="35"/>
      <c r="FQ60" s="35"/>
      <c r="FR60" s="35"/>
      <c r="FS60" s="35"/>
      <c r="FT60" s="35"/>
      <c r="FU60" s="35"/>
      <c r="FV60" s="35"/>
      <c r="FW60" s="35"/>
      <c r="FX60" s="35"/>
      <c r="FY60" s="35"/>
      <c r="FZ60" s="35"/>
      <c r="GA60" s="35"/>
      <c r="GB60" s="35"/>
      <c r="GC60" s="35"/>
      <c r="GD60" s="35"/>
      <c r="GE60" s="35"/>
      <c r="GF60" s="35"/>
      <c r="GG60" s="35"/>
      <c r="GH60" s="35"/>
      <c r="GI60" s="35"/>
      <c r="GJ60" s="35"/>
      <c r="GK60" s="35"/>
      <c r="GL60" s="35"/>
      <c r="GM60" s="35"/>
      <c r="GN60" s="35"/>
      <c r="GO60" s="35"/>
      <c r="GP60" s="35"/>
      <c r="GQ60" s="35"/>
      <c r="GR60" s="35"/>
      <c r="GS60" s="35"/>
      <c r="GT60" s="35"/>
      <c r="GU60" s="35"/>
      <c r="GV60" s="35"/>
      <c r="GW60" s="35"/>
      <c r="GX60" s="35"/>
      <c r="GY60" s="35"/>
      <c r="GZ60" s="35"/>
      <c r="HA60" s="35"/>
      <c r="HB60" s="35"/>
      <c r="HC60" s="35"/>
      <c r="HD60" s="35"/>
      <c r="HE60" s="35"/>
      <c r="HF60" s="35"/>
      <c r="HG60" s="35"/>
      <c r="HH60" s="35"/>
      <c r="HI60" s="35"/>
      <c r="HJ60" s="35"/>
      <c r="HK60" s="35"/>
      <c r="HL60" s="35"/>
      <c r="HM60" s="35"/>
      <c r="HN60" s="35"/>
      <c r="HO60" s="35"/>
      <c r="HP60" s="35"/>
      <c r="HQ60" s="35"/>
      <c r="HR60" s="35"/>
      <c r="HS60" s="35"/>
      <c r="HT60" s="35"/>
      <c r="HU60" s="35"/>
      <c r="HV60" s="35"/>
      <c r="HW60" s="35"/>
      <c r="HX60" s="35"/>
      <c r="HY60" s="35"/>
      <c r="HZ60" s="35"/>
      <c r="IA60" s="35"/>
      <c r="IB60" s="35"/>
      <c r="IC60" s="35"/>
      <c r="ID60" s="35"/>
      <c r="IE60" s="35"/>
      <c r="IF60" s="35"/>
      <c r="IG60" s="35"/>
      <c r="IH60" s="35"/>
      <c r="II60" s="35"/>
      <c r="IJ60" s="35"/>
      <c r="IK60" s="35"/>
      <c r="IL60" s="35"/>
      <c r="IM60" s="35"/>
      <c r="IN60" s="35"/>
      <c r="IO60" s="35"/>
    </row>
    <row r="61" spans="1:249" ht="25.5" x14ac:dyDescent="0.25">
      <c r="A61" s="32" t="s">
        <v>614</v>
      </c>
      <c r="B61" s="33" t="s">
        <v>236</v>
      </c>
      <c r="C61" s="34"/>
      <c r="D61" s="34" t="s">
        <v>240</v>
      </c>
      <c r="E61" s="36">
        <v>296</v>
      </c>
      <c r="F61" s="200">
        <f>G61+H61+I61+J61</f>
        <v>6000</v>
      </c>
      <c r="G61" s="189"/>
      <c r="H61" s="200"/>
      <c r="I61" s="189">
        <v>6000</v>
      </c>
      <c r="J61" s="189"/>
      <c r="K61" s="35"/>
      <c r="L61" s="35"/>
      <c r="M61" s="35"/>
      <c r="N61" s="35"/>
      <c r="O61" s="35"/>
      <c r="P61" s="35"/>
      <c r="Q61" s="35"/>
      <c r="R61" s="35"/>
      <c r="S61" s="35"/>
      <c r="T61" s="35"/>
      <c r="U61" s="35"/>
      <c r="V61" s="35"/>
      <c r="W61" s="35"/>
      <c r="X61" s="35"/>
      <c r="Y61" s="35"/>
      <c r="Z61" s="35"/>
      <c r="AA61" s="35"/>
      <c r="AB61" s="35"/>
      <c r="AC61" s="35"/>
      <c r="AD61" s="35"/>
      <c r="AE61" s="35"/>
      <c r="AF61" s="35"/>
      <c r="AG61" s="35"/>
      <c r="AH61" s="35"/>
      <c r="AI61" s="35"/>
      <c r="AJ61" s="35"/>
      <c r="AK61" s="35"/>
      <c r="AL61" s="35"/>
      <c r="AM61" s="35"/>
      <c r="AN61" s="35"/>
      <c r="AO61" s="35"/>
      <c r="AP61" s="35"/>
      <c r="AQ61" s="35"/>
      <c r="AR61" s="35"/>
      <c r="AS61" s="35"/>
      <c r="AT61" s="35"/>
      <c r="AU61" s="35"/>
      <c r="AV61" s="35"/>
      <c r="AW61" s="35"/>
      <c r="AX61" s="35"/>
      <c r="AY61" s="35"/>
      <c r="AZ61" s="35"/>
      <c r="BA61" s="35"/>
      <c r="BB61" s="35"/>
      <c r="BC61" s="35"/>
      <c r="BD61" s="35"/>
      <c r="BE61" s="35"/>
      <c r="BF61" s="35"/>
      <c r="BG61" s="35"/>
      <c r="BH61" s="35"/>
      <c r="BI61" s="35"/>
      <c r="BJ61" s="35"/>
      <c r="BK61" s="35"/>
      <c r="BL61" s="35"/>
      <c r="BM61" s="35"/>
      <c r="BN61" s="35"/>
      <c r="BO61" s="35"/>
      <c r="BP61" s="35"/>
      <c r="BQ61" s="35"/>
      <c r="BR61" s="35"/>
      <c r="BS61" s="35"/>
      <c r="BT61" s="35"/>
      <c r="BU61" s="35"/>
      <c r="BV61" s="35"/>
      <c r="BW61" s="35"/>
      <c r="BX61" s="35"/>
      <c r="BY61" s="35"/>
      <c r="BZ61" s="35"/>
      <c r="CA61" s="35"/>
      <c r="CB61" s="35"/>
      <c r="CC61" s="35"/>
      <c r="CD61" s="35"/>
      <c r="CE61" s="35"/>
      <c r="CF61" s="35"/>
      <c r="CG61" s="35"/>
      <c r="CH61" s="35"/>
      <c r="CI61" s="35"/>
      <c r="CJ61" s="35"/>
      <c r="CK61" s="35"/>
      <c r="CL61" s="35"/>
      <c r="CM61" s="35"/>
      <c r="CN61" s="35"/>
      <c r="CO61" s="35"/>
      <c r="CP61" s="35"/>
      <c r="CQ61" s="35"/>
      <c r="CR61" s="35"/>
      <c r="CS61" s="35"/>
      <c r="CT61" s="35"/>
      <c r="CU61" s="35"/>
      <c r="CV61" s="35"/>
      <c r="CW61" s="35"/>
      <c r="CX61" s="35"/>
      <c r="CY61" s="35"/>
      <c r="CZ61" s="35"/>
      <c r="DA61" s="35"/>
      <c r="DB61" s="35"/>
      <c r="DC61" s="35"/>
      <c r="DD61" s="35"/>
      <c r="DE61" s="35"/>
      <c r="DF61" s="35"/>
      <c r="DG61" s="35"/>
      <c r="DH61" s="35"/>
      <c r="DI61" s="35"/>
      <c r="DJ61" s="35"/>
      <c r="DK61" s="35"/>
      <c r="DL61" s="35"/>
      <c r="DM61" s="35"/>
      <c r="DN61" s="35"/>
      <c r="DO61" s="35"/>
      <c r="DP61" s="35"/>
      <c r="DQ61" s="35"/>
      <c r="DR61" s="35"/>
      <c r="DS61" s="35"/>
      <c r="DT61" s="35"/>
      <c r="DU61" s="35"/>
      <c r="DV61" s="35"/>
      <c r="DW61" s="35"/>
      <c r="DX61" s="35"/>
      <c r="DY61" s="35"/>
      <c r="DZ61" s="35"/>
      <c r="EA61" s="35"/>
      <c r="EB61" s="35"/>
      <c r="EC61" s="35"/>
      <c r="ED61" s="35"/>
      <c r="EE61" s="35"/>
      <c r="EF61" s="35"/>
      <c r="EG61" s="35"/>
      <c r="EH61" s="35"/>
      <c r="EI61" s="35"/>
      <c r="EJ61" s="35"/>
      <c r="EK61" s="35"/>
      <c r="EL61" s="35"/>
      <c r="EM61" s="35"/>
      <c r="EN61" s="35"/>
      <c r="EO61" s="35"/>
      <c r="EP61" s="35"/>
      <c r="EQ61" s="35"/>
      <c r="ER61" s="35"/>
      <c r="ES61" s="35"/>
      <c r="ET61" s="35"/>
      <c r="EU61" s="35"/>
      <c r="EV61" s="35"/>
      <c r="EW61" s="35"/>
      <c r="EX61" s="35"/>
      <c r="EY61" s="35"/>
      <c r="EZ61" s="35"/>
      <c r="FA61" s="35"/>
      <c r="FB61" s="35"/>
      <c r="FC61" s="35"/>
      <c r="FD61" s="35"/>
      <c r="FE61" s="35"/>
      <c r="FF61" s="35"/>
      <c r="FG61" s="35"/>
      <c r="FH61" s="35"/>
      <c r="FI61" s="35"/>
      <c r="FJ61" s="35"/>
      <c r="FK61" s="35"/>
      <c r="FL61" s="35"/>
      <c r="FM61" s="35"/>
      <c r="FN61" s="35"/>
      <c r="FO61" s="35"/>
      <c r="FP61" s="35"/>
      <c r="FQ61" s="35"/>
      <c r="FR61" s="35"/>
      <c r="FS61" s="35"/>
      <c r="FT61" s="35"/>
      <c r="FU61" s="35"/>
      <c r="FV61" s="35"/>
      <c r="FW61" s="35"/>
      <c r="FX61" s="35"/>
      <c r="FY61" s="35"/>
      <c r="FZ61" s="35"/>
      <c r="GA61" s="35"/>
      <c r="GB61" s="35"/>
      <c r="GC61" s="35"/>
      <c r="GD61" s="35"/>
      <c r="GE61" s="35"/>
      <c r="GF61" s="35"/>
      <c r="GG61" s="35"/>
      <c r="GH61" s="35"/>
      <c r="GI61" s="35"/>
      <c r="GJ61" s="35"/>
      <c r="GK61" s="35"/>
      <c r="GL61" s="35"/>
      <c r="GM61" s="35"/>
      <c r="GN61" s="35"/>
      <c r="GO61" s="35"/>
      <c r="GP61" s="35"/>
      <c r="GQ61" s="35"/>
      <c r="GR61" s="35"/>
      <c r="GS61" s="35"/>
      <c r="GT61" s="35"/>
      <c r="GU61" s="35"/>
      <c r="GV61" s="35"/>
      <c r="GW61" s="35"/>
      <c r="GX61" s="35"/>
      <c r="GY61" s="35"/>
      <c r="GZ61" s="35"/>
      <c r="HA61" s="35"/>
      <c r="HB61" s="35"/>
      <c r="HC61" s="35"/>
      <c r="HD61" s="35"/>
      <c r="HE61" s="35"/>
      <c r="HF61" s="35"/>
      <c r="HG61" s="35"/>
      <c r="HH61" s="35"/>
      <c r="HI61" s="35"/>
      <c r="HJ61" s="35"/>
      <c r="HK61" s="35"/>
      <c r="HL61" s="35"/>
      <c r="HM61" s="35"/>
      <c r="HN61" s="35"/>
      <c r="HO61" s="35"/>
      <c r="HP61" s="35"/>
      <c r="HQ61" s="35"/>
      <c r="HR61" s="35"/>
      <c r="HS61" s="35"/>
      <c r="HT61" s="35"/>
      <c r="HU61" s="35"/>
      <c r="HV61" s="35"/>
      <c r="HW61" s="35"/>
      <c r="HX61" s="35"/>
      <c r="HY61" s="35"/>
      <c r="HZ61" s="35"/>
      <c r="IA61" s="35"/>
      <c r="IB61" s="35"/>
      <c r="IC61" s="35"/>
      <c r="ID61" s="35"/>
      <c r="IE61" s="35"/>
      <c r="IF61" s="35"/>
      <c r="IG61" s="35"/>
      <c r="IH61" s="35"/>
      <c r="II61" s="35"/>
      <c r="IJ61" s="35"/>
      <c r="IK61" s="35"/>
      <c r="IL61" s="35"/>
      <c r="IM61" s="35"/>
      <c r="IN61" s="35"/>
      <c r="IO61" s="35"/>
    </row>
    <row r="62" spans="1:249" x14ac:dyDescent="0.25">
      <c r="A62" s="29" t="s">
        <v>241</v>
      </c>
      <c r="B62" s="30" t="s">
        <v>238</v>
      </c>
      <c r="C62" s="31" t="s">
        <v>243</v>
      </c>
      <c r="D62" s="31" t="s">
        <v>244</v>
      </c>
      <c r="E62" s="38">
        <v>296</v>
      </c>
      <c r="F62" s="188">
        <f>G62+H62+I62+J62</f>
        <v>0</v>
      </c>
      <c r="G62" s="188"/>
      <c r="H62" s="188"/>
      <c r="I62" s="188"/>
      <c r="J62" s="188"/>
      <c r="K62" s="35"/>
      <c r="L62" s="35"/>
      <c r="M62" s="35"/>
      <c r="N62" s="35"/>
      <c r="O62" s="35"/>
      <c r="P62" s="35"/>
      <c r="Q62" s="35"/>
      <c r="R62" s="35"/>
      <c r="S62" s="35"/>
      <c r="T62" s="35"/>
      <c r="U62" s="35"/>
      <c r="V62" s="35"/>
      <c r="W62" s="35"/>
      <c r="X62" s="35"/>
      <c r="Y62" s="35"/>
      <c r="Z62" s="35"/>
      <c r="AA62" s="35"/>
      <c r="AB62" s="35"/>
      <c r="AC62" s="35"/>
      <c r="AD62" s="35"/>
      <c r="AE62" s="35"/>
      <c r="AF62" s="35"/>
      <c r="AG62" s="35"/>
      <c r="AH62" s="35"/>
      <c r="AI62" s="35"/>
      <c r="AJ62" s="35"/>
      <c r="AK62" s="35"/>
      <c r="AL62" s="35"/>
      <c r="AM62" s="35"/>
      <c r="AN62" s="35"/>
      <c r="AO62" s="35"/>
      <c r="AP62" s="35"/>
      <c r="AQ62" s="35"/>
      <c r="AR62" s="35"/>
      <c r="AS62" s="35"/>
      <c r="AT62" s="35"/>
      <c r="AU62" s="35"/>
      <c r="AV62" s="35"/>
      <c r="AW62" s="35"/>
      <c r="AX62" s="35"/>
      <c r="AY62" s="35"/>
      <c r="AZ62" s="35"/>
      <c r="BA62" s="35"/>
      <c r="BB62" s="35"/>
      <c r="BC62" s="35"/>
      <c r="BD62" s="35"/>
      <c r="BE62" s="35"/>
      <c r="BF62" s="35"/>
      <c r="BG62" s="35"/>
      <c r="BH62" s="35"/>
      <c r="BI62" s="35"/>
      <c r="BJ62" s="35"/>
      <c r="BK62" s="35"/>
      <c r="BL62" s="35"/>
      <c r="BM62" s="35"/>
      <c r="BN62" s="35"/>
      <c r="BO62" s="35"/>
      <c r="BP62" s="35"/>
      <c r="BQ62" s="35"/>
      <c r="BR62" s="35"/>
      <c r="BS62" s="35"/>
      <c r="BT62" s="35"/>
      <c r="BU62" s="35"/>
      <c r="BV62" s="35"/>
      <c r="BW62" s="35"/>
      <c r="BX62" s="35"/>
      <c r="BY62" s="35"/>
      <c r="BZ62" s="35"/>
      <c r="CA62" s="35"/>
      <c r="CB62" s="35"/>
      <c r="CC62" s="35"/>
      <c r="CD62" s="35"/>
      <c r="CE62" s="35"/>
      <c r="CF62" s="35"/>
      <c r="CG62" s="35"/>
      <c r="CH62" s="35"/>
      <c r="CI62" s="35"/>
      <c r="CJ62" s="35"/>
      <c r="CK62" s="35"/>
      <c r="CL62" s="35"/>
      <c r="CM62" s="35"/>
      <c r="CN62" s="35"/>
      <c r="CO62" s="35"/>
      <c r="CP62" s="35"/>
      <c r="CQ62" s="35"/>
      <c r="CR62" s="35"/>
      <c r="CS62" s="35"/>
      <c r="CT62" s="35"/>
      <c r="CU62" s="35"/>
      <c r="CV62" s="35"/>
      <c r="CW62" s="35"/>
      <c r="CX62" s="35"/>
      <c r="CY62" s="35"/>
      <c r="CZ62" s="35"/>
      <c r="DA62" s="35"/>
      <c r="DB62" s="35"/>
      <c r="DC62" s="35"/>
      <c r="DD62" s="35"/>
      <c r="DE62" s="35"/>
      <c r="DF62" s="35"/>
      <c r="DG62" s="35"/>
      <c r="DH62" s="35"/>
      <c r="DI62" s="35"/>
      <c r="DJ62" s="35"/>
      <c r="DK62" s="35"/>
      <c r="DL62" s="35"/>
      <c r="DM62" s="35"/>
      <c r="DN62" s="35"/>
      <c r="DO62" s="35"/>
      <c r="DP62" s="35"/>
      <c r="DQ62" s="35"/>
      <c r="DR62" s="35"/>
      <c r="DS62" s="35"/>
      <c r="DT62" s="35"/>
      <c r="DU62" s="35"/>
      <c r="DV62" s="35"/>
      <c r="DW62" s="35"/>
      <c r="DX62" s="35"/>
      <c r="DY62" s="35"/>
      <c r="DZ62" s="35"/>
      <c r="EA62" s="35"/>
      <c r="EB62" s="35"/>
      <c r="EC62" s="35"/>
      <c r="ED62" s="35"/>
      <c r="EE62" s="35"/>
      <c r="EF62" s="35"/>
      <c r="EG62" s="35"/>
      <c r="EH62" s="35"/>
      <c r="EI62" s="35"/>
      <c r="EJ62" s="35"/>
      <c r="EK62" s="35"/>
      <c r="EL62" s="35"/>
      <c r="EM62" s="35"/>
      <c r="EN62" s="35"/>
      <c r="EO62" s="35"/>
      <c r="EP62" s="35"/>
      <c r="EQ62" s="35"/>
      <c r="ER62" s="35"/>
      <c r="ES62" s="35"/>
      <c r="ET62" s="35"/>
      <c r="EU62" s="35"/>
      <c r="EV62" s="35"/>
      <c r="EW62" s="35"/>
      <c r="EX62" s="35"/>
      <c r="EY62" s="35"/>
      <c r="EZ62" s="35"/>
      <c r="FA62" s="35"/>
      <c r="FB62" s="35"/>
      <c r="FC62" s="35"/>
      <c r="FD62" s="35"/>
      <c r="FE62" s="35"/>
      <c r="FF62" s="35"/>
      <c r="FG62" s="35"/>
      <c r="FH62" s="35"/>
      <c r="FI62" s="35"/>
      <c r="FJ62" s="35"/>
      <c r="FK62" s="35"/>
      <c r="FL62" s="35"/>
      <c r="FM62" s="35"/>
      <c r="FN62" s="35"/>
      <c r="FO62" s="35"/>
      <c r="FP62" s="35"/>
      <c r="FQ62" s="35"/>
      <c r="FR62" s="35"/>
      <c r="FS62" s="35"/>
      <c r="FT62" s="35"/>
      <c r="FU62" s="35"/>
      <c r="FV62" s="35"/>
      <c r="FW62" s="35"/>
      <c r="FX62" s="35"/>
      <c r="FY62" s="35"/>
      <c r="FZ62" s="35"/>
      <c r="GA62" s="35"/>
      <c r="GB62" s="35"/>
      <c r="GC62" s="35"/>
      <c r="GD62" s="35"/>
      <c r="GE62" s="35"/>
      <c r="GF62" s="35"/>
      <c r="GG62" s="35"/>
      <c r="GH62" s="35"/>
      <c r="GI62" s="35"/>
      <c r="GJ62" s="35"/>
      <c r="GK62" s="35"/>
      <c r="GL62" s="35"/>
      <c r="GM62" s="35"/>
      <c r="GN62" s="35"/>
      <c r="GO62" s="35"/>
      <c r="GP62" s="35"/>
      <c r="GQ62" s="35"/>
      <c r="GR62" s="35"/>
      <c r="GS62" s="35"/>
      <c r="GT62" s="35"/>
      <c r="GU62" s="35"/>
      <c r="GV62" s="35"/>
      <c r="GW62" s="35"/>
      <c r="GX62" s="35"/>
      <c r="GY62" s="35"/>
      <c r="GZ62" s="35"/>
      <c r="HA62" s="35"/>
      <c r="HB62" s="35"/>
      <c r="HC62" s="35"/>
      <c r="HD62" s="35"/>
      <c r="HE62" s="35"/>
      <c r="HF62" s="35"/>
      <c r="HG62" s="35"/>
      <c r="HH62" s="35"/>
      <c r="HI62" s="35"/>
      <c r="HJ62" s="35"/>
      <c r="HK62" s="35"/>
      <c r="HL62" s="35"/>
      <c r="HM62" s="35"/>
      <c r="HN62" s="35"/>
      <c r="HO62" s="35"/>
      <c r="HP62" s="35"/>
      <c r="HQ62" s="35"/>
      <c r="HR62" s="35"/>
      <c r="HS62" s="35"/>
      <c r="HT62" s="35"/>
      <c r="HU62" s="35"/>
      <c r="HV62" s="35"/>
      <c r="HW62" s="35"/>
      <c r="HX62" s="35"/>
      <c r="HY62" s="35"/>
      <c r="HZ62" s="35"/>
      <c r="IA62" s="35"/>
      <c r="IB62" s="35"/>
      <c r="IC62" s="35"/>
      <c r="ID62" s="35"/>
      <c r="IE62" s="35"/>
      <c r="IF62" s="35"/>
      <c r="IG62" s="35"/>
      <c r="IH62" s="35"/>
      <c r="II62" s="35"/>
      <c r="IJ62" s="35"/>
      <c r="IK62" s="35"/>
      <c r="IL62" s="35"/>
      <c r="IM62" s="35"/>
      <c r="IN62" s="35"/>
      <c r="IO62" s="35"/>
    </row>
    <row r="63" spans="1:249" x14ac:dyDescent="0.25">
      <c r="A63" s="29" t="s">
        <v>245</v>
      </c>
      <c r="B63" s="30" t="s">
        <v>242</v>
      </c>
      <c r="C63" s="31"/>
      <c r="D63" s="31" t="s">
        <v>247</v>
      </c>
      <c r="E63" s="38">
        <v>296</v>
      </c>
      <c r="F63" s="188">
        <f>G63+H63+I63+J63</f>
        <v>0</v>
      </c>
      <c r="G63" s="188"/>
      <c r="H63" s="188"/>
      <c r="I63" s="188"/>
      <c r="J63" s="188"/>
      <c r="K63" s="35"/>
      <c r="L63" s="35"/>
      <c r="M63" s="35"/>
      <c r="N63" s="35"/>
      <c r="O63" s="35"/>
      <c r="P63" s="35"/>
      <c r="Q63" s="35"/>
      <c r="R63" s="35"/>
      <c r="S63" s="35"/>
      <c r="T63" s="35"/>
      <c r="U63" s="35"/>
      <c r="V63" s="35"/>
      <c r="W63" s="35"/>
      <c r="X63" s="35"/>
      <c r="Y63" s="35"/>
      <c r="Z63" s="35"/>
      <c r="AA63" s="35"/>
      <c r="AB63" s="35"/>
      <c r="AC63" s="35"/>
      <c r="AD63" s="35"/>
      <c r="AE63" s="35"/>
      <c r="AF63" s="35"/>
      <c r="AG63" s="35"/>
      <c r="AH63" s="35"/>
      <c r="AI63" s="35"/>
      <c r="AJ63" s="35"/>
      <c r="AK63" s="35"/>
      <c r="AL63" s="35"/>
      <c r="AM63" s="35"/>
      <c r="AN63" s="35"/>
      <c r="AO63" s="35"/>
      <c r="AP63" s="35"/>
      <c r="AQ63" s="35"/>
      <c r="AR63" s="35"/>
      <c r="AS63" s="35"/>
      <c r="AT63" s="35"/>
      <c r="AU63" s="35"/>
      <c r="AV63" s="35"/>
      <c r="AW63" s="35"/>
      <c r="AX63" s="35"/>
      <c r="AY63" s="35"/>
      <c r="AZ63" s="35"/>
      <c r="BA63" s="35"/>
      <c r="BB63" s="35"/>
      <c r="BC63" s="35"/>
      <c r="BD63" s="35"/>
      <c r="BE63" s="35"/>
      <c r="BF63" s="35"/>
      <c r="BG63" s="35"/>
      <c r="BH63" s="35"/>
      <c r="BI63" s="35"/>
      <c r="BJ63" s="35"/>
      <c r="BK63" s="35"/>
      <c r="BL63" s="35"/>
      <c r="BM63" s="35"/>
      <c r="BN63" s="35"/>
      <c r="BO63" s="35"/>
      <c r="BP63" s="35"/>
      <c r="BQ63" s="35"/>
      <c r="BR63" s="35"/>
      <c r="BS63" s="35"/>
      <c r="BT63" s="35"/>
      <c r="BU63" s="35"/>
      <c r="BV63" s="35"/>
      <c r="BW63" s="35"/>
      <c r="BX63" s="35"/>
      <c r="BY63" s="35"/>
      <c r="BZ63" s="35"/>
      <c r="CA63" s="35"/>
      <c r="CB63" s="35"/>
      <c r="CC63" s="35"/>
      <c r="CD63" s="35"/>
      <c r="CE63" s="35"/>
      <c r="CF63" s="35"/>
      <c r="CG63" s="35"/>
      <c r="CH63" s="35"/>
      <c r="CI63" s="35"/>
      <c r="CJ63" s="35"/>
      <c r="CK63" s="35"/>
      <c r="CL63" s="35"/>
      <c r="CM63" s="35"/>
      <c r="CN63" s="35"/>
      <c r="CO63" s="35"/>
      <c r="CP63" s="35"/>
      <c r="CQ63" s="35"/>
      <c r="CR63" s="35"/>
      <c r="CS63" s="35"/>
      <c r="CT63" s="35"/>
      <c r="CU63" s="35"/>
      <c r="CV63" s="35"/>
      <c r="CW63" s="35"/>
      <c r="CX63" s="35"/>
      <c r="CY63" s="35"/>
      <c r="CZ63" s="35"/>
      <c r="DA63" s="35"/>
      <c r="DB63" s="35"/>
      <c r="DC63" s="35"/>
      <c r="DD63" s="35"/>
      <c r="DE63" s="35"/>
      <c r="DF63" s="35"/>
      <c r="DG63" s="35"/>
      <c r="DH63" s="35"/>
      <c r="DI63" s="35"/>
      <c r="DJ63" s="35"/>
      <c r="DK63" s="35"/>
      <c r="DL63" s="35"/>
      <c r="DM63" s="35"/>
      <c r="DN63" s="35"/>
      <c r="DO63" s="35"/>
      <c r="DP63" s="35"/>
      <c r="DQ63" s="35"/>
      <c r="DR63" s="35"/>
      <c r="DS63" s="35"/>
      <c r="DT63" s="35"/>
      <c r="DU63" s="35"/>
      <c r="DV63" s="35"/>
      <c r="DW63" s="35"/>
      <c r="DX63" s="35"/>
      <c r="DY63" s="35"/>
      <c r="DZ63" s="35"/>
      <c r="EA63" s="35"/>
      <c r="EB63" s="35"/>
      <c r="EC63" s="35"/>
      <c r="ED63" s="35"/>
      <c r="EE63" s="35"/>
      <c r="EF63" s="35"/>
      <c r="EG63" s="35"/>
      <c r="EH63" s="35"/>
      <c r="EI63" s="35"/>
      <c r="EJ63" s="35"/>
      <c r="EK63" s="35"/>
      <c r="EL63" s="35"/>
      <c r="EM63" s="35"/>
      <c r="EN63" s="35"/>
      <c r="EO63" s="35"/>
      <c r="EP63" s="35"/>
      <c r="EQ63" s="35"/>
      <c r="ER63" s="35"/>
      <c r="ES63" s="35"/>
      <c r="ET63" s="35"/>
      <c r="EU63" s="35"/>
      <c r="EV63" s="35"/>
      <c r="EW63" s="35"/>
      <c r="EX63" s="35"/>
      <c r="EY63" s="35"/>
      <c r="EZ63" s="35"/>
      <c r="FA63" s="35"/>
      <c r="FB63" s="35"/>
      <c r="FC63" s="35"/>
      <c r="FD63" s="35"/>
      <c r="FE63" s="35"/>
      <c r="FF63" s="35"/>
      <c r="FG63" s="35"/>
      <c r="FH63" s="35"/>
      <c r="FI63" s="35"/>
      <c r="FJ63" s="35"/>
      <c r="FK63" s="35"/>
      <c r="FL63" s="35"/>
      <c r="FM63" s="35"/>
      <c r="FN63" s="35"/>
      <c r="FO63" s="35"/>
      <c r="FP63" s="35"/>
      <c r="FQ63" s="35"/>
      <c r="FR63" s="35"/>
      <c r="FS63" s="35"/>
      <c r="FT63" s="35"/>
      <c r="FU63" s="35"/>
      <c r="FV63" s="35"/>
      <c r="FW63" s="35"/>
      <c r="FX63" s="35"/>
      <c r="FY63" s="35"/>
      <c r="FZ63" s="35"/>
      <c r="GA63" s="35"/>
      <c r="GB63" s="35"/>
      <c r="GC63" s="35"/>
      <c r="GD63" s="35"/>
      <c r="GE63" s="35"/>
      <c r="GF63" s="35"/>
      <c r="GG63" s="35"/>
      <c r="GH63" s="35"/>
      <c r="GI63" s="35"/>
      <c r="GJ63" s="35"/>
      <c r="GK63" s="35"/>
      <c r="GL63" s="35"/>
      <c r="GM63" s="35"/>
      <c r="GN63" s="35"/>
      <c r="GO63" s="35"/>
      <c r="GP63" s="35"/>
      <c r="GQ63" s="35"/>
      <c r="GR63" s="35"/>
      <c r="GS63" s="35"/>
      <c r="GT63" s="35"/>
      <c r="GU63" s="35"/>
      <c r="GV63" s="35"/>
      <c r="GW63" s="35"/>
      <c r="GX63" s="35"/>
      <c r="GY63" s="35"/>
      <c r="GZ63" s="35"/>
      <c r="HA63" s="35"/>
      <c r="HB63" s="35"/>
      <c r="HC63" s="35"/>
      <c r="HD63" s="35"/>
      <c r="HE63" s="35"/>
      <c r="HF63" s="35"/>
      <c r="HG63" s="35"/>
      <c r="HH63" s="35"/>
      <c r="HI63" s="35"/>
      <c r="HJ63" s="35"/>
      <c r="HK63" s="35"/>
      <c r="HL63" s="35"/>
      <c r="HM63" s="35"/>
      <c r="HN63" s="35"/>
      <c r="HO63" s="35"/>
      <c r="HP63" s="35"/>
      <c r="HQ63" s="35"/>
      <c r="HR63" s="35"/>
      <c r="HS63" s="35"/>
      <c r="HT63" s="35"/>
      <c r="HU63" s="35"/>
      <c r="HV63" s="35"/>
      <c r="HW63" s="35"/>
      <c r="HX63" s="35"/>
      <c r="HY63" s="35"/>
      <c r="HZ63" s="35"/>
      <c r="IA63" s="35"/>
      <c r="IB63" s="35"/>
      <c r="IC63" s="35"/>
      <c r="ID63" s="35"/>
      <c r="IE63" s="35"/>
      <c r="IF63" s="35"/>
      <c r="IG63" s="35"/>
      <c r="IH63" s="35"/>
      <c r="II63" s="35"/>
      <c r="IJ63" s="35"/>
      <c r="IK63" s="35"/>
      <c r="IL63" s="35"/>
      <c r="IM63" s="35"/>
      <c r="IN63" s="35"/>
      <c r="IO63" s="35"/>
    </row>
    <row r="64" spans="1:249" ht="38.25" x14ac:dyDescent="0.25">
      <c r="A64" s="29" t="s">
        <v>291</v>
      </c>
      <c r="B64" s="30" t="s">
        <v>246</v>
      </c>
      <c r="C64" s="31"/>
      <c r="D64" s="31" t="s">
        <v>299</v>
      </c>
      <c r="E64" s="52" t="s">
        <v>178</v>
      </c>
      <c r="F64" s="52">
        <f>G64+H64+I64+J64</f>
        <v>0</v>
      </c>
      <c r="G64" s="52">
        <f>G66</f>
        <v>0</v>
      </c>
      <c r="H64" s="52">
        <f>H66</f>
        <v>0</v>
      </c>
      <c r="I64" s="52">
        <f>I66</f>
        <v>0</v>
      </c>
      <c r="J64" s="52">
        <f>J66</f>
        <v>0</v>
      </c>
      <c r="K64" s="35"/>
      <c r="L64" s="35"/>
      <c r="M64" s="35"/>
      <c r="N64" s="35"/>
      <c r="O64" s="35"/>
      <c r="P64" s="35"/>
      <c r="Q64" s="35"/>
      <c r="R64" s="35"/>
      <c r="S64" s="35"/>
      <c r="T64" s="35"/>
      <c r="U64" s="35"/>
      <c r="V64" s="35"/>
      <c r="W64" s="35"/>
      <c r="X64" s="35"/>
      <c r="Y64" s="35"/>
      <c r="Z64" s="35"/>
      <c r="AA64" s="35"/>
      <c r="AB64" s="35"/>
      <c r="AC64" s="35"/>
      <c r="AD64" s="35"/>
      <c r="AE64" s="35"/>
      <c r="AF64" s="35"/>
      <c r="AG64" s="35"/>
      <c r="AH64" s="35"/>
      <c r="AI64" s="35"/>
      <c r="AJ64" s="35"/>
      <c r="AK64" s="35"/>
      <c r="AL64" s="35"/>
      <c r="AM64" s="35"/>
      <c r="AN64" s="35"/>
      <c r="AO64" s="35"/>
      <c r="AP64" s="35"/>
      <c r="AQ64" s="35"/>
      <c r="AR64" s="35"/>
      <c r="AS64" s="35"/>
      <c r="AT64" s="35"/>
      <c r="AU64" s="35"/>
      <c r="AV64" s="35"/>
      <c r="AW64" s="35"/>
      <c r="AX64" s="35"/>
      <c r="AY64" s="35"/>
      <c r="AZ64" s="35"/>
      <c r="BA64" s="35"/>
      <c r="BB64" s="35"/>
      <c r="BC64" s="35"/>
      <c r="BD64" s="35"/>
      <c r="BE64" s="35"/>
      <c r="BF64" s="35"/>
      <c r="BG64" s="35"/>
      <c r="BH64" s="35"/>
      <c r="BI64" s="35"/>
      <c r="BJ64" s="35"/>
      <c r="BK64" s="35"/>
      <c r="BL64" s="35"/>
      <c r="BM64" s="35"/>
      <c r="BN64" s="35"/>
      <c r="BO64" s="35"/>
      <c r="BP64" s="35"/>
      <c r="BQ64" s="35"/>
      <c r="BR64" s="35"/>
      <c r="BS64" s="35"/>
      <c r="BT64" s="35"/>
      <c r="BU64" s="35"/>
      <c r="BV64" s="35"/>
      <c r="BW64" s="35"/>
      <c r="BX64" s="35"/>
      <c r="BY64" s="35"/>
      <c r="BZ64" s="35"/>
      <c r="CA64" s="35"/>
      <c r="CB64" s="35"/>
      <c r="CC64" s="35"/>
      <c r="CD64" s="35"/>
      <c r="CE64" s="35"/>
      <c r="CF64" s="35"/>
      <c r="CG64" s="35"/>
      <c r="CH64" s="35"/>
      <c r="CI64" s="35"/>
      <c r="CJ64" s="35"/>
      <c r="CK64" s="35"/>
      <c r="CL64" s="35"/>
      <c r="CM64" s="35"/>
      <c r="CN64" s="35"/>
      <c r="CO64" s="35"/>
      <c r="CP64" s="35"/>
      <c r="CQ64" s="35"/>
      <c r="CR64" s="35"/>
      <c r="CS64" s="35"/>
      <c r="CT64" s="35"/>
      <c r="CU64" s="35"/>
      <c r="CV64" s="35"/>
      <c r="CW64" s="35"/>
      <c r="CX64" s="35"/>
      <c r="CY64" s="35"/>
      <c r="CZ64" s="35"/>
      <c r="DA64" s="35"/>
      <c r="DB64" s="35"/>
      <c r="DC64" s="35"/>
      <c r="DD64" s="35"/>
      <c r="DE64" s="35"/>
      <c r="DF64" s="35"/>
      <c r="DG64" s="35"/>
      <c r="DH64" s="35"/>
      <c r="DI64" s="35"/>
      <c r="DJ64" s="35"/>
      <c r="DK64" s="35"/>
      <c r="DL64" s="35"/>
      <c r="DM64" s="35"/>
      <c r="DN64" s="35"/>
      <c r="DO64" s="35"/>
      <c r="DP64" s="35"/>
      <c r="DQ64" s="35"/>
      <c r="DR64" s="35"/>
      <c r="DS64" s="35"/>
      <c r="DT64" s="35"/>
      <c r="DU64" s="35"/>
      <c r="DV64" s="35"/>
      <c r="DW64" s="35"/>
      <c r="DX64" s="35"/>
      <c r="DY64" s="35"/>
      <c r="DZ64" s="35"/>
      <c r="EA64" s="35"/>
      <c r="EB64" s="35"/>
      <c r="EC64" s="35"/>
      <c r="ED64" s="35"/>
      <c r="EE64" s="35"/>
      <c r="EF64" s="35"/>
      <c r="EG64" s="35"/>
      <c r="EH64" s="35"/>
      <c r="EI64" s="35"/>
      <c r="EJ64" s="35"/>
      <c r="EK64" s="35"/>
      <c r="EL64" s="35"/>
      <c r="EM64" s="35"/>
      <c r="EN64" s="35"/>
      <c r="EO64" s="35"/>
      <c r="EP64" s="35"/>
      <c r="EQ64" s="35"/>
      <c r="ER64" s="35"/>
      <c r="ES64" s="35"/>
      <c r="ET64" s="35"/>
      <c r="EU64" s="35"/>
      <c r="EV64" s="35"/>
      <c r="EW64" s="35"/>
      <c r="EX64" s="35"/>
      <c r="EY64" s="35"/>
      <c r="EZ64" s="35"/>
      <c r="FA64" s="35"/>
      <c r="FB64" s="35"/>
      <c r="FC64" s="35"/>
      <c r="FD64" s="35"/>
      <c r="FE64" s="35"/>
      <c r="FF64" s="35"/>
      <c r="FG64" s="35"/>
      <c r="FH64" s="35"/>
      <c r="FI64" s="35"/>
      <c r="FJ64" s="35"/>
      <c r="FK64" s="35"/>
      <c r="FL64" s="35"/>
      <c r="FM64" s="35"/>
      <c r="FN64" s="35"/>
      <c r="FO64" s="35"/>
      <c r="FP64" s="35"/>
      <c r="FQ64" s="35"/>
      <c r="FR64" s="35"/>
      <c r="FS64" s="35"/>
      <c r="FT64" s="35"/>
      <c r="FU64" s="35"/>
      <c r="FV64" s="35"/>
      <c r="FW64" s="35"/>
      <c r="FX64" s="35"/>
      <c r="FY64" s="35"/>
      <c r="FZ64" s="35"/>
      <c r="GA64" s="35"/>
      <c r="GB64" s="35"/>
      <c r="GC64" s="35"/>
      <c r="GD64" s="35"/>
      <c r="GE64" s="35"/>
      <c r="GF64" s="35"/>
      <c r="GG64" s="35"/>
      <c r="GH64" s="35"/>
      <c r="GI64" s="35"/>
      <c r="GJ64" s="35"/>
      <c r="GK64" s="35"/>
      <c r="GL64" s="35"/>
      <c r="GM64" s="35"/>
      <c r="GN64" s="35"/>
      <c r="GO64" s="35"/>
      <c r="GP64" s="35"/>
      <c r="GQ64" s="35"/>
      <c r="GR64" s="35"/>
      <c r="GS64" s="35"/>
      <c r="GT64" s="35"/>
      <c r="GU64" s="35"/>
      <c r="GV64" s="35"/>
      <c r="GW64" s="35"/>
      <c r="GX64" s="35"/>
      <c r="GY64" s="35"/>
      <c r="GZ64" s="35"/>
      <c r="HA64" s="35"/>
      <c r="HB64" s="35"/>
      <c r="HC64" s="35"/>
      <c r="HD64" s="35"/>
      <c r="HE64" s="35"/>
      <c r="HF64" s="35"/>
      <c r="HG64" s="35"/>
      <c r="HH64" s="35"/>
      <c r="HI64" s="35"/>
      <c r="HJ64" s="35"/>
      <c r="HK64" s="35"/>
      <c r="HL64" s="35"/>
      <c r="HM64" s="35"/>
      <c r="HN64" s="35"/>
      <c r="HO64" s="35"/>
      <c r="HP64" s="35"/>
      <c r="HQ64" s="35"/>
      <c r="HR64" s="35"/>
      <c r="HS64" s="35"/>
      <c r="HT64" s="35"/>
      <c r="HU64" s="35"/>
      <c r="HV64" s="35"/>
      <c r="HW64" s="35"/>
      <c r="HX64" s="35"/>
      <c r="HY64" s="35"/>
      <c r="HZ64" s="35"/>
      <c r="IA64" s="35"/>
      <c r="IB64" s="35"/>
      <c r="IC64" s="35"/>
      <c r="ID64" s="35"/>
      <c r="IE64" s="35"/>
      <c r="IF64" s="35"/>
      <c r="IG64" s="35"/>
      <c r="IH64" s="35"/>
      <c r="II64" s="35"/>
      <c r="IJ64" s="35"/>
      <c r="IK64" s="35"/>
      <c r="IL64" s="35"/>
      <c r="IM64" s="35"/>
      <c r="IN64" s="35"/>
      <c r="IO64" s="35"/>
    </row>
    <row r="65" spans="1:249" x14ac:dyDescent="0.25">
      <c r="A65" s="27" t="s">
        <v>1</v>
      </c>
      <c r="B65" s="202" t="s">
        <v>178</v>
      </c>
      <c r="C65" s="203" t="s">
        <v>178</v>
      </c>
      <c r="D65" s="203" t="s">
        <v>178</v>
      </c>
      <c r="E65" s="203" t="s">
        <v>178</v>
      </c>
      <c r="F65" s="203"/>
      <c r="G65" s="203"/>
      <c r="H65" s="203"/>
      <c r="I65" s="203"/>
      <c r="J65" s="203"/>
      <c r="K65" s="35"/>
      <c r="L65" s="35"/>
      <c r="M65" s="35"/>
      <c r="N65" s="35"/>
      <c r="O65" s="35"/>
      <c r="P65" s="35"/>
      <c r="Q65" s="35"/>
      <c r="R65" s="35"/>
      <c r="S65" s="35"/>
      <c r="T65" s="35"/>
      <c r="U65" s="35"/>
      <c r="V65" s="35"/>
      <c r="W65" s="35"/>
      <c r="X65" s="35"/>
      <c r="Y65" s="35"/>
      <c r="Z65" s="35"/>
      <c r="AA65" s="35"/>
      <c r="AB65" s="35"/>
      <c r="AC65" s="35"/>
      <c r="AD65" s="35"/>
      <c r="AE65" s="35"/>
      <c r="AF65" s="35"/>
      <c r="AG65" s="35"/>
      <c r="AH65" s="35"/>
      <c r="AI65" s="35"/>
      <c r="AJ65" s="35"/>
      <c r="AK65" s="35"/>
      <c r="AL65" s="35"/>
      <c r="AM65" s="35"/>
      <c r="AN65" s="35"/>
      <c r="AO65" s="35"/>
      <c r="AP65" s="35"/>
      <c r="AQ65" s="35"/>
      <c r="AR65" s="35"/>
      <c r="AS65" s="35"/>
      <c r="AT65" s="35"/>
      <c r="AU65" s="35"/>
      <c r="AV65" s="35"/>
      <c r="AW65" s="35"/>
      <c r="AX65" s="35"/>
      <c r="AY65" s="35"/>
      <c r="AZ65" s="35"/>
      <c r="BA65" s="35"/>
      <c r="BB65" s="35"/>
      <c r="BC65" s="35"/>
      <c r="BD65" s="35"/>
      <c r="BE65" s="35"/>
      <c r="BF65" s="35"/>
      <c r="BG65" s="35"/>
      <c r="BH65" s="35"/>
      <c r="BI65" s="35"/>
      <c r="BJ65" s="35"/>
      <c r="BK65" s="35"/>
      <c r="BL65" s="35"/>
      <c r="BM65" s="35"/>
      <c r="BN65" s="35"/>
      <c r="BO65" s="35"/>
      <c r="BP65" s="35"/>
      <c r="BQ65" s="35"/>
      <c r="BR65" s="35"/>
      <c r="BS65" s="35"/>
      <c r="BT65" s="35"/>
      <c r="BU65" s="35"/>
      <c r="BV65" s="35"/>
      <c r="BW65" s="35"/>
      <c r="BX65" s="35"/>
      <c r="BY65" s="35"/>
      <c r="BZ65" s="35"/>
      <c r="CA65" s="35"/>
      <c r="CB65" s="35"/>
      <c r="CC65" s="35"/>
      <c r="CD65" s="35"/>
      <c r="CE65" s="35"/>
      <c r="CF65" s="35"/>
      <c r="CG65" s="35"/>
      <c r="CH65" s="35"/>
      <c r="CI65" s="35"/>
      <c r="CJ65" s="35"/>
      <c r="CK65" s="35"/>
      <c r="CL65" s="35"/>
      <c r="CM65" s="35"/>
      <c r="CN65" s="35"/>
      <c r="CO65" s="35"/>
      <c r="CP65" s="35"/>
      <c r="CQ65" s="35"/>
      <c r="CR65" s="35"/>
      <c r="CS65" s="35"/>
      <c r="CT65" s="35"/>
      <c r="CU65" s="35"/>
      <c r="CV65" s="35"/>
      <c r="CW65" s="35"/>
      <c r="CX65" s="35"/>
      <c r="CY65" s="35"/>
      <c r="CZ65" s="35"/>
      <c r="DA65" s="35"/>
      <c r="DB65" s="35"/>
      <c r="DC65" s="35"/>
      <c r="DD65" s="35"/>
      <c r="DE65" s="35"/>
      <c r="DF65" s="35"/>
      <c r="DG65" s="35"/>
      <c r="DH65" s="35"/>
      <c r="DI65" s="35"/>
      <c r="DJ65" s="35"/>
      <c r="DK65" s="35"/>
      <c r="DL65" s="35"/>
      <c r="DM65" s="35"/>
      <c r="DN65" s="35"/>
      <c r="DO65" s="35"/>
      <c r="DP65" s="35"/>
      <c r="DQ65" s="35"/>
      <c r="DR65" s="35"/>
      <c r="DS65" s="35"/>
      <c r="DT65" s="35"/>
      <c r="DU65" s="35"/>
      <c r="DV65" s="35"/>
      <c r="DW65" s="35"/>
      <c r="DX65" s="35"/>
      <c r="DY65" s="35"/>
      <c r="DZ65" s="35"/>
      <c r="EA65" s="35"/>
      <c r="EB65" s="35"/>
      <c r="EC65" s="35"/>
      <c r="ED65" s="35"/>
      <c r="EE65" s="35"/>
      <c r="EF65" s="35"/>
      <c r="EG65" s="35"/>
      <c r="EH65" s="35"/>
      <c r="EI65" s="35"/>
      <c r="EJ65" s="35"/>
      <c r="EK65" s="35"/>
      <c r="EL65" s="35"/>
      <c r="EM65" s="35"/>
      <c r="EN65" s="35"/>
      <c r="EO65" s="35"/>
      <c r="EP65" s="35"/>
      <c r="EQ65" s="35"/>
      <c r="ER65" s="35"/>
      <c r="ES65" s="35"/>
      <c r="ET65" s="35"/>
      <c r="EU65" s="35"/>
      <c r="EV65" s="35"/>
      <c r="EW65" s="35"/>
      <c r="EX65" s="35"/>
      <c r="EY65" s="35"/>
      <c r="EZ65" s="35"/>
      <c r="FA65" s="35"/>
      <c r="FB65" s="35"/>
      <c r="FC65" s="35"/>
      <c r="FD65" s="35"/>
      <c r="FE65" s="35"/>
      <c r="FF65" s="35"/>
      <c r="FG65" s="35"/>
      <c r="FH65" s="35"/>
      <c r="FI65" s="35"/>
      <c r="FJ65" s="35"/>
      <c r="FK65" s="35"/>
      <c r="FL65" s="35"/>
      <c r="FM65" s="35"/>
      <c r="FN65" s="35"/>
      <c r="FO65" s="35"/>
      <c r="FP65" s="35"/>
      <c r="FQ65" s="35"/>
      <c r="FR65" s="35"/>
      <c r="FS65" s="35"/>
      <c r="FT65" s="35"/>
      <c r="FU65" s="35"/>
      <c r="FV65" s="35"/>
      <c r="FW65" s="35"/>
      <c r="FX65" s="35"/>
      <c r="FY65" s="35"/>
      <c r="FZ65" s="35"/>
      <c r="GA65" s="35"/>
      <c r="GB65" s="35"/>
      <c r="GC65" s="35"/>
      <c r="GD65" s="35"/>
      <c r="GE65" s="35"/>
      <c r="GF65" s="35"/>
      <c r="GG65" s="35"/>
      <c r="GH65" s="35"/>
      <c r="GI65" s="35"/>
      <c r="GJ65" s="35"/>
      <c r="GK65" s="35"/>
      <c r="GL65" s="35"/>
      <c r="GM65" s="35"/>
      <c r="GN65" s="35"/>
      <c r="GO65" s="35"/>
      <c r="GP65" s="35"/>
      <c r="GQ65" s="35"/>
      <c r="GR65" s="35"/>
      <c r="GS65" s="35"/>
      <c r="GT65" s="35"/>
      <c r="GU65" s="35"/>
      <c r="GV65" s="35"/>
      <c r="GW65" s="35"/>
      <c r="GX65" s="35"/>
      <c r="GY65" s="35"/>
      <c r="GZ65" s="35"/>
      <c r="HA65" s="35"/>
      <c r="HB65" s="35"/>
      <c r="HC65" s="35"/>
      <c r="HD65" s="35"/>
      <c r="HE65" s="35"/>
      <c r="HF65" s="35"/>
      <c r="HG65" s="35"/>
      <c r="HH65" s="35"/>
      <c r="HI65" s="35"/>
      <c r="HJ65" s="35"/>
      <c r="HK65" s="35"/>
      <c r="HL65" s="35"/>
      <c r="HM65" s="35"/>
      <c r="HN65" s="35"/>
      <c r="HO65" s="35"/>
      <c r="HP65" s="35"/>
      <c r="HQ65" s="35"/>
      <c r="HR65" s="35"/>
      <c r="HS65" s="35"/>
      <c r="HT65" s="35"/>
      <c r="HU65" s="35"/>
      <c r="HV65" s="35"/>
      <c r="HW65" s="35"/>
      <c r="HX65" s="35"/>
      <c r="HY65" s="35"/>
      <c r="HZ65" s="35"/>
      <c r="IA65" s="35"/>
      <c r="IB65" s="35"/>
      <c r="IC65" s="35"/>
      <c r="ID65" s="35"/>
      <c r="IE65" s="35"/>
      <c r="IF65" s="35"/>
      <c r="IG65" s="35"/>
      <c r="IH65" s="35"/>
      <c r="II65" s="35"/>
      <c r="IJ65" s="35"/>
      <c r="IK65" s="35"/>
      <c r="IL65" s="35"/>
      <c r="IM65" s="35"/>
      <c r="IN65" s="35"/>
      <c r="IO65" s="35"/>
    </row>
    <row r="66" spans="1:249" x14ac:dyDescent="0.25">
      <c r="A66" s="29" t="s">
        <v>204</v>
      </c>
      <c r="B66" s="33" t="s">
        <v>431</v>
      </c>
      <c r="C66" s="31"/>
      <c r="D66" s="34"/>
      <c r="E66" s="36"/>
      <c r="F66" s="189">
        <f>G66+H66+I66+J66</f>
        <v>0</v>
      </c>
      <c r="G66" s="189"/>
      <c r="H66" s="189"/>
      <c r="I66" s="189"/>
      <c r="J66" s="189"/>
      <c r="K66" s="35"/>
      <c r="L66" s="35"/>
      <c r="M66" s="35"/>
      <c r="N66" s="35"/>
      <c r="O66" s="35"/>
      <c r="P66" s="35"/>
      <c r="Q66" s="35"/>
      <c r="R66" s="35"/>
      <c r="S66" s="35"/>
      <c r="T66" s="35"/>
      <c r="U66" s="35"/>
      <c r="V66" s="35"/>
      <c r="W66" s="35"/>
      <c r="X66" s="35"/>
      <c r="Y66" s="35"/>
      <c r="Z66" s="35"/>
      <c r="AA66" s="35"/>
      <c r="AB66" s="35"/>
      <c r="AC66" s="35"/>
      <c r="AD66" s="35"/>
      <c r="AE66" s="35"/>
      <c r="AF66" s="35"/>
      <c r="AG66" s="35"/>
      <c r="AH66" s="35"/>
      <c r="AI66" s="35"/>
      <c r="AJ66" s="35"/>
      <c r="AK66" s="35"/>
      <c r="AL66" s="35"/>
      <c r="AM66" s="35"/>
      <c r="AN66" s="35"/>
      <c r="AO66" s="35"/>
      <c r="AP66" s="35"/>
      <c r="AQ66" s="35"/>
      <c r="AR66" s="35"/>
      <c r="AS66" s="35"/>
      <c r="AT66" s="35"/>
      <c r="AU66" s="35"/>
      <c r="AV66" s="35"/>
      <c r="AW66" s="35"/>
      <c r="AX66" s="35"/>
      <c r="AY66" s="35"/>
      <c r="AZ66" s="35"/>
      <c r="BA66" s="35"/>
      <c r="BB66" s="35"/>
      <c r="BC66" s="35"/>
      <c r="BD66" s="35"/>
      <c r="BE66" s="35"/>
      <c r="BF66" s="35"/>
      <c r="BG66" s="35"/>
      <c r="BH66" s="35"/>
      <c r="BI66" s="35"/>
      <c r="BJ66" s="35"/>
      <c r="BK66" s="35"/>
      <c r="BL66" s="35"/>
      <c r="BM66" s="35"/>
      <c r="BN66" s="35"/>
      <c r="BO66" s="35"/>
      <c r="BP66" s="35"/>
      <c r="BQ66" s="35"/>
      <c r="BR66" s="35"/>
      <c r="BS66" s="35"/>
      <c r="BT66" s="35"/>
      <c r="BU66" s="35"/>
      <c r="BV66" s="35"/>
      <c r="BW66" s="35"/>
      <c r="BX66" s="35"/>
      <c r="BY66" s="35"/>
      <c r="BZ66" s="35"/>
      <c r="CA66" s="35"/>
      <c r="CB66" s="35"/>
      <c r="CC66" s="35"/>
      <c r="CD66" s="35"/>
      <c r="CE66" s="35"/>
      <c r="CF66" s="35"/>
      <c r="CG66" s="35"/>
      <c r="CH66" s="35"/>
      <c r="CI66" s="35"/>
      <c r="CJ66" s="35"/>
      <c r="CK66" s="35"/>
      <c r="CL66" s="35"/>
      <c r="CM66" s="35"/>
      <c r="CN66" s="35"/>
      <c r="CO66" s="35"/>
      <c r="CP66" s="35"/>
      <c r="CQ66" s="35"/>
      <c r="CR66" s="35"/>
      <c r="CS66" s="35"/>
      <c r="CT66" s="35"/>
      <c r="CU66" s="35"/>
      <c r="CV66" s="35"/>
      <c r="CW66" s="35"/>
      <c r="CX66" s="35"/>
      <c r="CY66" s="35"/>
      <c r="CZ66" s="35"/>
      <c r="DA66" s="35"/>
      <c r="DB66" s="35"/>
      <c r="DC66" s="35"/>
      <c r="DD66" s="35"/>
      <c r="DE66" s="35"/>
      <c r="DF66" s="35"/>
      <c r="DG66" s="35"/>
      <c r="DH66" s="35"/>
      <c r="DI66" s="35"/>
      <c r="DJ66" s="35"/>
      <c r="DK66" s="35"/>
      <c r="DL66" s="35"/>
      <c r="DM66" s="35"/>
      <c r="DN66" s="35"/>
      <c r="DO66" s="35"/>
      <c r="DP66" s="35"/>
      <c r="DQ66" s="35"/>
      <c r="DR66" s="35"/>
      <c r="DS66" s="35"/>
      <c r="DT66" s="35"/>
      <c r="DU66" s="35"/>
      <c r="DV66" s="35"/>
      <c r="DW66" s="35"/>
      <c r="DX66" s="35"/>
      <c r="DY66" s="35"/>
      <c r="DZ66" s="35"/>
      <c r="EA66" s="35"/>
      <c r="EB66" s="35"/>
      <c r="EC66" s="35"/>
      <c r="ED66" s="35"/>
      <c r="EE66" s="35"/>
      <c r="EF66" s="35"/>
      <c r="EG66" s="35"/>
      <c r="EH66" s="35"/>
      <c r="EI66" s="35"/>
      <c r="EJ66" s="35"/>
      <c r="EK66" s="35"/>
      <c r="EL66" s="35"/>
      <c r="EM66" s="35"/>
      <c r="EN66" s="35"/>
      <c r="EO66" s="35"/>
      <c r="EP66" s="35"/>
      <c r="EQ66" s="35"/>
      <c r="ER66" s="35"/>
      <c r="ES66" s="35"/>
      <c r="ET66" s="35"/>
      <c r="EU66" s="35"/>
      <c r="EV66" s="35"/>
      <c r="EW66" s="35"/>
      <c r="EX66" s="35"/>
      <c r="EY66" s="35"/>
      <c r="EZ66" s="35"/>
      <c r="FA66" s="35"/>
      <c r="FB66" s="35"/>
      <c r="FC66" s="35"/>
      <c r="FD66" s="35"/>
      <c r="FE66" s="35"/>
      <c r="FF66" s="35"/>
      <c r="FG66" s="35"/>
      <c r="FH66" s="35"/>
      <c r="FI66" s="35"/>
      <c r="FJ66" s="35"/>
      <c r="FK66" s="35"/>
      <c r="FL66" s="35"/>
      <c r="FM66" s="35"/>
      <c r="FN66" s="35"/>
      <c r="FO66" s="35"/>
      <c r="FP66" s="35"/>
      <c r="FQ66" s="35"/>
      <c r="FR66" s="35"/>
      <c r="FS66" s="35"/>
      <c r="FT66" s="35"/>
      <c r="FU66" s="35"/>
      <c r="FV66" s="35"/>
      <c r="FW66" s="35"/>
      <c r="FX66" s="35"/>
      <c r="FY66" s="35"/>
      <c r="FZ66" s="35"/>
      <c r="GA66" s="35"/>
      <c r="GB66" s="35"/>
      <c r="GC66" s="35"/>
      <c r="GD66" s="35"/>
      <c r="GE66" s="35"/>
      <c r="GF66" s="35"/>
      <c r="GG66" s="35"/>
      <c r="GH66" s="35"/>
      <c r="GI66" s="35"/>
      <c r="GJ66" s="35"/>
      <c r="GK66" s="35"/>
      <c r="GL66" s="35"/>
      <c r="GM66" s="35"/>
      <c r="GN66" s="35"/>
      <c r="GO66" s="35"/>
      <c r="GP66" s="35"/>
      <c r="GQ66" s="35"/>
      <c r="GR66" s="35"/>
      <c r="GS66" s="35"/>
      <c r="GT66" s="35"/>
      <c r="GU66" s="35"/>
      <c r="GV66" s="35"/>
      <c r="GW66" s="35"/>
      <c r="GX66" s="35"/>
      <c r="GY66" s="35"/>
      <c r="GZ66" s="35"/>
      <c r="HA66" s="35"/>
      <c r="HB66" s="35"/>
      <c r="HC66" s="35"/>
      <c r="HD66" s="35"/>
      <c r="HE66" s="35"/>
      <c r="HF66" s="35"/>
      <c r="HG66" s="35"/>
      <c r="HH66" s="35"/>
      <c r="HI66" s="35"/>
      <c r="HJ66" s="35"/>
      <c r="HK66" s="35"/>
      <c r="HL66" s="35"/>
      <c r="HM66" s="35"/>
      <c r="HN66" s="35"/>
      <c r="HO66" s="35"/>
      <c r="HP66" s="35"/>
      <c r="HQ66" s="35"/>
      <c r="HR66" s="35"/>
      <c r="HS66" s="35"/>
      <c r="HT66" s="35"/>
      <c r="HU66" s="35"/>
      <c r="HV66" s="35"/>
      <c r="HW66" s="35"/>
      <c r="HX66" s="35"/>
      <c r="HY66" s="35"/>
      <c r="HZ66" s="35"/>
      <c r="IA66" s="35"/>
      <c r="IB66" s="35"/>
      <c r="IC66" s="35"/>
      <c r="ID66" s="35"/>
      <c r="IE66" s="35"/>
      <c r="IF66" s="35"/>
      <c r="IG66" s="35"/>
      <c r="IH66" s="35"/>
      <c r="II66" s="35"/>
      <c r="IJ66" s="35"/>
      <c r="IK66" s="35"/>
      <c r="IL66" s="35"/>
      <c r="IM66" s="35"/>
      <c r="IN66" s="35"/>
      <c r="IO66" s="35"/>
    </row>
    <row r="67" spans="1:249" x14ac:dyDescent="0.25">
      <c r="A67" s="29" t="s">
        <v>248</v>
      </c>
      <c r="B67" s="30" t="s">
        <v>249</v>
      </c>
      <c r="C67" s="31" t="s">
        <v>250</v>
      </c>
      <c r="D67" s="31" t="s">
        <v>251</v>
      </c>
      <c r="E67" s="31" t="s">
        <v>178</v>
      </c>
      <c r="F67" s="52">
        <f>G67+H67+I67+J67</f>
        <v>2233700</v>
      </c>
      <c r="G67" s="52">
        <f>G69+G70+G71</f>
        <v>2231200</v>
      </c>
      <c r="H67" s="52">
        <f>H69+H70+H71</f>
        <v>0</v>
      </c>
      <c r="I67" s="52">
        <f>I69+I70+I71</f>
        <v>2500</v>
      </c>
      <c r="J67" s="52">
        <f>J69+J70+J71</f>
        <v>0</v>
      </c>
      <c r="K67" s="35"/>
      <c r="L67" s="35"/>
      <c r="M67" s="35"/>
      <c r="N67" s="35"/>
      <c r="O67" s="35"/>
      <c r="P67" s="35"/>
      <c r="Q67" s="35"/>
      <c r="R67" s="35"/>
      <c r="S67" s="35"/>
      <c r="T67" s="35"/>
      <c r="U67" s="35"/>
      <c r="V67" s="35"/>
      <c r="W67" s="35"/>
      <c r="X67" s="35"/>
      <c r="Y67" s="35"/>
      <c r="Z67" s="35"/>
      <c r="AA67" s="35"/>
      <c r="AB67" s="35"/>
      <c r="AC67" s="35"/>
      <c r="AD67" s="35"/>
      <c r="AE67" s="35"/>
      <c r="AF67" s="35"/>
      <c r="AG67" s="35"/>
      <c r="AH67" s="35"/>
      <c r="AI67" s="35"/>
      <c r="AJ67" s="35"/>
      <c r="AK67" s="35"/>
      <c r="AL67" s="35"/>
      <c r="AM67" s="35"/>
      <c r="AN67" s="35"/>
      <c r="AO67" s="35"/>
      <c r="AP67" s="35"/>
      <c r="AQ67" s="35"/>
      <c r="AR67" s="35"/>
      <c r="AS67" s="35"/>
      <c r="AT67" s="35"/>
      <c r="AU67" s="35"/>
      <c r="AV67" s="35"/>
      <c r="AW67" s="35"/>
      <c r="AX67" s="35"/>
      <c r="AY67" s="35"/>
      <c r="AZ67" s="35"/>
      <c r="BA67" s="35"/>
      <c r="BB67" s="35"/>
      <c r="BC67" s="35"/>
      <c r="BD67" s="35"/>
      <c r="BE67" s="35"/>
      <c r="BF67" s="35"/>
      <c r="BG67" s="35"/>
      <c r="BH67" s="35"/>
      <c r="BI67" s="35"/>
      <c r="BJ67" s="35"/>
      <c r="BK67" s="35"/>
      <c r="BL67" s="35"/>
      <c r="BM67" s="35"/>
      <c r="BN67" s="35"/>
      <c r="BO67" s="35"/>
      <c r="BP67" s="35"/>
      <c r="BQ67" s="35"/>
      <c r="BR67" s="35"/>
      <c r="BS67" s="35"/>
      <c r="BT67" s="35"/>
      <c r="BU67" s="35"/>
      <c r="BV67" s="35"/>
      <c r="BW67" s="35"/>
      <c r="BX67" s="35"/>
      <c r="BY67" s="35"/>
      <c r="BZ67" s="35"/>
      <c r="CA67" s="35"/>
      <c r="CB67" s="35"/>
      <c r="CC67" s="35"/>
      <c r="CD67" s="35"/>
      <c r="CE67" s="35"/>
      <c r="CF67" s="35"/>
      <c r="CG67" s="35"/>
      <c r="CH67" s="35"/>
      <c r="CI67" s="35"/>
      <c r="CJ67" s="35"/>
      <c r="CK67" s="35"/>
      <c r="CL67" s="35"/>
      <c r="CM67" s="35"/>
      <c r="CN67" s="35"/>
      <c r="CO67" s="35"/>
      <c r="CP67" s="35"/>
      <c r="CQ67" s="35"/>
      <c r="CR67" s="35"/>
      <c r="CS67" s="35"/>
      <c r="CT67" s="35"/>
      <c r="CU67" s="35"/>
      <c r="CV67" s="35"/>
      <c r="CW67" s="35"/>
      <c r="CX67" s="35"/>
      <c r="CY67" s="35"/>
      <c r="CZ67" s="35"/>
      <c r="DA67" s="35"/>
      <c r="DB67" s="35"/>
      <c r="DC67" s="35"/>
      <c r="DD67" s="35"/>
      <c r="DE67" s="35"/>
      <c r="DF67" s="35"/>
      <c r="DG67" s="35"/>
      <c r="DH67" s="35"/>
      <c r="DI67" s="35"/>
      <c r="DJ67" s="35"/>
      <c r="DK67" s="35"/>
      <c r="DL67" s="35"/>
      <c r="DM67" s="35"/>
      <c r="DN67" s="35"/>
      <c r="DO67" s="35"/>
      <c r="DP67" s="35"/>
      <c r="DQ67" s="35"/>
      <c r="DR67" s="35"/>
      <c r="DS67" s="35"/>
      <c r="DT67" s="35"/>
      <c r="DU67" s="35"/>
      <c r="DV67" s="35"/>
      <c r="DW67" s="35"/>
      <c r="DX67" s="35"/>
      <c r="DY67" s="35"/>
      <c r="DZ67" s="35"/>
      <c r="EA67" s="35"/>
      <c r="EB67" s="35"/>
      <c r="EC67" s="35"/>
      <c r="ED67" s="35"/>
      <c r="EE67" s="35"/>
      <c r="EF67" s="35"/>
      <c r="EG67" s="35"/>
      <c r="EH67" s="35"/>
      <c r="EI67" s="35"/>
      <c r="EJ67" s="35"/>
      <c r="EK67" s="35"/>
      <c r="EL67" s="35"/>
      <c r="EM67" s="35"/>
      <c r="EN67" s="35"/>
      <c r="EO67" s="35"/>
      <c r="EP67" s="35"/>
      <c r="EQ67" s="35"/>
      <c r="ER67" s="35"/>
      <c r="ES67" s="35"/>
      <c r="ET67" s="35"/>
      <c r="EU67" s="35"/>
      <c r="EV67" s="35"/>
      <c r="EW67" s="35"/>
      <c r="EX67" s="35"/>
      <c r="EY67" s="35"/>
      <c r="EZ67" s="35"/>
      <c r="FA67" s="35"/>
      <c r="FB67" s="35"/>
      <c r="FC67" s="35"/>
      <c r="FD67" s="35"/>
      <c r="FE67" s="35"/>
      <c r="FF67" s="35"/>
      <c r="FG67" s="35"/>
      <c r="FH67" s="35"/>
      <c r="FI67" s="35"/>
      <c r="FJ67" s="35"/>
      <c r="FK67" s="35"/>
      <c r="FL67" s="35"/>
      <c r="FM67" s="35"/>
      <c r="FN67" s="35"/>
      <c r="FO67" s="35"/>
      <c r="FP67" s="35"/>
      <c r="FQ67" s="35"/>
      <c r="FR67" s="35"/>
      <c r="FS67" s="35"/>
      <c r="FT67" s="35"/>
      <c r="FU67" s="35"/>
      <c r="FV67" s="35"/>
      <c r="FW67" s="35"/>
      <c r="FX67" s="35"/>
      <c r="FY67" s="35"/>
      <c r="FZ67" s="35"/>
      <c r="GA67" s="35"/>
      <c r="GB67" s="35"/>
      <c r="GC67" s="35"/>
      <c r="GD67" s="35"/>
      <c r="GE67" s="35"/>
      <c r="GF67" s="35"/>
      <c r="GG67" s="35"/>
      <c r="GH67" s="35"/>
      <c r="GI67" s="35"/>
      <c r="GJ67" s="35"/>
      <c r="GK67" s="35"/>
      <c r="GL67" s="35"/>
      <c r="GM67" s="35"/>
      <c r="GN67" s="35"/>
      <c r="GO67" s="35"/>
      <c r="GP67" s="35"/>
      <c r="GQ67" s="35"/>
      <c r="GR67" s="35"/>
      <c r="GS67" s="35"/>
      <c r="GT67" s="35"/>
      <c r="GU67" s="35"/>
      <c r="GV67" s="35"/>
      <c r="GW67" s="35"/>
      <c r="GX67" s="35"/>
      <c r="GY67" s="35"/>
      <c r="GZ67" s="35"/>
      <c r="HA67" s="35"/>
      <c r="HB67" s="35"/>
      <c r="HC67" s="35"/>
      <c r="HD67" s="35"/>
      <c r="HE67" s="35"/>
      <c r="HF67" s="35"/>
      <c r="HG67" s="35"/>
      <c r="HH67" s="35"/>
      <c r="HI67" s="35"/>
      <c r="HJ67" s="35"/>
      <c r="HK67" s="35"/>
      <c r="HL67" s="35"/>
      <c r="HM67" s="35"/>
      <c r="HN67" s="35"/>
      <c r="HO67" s="35"/>
      <c r="HP67" s="35"/>
      <c r="HQ67" s="35"/>
      <c r="HR67" s="35"/>
      <c r="HS67" s="35"/>
      <c r="HT67" s="35"/>
      <c r="HU67" s="35"/>
      <c r="HV67" s="35"/>
      <c r="HW67" s="35"/>
      <c r="HX67" s="35"/>
      <c r="HY67" s="35"/>
      <c r="HZ67" s="35"/>
      <c r="IA67" s="35"/>
      <c r="IB67" s="35"/>
      <c r="IC67" s="35"/>
      <c r="ID67" s="35"/>
      <c r="IE67" s="35"/>
      <c r="IF67" s="35"/>
      <c r="IG67" s="35"/>
      <c r="IH67" s="35"/>
      <c r="II67" s="35"/>
      <c r="IJ67" s="35"/>
      <c r="IK67" s="35"/>
      <c r="IL67" s="35"/>
      <c r="IM67" s="35"/>
      <c r="IN67" s="35"/>
      <c r="IO67" s="35"/>
    </row>
    <row r="68" spans="1:249" x14ac:dyDescent="0.25">
      <c r="A68" s="27" t="s">
        <v>187</v>
      </c>
      <c r="B68" s="203" t="s">
        <v>178</v>
      </c>
      <c r="C68" s="203" t="s">
        <v>178</v>
      </c>
      <c r="D68" s="203" t="s">
        <v>178</v>
      </c>
      <c r="E68" s="203" t="s">
        <v>178</v>
      </c>
      <c r="F68" s="204"/>
      <c r="G68" s="204"/>
      <c r="H68" s="204"/>
      <c r="I68" s="204"/>
      <c r="J68" s="204"/>
      <c r="K68" s="35"/>
      <c r="L68" s="35"/>
      <c r="M68" s="35"/>
      <c r="N68" s="35"/>
      <c r="O68" s="35"/>
      <c r="P68" s="35"/>
      <c r="Q68" s="35"/>
      <c r="R68" s="35"/>
      <c r="S68" s="35"/>
      <c r="T68" s="35"/>
      <c r="U68" s="35"/>
      <c r="V68" s="35"/>
      <c r="W68" s="35"/>
      <c r="X68" s="35"/>
      <c r="Y68" s="35"/>
      <c r="Z68" s="35"/>
      <c r="AA68" s="35"/>
      <c r="AB68" s="35"/>
      <c r="AC68" s="35"/>
      <c r="AD68" s="35"/>
      <c r="AE68" s="35"/>
      <c r="AF68" s="35"/>
      <c r="AG68" s="35"/>
      <c r="AH68" s="35"/>
      <c r="AI68" s="35"/>
      <c r="AJ68" s="35"/>
      <c r="AK68" s="35"/>
      <c r="AL68" s="35"/>
      <c r="AM68" s="35"/>
      <c r="AN68" s="35"/>
      <c r="AO68" s="35"/>
      <c r="AP68" s="35"/>
      <c r="AQ68" s="35"/>
      <c r="AR68" s="35"/>
      <c r="AS68" s="35"/>
      <c r="AT68" s="35"/>
      <c r="AU68" s="35"/>
      <c r="AV68" s="35"/>
      <c r="AW68" s="35"/>
      <c r="AX68" s="35"/>
      <c r="AY68" s="35"/>
      <c r="AZ68" s="35"/>
      <c r="BA68" s="35"/>
      <c r="BB68" s="35"/>
      <c r="BC68" s="35"/>
      <c r="BD68" s="35"/>
      <c r="BE68" s="35"/>
      <c r="BF68" s="35"/>
      <c r="BG68" s="35"/>
      <c r="BH68" s="35"/>
      <c r="BI68" s="35"/>
      <c r="BJ68" s="35"/>
      <c r="BK68" s="35"/>
      <c r="BL68" s="35"/>
      <c r="BM68" s="35"/>
      <c r="BN68" s="35"/>
      <c r="BO68" s="35"/>
      <c r="BP68" s="35"/>
      <c r="BQ68" s="35"/>
      <c r="BR68" s="35"/>
      <c r="BS68" s="35"/>
      <c r="BT68" s="35"/>
      <c r="BU68" s="35"/>
      <c r="BV68" s="35"/>
      <c r="BW68" s="35"/>
      <c r="BX68" s="35"/>
      <c r="BY68" s="35"/>
      <c r="BZ68" s="35"/>
      <c r="CA68" s="35"/>
      <c r="CB68" s="35"/>
      <c r="CC68" s="35"/>
      <c r="CD68" s="35"/>
      <c r="CE68" s="35"/>
      <c r="CF68" s="35"/>
      <c r="CG68" s="35"/>
      <c r="CH68" s="35"/>
      <c r="CI68" s="35"/>
      <c r="CJ68" s="35"/>
      <c r="CK68" s="35"/>
      <c r="CL68" s="35"/>
      <c r="CM68" s="35"/>
      <c r="CN68" s="35"/>
      <c r="CO68" s="35"/>
      <c r="CP68" s="35"/>
      <c r="CQ68" s="35"/>
      <c r="CR68" s="35"/>
      <c r="CS68" s="35"/>
      <c r="CT68" s="35"/>
      <c r="CU68" s="35"/>
      <c r="CV68" s="35"/>
      <c r="CW68" s="35"/>
      <c r="CX68" s="35"/>
      <c r="CY68" s="35"/>
      <c r="CZ68" s="35"/>
      <c r="DA68" s="35"/>
      <c r="DB68" s="35"/>
      <c r="DC68" s="35"/>
      <c r="DD68" s="35"/>
      <c r="DE68" s="35"/>
      <c r="DF68" s="35"/>
      <c r="DG68" s="35"/>
      <c r="DH68" s="35"/>
      <c r="DI68" s="35"/>
      <c r="DJ68" s="35"/>
      <c r="DK68" s="35"/>
      <c r="DL68" s="35"/>
      <c r="DM68" s="35"/>
      <c r="DN68" s="35"/>
      <c r="DO68" s="35"/>
      <c r="DP68" s="35"/>
      <c r="DQ68" s="35"/>
      <c r="DR68" s="35"/>
      <c r="DS68" s="35"/>
      <c r="DT68" s="35"/>
      <c r="DU68" s="35"/>
      <c r="DV68" s="35"/>
      <c r="DW68" s="35"/>
      <c r="DX68" s="35"/>
      <c r="DY68" s="35"/>
      <c r="DZ68" s="35"/>
      <c r="EA68" s="35"/>
      <c r="EB68" s="35"/>
      <c r="EC68" s="35"/>
      <c r="ED68" s="35"/>
      <c r="EE68" s="35"/>
      <c r="EF68" s="35"/>
      <c r="EG68" s="35"/>
      <c r="EH68" s="35"/>
      <c r="EI68" s="35"/>
      <c r="EJ68" s="35"/>
      <c r="EK68" s="35"/>
      <c r="EL68" s="35"/>
      <c r="EM68" s="35"/>
      <c r="EN68" s="35"/>
      <c r="EO68" s="35"/>
      <c r="EP68" s="35"/>
      <c r="EQ68" s="35"/>
      <c r="ER68" s="35"/>
      <c r="ES68" s="35"/>
      <c r="ET68" s="35"/>
      <c r="EU68" s="35"/>
      <c r="EV68" s="35"/>
      <c r="EW68" s="35"/>
      <c r="EX68" s="35"/>
      <c r="EY68" s="35"/>
      <c r="EZ68" s="35"/>
      <c r="FA68" s="35"/>
      <c r="FB68" s="35"/>
      <c r="FC68" s="35"/>
      <c r="FD68" s="35"/>
      <c r="FE68" s="35"/>
      <c r="FF68" s="35"/>
      <c r="FG68" s="35"/>
      <c r="FH68" s="35"/>
      <c r="FI68" s="35"/>
      <c r="FJ68" s="35"/>
      <c r="FK68" s="35"/>
      <c r="FL68" s="35"/>
      <c r="FM68" s="35"/>
      <c r="FN68" s="35"/>
      <c r="FO68" s="35"/>
      <c r="FP68" s="35"/>
      <c r="FQ68" s="35"/>
      <c r="FR68" s="35"/>
      <c r="FS68" s="35"/>
      <c r="FT68" s="35"/>
      <c r="FU68" s="35"/>
      <c r="FV68" s="35"/>
      <c r="FW68" s="35"/>
      <c r="FX68" s="35"/>
      <c r="FY68" s="35"/>
      <c r="FZ68" s="35"/>
      <c r="GA68" s="35"/>
      <c r="GB68" s="35"/>
      <c r="GC68" s="35"/>
      <c r="GD68" s="35"/>
      <c r="GE68" s="35"/>
      <c r="GF68" s="35"/>
      <c r="GG68" s="35"/>
      <c r="GH68" s="35"/>
      <c r="GI68" s="35"/>
      <c r="GJ68" s="35"/>
      <c r="GK68" s="35"/>
      <c r="GL68" s="35"/>
      <c r="GM68" s="35"/>
      <c r="GN68" s="35"/>
      <c r="GO68" s="35"/>
      <c r="GP68" s="35"/>
      <c r="GQ68" s="35"/>
      <c r="GR68" s="35"/>
      <c r="GS68" s="35"/>
      <c r="GT68" s="35"/>
      <c r="GU68" s="35"/>
      <c r="GV68" s="35"/>
      <c r="GW68" s="35"/>
      <c r="GX68" s="35"/>
      <c r="GY68" s="35"/>
      <c r="GZ68" s="35"/>
      <c r="HA68" s="35"/>
      <c r="HB68" s="35"/>
      <c r="HC68" s="35"/>
      <c r="HD68" s="35"/>
      <c r="HE68" s="35"/>
      <c r="HF68" s="35"/>
      <c r="HG68" s="35"/>
      <c r="HH68" s="35"/>
      <c r="HI68" s="35"/>
      <c r="HJ68" s="35"/>
      <c r="HK68" s="35"/>
      <c r="HL68" s="35"/>
      <c r="HM68" s="35"/>
      <c r="HN68" s="35"/>
      <c r="HO68" s="35"/>
      <c r="HP68" s="35"/>
      <c r="HQ68" s="35"/>
      <c r="HR68" s="35"/>
      <c r="HS68" s="35"/>
      <c r="HT68" s="35"/>
      <c r="HU68" s="35"/>
      <c r="HV68" s="35"/>
      <c r="HW68" s="35"/>
      <c r="HX68" s="35"/>
      <c r="HY68" s="35"/>
      <c r="HZ68" s="35"/>
      <c r="IA68" s="35"/>
      <c r="IB68" s="35"/>
      <c r="IC68" s="35"/>
      <c r="ID68" s="35"/>
      <c r="IE68" s="35"/>
      <c r="IF68" s="35"/>
      <c r="IG68" s="35"/>
      <c r="IH68" s="35"/>
      <c r="II68" s="35"/>
      <c r="IJ68" s="35"/>
      <c r="IK68" s="35"/>
      <c r="IL68" s="35"/>
      <c r="IM68" s="35"/>
      <c r="IN68" s="35"/>
      <c r="IO68" s="35"/>
    </row>
    <row r="69" spans="1:249" ht="38.25" x14ac:dyDescent="0.25">
      <c r="A69" s="29" t="s">
        <v>252</v>
      </c>
      <c r="B69" s="30" t="s">
        <v>253</v>
      </c>
      <c r="C69" s="31" t="s">
        <v>254</v>
      </c>
      <c r="D69" s="31" t="s">
        <v>255</v>
      </c>
      <c r="E69" s="38">
        <v>291</v>
      </c>
      <c r="F69" s="52">
        <f>G69+H69+I69+J69</f>
        <v>2223800</v>
      </c>
      <c r="G69" s="52">
        <v>2223800</v>
      </c>
      <c r="H69" s="52"/>
      <c r="I69" s="52"/>
      <c r="J69" s="52"/>
      <c r="K69" s="35"/>
      <c r="L69" s="35"/>
      <c r="M69" s="35"/>
      <c r="N69" s="35"/>
      <c r="O69" s="35"/>
      <c r="P69" s="35"/>
      <c r="Q69" s="35"/>
      <c r="R69" s="35"/>
      <c r="S69" s="35"/>
      <c r="T69" s="35"/>
      <c r="U69" s="35"/>
      <c r="V69" s="35"/>
      <c r="W69" s="35"/>
      <c r="X69" s="35"/>
      <c r="Y69" s="35"/>
      <c r="Z69" s="35"/>
      <c r="AA69" s="35"/>
      <c r="AB69" s="35"/>
      <c r="AC69" s="35"/>
      <c r="AD69" s="35"/>
      <c r="AE69" s="35"/>
      <c r="AF69" s="35"/>
      <c r="AG69" s="35"/>
      <c r="AH69" s="35"/>
      <c r="AI69" s="35"/>
      <c r="AJ69" s="35"/>
      <c r="AK69" s="35"/>
      <c r="AL69" s="35"/>
      <c r="AM69" s="35"/>
      <c r="AN69" s="35"/>
      <c r="AO69" s="35"/>
      <c r="AP69" s="35"/>
      <c r="AQ69" s="35"/>
      <c r="AR69" s="35"/>
      <c r="AS69" s="35"/>
      <c r="AT69" s="35"/>
      <c r="AU69" s="35"/>
      <c r="AV69" s="35"/>
      <c r="AW69" s="35"/>
      <c r="AX69" s="35"/>
      <c r="AY69" s="35"/>
      <c r="AZ69" s="35"/>
      <c r="BA69" s="35"/>
      <c r="BB69" s="35"/>
      <c r="BC69" s="35"/>
      <c r="BD69" s="35"/>
      <c r="BE69" s="35"/>
      <c r="BF69" s="35"/>
      <c r="BG69" s="35"/>
      <c r="BH69" s="35"/>
      <c r="BI69" s="35"/>
      <c r="BJ69" s="35"/>
      <c r="BK69" s="35"/>
      <c r="BL69" s="35"/>
      <c r="BM69" s="35"/>
      <c r="BN69" s="35"/>
      <c r="BO69" s="35"/>
      <c r="BP69" s="35"/>
      <c r="BQ69" s="35"/>
      <c r="BR69" s="35"/>
      <c r="BS69" s="35"/>
      <c r="BT69" s="35"/>
      <c r="BU69" s="35"/>
      <c r="BV69" s="35"/>
      <c r="BW69" s="35"/>
      <c r="BX69" s="35"/>
      <c r="BY69" s="35"/>
      <c r="BZ69" s="35"/>
      <c r="CA69" s="35"/>
      <c r="CB69" s="35"/>
      <c r="CC69" s="35"/>
      <c r="CD69" s="35"/>
      <c r="CE69" s="35"/>
      <c r="CF69" s="35"/>
      <c r="CG69" s="35"/>
      <c r="CH69" s="35"/>
      <c r="CI69" s="35"/>
      <c r="CJ69" s="35"/>
      <c r="CK69" s="35"/>
      <c r="CL69" s="35"/>
      <c r="CM69" s="35"/>
      <c r="CN69" s="35"/>
      <c r="CO69" s="35"/>
      <c r="CP69" s="35"/>
      <c r="CQ69" s="35"/>
      <c r="CR69" s="35"/>
      <c r="CS69" s="35"/>
      <c r="CT69" s="35"/>
      <c r="CU69" s="35"/>
      <c r="CV69" s="35"/>
      <c r="CW69" s="35"/>
      <c r="CX69" s="35"/>
      <c r="CY69" s="35"/>
      <c r="CZ69" s="35"/>
      <c r="DA69" s="35"/>
      <c r="DB69" s="35"/>
      <c r="DC69" s="35"/>
      <c r="DD69" s="35"/>
      <c r="DE69" s="35"/>
      <c r="DF69" s="35"/>
      <c r="DG69" s="35"/>
      <c r="DH69" s="35"/>
      <c r="DI69" s="35"/>
      <c r="DJ69" s="35"/>
      <c r="DK69" s="35"/>
      <c r="DL69" s="35"/>
      <c r="DM69" s="35"/>
      <c r="DN69" s="35"/>
      <c r="DO69" s="35"/>
      <c r="DP69" s="35"/>
      <c r="DQ69" s="35"/>
      <c r="DR69" s="35"/>
      <c r="DS69" s="35"/>
      <c r="DT69" s="35"/>
      <c r="DU69" s="35"/>
      <c r="DV69" s="35"/>
      <c r="DW69" s="35"/>
      <c r="DX69" s="35"/>
      <c r="DY69" s="35"/>
      <c r="DZ69" s="35"/>
      <c r="EA69" s="35"/>
      <c r="EB69" s="35"/>
      <c r="EC69" s="35"/>
      <c r="ED69" s="35"/>
      <c r="EE69" s="35"/>
      <c r="EF69" s="35"/>
      <c r="EG69" s="35"/>
      <c r="EH69" s="35"/>
      <c r="EI69" s="35"/>
      <c r="EJ69" s="35"/>
      <c r="EK69" s="35"/>
      <c r="EL69" s="35"/>
      <c r="EM69" s="35"/>
      <c r="EN69" s="35"/>
      <c r="EO69" s="35"/>
      <c r="EP69" s="35"/>
      <c r="EQ69" s="35"/>
      <c r="ER69" s="35"/>
      <c r="ES69" s="35"/>
      <c r="ET69" s="35"/>
      <c r="EU69" s="35"/>
      <c r="EV69" s="35"/>
      <c r="EW69" s="35"/>
      <c r="EX69" s="35"/>
      <c r="EY69" s="35"/>
      <c r="EZ69" s="35"/>
      <c r="FA69" s="35"/>
      <c r="FB69" s="35"/>
      <c r="FC69" s="35"/>
      <c r="FD69" s="35"/>
      <c r="FE69" s="35"/>
      <c r="FF69" s="35"/>
      <c r="FG69" s="35"/>
      <c r="FH69" s="35"/>
      <c r="FI69" s="35"/>
      <c r="FJ69" s="35"/>
      <c r="FK69" s="35"/>
      <c r="FL69" s="35"/>
      <c r="FM69" s="35"/>
      <c r="FN69" s="35"/>
      <c r="FO69" s="35"/>
      <c r="FP69" s="35"/>
      <c r="FQ69" s="35"/>
      <c r="FR69" s="35"/>
      <c r="FS69" s="35"/>
      <c r="FT69" s="35"/>
      <c r="FU69" s="35"/>
      <c r="FV69" s="35"/>
      <c r="FW69" s="35"/>
      <c r="FX69" s="35"/>
      <c r="FY69" s="35"/>
      <c r="FZ69" s="35"/>
      <c r="GA69" s="35"/>
      <c r="GB69" s="35"/>
      <c r="GC69" s="35"/>
      <c r="GD69" s="35"/>
      <c r="GE69" s="35"/>
      <c r="GF69" s="35"/>
      <c r="GG69" s="35"/>
      <c r="GH69" s="35"/>
      <c r="GI69" s="35"/>
      <c r="GJ69" s="35"/>
      <c r="GK69" s="35"/>
      <c r="GL69" s="35"/>
      <c r="GM69" s="35"/>
      <c r="GN69" s="35"/>
      <c r="GO69" s="35"/>
      <c r="GP69" s="35"/>
      <c r="GQ69" s="35"/>
      <c r="GR69" s="35"/>
      <c r="GS69" s="35"/>
      <c r="GT69" s="35"/>
      <c r="GU69" s="35"/>
      <c r="GV69" s="35"/>
      <c r="GW69" s="35"/>
      <c r="GX69" s="35"/>
      <c r="GY69" s="35"/>
      <c r="GZ69" s="35"/>
      <c r="HA69" s="35"/>
      <c r="HB69" s="35"/>
      <c r="HC69" s="35"/>
      <c r="HD69" s="35"/>
      <c r="HE69" s="35"/>
      <c r="HF69" s="35"/>
      <c r="HG69" s="35"/>
      <c r="HH69" s="35"/>
      <c r="HI69" s="35"/>
      <c r="HJ69" s="35"/>
      <c r="HK69" s="35"/>
      <c r="HL69" s="35"/>
      <c r="HM69" s="35"/>
      <c r="HN69" s="35"/>
      <c r="HO69" s="35"/>
      <c r="HP69" s="35"/>
      <c r="HQ69" s="35"/>
      <c r="HR69" s="35"/>
      <c r="HS69" s="35"/>
      <c r="HT69" s="35"/>
      <c r="HU69" s="35"/>
      <c r="HV69" s="35"/>
      <c r="HW69" s="35"/>
      <c r="HX69" s="35"/>
      <c r="HY69" s="35"/>
      <c r="HZ69" s="35"/>
      <c r="IA69" s="35"/>
      <c r="IB69" s="35"/>
      <c r="IC69" s="35"/>
      <c r="ID69" s="35"/>
      <c r="IE69" s="35"/>
      <c r="IF69" s="35"/>
      <c r="IG69" s="35"/>
      <c r="IH69" s="35"/>
      <c r="II69" s="35"/>
      <c r="IJ69" s="35"/>
      <c r="IK69" s="35"/>
      <c r="IL69" s="35"/>
      <c r="IM69" s="35"/>
      <c r="IN69" s="35"/>
      <c r="IO69" s="35"/>
    </row>
    <row r="70" spans="1:249" ht="51" x14ac:dyDescent="0.25">
      <c r="A70" s="39" t="s">
        <v>256</v>
      </c>
      <c r="B70" s="30" t="s">
        <v>257</v>
      </c>
      <c r="C70" s="31" t="s">
        <v>258</v>
      </c>
      <c r="D70" s="31" t="s">
        <v>259</v>
      </c>
      <c r="E70" s="38">
        <v>291</v>
      </c>
      <c r="F70" s="52">
        <f>G70+H70+I70+J70</f>
        <v>7400</v>
      </c>
      <c r="G70" s="52">
        <v>7400</v>
      </c>
      <c r="H70" s="52"/>
      <c r="I70" s="52"/>
      <c r="J70" s="52"/>
      <c r="K70" s="28"/>
      <c r="L70" s="28"/>
      <c r="M70" s="35"/>
      <c r="N70" s="35"/>
      <c r="O70" s="35"/>
      <c r="P70" s="35"/>
      <c r="Q70" s="35"/>
      <c r="R70" s="35"/>
      <c r="S70" s="35"/>
      <c r="T70" s="35"/>
      <c r="U70" s="35"/>
      <c r="V70" s="35"/>
      <c r="W70" s="35"/>
      <c r="X70" s="35"/>
      <c r="Y70" s="35"/>
      <c r="Z70" s="35"/>
      <c r="AA70" s="35"/>
      <c r="AB70" s="35"/>
      <c r="AC70" s="35"/>
      <c r="AD70" s="35"/>
      <c r="AE70" s="35"/>
      <c r="AF70" s="35"/>
      <c r="AG70" s="35"/>
      <c r="AH70" s="35"/>
      <c r="AI70" s="35"/>
      <c r="AJ70" s="35"/>
      <c r="AK70" s="35"/>
      <c r="AL70" s="35"/>
      <c r="AM70" s="35"/>
      <c r="AN70" s="35"/>
      <c r="AO70" s="35"/>
      <c r="AP70" s="35"/>
      <c r="AQ70" s="35"/>
      <c r="AR70" s="35"/>
      <c r="AS70" s="35"/>
      <c r="AT70" s="35"/>
      <c r="AU70" s="35"/>
      <c r="AV70" s="35"/>
      <c r="AW70" s="35"/>
      <c r="AX70" s="35"/>
      <c r="AY70" s="35"/>
      <c r="AZ70" s="35"/>
      <c r="BA70" s="35"/>
      <c r="BB70" s="35"/>
      <c r="BC70" s="35"/>
      <c r="BD70" s="35"/>
      <c r="BE70" s="35"/>
      <c r="BF70" s="35"/>
      <c r="BG70" s="35"/>
      <c r="BH70" s="35"/>
      <c r="BI70" s="35"/>
      <c r="BJ70" s="35"/>
      <c r="BK70" s="35"/>
      <c r="BL70" s="35"/>
      <c r="BM70" s="35"/>
      <c r="BN70" s="35"/>
      <c r="BO70" s="35"/>
      <c r="BP70" s="35"/>
      <c r="BQ70" s="35"/>
      <c r="BR70" s="35"/>
      <c r="BS70" s="35"/>
      <c r="BT70" s="35"/>
      <c r="BU70" s="35"/>
      <c r="BV70" s="35"/>
      <c r="BW70" s="35"/>
      <c r="BX70" s="35"/>
      <c r="BY70" s="35"/>
      <c r="BZ70" s="35"/>
      <c r="CA70" s="35"/>
      <c r="CB70" s="35"/>
      <c r="CC70" s="35"/>
      <c r="CD70" s="35"/>
      <c r="CE70" s="35"/>
      <c r="CF70" s="35"/>
      <c r="CG70" s="35"/>
      <c r="CH70" s="35"/>
      <c r="CI70" s="35"/>
      <c r="CJ70" s="35"/>
      <c r="CK70" s="35"/>
      <c r="CL70" s="35"/>
      <c r="CM70" s="35"/>
      <c r="CN70" s="35"/>
      <c r="CO70" s="35"/>
      <c r="CP70" s="35"/>
      <c r="CQ70" s="35"/>
      <c r="CR70" s="35"/>
      <c r="CS70" s="35"/>
      <c r="CT70" s="35"/>
      <c r="CU70" s="35"/>
      <c r="CV70" s="35"/>
      <c r="CW70" s="35"/>
      <c r="CX70" s="35"/>
      <c r="CY70" s="35"/>
      <c r="CZ70" s="35"/>
      <c r="DA70" s="35"/>
      <c r="DB70" s="35"/>
      <c r="DC70" s="35"/>
      <c r="DD70" s="35"/>
      <c r="DE70" s="35"/>
      <c r="DF70" s="35"/>
      <c r="DG70" s="35"/>
      <c r="DH70" s="35"/>
      <c r="DI70" s="35"/>
      <c r="DJ70" s="35"/>
      <c r="DK70" s="35"/>
      <c r="DL70" s="35"/>
      <c r="DM70" s="35"/>
      <c r="DN70" s="35"/>
      <c r="DO70" s="35"/>
      <c r="DP70" s="35"/>
      <c r="DQ70" s="35"/>
      <c r="DR70" s="35"/>
      <c r="DS70" s="35"/>
      <c r="DT70" s="35"/>
      <c r="DU70" s="35"/>
      <c r="DV70" s="35"/>
      <c r="DW70" s="35"/>
      <c r="DX70" s="35"/>
      <c r="DY70" s="35"/>
      <c r="DZ70" s="35"/>
      <c r="EA70" s="35"/>
      <c r="EB70" s="35"/>
      <c r="EC70" s="35"/>
      <c r="ED70" s="35"/>
      <c r="EE70" s="35"/>
      <c r="EF70" s="35"/>
      <c r="EG70" s="35"/>
      <c r="EH70" s="35"/>
      <c r="EI70" s="35"/>
      <c r="EJ70" s="35"/>
      <c r="EK70" s="35"/>
      <c r="EL70" s="35"/>
      <c r="EM70" s="35"/>
      <c r="EN70" s="35"/>
      <c r="EO70" s="35"/>
      <c r="EP70" s="35"/>
      <c r="EQ70" s="35"/>
      <c r="ER70" s="35"/>
      <c r="ES70" s="35"/>
      <c r="ET70" s="35"/>
      <c r="EU70" s="35"/>
      <c r="EV70" s="35"/>
      <c r="EW70" s="35"/>
      <c r="EX70" s="35"/>
      <c r="EY70" s="35"/>
      <c r="EZ70" s="35"/>
      <c r="FA70" s="35"/>
      <c r="FB70" s="35"/>
      <c r="FC70" s="35"/>
      <c r="FD70" s="35"/>
      <c r="FE70" s="35"/>
      <c r="FF70" s="35"/>
      <c r="FG70" s="35"/>
      <c r="FH70" s="35"/>
      <c r="FI70" s="35"/>
      <c r="FJ70" s="35"/>
      <c r="FK70" s="35"/>
      <c r="FL70" s="35"/>
      <c r="FM70" s="35"/>
      <c r="FN70" s="35"/>
      <c r="FO70" s="35"/>
      <c r="FP70" s="35"/>
      <c r="FQ70" s="35"/>
      <c r="FR70" s="35"/>
      <c r="FS70" s="35"/>
      <c r="FT70" s="35"/>
      <c r="FU70" s="35"/>
      <c r="FV70" s="35"/>
      <c r="FW70" s="35"/>
      <c r="FX70" s="35"/>
      <c r="FY70" s="35"/>
      <c r="FZ70" s="35"/>
      <c r="GA70" s="35"/>
      <c r="GB70" s="35"/>
      <c r="GC70" s="35"/>
      <c r="GD70" s="35"/>
      <c r="GE70" s="35"/>
      <c r="GF70" s="35"/>
      <c r="GG70" s="35"/>
      <c r="GH70" s="35"/>
      <c r="GI70" s="35"/>
      <c r="GJ70" s="35"/>
      <c r="GK70" s="35"/>
      <c r="GL70" s="35"/>
      <c r="GM70" s="35"/>
      <c r="GN70" s="35"/>
      <c r="GO70" s="35"/>
      <c r="GP70" s="35"/>
      <c r="GQ70" s="35"/>
      <c r="GR70" s="35"/>
      <c r="GS70" s="35"/>
      <c r="GT70" s="35"/>
      <c r="GU70" s="35"/>
      <c r="GV70" s="35"/>
      <c r="GW70" s="35"/>
      <c r="GX70" s="35"/>
      <c r="GY70" s="35"/>
      <c r="GZ70" s="35"/>
      <c r="HA70" s="35"/>
      <c r="HB70" s="35"/>
      <c r="HC70" s="35"/>
      <c r="HD70" s="35"/>
      <c r="HE70" s="35"/>
      <c r="HF70" s="35"/>
      <c r="HG70" s="35"/>
      <c r="HH70" s="35"/>
      <c r="HI70" s="35"/>
      <c r="HJ70" s="35"/>
      <c r="HK70" s="35"/>
      <c r="HL70" s="35"/>
      <c r="HM70" s="35"/>
      <c r="HN70" s="35"/>
      <c r="HO70" s="35"/>
      <c r="HP70" s="35"/>
      <c r="HQ70" s="35"/>
      <c r="HR70" s="35"/>
      <c r="HS70" s="35"/>
      <c r="HT70" s="35"/>
      <c r="HU70" s="35"/>
      <c r="HV70" s="35"/>
      <c r="HW70" s="35"/>
      <c r="HX70" s="35"/>
      <c r="HY70" s="35"/>
      <c r="HZ70" s="35"/>
      <c r="IA70" s="35"/>
      <c r="IB70" s="35"/>
      <c r="IC70" s="35"/>
      <c r="ID70" s="35"/>
      <c r="IE70" s="35"/>
      <c r="IF70" s="35"/>
      <c r="IG70" s="35"/>
      <c r="IH70" s="35"/>
      <c r="II70" s="35"/>
      <c r="IJ70" s="35"/>
      <c r="IK70" s="35"/>
      <c r="IL70" s="35"/>
      <c r="IM70" s="35"/>
      <c r="IN70" s="35"/>
      <c r="IO70" s="35"/>
    </row>
    <row r="71" spans="1:249" ht="25.5" x14ac:dyDescent="0.25">
      <c r="A71" s="39" t="s">
        <v>307</v>
      </c>
      <c r="B71" s="30" t="s">
        <v>260</v>
      </c>
      <c r="C71" s="31" t="s">
        <v>261</v>
      </c>
      <c r="D71" s="31" t="s">
        <v>262</v>
      </c>
      <c r="E71" s="38" t="s">
        <v>178</v>
      </c>
      <c r="F71" s="52">
        <f>G71+H71+I71+J71</f>
        <v>2500</v>
      </c>
      <c r="G71" s="52">
        <f>G73</f>
        <v>0</v>
      </c>
      <c r="H71" s="52">
        <f>H73</f>
        <v>0</v>
      </c>
      <c r="I71" s="52">
        <f>I73+I74</f>
        <v>2500</v>
      </c>
      <c r="J71" s="52">
        <f>J73</f>
        <v>0</v>
      </c>
      <c r="K71" s="35"/>
      <c r="L71" s="35"/>
      <c r="M71" s="28"/>
      <c r="N71" s="28"/>
      <c r="O71" s="28"/>
      <c r="P71" s="28"/>
      <c r="Q71" s="28"/>
      <c r="R71" s="28"/>
      <c r="S71" s="28"/>
      <c r="T71" s="28"/>
      <c r="U71" s="28"/>
      <c r="V71" s="28"/>
      <c r="W71" s="28"/>
      <c r="X71" s="28"/>
      <c r="Y71" s="28"/>
      <c r="Z71" s="28"/>
      <c r="AA71" s="28"/>
      <c r="AB71" s="28"/>
      <c r="AC71" s="28"/>
      <c r="AD71" s="28"/>
      <c r="AE71" s="28"/>
      <c r="AF71" s="28"/>
      <c r="AG71" s="28"/>
      <c r="AH71" s="28"/>
      <c r="AI71" s="28"/>
      <c r="AJ71" s="28"/>
      <c r="AK71" s="28"/>
      <c r="AL71" s="28"/>
      <c r="AM71" s="28"/>
      <c r="AN71" s="28"/>
      <c r="AO71" s="28"/>
      <c r="AP71" s="28"/>
      <c r="AQ71" s="28"/>
      <c r="AR71" s="28"/>
      <c r="AS71" s="28"/>
      <c r="AT71" s="28"/>
      <c r="AU71" s="28"/>
      <c r="AV71" s="28"/>
      <c r="AW71" s="28"/>
      <c r="AX71" s="28"/>
      <c r="AY71" s="28"/>
      <c r="AZ71" s="28"/>
      <c r="BA71" s="28"/>
      <c r="BB71" s="28"/>
      <c r="BC71" s="28"/>
      <c r="BD71" s="28"/>
      <c r="BE71" s="28"/>
      <c r="BF71" s="28"/>
      <c r="BG71" s="28"/>
      <c r="BH71" s="28"/>
      <c r="BI71" s="28"/>
      <c r="BJ71" s="28"/>
      <c r="BK71" s="28"/>
      <c r="BL71" s="28"/>
      <c r="BM71" s="28"/>
      <c r="BN71" s="28"/>
      <c r="BO71" s="28"/>
      <c r="BP71" s="28"/>
      <c r="BQ71" s="28"/>
      <c r="BR71" s="28"/>
      <c r="BS71" s="28"/>
      <c r="BT71" s="28"/>
      <c r="BU71" s="28"/>
      <c r="BV71" s="28"/>
      <c r="BW71" s="28"/>
      <c r="BX71" s="28"/>
      <c r="BY71" s="28"/>
      <c r="BZ71" s="28"/>
      <c r="CA71" s="28"/>
      <c r="CB71" s="28"/>
      <c r="CC71" s="28"/>
      <c r="CD71" s="28"/>
      <c r="CE71" s="28"/>
      <c r="CF71" s="28"/>
      <c r="CG71" s="28"/>
      <c r="CH71" s="28"/>
      <c r="CI71" s="28"/>
      <c r="CJ71" s="28"/>
      <c r="CK71" s="28"/>
      <c r="CL71" s="28"/>
      <c r="CM71" s="28"/>
      <c r="CN71" s="28"/>
      <c r="CO71" s="28"/>
      <c r="CP71" s="28"/>
      <c r="CQ71" s="28"/>
      <c r="CR71" s="28"/>
      <c r="CS71" s="28"/>
      <c r="CT71" s="28"/>
      <c r="CU71" s="28"/>
      <c r="CV71" s="28"/>
      <c r="CW71" s="28"/>
      <c r="CX71" s="28"/>
      <c r="CY71" s="28"/>
      <c r="CZ71" s="28"/>
      <c r="DA71" s="28"/>
      <c r="DB71" s="28"/>
      <c r="DC71" s="28"/>
      <c r="DD71" s="28"/>
      <c r="DE71" s="28"/>
      <c r="DF71" s="28"/>
      <c r="DG71" s="28"/>
      <c r="DH71" s="28"/>
      <c r="DI71" s="28"/>
      <c r="DJ71" s="28"/>
      <c r="DK71" s="28"/>
      <c r="DL71" s="28"/>
      <c r="DM71" s="28"/>
      <c r="DN71" s="28"/>
      <c r="DO71" s="28"/>
      <c r="DP71" s="28"/>
      <c r="DQ71" s="28"/>
      <c r="DR71" s="28"/>
      <c r="DS71" s="28"/>
      <c r="DT71" s="28"/>
      <c r="DU71" s="28"/>
      <c r="DV71" s="28"/>
      <c r="DW71" s="28"/>
      <c r="DX71" s="28"/>
      <c r="DY71" s="28"/>
      <c r="DZ71" s="28"/>
      <c r="EA71" s="28"/>
      <c r="EB71" s="28"/>
      <c r="EC71" s="28"/>
      <c r="ED71" s="28"/>
      <c r="EE71" s="28"/>
      <c r="EF71" s="28"/>
      <c r="EG71" s="28"/>
      <c r="EH71" s="28"/>
      <c r="EI71" s="28"/>
      <c r="EJ71" s="28"/>
      <c r="EK71" s="28"/>
      <c r="EL71" s="28"/>
      <c r="EM71" s="28"/>
      <c r="EN71" s="28"/>
      <c r="EO71" s="28"/>
      <c r="EP71" s="28"/>
      <c r="EQ71" s="28"/>
      <c r="ER71" s="28"/>
      <c r="ES71" s="28"/>
      <c r="ET71" s="28"/>
      <c r="EU71" s="28"/>
      <c r="EV71" s="28"/>
      <c r="EW71" s="28"/>
      <c r="EX71" s="28"/>
      <c r="EY71" s="28"/>
      <c r="EZ71" s="28"/>
      <c r="FA71" s="28"/>
      <c r="FB71" s="28"/>
      <c r="FC71" s="28"/>
      <c r="FD71" s="28"/>
      <c r="FE71" s="28"/>
      <c r="FF71" s="28"/>
      <c r="FG71" s="28"/>
      <c r="FH71" s="28"/>
      <c r="FI71" s="28"/>
      <c r="FJ71" s="28"/>
      <c r="FK71" s="28"/>
      <c r="FL71" s="28"/>
      <c r="FM71" s="28"/>
      <c r="FN71" s="28"/>
      <c r="FO71" s="28"/>
      <c r="FP71" s="28"/>
      <c r="FQ71" s="28"/>
      <c r="FR71" s="28"/>
      <c r="FS71" s="28"/>
      <c r="FT71" s="28"/>
      <c r="FU71" s="28"/>
      <c r="FV71" s="28"/>
      <c r="FW71" s="28"/>
      <c r="FX71" s="28"/>
      <c r="FY71" s="28"/>
      <c r="FZ71" s="28"/>
      <c r="GA71" s="28"/>
      <c r="GB71" s="28"/>
      <c r="GC71" s="28"/>
      <c r="GD71" s="28"/>
      <c r="GE71" s="28"/>
      <c r="GF71" s="28"/>
      <c r="GG71" s="28"/>
      <c r="GH71" s="28"/>
      <c r="GI71" s="28"/>
      <c r="GJ71" s="28"/>
      <c r="GK71" s="28"/>
      <c r="GL71" s="28"/>
      <c r="GM71" s="28"/>
      <c r="GN71" s="28"/>
      <c r="GO71" s="28"/>
      <c r="GP71" s="28"/>
      <c r="GQ71" s="28"/>
      <c r="GR71" s="28"/>
      <c r="GS71" s="28"/>
      <c r="GT71" s="28"/>
      <c r="GU71" s="28"/>
      <c r="GV71" s="28"/>
      <c r="GW71" s="28"/>
      <c r="GX71" s="28"/>
      <c r="GY71" s="28"/>
      <c r="GZ71" s="28"/>
      <c r="HA71" s="28"/>
      <c r="HB71" s="28"/>
      <c r="HC71" s="28"/>
      <c r="HD71" s="28"/>
      <c r="HE71" s="28"/>
      <c r="HF71" s="28"/>
      <c r="HG71" s="28"/>
      <c r="HH71" s="28"/>
      <c r="HI71" s="28"/>
      <c r="HJ71" s="28"/>
      <c r="HK71" s="28"/>
      <c r="HL71" s="28"/>
      <c r="HM71" s="28"/>
      <c r="HN71" s="28"/>
      <c r="HO71" s="28"/>
      <c r="HP71" s="28"/>
      <c r="HQ71" s="28"/>
      <c r="HR71" s="28"/>
      <c r="HS71" s="28"/>
      <c r="HT71" s="28"/>
      <c r="HU71" s="28"/>
      <c r="HV71" s="28"/>
      <c r="HW71" s="28"/>
      <c r="HX71" s="28"/>
      <c r="HY71" s="28"/>
      <c r="HZ71" s="28"/>
      <c r="IA71" s="28"/>
      <c r="IB71" s="28"/>
      <c r="IC71" s="28"/>
      <c r="ID71" s="28"/>
      <c r="IE71" s="28"/>
      <c r="IF71" s="28"/>
      <c r="IG71" s="28"/>
      <c r="IH71" s="28"/>
      <c r="II71" s="28"/>
      <c r="IJ71" s="28"/>
      <c r="IK71" s="28"/>
      <c r="IL71" s="28"/>
      <c r="IM71" s="28"/>
      <c r="IN71" s="28"/>
      <c r="IO71" s="28"/>
    </row>
    <row r="72" spans="1:249" x14ac:dyDescent="0.25">
      <c r="A72" s="32" t="s">
        <v>187</v>
      </c>
      <c r="B72" s="34" t="s">
        <v>178</v>
      </c>
      <c r="C72" s="34" t="s">
        <v>178</v>
      </c>
      <c r="D72" s="34" t="s">
        <v>178</v>
      </c>
      <c r="E72" s="34" t="s">
        <v>178</v>
      </c>
      <c r="F72" s="34" t="s">
        <v>178</v>
      </c>
      <c r="G72" s="34" t="s">
        <v>178</v>
      </c>
      <c r="H72" s="34" t="s">
        <v>178</v>
      </c>
      <c r="I72" s="34" t="s">
        <v>178</v>
      </c>
      <c r="J72" s="34" t="s">
        <v>178</v>
      </c>
      <c r="K72" s="35"/>
      <c r="L72" s="35"/>
      <c r="M72" s="35"/>
      <c r="N72" s="35"/>
      <c r="O72" s="35"/>
      <c r="P72" s="35"/>
      <c r="Q72" s="35"/>
      <c r="R72" s="35"/>
      <c r="S72" s="35"/>
      <c r="T72" s="35"/>
      <c r="U72" s="35"/>
      <c r="V72" s="35"/>
      <c r="W72" s="35"/>
      <c r="X72" s="35"/>
      <c r="Y72" s="35"/>
      <c r="Z72" s="35"/>
      <c r="AA72" s="35"/>
      <c r="AB72" s="35"/>
      <c r="AC72" s="35"/>
      <c r="AD72" s="35"/>
      <c r="AE72" s="35"/>
      <c r="AF72" s="35"/>
      <c r="AG72" s="35"/>
      <c r="AH72" s="35"/>
      <c r="AI72" s="35"/>
      <c r="AJ72" s="35"/>
      <c r="AK72" s="35"/>
      <c r="AL72" s="35"/>
      <c r="AM72" s="35"/>
      <c r="AN72" s="35"/>
      <c r="AO72" s="35"/>
      <c r="AP72" s="35"/>
      <c r="AQ72" s="35"/>
      <c r="AR72" s="35"/>
      <c r="AS72" s="35"/>
      <c r="AT72" s="35"/>
      <c r="AU72" s="35"/>
      <c r="AV72" s="35"/>
      <c r="AW72" s="35"/>
      <c r="AX72" s="35"/>
      <c r="AY72" s="35"/>
      <c r="AZ72" s="35"/>
      <c r="BA72" s="35"/>
      <c r="BB72" s="35"/>
      <c r="BC72" s="35"/>
      <c r="BD72" s="35"/>
      <c r="BE72" s="35"/>
      <c r="BF72" s="35"/>
      <c r="BG72" s="35"/>
      <c r="BH72" s="35"/>
      <c r="BI72" s="35"/>
      <c r="BJ72" s="35"/>
      <c r="BK72" s="35"/>
      <c r="BL72" s="35"/>
      <c r="BM72" s="35"/>
      <c r="BN72" s="35"/>
      <c r="BO72" s="35"/>
      <c r="BP72" s="35"/>
      <c r="BQ72" s="35"/>
      <c r="BR72" s="35"/>
      <c r="BS72" s="35"/>
      <c r="BT72" s="35"/>
      <c r="BU72" s="35"/>
      <c r="BV72" s="35"/>
      <c r="BW72" s="35"/>
      <c r="BX72" s="35"/>
      <c r="BY72" s="35"/>
      <c r="BZ72" s="35"/>
      <c r="CA72" s="35"/>
      <c r="CB72" s="35"/>
      <c r="CC72" s="35"/>
      <c r="CD72" s="35"/>
      <c r="CE72" s="35"/>
      <c r="CF72" s="35"/>
      <c r="CG72" s="35"/>
      <c r="CH72" s="35"/>
      <c r="CI72" s="35"/>
      <c r="CJ72" s="35"/>
      <c r="CK72" s="35"/>
      <c r="CL72" s="35"/>
      <c r="CM72" s="35"/>
      <c r="CN72" s="35"/>
      <c r="CO72" s="35"/>
      <c r="CP72" s="35"/>
      <c r="CQ72" s="35"/>
      <c r="CR72" s="35"/>
      <c r="CS72" s="35"/>
      <c r="CT72" s="35"/>
      <c r="CU72" s="35"/>
      <c r="CV72" s="35"/>
      <c r="CW72" s="35"/>
      <c r="CX72" s="35"/>
      <c r="CY72" s="35"/>
      <c r="CZ72" s="35"/>
      <c r="DA72" s="35"/>
      <c r="DB72" s="35"/>
      <c r="DC72" s="35"/>
      <c r="DD72" s="35"/>
      <c r="DE72" s="35"/>
      <c r="DF72" s="35"/>
      <c r="DG72" s="35"/>
      <c r="DH72" s="35"/>
      <c r="DI72" s="35"/>
      <c r="DJ72" s="35"/>
      <c r="DK72" s="35"/>
      <c r="DL72" s="35"/>
      <c r="DM72" s="35"/>
      <c r="DN72" s="35"/>
      <c r="DO72" s="35"/>
      <c r="DP72" s="35"/>
      <c r="DQ72" s="35"/>
      <c r="DR72" s="35"/>
      <c r="DS72" s="35"/>
      <c r="DT72" s="35"/>
      <c r="DU72" s="35"/>
      <c r="DV72" s="35"/>
      <c r="DW72" s="35"/>
      <c r="DX72" s="35"/>
      <c r="DY72" s="35"/>
      <c r="DZ72" s="35"/>
      <c r="EA72" s="35"/>
      <c r="EB72" s="35"/>
      <c r="EC72" s="35"/>
      <c r="ED72" s="35"/>
      <c r="EE72" s="35"/>
      <c r="EF72" s="35"/>
      <c r="EG72" s="35"/>
      <c r="EH72" s="35"/>
      <c r="EI72" s="35"/>
      <c r="EJ72" s="35"/>
      <c r="EK72" s="35"/>
      <c r="EL72" s="35"/>
      <c r="EM72" s="35"/>
      <c r="EN72" s="35"/>
      <c r="EO72" s="35"/>
      <c r="EP72" s="35"/>
      <c r="EQ72" s="35"/>
      <c r="ER72" s="35"/>
      <c r="ES72" s="35"/>
      <c r="ET72" s="35"/>
      <c r="EU72" s="35"/>
      <c r="EV72" s="35"/>
      <c r="EW72" s="35"/>
      <c r="EX72" s="35"/>
      <c r="EY72" s="35"/>
      <c r="EZ72" s="35"/>
      <c r="FA72" s="35"/>
      <c r="FB72" s="35"/>
      <c r="FC72" s="35"/>
      <c r="FD72" s="35"/>
      <c r="FE72" s="35"/>
      <c r="FF72" s="35"/>
      <c r="FG72" s="35"/>
      <c r="FH72" s="35"/>
      <c r="FI72" s="35"/>
      <c r="FJ72" s="35"/>
      <c r="FK72" s="35"/>
      <c r="FL72" s="35"/>
      <c r="FM72" s="35"/>
      <c r="FN72" s="35"/>
      <c r="FO72" s="35"/>
      <c r="FP72" s="35"/>
      <c r="FQ72" s="35"/>
      <c r="FR72" s="35"/>
      <c r="FS72" s="35"/>
      <c r="FT72" s="35"/>
      <c r="FU72" s="35"/>
      <c r="FV72" s="35"/>
      <c r="FW72" s="35"/>
      <c r="FX72" s="35"/>
      <c r="FY72" s="35"/>
      <c r="FZ72" s="35"/>
      <c r="GA72" s="35"/>
      <c r="GB72" s="35"/>
      <c r="GC72" s="35"/>
      <c r="GD72" s="35"/>
      <c r="GE72" s="35"/>
      <c r="GF72" s="35"/>
      <c r="GG72" s="35"/>
      <c r="GH72" s="35"/>
      <c r="GI72" s="35"/>
      <c r="GJ72" s="35"/>
      <c r="GK72" s="35"/>
      <c r="GL72" s="35"/>
      <c r="GM72" s="35"/>
      <c r="GN72" s="35"/>
      <c r="GO72" s="35"/>
      <c r="GP72" s="35"/>
      <c r="GQ72" s="35"/>
      <c r="GR72" s="35"/>
      <c r="GS72" s="35"/>
      <c r="GT72" s="35"/>
      <c r="GU72" s="35"/>
      <c r="GV72" s="35"/>
      <c r="GW72" s="35"/>
      <c r="GX72" s="35"/>
      <c r="GY72" s="35"/>
      <c r="GZ72" s="35"/>
      <c r="HA72" s="35"/>
      <c r="HB72" s="35"/>
      <c r="HC72" s="35"/>
      <c r="HD72" s="35"/>
      <c r="HE72" s="35"/>
      <c r="HF72" s="35"/>
      <c r="HG72" s="35"/>
      <c r="HH72" s="35"/>
      <c r="HI72" s="35"/>
      <c r="HJ72" s="35"/>
      <c r="HK72" s="35"/>
      <c r="HL72" s="35"/>
      <c r="HM72" s="35"/>
      <c r="HN72" s="35"/>
      <c r="HO72" s="35"/>
      <c r="HP72" s="35"/>
      <c r="HQ72" s="35"/>
      <c r="HR72" s="35"/>
      <c r="HS72" s="35"/>
      <c r="HT72" s="35"/>
      <c r="HU72" s="35"/>
      <c r="HV72" s="35"/>
      <c r="HW72" s="35"/>
      <c r="HX72" s="35"/>
      <c r="HY72" s="35"/>
      <c r="HZ72" s="35"/>
      <c r="IA72" s="35"/>
      <c r="IB72" s="35"/>
      <c r="IC72" s="35"/>
      <c r="ID72" s="35"/>
      <c r="IE72" s="35"/>
      <c r="IF72" s="35"/>
      <c r="IG72" s="35"/>
      <c r="IH72" s="35"/>
      <c r="II72" s="35"/>
      <c r="IJ72" s="35"/>
      <c r="IK72" s="35"/>
      <c r="IL72" s="35"/>
      <c r="IM72" s="35"/>
      <c r="IN72" s="35"/>
      <c r="IO72" s="35"/>
    </row>
    <row r="73" spans="1:249" x14ac:dyDescent="0.25">
      <c r="A73" s="32" t="s">
        <v>616</v>
      </c>
      <c r="B73" s="33" t="s">
        <v>263</v>
      </c>
      <c r="C73" s="34"/>
      <c r="D73" s="34" t="s">
        <v>262</v>
      </c>
      <c r="E73" s="34" t="s">
        <v>617</v>
      </c>
      <c r="F73" s="132">
        <f>G73+H73+I73+J73</f>
        <v>1500</v>
      </c>
      <c r="G73" s="132"/>
      <c r="H73" s="132"/>
      <c r="I73" s="132">
        <v>1500</v>
      </c>
      <c r="J73" s="132"/>
      <c r="K73" s="35"/>
      <c r="L73" s="35"/>
      <c r="M73" s="35"/>
      <c r="N73" s="35"/>
      <c r="O73" s="35"/>
      <c r="P73" s="35"/>
      <c r="Q73" s="35"/>
      <c r="R73" s="35"/>
      <c r="S73" s="35"/>
      <c r="T73" s="35"/>
      <c r="U73" s="35"/>
      <c r="V73" s="35"/>
      <c r="W73" s="35"/>
      <c r="X73" s="35"/>
      <c r="Y73" s="35"/>
      <c r="Z73" s="35"/>
      <c r="AA73" s="35"/>
      <c r="AB73" s="35"/>
      <c r="AC73" s="35"/>
      <c r="AD73" s="35"/>
      <c r="AE73" s="35"/>
      <c r="AF73" s="35"/>
      <c r="AG73" s="35"/>
      <c r="AH73" s="35"/>
      <c r="AI73" s="35"/>
      <c r="AJ73" s="35"/>
      <c r="AK73" s="35"/>
      <c r="AL73" s="35"/>
      <c r="AM73" s="35"/>
      <c r="AN73" s="35"/>
      <c r="AO73" s="35"/>
      <c r="AP73" s="35"/>
      <c r="AQ73" s="35"/>
      <c r="AR73" s="35"/>
      <c r="AS73" s="35"/>
      <c r="AT73" s="35"/>
      <c r="AU73" s="35"/>
      <c r="AV73" s="35"/>
      <c r="AW73" s="35"/>
      <c r="AX73" s="35"/>
      <c r="AY73" s="35"/>
      <c r="AZ73" s="35"/>
      <c r="BA73" s="35"/>
      <c r="BB73" s="35"/>
      <c r="BC73" s="35"/>
      <c r="BD73" s="35"/>
      <c r="BE73" s="35"/>
      <c r="BF73" s="35"/>
      <c r="BG73" s="35"/>
      <c r="BH73" s="35"/>
      <c r="BI73" s="35"/>
      <c r="BJ73" s="35"/>
      <c r="BK73" s="35"/>
      <c r="BL73" s="35"/>
      <c r="BM73" s="35"/>
      <c r="BN73" s="35"/>
      <c r="BO73" s="35"/>
      <c r="BP73" s="35"/>
      <c r="BQ73" s="35"/>
      <c r="BR73" s="35"/>
      <c r="BS73" s="35"/>
      <c r="BT73" s="35"/>
      <c r="BU73" s="35"/>
      <c r="BV73" s="35"/>
      <c r="BW73" s="35"/>
      <c r="BX73" s="35"/>
      <c r="BY73" s="35"/>
      <c r="BZ73" s="35"/>
      <c r="CA73" s="35"/>
      <c r="CB73" s="35"/>
      <c r="CC73" s="35"/>
      <c r="CD73" s="35"/>
      <c r="CE73" s="35"/>
      <c r="CF73" s="35"/>
      <c r="CG73" s="35"/>
      <c r="CH73" s="35"/>
      <c r="CI73" s="35"/>
      <c r="CJ73" s="35"/>
      <c r="CK73" s="35"/>
      <c r="CL73" s="35"/>
      <c r="CM73" s="35"/>
      <c r="CN73" s="35"/>
      <c r="CO73" s="35"/>
      <c r="CP73" s="35"/>
      <c r="CQ73" s="35"/>
      <c r="CR73" s="35"/>
      <c r="CS73" s="35"/>
      <c r="CT73" s="35"/>
      <c r="CU73" s="35"/>
      <c r="CV73" s="35"/>
      <c r="CW73" s="35"/>
      <c r="CX73" s="35"/>
      <c r="CY73" s="35"/>
      <c r="CZ73" s="35"/>
      <c r="DA73" s="35"/>
      <c r="DB73" s="35"/>
      <c r="DC73" s="35"/>
      <c r="DD73" s="35"/>
      <c r="DE73" s="35"/>
      <c r="DF73" s="35"/>
      <c r="DG73" s="35"/>
      <c r="DH73" s="35"/>
      <c r="DI73" s="35"/>
      <c r="DJ73" s="35"/>
      <c r="DK73" s="35"/>
      <c r="DL73" s="35"/>
      <c r="DM73" s="35"/>
      <c r="DN73" s="35"/>
      <c r="DO73" s="35"/>
      <c r="DP73" s="35"/>
      <c r="DQ73" s="35"/>
      <c r="DR73" s="35"/>
      <c r="DS73" s="35"/>
      <c r="DT73" s="35"/>
      <c r="DU73" s="35"/>
      <c r="DV73" s="35"/>
      <c r="DW73" s="35"/>
      <c r="DX73" s="35"/>
      <c r="DY73" s="35"/>
      <c r="DZ73" s="35"/>
      <c r="EA73" s="35"/>
      <c r="EB73" s="35"/>
      <c r="EC73" s="35"/>
      <c r="ED73" s="35"/>
      <c r="EE73" s="35"/>
      <c r="EF73" s="35"/>
      <c r="EG73" s="35"/>
      <c r="EH73" s="35"/>
      <c r="EI73" s="35"/>
      <c r="EJ73" s="35"/>
      <c r="EK73" s="35"/>
      <c r="EL73" s="35"/>
      <c r="EM73" s="35"/>
      <c r="EN73" s="35"/>
      <c r="EO73" s="35"/>
      <c r="EP73" s="35"/>
      <c r="EQ73" s="35"/>
      <c r="ER73" s="35"/>
      <c r="ES73" s="35"/>
      <c r="ET73" s="35"/>
      <c r="EU73" s="35"/>
      <c r="EV73" s="35"/>
      <c r="EW73" s="35"/>
      <c r="EX73" s="35"/>
      <c r="EY73" s="35"/>
      <c r="EZ73" s="35"/>
      <c r="FA73" s="35"/>
      <c r="FB73" s="35"/>
      <c r="FC73" s="35"/>
      <c r="FD73" s="35"/>
      <c r="FE73" s="35"/>
      <c r="FF73" s="35"/>
      <c r="FG73" s="35"/>
      <c r="FH73" s="35"/>
      <c r="FI73" s="35"/>
      <c r="FJ73" s="35"/>
      <c r="FK73" s="35"/>
      <c r="FL73" s="35"/>
      <c r="FM73" s="35"/>
      <c r="FN73" s="35"/>
      <c r="FO73" s="35"/>
      <c r="FP73" s="35"/>
      <c r="FQ73" s="35"/>
      <c r="FR73" s="35"/>
      <c r="FS73" s="35"/>
      <c r="FT73" s="35"/>
      <c r="FU73" s="35"/>
      <c r="FV73" s="35"/>
      <c r="FW73" s="35"/>
      <c r="FX73" s="35"/>
      <c r="FY73" s="35"/>
      <c r="FZ73" s="35"/>
      <c r="GA73" s="35"/>
      <c r="GB73" s="35"/>
      <c r="GC73" s="35"/>
      <c r="GD73" s="35"/>
      <c r="GE73" s="35"/>
      <c r="GF73" s="35"/>
      <c r="GG73" s="35"/>
      <c r="GH73" s="35"/>
      <c r="GI73" s="35"/>
      <c r="GJ73" s="35"/>
      <c r="GK73" s="35"/>
      <c r="GL73" s="35"/>
      <c r="GM73" s="35"/>
      <c r="GN73" s="35"/>
      <c r="GO73" s="35"/>
      <c r="GP73" s="35"/>
      <c r="GQ73" s="35"/>
      <c r="GR73" s="35"/>
      <c r="GS73" s="35"/>
      <c r="GT73" s="35"/>
      <c r="GU73" s="35"/>
      <c r="GV73" s="35"/>
      <c r="GW73" s="35"/>
      <c r="GX73" s="35"/>
      <c r="GY73" s="35"/>
      <c r="GZ73" s="35"/>
      <c r="HA73" s="35"/>
      <c r="HB73" s="35"/>
      <c r="HC73" s="35"/>
      <c r="HD73" s="35"/>
      <c r="HE73" s="35"/>
      <c r="HF73" s="35"/>
      <c r="HG73" s="35"/>
      <c r="HH73" s="35"/>
      <c r="HI73" s="35"/>
      <c r="HJ73" s="35"/>
      <c r="HK73" s="35"/>
      <c r="HL73" s="35"/>
      <c r="HM73" s="35"/>
      <c r="HN73" s="35"/>
      <c r="HO73" s="35"/>
      <c r="HP73" s="35"/>
      <c r="HQ73" s="35"/>
      <c r="HR73" s="35"/>
      <c r="HS73" s="35"/>
      <c r="HT73" s="35"/>
      <c r="HU73" s="35"/>
      <c r="HV73" s="35"/>
      <c r="HW73" s="35"/>
      <c r="HX73" s="35"/>
      <c r="HY73" s="35"/>
      <c r="HZ73" s="35"/>
      <c r="IA73" s="35"/>
      <c r="IB73" s="35"/>
      <c r="IC73" s="35"/>
      <c r="ID73" s="35"/>
      <c r="IE73" s="35"/>
      <c r="IF73" s="35"/>
      <c r="IG73" s="35"/>
      <c r="IH73" s="35"/>
      <c r="II73" s="35"/>
      <c r="IJ73" s="35"/>
      <c r="IK73" s="35"/>
      <c r="IL73" s="35"/>
      <c r="IM73" s="35"/>
      <c r="IN73" s="35"/>
      <c r="IO73" s="35"/>
    </row>
    <row r="74" spans="1:249" ht="38.25" x14ac:dyDescent="0.25">
      <c r="A74" s="32" t="s">
        <v>618</v>
      </c>
      <c r="B74" s="33" t="s">
        <v>619</v>
      </c>
      <c r="C74" s="34"/>
      <c r="D74" s="34" t="s">
        <v>262</v>
      </c>
      <c r="E74" s="34" t="s">
        <v>620</v>
      </c>
      <c r="F74" s="132">
        <f>G74+H74+I74+J74</f>
        <v>1000</v>
      </c>
      <c r="G74" s="132"/>
      <c r="H74" s="132"/>
      <c r="I74" s="132">
        <v>1000</v>
      </c>
      <c r="J74" s="132"/>
      <c r="K74" s="35"/>
      <c r="L74" s="35"/>
      <c r="M74" s="35"/>
      <c r="N74" s="35"/>
      <c r="O74" s="35"/>
      <c r="P74" s="35"/>
      <c r="Q74" s="35"/>
      <c r="R74" s="35"/>
      <c r="S74" s="35"/>
      <c r="T74" s="35"/>
      <c r="U74" s="35"/>
      <c r="V74" s="35"/>
      <c r="W74" s="35"/>
      <c r="X74" s="35"/>
      <c r="Y74" s="35"/>
      <c r="Z74" s="35"/>
      <c r="AA74" s="35"/>
      <c r="AB74" s="35"/>
      <c r="AC74" s="35"/>
      <c r="AD74" s="35"/>
      <c r="AE74" s="35"/>
      <c r="AF74" s="35"/>
      <c r="AG74" s="35"/>
      <c r="AH74" s="35"/>
      <c r="AI74" s="35"/>
      <c r="AJ74" s="35"/>
      <c r="AK74" s="35"/>
      <c r="AL74" s="35"/>
      <c r="AM74" s="35"/>
      <c r="AN74" s="35"/>
      <c r="AO74" s="35"/>
      <c r="AP74" s="35"/>
      <c r="AQ74" s="35"/>
      <c r="AR74" s="35"/>
      <c r="AS74" s="35"/>
      <c r="AT74" s="35"/>
      <c r="AU74" s="35"/>
      <c r="AV74" s="35"/>
      <c r="AW74" s="35"/>
      <c r="AX74" s="35"/>
      <c r="AY74" s="35"/>
      <c r="AZ74" s="35"/>
      <c r="BA74" s="35"/>
      <c r="BB74" s="35"/>
      <c r="BC74" s="35"/>
      <c r="BD74" s="35"/>
      <c r="BE74" s="35"/>
      <c r="BF74" s="35"/>
      <c r="BG74" s="35"/>
      <c r="BH74" s="35"/>
      <c r="BI74" s="35"/>
      <c r="BJ74" s="35"/>
      <c r="BK74" s="35"/>
      <c r="BL74" s="35"/>
      <c r="BM74" s="35"/>
      <c r="BN74" s="35"/>
      <c r="BO74" s="35"/>
      <c r="BP74" s="35"/>
      <c r="BQ74" s="35"/>
      <c r="BR74" s="35"/>
      <c r="BS74" s="35"/>
      <c r="BT74" s="35"/>
      <c r="BU74" s="35"/>
      <c r="BV74" s="35"/>
      <c r="BW74" s="35"/>
      <c r="BX74" s="35"/>
      <c r="BY74" s="35"/>
      <c r="BZ74" s="35"/>
      <c r="CA74" s="35"/>
      <c r="CB74" s="35"/>
      <c r="CC74" s="35"/>
      <c r="CD74" s="35"/>
      <c r="CE74" s="35"/>
      <c r="CF74" s="35"/>
      <c r="CG74" s="35"/>
      <c r="CH74" s="35"/>
      <c r="CI74" s="35"/>
      <c r="CJ74" s="35"/>
      <c r="CK74" s="35"/>
      <c r="CL74" s="35"/>
      <c r="CM74" s="35"/>
      <c r="CN74" s="35"/>
      <c r="CO74" s="35"/>
      <c r="CP74" s="35"/>
      <c r="CQ74" s="35"/>
      <c r="CR74" s="35"/>
      <c r="CS74" s="35"/>
      <c r="CT74" s="35"/>
      <c r="CU74" s="35"/>
      <c r="CV74" s="35"/>
      <c r="CW74" s="35"/>
      <c r="CX74" s="35"/>
      <c r="CY74" s="35"/>
      <c r="CZ74" s="35"/>
      <c r="DA74" s="35"/>
      <c r="DB74" s="35"/>
      <c r="DC74" s="35"/>
      <c r="DD74" s="35"/>
      <c r="DE74" s="35"/>
      <c r="DF74" s="35"/>
      <c r="DG74" s="35"/>
      <c r="DH74" s="35"/>
      <c r="DI74" s="35"/>
      <c r="DJ74" s="35"/>
      <c r="DK74" s="35"/>
      <c r="DL74" s="35"/>
      <c r="DM74" s="35"/>
      <c r="DN74" s="35"/>
      <c r="DO74" s="35"/>
      <c r="DP74" s="35"/>
      <c r="DQ74" s="35"/>
      <c r="DR74" s="35"/>
      <c r="DS74" s="35"/>
      <c r="DT74" s="35"/>
      <c r="DU74" s="35"/>
      <c r="DV74" s="35"/>
      <c r="DW74" s="35"/>
      <c r="DX74" s="35"/>
      <c r="DY74" s="35"/>
      <c r="DZ74" s="35"/>
      <c r="EA74" s="35"/>
      <c r="EB74" s="35"/>
      <c r="EC74" s="35"/>
      <c r="ED74" s="35"/>
      <c r="EE74" s="35"/>
      <c r="EF74" s="35"/>
      <c r="EG74" s="35"/>
      <c r="EH74" s="35"/>
      <c r="EI74" s="35"/>
      <c r="EJ74" s="35"/>
      <c r="EK74" s="35"/>
      <c r="EL74" s="35"/>
      <c r="EM74" s="35"/>
      <c r="EN74" s="35"/>
      <c r="EO74" s="35"/>
      <c r="EP74" s="35"/>
      <c r="EQ74" s="35"/>
      <c r="ER74" s="35"/>
      <c r="ES74" s="35"/>
      <c r="ET74" s="35"/>
      <c r="EU74" s="35"/>
      <c r="EV74" s="35"/>
      <c r="EW74" s="35"/>
      <c r="EX74" s="35"/>
      <c r="EY74" s="35"/>
      <c r="EZ74" s="35"/>
      <c r="FA74" s="35"/>
      <c r="FB74" s="35"/>
      <c r="FC74" s="35"/>
      <c r="FD74" s="35"/>
      <c r="FE74" s="35"/>
      <c r="FF74" s="35"/>
      <c r="FG74" s="35"/>
      <c r="FH74" s="35"/>
      <c r="FI74" s="35"/>
      <c r="FJ74" s="35"/>
      <c r="FK74" s="35"/>
      <c r="FL74" s="35"/>
      <c r="FM74" s="35"/>
      <c r="FN74" s="35"/>
      <c r="FO74" s="35"/>
      <c r="FP74" s="35"/>
      <c r="FQ74" s="35"/>
      <c r="FR74" s="35"/>
      <c r="FS74" s="35"/>
      <c r="FT74" s="35"/>
      <c r="FU74" s="35"/>
      <c r="FV74" s="35"/>
      <c r="FW74" s="35"/>
      <c r="FX74" s="35"/>
      <c r="FY74" s="35"/>
      <c r="FZ74" s="35"/>
      <c r="GA74" s="35"/>
      <c r="GB74" s="35"/>
      <c r="GC74" s="35"/>
      <c r="GD74" s="35"/>
      <c r="GE74" s="35"/>
      <c r="GF74" s="35"/>
      <c r="GG74" s="35"/>
      <c r="GH74" s="35"/>
      <c r="GI74" s="35"/>
      <c r="GJ74" s="35"/>
      <c r="GK74" s="35"/>
      <c r="GL74" s="35"/>
      <c r="GM74" s="35"/>
      <c r="GN74" s="35"/>
      <c r="GO74" s="35"/>
      <c r="GP74" s="35"/>
      <c r="GQ74" s="35"/>
      <c r="GR74" s="35"/>
      <c r="GS74" s="35"/>
      <c r="GT74" s="35"/>
      <c r="GU74" s="35"/>
      <c r="GV74" s="35"/>
      <c r="GW74" s="35"/>
      <c r="GX74" s="35"/>
      <c r="GY74" s="35"/>
      <c r="GZ74" s="35"/>
      <c r="HA74" s="35"/>
      <c r="HB74" s="35"/>
      <c r="HC74" s="35"/>
      <c r="HD74" s="35"/>
      <c r="HE74" s="35"/>
      <c r="HF74" s="35"/>
      <c r="HG74" s="35"/>
      <c r="HH74" s="35"/>
      <c r="HI74" s="35"/>
      <c r="HJ74" s="35"/>
      <c r="HK74" s="35"/>
      <c r="HL74" s="35"/>
      <c r="HM74" s="35"/>
      <c r="HN74" s="35"/>
      <c r="HO74" s="35"/>
      <c r="HP74" s="35"/>
      <c r="HQ74" s="35"/>
      <c r="HR74" s="35"/>
      <c r="HS74" s="35"/>
      <c r="HT74" s="35"/>
      <c r="HU74" s="35"/>
      <c r="HV74" s="35"/>
      <c r="HW74" s="35"/>
      <c r="HX74" s="35"/>
      <c r="HY74" s="35"/>
      <c r="HZ74" s="35"/>
      <c r="IA74" s="35"/>
      <c r="IB74" s="35"/>
      <c r="IC74" s="35"/>
      <c r="ID74" s="35"/>
      <c r="IE74" s="35"/>
      <c r="IF74" s="35"/>
      <c r="IG74" s="35"/>
      <c r="IH74" s="35"/>
      <c r="II74" s="35"/>
      <c r="IJ74" s="35"/>
      <c r="IK74" s="35"/>
      <c r="IL74" s="35"/>
      <c r="IM74" s="35"/>
      <c r="IN74" s="35"/>
      <c r="IO74" s="35"/>
    </row>
    <row r="75" spans="1:249" ht="25.5" x14ac:dyDescent="0.25">
      <c r="A75" s="29" t="s">
        <v>315</v>
      </c>
      <c r="B75" s="30" t="s">
        <v>265</v>
      </c>
      <c r="C75" s="34" t="s">
        <v>178</v>
      </c>
      <c r="D75" s="38" t="s">
        <v>178</v>
      </c>
      <c r="E75" s="38" t="s">
        <v>178</v>
      </c>
      <c r="F75" s="52">
        <f>G75+H75+I75+J75</f>
        <v>0</v>
      </c>
      <c r="G75" s="52">
        <f>G76+G77+G78+G79+G80+G81</f>
        <v>0</v>
      </c>
      <c r="H75" s="52">
        <f>H76+H77+H78+H79+H80+H81</f>
        <v>0</v>
      </c>
      <c r="I75" s="52">
        <f>I76+I77+I78+I79+I80+I81</f>
        <v>0</v>
      </c>
      <c r="J75" s="52">
        <f>J76+J77+J78+J79+J80+J81</f>
        <v>0</v>
      </c>
      <c r="K75" s="35"/>
      <c r="L75" s="35"/>
      <c r="M75" s="35"/>
      <c r="N75" s="35"/>
      <c r="O75" s="35"/>
      <c r="P75" s="35"/>
      <c r="Q75" s="35"/>
      <c r="R75" s="35"/>
      <c r="S75" s="35"/>
      <c r="T75" s="35"/>
      <c r="U75" s="35"/>
      <c r="V75" s="35"/>
      <c r="W75" s="35"/>
      <c r="X75" s="35"/>
      <c r="Y75" s="35"/>
      <c r="Z75" s="35"/>
      <c r="AA75" s="35"/>
      <c r="AB75" s="35"/>
      <c r="AC75" s="35"/>
      <c r="AD75" s="35"/>
      <c r="AE75" s="35"/>
      <c r="AF75" s="35"/>
      <c r="AG75" s="35"/>
      <c r="AH75" s="35"/>
      <c r="AI75" s="35"/>
      <c r="AJ75" s="35"/>
      <c r="AK75" s="35"/>
      <c r="AL75" s="35"/>
      <c r="AM75" s="35"/>
      <c r="AN75" s="35"/>
      <c r="AO75" s="35"/>
      <c r="AP75" s="35"/>
      <c r="AQ75" s="35"/>
      <c r="AR75" s="35"/>
      <c r="AS75" s="35"/>
      <c r="AT75" s="35"/>
      <c r="AU75" s="35"/>
      <c r="AV75" s="35"/>
      <c r="AW75" s="35"/>
      <c r="AX75" s="35"/>
      <c r="AY75" s="35"/>
      <c r="AZ75" s="35"/>
      <c r="BA75" s="35"/>
      <c r="BB75" s="35"/>
      <c r="BC75" s="35"/>
      <c r="BD75" s="35"/>
      <c r="BE75" s="35"/>
      <c r="BF75" s="35"/>
      <c r="BG75" s="35"/>
      <c r="BH75" s="35"/>
      <c r="BI75" s="35"/>
      <c r="BJ75" s="35"/>
      <c r="BK75" s="35"/>
      <c r="BL75" s="35"/>
      <c r="BM75" s="35"/>
      <c r="BN75" s="35"/>
      <c r="BO75" s="35"/>
      <c r="BP75" s="35"/>
      <c r="BQ75" s="35"/>
      <c r="BR75" s="35"/>
      <c r="BS75" s="35"/>
      <c r="BT75" s="35"/>
      <c r="BU75" s="35"/>
      <c r="BV75" s="35"/>
      <c r="BW75" s="35"/>
      <c r="BX75" s="35"/>
      <c r="BY75" s="35"/>
      <c r="BZ75" s="35"/>
      <c r="CA75" s="35"/>
      <c r="CB75" s="35"/>
      <c r="CC75" s="35"/>
      <c r="CD75" s="35"/>
      <c r="CE75" s="35"/>
      <c r="CF75" s="35"/>
      <c r="CG75" s="35"/>
      <c r="CH75" s="35"/>
      <c r="CI75" s="35"/>
      <c r="CJ75" s="35"/>
      <c r="CK75" s="35"/>
      <c r="CL75" s="35"/>
      <c r="CM75" s="35"/>
      <c r="CN75" s="35"/>
      <c r="CO75" s="35"/>
      <c r="CP75" s="35"/>
      <c r="CQ75" s="35"/>
      <c r="CR75" s="35"/>
      <c r="CS75" s="35"/>
      <c r="CT75" s="35"/>
      <c r="CU75" s="35"/>
      <c r="CV75" s="35"/>
      <c r="CW75" s="35"/>
      <c r="CX75" s="35"/>
      <c r="CY75" s="35"/>
      <c r="CZ75" s="35"/>
      <c r="DA75" s="35"/>
      <c r="DB75" s="35"/>
      <c r="DC75" s="35"/>
      <c r="DD75" s="35"/>
      <c r="DE75" s="35"/>
      <c r="DF75" s="35"/>
      <c r="DG75" s="35"/>
      <c r="DH75" s="35"/>
      <c r="DI75" s="35"/>
      <c r="DJ75" s="35"/>
      <c r="DK75" s="35"/>
      <c r="DL75" s="35"/>
      <c r="DM75" s="35"/>
      <c r="DN75" s="35"/>
      <c r="DO75" s="35"/>
      <c r="DP75" s="35"/>
      <c r="DQ75" s="35"/>
      <c r="DR75" s="35"/>
      <c r="DS75" s="35"/>
      <c r="DT75" s="35"/>
      <c r="DU75" s="35"/>
      <c r="DV75" s="35"/>
      <c r="DW75" s="35"/>
      <c r="DX75" s="35"/>
      <c r="DY75" s="35"/>
      <c r="DZ75" s="35"/>
      <c r="EA75" s="35"/>
      <c r="EB75" s="35"/>
      <c r="EC75" s="35"/>
      <c r="ED75" s="35"/>
      <c r="EE75" s="35"/>
      <c r="EF75" s="35"/>
      <c r="EG75" s="35"/>
      <c r="EH75" s="35"/>
      <c r="EI75" s="35"/>
      <c r="EJ75" s="35"/>
      <c r="EK75" s="35"/>
      <c r="EL75" s="35"/>
      <c r="EM75" s="35"/>
      <c r="EN75" s="35"/>
      <c r="EO75" s="35"/>
      <c r="EP75" s="35"/>
      <c r="EQ75" s="35"/>
      <c r="ER75" s="35"/>
      <c r="ES75" s="35"/>
      <c r="ET75" s="35"/>
      <c r="EU75" s="35"/>
      <c r="EV75" s="35"/>
      <c r="EW75" s="35"/>
      <c r="EX75" s="35"/>
      <c r="EY75" s="35"/>
      <c r="EZ75" s="35"/>
      <c r="FA75" s="35"/>
      <c r="FB75" s="35"/>
      <c r="FC75" s="35"/>
      <c r="FD75" s="35"/>
      <c r="FE75" s="35"/>
      <c r="FF75" s="35"/>
      <c r="FG75" s="35"/>
      <c r="FH75" s="35"/>
      <c r="FI75" s="35"/>
      <c r="FJ75" s="35"/>
      <c r="FK75" s="35"/>
      <c r="FL75" s="35"/>
      <c r="FM75" s="35"/>
      <c r="FN75" s="35"/>
      <c r="FO75" s="35"/>
      <c r="FP75" s="35"/>
      <c r="FQ75" s="35"/>
      <c r="FR75" s="35"/>
      <c r="FS75" s="35"/>
      <c r="FT75" s="35"/>
      <c r="FU75" s="35"/>
      <c r="FV75" s="35"/>
      <c r="FW75" s="35"/>
      <c r="FX75" s="35"/>
      <c r="FY75" s="35"/>
      <c r="FZ75" s="35"/>
      <c r="GA75" s="35"/>
      <c r="GB75" s="35"/>
      <c r="GC75" s="35"/>
      <c r="GD75" s="35"/>
      <c r="GE75" s="35"/>
      <c r="GF75" s="35"/>
      <c r="GG75" s="35"/>
      <c r="GH75" s="35"/>
      <c r="GI75" s="35"/>
      <c r="GJ75" s="35"/>
      <c r="GK75" s="35"/>
      <c r="GL75" s="35"/>
      <c r="GM75" s="35"/>
      <c r="GN75" s="35"/>
      <c r="GO75" s="35"/>
      <c r="GP75" s="35"/>
      <c r="GQ75" s="35"/>
      <c r="GR75" s="35"/>
      <c r="GS75" s="35"/>
      <c r="GT75" s="35"/>
      <c r="GU75" s="35"/>
      <c r="GV75" s="35"/>
      <c r="GW75" s="35"/>
      <c r="GX75" s="35"/>
      <c r="GY75" s="35"/>
      <c r="GZ75" s="35"/>
      <c r="HA75" s="35"/>
      <c r="HB75" s="35"/>
      <c r="HC75" s="35"/>
      <c r="HD75" s="35"/>
      <c r="HE75" s="35"/>
      <c r="HF75" s="35"/>
      <c r="HG75" s="35"/>
      <c r="HH75" s="35"/>
      <c r="HI75" s="35"/>
      <c r="HJ75" s="35"/>
      <c r="HK75" s="35"/>
      <c r="HL75" s="35"/>
      <c r="HM75" s="35"/>
      <c r="HN75" s="35"/>
      <c r="HO75" s="35"/>
      <c r="HP75" s="35"/>
      <c r="HQ75" s="35"/>
      <c r="HR75" s="35"/>
      <c r="HS75" s="35"/>
      <c r="HT75" s="35"/>
      <c r="HU75" s="35"/>
      <c r="HV75" s="35"/>
      <c r="HW75" s="35"/>
      <c r="HX75" s="35"/>
      <c r="HY75" s="35"/>
      <c r="HZ75" s="35"/>
      <c r="IA75" s="35"/>
      <c r="IB75" s="35"/>
      <c r="IC75" s="35"/>
      <c r="ID75" s="35"/>
      <c r="IE75" s="35"/>
      <c r="IF75" s="35"/>
      <c r="IG75" s="35"/>
      <c r="IH75" s="35"/>
      <c r="II75" s="35"/>
      <c r="IJ75" s="35"/>
      <c r="IK75" s="35"/>
      <c r="IL75" s="35"/>
      <c r="IM75" s="35"/>
      <c r="IN75" s="35"/>
      <c r="IO75" s="35"/>
    </row>
    <row r="76" spans="1:249" ht="38.25" x14ac:dyDescent="0.25">
      <c r="A76" s="32" t="s">
        <v>432</v>
      </c>
      <c r="B76" s="202" t="s">
        <v>267</v>
      </c>
      <c r="C76" s="34"/>
      <c r="D76" s="203" t="s">
        <v>326</v>
      </c>
      <c r="E76" s="34"/>
      <c r="F76" s="132">
        <f t="shared" ref="F76:F81" si="2">G76+H76+I76+J76</f>
        <v>0</v>
      </c>
      <c r="G76" s="132"/>
      <c r="H76" s="132"/>
      <c r="I76" s="132"/>
      <c r="J76" s="132"/>
      <c r="K76" s="35"/>
      <c r="L76" s="35"/>
      <c r="M76" s="35"/>
      <c r="N76" s="35"/>
      <c r="O76" s="35"/>
      <c r="P76" s="35"/>
      <c r="Q76" s="35"/>
      <c r="R76" s="35"/>
      <c r="S76" s="35"/>
      <c r="T76" s="35"/>
      <c r="U76" s="35"/>
      <c r="V76" s="35"/>
      <c r="W76" s="35"/>
      <c r="X76" s="35"/>
      <c r="Y76" s="35"/>
      <c r="Z76" s="35"/>
      <c r="AA76" s="35"/>
      <c r="AB76" s="35"/>
      <c r="AC76" s="35"/>
      <c r="AD76" s="35"/>
      <c r="AE76" s="35"/>
      <c r="AF76" s="35"/>
      <c r="AG76" s="35"/>
      <c r="AH76" s="35"/>
      <c r="AI76" s="35"/>
      <c r="AJ76" s="35"/>
      <c r="AK76" s="35"/>
      <c r="AL76" s="35"/>
      <c r="AM76" s="35"/>
      <c r="AN76" s="35"/>
      <c r="AO76" s="35"/>
      <c r="AP76" s="35"/>
      <c r="AQ76" s="35"/>
      <c r="AR76" s="35"/>
      <c r="AS76" s="35"/>
      <c r="AT76" s="35"/>
      <c r="AU76" s="35"/>
      <c r="AV76" s="35"/>
      <c r="AW76" s="35"/>
      <c r="AX76" s="35"/>
      <c r="AY76" s="35"/>
      <c r="AZ76" s="35"/>
      <c r="BA76" s="35"/>
      <c r="BB76" s="35"/>
      <c r="BC76" s="35"/>
      <c r="BD76" s="35"/>
      <c r="BE76" s="35"/>
      <c r="BF76" s="35"/>
      <c r="BG76" s="35"/>
      <c r="BH76" s="35"/>
      <c r="BI76" s="35"/>
      <c r="BJ76" s="35"/>
      <c r="BK76" s="35"/>
      <c r="BL76" s="35"/>
      <c r="BM76" s="35"/>
      <c r="BN76" s="35"/>
      <c r="BO76" s="35"/>
      <c r="BP76" s="35"/>
      <c r="BQ76" s="35"/>
      <c r="BR76" s="35"/>
      <c r="BS76" s="35"/>
      <c r="BT76" s="35"/>
      <c r="BU76" s="35"/>
      <c r="BV76" s="35"/>
      <c r="BW76" s="35"/>
      <c r="BX76" s="35"/>
      <c r="BY76" s="35"/>
      <c r="BZ76" s="35"/>
      <c r="CA76" s="35"/>
      <c r="CB76" s="35"/>
      <c r="CC76" s="35"/>
      <c r="CD76" s="35"/>
      <c r="CE76" s="35"/>
      <c r="CF76" s="35"/>
      <c r="CG76" s="35"/>
      <c r="CH76" s="35"/>
      <c r="CI76" s="35"/>
      <c r="CJ76" s="35"/>
      <c r="CK76" s="35"/>
      <c r="CL76" s="35"/>
      <c r="CM76" s="35"/>
      <c r="CN76" s="35"/>
      <c r="CO76" s="35"/>
      <c r="CP76" s="35"/>
      <c r="CQ76" s="35"/>
      <c r="CR76" s="35"/>
      <c r="CS76" s="35"/>
      <c r="CT76" s="35"/>
      <c r="CU76" s="35"/>
      <c r="CV76" s="35"/>
      <c r="CW76" s="35"/>
      <c r="CX76" s="35"/>
      <c r="CY76" s="35"/>
      <c r="CZ76" s="35"/>
      <c r="DA76" s="35"/>
      <c r="DB76" s="35"/>
      <c r="DC76" s="35"/>
      <c r="DD76" s="35"/>
      <c r="DE76" s="35"/>
      <c r="DF76" s="35"/>
      <c r="DG76" s="35"/>
      <c r="DH76" s="35"/>
      <c r="DI76" s="35"/>
      <c r="DJ76" s="35"/>
      <c r="DK76" s="35"/>
      <c r="DL76" s="35"/>
      <c r="DM76" s="35"/>
      <c r="DN76" s="35"/>
      <c r="DO76" s="35"/>
      <c r="DP76" s="35"/>
      <c r="DQ76" s="35"/>
      <c r="DR76" s="35"/>
      <c r="DS76" s="35"/>
      <c r="DT76" s="35"/>
      <c r="DU76" s="35"/>
      <c r="DV76" s="35"/>
      <c r="DW76" s="35"/>
      <c r="DX76" s="35"/>
      <c r="DY76" s="35"/>
      <c r="DZ76" s="35"/>
      <c r="EA76" s="35"/>
      <c r="EB76" s="35"/>
      <c r="EC76" s="35"/>
      <c r="ED76" s="35"/>
      <c r="EE76" s="35"/>
      <c r="EF76" s="35"/>
      <c r="EG76" s="35"/>
      <c r="EH76" s="35"/>
      <c r="EI76" s="35"/>
      <c r="EJ76" s="35"/>
      <c r="EK76" s="35"/>
      <c r="EL76" s="35"/>
      <c r="EM76" s="35"/>
      <c r="EN76" s="35"/>
      <c r="EO76" s="35"/>
      <c r="EP76" s="35"/>
      <c r="EQ76" s="35"/>
      <c r="ER76" s="35"/>
      <c r="ES76" s="35"/>
      <c r="ET76" s="35"/>
      <c r="EU76" s="35"/>
      <c r="EV76" s="35"/>
      <c r="EW76" s="35"/>
      <c r="EX76" s="35"/>
      <c r="EY76" s="35"/>
      <c r="EZ76" s="35"/>
      <c r="FA76" s="35"/>
      <c r="FB76" s="35"/>
      <c r="FC76" s="35"/>
      <c r="FD76" s="35"/>
      <c r="FE76" s="35"/>
      <c r="FF76" s="35"/>
      <c r="FG76" s="35"/>
      <c r="FH76" s="35"/>
      <c r="FI76" s="35"/>
      <c r="FJ76" s="35"/>
      <c r="FK76" s="35"/>
      <c r="FL76" s="35"/>
      <c r="FM76" s="35"/>
      <c r="FN76" s="35"/>
      <c r="FO76" s="35"/>
      <c r="FP76" s="35"/>
      <c r="FQ76" s="35"/>
      <c r="FR76" s="35"/>
      <c r="FS76" s="35"/>
      <c r="FT76" s="35"/>
      <c r="FU76" s="35"/>
      <c r="FV76" s="35"/>
      <c r="FW76" s="35"/>
      <c r="FX76" s="35"/>
      <c r="FY76" s="35"/>
      <c r="FZ76" s="35"/>
      <c r="GA76" s="35"/>
      <c r="GB76" s="35"/>
      <c r="GC76" s="35"/>
      <c r="GD76" s="35"/>
      <c r="GE76" s="35"/>
      <c r="GF76" s="35"/>
      <c r="GG76" s="35"/>
      <c r="GH76" s="35"/>
      <c r="GI76" s="35"/>
      <c r="GJ76" s="35"/>
      <c r="GK76" s="35"/>
      <c r="GL76" s="35"/>
      <c r="GM76" s="35"/>
      <c r="GN76" s="35"/>
      <c r="GO76" s="35"/>
      <c r="GP76" s="35"/>
      <c r="GQ76" s="35"/>
      <c r="GR76" s="35"/>
      <c r="GS76" s="35"/>
      <c r="GT76" s="35"/>
      <c r="GU76" s="35"/>
      <c r="GV76" s="35"/>
      <c r="GW76" s="35"/>
      <c r="GX76" s="35"/>
      <c r="GY76" s="35"/>
      <c r="GZ76" s="35"/>
      <c r="HA76" s="35"/>
      <c r="HB76" s="35"/>
      <c r="HC76" s="35"/>
      <c r="HD76" s="35"/>
      <c r="HE76" s="35"/>
      <c r="HF76" s="35"/>
      <c r="HG76" s="35"/>
      <c r="HH76" s="35"/>
      <c r="HI76" s="35"/>
      <c r="HJ76" s="35"/>
      <c r="HK76" s="35"/>
      <c r="HL76" s="35"/>
      <c r="HM76" s="35"/>
      <c r="HN76" s="35"/>
      <c r="HO76" s="35"/>
      <c r="HP76" s="35"/>
      <c r="HQ76" s="35"/>
      <c r="HR76" s="35"/>
      <c r="HS76" s="35"/>
      <c r="HT76" s="35"/>
      <c r="HU76" s="35"/>
      <c r="HV76" s="35"/>
      <c r="HW76" s="35"/>
      <c r="HX76" s="35"/>
      <c r="HY76" s="35"/>
      <c r="HZ76" s="35"/>
      <c r="IA76" s="35"/>
      <c r="IB76" s="35"/>
      <c r="IC76" s="35"/>
      <c r="ID76" s="35"/>
      <c r="IE76" s="35"/>
      <c r="IF76" s="35"/>
      <c r="IG76" s="35"/>
      <c r="IH76" s="35"/>
      <c r="II76" s="35"/>
      <c r="IJ76" s="35"/>
      <c r="IK76" s="35"/>
      <c r="IL76" s="35"/>
      <c r="IM76" s="35"/>
      <c r="IN76" s="35"/>
      <c r="IO76" s="35"/>
    </row>
    <row r="77" spans="1:249" ht="25.5" x14ac:dyDescent="0.25">
      <c r="A77" s="32" t="s">
        <v>316</v>
      </c>
      <c r="B77" s="202" t="s">
        <v>317</v>
      </c>
      <c r="C77" s="34" t="s">
        <v>327</v>
      </c>
      <c r="D77" s="203" t="s">
        <v>327</v>
      </c>
      <c r="E77" s="34"/>
      <c r="F77" s="132">
        <f t="shared" si="2"/>
        <v>0</v>
      </c>
      <c r="G77" s="132"/>
      <c r="H77" s="132"/>
      <c r="I77" s="132"/>
      <c r="J77" s="132"/>
      <c r="K77" s="35"/>
      <c r="L77" s="35"/>
      <c r="M77" s="35"/>
      <c r="N77" s="35"/>
      <c r="O77" s="35"/>
      <c r="P77" s="35"/>
      <c r="Q77" s="35"/>
      <c r="R77" s="35"/>
      <c r="S77" s="35"/>
      <c r="T77" s="35"/>
      <c r="U77" s="35"/>
      <c r="V77" s="35"/>
      <c r="W77" s="35"/>
      <c r="X77" s="35"/>
      <c r="Y77" s="35"/>
      <c r="Z77" s="35"/>
      <c r="AA77" s="35"/>
      <c r="AB77" s="35"/>
      <c r="AC77" s="35"/>
      <c r="AD77" s="35"/>
      <c r="AE77" s="35"/>
      <c r="AF77" s="35"/>
      <c r="AG77" s="35"/>
      <c r="AH77" s="35"/>
      <c r="AI77" s="35"/>
      <c r="AJ77" s="35"/>
      <c r="AK77" s="35"/>
      <c r="AL77" s="35"/>
      <c r="AM77" s="35"/>
      <c r="AN77" s="35"/>
      <c r="AO77" s="35"/>
      <c r="AP77" s="35"/>
      <c r="AQ77" s="35"/>
      <c r="AR77" s="35"/>
      <c r="AS77" s="35"/>
      <c r="AT77" s="35"/>
      <c r="AU77" s="35"/>
      <c r="AV77" s="35"/>
      <c r="AW77" s="35"/>
      <c r="AX77" s="35"/>
      <c r="AY77" s="35"/>
      <c r="AZ77" s="35"/>
      <c r="BA77" s="35"/>
      <c r="BB77" s="35"/>
      <c r="BC77" s="35"/>
      <c r="BD77" s="35"/>
      <c r="BE77" s="35"/>
      <c r="BF77" s="35"/>
      <c r="BG77" s="35"/>
      <c r="BH77" s="35"/>
      <c r="BI77" s="35"/>
      <c r="BJ77" s="35"/>
      <c r="BK77" s="35"/>
      <c r="BL77" s="35"/>
      <c r="BM77" s="35"/>
      <c r="BN77" s="35"/>
      <c r="BO77" s="35"/>
      <c r="BP77" s="35"/>
      <c r="BQ77" s="35"/>
      <c r="BR77" s="35"/>
      <c r="BS77" s="35"/>
      <c r="BT77" s="35"/>
      <c r="BU77" s="35"/>
      <c r="BV77" s="35"/>
      <c r="BW77" s="35"/>
      <c r="BX77" s="35"/>
      <c r="BY77" s="35"/>
      <c r="BZ77" s="35"/>
      <c r="CA77" s="35"/>
      <c r="CB77" s="35"/>
      <c r="CC77" s="35"/>
      <c r="CD77" s="35"/>
      <c r="CE77" s="35"/>
      <c r="CF77" s="35"/>
      <c r="CG77" s="35"/>
      <c r="CH77" s="35"/>
      <c r="CI77" s="35"/>
      <c r="CJ77" s="35"/>
      <c r="CK77" s="35"/>
      <c r="CL77" s="35"/>
      <c r="CM77" s="35"/>
      <c r="CN77" s="35"/>
      <c r="CO77" s="35"/>
      <c r="CP77" s="35"/>
      <c r="CQ77" s="35"/>
      <c r="CR77" s="35"/>
      <c r="CS77" s="35"/>
      <c r="CT77" s="35"/>
      <c r="CU77" s="35"/>
      <c r="CV77" s="35"/>
      <c r="CW77" s="35"/>
      <c r="CX77" s="35"/>
      <c r="CY77" s="35"/>
      <c r="CZ77" s="35"/>
      <c r="DA77" s="35"/>
      <c r="DB77" s="35"/>
      <c r="DC77" s="35"/>
      <c r="DD77" s="35"/>
      <c r="DE77" s="35"/>
      <c r="DF77" s="35"/>
      <c r="DG77" s="35"/>
      <c r="DH77" s="35"/>
      <c r="DI77" s="35"/>
      <c r="DJ77" s="35"/>
      <c r="DK77" s="35"/>
      <c r="DL77" s="35"/>
      <c r="DM77" s="35"/>
      <c r="DN77" s="35"/>
      <c r="DO77" s="35"/>
      <c r="DP77" s="35"/>
      <c r="DQ77" s="35"/>
      <c r="DR77" s="35"/>
      <c r="DS77" s="35"/>
      <c r="DT77" s="35"/>
      <c r="DU77" s="35"/>
      <c r="DV77" s="35"/>
      <c r="DW77" s="35"/>
      <c r="DX77" s="35"/>
      <c r="DY77" s="35"/>
      <c r="DZ77" s="35"/>
      <c r="EA77" s="35"/>
      <c r="EB77" s="35"/>
      <c r="EC77" s="35"/>
      <c r="ED77" s="35"/>
      <c r="EE77" s="35"/>
      <c r="EF77" s="35"/>
      <c r="EG77" s="35"/>
      <c r="EH77" s="35"/>
      <c r="EI77" s="35"/>
      <c r="EJ77" s="35"/>
      <c r="EK77" s="35"/>
      <c r="EL77" s="35"/>
      <c r="EM77" s="35"/>
      <c r="EN77" s="35"/>
      <c r="EO77" s="35"/>
      <c r="EP77" s="35"/>
      <c r="EQ77" s="35"/>
      <c r="ER77" s="35"/>
      <c r="ES77" s="35"/>
      <c r="ET77" s="35"/>
      <c r="EU77" s="35"/>
      <c r="EV77" s="35"/>
      <c r="EW77" s="35"/>
      <c r="EX77" s="35"/>
      <c r="EY77" s="35"/>
      <c r="EZ77" s="35"/>
      <c r="FA77" s="35"/>
      <c r="FB77" s="35"/>
      <c r="FC77" s="35"/>
      <c r="FD77" s="35"/>
      <c r="FE77" s="35"/>
      <c r="FF77" s="35"/>
      <c r="FG77" s="35"/>
      <c r="FH77" s="35"/>
      <c r="FI77" s="35"/>
      <c r="FJ77" s="35"/>
      <c r="FK77" s="35"/>
      <c r="FL77" s="35"/>
      <c r="FM77" s="35"/>
      <c r="FN77" s="35"/>
      <c r="FO77" s="35"/>
      <c r="FP77" s="35"/>
      <c r="FQ77" s="35"/>
      <c r="FR77" s="35"/>
      <c r="FS77" s="35"/>
      <c r="FT77" s="35"/>
      <c r="FU77" s="35"/>
      <c r="FV77" s="35"/>
      <c r="FW77" s="35"/>
      <c r="FX77" s="35"/>
      <c r="FY77" s="35"/>
      <c r="FZ77" s="35"/>
      <c r="GA77" s="35"/>
      <c r="GB77" s="35"/>
      <c r="GC77" s="35"/>
      <c r="GD77" s="35"/>
      <c r="GE77" s="35"/>
      <c r="GF77" s="35"/>
      <c r="GG77" s="35"/>
      <c r="GH77" s="35"/>
      <c r="GI77" s="35"/>
      <c r="GJ77" s="35"/>
      <c r="GK77" s="35"/>
      <c r="GL77" s="35"/>
      <c r="GM77" s="35"/>
      <c r="GN77" s="35"/>
      <c r="GO77" s="35"/>
      <c r="GP77" s="35"/>
      <c r="GQ77" s="35"/>
      <c r="GR77" s="35"/>
      <c r="GS77" s="35"/>
      <c r="GT77" s="35"/>
      <c r="GU77" s="35"/>
      <c r="GV77" s="35"/>
      <c r="GW77" s="35"/>
      <c r="GX77" s="35"/>
      <c r="GY77" s="35"/>
      <c r="GZ77" s="35"/>
      <c r="HA77" s="35"/>
      <c r="HB77" s="35"/>
      <c r="HC77" s="35"/>
      <c r="HD77" s="35"/>
      <c r="HE77" s="35"/>
      <c r="HF77" s="35"/>
      <c r="HG77" s="35"/>
      <c r="HH77" s="35"/>
      <c r="HI77" s="35"/>
      <c r="HJ77" s="35"/>
      <c r="HK77" s="35"/>
      <c r="HL77" s="35"/>
      <c r="HM77" s="35"/>
      <c r="HN77" s="35"/>
      <c r="HO77" s="35"/>
      <c r="HP77" s="35"/>
      <c r="HQ77" s="35"/>
      <c r="HR77" s="35"/>
      <c r="HS77" s="35"/>
      <c r="HT77" s="35"/>
      <c r="HU77" s="35"/>
      <c r="HV77" s="35"/>
      <c r="HW77" s="35"/>
      <c r="HX77" s="35"/>
      <c r="HY77" s="35"/>
      <c r="HZ77" s="35"/>
      <c r="IA77" s="35"/>
      <c r="IB77" s="35"/>
      <c r="IC77" s="35"/>
      <c r="ID77" s="35"/>
      <c r="IE77" s="35"/>
      <c r="IF77" s="35"/>
      <c r="IG77" s="35"/>
      <c r="IH77" s="35"/>
      <c r="II77" s="35"/>
      <c r="IJ77" s="35"/>
      <c r="IK77" s="35"/>
      <c r="IL77" s="35"/>
      <c r="IM77" s="35"/>
      <c r="IN77" s="35"/>
      <c r="IO77" s="35"/>
    </row>
    <row r="78" spans="1:249" ht="38.25" x14ac:dyDescent="0.25">
      <c r="A78" s="32" t="s">
        <v>318</v>
      </c>
      <c r="B78" s="202" t="s">
        <v>319</v>
      </c>
      <c r="C78" s="34" t="s">
        <v>328</v>
      </c>
      <c r="D78" s="203" t="s">
        <v>328</v>
      </c>
      <c r="E78" s="34"/>
      <c r="F78" s="132">
        <f t="shared" si="2"/>
        <v>0</v>
      </c>
      <c r="G78" s="132"/>
      <c r="H78" s="132"/>
      <c r="I78" s="132"/>
      <c r="J78" s="132"/>
      <c r="K78" s="35"/>
      <c r="L78" s="35"/>
      <c r="M78" s="35"/>
      <c r="N78" s="35"/>
      <c r="O78" s="35"/>
      <c r="P78" s="35"/>
      <c r="Q78" s="35"/>
      <c r="R78" s="35"/>
      <c r="S78" s="35"/>
      <c r="T78" s="35"/>
      <c r="U78" s="35"/>
      <c r="V78" s="35"/>
      <c r="W78" s="35"/>
      <c r="X78" s="35"/>
      <c r="Y78" s="35"/>
      <c r="Z78" s="35"/>
      <c r="AA78" s="35"/>
      <c r="AB78" s="35"/>
      <c r="AC78" s="35"/>
      <c r="AD78" s="35"/>
      <c r="AE78" s="35"/>
      <c r="AF78" s="35"/>
      <c r="AG78" s="35"/>
      <c r="AH78" s="35"/>
      <c r="AI78" s="35"/>
      <c r="AJ78" s="35"/>
      <c r="AK78" s="35"/>
      <c r="AL78" s="35"/>
      <c r="AM78" s="35"/>
      <c r="AN78" s="35"/>
      <c r="AO78" s="35"/>
      <c r="AP78" s="35"/>
      <c r="AQ78" s="35"/>
      <c r="AR78" s="35"/>
      <c r="AS78" s="35"/>
      <c r="AT78" s="35"/>
      <c r="AU78" s="35"/>
      <c r="AV78" s="35"/>
      <c r="AW78" s="35"/>
      <c r="AX78" s="35"/>
      <c r="AY78" s="35"/>
      <c r="AZ78" s="35"/>
      <c r="BA78" s="35"/>
      <c r="BB78" s="35"/>
      <c r="BC78" s="35"/>
      <c r="BD78" s="35"/>
      <c r="BE78" s="35"/>
      <c r="BF78" s="35"/>
      <c r="BG78" s="35"/>
      <c r="BH78" s="35"/>
      <c r="BI78" s="35"/>
      <c r="BJ78" s="35"/>
      <c r="BK78" s="35"/>
      <c r="BL78" s="35"/>
      <c r="BM78" s="35"/>
      <c r="BN78" s="35"/>
      <c r="BO78" s="35"/>
      <c r="BP78" s="35"/>
      <c r="BQ78" s="35"/>
      <c r="BR78" s="35"/>
      <c r="BS78" s="35"/>
      <c r="BT78" s="35"/>
      <c r="BU78" s="35"/>
      <c r="BV78" s="35"/>
      <c r="BW78" s="35"/>
      <c r="BX78" s="35"/>
      <c r="BY78" s="35"/>
      <c r="BZ78" s="35"/>
      <c r="CA78" s="35"/>
      <c r="CB78" s="35"/>
      <c r="CC78" s="35"/>
      <c r="CD78" s="35"/>
      <c r="CE78" s="35"/>
      <c r="CF78" s="35"/>
      <c r="CG78" s="35"/>
      <c r="CH78" s="35"/>
      <c r="CI78" s="35"/>
      <c r="CJ78" s="35"/>
      <c r="CK78" s="35"/>
      <c r="CL78" s="35"/>
      <c r="CM78" s="35"/>
      <c r="CN78" s="35"/>
      <c r="CO78" s="35"/>
      <c r="CP78" s="35"/>
      <c r="CQ78" s="35"/>
      <c r="CR78" s="35"/>
      <c r="CS78" s="35"/>
      <c r="CT78" s="35"/>
      <c r="CU78" s="35"/>
      <c r="CV78" s="35"/>
      <c r="CW78" s="35"/>
      <c r="CX78" s="35"/>
      <c r="CY78" s="35"/>
      <c r="CZ78" s="35"/>
      <c r="DA78" s="35"/>
      <c r="DB78" s="35"/>
      <c r="DC78" s="35"/>
      <c r="DD78" s="35"/>
      <c r="DE78" s="35"/>
      <c r="DF78" s="35"/>
      <c r="DG78" s="35"/>
      <c r="DH78" s="35"/>
      <c r="DI78" s="35"/>
      <c r="DJ78" s="35"/>
      <c r="DK78" s="35"/>
      <c r="DL78" s="35"/>
      <c r="DM78" s="35"/>
      <c r="DN78" s="35"/>
      <c r="DO78" s="35"/>
      <c r="DP78" s="35"/>
      <c r="DQ78" s="35"/>
      <c r="DR78" s="35"/>
      <c r="DS78" s="35"/>
      <c r="DT78" s="35"/>
      <c r="DU78" s="35"/>
      <c r="DV78" s="35"/>
      <c r="DW78" s="35"/>
      <c r="DX78" s="35"/>
      <c r="DY78" s="35"/>
      <c r="DZ78" s="35"/>
      <c r="EA78" s="35"/>
      <c r="EB78" s="35"/>
      <c r="EC78" s="35"/>
      <c r="ED78" s="35"/>
      <c r="EE78" s="35"/>
      <c r="EF78" s="35"/>
      <c r="EG78" s="35"/>
      <c r="EH78" s="35"/>
      <c r="EI78" s="35"/>
      <c r="EJ78" s="35"/>
      <c r="EK78" s="35"/>
      <c r="EL78" s="35"/>
      <c r="EM78" s="35"/>
      <c r="EN78" s="35"/>
      <c r="EO78" s="35"/>
      <c r="EP78" s="35"/>
      <c r="EQ78" s="35"/>
      <c r="ER78" s="35"/>
      <c r="ES78" s="35"/>
      <c r="ET78" s="35"/>
      <c r="EU78" s="35"/>
      <c r="EV78" s="35"/>
      <c r="EW78" s="35"/>
      <c r="EX78" s="35"/>
      <c r="EY78" s="35"/>
      <c r="EZ78" s="35"/>
      <c r="FA78" s="35"/>
      <c r="FB78" s="35"/>
      <c r="FC78" s="35"/>
      <c r="FD78" s="35"/>
      <c r="FE78" s="35"/>
      <c r="FF78" s="35"/>
      <c r="FG78" s="35"/>
      <c r="FH78" s="35"/>
      <c r="FI78" s="35"/>
      <c r="FJ78" s="35"/>
      <c r="FK78" s="35"/>
      <c r="FL78" s="35"/>
      <c r="FM78" s="35"/>
      <c r="FN78" s="35"/>
      <c r="FO78" s="35"/>
      <c r="FP78" s="35"/>
      <c r="FQ78" s="35"/>
      <c r="FR78" s="35"/>
      <c r="FS78" s="35"/>
      <c r="FT78" s="35"/>
      <c r="FU78" s="35"/>
      <c r="FV78" s="35"/>
      <c r="FW78" s="35"/>
      <c r="FX78" s="35"/>
      <c r="FY78" s="35"/>
      <c r="FZ78" s="35"/>
      <c r="GA78" s="35"/>
      <c r="GB78" s="35"/>
      <c r="GC78" s="35"/>
      <c r="GD78" s="35"/>
      <c r="GE78" s="35"/>
      <c r="GF78" s="35"/>
      <c r="GG78" s="35"/>
      <c r="GH78" s="35"/>
      <c r="GI78" s="35"/>
      <c r="GJ78" s="35"/>
      <c r="GK78" s="35"/>
      <c r="GL78" s="35"/>
      <c r="GM78" s="35"/>
      <c r="GN78" s="35"/>
      <c r="GO78" s="35"/>
      <c r="GP78" s="35"/>
      <c r="GQ78" s="35"/>
      <c r="GR78" s="35"/>
      <c r="GS78" s="35"/>
      <c r="GT78" s="35"/>
      <c r="GU78" s="35"/>
      <c r="GV78" s="35"/>
      <c r="GW78" s="35"/>
      <c r="GX78" s="35"/>
      <c r="GY78" s="35"/>
      <c r="GZ78" s="35"/>
      <c r="HA78" s="35"/>
      <c r="HB78" s="35"/>
      <c r="HC78" s="35"/>
      <c r="HD78" s="35"/>
      <c r="HE78" s="35"/>
      <c r="HF78" s="35"/>
      <c r="HG78" s="35"/>
      <c r="HH78" s="35"/>
      <c r="HI78" s="35"/>
      <c r="HJ78" s="35"/>
      <c r="HK78" s="35"/>
      <c r="HL78" s="35"/>
      <c r="HM78" s="35"/>
      <c r="HN78" s="35"/>
      <c r="HO78" s="35"/>
      <c r="HP78" s="35"/>
      <c r="HQ78" s="35"/>
      <c r="HR78" s="35"/>
      <c r="HS78" s="35"/>
      <c r="HT78" s="35"/>
      <c r="HU78" s="35"/>
      <c r="HV78" s="35"/>
      <c r="HW78" s="35"/>
      <c r="HX78" s="35"/>
      <c r="HY78" s="35"/>
      <c r="HZ78" s="35"/>
      <c r="IA78" s="35"/>
      <c r="IB78" s="35"/>
      <c r="IC78" s="35"/>
      <c r="ID78" s="35"/>
      <c r="IE78" s="35"/>
      <c r="IF78" s="35"/>
      <c r="IG78" s="35"/>
      <c r="IH78" s="35"/>
      <c r="II78" s="35"/>
      <c r="IJ78" s="35"/>
      <c r="IK78" s="35"/>
      <c r="IL78" s="35"/>
      <c r="IM78" s="35"/>
      <c r="IN78" s="35"/>
      <c r="IO78" s="35"/>
    </row>
    <row r="79" spans="1:249" ht="25.5" x14ac:dyDescent="0.25">
      <c r="A79" s="32" t="s">
        <v>320</v>
      </c>
      <c r="B79" s="202" t="s">
        <v>321</v>
      </c>
      <c r="C79" s="34" t="s">
        <v>329</v>
      </c>
      <c r="D79" s="203" t="s">
        <v>329</v>
      </c>
      <c r="E79" s="34"/>
      <c r="F79" s="132">
        <f t="shared" si="2"/>
        <v>0</v>
      </c>
      <c r="G79" s="132"/>
      <c r="H79" s="132"/>
      <c r="I79" s="132"/>
      <c r="J79" s="132"/>
      <c r="K79" s="35"/>
      <c r="L79" s="35"/>
      <c r="M79" s="35"/>
      <c r="N79" s="35"/>
      <c r="O79" s="35"/>
      <c r="P79" s="35"/>
      <c r="Q79" s="35"/>
      <c r="R79" s="35"/>
      <c r="S79" s="35"/>
      <c r="T79" s="35"/>
      <c r="U79" s="35"/>
      <c r="V79" s="35"/>
      <c r="W79" s="35"/>
      <c r="X79" s="35"/>
      <c r="Y79" s="35"/>
      <c r="Z79" s="35"/>
      <c r="AA79" s="35"/>
      <c r="AB79" s="35"/>
      <c r="AC79" s="35"/>
      <c r="AD79" s="35"/>
      <c r="AE79" s="35"/>
      <c r="AF79" s="35"/>
      <c r="AG79" s="35"/>
      <c r="AH79" s="35"/>
      <c r="AI79" s="35"/>
      <c r="AJ79" s="35"/>
      <c r="AK79" s="35"/>
      <c r="AL79" s="35"/>
      <c r="AM79" s="35"/>
      <c r="AN79" s="35"/>
      <c r="AO79" s="35"/>
      <c r="AP79" s="35"/>
      <c r="AQ79" s="35"/>
      <c r="AR79" s="35"/>
      <c r="AS79" s="35"/>
      <c r="AT79" s="35"/>
      <c r="AU79" s="35"/>
      <c r="AV79" s="35"/>
      <c r="AW79" s="35"/>
      <c r="AX79" s="35"/>
      <c r="AY79" s="35"/>
      <c r="AZ79" s="35"/>
      <c r="BA79" s="35"/>
      <c r="BB79" s="35"/>
      <c r="BC79" s="35"/>
      <c r="BD79" s="35"/>
      <c r="BE79" s="35"/>
      <c r="BF79" s="35"/>
      <c r="BG79" s="35"/>
      <c r="BH79" s="35"/>
      <c r="BI79" s="35"/>
      <c r="BJ79" s="35"/>
      <c r="BK79" s="35"/>
      <c r="BL79" s="35"/>
      <c r="BM79" s="35"/>
      <c r="BN79" s="35"/>
      <c r="BO79" s="35"/>
      <c r="BP79" s="35"/>
      <c r="BQ79" s="35"/>
      <c r="BR79" s="35"/>
      <c r="BS79" s="35"/>
      <c r="BT79" s="35"/>
      <c r="BU79" s="35"/>
      <c r="BV79" s="35"/>
      <c r="BW79" s="35"/>
      <c r="BX79" s="35"/>
      <c r="BY79" s="35"/>
      <c r="BZ79" s="35"/>
      <c r="CA79" s="35"/>
      <c r="CB79" s="35"/>
      <c r="CC79" s="35"/>
      <c r="CD79" s="35"/>
      <c r="CE79" s="35"/>
      <c r="CF79" s="35"/>
      <c r="CG79" s="35"/>
      <c r="CH79" s="35"/>
      <c r="CI79" s="35"/>
      <c r="CJ79" s="35"/>
      <c r="CK79" s="35"/>
      <c r="CL79" s="35"/>
      <c r="CM79" s="35"/>
      <c r="CN79" s="35"/>
      <c r="CO79" s="35"/>
      <c r="CP79" s="35"/>
      <c r="CQ79" s="35"/>
      <c r="CR79" s="35"/>
      <c r="CS79" s="35"/>
      <c r="CT79" s="35"/>
      <c r="CU79" s="35"/>
      <c r="CV79" s="35"/>
      <c r="CW79" s="35"/>
      <c r="CX79" s="35"/>
      <c r="CY79" s="35"/>
      <c r="CZ79" s="35"/>
      <c r="DA79" s="35"/>
      <c r="DB79" s="35"/>
      <c r="DC79" s="35"/>
      <c r="DD79" s="35"/>
      <c r="DE79" s="35"/>
      <c r="DF79" s="35"/>
      <c r="DG79" s="35"/>
      <c r="DH79" s="35"/>
      <c r="DI79" s="35"/>
      <c r="DJ79" s="35"/>
      <c r="DK79" s="35"/>
      <c r="DL79" s="35"/>
      <c r="DM79" s="35"/>
      <c r="DN79" s="35"/>
      <c r="DO79" s="35"/>
      <c r="DP79" s="35"/>
      <c r="DQ79" s="35"/>
      <c r="DR79" s="35"/>
      <c r="DS79" s="35"/>
      <c r="DT79" s="35"/>
      <c r="DU79" s="35"/>
      <c r="DV79" s="35"/>
      <c r="DW79" s="35"/>
      <c r="DX79" s="35"/>
      <c r="DY79" s="35"/>
      <c r="DZ79" s="35"/>
      <c r="EA79" s="35"/>
      <c r="EB79" s="35"/>
      <c r="EC79" s="35"/>
      <c r="ED79" s="35"/>
      <c r="EE79" s="35"/>
      <c r="EF79" s="35"/>
      <c r="EG79" s="35"/>
      <c r="EH79" s="35"/>
      <c r="EI79" s="35"/>
      <c r="EJ79" s="35"/>
      <c r="EK79" s="35"/>
      <c r="EL79" s="35"/>
      <c r="EM79" s="35"/>
      <c r="EN79" s="35"/>
      <c r="EO79" s="35"/>
      <c r="EP79" s="35"/>
      <c r="EQ79" s="35"/>
      <c r="ER79" s="35"/>
      <c r="ES79" s="35"/>
      <c r="ET79" s="35"/>
      <c r="EU79" s="35"/>
      <c r="EV79" s="35"/>
      <c r="EW79" s="35"/>
      <c r="EX79" s="35"/>
      <c r="EY79" s="35"/>
      <c r="EZ79" s="35"/>
      <c r="FA79" s="35"/>
      <c r="FB79" s="35"/>
      <c r="FC79" s="35"/>
      <c r="FD79" s="35"/>
      <c r="FE79" s="35"/>
      <c r="FF79" s="35"/>
      <c r="FG79" s="35"/>
      <c r="FH79" s="35"/>
      <c r="FI79" s="35"/>
      <c r="FJ79" s="35"/>
      <c r="FK79" s="35"/>
      <c r="FL79" s="35"/>
      <c r="FM79" s="35"/>
      <c r="FN79" s="35"/>
      <c r="FO79" s="35"/>
      <c r="FP79" s="35"/>
      <c r="FQ79" s="35"/>
      <c r="FR79" s="35"/>
      <c r="FS79" s="35"/>
      <c r="FT79" s="35"/>
      <c r="FU79" s="35"/>
      <c r="FV79" s="35"/>
      <c r="FW79" s="35"/>
      <c r="FX79" s="35"/>
      <c r="FY79" s="35"/>
      <c r="FZ79" s="35"/>
      <c r="GA79" s="35"/>
      <c r="GB79" s="35"/>
      <c r="GC79" s="35"/>
      <c r="GD79" s="35"/>
      <c r="GE79" s="35"/>
      <c r="GF79" s="35"/>
      <c r="GG79" s="35"/>
      <c r="GH79" s="35"/>
      <c r="GI79" s="35"/>
      <c r="GJ79" s="35"/>
      <c r="GK79" s="35"/>
      <c r="GL79" s="35"/>
      <c r="GM79" s="35"/>
      <c r="GN79" s="35"/>
      <c r="GO79" s="35"/>
      <c r="GP79" s="35"/>
      <c r="GQ79" s="35"/>
      <c r="GR79" s="35"/>
      <c r="GS79" s="35"/>
      <c r="GT79" s="35"/>
      <c r="GU79" s="35"/>
      <c r="GV79" s="35"/>
      <c r="GW79" s="35"/>
      <c r="GX79" s="35"/>
      <c r="GY79" s="35"/>
      <c r="GZ79" s="35"/>
      <c r="HA79" s="35"/>
      <c r="HB79" s="35"/>
      <c r="HC79" s="35"/>
      <c r="HD79" s="35"/>
      <c r="HE79" s="35"/>
      <c r="HF79" s="35"/>
      <c r="HG79" s="35"/>
      <c r="HH79" s="35"/>
      <c r="HI79" s="35"/>
      <c r="HJ79" s="35"/>
      <c r="HK79" s="35"/>
      <c r="HL79" s="35"/>
      <c r="HM79" s="35"/>
      <c r="HN79" s="35"/>
      <c r="HO79" s="35"/>
      <c r="HP79" s="35"/>
      <c r="HQ79" s="35"/>
      <c r="HR79" s="35"/>
      <c r="HS79" s="35"/>
      <c r="HT79" s="35"/>
      <c r="HU79" s="35"/>
      <c r="HV79" s="35"/>
      <c r="HW79" s="35"/>
      <c r="HX79" s="35"/>
      <c r="HY79" s="35"/>
      <c r="HZ79" s="35"/>
      <c r="IA79" s="35"/>
      <c r="IB79" s="35"/>
      <c r="IC79" s="35"/>
      <c r="ID79" s="35"/>
      <c r="IE79" s="35"/>
      <c r="IF79" s="35"/>
      <c r="IG79" s="35"/>
      <c r="IH79" s="35"/>
      <c r="II79" s="35"/>
      <c r="IJ79" s="35"/>
      <c r="IK79" s="35"/>
      <c r="IL79" s="35"/>
      <c r="IM79" s="35"/>
      <c r="IN79" s="35"/>
      <c r="IO79" s="35"/>
    </row>
    <row r="80" spans="1:249" x14ac:dyDescent="0.25">
      <c r="A80" s="32" t="s">
        <v>322</v>
      </c>
      <c r="B80" s="202" t="s">
        <v>323</v>
      </c>
      <c r="C80" s="34" t="s">
        <v>330</v>
      </c>
      <c r="D80" s="203" t="s">
        <v>330</v>
      </c>
      <c r="E80" s="34"/>
      <c r="F80" s="132">
        <f t="shared" si="2"/>
        <v>0</v>
      </c>
      <c r="G80" s="132"/>
      <c r="H80" s="132"/>
      <c r="I80" s="132"/>
      <c r="J80" s="132"/>
      <c r="K80" s="35"/>
      <c r="L80" s="35"/>
      <c r="M80" s="35"/>
      <c r="N80" s="35"/>
      <c r="O80" s="35"/>
      <c r="P80" s="35"/>
      <c r="Q80" s="35"/>
      <c r="R80" s="35"/>
      <c r="S80" s="35"/>
      <c r="T80" s="35"/>
      <c r="U80" s="35"/>
      <c r="V80" s="35"/>
      <c r="W80" s="35"/>
      <c r="X80" s="35"/>
      <c r="Y80" s="35"/>
      <c r="Z80" s="35"/>
      <c r="AA80" s="35"/>
      <c r="AB80" s="35"/>
      <c r="AC80" s="35"/>
      <c r="AD80" s="35"/>
      <c r="AE80" s="35"/>
      <c r="AF80" s="35"/>
      <c r="AG80" s="35"/>
      <c r="AH80" s="35"/>
      <c r="AI80" s="35"/>
      <c r="AJ80" s="35"/>
      <c r="AK80" s="35"/>
      <c r="AL80" s="35"/>
      <c r="AM80" s="35"/>
      <c r="AN80" s="35"/>
      <c r="AO80" s="35"/>
      <c r="AP80" s="35"/>
      <c r="AQ80" s="35"/>
      <c r="AR80" s="35"/>
      <c r="AS80" s="35"/>
      <c r="AT80" s="35"/>
      <c r="AU80" s="35"/>
      <c r="AV80" s="35"/>
      <c r="AW80" s="35"/>
      <c r="AX80" s="35"/>
      <c r="AY80" s="35"/>
      <c r="AZ80" s="35"/>
      <c r="BA80" s="35"/>
      <c r="BB80" s="35"/>
      <c r="BC80" s="35"/>
      <c r="BD80" s="35"/>
      <c r="BE80" s="35"/>
      <c r="BF80" s="35"/>
      <c r="BG80" s="35"/>
      <c r="BH80" s="35"/>
      <c r="BI80" s="35"/>
      <c r="BJ80" s="35"/>
      <c r="BK80" s="35"/>
      <c r="BL80" s="35"/>
      <c r="BM80" s="35"/>
      <c r="BN80" s="35"/>
      <c r="BO80" s="35"/>
      <c r="BP80" s="35"/>
      <c r="BQ80" s="35"/>
      <c r="BR80" s="35"/>
      <c r="BS80" s="35"/>
      <c r="BT80" s="35"/>
      <c r="BU80" s="35"/>
      <c r="BV80" s="35"/>
      <c r="BW80" s="35"/>
      <c r="BX80" s="35"/>
      <c r="BY80" s="35"/>
      <c r="BZ80" s="35"/>
      <c r="CA80" s="35"/>
      <c r="CB80" s="35"/>
      <c r="CC80" s="35"/>
      <c r="CD80" s="35"/>
      <c r="CE80" s="35"/>
      <c r="CF80" s="35"/>
      <c r="CG80" s="35"/>
      <c r="CH80" s="35"/>
      <c r="CI80" s="35"/>
      <c r="CJ80" s="35"/>
      <c r="CK80" s="35"/>
      <c r="CL80" s="35"/>
      <c r="CM80" s="35"/>
      <c r="CN80" s="35"/>
      <c r="CO80" s="35"/>
      <c r="CP80" s="35"/>
      <c r="CQ80" s="35"/>
      <c r="CR80" s="35"/>
      <c r="CS80" s="35"/>
      <c r="CT80" s="35"/>
      <c r="CU80" s="35"/>
      <c r="CV80" s="35"/>
      <c r="CW80" s="35"/>
      <c r="CX80" s="35"/>
      <c r="CY80" s="35"/>
      <c r="CZ80" s="35"/>
      <c r="DA80" s="35"/>
      <c r="DB80" s="35"/>
      <c r="DC80" s="35"/>
      <c r="DD80" s="35"/>
      <c r="DE80" s="35"/>
      <c r="DF80" s="35"/>
      <c r="DG80" s="35"/>
      <c r="DH80" s="35"/>
      <c r="DI80" s="35"/>
      <c r="DJ80" s="35"/>
      <c r="DK80" s="35"/>
      <c r="DL80" s="35"/>
      <c r="DM80" s="35"/>
      <c r="DN80" s="35"/>
      <c r="DO80" s="35"/>
      <c r="DP80" s="35"/>
      <c r="DQ80" s="35"/>
      <c r="DR80" s="35"/>
      <c r="DS80" s="35"/>
      <c r="DT80" s="35"/>
      <c r="DU80" s="35"/>
      <c r="DV80" s="35"/>
      <c r="DW80" s="35"/>
      <c r="DX80" s="35"/>
      <c r="DY80" s="35"/>
      <c r="DZ80" s="35"/>
      <c r="EA80" s="35"/>
      <c r="EB80" s="35"/>
      <c r="EC80" s="35"/>
      <c r="ED80" s="35"/>
      <c r="EE80" s="35"/>
      <c r="EF80" s="35"/>
      <c r="EG80" s="35"/>
      <c r="EH80" s="35"/>
      <c r="EI80" s="35"/>
      <c r="EJ80" s="35"/>
      <c r="EK80" s="35"/>
      <c r="EL80" s="35"/>
      <c r="EM80" s="35"/>
      <c r="EN80" s="35"/>
      <c r="EO80" s="35"/>
      <c r="EP80" s="35"/>
      <c r="EQ80" s="35"/>
      <c r="ER80" s="35"/>
      <c r="ES80" s="35"/>
      <c r="ET80" s="35"/>
      <c r="EU80" s="35"/>
      <c r="EV80" s="35"/>
      <c r="EW80" s="35"/>
      <c r="EX80" s="35"/>
      <c r="EY80" s="35"/>
      <c r="EZ80" s="35"/>
      <c r="FA80" s="35"/>
      <c r="FB80" s="35"/>
      <c r="FC80" s="35"/>
      <c r="FD80" s="35"/>
      <c r="FE80" s="35"/>
      <c r="FF80" s="35"/>
      <c r="FG80" s="35"/>
      <c r="FH80" s="35"/>
      <c r="FI80" s="35"/>
      <c r="FJ80" s="35"/>
      <c r="FK80" s="35"/>
      <c r="FL80" s="35"/>
      <c r="FM80" s="35"/>
      <c r="FN80" s="35"/>
      <c r="FO80" s="35"/>
      <c r="FP80" s="35"/>
      <c r="FQ80" s="35"/>
      <c r="FR80" s="35"/>
      <c r="FS80" s="35"/>
      <c r="FT80" s="35"/>
      <c r="FU80" s="35"/>
      <c r="FV80" s="35"/>
      <c r="FW80" s="35"/>
      <c r="FX80" s="35"/>
      <c r="FY80" s="35"/>
      <c r="FZ80" s="35"/>
      <c r="GA80" s="35"/>
      <c r="GB80" s="35"/>
      <c r="GC80" s="35"/>
      <c r="GD80" s="35"/>
      <c r="GE80" s="35"/>
      <c r="GF80" s="35"/>
      <c r="GG80" s="35"/>
      <c r="GH80" s="35"/>
      <c r="GI80" s="35"/>
      <c r="GJ80" s="35"/>
      <c r="GK80" s="35"/>
      <c r="GL80" s="35"/>
      <c r="GM80" s="35"/>
      <c r="GN80" s="35"/>
      <c r="GO80" s="35"/>
      <c r="GP80" s="35"/>
      <c r="GQ80" s="35"/>
      <c r="GR80" s="35"/>
      <c r="GS80" s="35"/>
      <c r="GT80" s="35"/>
      <c r="GU80" s="35"/>
      <c r="GV80" s="35"/>
      <c r="GW80" s="35"/>
      <c r="GX80" s="35"/>
      <c r="GY80" s="35"/>
      <c r="GZ80" s="35"/>
      <c r="HA80" s="35"/>
      <c r="HB80" s="35"/>
      <c r="HC80" s="35"/>
      <c r="HD80" s="35"/>
      <c r="HE80" s="35"/>
      <c r="HF80" s="35"/>
      <c r="HG80" s="35"/>
      <c r="HH80" s="35"/>
      <c r="HI80" s="35"/>
      <c r="HJ80" s="35"/>
      <c r="HK80" s="35"/>
      <c r="HL80" s="35"/>
      <c r="HM80" s="35"/>
      <c r="HN80" s="35"/>
      <c r="HO80" s="35"/>
      <c r="HP80" s="35"/>
      <c r="HQ80" s="35"/>
      <c r="HR80" s="35"/>
      <c r="HS80" s="35"/>
      <c r="HT80" s="35"/>
      <c r="HU80" s="35"/>
      <c r="HV80" s="35"/>
      <c r="HW80" s="35"/>
      <c r="HX80" s="35"/>
      <c r="HY80" s="35"/>
      <c r="HZ80" s="35"/>
      <c r="IA80" s="35"/>
      <c r="IB80" s="35"/>
      <c r="IC80" s="35"/>
      <c r="ID80" s="35"/>
      <c r="IE80" s="35"/>
      <c r="IF80" s="35"/>
      <c r="IG80" s="35"/>
      <c r="IH80" s="35"/>
      <c r="II80" s="35"/>
      <c r="IJ80" s="35"/>
      <c r="IK80" s="35"/>
      <c r="IL80" s="35"/>
      <c r="IM80" s="35"/>
      <c r="IN80" s="35"/>
      <c r="IO80" s="35"/>
    </row>
    <row r="81" spans="1:249" ht="38.25" x14ac:dyDescent="0.25">
      <c r="A81" s="32" t="s">
        <v>324</v>
      </c>
      <c r="B81" s="202" t="s">
        <v>325</v>
      </c>
      <c r="C81" s="34" t="s">
        <v>331</v>
      </c>
      <c r="D81" s="203" t="s">
        <v>331</v>
      </c>
      <c r="E81" s="34"/>
      <c r="F81" s="132">
        <f t="shared" si="2"/>
        <v>0</v>
      </c>
      <c r="G81" s="132"/>
      <c r="H81" s="132"/>
      <c r="I81" s="132"/>
      <c r="J81" s="132"/>
      <c r="K81" s="28"/>
      <c r="L81" s="28"/>
      <c r="M81" s="35"/>
      <c r="N81" s="35"/>
      <c r="O81" s="35"/>
      <c r="P81" s="35"/>
      <c r="Q81" s="35"/>
      <c r="R81" s="35"/>
      <c r="S81" s="35"/>
      <c r="T81" s="35"/>
      <c r="U81" s="35"/>
      <c r="V81" s="35"/>
      <c r="W81" s="35"/>
      <c r="X81" s="35"/>
      <c r="Y81" s="35"/>
      <c r="Z81" s="35"/>
      <c r="AA81" s="35"/>
      <c r="AB81" s="35"/>
      <c r="AC81" s="35"/>
      <c r="AD81" s="35"/>
      <c r="AE81" s="35"/>
      <c r="AF81" s="35"/>
      <c r="AG81" s="35"/>
      <c r="AH81" s="35"/>
      <c r="AI81" s="35"/>
      <c r="AJ81" s="35"/>
      <c r="AK81" s="35"/>
      <c r="AL81" s="35"/>
      <c r="AM81" s="35"/>
      <c r="AN81" s="35"/>
      <c r="AO81" s="35"/>
      <c r="AP81" s="35"/>
      <c r="AQ81" s="35"/>
      <c r="AR81" s="35"/>
      <c r="AS81" s="35"/>
      <c r="AT81" s="35"/>
      <c r="AU81" s="35"/>
      <c r="AV81" s="35"/>
      <c r="AW81" s="35"/>
      <c r="AX81" s="35"/>
      <c r="AY81" s="35"/>
      <c r="AZ81" s="35"/>
      <c r="BA81" s="35"/>
      <c r="BB81" s="35"/>
      <c r="BC81" s="35"/>
      <c r="BD81" s="35"/>
      <c r="BE81" s="35"/>
      <c r="BF81" s="35"/>
      <c r="BG81" s="35"/>
      <c r="BH81" s="35"/>
      <c r="BI81" s="35"/>
      <c r="BJ81" s="35"/>
      <c r="BK81" s="35"/>
      <c r="BL81" s="35"/>
      <c r="BM81" s="35"/>
      <c r="BN81" s="35"/>
      <c r="BO81" s="35"/>
      <c r="BP81" s="35"/>
      <c r="BQ81" s="35"/>
      <c r="BR81" s="35"/>
      <c r="BS81" s="35"/>
      <c r="BT81" s="35"/>
      <c r="BU81" s="35"/>
      <c r="BV81" s="35"/>
      <c r="BW81" s="35"/>
      <c r="BX81" s="35"/>
      <c r="BY81" s="35"/>
      <c r="BZ81" s="35"/>
      <c r="CA81" s="35"/>
      <c r="CB81" s="35"/>
      <c r="CC81" s="35"/>
      <c r="CD81" s="35"/>
      <c r="CE81" s="35"/>
      <c r="CF81" s="35"/>
      <c r="CG81" s="35"/>
      <c r="CH81" s="35"/>
      <c r="CI81" s="35"/>
      <c r="CJ81" s="35"/>
      <c r="CK81" s="35"/>
      <c r="CL81" s="35"/>
      <c r="CM81" s="35"/>
      <c r="CN81" s="35"/>
      <c r="CO81" s="35"/>
      <c r="CP81" s="35"/>
      <c r="CQ81" s="35"/>
      <c r="CR81" s="35"/>
      <c r="CS81" s="35"/>
      <c r="CT81" s="35"/>
      <c r="CU81" s="35"/>
      <c r="CV81" s="35"/>
      <c r="CW81" s="35"/>
      <c r="CX81" s="35"/>
      <c r="CY81" s="35"/>
      <c r="CZ81" s="35"/>
      <c r="DA81" s="35"/>
      <c r="DB81" s="35"/>
      <c r="DC81" s="35"/>
      <c r="DD81" s="35"/>
      <c r="DE81" s="35"/>
      <c r="DF81" s="35"/>
      <c r="DG81" s="35"/>
      <c r="DH81" s="35"/>
      <c r="DI81" s="35"/>
      <c r="DJ81" s="35"/>
      <c r="DK81" s="35"/>
      <c r="DL81" s="35"/>
      <c r="DM81" s="35"/>
      <c r="DN81" s="35"/>
      <c r="DO81" s="35"/>
      <c r="DP81" s="35"/>
      <c r="DQ81" s="35"/>
      <c r="DR81" s="35"/>
      <c r="DS81" s="35"/>
      <c r="DT81" s="35"/>
      <c r="DU81" s="35"/>
      <c r="DV81" s="35"/>
      <c r="DW81" s="35"/>
      <c r="DX81" s="35"/>
      <c r="DY81" s="35"/>
      <c r="DZ81" s="35"/>
      <c r="EA81" s="35"/>
      <c r="EB81" s="35"/>
      <c r="EC81" s="35"/>
      <c r="ED81" s="35"/>
      <c r="EE81" s="35"/>
      <c r="EF81" s="35"/>
      <c r="EG81" s="35"/>
      <c r="EH81" s="35"/>
      <c r="EI81" s="35"/>
      <c r="EJ81" s="35"/>
      <c r="EK81" s="35"/>
      <c r="EL81" s="35"/>
      <c r="EM81" s="35"/>
      <c r="EN81" s="35"/>
      <c r="EO81" s="35"/>
      <c r="EP81" s="35"/>
      <c r="EQ81" s="35"/>
      <c r="ER81" s="35"/>
      <c r="ES81" s="35"/>
      <c r="ET81" s="35"/>
      <c r="EU81" s="35"/>
      <c r="EV81" s="35"/>
      <c r="EW81" s="35"/>
      <c r="EX81" s="35"/>
      <c r="EY81" s="35"/>
      <c r="EZ81" s="35"/>
      <c r="FA81" s="35"/>
      <c r="FB81" s="35"/>
      <c r="FC81" s="35"/>
      <c r="FD81" s="35"/>
      <c r="FE81" s="35"/>
      <c r="FF81" s="35"/>
      <c r="FG81" s="35"/>
      <c r="FH81" s="35"/>
      <c r="FI81" s="35"/>
      <c r="FJ81" s="35"/>
      <c r="FK81" s="35"/>
      <c r="FL81" s="35"/>
      <c r="FM81" s="35"/>
      <c r="FN81" s="35"/>
      <c r="FO81" s="35"/>
      <c r="FP81" s="35"/>
      <c r="FQ81" s="35"/>
      <c r="FR81" s="35"/>
      <c r="FS81" s="35"/>
      <c r="FT81" s="35"/>
      <c r="FU81" s="35"/>
      <c r="FV81" s="35"/>
      <c r="FW81" s="35"/>
      <c r="FX81" s="35"/>
      <c r="FY81" s="35"/>
      <c r="FZ81" s="35"/>
      <c r="GA81" s="35"/>
      <c r="GB81" s="35"/>
      <c r="GC81" s="35"/>
      <c r="GD81" s="35"/>
      <c r="GE81" s="35"/>
      <c r="GF81" s="35"/>
      <c r="GG81" s="35"/>
      <c r="GH81" s="35"/>
      <c r="GI81" s="35"/>
      <c r="GJ81" s="35"/>
      <c r="GK81" s="35"/>
      <c r="GL81" s="35"/>
      <c r="GM81" s="35"/>
      <c r="GN81" s="35"/>
      <c r="GO81" s="35"/>
      <c r="GP81" s="35"/>
      <c r="GQ81" s="35"/>
      <c r="GR81" s="35"/>
      <c r="GS81" s="35"/>
      <c r="GT81" s="35"/>
      <c r="GU81" s="35"/>
      <c r="GV81" s="35"/>
      <c r="GW81" s="35"/>
      <c r="GX81" s="35"/>
      <c r="GY81" s="35"/>
      <c r="GZ81" s="35"/>
      <c r="HA81" s="35"/>
      <c r="HB81" s="35"/>
      <c r="HC81" s="35"/>
      <c r="HD81" s="35"/>
      <c r="HE81" s="35"/>
      <c r="HF81" s="35"/>
      <c r="HG81" s="35"/>
      <c r="HH81" s="35"/>
      <c r="HI81" s="35"/>
      <c r="HJ81" s="35"/>
      <c r="HK81" s="35"/>
      <c r="HL81" s="35"/>
      <c r="HM81" s="35"/>
      <c r="HN81" s="35"/>
      <c r="HO81" s="35"/>
      <c r="HP81" s="35"/>
      <c r="HQ81" s="35"/>
      <c r="HR81" s="35"/>
      <c r="HS81" s="35"/>
      <c r="HT81" s="35"/>
      <c r="HU81" s="35"/>
      <c r="HV81" s="35"/>
      <c r="HW81" s="35"/>
      <c r="HX81" s="35"/>
      <c r="HY81" s="35"/>
      <c r="HZ81" s="35"/>
      <c r="IA81" s="35"/>
      <c r="IB81" s="35"/>
      <c r="IC81" s="35"/>
      <c r="ID81" s="35"/>
      <c r="IE81" s="35"/>
      <c r="IF81" s="35"/>
      <c r="IG81" s="35"/>
      <c r="IH81" s="35"/>
      <c r="II81" s="35"/>
      <c r="IJ81" s="35"/>
      <c r="IK81" s="35"/>
      <c r="IL81" s="35"/>
      <c r="IM81" s="35"/>
      <c r="IN81" s="35"/>
      <c r="IO81" s="35"/>
    </row>
    <row r="82" spans="1:249" ht="25.5" x14ac:dyDescent="0.25">
      <c r="A82" s="29" t="s">
        <v>264</v>
      </c>
      <c r="B82" s="30" t="s">
        <v>269</v>
      </c>
      <c r="C82" s="34"/>
      <c r="D82" s="38" t="s">
        <v>178</v>
      </c>
      <c r="E82" s="38" t="s">
        <v>178</v>
      </c>
      <c r="F82" s="52">
        <f>G82+H82+I82+J82</f>
        <v>0</v>
      </c>
      <c r="G82" s="52">
        <f>G83+G84</f>
        <v>0</v>
      </c>
      <c r="H82" s="52">
        <f>H83+H84</f>
        <v>0</v>
      </c>
      <c r="I82" s="52">
        <f>I83+I84</f>
        <v>0</v>
      </c>
      <c r="J82" s="52">
        <f>J83+J84</f>
        <v>0</v>
      </c>
      <c r="K82" s="35"/>
      <c r="L82" s="35"/>
      <c r="M82" s="28"/>
      <c r="N82" s="28"/>
      <c r="O82" s="28"/>
      <c r="P82" s="28"/>
      <c r="Q82" s="28"/>
      <c r="R82" s="28"/>
      <c r="S82" s="28"/>
      <c r="T82" s="28"/>
      <c r="U82" s="28"/>
      <c r="V82" s="28"/>
      <c r="W82" s="28"/>
      <c r="X82" s="28"/>
      <c r="Y82" s="28"/>
      <c r="Z82" s="28"/>
      <c r="AA82" s="28"/>
      <c r="AB82" s="28"/>
      <c r="AC82" s="28"/>
      <c r="AD82" s="28"/>
      <c r="AE82" s="28"/>
      <c r="AF82" s="28"/>
      <c r="AG82" s="28"/>
      <c r="AH82" s="28"/>
      <c r="AI82" s="28"/>
      <c r="AJ82" s="28"/>
      <c r="AK82" s="28"/>
      <c r="AL82" s="28"/>
      <c r="AM82" s="28"/>
      <c r="AN82" s="28"/>
      <c r="AO82" s="28"/>
      <c r="AP82" s="28"/>
      <c r="AQ82" s="28"/>
      <c r="AR82" s="28"/>
      <c r="AS82" s="28"/>
      <c r="AT82" s="28"/>
      <c r="AU82" s="28"/>
      <c r="AV82" s="28"/>
      <c r="AW82" s="28"/>
      <c r="AX82" s="28"/>
      <c r="AY82" s="28"/>
      <c r="AZ82" s="28"/>
      <c r="BA82" s="28"/>
      <c r="BB82" s="28"/>
      <c r="BC82" s="28"/>
      <c r="BD82" s="28"/>
      <c r="BE82" s="28"/>
      <c r="BF82" s="28"/>
      <c r="BG82" s="28"/>
      <c r="BH82" s="28"/>
      <c r="BI82" s="28"/>
      <c r="BJ82" s="28"/>
      <c r="BK82" s="28"/>
      <c r="BL82" s="28"/>
      <c r="BM82" s="28"/>
      <c r="BN82" s="28"/>
      <c r="BO82" s="28"/>
      <c r="BP82" s="28"/>
      <c r="BQ82" s="28"/>
      <c r="BR82" s="28"/>
      <c r="BS82" s="28"/>
      <c r="BT82" s="28"/>
      <c r="BU82" s="28"/>
      <c r="BV82" s="28"/>
      <c r="BW82" s="28"/>
      <c r="BX82" s="28"/>
      <c r="BY82" s="28"/>
      <c r="BZ82" s="28"/>
      <c r="CA82" s="28"/>
      <c r="CB82" s="28"/>
      <c r="CC82" s="28"/>
      <c r="CD82" s="28"/>
      <c r="CE82" s="28"/>
      <c r="CF82" s="28"/>
      <c r="CG82" s="28"/>
      <c r="CH82" s="28"/>
      <c r="CI82" s="28"/>
      <c r="CJ82" s="28"/>
      <c r="CK82" s="28"/>
      <c r="CL82" s="28"/>
      <c r="CM82" s="28"/>
      <c r="CN82" s="28"/>
      <c r="CO82" s="28"/>
      <c r="CP82" s="28"/>
      <c r="CQ82" s="28"/>
      <c r="CR82" s="28"/>
      <c r="CS82" s="28"/>
      <c r="CT82" s="28"/>
      <c r="CU82" s="28"/>
      <c r="CV82" s="28"/>
      <c r="CW82" s="28"/>
      <c r="CX82" s="28"/>
      <c r="CY82" s="28"/>
      <c r="CZ82" s="28"/>
      <c r="DA82" s="28"/>
      <c r="DB82" s="28"/>
      <c r="DC82" s="28"/>
      <c r="DD82" s="28"/>
      <c r="DE82" s="28"/>
      <c r="DF82" s="28"/>
      <c r="DG82" s="28"/>
      <c r="DH82" s="28"/>
      <c r="DI82" s="28"/>
      <c r="DJ82" s="28"/>
      <c r="DK82" s="28"/>
      <c r="DL82" s="28"/>
      <c r="DM82" s="28"/>
      <c r="DN82" s="28"/>
      <c r="DO82" s="28"/>
      <c r="DP82" s="28"/>
      <c r="DQ82" s="28"/>
      <c r="DR82" s="28"/>
      <c r="DS82" s="28"/>
      <c r="DT82" s="28"/>
      <c r="DU82" s="28"/>
      <c r="DV82" s="28"/>
      <c r="DW82" s="28"/>
      <c r="DX82" s="28"/>
      <c r="DY82" s="28"/>
      <c r="DZ82" s="28"/>
      <c r="EA82" s="28"/>
      <c r="EB82" s="28"/>
      <c r="EC82" s="28"/>
      <c r="ED82" s="28"/>
      <c r="EE82" s="28"/>
      <c r="EF82" s="28"/>
      <c r="EG82" s="28"/>
      <c r="EH82" s="28"/>
      <c r="EI82" s="28"/>
      <c r="EJ82" s="28"/>
      <c r="EK82" s="28"/>
      <c r="EL82" s="28"/>
      <c r="EM82" s="28"/>
      <c r="EN82" s="28"/>
      <c r="EO82" s="28"/>
      <c r="EP82" s="28"/>
      <c r="EQ82" s="28"/>
      <c r="ER82" s="28"/>
      <c r="ES82" s="28"/>
      <c r="ET82" s="28"/>
      <c r="EU82" s="28"/>
      <c r="EV82" s="28"/>
      <c r="EW82" s="28"/>
      <c r="EX82" s="28"/>
      <c r="EY82" s="28"/>
      <c r="EZ82" s="28"/>
      <c r="FA82" s="28"/>
      <c r="FB82" s="28"/>
      <c r="FC82" s="28"/>
      <c r="FD82" s="28"/>
      <c r="FE82" s="28"/>
      <c r="FF82" s="28"/>
      <c r="FG82" s="28"/>
      <c r="FH82" s="28"/>
      <c r="FI82" s="28"/>
      <c r="FJ82" s="28"/>
      <c r="FK82" s="28"/>
      <c r="FL82" s="28"/>
      <c r="FM82" s="28"/>
      <c r="FN82" s="28"/>
      <c r="FO82" s="28"/>
      <c r="FP82" s="28"/>
      <c r="FQ82" s="28"/>
      <c r="FR82" s="28"/>
      <c r="FS82" s="28"/>
      <c r="FT82" s="28"/>
      <c r="FU82" s="28"/>
      <c r="FV82" s="28"/>
      <c r="FW82" s="28"/>
      <c r="FX82" s="28"/>
      <c r="FY82" s="28"/>
      <c r="FZ82" s="28"/>
      <c r="GA82" s="28"/>
      <c r="GB82" s="28"/>
      <c r="GC82" s="28"/>
      <c r="GD82" s="28"/>
      <c r="GE82" s="28"/>
      <c r="GF82" s="28"/>
      <c r="GG82" s="28"/>
      <c r="GH82" s="28"/>
      <c r="GI82" s="28"/>
      <c r="GJ82" s="28"/>
      <c r="GK82" s="28"/>
      <c r="GL82" s="28"/>
      <c r="GM82" s="28"/>
      <c r="GN82" s="28"/>
      <c r="GO82" s="28"/>
      <c r="GP82" s="28"/>
      <c r="GQ82" s="28"/>
      <c r="GR82" s="28"/>
      <c r="GS82" s="28"/>
      <c r="GT82" s="28"/>
      <c r="GU82" s="28"/>
      <c r="GV82" s="28"/>
      <c r="GW82" s="28"/>
      <c r="GX82" s="28"/>
      <c r="GY82" s="28"/>
      <c r="GZ82" s="28"/>
      <c r="HA82" s="28"/>
      <c r="HB82" s="28"/>
      <c r="HC82" s="28"/>
      <c r="HD82" s="28"/>
      <c r="HE82" s="28"/>
      <c r="HF82" s="28"/>
      <c r="HG82" s="28"/>
      <c r="HH82" s="28"/>
      <c r="HI82" s="28"/>
      <c r="HJ82" s="28"/>
      <c r="HK82" s="28"/>
      <c r="HL82" s="28"/>
      <c r="HM82" s="28"/>
      <c r="HN82" s="28"/>
      <c r="HO82" s="28"/>
      <c r="HP82" s="28"/>
      <c r="HQ82" s="28"/>
      <c r="HR82" s="28"/>
      <c r="HS82" s="28"/>
      <c r="HT82" s="28"/>
      <c r="HU82" s="28"/>
      <c r="HV82" s="28"/>
      <c r="HW82" s="28"/>
      <c r="HX82" s="28"/>
      <c r="HY82" s="28"/>
      <c r="HZ82" s="28"/>
      <c r="IA82" s="28"/>
      <c r="IB82" s="28"/>
      <c r="IC82" s="28"/>
      <c r="ID82" s="28"/>
      <c r="IE82" s="28"/>
      <c r="IF82" s="28"/>
      <c r="IG82" s="28"/>
      <c r="IH82" s="28"/>
      <c r="II82" s="28"/>
      <c r="IJ82" s="28"/>
      <c r="IK82" s="28"/>
      <c r="IL82" s="28"/>
      <c r="IM82" s="28"/>
      <c r="IN82" s="28"/>
      <c r="IO82" s="28"/>
    </row>
    <row r="83" spans="1:249" ht="51" x14ac:dyDescent="0.25">
      <c r="A83" s="32" t="s">
        <v>266</v>
      </c>
      <c r="B83" s="33" t="s">
        <v>272</v>
      </c>
      <c r="C83" s="34" t="s">
        <v>254</v>
      </c>
      <c r="D83" s="34" t="s">
        <v>268</v>
      </c>
      <c r="E83" s="36" t="s">
        <v>178</v>
      </c>
      <c r="F83" s="132">
        <f>G83+H83+I83+J83</f>
        <v>0</v>
      </c>
      <c r="G83" s="132"/>
      <c r="H83" s="132"/>
      <c r="I83" s="132"/>
      <c r="J83" s="132"/>
      <c r="K83" s="35"/>
      <c r="L83" s="35"/>
      <c r="M83" s="35"/>
      <c r="N83" s="35"/>
      <c r="O83" s="35"/>
      <c r="P83" s="35"/>
      <c r="Q83" s="35"/>
      <c r="R83" s="35"/>
      <c r="S83" s="35"/>
      <c r="T83" s="35"/>
      <c r="U83" s="35"/>
      <c r="V83" s="35"/>
      <c r="W83" s="35"/>
      <c r="X83" s="35"/>
      <c r="Y83" s="35"/>
      <c r="Z83" s="35"/>
      <c r="AA83" s="35"/>
      <c r="AB83" s="35"/>
      <c r="AC83" s="35"/>
      <c r="AD83" s="35"/>
      <c r="AE83" s="35"/>
      <c r="AF83" s="35"/>
      <c r="AG83" s="35"/>
      <c r="AH83" s="35"/>
      <c r="AI83" s="35"/>
      <c r="AJ83" s="35"/>
      <c r="AK83" s="35"/>
      <c r="AL83" s="35"/>
      <c r="AM83" s="35"/>
      <c r="AN83" s="35"/>
      <c r="AO83" s="35"/>
      <c r="AP83" s="35"/>
      <c r="AQ83" s="35"/>
      <c r="AR83" s="35"/>
      <c r="AS83" s="35"/>
      <c r="AT83" s="35"/>
      <c r="AU83" s="35"/>
      <c r="AV83" s="35"/>
      <c r="AW83" s="35"/>
      <c r="AX83" s="35"/>
      <c r="AY83" s="35"/>
      <c r="AZ83" s="35"/>
      <c r="BA83" s="35"/>
      <c r="BB83" s="35"/>
      <c r="BC83" s="35"/>
      <c r="BD83" s="35"/>
      <c r="BE83" s="35"/>
      <c r="BF83" s="35"/>
      <c r="BG83" s="35"/>
      <c r="BH83" s="35"/>
      <c r="BI83" s="35"/>
      <c r="BJ83" s="35"/>
      <c r="BK83" s="35"/>
      <c r="BL83" s="35"/>
      <c r="BM83" s="35"/>
      <c r="BN83" s="35"/>
      <c r="BO83" s="35"/>
      <c r="BP83" s="35"/>
      <c r="BQ83" s="35"/>
      <c r="BR83" s="35"/>
      <c r="BS83" s="35"/>
      <c r="BT83" s="35"/>
      <c r="BU83" s="35"/>
      <c r="BV83" s="35"/>
      <c r="BW83" s="35"/>
      <c r="BX83" s="35"/>
      <c r="BY83" s="35"/>
      <c r="BZ83" s="35"/>
      <c r="CA83" s="35"/>
      <c r="CB83" s="35"/>
      <c r="CC83" s="35"/>
      <c r="CD83" s="35"/>
      <c r="CE83" s="35"/>
      <c r="CF83" s="35"/>
      <c r="CG83" s="35"/>
      <c r="CH83" s="35"/>
      <c r="CI83" s="35"/>
      <c r="CJ83" s="35"/>
      <c r="CK83" s="35"/>
      <c r="CL83" s="35"/>
      <c r="CM83" s="35"/>
      <c r="CN83" s="35"/>
      <c r="CO83" s="35"/>
      <c r="CP83" s="35"/>
      <c r="CQ83" s="35"/>
      <c r="CR83" s="35"/>
      <c r="CS83" s="35"/>
      <c r="CT83" s="35"/>
      <c r="CU83" s="35"/>
      <c r="CV83" s="35"/>
      <c r="CW83" s="35"/>
      <c r="CX83" s="35"/>
      <c r="CY83" s="35"/>
      <c r="CZ83" s="35"/>
      <c r="DA83" s="35"/>
      <c r="DB83" s="35"/>
      <c r="DC83" s="35"/>
      <c r="DD83" s="35"/>
      <c r="DE83" s="35"/>
      <c r="DF83" s="35"/>
      <c r="DG83" s="35"/>
      <c r="DH83" s="35"/>
      <c r="DI83" s="35"/>
      <c r="DJ83" s="35"/>
      <c r="DK83" s="35"/>
      <c r="DL83" s="35"/>
      <c r="DM83" s="35"/>
      <c r="DN83" s="35"/>
      <c r="DO83" s="35"/>
      <c r="DP83" s="35"/>
      <c r="DQ83" s="35"/>
      <c r="DR83" s="35"/>
      <c r="DS83" s="35"/>
      <c r="DT83" s="35"/>
      <c r="DU83" s="35"/>
      <c r="DV83" s="35"/>
      <c r="DW83" s="35"/>
      <c r="DX83" s="35"/>
      <c r="DY83" s="35"/>
      <c r="DZ83" s="35"/>
      <c r="EA83" s="35"/>
      <c r="EB83" s="35"/>
      <c r="EC83" s="35"/>
      <c r="ED83" s="35"/>
      <c r="EE83" s="35"/>
      <c r="EF83" s="35"/>
      <c r="EG83" s="35"/>
      <c r="EH83" s="35"/>
      <c r="EI83" s="35"/>
      <c r="EJ83" s="35"/>
      <c r="EK83" s="35"/>
      <c r="EL83" s="35"/>
      <c r="EM83" s="35"/>
      <c r="EN83" s="35"/>
      <c r="EO83" s="35"/>
      <c r="EP83" s="35"/>
      <c r="EQ83" s="35"/>
      <c r="ER83" s="35"/>
      <c r="ES83" s="35"/>
      <c r="ET83" s="35"/>
      <c r="EU83" s="35"/>
      <c r="EV83" s="35"/>
      <c r="EW83" s="35"/>
      <c r="EX83" s="35"/>
      <c r="EY83" s="35"/>
      <c r="EZ83" s="35"/>
      <c r="FA83" s="35"/>
      <c r="FB83" s="35"/>
      <c r="FC83" s="35"/>
      <c r="FD83" s="35"/>
      <c r="FE83" s="35"/>
      <c r="FF83" s="35"/>
      <c r="FG83" s="35"/>
      <c r="FH83" s="35"/>
      <c r="FI83" s="35"/>
      <c r="FJ83" s="35"/>
      <c r="FK83" s="35"/>
      <c r="FL83" s="35"/>
      <c r="FM83" s="35"/>
      <c r="FN83" s="35"/>
      <c r="FO83" s="35"/>
      <c r="FP83" s="35"/>
      <c r="FQ83" s="35"/>
      <c r="FR83" s="35"/>
      <c r="FS83" s="35"/>
      <c r="FT83" s="35"/>
      <c r="FU83" s="35"/>
      <c r="FV83" s="35"/>
      <c r="FW83" s="35"/>
      <c r="FX83" s="35"/>
      <c r="FY83" s="35"/>
      <c r="FZ83" s="35"/>
      <c r="GA83" s="35"/>
      <c r="GB83" s="35"/>
      <c r="GC83" s="35"/>
      <c r="GD83" s="35"/>
      <c r="GE83" s="35"/>
      <c r="GF83" s="35"/>
      <c r="GG83" s="35"/>
      <c r="GH83" s="35"/>
      <c r="GI83" s="35"/>
      <c r="GJ83" s="35"/>
      <c r="GK83" s="35"/>
      <c r="GL83" s="35"/>
      <c r="GM83" s="35"/>
      <c r="GN83" s="35"/>
      <c r="GO83" s="35"/>
      <c r="GP83" s="35"/>
      <c r="GQ83" s="35"/>
      <c r="GR83" s="35"/>
      <c r="GS83" s="35"/>
      <c r="GT83" s="35"/>
      <c r="GU83" s="35"/>
      <c r="GV83" s="35"/>
      <c r="GW83" s="35"/>
      <c r="GX83" s="35"/>
      <c r="GY83" s="35"/>
      <c r="GZ83" s="35"/>
      <c r="HA83" s="35"/>
      <c r="HB83" s="35"/>
      <c r="HC83" s="35"/>
      <c r="HD83" s="35"/>
      <c r="HE83" s="35"/>
      <c r="HF83" s="35"/>
      <c r="HG83" s="35"/>
      <c r="HH83" s="35"/>
      <c r="HI83" s="35"/>
      <c r="HJ83" s="35"/>
      <c r="HK83" s="35"/>
      <c r="HL83" s="35"/>
      <c r="HM83" s="35"/>
      <c r="HN83" s="35"/>
      <c r="HO83" s="35"/>
      <c r="HP83" s="35"/>
      <c r="HQ83" s="35"/>
      <c r="HR83" s="35"/>
      <c r="HS83" s="35"/>
      <c r="HT83" s="35"/>
      <c r="HU83" s="35"/>
      <c r="HV83" s="35"/>
      <c r="HW83" s="35"/>
      <c r="HX83" s="35"/>
      <c r="HY83" s="35"/>
      <c r="HZ83" s="35"/>
      <c r="IA83" s="35"/>
      <c r="IB83" s="35"/>
      <c r="IC83" s="35"/>
      <c r="ID83" s="35"/>
      <c r="IE83" s="35"/>
      <c r="IF83" s="35"/>
      <c r="IG83" s="35"/>
      <c r="IH83" s="35"/>
      <c r="II83" s="35"/>
      <c r="IJ83" s="35"/>
      <c r="IK83" s="35"/>
      <c r="IL83" s="35"/>
      <c r="IM83" s="35"/>
      <c r="IN83" s="35"/>
      <c r="IO83" s="35"/>
    </row>
    <row r="84" spans="1:249" x14ac:dyDescent="0.25">
      <c r="A84" s="32" t="s">
        <v>204</v>
      </c>
      <c r="B84" s="33" t="s">
        <v>274</v>
      </c>
      <c r="C84" s="34"/>
      <c r="D84" s="34"/>
      <c r="E84" s="34"/>
      <c r="F84" s="132">
        <f>G84+H84+I84+J84</f>
        <v>0</v>
      </c>
      <c r="G84" s="132"/>
      <c r="H84" s="132"/>
      <c r="I84" s="132"/>
      <c r="J84" s="132"/>
      <c r="K84" s="35"/>
      <c r="L84" s="35"/>
      <c r="M84" s="35"/>
      <c r="N84" s="35"/>
      <c r="O84" s="35"/>
      <c r="P84" s="35"/>
      <c r="Q84" s="35"/>
      <c r="R84" s="35"/>
      <c r="S84" s="35"/>
      <c r="T84" s="35"/>
      <c r="U84" s="35"/>
      <c r="V84" s="35"/>
      <c r="W84" s="35"/>
      <c r="X84" s="35"/>
      <c r="Y84" s="35"/>
      <c r="Z84" s="35"/>
      <c r="AA84" s="35"/>
      <c r="AB84" s="35"/>
      <c r="AC84" s="35"/>
      <c r="AD84" s="35"/>
      <c r="AE84" s="35"/>
      <c r="AF84" s="35"/>
      <c r="AG84" s="35"/>
      <c r="AH84" s="35"/>
      <c r="AI84" s="35"/>
      <c r="AJ84" s="35"/>
      <c r="AK84" s="35"/>
      <c r="AL84" s="35"/>
      <c r="AM84" s="35"/>
      <c r="AN84" s="35"/>
      <c r="AO84" s="35"/>
      <c r="AP84" s="35"/>
      <c r="AQ84" s="35"/>
      <c r="AR84" s="35"/>
      <c r="AS84" s="35"/>
      <c r="AT84" s="35"/>
      <c r="AU84" s="35"/>
      <c r="AV84" s="35"/>
      <c r="AW84" s="35"/>
      <c r="AX84" s="35"/>
      <c r="AY84" s="35"/>
      <c r="AZ84" s="35"/>
      <c r="BA84" s="35"/>
      <c r="BB84" s="35"/>
      <c r="BC84" s="35"/>
      <c r="BD84" s="35"/>
      <c r="BE84" s="35"/>
      <c r="BF84" s="35"/>
      <c r="BG84" s="35"/>
      <c r="BH84" s="35"/>
      <c r="BI84" s="35"/>
      <c r="BJ84" s="35"/>
      <c r="BK84" s="35"/>
      <c r="BL84" s="35"/>
      <c r="BM84" s="35"/>
      <c r="BN84" s="35"/>
      <c r="BO84" s="35"/>
      <c r="BP84" s="35"/>
      <c r="BQ84" s="35"/>
      <c r="BR84" s="35"/>
      <c r="BS84" s="35"/>
      <c r="BT84" s="35"/>
      <c r="BU84" s="35"/>
      <c r="BV84" s="35"/>
      <c r="BW84" s="35"/>
      <c r="BX84" s="35"/>
      <c r="BY84" s="35"/>
      <c r="BZ84" s="35"/>
      <c r="CA84" s="35"/>
      <c r="CB84" s="35"/>
      <c r="CC84" s="35"/>
      <c r="CD84" s="35"/>
      <c r="CE84" s="35"/>
      <c r="CF84" s="35"/>
      <c r="CG84" s="35"/>
      <c r="CH84" s="35"/>
      <c r="CI84" s="35"/>
      <c r="CJ84" s="35"/>
      <c r="CK84" s="35"/>
      <c r="CL84" s="35"/>
      <c r="CM84" s="35"/>
      <c r="CN84" s="35"/>
      <c r="CO84" s="35"/>
      <c r="CP84" s="35"/>
      <c r="CQ84" s="35"/>
      <c r="CR84" s="35"/>
      <c r="CS84" s="35"/>
      <c r="CT84" s="35"/>
      <c r="CU84" s="35"/>
      <c r="CV84" s="35"/>
      <c r="CW84" s="35"/>
      <c r="CX84" s="35"/>
      <c r="CY84" s="35"/>
      <c r="CZ84" s="35"/>
      <c r="DA84" s="35"/>
      <c r="DB84" s="35"/>
      <c r="DC84" s="35"/>
      <c r="DD84" s="35"/>
      <c r="DE84" s="35"/>
      <c r="DF84" s="35"/>
      <c r="DG84" s="35"/>
      <c r="DH84" s="35"/>
      <c r="DI84" s="35"/>
      <c r="DJ84" s="35"/>
      <c r="DK84" s="35"/>
      <c r="DL84" s="35"/>
      <c r="DM84" s="35"/>
      <c r="DN84" s="35"/>
      <c r="DO84" s="35"/>
      <c r="DP84" s="35"/>
      <c r="DQ84" s="35"/>
      <c r="DR84" s="35"/>
      <c r="DS84" s="35"/>
      <c r="DT84" s="35"/>
      <c r="DU84" s="35"/>
      <c r="DV84" s="35"/>
      <c r="DW84" s="35"/>
      <c r="DX84" s="35"/>
      <c r="DY84" s="35"/>
      <c r="DZ84" s="35"/>
      <c r="EA84" s="35"/>
      <c r="EB84" s="35"/>
      <c r="EC84" s="35"/>
      <c r="ED84" s="35"/>
      <c r="EE84" s="35"/>
      <c r="EF84" s="35"/>
      <c r="EG84" s="35"/>
      <c r="EH84" s="35"/>
      <c r="EI84" s="35"/>
      <c r="EJ84" s="35"/>
      <c r="EK84" s="35"/>
      <c r="EL84" s="35"/>
      <c r="EM84" s="35"/>
      <c r="EN84" s="35"/>
      <c r="EO84" s="35"/>
      <c r="EP84" s="35"/>
      <c r="EQ84" s="35"/>
      <c r="ER84" s="35"/>
      <c r="ES84" s="35"/>
      <c r="ET84" s="35"/>
      <c r="EU84" s="35"/>
      <c r="EV84" s="35"/>
      <c r="EW84" s="35"/>
      <c r="EX84" s="35"/>
      <c r="EY84" s="35"/>
      <c r="EZ84" s="35"/>
      <c r="FA84" s="35"/>
      <c r="FB84" s="35"/>
      <c r="FC84" s="35"/>
      <c r="FD84" s="35"/>
      <c r="FE84" s="35"/>
      <c r="FF84" s="35"/>
      <c r="FG84" s="35"/>
      <c r="FH84" s="35"/>
      <c r="FI84" s="35"/>
      <c r="FJ84" s="35"/>
      <c r="FK84" s="35"/>
      <c r="FL84" s="35"/>
      <c r="FM84" s="35"/>
      <c r="FN84" s="35"/>
      <c r="FO84" s="35"/>
      <c r="FP84" s="35"/>
      <c r="FQ84" s="35"/>
      <c r="FR84" s="35"/>
      <c r="FS84" s="35"/>
      <c r="FT84" s="35"/>
      <c r="FU84" s="35"/>
      <c r="FV84" s="35"/>
      <c r="FW84" s="35"/>
      <c r="FX84" s="35"/>
      <c r="FY84" s="35"/>
      <c r="FZ84" s="35"/>
      <c r="GA84" s="35"/>
      <c r="GB84" s="35"/>
      <c r="GC84" s="35"/>
      <c r="GD84" s="35"/>
      <c r="GE84" s="35"/>
      <c r="GF84" s="35"/>
      <c r="GG84" s="35"/>
      <c r="GH84" s="35"/>
      <c r="GI84" s="35"/>
      <c r="GJ84" s="35"/>
      <c r="GK84" s="35"/>
      <c r="GL84" s="35"/>
      <c r="GM84" s="35"/>
      <c r="GN84" s="35"/>
      <c r="GO84" s="35"/>
      <c r="GP84" s="35"/>
      <c r="GQ84" s="35"/>
      <c r="GR84" s="35"/>
      <c r="GS84" s="35"/>
      <c r="GT84" s="35"/>
      <c r="GU84" s="35"/>
      <c r="GV84" s="35"/>
      <c r="GW84" s="35"/>
      <c r="GX84" s="35"/>
      <c r="GY84" s="35"/>
      <c r="GZ84" s="35"/>
      <c r="HA84" s="35"/>
      <c r="HB84" s="35"/>
      <c r="HC84" s="35"/>
      <c r="HD84" s="35"/>
      <c r="HE84" s="35"/>
      <c r="HF84" s="35"/>
      <c r="HG84" s="35"/>
      <c r="HH84" s="35"/>
      <c r="HI84" s="35"/>
      <c r="HJ84" s="35"/>
      <c r="HK84" s="35"/>
      <c r="HL84" s="35"/>
      <c r="HM84" s="35"/>
      <c r="HN84" s="35"/>
      <c r="HO84" s="35"/>
      <c r="HP84" s="35"/>
      <c r="HQ84" s="35"/>
      <c r="HR84" s="35"/>
      <c r="HS84" s="35"/>
      <c r="HT84" s="35"/>
      <c r="HU84" s="35"/>
      <c r="HV84" s="35"/>
      <c r="HW84" s="35"/>
      <c r="HX84" s="35"/>
      <c r="HY84" s="35"/>
      <c r="HZ84" s="35"/>
      <c r="IA84" s="35"/>
      <c r="IB84" s="35"/>
      <c r="IC84" s="35"/>
      <c r="ID84" s="35"/>
      <c r="IE84" s="35"/>
      <c r="IF84" s="35"/>
      <c r="IG84" s="35"/>
      <c r="IH84" s="35"/>
      <c r="II84" s="35"/>
      <c r="IJ84" s="35"/>
      <c r="IK84" s="35"/>
      <c r="IL84" s="35"/>
      <c r="IM84" s="35"/>
      <c r="IN84" s="35"/>
      <c r="IO84" s="35"/>
    </row>
    <row r="85" spans="1:249" ht="38.25" customHeight="1" x14ac:dyDescent="0.25">
      <c r="A85" s="29" t="s">
        <v>292</v>
      </c>
      <c r="B85" s="30" t="s">
        <v>280</v>
      </c>
      <c r="C85" s="31" t="s">
        <v>270</v>
      </c>
      <c r="D85" s="31" t="s">
        <v>177</v>
      </c>
      <c r="E85" s="38" t="s">
        <v>178</v>
      </c>
      <c r="F85" s="52">
        <f>G85+H85+I85+J85</f>
        <v>11630019.42</v>
      </c>
      <c r="G85" s="52">
        <f>G89+G90+G111+G112</f>
        <v>5649700</v>
      </c>
      <c r="H85" s="52">
        <f>H89+H90+H111+H112</f>
        <v>0</v>
      </c>
      <c r="I85" s="52">
        <f>I89+I90+I111+I112</f>
        <v>5980319.4199999999</v>
      </c>
      <c r="J85" s="52">
        <f>J89+J90+J111+J112</f>
        <v>0</v>
      </c>
      <c r="K85" s="35"/>
      <c r="L85" s="35"/>
      <c r="M85" s="35"/>
      <c r="N85" s="35"/>
      <c r="O85" s="35"/>
      <c r="P85" s="35"/>
      <c r="Q85" s="35"/>
      <c r="R85" s="35"/>
      <c r="S85" s="35"/>
      <c r="T85" s="35"/>
      <c r="U85" s="35"/>
      <c r="V85" s="35"/>
      <c r="W85" s="35"/>
      <c r="X85" s="35"/>
      <c r="Y85" s="35"/>
      <c r="Z85" s="35"/>
      <c r="AA85" s="35"/>
      <c r="AB85" s="35"/>
      <c r="AC85" s="35"/>
      <c r="AD85" s="35"/>
      <c r="AE85" s="35"/>
      <c r="AF85" s="35"/>
      <c r="AG85" s="35"/>
      <c r="AH85" s="35"/>
      <c r="AI85" s="35"/>
      <c r="AJ85" s="35"/>
      <c r="AK85" s="35"/>
      <c r="AL85" s="35"/>
      <c r="AM85" s="35"/>
      <c r="AN85" s="35"/>
      <c r="AO85" s="35"/>
      <c r="AP85" s="35"/>
      <c r="AQ85" s="35"/>
      <c r="AR85" s="35"/>
      <c r="AS85" s="35"/>
      <c r="AT85" s="35"/>
      <c r="AU85" s="35"/>
      <c r="AV85" s="35"/>
      <c r="AW85" s="35"/>
      <c r="AX85" s="35"/>
      <c r="AY85" s="35"/>
      <c r="AZ85" s="35"/>
      <c r="BA85" s="35"/>
      <c r="BB85" s="35"/>
      <c r="BC85" s="35"/>
      <c r="BD85" s="35"/>
      <c r="BE85" s="35"/>
      <c r="BF85" s="35"/>
      <c r="BG85" s="35"/>
      <c r="BH85" s="35"/>
      <c r="BI85" s="35"/>
      <c r="BJ85" s="35"/>
      <c r="BK85" s="35"/>
      <c r="BL85" s="35"/>
      <c r="BM85" s="35"/>
      <c r="BN85" s="35"/>
      <c r="BO85" s="35"/>
      <c r="BP85" s="35"/>
      <c r="BQ85" s="35"/>
      <c r="BR85" s="35"/>
      <c r="BS85" s="35"/>
      <c r="BT85" s="35"/>
      <c r="BU85" s="35"/>
      <c r="BV85" s="35"/>
      <c r="BW85" s="35"/>
      <c r="BX85" s="35"/>
      <c r="BY85" s="35"/>
      <c r="BZ85" s="35"/>
      <c r="CA85" s="35"/>
      <c r="CB85" s="35"/>
      <c r="CC85" s="35"/>
      <c r="CD85" s="35"/>
      <c r="CE85" s="35"/>
      <c r="CF85" s="35"/>
      <c r="CG85" s="35"/>
      <c r="CH85" s="35"/>
      <c r="CI85" s="35"/>
      <c r="CJ85" s="35"/>
      <c r="CK85" s="35"/>
      <c r="CL85" s="35"/>
      <c r="CM85" s="35"/>
      <c r="CN85" s="35"/>
      <c r="CO85" s="35"/>
      <c r="CP85" s="35"/>
      <c r="CQ85" s="35"/>
      <c r="CR85" s="35"/>
      <c r="CS85" s="35"/>
      <c r="CT85" s="35"/>
      <c r="CU85" s="35"/>
      <c r="CV85" s="35"/>
      <c r="CW85" s="35"/>
      <c r="CX85" s="35"/>
      <c r="CY85" s="35"/>
      <c r="CZ85" s="35"/>
      <c r="DA85" s="35"/>
      <c r="DB85" s="35"/>
      <c r="DC85" s="35"/>
      <c r="DD85" s="35"/>
      <c r="DE85" s="35"/>
      <c r="DF85" s="35"/>
      <c r="DG85" s="35"/>
      <c r="DH85" s="35"/>
      <c r="DI85" s="35"/>
      <c r="DJ85" s="35"/>
      <c r="DK85" s="35"/>
      <c r="DL85" s="35"/>
      <c r="DM85" s="35"/>
      <c r="DN85" s="35"/>
      <c r="DO85" s="35"/>
      <c r="DP85" s="35"/>
      <c r="DQ85" s="35"/>
      <c r="DR85" s="35"/>
      <c r="DS85" s="35"/>
      <c r="DT85" s="35"/>
      <c r="DU85" s="35"/>
      <c r="DV85" s="35"/>
      <c r="DW85" s="35"/>
      <c r="DX85" s="35"/>
      <c r="DY85" s="35"/>
      <c r="DZ85" s="35"/>
      <c r="EA85" s="35"/>
      <c r="EB85" s="35"/>
      <c r="EC85" s="35"/>
      <c r="ED85" s="35"/>
      <c r="EE85" s="35"/>
      <c r="EF85" s="35"/>
      <c r="EG85" s="35"/>
      <c r="EH85" s="35"/>
      <c r="EI85" s="35"/>
      <c r="EJ85" s="35"/>
      <c r="EK85" s="35"/>
      <c r="EL85" s="35"/>
      <c r="EM85" s="35"/>
      <c r="EN85" s="35"/>
      <c r="EO85" s="35"/>
      <c r="EP85" s="35"/>
      <c r="EQ85" s="35"/>
      <c r="ER85" s="35"/>
      <c r="ES85" s="35"/>
      <c r="ET85" s="35"/>
      <c r="EU85" s="35"/>
      <c r="EV85" s="35"/>
      <c r="EW85" s="35"/>
      <c r="EX85" s="35"/>
      <c r="EY85" s="35"/>
      <c r="EZ85" s="35"/>
      <c r="FA85" s="35"/>
      <c r="FB85" s="35"/>
      <c r="FC85" s="35"/>
      <c r="FD85" s="35"/>
      <c r="FE85" s="35"/>
      <c r="FF85" s="35"/>
      <c r="FG85" s="35"/>
      <c r="FH85" s="35"/>
      <c r="FI85" s="35"/>
      <c r="FJ85" s="35"/>
      <c r="FK85" s="35"/>
      <c r="FL85" s="35"/>
      <c r="FM85" s="35"/>
      <c r="FN85" s="35"/>
      <c r="FO85" s="35"/>
      <c r="FP85" s="35"/>
      <c r="FQ85" s="35"/>
      <c r="FR85" s="35"/>
      <c r="FS85" s="35"/>
      <c r="FT85" s="35"/>
      <c r="FU85" s="35"/>
      <c r="FV85" s="35"/>
      <c r="FW85" s="35"/>
      <c r="FX85" s="35"/>
      <c r="FY85" s="35"/>
      <c r="FZ85" s="35"/>
      <c r="GA85" s="35"/>
      <c r="GB85" s="35"/>
      <c r="GC85" s="35"/>
      <c r="GD85" s="35"/>
      <c r="GE85" s="35"/>
      <c r="GF85" s="35"/>
      <c r="GG85" s="35"/>
      <c r="GH85" s="35"/>
      <c r="GI85" s="35"/>
      <c r="GJ85" s="35"/>
      <c r="GK85" s="35"/>
      <c r="GL85" s="35"/>
      <c r="GM85" s="35"/>
      <c r="GN85" s="35"/>
      <c r="GO85" s="35"/>
      <c r="GP85" s="35"/>
      <c r="GQ85" s="35"/>
      <c r="GR85" s="35"/>
      <c r="GS85" s="35"/>
      <c r="GT85" s="35"/>
      <c r="GU85" s="35"/>
      <c r="GV85" s="35"/>
      <c r="GW85" s="35"/>
      <c r="GX85" s="35"/>
      <c r="GY85" s="35"/>
      <c r="GZ85" s="35"/>
      <c r="HA85" s="35"/>
      <c r="HB85" s="35"/>
      <c r="HC85" s="35"/>
      <c r="HD85" s="35"/>
      <c r="HE85" s="35"/>
      <c r="HF85" s="35"/>
      <c r="HG85" s="35"/>
      <c r="HH85" s="35"/>
      <c r="HI85" s="35"/>
      <c r="HJ85" s="35"/>
      <c r="HK85" s="35"/>
      <c r="HL85" s="35"/>
      <c r="HM85" s="35"/>
      <c r="HN85" s="35"/>
      <c r="HO85" s="35"/>
      <c r="HP85" s="35"/>
      <c r="HQ85" s="35"/>
      <c r="HR85" s="35"/>
      <c r="HS85" s="35"/>
      <c r="HT85" s="35"/>
      <c r="HU85" s="35"/>
      <c r="HV85" s="35"/>
      <c r="HW85" s="35"/>
      <c r="HX85" s="35"/>
      <c r="HY85" s="35"/>
      <c r="HZ85" s="35"/>
      <c r="IA85" s="35"/>
      <c r="IB85" s="35"/>
      <c r="IC85" s="35"/>
      <c r="ID85" s="35"/>
      <c r="IE85" s="35"/>
      <c r="IF85" s="35"/>
      <c r="IG85" s="35"/>
      <c r="IH85" s="35"/>
      <c r="II85" s="35"/>
      <c r="IJ85" s="35"/>
      <c r="IK85" s="35"/>
      <c r="IL85" s="35"/>
      <c r="IM85" s="35"/>
      <c r="IN85" s="35"/>
      <c r="IO85" s="35"/>
    </row>
    <row r="86" spans="1:249" x14ac:dyDescent="0.25">
      <c r="A86" s="27" t="s">
        <v>1</v>
      </c>
      <c r="B86" s="203" t="s">
        <v>178</v>
      </c>
      <c r="C86" s="203" t="s">
        <v>178</v>
      </c>
      <c r="D86" s="203" t="s">
        <v>178</v>
      </c>
      <c r="E86" s="203" t="s">
        <v>178</v>
      </c>
      <c r="F86" s="204"/>
      <c r="G86" s="204"/>
      <c r="H86" s="204"/>
      <c r="I86" s="204"/>
      <c r="J86" s="204"/>
      <c r="K86" s="35"/>
      <c r="L86" s="35"/>
      <c r="M86" s="35"/>
      <c r="N86" s="35"/>
      <c r="O86" s="35"/>
      <c r="P86" s="35"/>
      <c r="Q86" s="35"/>
      <c r="R86" s="35"/>
      <c r="S86" s="35"/>
      <c r="T86" s="35"/>
      <c r="U86" s="35"/>
      <c r="V86" s="35"/>
      <c r="W86" s="35"/>
      <c r="X86" s="35"/>
      <c r="Y86" s="35"/>
      <c r="Z86" s="35"/>
      <c r="AA86" s="35"/>
      <c r="AB86" s="35"/>
      <c r="AC86" s="35"/>
      <c r="AD86" s="35"/>
      <c r="AE86" s="35"/>
      <c r="AF86" s="35"/>
      <c r="AG86" s="35"/>
      <c r="AH86" s="35"/>
      <c r="AI86" s="35"/>
      <c r="AJ86" s="35"/>
      <c r="AK86" s="35"/>
      <c r="AL86" s="35"/>
      <c r="AM86" s="35"/>
      <c r="AN86" s="35"/>
      <c r="AO86" s="35"/>
      <c r="AP86" s="35"/>
      <c r="AQ86" s="35"/>
      <c r="AR86" s="35"/>
      <c r="AS86" s="35"/>
      <c r="AT86" s="35"/>
      <c r="AU86" s="35"/>
      <c r="AV86" s="35"/>
      <c r="AW86" s="35"/>
      <c r="AX86" s="35"/>
      <c r="AY86" s="35"/>
      <c r="AZ86" s="35"/>
      <c r="BA86" s="35"/>
      <c r="BB86" s="35"/>
      <c r="BC86" s="35"/>
      <c r="BD86" s="35"/>
      <c r="BE86" s="35"/>
      <c r="BF86" s="35"/>
      <c r="BG86" s="35"/>
      <c r="BH86" s="35"/>
      <c r="BI86" s="35"/>
      <c r="BJ86" s="35"/>
      <c r="BK86" s="35"/>
      <c r="BL86" s="35"/>
      <c r="BM86" s="35"/>
      <c r="BN86" s="35"/>
      <c r="BO86" s="35"/>
      <c r="BP86" s="35"/>
      <c r="BQ86" s="35"/>
      <c r="BR86" s="35"/>
      <c r="BS86" s="35"/>
      <c r="BT86" s="35"/>
      <c r="BU86" s="35"/>
      <c r="BV86" s="35"/>
      <c r="BW86" s="35"/>
      <c r="BX86" s="35"/>
      <c r="BY86" s="35"/>
      <c r="BZ86" s="35"/>
      <c r="CA86" s="35"/>
      <c r="CB86" s="35"/>
      <c r="CC86" s="35"/>
      <c r="CD86" s="35"/>
      <c r="CE86" s="35"/>
      <c r="CF86" s="35"/>
      <c r="CG86" s="35"/>
      <c r="CH86" s="35"/>
      <c r="CI86" s="35"/>
      <c r="CJ86" s="35"/>
      <c r="CK86" s="35"/>
      <c r="CL86" s="35"/>
      <c r="CM86" s="35"/>
      <c r="CN86" s="35"/>
      <c r="CO86" s="35"/>
      <c r="CP86" s="35"/>
      <c r="CQ86" s="35"/>
      <c r="CR86" s="35"/>
      <c r="CS86" s="35"/>
      <c r="CT86" s="35"/>
      <c r="CU86" s="35"/>
      <c r="CV86" s="35"/>
      <c r="CW86" s="35"/>
      <c r="CX86" s="35"/>
      <c r="CY86" s="35"/>
      <c r="CZ86" s="35"/>
      <c r="DA86" s="35"/>
      <c r="DB86" s="35"/>
      <c r="DC86" s="35"/>
      <c r="DD86" s="35"/>
      <c r="DE86" s="35"/>
      <c r="DF86" s="35"/>
      <c r="DG86" s="35"/>
      <c r="DH86" s="35"/>
      <c r="DI86" s="35"/>
      <c r="DJ86" s="35"/>
      <c r="DK86" s="35"/>
      <c r="DL86" s="35"/>
      <c r="DM86" s="35"/>
      <c r="DN86" s="35"/>
      <c r="DO86" s="35"/>
      <c r="DP86" s="35"/>
      <c r="DQ86" s="35"/>
      <c r="DR86" s="35"/>
      <c r="DS86" s="35"/>
      <c r="DT86" s="35"/>
      <c r="DU86" s="35"/>
      <c r="DV86" s="35"/>
      <c r="DW86" s="35"/>
      <c r="DX86" s="35"/>
      <c r="DY86" s="35"/>
      <c r="DZ86" s="35"/>
      <c r="EA86" s="35"/>
      <c r="EB86" s="35"/>
      <c r="EC86" s="35"/>
      <c r="ED86" s="35"/>
      <c r="EE86" s="35"/>
      <c r="EF86" s="35"/>
      <c r="EG86" s="35"/>
      <c r="EH86" s="35"/>
      <c r="EI86" s="35"/>
      <c r="EJ86" s="35"/>
      <c r="EK86" s="35"/>
      <c r="EL86" s="35"/>
      <c r="EM86" s="35"/>
      <c r="EN86" s="35"/>
      <c r="EO86" s="35"/>
      <c r="EP86" s="35"/>
      <c r="EQ86" s="35"/>
      <c r="ER86" s="35"/>
      <c r="ES86" s="35"/>
      <c r="ET86" s="35"/>
      <c r="EU86" s="35"/>
      <c r="EV86" s="35"/>
      <c r="EW86" s="35"/>
      <c r="EX86" s="35"/>
      <c r="EY86" s="35"/>
      <c r="EZ86" s="35"/>
      <c r="FA86" s="35"/>
      <c r="FB86" s="35"/>
      <c r="FC86" s="35"/>
      <c r="FD86" s="35"/>
      <c r="FE86" s="35"/>
      <c r="FF86" s="35"/>
      <c r="FG86" s="35"/>
      <c r="FH86" s="35"/>
      <c r="FI86" s="35"/>
      <c r="FJ86" s="35"/>
      <c r="FK86" s="35"/>
      <c r="FL86" s="35"/>
      <c r="FM86" s="35"/>
      <c r="FN86" s="35"/>
      <c r="FO86" s="35"/>
      <c r="FP86" s="35"/>
      <c r="FQ86" s="35"/>
      <c r="FR86" s="35"/>
      <c r="FS86" s="35"/>
      <c r="FT86" s="35"/>
      <c r="FU86" s="35"/>
      <c r="FV86" s="35"/>
      <c r="FW86" s="35"/>
      <c r="FX86" s="35"/>
      <c r="FY86" s="35"/>
      <c r="FZ86" s="35"/>
      <c r="GA86" s="35"/>
      <c r="GB86" s="35"/>
      <c r="GC86" s="35"/>
      <c r="GD86" s="35"/>
      <c r="GE86" s="35"/>
      <c r="GF86" s="35"/>
      <c r="GG86" s="35"/>
      <c r="GH86" s="35"/>
      <c r="GI86" s="35"/>
      <c r="GJ86" s="35"/>
      <c r="GK86" s="35"/>
      <c r="GL86" s="35"/>
      <c r="GM86" s="35"/>
      <c r="GN86" s="35"/>
      <c r="GO86" s="35"/>
      <c r="GP86" s="35"/>
      <c r="GQ86" s="35"/>
      <c r="GR86" s="35"/>
      <c r="GS86" s="35"/>
      <c r="GT86" s="35"/>
      <c r="GU86" s="35"/>
      <c r="GV86" s="35"/>
      <c r="GW86" s="35"/>
      <c r="GX86" s="35"/>
      <c r="GY86" s="35"/>
      <c r="GZ86" s="35"/>
      <c r="HA86" s="35"/>
      <c r="HB86" s="35"/>
      <c r="HC86" s="35"/>
      <c r="HD86" s="35"/>
      <c r="HE86" s="35"/>
      <c r="HF86" s="35"/>
      <c r="HG86" s="35"/>
      <c r="HH86" s="35"/>
      <c r="HI86" s="35"/>
      <c r="HJ86" s="35"/>
      <c r="HK86" s="35"/>
      <c r="HL86" s="35"/>
      <c r="HM86" s="35"/>
      <c r="HN86" s="35"/>
      <c r="HO86" s="35"/>
      <c r="HP86" s="35"/>
      <c r="HQ86" s="35"/>
      <c r="HR86" s="35"/>
      <c r="HS86" s="35"/>
      <c r="HT86" s="35"/>
      <c r="HU86" s="35"/>
      <c r="HV86" s="35"/>
      <c r="HW86" s="35"/>
      <c r="HX86" s="35"/>
      <c r="HY86" s="35"/>
      <c r="HZ86" s="35"/>
      <c r="IA86" s="35"/>
      <c r="IB86" s="35"/>
      <c r="IC86" s="35"/>
      <c r="ID86" s="35"/>
      <c r="IE86" s="35"/>
      <c r="IF86" s="35"/>
      <c r="IG86" s="35"/>
      <c r="IH86" s="35"/>
      <c r="II86" s="35"/>
      <c r="IJ86" s="35"/>
      <c r="IK86" s="35"/>
      <c r="IL86" s="35"/>
      <c r="IM86" s="35"/>
      <c r="IN86" s="35"/>
      <c r="IO86" s="35"/>
    </row>
    <row r="87" spans="1:249" x14ac:dyDescent="0.25">
      <c r="A87" s="32" t="s">
        <v>187</v>
      </c>
      <c r="B87" s="203" t="s">
        <v>178</v>
      </c>
      <c r="C87" s="203" t="s">
        <v>178</v>
      </c>
      <c r="D87" s="203" t="s">
        <v>178</v>
      </c>
      <c r="E87" s="203" t="s">
        <v>178</v>
      </c>
      <c r="F87" s="132"/>
      <c r="G87" s="132"/>
      <c r="H87" s="132"/>
      <c r="I87" s="132"/>
      <c r="J87" s="132"/>
      <c r="K87" s="35"/>
      <c r="L87" s="35"/>
      <c r="M87" s="35"/>
      <c r="N87" s="35"/>
      <c r="O87" s="35"/>
      <c r="P87" s="35"/>
      <c r="Q87" s="35"/>
      <c r="R87" s="35"/>
      <c r="S87" s="35"/>
      <c r="T87" s="35"/>
      <c r="U87" s="35"/>
      <c r="V87" s="35"/>
      <c r="W87" s="35"/>
      <c r="X87" s="35"/>
      <c r="Y87" s="35"/>
      <c r="Z87" s="35"/>
      <c r="AA87" s="35"/>
      <c r="AB87" s="35"/>
      <c r="AC87" s="35"/>
      <c r="AD87" s="35"/>
      <c r="AE87" s="35"/>
      <c r="AF87" s="35"/>
      <c r="AG87" s="35"/>
      <c r="AH87" s="35"/>
      <c r="AI87" s="35"/>
      <c r="AJ87" s="35"/>
      <c r="AK87" s="35"/>
      <c r="AL87" s="35"/>
      <c r="AM87" s="35"/>
      <c r="AN87" s="35"/>
      <c r="AO87" s="35"/>
      <c r="AP87" s="35"/>
      <c r="AQ87" s="35"/>
      <c r="AR87" s="35"/>
      <c r="AS87" s="35"/>
      <c r="AT87" s="35"/>
      <c r="AU87" s="35"/>
      <c r="AV87" s="35"/>
      <c r="AW87" s="35"/>
      <c r="AX87" s="35"/>
      <c r="AY87" s="35"/>
      <c r="AZ87" s="35"/>
      <c r="BA87" s="35"/>
      <c r="BB87" s="35"/>
      <c r="BC87" s="35"/>
      <c r="BD87" s="35"/>
      <c r="BE87" s="35"/>
      <c r="BF87" s="35"/>
      <c r="BG87" s="35"/>
      <c r="BH87" s="35"/>
      <c r="BI87" s="35"/>
      <c r="BJ87" s="35"/>
      <c r="BK87" s="35"/>
      <c r="BL87" s="35"/>
      <c r="BM87" s="35"/>
      <c r="BN87" s="35"/>
      <c r="BO87" s="35"/>
      <c r="BP87" s="35"/>
      <c r="BQ87" s="35"/>
      <c r="BR87" s="35"/>
      <c r="BS87" s="35"/>
      <c r="BT87" s="35"/>
      <c r="BU87" s="35"/>
      <c r="BV87" s="35"/>
      <c r="BW87" s="35"/>
      <c r="BX87" s="35"/>
      <c r="BY87" s="35"/>
      <c r="BZ87" s="35"/>
      <c r="CA87" s="35"/>
      <c r="CB87" s="35"/>
      <c r="CC87" s="35"/>
      <c r="CD87" s="35"/>
      <c r="CE87" s="35"/>
      <c r="CF87" s="35"/>
      <c r="CG87" s="35"/>
      <c r="CH87" s="35"/>
      <c r="CI87" s="35"/>
      <c r="CJ87" s="35"/>
      <c r="CK87" s="35"/>
      <c r="CL87" s="35"/>
      <c r="CM87" s="35"/>
      <c r="CN87" s="35"/>
      <c r="CO87" s="35"/>
      <c r="CP87" s="35"/>
      <c r="CQ87" s="35"/>
      <c r="CR87" s="35"/>
      <c r="CS87" s="35"/>
      <c r="CT87" s="35"/>
      <c r="CU87" s="35"/>
      <c r="CV87" s="35"/>
      <c r="CW87" s="35"/>
      <c r="CX87" s="35"/>
      <c r="CY87" s="35"/>
      <c r="CZ87" s="35"/>
      <c r="DA87" s="35"/>
      <c r="DB87" s="35"/>
      <c r="DC87" s="35"/>
      <c r="DD87" s="35"/>
      <c r="DE87" s="35"/>
      <c r="DF87" s="35"/>
      <c r="DG87" s="35"/>
      <c r="DH87" s="35"/>
      <c r="DI87" s="35"/>
      <c r="DJ87" s="35"/>
      <c r="DK87" s="35"/>
      <c r="DL87" s="35"/>
      <c r="DM87" s="35"/>
      <c r="DN87" s="35"/>
      <c r="DO87" s="35"/>
      <c r="DP87" s="35"/>
      <c r="DQ87" s="35"/>
      <c r="DR87" s="35"/>
      <c r="DS87" s="35"/>
      <c r="DT87" s="35"/>
      <c r="DU87" s="35"/>
      <c r="DV87" s="35"/>
      <c r="DW87" s="35"/>
      <c r="DX87" s="35"/>
      <c r="DY87" s="35"/>
      <c r="DZ87" s="35"/>
      <c r="EA87" s="35"/>
      <c r="EB87" s="35"/>
      <c r="EC87" s="35"/>
      <c r="ED87" s="35"/>
      <c r="EE87" s="35"/>
      <c r="EF87" s="35"/>
      <c r="EG87" s="35"/>
      <c r="EH87" s="35"/>
      <c r="EI87" s="35"/>
      <c r="EJ87" s="35"/>
      <c r="EK87" s="35"/>
      <c r="EL87" s="35"/>
      <c r="EM87" s="35"/>
      <c r="EN87" s="35"/>
      <c r="EO87" s="35"/>
      <c r="EP87" s="35"/>
      <c r="EQ87" s="35"/>
      <c r="ER87" s="35"/>
      <c r="ES87" s="35"/>
      <c r="ET87" s="35"/>
      <c r="EU87" s="35"/>
      <c r="EV87" s="35"/>
      <c r="EW87" s="35"/>
      <c r="EX87" s="35"/>
      <c r="EY87" s="35"/>
      <c r="EZ87" s="35"/>
      <c r="FA87" s="35"/>
      <c r="FB87" s="35"/>
      <c r="FC87" s="35"/>
      <c r="FD87" s="35"/>
      <c r="FE87" s="35"/>
      <c r="FF87" s="35"/>
      <c r="FG87" s="35"/>
      <c r="FH87" s="35"/>
      <c r="FI87" s="35"/>
      <c r="FJ87" s="35"/>
      <c r="FK87" s="35"/>
      <c r="FL87" s="35"/>
      <c r="FM87" s="35"/>
      <c r="FN87" s="35"/>
      <c r="FO87" s="35"/>
      <c r="FP87" s="35"/>
      <c r="FQ87" s="35"/>
      <c r="FR87" s="35"/>
      <c r="FS87" s="35"/>
      <c r="FT87" s="35"/>
      <c r="FU87" s="35"/>
      <c r="FV87" s="35"/>
      <c r="FW87" s="35"/>
      <c r="FX87" s="35"/>
      <c r="FY87" s="35"/>
      <c r="FZ87" s="35"/>
      <c r="GA87" s="35"/>
      <c r="GB87" s="35"/>
      <c r="GC87" s="35"/>
      <c r="GD87" s="35"/>
      <c r="GE87" s="35"/>
      <c r="GF87" s="35"/>
      <c r="GG87" s="35"/>
      <c r="GH87" s="35"/>
      <c r="GI87" s="35"/>
      <c r="GJ87" s="35"/>
      <c r="GK87" s="35"/>
      <c r="GL87" s="35"/>
      <c r="GM87" s="35"/>
      <c r="GN87" s="35"/>
      <c r="GO87" s="35"/>
      <c r="GP87" s="35"/>
      <c r="GQ87" s="35"/>
      <c r="GR87" s="35"/>
      <c r="GS87" s="35"/>
      <c r="GT87" s="35"/>
      <c r="GU87" s="35"/>
      <c r="GV87" s="35"/>
      <c r="GW87" s="35"/>
      <c r="GX87" s="35"/>
      <c r="GY87" s="35"/>
      <c r="GZ87" s="35"/>
      <c r="HA87" s="35"/>
      <c r="HB87" s="35"/>
      <c r="HC87" s="35"/>
      <c r="HD87" s="35"/>
      <c r="HE87" s="35"/>
      <c r="HF87" s="35"/>
      <c r="HG87" s="35"/>
      <c r="HH87" s="35"/>
      <c r="HI87" s="35"/>
      <c r="HJ87" s="35"/>
      <c r="HK87" s="35"/>
      <c r="HL87" s="35"/>
      <c r="HM87" s="35"/>
      <c r="HN87" s="35"/>
      <c r="HO87" s="35"/>
      <c r="HP87" s="35"/>
      <c r="HQ87" s="35"/>
      <c r="HR87" s="35"/>
      <c r="HS87" s="35"/>
      <c r="HT87" s="35"/>
      <c r="HU87" s="35"/>
      <c r="HV87" s="35"/>
      <c r="HW87" s="35"/>
      <c r="HX87" s="35"/>
      <c r="HY87" s="35"/>
      <c r="HZ87" s="35"/>
      <c r="IA87" s="35"/>
      <c r="IB87" s="35"/>
      <c r="IC87" s="35"/>
      <c r="ID87" s="35"/>
      <c r="IE87" s="35"/>
      <c r="IF87" s="35"/>
      <c r="IG87" s="35"/>
      <c r="IH87" s="35"/>
      <c r="II87" s="35"/>
      <c r="IJ87" s="35"/>
      <c r="IK87" s="35"/>
      <c r="IL87" s="35"/>
      <c r="IM87" s="35"/>
      <c r="IN87" s="35"/>
      <c r="IO87" s="35"/>
    </row>
    <row r="88" spans="1:249" x14ac:dyDescent="0.25">
      <c r="A88" s="27" t="s">
        <v>122</v>
      </c>
      <c r="B88" s="34" t="s">
        <v>433</v>
      </c>
      <c r="C88" s="203"/>
      <c r="D88" s="203"/>
      <c r="E88" s="203"/>
      <c r="F88" s="132">
        <f>G88+H88+I88+J88</f>
        <v>0</v>
      </c>
      <c r="G88" s="132"/>
      <c r="H88" s="132"/>
      <c r="I88" s="132"/>
      <c r="J88" s="132"/>
      <c r="M88" s="35"/>
      <c r="N88" s="35"/>
      <c r="O88" s="35"/>
      <c r="P88" s="35"/>
      <c r="Q88" s="35"/>
      <c r="R88" s="35"/>
      <c r="S88" s="35"/>
      <c r="T88" s="35"/>
      <c r="U88" s="35"/>
      <c r="V88" s="35"/>
      <c r="W88" s="35"/>
      <c r="X88" s="35"/>
      <c r="Y88" s="35"/>
      <c r="Z88" s="35"/>
      <c r="AA88" s="35"/>
      <c r="AB88" s="35"/>
      <c r="AC88" s="35"/>
      <c r="AD88" s="35"/>
      <c r="AE88" s="35"/>
      <c r="AF88" s="35"/>
      <c r="AG88" s="35"/>
      <c r="AH88" s="35"/>
      <c r="AI88" s="35"/>
      <c r="AJ88" s="35"/>
      <c r="AK88" s="35"/>
      <c r="AL88" s="35"/>
      <c r="AM88" s="35"/>
      <c r="AN88" s="35"/>
      <c r="AO88" s="35"/>
      <c r="AP88" s="35"/>
      <c r="AQ88" s="35"/>
      <c r="AR88" s="35"/>
      <c r="AS88" s="35"/>
      <c r="AT88" s="35"/>
      <c r="AU88" s="35"/>
      <c r="AV88" s="35"/>
      <c r="AW88" s="35"/>
      <c r="AX88" s="35"/>
      <c r="AY88" s="35"/>
      <c r="AZ88" s="35"/>
      <c r="BA88" s="35"/>
      <c r="BB88" s="35"/>
      <c r="BC88" s="35"/>
      <c r="BD88" s="35"/>
      <c r="BE88" s="35"/>
      <c r="BF88" s="35"/>
      <c r="BG88" s="35"/>
      <c r="BH88" s="35"/>
      <c r="BI88" s="35"/>
      <c r="BJ88" s="35"/>
      <c r="BK88" s="35"/>
      <c r="BL88" s="35"/>
      <c r="BM88" s="35"/>
      <c r="BN88" s="35"/>
      <c r="BO88" s="35"/>
      <c r="BP88" s="35"/>
      <c r="BQ88" s="35"/>
      <c r="BR88" s="35"/>
      <c r="BS88" s="35"/>
      <c r="BT88" s="35"/>
      <c r="BU88" s="35"/>
      <c r="BV88" s="35"/>
      <c r="BW88" s="35"/>
      <c r="BX88" s="35"/>
      <c r="BY88" s="35"/>
      <c r="BZ88" s="35"/>
      <c r="CA88" s="35"/>
      <c r="CB88" s="35"/>
      <c r="CC88" s="35"/>
      <c r="CD88" s="35"/>
      <c r="CE88" s="35"/>
      <c r="CF88" s="35"/>
      <c r="CG88" s="35"/>
      <c r="CH88" s="35"/>
      <c r="CI88" s="35"/>
      <c r="CJ88" s="35"/>
      <c r="CK88" s="35"/>
      <c r="CL88" s="35"/>
      <c r="CM88" s="35"/>
      <c r="CN88" s="35"/>
      <c r="CO88" s="35"/>
      <c r="CP88" s="35"/>
      <c r="CQ88" s="35"/>
      <c r="CR88" s="35"/>
      <c r="CS88" s="35"/>
      <c r="CT88" s="35"/>
      <c r="CU88" s="35"/>
      <c r="CV88" s="35"/>
      <c r="CW88" s="35"/>
      <c r="CX88" s="35"/>
      <c r="CY88" s="35"/>
      <c r="CZ88" s="35"/>
      <c r="DA88" s="35"/>
      <c r="DB88" s="35"/>
      <c r="DC88" s="35"/>
      <c r="DD88" s="35"/>
      <c r="DE88" s="35"/>
      <c r="DF88" s="35"/>
      <c r="DG88" s="35"/>
      <c r="DH88" s="35"/>
      <c r="DI88" s="35"/>
      <c r="DJ88" s="35"/>
      <c r="DK88" s="35"/>
      <c r="DL88" s="35"/>
      <c r="DM88" s="35"/>
      <c r="DN88" s="35"/>
      <c r="DO88" s="35"/>
      <c r="DP88" s="35"/>
      <c r="DQ88" s="35"/>
      <c r="DR88" s="35"/>
      <c r="DS88" s="35"/>
      <c r="DT88" s="35"/>
      <c r="DU88" s="35"/>
      <c r="DV88" s="35"/>
      <c r="DW88" s="35"/>
      <c r="DX88" s="35"/>
      <c r="DY88" s="35"/>
      <c r="DZ88" s="35"/>
      <c r="EA88" s="35"/>
      <c r="EB88" s="35"/>
      <c r="EC88" s="35"/>
      <c r="ED88" s="35"/>
      <c r="EE88" s="35"/>
      <c r="EF88" s="35"/>
      <c r="EG88" s="35"/>
      <c r="EH88" s="35"/>
      <c r="EI88" s="35"/>
      <c r="EJ88" s="35"/>
      <c r="EK88" s="35"/>
      <c r="EL88" s="35"/>
      <c r="EM88" s="35"/>
      <c r="EN88" s="35"/>
      <c r="EO88" s="35"/>
      <c r="EP88" s="35"/>
      <c r="EQ88" s="35"/>
      <c r="ER88" s="35"/>
      <c r="ES88" s="35"/>
      <c r="ET88" s="35"/>
      <c r="EU88" s="35"/>
      <c r="EV88" s="35"/>
      <c r="EW88" s="35"/>
      <c r="EX88" s="35"/>
      <c r="EY88" s="35"/>
      <c r="EZ88" s="35"/>
      <c r="FA88" s="35"/>
      <c r="FB88" s="35"/>
      <c r="FC88" s="35"/>
      <c r="FD88" s="35"/>
      <c r="FE88" s="35"/>
      <c r="FF88" s="35"/>
      <c r="FG88" s="35"/>
      <c r="FH88" s="35"/>
      <c r="FI88" s="35"/>
      <c r="FJ88" s="35"/>
      <c r="FK88" s="35"/>
      <c r="FL88" s="35"/>
      <c r="FM88" s="35"/>
      <c r="FN88" s="35"/>
      <c r="FO88" s="35"/>
      <c r="FP88" s="35"/>
      <c r="FQ88" s="35"/>
      <c r="FR88" s="35"/>
      <c r="FS88" s="35"/>
      <c r="FT88" s="35"/>
      <c r="FU88" s="35"/>
      <c r="FV88" s="35"/>
      <c r="FW88" s="35"/>
      <c r="FX88" s="35"/>
      <c r="FY88" s="35"/>
      <c r="FZ88" s="35"/>
      <c r="GA88" s="35"/>
      <c r="GB88" s="35"/>
      <c r="GC88" s="35"/>
      <c r="GD88" s="35"/>
      <c r="GE88" s="35"/>
      <c r="GF88" s="35"/>
      <c r="GG88" s="35"/>
      <c r="GH88" s="35"/>
      <c r="GI88" s="35"/>
      <c r="GJ88" s="35"/>
      <c r="GK88" s="35"/>
      <c r="GL88" s="35"/>
      <c r="GM88" s="35"/>
      <c r="GN88" s="35"/>
      <c r="GO88" s="35"/>
      <c r="GP88" s="35"/>
      <c r="GQ88" s="35"/>
      <c r="GR88" s="35"/>
      <c r="GS88" s="35"/>
      <c r="GT88" s="35"/>
      <c r="GU88" s="35"/>
      <c r="GV88" s="35"/>
      <c r="GW88" s="35"/>
      <c r="GX88" s="35"/>
      <c r="GY88" s="35"/>
      <c r="GZ88" s="35"/>
      <c r="HA88" s="35"/>
      <c r="HB88" s="35"/>
      <c r="HC88" s="35"/>
      <c r="HD88" s="35"/>
      <c r="HE88" s="35"/>
      <c r="HF88" s="35"/>
      <c r="HG88" s="35"/>
      <c r="HH88" s="35"/>
      <c r="HI88" s="35"/>
      <c r="HJ88" s="35"/>
      <c r="HK88" s="35"/>
      <c r="HL88" s="35"/>
      <c r="HM88" s="35"/>
      <c r="HN88" s="35"/>
      <c r="HO88" s="35"/>
      <c r="HP88" s="35"/>
      <c r="HQ88" s="35"/>
      <c r="HR88" s="35"/>
      <c r="HS88" s="35"/>
      <c r="HT88" s="35"/>
      <c r="HU88" s="35"/>
      <c r="HV88" s="35"/>
      <c r="HW88" s="35"/>
      <c r="HX88" s="35"/>
      <c r="HY88" s="35"/>
      <c r="HZ88" s="35"/>
      <c r="IA88" s="35"/>
      <c r="IB88" s="35"/>
      <c r="IC88" s="35"/>
      <c r="ID88" s="35"/>
      <c r="IE88" s="35"/>
      <c r="IF88" s="35"/>
      <c r="IG88" s="35"/>
      <c r="IH88" s="35"/>
      <c r="II88" s="35"/>
      <c r="IJ88" s="35"/>
      <c r="IK88" s="35"/>
      <c r="IL88" s="35"/>
      <c r="IM88" s="35"/>
      <c r="IN88" s="35"/>
      <c r="IO88" s="35"/>
    </row>
    <row r="89" spans="1:249" ht="38.25" x14ac:dyDescent="0.25">
      <c r="A89" s="29" t="s">
        <v>271</v>
      </c>
      <c r="B89" s="30" t="s">
        <v>311</v>
      </c>
      <c r="C89" s="31" t="s">
        <v>273</v>
      </c>
      <c r="D89" s="31" t="s">
        <v>261</v>
      </c>
      <c r="E89" s="31" t="s">
        <v>178</v>
      </c>
      <c r="F89" s="52"/>
      <c r="G89" s="52"/>
      <c r="H89" s="52"/>
      <c r="I89" s="52"/>
      <c r="J89" s="52"/>
    </row>
    <row r="90" spans="1:249" ht="25.5" x14ac:dyDescent="0.25">
      <c r="A90" s="29" t="s">
        <v>275</v>
      </c>
      <c r="B90" s="30" t="s">
        <v>312</v>
      </c>
      <c r="C90" s="31" t="s">
        <v>276</v>
      </c>
      <c r="D90" s="31" t="s">
        <v>277</v>
      </c>
      <c r="E90" s="31" t="s">
        <v>178</v>
      </c>
      <c r="F90" s="52">
        <f>G90+H90+I90+J90</f>
        <v>5060423.82</v>
      </c>
      <c r="G90" s="52">
        <f>G93+G94+G95+G96+G97+G98+G99+G100+G101</f>
        <v>1210900</v>
      </c>
      <c r="H90" s="52">
        <f>H93+H94+H95+H96+H97+H98+H99+H100+H101</f>
        <v>0</v>
      </c>
      <c r="I90" s="52">
        <f>I93+I94+I95+I96+I97+I98+I99+I100+I101</f>
        <v>3849523.8200000003</v>
      </c>
      <c r="J90" s="52">
        <f>J93+J94+J95+J96+J97+J98+J99+J100+J101</f>
        <v>0</v>
      </c>
    </row>
    <row r="91" spans="1:249" x14ac:dyDescent="0.25">
      <c r="A91" s="27" t="s">
        <v>1</v>
      </c>
      <c r="B91" s="203" t="s">
        <v>178</v>
      </c>
      <c r="C91" s="203" t="s">
        <v>178</v>
      </c>
      <c r="D91" s="203" t="s">
        <v>178</v>
      </c>
      <c r="E91" s="203" t="s">
        <v>178</v>
      </c>
      <c r="F91" s="203" t="s">
        <v>178</v>
      </c>
      <c r="G91" s="203" t="s">
        <v>178</v>
      </c>
      <c r="H91" s="203" t="s">
        <v>178</v>
      </c>
      <c r="I91" s="203" t="s">
        <v>178</v>
      </c>
      <c r="J91" s="203" t="s">
        <v>178</v>
      </c>
    </row>
    <row r="92" spans="1:249" x14ac:dyDescent="0.25">
      <c r="A92" s="27" t="s">
        <v>187</v>
      </c>
      <c r="B92" s="203" t="s">
        <v>178</v>
      </c>
      <c r="C92" s="203" t="s">
        <v>178</v>
      </c>
      <c r="D92" s="203" t="s">
        <v>178</v>
      </c>
      <c r="E92" s="203" t="s">
        <v>178</v>
      </c>
      <c r="F92" s="203" t="s">
        <v>178</v>
      </c>
      <c r="G92" s="203" t="s">
        <v>178</v>
      </c>
      <c r="H92" s="203" t="s">
        <v>178</v>
      </c>
      <c r="I92" s="203" t="s">
        <v>178</v>
      </c>
      <c r="J92" s="203" t="s">
        <v>178</v>
      </c>
    </row>
    <row r="93" spans="1:249" x14ac:dyDescent="0.25">
      <c r="A93" s="190" t="s">
        <v>554</v>
      </c>
      <c r="B93" s="34" t="s">
        <v>546</v>
      </c>
      <c r="C93" s="34"/>
      <c r="D93" s="34" t="s">
        <v>277</v>
      </c>
      <c r="E93" s="34" t="s">
        <v>229</v>
      </c>
      <c r="F93" s="132">
        <f t="shared" ref="F93:F100" si="3">G93+H93+I93+J93</f>
        <v>283000</v>
      </c>
      <c r="G93" s="132"/>
      <c r="H93" s="132"/>
      <c r="I93" s="132">
        <v>283000</v>
      </c>
      <c r="J93" s="132"/>
    </row>
    <row r="94" spans="1:249" x14ac:dyDescent="0.25">
      <c r="A94" s="190" t="s">
        <v>555</v>
      </c>
      <c r="B94" s="34" t="s">
        <v>547</v>
      </c>
      <c r="C94" s="34"/>
      <c r="D94" s="34" t="s">
        <v>277</v>
      </c>
      <c r="E94" s="34" t="s">
        <v>234</v>
      </c>
      <c r="F94" s="132">
        <f t="shared" si="3"/>
        <v>0</v>
      </c>
      <c r="G94" s="132"/>
      <c r="H94" s="132"/>
      <c r="I94" s="132">
        <v>0</v>
      </c>
      <c r="J94" s="132"/>
    </row>
    <row r="95" spans="1:249" x14ac:dyDescent="0.25">
      <c r="A95" s="190" t="s">
        <v>556</v>
      </c>
      <c r="B95" s="34" t="s">
        <v>548</v>
      </c>
      <c r="C95" s="34"/>
      <c r="D95" s="34" t="s">
        <v>277</v>
      </c>
      <c r="E95" s="34" t="s">
        <v>239</v>
      </c>
      <c r="F95" s="132">
        <f t="shared" si="3"/>
        <v>425767.02</v>
      </c>
      <c r="G95" s="132">
        <v>278300</v>
      </c>
      <c r="H95" s="132"/>
      <c r="I95" s="132">
        <v>147467.01999999999</v>
      </c>
      <c r="J95" s="132"/>
    </row>
    <row r="96" spans="1:249" x14ac:dyDescent="0.25">
      <c r="A96" s="190" t="s">
        <v>557</v>
      </c>
      <c r="B96" s="34" t="s">
        <v>549</v>
      </c>
      <c r="C96" s="34"/>
      <c r="D96" s="34" t="s">
        <v>277</v>
      </c>
      <c r="E96" s="34" t="s">
        <v>243</v>
      </c>
      <c r="F96" s="132">
        <f t="shared" si="3"/>
        <v>0</v>
      </c>
      <c r="G96" s="132"/>
      <c r="H96" s="132"/>
      <c r="I96" s="132">
        <v>0</v>
      </c>
      <c r="J96" s="132"/>
    </row>
    <row r="97" spans="1:10" x14ac:dyDescent="0.25">
      <c r="A97" s="190" t="s">
        <v>558</v>
      </c>
      <c r="B97" s="34" t="s">
        <v>550</v>
      </c>
      <c r="C97" s="34"/>
      <c r="D97" s="34" t="s">
        <v>277</v>
      </c>
      <c r="E97" s="34" t="s">
        <v>542</v>
      </c>
      <c r="F97" s="132">
        <f t="shared" si="3"/>
        <v>1800656.8</v>
      </c>
      <c r="G97" s="132">
        <v>570600</v>
      </c>
      <c r="H97" s="132"/>
      <c r="I97" s="132">
        <v>1230056.8</v>
      </c>
      <c r="J97" s="132"/>
    </row>
    <row r="98" spans="1:10" x14ac:dyDescent="0.25">
      <c r="A98" s="190" t="s">
        <v>559</v>
      </c>
      <c r="B98" s="34" t="s">
        <v>551</v>
      </c>
      <c r="C98" s="34"/>
      <c r="D98" s="34" t="s">
        <v>277</v>
      </c>
      <c r="E98" s="34" t="s">
        <v>543</v>
      </c>
      <c r="F98" s="132">
        <f t="shared" si="3"/>
        <v>1359300</v>
      </c>
      <c r="G98" s="132">
        <v>310300</v>
      </c>
      <c r="H98" s="132"/>
      <c r="I98" s="132">
        <v>1049000</v>
      </c>
      <c r="J98" s="132"/>
    </row>
    <row r="99" spans="1:10" x14ac:dyDescent="0.25">
      <c r="A99" s="190" t="s">
        <v>560</v>
      </c>
      <c r="B99" s="34" t="s">
        <v>552</v>
      </c>
      <c r="C99" s="34"/>
      <c r="D99" s="34" t="s">
        <v>277</v>
      </c>
      <c r="E99" s="34" t="s">
        <v>544</v>
      </c>
      <c r="F99" s="132">
        <f t="shared" si="3"/>
        <v>51700</v>
      </c>
      <c r="G99" s="132">
        <v>51700</v>
      </c>
      <c r="H99" s="132"/>
      <c r="I99" s="132">
        <v>0</v>
      </c>
      <c r="J99" s="132"/>
    </row>
    <row r="100" spans="1:10" x14ac:dyDescent="0.25">
      <c r="A100" s="190" t="s">
        <v>278</v>
      </c>
      <c r="B100" s="33" t="s">
        <v>553</v>
      </c>
      <c r="C100" s="34"/>
      <c r="D100" s="34" t="s">
        <v>277</v>
      </c>
      <c r="E100" s="34" t="s">
        <v>545</v>
      </c>
      <c r="F100" s="132">
        <f t="shared" si="3"/>
        <v>300000</v>
      </c>
      <c r="G100" s="132"/>
      <c r="H100" s="132"/>
      <c r="I100" s="132">
        <v>300000</v>
      </c>
      <c r="J100" s="132"/>
    </row>
    <row r="101" spans="1:10" x14ac:dyDescent="0.25">
      <c r="A101" s="40" t="s">
        <v>278</v>
      </c>
      <c r="B101" s="41" t="s">
        <v>313</v>
      </c>
      <c r="C101" s="42" t="s">
        <v>178</v>
      </c>
      <c r="D101" s="42" t="s">
        <v>277</v>
      </c>
      <c r="E101" s="43">
        <v>340</v>
      </c>
      <c r="F101" s="133">
        <f>G101+H101+I101+J101</f>
        <v>840000</v>
      </c>
      <c r="G101" s="133">
        <f>G103+G104+G105+G106+G107+G108+G109+G110</f>
        <v>0</v>
      </c>
      <c r="H101" s="133">
        <f>H103+H104+H105+H106+H107+H108+H109+H110</f>
        <v>0</v>
      </c>
      <c r="I101" s="133">
        <f>I103+I104+I105+I106+I107+I108+I109+I110</f>
        <v>840000</v>
      </c>
      <c r="J101" s="133">
        <f>J103+J104+J105+J106+J107+J108+J109+J110</f>
        <v>0</v>
      </c>
    </row>
    <row r="102" spans="1:10" x14ac:dyDescent="0.25">
      <c r="A102" s="32" t="s">
        <v>187</v>
      </c>
      <c r="B102" s="34" t="s">
        <v>178</v>
      </c>
      <c r="C102" s="34" t="s">
        <v>178</v>
      </c>
      <c r="D102" s="34" t="s">
        <v>178</v>
      </c>
      <c r="E102" s="34" t="s">
        <v>178</v>
      </c>
      <c r="F102" s="34" t="s">
        <v>178</v>
      </c>
      <c r="G102" s="34" t="s">
        <v>178</v>
      </c>
      <c r="H102" s="34" t="s">
        <v>178</v>
      </c>
      <c r="I102" s="34" t="s">
        <v>178</v>
      </c>
      <c r="J102" s="132"/>
    </row>
    <row r="103" spans="1:10" ht="38.25" x14ac:dyDescent="0.25">
      <c r="A103" s="32" t="s">
        <v>442</v>
      </c>
      <c r="B103" s="33" t="s">
        <v>314</v>
      </c>
      <c r="C103" s="34"/>
      <c r="D103" s="34" t="s">
        <v>277</v>
      </c>
      <c r="E103" s="34" t="s">
        <v>434</v>
      </c>
      <c r="F103" s="132">
        <f t="shared" ref="F103:F110" si="4">G103+H103+I103+J103</f>
        <v>5000</v>
      </c>
      <c r="G103" s="132"/>
      <c r="H103" s="132"/>
      <c r="I103" s="132">
        <v>5000</v>
      </c>
      <c r="J103" s="132"/>
    </row>
    <row r="104" spans="1:10" x14ac:dyDescent="0.25">
      <c r="A104" s="32" t="s">
        <v>443</v>
      </c>
      <c r="B104" s="33" t="s">
        <v>382</v>
      </c>
      <c r="C104" s="34"/>
      <c r="D104" s="34" t="s">
        <v>277</v>
      </c>
      <c r="E104" s="34" t="s">
        <v>435</v>
      </c>
      <c r="F104" s="132">
        <f t="shared" si="4"/>
        <v>300000</v>
      </c>
      <c r="G104" s="132"/>
      <c r="H104" s="132"/>
      <c r="I104" s="132">
        <v>300000</v>
      </c>
      <c r="J104" s="132"/>
    </row>
    <row r="105" spans="1:10" ht="25.5" x14ac:dyDescent="0.25">
      <c r="A105" s="32" t="s">
        <v>444</v>
      </c>
      <c r="B105" s="33" t="s">
        <v>383</v>
      </c>
      <c r="C105" s="34"/>
      <c r="D105" s="34" t="s">
        <v>277</v>
      </c>
      <c r="E105" s="34" t="s">
        <v>436</v>
      </c>
      <c r="F105" s="132">
        <f t="shared" si="4"/>
        <v>40000</v>
      </c>
      <c r="G105" s="132"/>
      <c r="H105" s="132"/>
      <c r="I105" s="132">
        <v>40000</v>
      </c>
      <c r="J105" s="132"/>
    </row>
    <row r="106" spans="1:10" ht="25.5" x14ac:dyDescent="0.25">
      <c r="A106" s="32" t="s">
        <v>445</v>
      </c>
      <c r="B106" s="33" t="s">
        <v>384</v>
      </c>
      <c r="C106" s="34"/>
      <c r="D106" s="34" t="s">
        <v>277</v>
      </c>
      <c r="E106" s="34" t="s">
        <v>437</v>
      </c>
      <c r="F106" s="132">
        <f t="shared" si="4"/>
        <v>30000</v>
      </c>
      <c r="G106" s="132"/>
      <c r="H106" s="132"/>
      <c r="I106" s="132">
        <v>30000</v>
      </c>
      <c r="J106" s="132"/>
    </row>
    <row r="107" spans="1:10" x14ac:dyDescent="0.25">
      <c r="A107" s="32" t="s">
        <v>446</v>
      </c>
      <c r="B107" s="33" t="s">
        <v>385</v>
      </c>
      <c r="C107" s="34"/>
      <c r="D107" s="34" t="s">
        <v>277</v>
      </c>
      <c r="E107" s="34" t="s">
        <v>438</v>
      </c>
      <c r="F107" s="132">
        <f t="shared" si="4"/>
        <v>50000</v>
      </c>
      <c r="G107" s="132"/>
      <c r="H107" s="132"/>
      <c r="I107" s="132">
        <v>50000</v>
      </c>
      <c r="J107" s="132"/>
    </row>
    <row r="108" spans="1:10" ht="25.5" x14ac:dyDescent="0.25">
      <c r="A108" s="32" t="s">
        <v>447</v>
      </c>
      <c r="B108" s="33" t="s">
        <v>386</v>
      </c>
      <c r="C108" s="34"/>
      <c r="D108" s="34" t="s">
        <v>277</v>
      </c>
      <c r="E108" s="34" t="s">
        <v>439</v>
      </c>
      <c r="F108" s="132">
        <f t="shared" si="4"/>
        <v>350000</v>
      </c>
      <c r="G108" s="132"/>
      <c r="H108" s="132"/>
      <c r="I108" s="132">
        <v>350000</v>
      </c>
      <c r="J108" s="132"/>
    </row>
    <row r="109" spans="1:10" ht="25.5" x14ac:dyDescent="0.25">
      <c r="A109" s="32" t="s">
        <v>449</v>
      </c>
      <c r="B109" s="33" t="s">
        <v>387</v>
      </c>
      <c r="C109" s="34"/>
      <c r="D109" s="34" t="s">
        <v>277</v>
      </c>
      <c r="E109" s="34" t="s">
        <v>440</v>
      </c>
      <c r="F109" s="132">
        <f t="shared" si="4"/>
        <v>0</v>
      </c>
      <c r="G109" s="132"/>
      <c r="H109" s="132"/>
      <c r="I109" s="132">
        <v>0</v>
      </c>
      <c r="J109" s="132"/>
    </row>
    <row r="110" spans="1:10" ht="25.5" x14ac:dyDescent="0.25">
      <c r="A110" s="32" t="s">
        <v>448</v>
      </c>
      <c r="B110" s="33" t="s">
        <v>388</v>
      </c>
      <c r="C110" s="34"/>
      <c r="D110" s="34" t="s">
        <v>277</v>
      </c>
      <c r="E110" s="34" t="s">
        <v>441</v>
      </c>
      <c r="F110" s="132">
        <f t="shared" si="4"/>
        <v>65000</v>
      </c>
      <c r="G110" s="132"/>
      <c r="H110" s="132"/>
      <c r="I110" s="132">
        <v>65000</v>
      </c>
      <c r="J110" s="132"/>
    </row>
    <row r="111" spans="1:10" ht="51" x14ac:dyDescent="0.25">
      <c r="A111" s="29" t="s">
        <v>450</v>
      </c>
      <c r="B111" s="30" t="s">
        <v>451</v>
      </c>
      <c r="C111" s="31"/>
      <c r="D111" s="31" t="s">
        <v>452</v>
      </c>
      <c r="E111" s="31"/>
      <c r="F111" s="133">
        <f>G111+H111+I111+J111</f>
        <v>0</v>
      </c>
      <c r="G111" s="133"/>
      <c r="H111" s="133"/>
      <c r="I111" s="133"/>
      <c r="J111" s="133"/>
    </row>
    <row r="112" spans="1:10" x14ac:dyDescent="0.25">
      <c r="A112" s="29" t="s">
        <v>453</v>
      </c>
      <c r="B112" s="30" t="s">
        <v>454</v>
      </c>
      <c r="C112" s="31"/>
      <c r="D112" s="31" t="s">
        <v>455</v>
      </c>
      <c r="E112" s="31"/>
      <c r="F112" s="52">
        <f>G112+H112+I112+J112</f>
        <v>6569595.5999999996</v>
      </c>
      <c r="G112" s="52">
        <f>G114+G115</f>
        <v>4438800</v>
      </c>
      <c r="H112" s="52">
        <f>H114+H115</f>
        <v>0</v>
      </c>
      <c r="I112" s="52">
        <f>I114+I115</f>
        <v>2130795.6</v>
      </c>
      <c r="J112" s="52">
        <f>J114+J115</f>
        <v>0</v>
      </c>
    </row>
    <row r="113" spans="1:249" x14ac:dyDescent="0.25">
      <c r="A113" s="32" t="s">
        <v>187</v>
      </c>
      <c r="B113" s="34" t="s">
        <v>178</v>
      </c>
      <c r="C113" s="34" t="s">
        <v>178</v>
      </c>
      <c r="D113" s="34" t="s">
        <v>178</v>
      </c>
      <c r="E113" s="34" t="s">
        <v>178</v>
      </c>
      <c r="F113" s="34" t="s">
        <v>178</v>
      </c>
      <c r="G113" s="34" t="s">
        <v>178</v>
      </c>
      <c r="H113" s="34" t="s">
        <v>178</v>
      </c>
      <c r="I113" s="34" t="s">
        <v>178</v>
      </c>
      <c r="J113" s="34" t="s">
        <v>178</v>
      </c>
    </row>
    <row r="114" spans="1:249" x14ac:dyDescent="0.25">
      <c r="A114" s="32" t="s">
        <v>621</v>
      </c>
      <c r="B114" s="33" t="s">
        <v>456</v>
      </c>
      <c r="C114" s="31"/>
      <c r="D114" s="34" t="s">
        <v>455</v>
      </c>
      <c r="E114" s="34" t="s">
        <v>239</v>
      </c>
      <c r="F114" s="133">
        <f>SUM(G114:I114)</f>
        <v>5330435.5999999996</v>
      </c>
      <c r="G114" s="133">
        <v>3613200</v>
      </c>
      <c r="H114" s="133"/>
      <c r="I114" s="133">
        <v>1717235.6</v>
      </c>
      <c r="J114" s="133"/>
    </row>
    <row r="115" spans="1:249" x14ac:dyDescent="0.25">
      <c r="A115" s="32" t="s">
        <v>622</v>
      </c>
      <c r="B115" s="33" t="s">
        <v>623</v>
      </c>
      <c r="C115" s="31"/>
      <c r="D115" s="34" t="s">
        <v>455</v>
      </c>
      <c r="E115" s="34" t="s">
        <v>239</v>
      </c>
      <c r="F115" s="133">
        <f>SUM(G115:I115)</f>
        <v>1239160</v>
      </c>
      <c r="G115" s="133">
        <v>825600</v>
      </c>
      <c r="H115" s="133"/>
      <c r="I115" s="133">
        <v>413560</v>
      </c>
      <c r="J115" s="133"/>
    </row>
    <row r="116" spans="1:249" ht="26.25" x14ac:dyDescent="0.25">
      <c r="A116" s="54" t="s">
        <v>279</v>
      </c>
      <c r="B116" s="30" t="s">
        <v>310</v>
      </c>
      <c r="C116" s="34"/>
      <c r="D116" s="31" t="s">
        <v>281</v>
      </c>
      <c r="E116" s="31"/>
      <c r="F116" s="52">
        <f>G116+H116+I116+J116</f>
        <v>0</v>
      </c>
      <c r="G116" s="52">
        <f>G118+G119</f>
        <v>0</v>
      </c>
      <c r="H116" s="52">
        <f>H118+H119</f>
        <v>0</v>
      </c>
      <c r="I116" s="52">
        <f>I118+I119</f>
        <v>0</v>
      </c>
      <c r="J116" s="52">
        <f>J118+J119</f>
        <v>0</v>
      </c>
    </row>
    <row r="117" spans="1:249" x14ac:dyDescent="0.25">
      <c r="A117" s="27" t="s">
        <v>1</v>
      </c>
      <c r="B117" s="203" t="s">
        <v>178</v>
      </c>
      <c r="C117" s="203" t="s">
        <v>178</v>
      </c>
      <c r="D117" s="203" t="s">
        <v>178</v>
      </c>
      <c r="E117" s="203" t="s">
        <v>178</v>
      </c>
      <c r="F117" s="204"/>
      <c r="G117" s="204"/>
      <c r="H117" s="204"/>
      <c r="I117" s="204"/>
      <c r="J117" s="204"/>
    </row>
    <row r="118" spans="1:249" ht="51.75" customHeight="1" x14ac:dyDescent="0.25">
      <c r="A118" s="32" t="s">
        <v>282</v>
      </c>
      <c r="B118" s="33" t="s">
        <v>283</v>
      </c>
      <c r="C118" s="34"/>
      <c r="D118" s="34" t="s">
        <v>284</v>
      </c>
      <c r="E118" s="34"/>
      <c r="F118" s="132">
        <f>G118+H118+I118+J118</f>
        <v>0</v>
      </c>
      <c r="G118" s="132"/>
      <c r="H118" s="132"/>
      <c r="I118" s="132"/>
      <c r="J118" s="132"/>
    </row>
    <row r="119" spans="1:249" s="44" customFormat="1" ht="51" x14ac:dyDescent="0.25">
      <c r="A119" s="32" t="s">
        <v>306</v>
      </c>
      <c r="B119" s="33" t="s">
        <v>458</v>
      </c>
      <c r="C119" s="34"/>
      <c r="D119" s="34" t="s">
        <v>285</v>
      </c>
      <c r="E119" s="34"/>
      <c r="F119" s="132">
        <f>G119+H119+I119+J119</f>
        <v>0</v>
      </c>
      <c r="G119" s="132"/>
      <c r="H119" s="132"/>
      <c r="I119" s="132"/>
      <c r="J119" s="132"/>
      <c r="K119" s="46"/>
      <c r="L119" s="46"/>
      <c r="M119" s="46"/>
      <c r="N119" s="46"/>
      <c r="O119" s="46"/>
      <c r="P119" s="46"/>
      <c r="Q119" s="46"/>
      <c r="R119" s="46"/>
      <c r="S119" s="46"/>
      <c r="T119" s="46"/>
      <c r="U119" s="46"/>
      <c r="V119" s="46"/>
      <c r="W119" s="46"/>
      <c r="X119" s="46"/>
      <c r="Y119" s="46"/>
      <c r="Z119" s="46"/>
      <c r="AA119" s="46"/>
      <c r="AB119" s="46"/>
      <c r="AC119" s="46"/>
      <c r="AD119" s="46"/>
      <c r="AE119" s="46"/>
      <c r="AF119" s="46"/>
      <c r="AG119" s="46"/>
      <c r="AH119" s="46"/>
      <c r="AI119" s="46"/>
      <c r="AJ119" s="46"/>
      <c r="AK119" s="46"/>
      <c r="AL119" s="46"/>
      <c r="AM119" s="46"/>
      <c r="AN119" s="46"/>
      <c r="AO119" s="46"/>
      <c r="AP119" s="46"/>
      <c r="AQ119" s="46"/>
      <c r="AR119" s="46"/>
      <c r="AS119" s="46"/>
      <c r="AT119" s="46"/>
      <c r="AU119" s="46"/>
      <c r="AV119" s="46"/>
      <c r="AW119" s="46"/>
      <c r="AX119" s="46"/>
      <c r="AY119" s="46"/>
      <c r="AZ119" s="46"/>
      <c r="BA119" s="46"/>
      <c r="BB119" s="46"/>
      <c r="BC119" s="46"/>
      <c r="BD119" s="46"/>
      <c r="BE119" s="46"/>
      <c r="BF119" s="46"/>
      <c r="BG119" s="46"/>
      <c r="BH119" s="46"/>
      <c r="BI119" s="46"/>
      <c r="BJ119" s="46"/>
      <c r="BK119" s="46"/>
      <c r="BL119" s="46"/>
      <c r="BM119" s="46"/>
      <c r="BN119" s="46"/>
      <c r="BO119" s="46"/>
      <c r="BP119" s="46"/>
      <c r="BQ119" s="46"/>
      <c r="BR119" s="46"/>
      <c r="BS119" s="46"/>
      <c r="BT119" s="46"/>
      <c r="BU119" s="46"/>
      <c r="BV119" s="46"/>
      <c r="BW119" s="46"/>
      <c r="BX119" s="46"/>
      <c r="BY119" s="46"/>
      <c r="BZ119" s="46"/>
      <c r="CA119" s="46"/>
      <c r="CB119" s="46"/>
      <c r="CC119" s="46"/>
      <c r="CD119" s="46"/>
      <c r="CE119" s="46"/>
      <c r="CF119" s="46"/>
      <c r="CG119" s="46"/>
      <c r="CH119" s="46"/>
      <c r="CI119" s="46"/>
      <c r="CJ119" s="46"/>
      <c r="CK119" s="46"/>
      <c r="CL119" s="46"/>
      <c r="CM119" s="46"/>
      <c r="CN119" s="46"/>
      <c r="CO119" s="46"/>
      <c r="CP119" s="46"/>
      <c r="CQ119" s="46"/>
      <c r="CR119" s="46"/>
      <c r="CS119" s="46"/>
      <c r="CT119" s="46"/>
      <c r="CU119" s="46"/>
      <c r="CV119" s="46"/>
      <c r="CW119" s="46"/>
      <c r="CX119" s="46"/>
      <c r="CY119" s="46"/>
      <c r="CZ119" s="46"/>
      <c r="DA119" s="46"/>
      <c r="DB119" s="46"/>
      <c r="DC119" s="46"/>
      <c r="DD119" s="46"/>
      <c r="DE119" s="46"/>
      <c r="DF119" s="46"/>
      <c r="DG119" s="46"/>
      <c r="DH119" s="46"/>
      <c r="DI119" s="46"/>
      <c r="DJ119" s="46"/>
      <c r="DK119" s="46"/>
      <c r="DL119" s="46"/>
      <c r="DM119" s="46"/>
      <c r="DN119" s="46"/>
      <c r="DO119" s="46"/>
      <c r="DP119" s="46"/>
      <c r="DQ119" s="46"/>
      <c r="DR119" s="46"/>
      <c r="DS119" s="46"/>
      <c r="DT119" s="46"/>
      <c r="DU119" s="46"/>
      <c r="DV119" s="46"/>
      <c r="DW119" s="46"/>
      <c r="DX119" s="46"/>
      <c r="DY119" s="46"/>
      <c r="DZ119" s="46"/>
      <c r="EA119" s="46"/>
      <c r="EB119" s="46"/>
      <c r="EC119" s="46"/>
      <c r="ED119" s="46"/>
      <c r="EE119" s="46"/>
      <c r="EF119" s="46"/>
      <c r="EG119" s="46"/>
      <c r="EH119" s="46"/>
      <c r="EI119" s="46"/>
      <c r="EJ119" s="46"/>
      <c r="EK119" s="46"/>
      <c r="EL119" s="46"/>
      <c r="EM119" s="46"/>
      <c r="EN119" s="46"/>
      <c r="EO119" s="46"/>
      <c r="EP119" s="46"/>
      <c r="EQ119" s="46"/>
      <c r="ER119" s="46"/>
      <c r="ES119" s="46"/>
      <c r="ET119" s="46"/>
      <c r="EU119" s="46"/>
      <c r="EV119" s="46"/>
      <c r="EW119" s="46"/>
      <c r="EX119" s="46"/>
      <c r="EY119" s="46"/>
      <c r="EZ119" s="46"/>
      <c r="FA119" s="46"/>
      <c r="FB119" s="46"/>
      <c r="FC119" s="46"/>
      <c r="FD119" s="46"/>
      <c r="FE119" s="46"/>
      <c r="FF119" s="46"/>
      <c r="FG119" s="46"/>
      <c r="FH119" s="46"/>
      <c r="FI119" s="46"/>
      <c r="FJ119" s="46"/>
      <c r="FK119" s="46"/>
      <c r="FL119" s="46"/>
      <c r="FM119" s="46"/>
      <c r="FN119" s="46"/>
      <c r="FO119" s="46"/>
      <c r="FP119" s="46"/>
      <c r="FQ119" s="46"/>
      <c r="FR119" s="46"/>
      <c r="FS119" s="46"/>
      <c r="FT119" s="46"/>
      <c r="FU119" s="46"/>
      <c r="FV119" s="46"/>
      <c r="FW119" s="46"/>
      <c r="FX119" s="46"/>
      <c r="FY119" s="46"/>
      <c r="FZ119" s="46"/>
      <c r="GA119" s="46"/>
      <c r="GB119" s="46"/>
      <c r="GC119" s="46"/>
      <c r="GD119" s="46"/>
      <c r="GE119" s="46"/>
      <c r="GF119" s="46"/>
      <c r="GG119" s="46"/>
      <c r="GH119" s="46"/>
      <c r="GI119" s="46"/>
      <c r="GJ119" s="46"/>
      <c r="GK119" s="46"/>
      <c r="GL119" s="46"/>
      <c r="GM119" s="46"/>
      <c r="GN119" s="46"/>
      <c r="GO119" s="46"/>
      <c r="GP119" s="46"/>
      <c r="GQ119" s="46"/>
      <c r="GR119" s="46"/>
      <c r="GS119" s="46"/>
      <c r="GT119" s="46"/>
      <c r="GU119" s="46"/>
      <c r="GV119" s="46"/>
      <c r="GW119" s="46"/>
      <c r="GX119" s="46"/>
      <c r="GY119" s="46"/>
      <c r="GZ119" s="46"/>
      <c r="HA119" s="46"/>
      <c r="HB119" s="46"/>
      <c r="HC119" s="46"/>
      <c r="HD119" s="46"/>
      <c r="HE119" s="46"/>
      <c r="HF119" s="46"/>
      <c r="HG119" s="46"/>
      <c r="HH119" s="46"/>
      <c r="HI119" s="46"/>
      <c r="HJ119" s="46"/>
      <c r="HK119" s="46"/>
      <c r="HL119" s="46"/>
      <c r="HM119" s="46"/>
      <c r="HN119" s="46"/>
      <c r="HO119" s="46"/>
      <c r="HP119" s="46"/>
      <c r="HQ119" s="46"/>
      <c r="HR119" s="46"/>
      <c r="HS119" s="46"/>
      <c r="HT119" s="46"/>
      <c r="HU119" s="46"/>
      <c r="HV119" s="46"/>
      <c r="HW119" s="46"/>
      <c r="HX119" s="46"/>
      <c r="HY119" s="46"/>
      <c r="HZ119" s="46"/>
      <c r="IA119" s="46"/>
      <c r="IB119" s="46"/>
      <c r="IC119" s="46"/>
      <c r="ID119" s="46"/>
      <c r="IE119" s="46"/>
      <c r="IF119" s="46"/>
      <c r="IG119" s="46"/>
      <c r="IH119" s="46"/>
      <c r="II119" s="46"/>
      <c r="IJ119" s="46"/>
      <c r="IK119" s="46"/>
      <c r="IL119" s="46"/>
      <c r="IM119" s="46"/>
      <c r="IN119" s="46"/>
      <c r="IO119" s="46"/>
    </row>
    <row r="120" spans="1:249" s="44" customFormat="1" x14ac:dyDescent="0.25">
      <c r="A120" s="32" t="s">
        <v>460</v>
      </c>
      <c r="B120" s="202" t="s">
        <v>286</v>
      </c>
      <c r="C120" s="34"/>
      <c r="D120" s="203" t="s">
        <v>459</v>
      </c>
      <c r="E120" s="203"/>
      <c r="F120" s="204">
        <f>G120+H120+I120+J120</f>
        <v>0</v>
      </c>
      <c r="G120" s="204"/>
      <c r="H120" s="204"/>
      <c r="I120" s="204"/>
      <c r="J120" s="204"/>
      <c r="K120" s="46"/>
      <c r="L120" s="46"/>
      <c r="M120" s="46"/>
      <c r="N120" s="46"/>
      <c r="O120" s="46"/>
      <c r="P120" s="46"/>
      <c r="Q120" s="46"/>
      <c r="R120" s="46"/>
      <c r="S120" s="46"/>
      <c r="T120" s="46"/>
      <c r="U120" s="46"/>
      <c r="V120" s="46"/>
      <c r="W120" s="46"/>
      <c r="X120" s="46"/>
      <c r="Y120" s="46"/>
      <c r="Z120" s="46"/>
      <c r="AA120" s="46"/>
      <c r="AB120" s="46"/>
      <c r="AC120" s="46"/>
      <c r="AD120" s="46"/>
      <c r="AE120" s="46"/>
      <c r="AF120" s="46"/>
      <c r="AG120" s="46"/>
      <c r="AH120" s="46"/>
      <c r="AI120" s="46"/>
      <c r="AJ120" s="46"/>
      <c r="AK120" s="46"/>
      <c r="AL120" s="46"/>
      <c r="AM120" s="46"/>
      <c r="AN120" s="46"/>
      <c r="AO120" s="46"/>
      <c r="AP120" s="46"/>
      <c r="AQ120" s="46"/>
      <c r="AR120" s="46"/>
      <c r="AS120" s="46"/>
      <c r="AT120" s="46"/>
      <c r="AU120" s="46"/>
      <c r="AV120" s="46"/>
      <c r="AW120" s="46"/>
      <c r="AX120" s="46"/>
      <c r="AY120" s="46"/>
      <c r="AZ120" s="46"/>
      <c r="BA120" s="46"/>
      <c r="BB120" s="46"/>
      <c r="BC120" s="46"/>
      <c r="BD120" s="46"/>
      <c r="BE120" s="46"/>
      <c r="BF120" s="46"/>
      <c r="BG120" s="46"/>
      <c r="BH120" s="46"/>
      <c r="BI120" s="46"/>
      <c r="BJ120" s="46"/>
      <c r="BK120" s="46"/>
      <c r="BL120" s="46"/>
      <c r="BM120" s="46"/>
      <c r="BN120" s="46"/>
      <c r="BO120" s="46"/>
      <c r="BP120" s="46"/>
      <c r="BQ120" s="46"/>
      <c r="BR120" s="46"/>
      <c r="BS120" s="46"/>
      <c r="BT120" s="46"/>
      <c r="BU120" s="46"/>
      <c r="BV120" s="46"/>
      <c r="BW120" s="46"/>
      <c r="BX120" s="46"/>
      <c r="BY120" s="46"/>
      <c r="BZ120" s="46"/>
      <c r="CA120" s="46"/>
      <c r="CB120" s="46"/>
      <c r="CC120" s="46"/>
      <c r="CD120" s="46"/>
      <c r="CE120" s="46"/>
      <c r="CF120" s="46"/>
      <c r="CG120" s="46"/>
      <c r="CH120" s="46"/>
      <c r="CI120" s="46"/>
      <c r="CJ120" s="46"/>
      <c r="CK120" s="46"/>
      <c r="CL120" s="46"/>
      <c r="CM120" s="46"/>
      <c r="CN120" s="46"/>
      <c r="CO120" s="46"/>
      <c r="CP120" s="46"/>
      <c r="CQ120" s="46"/>
      <c r="CR120" s="46"/>
      <c r="CS120" s="46"/>
      <c r="CT120" s="46"/>
      <c r="CU120" s="46"/>
      <c r="CV120" s="46"/>
      <c r="CW120" s="46"/>
      <c r="CX120" s="46"/>
      <c r="CY120" s="46"/>
      <c r="CZ120" s="46"/>
      <c r="DA120" s="46"/>
      <c r="DB120" s="46"/>
      <c r="DC120" s="46"/>
      <c r="DD120" s="46"/>
      <c r="DE120" s="46"/>
      <c r="DF120" s="46"/>
      <c r="DG120" s="46"/>
      <c r="DH120" s="46"/>
      <c r="DI120" s="46"/>
      <c r="DJ120" s="46"/>
      <c r="DK120" s="46"/>
      <c r="DL120" s="46"/>
      <c r="DM120" s="46"/>
      <c r="DN120" s="46"/>
      <c r="DO120" s="46"/>
      <c r="DP120" s="46"/>
      <c r="DQ120" s="46"/>
      <c r="DR120" s="46"/>
      <c r="DS120" s="46"/>
      <c r="DT120" s="46"/>
      <c r="DU120" s="46"/>
      <c r="DV120" s="46"/>
      <c r="DW120" s="46"/>
      <c r="DX120" s="46"/>
      <c r="DY120" s="46"/>
      <c r="DZ120" s="46"/>
      <c r="EA120" s="46"/>
      <c r="EB120" s="46"/>
      <c r="EC120" s="46"/>
      <c r="ED120" s="46"/>
      <c r="EE120" s="46"/>
      <c r="EF120" s="46"/>
      <c r="EG120" s="46"/>
      <c r="EH120" s="46"/>
      <c r="EI120" s="46"/>
      <c r="EJ120" s="46"/>
      <c r="EK120" s="46"/>
      <c r="EL120" s="46"/>
      <c r="EM120" s="46"/>
      <c r="EN120" s="46"/>
      <c r="EO120" s="46"/>
      <c r="EP120" s="46"/>
      <c r="EQ120" s="46"/>
      <c r="ER120" s="46"/>
      <c r="ES120" s="46"/>
      <c r="ET120" s="46"/>
      <c r="EU120" s="46"/>
      <c r="EV120" s="46"/>
      <c r="EW120" s="46"/>
      <c r="EX120" s="46"/>
      <c r="EY120" s="46"/>
      <c r="EZ120" s="46"/>
      <c r="FA120" s="46"/>
      <c r="FB120" s="46"/>
      <c r="FC120" s="46"/>
      <c r="FD120" s="46"/>
      <c r="FE120" s="46"/>
      <c r="FF120" s="46"/>
      <c r="FG120" s="46"/>
      <c r="FH120" s="46"/>
      <c r="FI120" s="46"/>
      <c r="FJ120" s="46"/>
      <c r="FK120" s="46"/>
      <c r="FL120" s="46"/>
      <c r="FM120" s="46"/>
      <c r="FN120" s="46"/>
      <c r="FO120" s="46"/>
      <c r="FP120" s="46"/>
      <c r="FQ120" s="46"/>
      <c r="FR120" s="46"/>
      <c r="FS120" s="46"/>
      <c r="FT120" s="46"/>
      <c r="FU120" s="46"/>
      <c r="FV120" s="46"/>
      <c r="FW120" s="46"/>
      <c r="FX120" s="46"/>
      <c r="FY120" s="46"/>
      <c r="FZ120" s="46"/>
      <c r="GA120" s="46"/>
      <c r="GB120" s="46"/>
      <c r="GC120" s="46"/>
      <c r="GD120" s="46"/>
      <c r="GE120" s="46"/>
      <c r="GF120" s="46"/>
      <c r="GG120" s="46"/>
      <c r="GH120" s="46"/>
      <c r="GI120" s="46"/>
      <c r="GJ120" s="46"/>
      <c r="GK120" s="46"/>
      <c r="GL120" s="46"/>
      <c r="GM120" s="46"/>
      <c r="GN120" s="46"/>
      <c r="GO120" s="46"/>
      <c r="GP120" s="46"/>
      <c r="GQ120" s="46"/>
      <c r="GR120" s="46"/>
      <c r="GS120" s="46"/>
      <c r="GT120" s="46"/>
      <c r="GU120" s="46"/>
      <c r="GV120" s="46"/>
      <c r="GW120" s="46"/>
      <c r="GX120" s="46"/>
      <c r="GY120" s="46"/>
      <c r="GZ120" s="46"/>
      <c r="HA120" s="46"/>
      <c r="HB120" s="46"/>
      <c r="HC120" s="46"/>
      <c r="HD120" s="46"/>
      <c r="HE120" s="46"/>
      <c r="HF120" s="46"/>
      <c r="HG120" s="46"/>
      <c r="HH120" s="46"/>
      <c r="HI120" s="46"/>
      <c r="HJ120" s="46"/>
      <c r="HK120" s="46"/>
      <c r="HL120" s="46"/>
      <c r="HM120" s="46"/>
      <c r="HN120" s="46"/>
      <c r="HO120" s="46"/>
      <c r="HP120" s="46"/>
      <c r="HQ120" s="46"/>
      <c r="HR120" s="46"/>
      <c r="HS120" s="46"/>
      <c r="HT120" s="46"/>
      <c r="HU120" s="46"/>
      <c r="HV120" s="46"/>
      <c r="HW120" s="46"/>
      <c r="HX120" s="46"/>
      <c r="HY120" s="46"/>
      <c r="HZ120" s="46"/>
      <c r="IA120" s="46"/>
      <c r="IB120" s="46"/>
      <c r="IC120" s="46"/>
      <c r="ID120" s="46"/>
      <c r="IE120" s="46"/>
      <c r="IF120" s="46"/>
      <c r="IG120" s="46"/>
      <c r="IH120" s="46"/>
      <c r="II120" s="46"/>
      <c r="IJ120" s="46"/>
      <c r="IK120" s="46"/>
      <c r="IL120" s="46"/>
      <c r="IM120" s="46"/>
      <c r="IN120" s="46"/>
      <c r="IO120" s="46"/>
    </row>
    <row r="121" spans="1:249" s="44" customFormat="1" x14ac:dyDescent="0.25">
      <c r="A121" s="32" t="s">
        <v>122</v>
      </c>
      <c r="B121" s="202" t="s">
        <v>461</v>
      </c>
      <c r="C121" s="34"/>
      <c r="D121" s="34"/>
      <c r="E121" s="34"/>
      <c r="F121" s="132"/>
      <c r="G121" s="132"/>
      <c r="H121" s="132"/>
      <c r="I121" s="132"/>
      <c r="J121" s="132"/>
      <c r="K121" s="46"/>
      <c r="L121" s="46"/>
      <c r="M121" s="46"/>
      <c r="N121" s="46"/>
      <c r="O121" s="46"/>
      <c r="P121" s="46"/>
      <c r="Q121" s="46"/>
      <c r="R121" s="46"/>
      <c r="S121" s="46"/>
      <c r="T121" s="46"/>
      <c r="U121" s="46"/>
      <c r="V121" s="46"/>
      <c r="W121" s="46"/>
      <c r="X121" s="46"/>
      <c r="Y121" s="46"/>
      <c r="Z121" s="46"/>
      <c r="AA121" s="46"/>
      <c r="AB121" s="46"/>
      <c r="AC121" s="46"/>
      <c r="AD121" s="46"/>
      <c r="AE121" s="46"/>
      <c r="AF121" s="46"/>
      <c r="AG121" s="46"/>
      <c r="AH121" s="46"/>
      <c r="AI121" s="46"/>
      <c r="AJ121" s="46"/>
      <c r="AK121" s="46"/>
      <c r="AL121" s="46"/>
      <c r="AM121" s="46"/>
      <c r="AN121" s="46"/>
      <c r="AO121" s="46"/>
      <c r="AP121" s="46"/>
      <c r="AQ121" s="46"/>
      <c r="AR121" s="46"/>
      <c r="AS121" s="46"/>
      <c r="AT121" s="46"/>
      <c r="AU121" s="46"/>
      <c r="AV121" s="46"/>
      <c r="AW121" s="46"/>
      <c r="AX121" s="46"/>
      <c r="AY121" s="46"/>
      <c r="AZ121" s="46"/>
      <c r="BA121" s="46"/>
      <c r="BB121" s="46"/>
      <c r="BC121" s="46"/>
      <c r="BD121" s="46"/>
      <c r="BE121" s="46"/>
      <c r="BF121" s="46"/>
      <c r="BG121" s="46"/>
      <c r="BH121" s="46"/>
      <c r="BI121" s="46"/>
      <c r="BJ121" s="46"/>
      <c r="BK121" s="46"/>
      <c r="BL121" s="46"/>
      <c r="BM121" s="46"/>
      <c r="BN121" s="46"/>
      <c r="BO121" s="46"/>
      <c r="BP121" s="46"/>
      <c r="BQ121" s="46"/>
      <c r="BR121" s="46"/>
      <c r="BS121" s="46"/>
      <c r="BT121" s="46"/>
      <c r="BU121" s="46"/>
      <c r="BV121" s="46"/>
      <c r="BW121" s="46"/>
      <c r="BX121" s="46"/>
      <c r="BY121" s="46"/>
      <c r="BZ121" s="46"/>
      <c r="CA121" s="46"/>
      <c r="CB121" s="46"/>
      <c r="CC121" s="46"/>
      <c r="CD121" s="46"/>
      <c r="CE121" s="46"/>
      <c r="CF121" s="46"/>
      <c r="CG121" s="46"/>
      <c r="CH121" s="46"/>
      <c r="CI121" s="46"/>
      <c r="CJ121" s="46"/>
      <c r="CK121" s="46"/>
      <c r="CL121" s="46"/>
      <c r="CM121" s="46"/>
      <c r="CN121" s="46"/>
      <c r="CO121" s="46"/>
      <c r="CP121" s="46"/>
      <c r="CQ121" s="46"/>
      <c r="CR121" s="46"/>
      <c r="CS121" s="46"/>
      <c r="CT121" s="46"/>
      <c r="CU121" s="46"/>
      <c r="CV121" s="46"/>
      <c r="CW121" s="46"/>
      <c r="CX121" s="46"/>
      <c r="CY121" s="46"/>
      <c r="CZ121" s="46"/>
      <c r="DA121" s="46"/>
      <c r="DB121" s="46"/>
      <c r="DC121" s="46"/>
      <c r="DD121" s="46"/>
      <c r="DE121" s="46"/>
      <c r="DF121" s="46"/>
      <c r="DG121" s="46"/>
      <c r="DH121" s="46"/>
      <c r="DI121" s="46"/>
      <c r="DJ121" s="46"/>
      <c r="DK121" s="46"/>
      <c r="DL121" s="46"/>
      <c r="DM121" s="46"/>
      <c r="DN121" s="46"/>
      <c r="DO121" s="46"/>
      <c r="DP121" s="46"/>
      <c r="DQ121" s="46"/>
      <c r="DR121" s="46"/>
      <c r="DS121" s="46"/>
      <c r="DT121" s="46"/>
      <c r="DU121" s="46"/>
      <c r="DV121" s="46"/>
      <c r="DW121" s="46"/>
      <c r="DX121" s="46"/>
      <c r="DY121" s="46"/>
      <c r="DZ121" s="46"/>
      <c r="EA121" s="46"/>
      <c r="EB121" s="46"/>
      <c r="EC121" s="46"/>
      <c r="ED121" s="46"/>
      <c r="EE121" s="46"/>
      <c r="EF121" s="46"/>
      <c r="EG121" s="46"/>
      <c r="EH121" s="46"/>
      <c r="EI121" s="46"/>
      <c r="EJ121" s="46"/>
      <c r="EK121" s="46"/>
      <c r="EL121" s="46"/>
      <c r="EM121" s="46"/>
      <c r="EN121" s="46"/>
      <c r="EO121" s="46"/>
      <c r="EP121" s="46"/>
      <c r="EQ121" s="46"/>
      <c r="ER121" s="46"/>
      <c r="ES121" s="46"/>
      <c r="ET121" s="46"/>
      <c r="EU121" s="46"/>
      <c r="EV121" s="46"/>
      <c r="EW121" s="46"/>
      <c r="EX121" s="46"/>
      <c r="EY121" s="46"/>
      <c r="EZ121" s="46"/>
      <c r="FA121" s="46"/>
      <c r="FB121" s="46"/>
      <c r="FC121" s="46"/>
      <c r="FD121" s="46"/>
      <c r="FE121" s="46"/>
      <c r="FF121" s="46"/>
      <c r="FG121" s="46"/>
      <c r="FH121" s="46"/>
      <c r="FI121" s="46"/>
      <c r="FJ121" s="46"/>
      <c r="FK121" s="46"/>
      <c r="FL121" s="46"/>
      <c r="FM121" s="46"/>
      <c r="FN121" s="46"/>
      <c r="FO121" s="46"/>
      <c r="FP121" s="46"/>
      <c r="FQ121" s="46"/>
      <c r="FR121" s="46"/>
      <c r="FS121" s="46"/>
      <c r="FT121" s="46"/>
      <c r="FU121" s="46"/>
      <c r="FV121" s="46"/>
      <c r="FW121" s="46"/>
      <c r="FX121" s="46"/>
      <c r="FY121" s="46"/>
      <c r="FZ121" s="46"/>
      <c r="GA121" s="46"/>
      <c r="GB121" s="46"/>
      <c r="GC121" s="46"/>
      <c r="GD121" s="46"/>
      <c r="GE121" s="46"/>
      <c r="GF121" s="46"/>
      <c r="GG121" s="46"/>
      <c r="GH121" s="46"/>
      <c r="GI121" s="46"/>
      <c r="GJ121" s="46"/>
      <c r="GK121" s="46"/>
      <c r="GL121" s="46"/>
      <c r="GM121" s="46"/>
      <c r="GN121" s="46"/>
      <c r="GO121" s="46"/>
      <c r="GP121" s="46"/>
      <c r="GQ121" s="46"/>
      <c r="GR121" s="46"/>
      <c r="GS121" s="46"/>
      <c r="GT121" s="46"/>
      <c r="GU121" s="46"/>
      <c r="GV121" s="46"/>
      <c r="GW121" s="46"/>
      <c r="GX121" s="46"/>
      <c r="GY121" s="46"/>
      <c r="GZ121" s="46"/>
      <c r="HA121" s="46"/>
      <c r="HB121" s="46"/>
      <c r="HC121" s="46"/>
      <c r="HD121" s="46"/>
      <c r="HE121" s="46"/>
      <c r="HF121" s="46"/>
      <c r="HG121" s="46"/>
      <c r="HH121" s="46"/>
      <c r="HI121" s="46"/>
      <c r="HJ121" s="46"/>
      <c r="HK121" s="46"/>
      <c r="HL121" s="46"/>
      <c r="HM121" s="46"/>
      <c r="HN121" s="46"/>
      <c r="HO121" s="46"/>
      <c r="HP121" s="46"/>
      <c r="HQ121" s="46"/>
      <c r="HR121" s="46"/>
      <c r="HS121" s="46"/>
      <c r="HT121" s="46"/>
      <c r="HU121" s="46"/>
      <c r="HV121" s="46"/>
      <c r="HW121" s="46"/>
      <c r="HX121" s="46"/>
      <c r="HY121" s="46"/>
      <c r="HZ121" s="46"/>
      <c r="IA121" s="46"/>
      <c r="IB121" s="46"/>
      <c r="IC121" s="46"/>
      <c r="ID121" s="46"/>
      <c r="IE121" s="46"/>
      <c r="IF121" s="46"/>
      <c r="IG121" s="46"/>
      <c r="IH121" s="46"/>
      <c r="II121" s="46"/>
      <c r="IJ121" s="46"/>
      <c r="IK121" s="46"/>
      <c r="IL121" s="46"/>
      <c r="IM121" s="46"/>
      <c r="IN121" s="46"/>
      <c r="IO121" s="46"/>
    </row>
    <row r="122" spans="1:249" x14ac:dyDescent="0.25">
      <c r="A122" s="48" t="s">
        <v>293</v>
      </c>
      <c r="B122" s="38" t="s">
        <v>300</v>
      </c>
      <c r="C122" s="48"/>
      <c r="D122" s="126">
        <v>100</v>
      </c>
      <c r="E122" s="31" t="s">
        <v>178</v>
      </c>
      <c r="F122" s="52">
        <f>G122+H122+I122+J122</f>
        <v>-105000</v>
      </c>
      <c r="G122" s="52">
        <f>G124+G125+G126</f>
        <v>0</v>
      </c>
      <c r="H122" s="52">
        <f>H124+H125+H126</f>
        <v>0</v>
      </c>
      <c r="I122" s="52">
        <f>I124+I125+I126</f>
        <v>-105000</v>
      </c>
      <c r="J122" s="52">
        <f>J124+J125+J126</f>
        <v>0</v>
      </c>
    </row>
    <row r="123" spans="1:249" s="44" customFormat="1" x14ac:dyDescent="0.25">
      <c r="A123" s="49" t="s">
        <v>1</v>
      </c>
      <c r="B123" s="37"/>
      <c r="C123" s="49"/>
      <c r="D123" s="49"/>
      <c r="E123" s="203"/>
      <c r="F123" s="132"/>
      <c r="G123" s="132"/>
      <c r="H123" s="132"/>
      <c r="I123" s="132"/>
      <c r="J123" s="132"/>
      <c r="K123" s="46"/>
      <c r="L123" s="46"/>
      <c r="M123" s="46"/>
      <c r="N123" s="46"/>
      <c r="O123" s="46"/>
      <c r="P123" s="46"/>
      <c r="Q123" s="46"/>
      <c r="R123" s="46"/>
      <c r="S123" s="46"/>
      <c r="T123" s="46"/>
      <c r="U123" s="46"/>
      <c r="V123" s="46"/>
      <c r="W123" s="46"/>
      <c r="X123" s="46"/>
      <c r="Y123" s="46"/>
      <c r="Z123" s="46"/>
      <c r="AA123" s="46"/>
      <c r="AB123" s="46"/>
      <c r="AC123" s="46"/>
      <c r="AD123" s="46"/>
      <c r="AE123" s="46"/>
      <c r="AF123" s="46"/>
      <c r="AG123" s="46"/>
      <c r="AH123" s="46"/>
      <c r="AI123" s="46"/>
      <c r="AJ123" s="46"/>
      <c r="AK123" s="46"/>
      <c r="AL123" s="46"/>
      <c r="AM123" s="46"/>
      <c r="AN123" s="46"/>
      <c r="AO123" s="46"/>
      <c r="AP123" s="46"/>
      <c r="AQ123" s="46"/>
      <c r="AR123" s="46"/>
      <c r="AS123" s="46"/>
      <c r="AT123" s="46"/>
      <c r="AU123" s="46"/>
      <c r="AV123" s="46"/>
      <c r="AW123" s="46"/>
      <c r="AX123" s="46"/>
      <c r="AY123" s="46"/>
      <c r="AZ123" s="46"/>
      <c r="BA123" s="46"/>
      <c r="BB123" s="46"/>
      <c r="BC123" s="46"/>
      <c r="BD123" s="46"/>
      <c r="BE123" s="46"/>
      <c r="BF123" s="46"/>
      <c r="BG123" s="46"/>
      <c r="BH123" s="46"/>
      <c r="BI123" s="46"/>
      <c r="BJ123" s="46"/>
      <c r="BK123" s="46"/>
      <c r="BL123" s="46"/>
      <c r="BM123" s="46"/>
      <c r="BN123" s="46"/>
      <c r="BO123" s="46"/>
      <c r="BP123" s="46"/>
      <c r="BQ123" s="46"/>
      <c r="BR123" s="46"/>
      <c r="BS123" s="46"/>
      <c r="BT123" s="46"/>
      <c r="BU123" s="46"/>
      <c r="BV123" s="46"/>
      <c r="BW123" s="46"/>
      <c r="BX123" s="46"/>
      <c r="BY123" s="46"/>
      <c r="BZ123" s="46"/>
      <c r="CA123" s="46"/>
      <c r="CB123" s="46"/>
      <c r="CC123" s="46"/>
      <c r="CD123" s="46"/>
      <c r="CE123" s="46"/>
      <c r="CF123" s="46"/>
      <c r="CG123" s="46"/>
      <c r="CH123" s="46"/>
      <c r="CI123" s="46"/>
      <c r="CJ123" s="46"/>
      <c r="CK123" s="46"/>
      <c r="CL123" s="46"/>
      <c r="CM123" s="46"/>
      <c r="CN123" s="46"/>
      <c r="CO123" s="46"/>
      <c r="CP123" s="46"/>
      <c r="CQ123" s="46"/>
      <c r="CR123" s="46"/>
      <c r="CS123" s="46"/>
      <c r="CT123" s="46"/>
      <c r="CU123" s="46"/>
      <c r="CV123" s="46"/>
      <c r="CW123" s="46"/>
      <c r="CX123" s="46"/>
      <c r="CY123" s="46"/>
      <c r="CZ123" s="46"/>
      <c r="DA123" s="46"/>
      <c r="DB123" s="46"/>
      <c r="DC123" s="46"/>
      <c r="DD123" s="46"/>
      <c r="DE123" s="46"/>
      <c r="DF123" s="46"/>
      <c r="DG123" s="46"/>
      <c r="DH123" s="46"/>
      <c r="DI123" s="46"/>
      <c r="DJ123" s="46"/>
      <c r="DK123" s="46"/>
      <c r="DL123" s="46"/>
      <c r="DM123" s="46"/>
      <c r="DN123" s="46"/>
      <c r="DO123" s="46"/>
      <c r="DP123" s="46"/>
      <c r="DQ123" s="46"/>
      <c r="DR123" s="46"/>
      <c r="DS123" s="46"/>
      <c r="DT123" s="46"/>
      <c r="DU123" s="46"/>
      <c r="DV123" s="46"/>
      <c r="DW123" s="46"/>
      <c r="DX123" s="46"/>
      <c r="DY123" s="46"/>
      <c r="DZ123" s="46"/>
      <c r="EA123" s="46"/>
      <c r="EB123" s="46"/>
      <c r="EC123" s="46"/>
      <c r="ED123" s="46"/>
      <c r="EE123" s="46"/>
      <c r="EF123" s="46"/>
      <c r="EG123" s="46"/>
      <c r="EH123" s="46"/>
      <c r="EI123" s="46"/>
      <c r="EJ123" s="46"/>
      <c r="EK123" s="46"/>
      <c r="EL123" s="46"/>
      <c r="EM123" s="46"/>
      <c r="EN123" s="46"/>
      <c r="EO123" s="46"/>
      <c r="EP123" s="46"/>
      <c r="EQ123" s="46"/>
      <c r="ER123" s="46"/>
      <c r="ES123" s="46"/>
      <c r="ET123" s="46"/>
      <c r="EU123" s="46"/>
      <c r="EV123" s="46"/>
      <c r="EW123" s="46"/>
      <c r="EX123" s="46"/>
      <c r="EY123" s="46"/>
      <c r="EZ123" s="46"/>
      <c r="FA123" s="46"/>
      <c r="FB123" s="46"/>
      <c r="FC123" s="46"/>
      <c r="FD123" s="46"/>
      <c r="FE123" s="46"/>
      <c r="FF123" s="46"/>
      <c r="FG123" s="46"/>
      <c r="FH123" s="46"/>
      <c r="FI123" s="46"/>
      <c r="FJ123" s="46"/>
      <c r="FK123" s="46"/>
      <c r="FL123" s="46"/>
      <c r="FM123" s="46"/>
      <c r="FN123" s="46"/>
      <c r="FO123" s="46"/>
      <c r="FP123" s="46"/>
      <c r="FQ123" s="46"/>
      <c r="FR123" s="46"/>
      <c r="FS123" s="46"/>
      <c r="FT123" s="46"/>
      <c r="FU123" s="46"/>
      <c r="FV123" s="46"/>
      <c r="FW123" s="46"/>
      <c r="FX123" s="46"/>
      <c r="FY123" s="46"/>
      <c r="FZ123" s="46"/>
      <c r="GA123" s="46"/>
      <c r="GB123" s="46"/>
      <c r="GC123" s="46"/>
      <c r="GD123" s="46"/>
      <c r="GE123" s="46"/>
      <c r="GF123" s="46"/>
      <c r="GG123" s="46"/>
      <c r="GH123" s="46"/>
      <c r="GI123" s="46"/>
      <c r="GJ123" s="46"/>
      <c r="GK123" s="46"/>
      <c r="GL123" s="46"/>
      <c r="GM123" s="46"/>
      <c r="GN123" s="46"/>
      <c r="GO123" s="46"/>
      <c r="GP123" s="46"/>
      <c r="GQ123" s="46"/>
      <c r="GR123" s="46"/>
      <c r="GS123" s="46"/>
      <c r="GT123" s="46"/>
      <c r="GU123" s="46"/>
      <c r="GV123" s="46"/>
      <c r="GW123" s="46"/>
      <c r="GX123" s="46"/>
      <c r="GY123" s="46"/>
      <c r="GZ123" s="46"/>
      <c r="HA123" s="46"/>
      <c r="HB123" s="46"/>
      <c r="HC123" s="46"/>
      <c r="HD123" s="46"/>
      <c r="HE123" s="46"/>
      <c r="HF123" s="46"/>
      <c r="HG123" s="46"/>
      <c r="HH123" s="46"/>
      <c r="HI123" s="46"/>
      <c r="HJ123" s="46"/>
      <c r="HK123" s="46"/>
      <c r="HL123" s="46"/>
      <c r="HM123" s="46"/>
      <c r="HN123" s="46"/>
      <c r="HO123" s="46"/>
      <c r="HP123" s="46"/>
      <c r="HQ123" s="46"/>
      <c r="HR123" s="46"/>
      <c r="HS123" s="46"/>
      <c r="HT123" s="46"/>
      <c r="HU123" s="46"/>
      <c r="HV123" s="46"/>
      <c r="HW123" s="46"/>
      <c r="HX123" s="46"/>
      <c r="HY123" s="46"/>
      <c r="HZ123" s="46"/>
      <c r="IA123" s="46"/>
      <c r="IB123" s="46"/>
      <c r="IC123" s="46"/>
      <c r="ID123" s="46"/>
      <c r="IE123" s="46"/>
      <c r="IF123" s="46"/>
      <c r="IG123" s="46"/>
      <c r="IH123" s="46"/>
      <c r="II123" s="46"/>
      <c r="IJ123" s="46"/>
      <c r="IK123" s="46"/>
      <c r="IL123" s="46"/>
      <c r="IM123" s="46"/>
      <c r="IN123" s="46"/>
      <c r="IO123" s="46"/>
    </row>
    <row r="124" spans="1:249" x14ac:dyDescent="0.25">
      <c r="A124" s="50" t="s">
        <v>294</v>
      </c>
      <c r="B124" s="37" t="s">
        <v>301</v>
      </c>
      <c r="C124" s="49"/>
      <c r="D124" s="49"/>
      <c r="E124" s="203" t="s">
        <v>178</v>
      </c>
      <c r="F124" s="132">
        <f>G124+H124+I124+J124</f>
        <v>-55000</v>
      </c>
      <c r="G124" s="132"/>
      <c r="H124" s="132"/>
      <c r="I124" s="132">
        <v>-55000</v>
      </c>
      <c r="J124" s="132"/>
    </row>
    <row r="125" spans="1:249" x14ac:dyDescent="0.25">
      <c r="A125" s="50" t="s">
        <v>295</v>
      </c>
      <c r="B125" s="37" t="s">
        <v>302</v>
      </c>
      <c r="C125" s="49"/>
      <c r="D125" s="49"/>
      <c r="E125" s="203" t="s">
        <v>178</v>
      </c>
      <c r="F125" s="132">
        <f>G125+H125+I125+J125</f>
        <v>-50000</v>
      </c>
      <c r="G125" s="132"/>
      <c r="H125" s="132"/>
      <c r="I125" s="132">
        <v>-50000</v>
      </c>
      <c r="J125" s="132"/>
    </row>
    <row r="126" spans="1:249" x14ac:dyDescent="0.25">
      <c r="A126" s="50" t="s">
        <v>296</v>
      </c>
      <c r="B126" s="37" t="s">
        <v>303</v>
      </c>
      <c r="C126" s="49"/>
      <c r="D126" s="49"/>
      <c r="E126" s="203" t="s">
        <v>178</v>
      </c>
      <c r="F126" s="132">
        <f>G126+H126+I126+J126</f>
        <v>0</v>
      </c>
      <c r="G126" s="132"/>
      <c r="H126" s="132"/>
      <c r="I126" s="132"/>
      <c r="J126" s="132"/>
    </row>
    <row r="127" spans="1:249" x14ac:dyDescent="0.25">
      <c r="A127" s="48" t="s">
        <v>297</v>
      </c>
      <c r="B127" s="37" t="s">
        <v>304</v>
      </c>
      <c r="C127" s="49"/>
      <c r="D127" s="203" t="s">
        <v>178</v>
      </c>
      <c r="E127" s="203" t="s">
        <v>178</v>
      </c>
      <c r="F127" s="204"/>
      <c r="G127" s="204"/>
      <c r="H127" s="204"/>
      <c r="I127" s="204"/>
      <c r="J127" s="204"/>
    </row>
    <row r="128" spans="1:249" x14ac:dyDescent="0.25">
      <c r="A128" s="49" t="s">
        <v>187</v>
      </c>
      <c r="B128" s="37"/>
      <c r="C128" s="49"/>
      <c r="D128" s="49"/>
      <c r="E128" s="203"/>
      <c r="F128" s="204"/>
      <c r="G128" s="204"/>
      <c r="H128" s="204"/>
      <c r="I128" s="204"/>
      <c r="J128" s="204"/>
    </row>
    <row r="129" spans="1:10" x14ac:dyDescent="0.25">
      <c r="A129" s="51" t="s">
        <v>298</v>
      </c>
      <c r="B129" s="37" t="s">
        <v>305</v>
      </c>
      <c r="C129" s="49"/>
      <c r="D129" s="37">
        <v>610</v>
      </c>
      <c r="E129" s="203" t="s">
        <v>178</v>
      </c>
      <c r="F129" s="132">
        <f>G129+H129+I129+J129</f>
        <v>0</v>
      </c>
      <c r="G129" s="132"/>
      <c r="H129" s="132"/>
      <c r="I129" s="132"/>
      <c r="J129" s="132"/>
    </row>
    <row r="131" spans="1:10" x14ac:dyDescent="0.25">
      <c r="A131" s="44" t="s">
        <v>132</v>
      </c>
      <c r="B131" s="47"/>
      <c r="E131" s="365" t="s">
        <v>676</v>
      </c>
      <c r="F131" s="365"/>
    </row>
    <row r="132" spans="1:10" x14ac:dyDescent="0.25">
      <c r="B132" s="45" t="s">
        <v>133</v>
      </c>
      <c r="E132" s="366" t="s">
        <v>134</v>
      </c>
      <c r="F132" s="366"/>
    </row>
    <row r="133" spans="1:10" x14ac:dyDescent="0.25">
      <c r="A133" s="44" t="s">
        <v>287</v>
      </c>
      <c r="B133" s="47"/>
      <c r="E133" s="365" t="s">
        <v>771</v>
      </c>
      <c r="F133" s="365"/>
    </row>
    <row r="134" spans="1:10" x14ac:dyDescent="0.25">
      <c r="B134" s="45" t="s">
        <v>133</v>
      </c>
      <c r="E134" s="366" t="s">
        <v>134</v>
      </c>
      <c r="F134" s="366"/>
    </row>
    <row r="136" spans="1:10" x14ac:dyDescent="0.25">
      <c r="A136" s="44" t="s">
        <v>677</v>
      </c>
    </row>
  </sheetData>
  <mergeCells count="18">
    <mergeCell ref="E132:F132"/>
    <mergeCell ref="E133:F133"/>
    <mergeCell ref="E134:F134"/>
    <mergeCell ref="A1:J1"/>
    <mergeCell ref="A2:J2"/>
    <mergeCell ref="A3:J3"/>
    <mergeCell ref="A4:A7"/>
    <mergeCell ref="B4:B7"/>
    <mergeCell ref="C4:C7"/>
    <mergeCell ref="D4:D7"/>
    <mergeCell ref="E4:E7"/>
    <mergeCell ref="F4:J4"/>
    <mergeCell ref="F5:F7"/>
    <mergeCell ref="G5:J5"/>
    <mergeCell ref="G6:G7"/>
    <mergeCell ref="H6:H7"/>
    <mergeCell ref="I6:J6"/>
    <mergeCell ref="E131:F131"/>
  </mergeCells>
  <pageMargins left="0.7" right="0.7" top="0.75" bottom="0.75" header="0.3" footer="0.3"/>
  <pageSetup paperSize="9" scale="50" fitToHeight="0" orientation="portrait" r:id="rId1"/>
  <rowBreaks count="1" manualBreakCount="1">
    <brk id="69" max="9"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39997558519241921"/>
    <pageSetUpPr fitToPage="1"/>
  </sheetPr>
  <dimension ref="A1:V79"/>
  <sheetViews>
    <sheetView view="pageBreakPreview" zoomScale="60" zoomScaleNormal="70" workbookViewId="0">
      <selection activeCell="L74" sqref="L74"/>
    </sheetView>
  </sheetViews>
  <sheetFormatPr defaultRowHeight="15" x14ac:dyDescent="0.25"/>
  <cols>
    <col min="1" max="1" width="6.7109375" style="213" customWidth="1"/>
    <col min="2" max="2" width="34" style="213" customWidth="1"/>
    <col min="3" max="3" width="9.140625" style="213"/>
    <col min="4" max="4" width="10.5703125" style="213" customWidth="1"/>
    <col min="5" max="5" width="14.5703125" style="214" customWidth="1"/>
    <col min="6" max="9" width="14.5703125" style="213" customWidth="1"/>
    <col min="10" max="10" width="14.5703125" style="214" customWidth="1"/>
    <col min="11" max="14" width="14.5703125" style="213" customWidth="1"/>
    <col min="15" max="15" width="13.28515625" style="213" customWidth="1"/>
    <col min="16" max="16" width="12.5703125" style="213" customWidth="1"/>
    <col min="17" max="17" width="16.7109375" style="214" customWidth="1"/>
    <col min="18" max="18" width="17.5703125" style="213" customWidth="1"/>
    <col min="19" max="19" width="19.85546875" style="213" customWidth="1"/>
    <col min="20" max="20" width="18.7109375" style="213" customWidth="1"/>
    <col min="21" max="16384" width="9.140625" style="213"/>
  </cols>
  <sheetData>
    <row r="1" spans="1:21" s="212" customFormat="1" ht="24" customHeight="1" x14ac:dyDescent="0.25">
      <c r="B1" s="400" t="s">
        <v>12</v>
      </c>
      <c r="C1" s="400"/>
      <c r="D1" s="400"/>
      <c r="E1" s="400"/>
      <c r="F1" s="400"/>
      <c r="G1" s="400"/>
      <c r="H1" s="400"/>
      <c r="I1" s="400"/>
      <c r="J1" s="400"/>
      <c r="K1" s="400"/>
      <c r="L1" s="400"/>
      <c r="M1" s="400"/>
      <c r="N1" s="400"/>
      <c r="O1" s="400"/>
      <c r="P1" s="400"/>
      <c r="Q1" s="400"/>
      <c r="R1" s="400"/>
    </row>
    <row r="2" spans="1:21" s="212" customFormat="1" ht="24" customHeight="1" x14ac:dyDescent="0.25">
      <c r="B2" s="395" t="s">
        <v>135</v>
      </c>
      <c r="C2" s="395"/>
      <c r="D2" s="395"/>
      <c r="E2" s="395"/>
      <c r="F2" s="395"/>
      <c r="G2" s="395"/>
      <c r="H2" s="395"/>
      <c r="I2" s="395"/>
      <c r="J2" s="395"/>
      <c r="K2" s="395"/>
      <c r="L2" s="395"/>
      <c r="M2" s="395"/>
      <c r="N2" s="395"/>
      <c r="O2" s="395"/>
      <c r="P2" s="395"/>
      <c r="Q2" s="395"/>
      <c r="R2" s="395"/>
    </row>
    <row r="3" spans="1:21" s="212" customFormat="1" ht="18" customHeight="1" x14ac:dyDescent="0.25">
      <c r="A3" s="401" t="s">
        <v>11</v>
      </c>
      <c r="B3" s="401"/>
      <c r="C3" s="402">
        <v>111</v>
      </c>
      <c r="D3" s="402"/>
      <c r="E3" s="402"/>
      <c r="F3" s="402"/>
      <c r="G3" s="402"/>
      <c r="H3" s="402"/>
      <c r="I3" s="402"/>
      <c r="J3" s="402"/>
      <c r="K3" s="402"/>
      <c r="L3" s="402"/>
      <c r="M3" s="402"/>
      <c r="N3" s="402"/>
      <c r="O3" s="402"/>
      <c r="P3" s="402"/>
      <c r="Q3" s="402"/>
      <c r="R3" s="402"/>
    </row>
    <row r="4" spans="1:21" s="212" customFormat="1" ht="24" customHeight="1" x14ac:dyDescent="0.25">
      <c r="A4" s="401" t="s">
        <v>10</v>
      </c>
      <c r="B4" s="401"/>
      <c r="C4" s="403" t="s">
        <v>129</v>
      </c>
      <c r="D4" s="403"/>
      <c r="E4" s="403"/>
      <c r="F4" s="403"/>
      <c r="G4" s="403"/>
      <c r="H4" s="403"/>
      <c r="I4" s="403"/>
      <c r="J4" s="403"/>
      <c r="K4" s="403"/>
      <c r="L4" s="403"/>
      <c r="M4" s="403"/>
      <c r="N4" s="403"/>
      <c r="O4" s="403"/>
      <c r="P4" s="403"/>
      <c r="Q4" s="403"/>
      <c r="R4" s="403"/>
    </row>
    <row r="5" spans="1:21" s="212" customFormat="1" ht="16.5" customHeight="1" x14ac:dyDescent="0.25">
      <c r="B5" s="395" t="s">
        <v>9</v>
      </c>
      <c r="C5" s="395"/>
      <c r="D5" s="395"/>
      <c r="E5" s="395"/>
      <c r="F5" s="395"/>
      <c r="G5" s="395"/>
      <c r="H5" s="395"/>
      <c r="I5" s="395"/>
      <c r="J5" s="395"/>
      <c r="K5" s="395"/>
      <c r="L5" s="395"/>
      <c r="M5" s="395"/>
      <c r="N5" s="395"/>
      <c r="O5" s="395"/>
      <c r="P5" s="395"/>
      <c r="Q5" s="395"/>
      <c r="R5" s="395"/>
    </row>
    <row r="7" spans="1:21" ht="46.5" customHeight="1" x14ac:dyDescent="0.25">
      <c r="A7" s="396" t="s">
        <v>0</v>
      </c>
      <c r="B7" s="396" t="s">
        <v>6</v>
      </c>
      <c r="C7" s="396" t="s">
        <v>120</v>
      </c>
      <c r="D7" s="396" t="s">
        <v>121</v>
      </c>
      <c r="E7" s="392" t="s">
        <v>143</v>
      </c>
      <c r="F7" s="393"/>
      <c r="G7" s="393"/>
      <c r="H7" s="393"/>
      <c r="I7" s="394"/>
      <c r="J7" s="392" t="s">
        <v>144</v>
      </c>
      <c r="K7" s="393"/>
      <c r="L7" s="393"/>
      <c r="M7" s="393"/>
      <c r="N7" s="394"/>
      <c r="O7" s="396" t="s">
        <v>86</v>
      </c>
      <c r="P7" s="396" t="s">
        <v>87</v>
      </c>
      <c r="Q7" s="390" t="s">
        <v>163</v>
      </c>
      <c r="R7" s="388" t="s">
        <v>130</v>
      </c>
      <c r="S7" s="388" t="s">
        <v>131</v>
      </c>
      <c r="T7" s="389" t="s">
        <v>146</v>
      </c>
      <c r="U7" s="215"/>
    </row>
    <row r="8" spans="1:21" ht="15" customHeight="1" x14ac:dyDescent="0.25">
      <c r="A8" s="397"/>
      <c r="B8" s="397"/>
      <c r="C8" s="397"/>
      <c r="D8" s="397"/>
      <c r="E8" s="390" t="s">
        <v>2</v>
      </c>
      <c r="F8" s="392" t="s">
        <v>1</v>
      </c>
      <c r="G8" s="393"/>
      <c r="H8" s="393"/>
      <c r="I8" s="394"/>
      <c r="J8" s="390" t="s">
        <v>2</v>
      </c>
      <c r="K8" s="392" t="s">
        <v>1</v>
      </c>
      <c r="L8" s="393"/>
      <c r="M8" s="393"/>
      <c r="N8" s="394"/>
      <c r="O8" s="397"/>
      <c r="P8" s="397"/>
      <c r="Q8" s="399"/>
      <c r="R8" s="388"/>
      <c r="S8" s="388"/>
      <c r="T8" s="389"/>
      <c r="U8" s="215"/>
    </row>
    <row r="9" spans="1:21" ht="45" customHeight="1" x14ac:dyDescent="0.25">
      <c r="A9" s="398"/>
      <c r="B9" s="398"/>
      <c r="C9" s="398"/>
      <c r="D9" s="398"/>
      <c r="E9" s="391"/>
      <c r="F9" s="256" t="s">
        <v>3</v>
      </c>
      <c r="G9" s="256" t="s">
        <v>147</v>
      </c>
      <c r="H9" s="256" t="s">
        <v>4</v>
      </c>
      <c r="I9" s="256" t="s">
        <v>5</v>
      </c>
      <c r="J9" s="391"/>
      <c r="K9" s="256" t="s">
        <v>3</v>
      </c>
      <c r="L9" s="256" t="s">
        <v>147</v>
      </c>
      <c r="M9" s="256" t="s">
        <v>4</v>
      </c>
      <c r="N9" s="256" t="s">
        <v>5</v>
      </c>
      <c r="O9" s="398"/>
      <c r="P9" s="398"/>
      <c r="Q9" s="391"/>
      <c r="R9" s="388"/>
      <c r="S9" s="388"/>
      <c r="T9" s="389"/>
      <c r="U9" s="215"/>
    </row>
    <row r="10" spans="1:21" x14ac:dyDescent="0.25">
      <c r="A10" s="217">
        <v>1</v>
      </c>
      <c r="B10" s="217">
        <f>A10+1</f>
        <v>2</v>
      </c>
      <c r="C10" s="217">
        <f t="shared" ref="C10:T10" si="0">B10+1</f>
        <v>3</v>
      </c>
      <c r="D10" s="217">
        <f t="shared" si="0"/>
        <v>4</v>
      </c>
      <c r="E10" s="218">
        <v>5</v>
      </c>
      <c r="F10" s="217">
        <f t="shared" si="0"/>
        <v>6</v>
      </c>
      <c r="G10" s="217">
        <v>7</v>
      </c>
      <c r="H10" s="217">
        <v>8</v>
      </c>
      <c r="I10" s="217">
        <f t="shared" si="0"/>
        <v>9</v>
      </c>
      <c r="J10" s="218">
        <f t="shared" si="0"/>
        <v>10</v>
      </c>
      <c r="K10" s="217">
        <f t="shared" si="0"/>
        <v>11</v>
      </c>
      <c r="L10" s="217">
        <v>12</v>
      </c>
      <c r="M10" s="217">
        <v>13</v>
      </c>
      <c r="N10" s="217">
        <f t="shared" si="0"/>
        <v>14</v>
      </c>
      <c r="O10" s="217">
        <f>N10+1</f>
        <v>15</v>
      </c>
      <c r="P10" s="217">
        <f t="shared" si="0"/>
        <v>16</v>
      </c>
      <c r="Q10" s="218">
        <f t="shared" si="0"/>
        <v>17</v>
      </c>
      <c r="R10" s="217">
        <f t="shared" si="0"/>
        <v>18</v>
      </c>
      <c r="S10" s="217">
        <f t="shared" si="0"/>
        <v>19</v>
      </c>
      <c r="T10" s="217">
        <f t="shared" si="0"/>
        <v>20</v>
      </c>
    </row>
    <row r="11" spans="1:21" x14ac:dyDescent="0.25">
      <c r="A11" s="217">
        <v>1</v>
      </c>
      <c r="B11" s="223" t="s">
        <v>627</v>
      </c>
      <c r="C11" s="219">
        <v>1</v>
      </c>
      <c r="D11" s="220">
        <v>1</v>
      </c>
      <c r="E11" s="221">
        <f>SUM(F11:I11)</f>
        <v>60040</v>
      </c>
      <c r="F11" s="219">
        <v>27040</v>
      </c>
      <c r="G11" s="219"/>
      <c r="H11" s="219">
        <v>15000</v>
      </c>
      <c r="I11" s="219">
        <v>18000</v>
      </c>
      <c r="J11" s="221">
        <f>SUM(K11:N11)</f>
        <v>700</v>
      </c>
      <c r="K11" s="219"/>
      <c r="L11" s="219"/>
      <c r="M11" s="219"/>
      <c r="N11" s="219">
        <v>700</v>
      </c>
      <c r="O11" s="219"/>
      <c r="P11" s="219">
        <v>2.2000000000000002</v>
      </c>
      <c r="Q11" s="221">
        <f>ROUND((D11*(E11+J11)*(1+O11/100)*P11*12)/100,0)*100</f>
        <v>1603500</v>
      </c>
      <c r="R11" s="219">
        <f>Q11/C11/12</f>
        <v>133625</v>
      </c>
      <c r="S11" s="219">
        <f>Q11/D11/12</f>
        <v>133625</v>
      </c>
      <c r="T11" s="217"/>
    </row>
    <row r="12" spans="1:21" ht="30" x14ac:dyDescent="0.25">
      <c r="A12" s="217">
        <v>2</v>
      </c>
      <c r="B12" s="224" t="s">
        <v>628</v>
      </c>
      <c r="C12" s="219">
        <v>1</v>
      </c>
      <c r="D12" s="220">
        <v>1</v>
      </c>
      <c r="E12" s="221">
        <f>SUM(F12:I12)</f>
        <v>36830</v>
      </c>
      <c r="F12" s="219">
        <v>20280</v>
      </c>
      <c r="G12" s="219"/>
      <c r="H12" s="219">
        <v>7000</v>
      </c>
      <c r="I12" s="219">
        <v>9550</v>
      </c>
      <c r="J12" s="221">
        <f>SUM(K12:N12)</f>
        <v>500</v>
      </c>
      <c r="K12" s="219"/>
      <c r="L12" s="219"/>
      <c r="M12" s="219"/>
      <c r="N12" s="219">
        <v>500</v>
      </c>
      <c r="O12" s="219"/>
      <c r="P12" s="219">
        <v>2.2000000000000002</v>
      </c>
      <c r="Q12" s="221">
        <f>(ROUND((D12*(E12+J12)*(1+O12/100)*P12*12)/100,0)*100)</f>
        <v>985500</v>
      </c>
      <c r="R12" s="219">
        <f>Q12/C12/12</f>
        <v>82125</v>
      </c>
      <c r="S12" s="219">
        <f>Q12/D12/12</f>
        <v>82125</v>
      </c>
      <c r="T12" s="217"/>
    </row>
    <row r="13" spans="1:21" x14ac:dyDescent="0.25">
      <c r="A13" s="217">
        <v>3</v>
      </c>
      <c r="B13" s="223" t="s">
        <v>629</v>
      </c>
      <c r="C13" s="219">
        <v>1</v>
      </c>
      <c r="D13" s="220">
        <v>1</v>
      </c>
      <c r="E13" s="221">
        <f>SUM(F13:I13)</f>
        <v>31280</v>
      </c>
      <c r="F13" s="219">
        <v>20280</v>
      </c>
      <c r="G13" s="219"/>
      <c r="H13" s="219">
        <v>5000</v>
      </c>
      <c r="I13" s="219">
        <v>6000</v>
      </c>
      <c r="J13" s="221">
        <f>SUM(K13:N13)</f>
        <v>300</v>
      </c>
      <c r="K13" s="219"/>
      <c r="L13" s="219"/>
      <c r="M13" s="219"/>
      <c r="N13" s="219">
        <v>300</v>
      </c>
      <c r="O13" s="219"/>
      <c r="P13" s="219">
        <v>2.2000000000000002</v>
      </c>
      <c r="Q13" s="221">
        <f>ROUND((D13*(E13+J13)*(1+O13/100)*P13*12)/100,0)*100</f>
        <v>833700</v>
      </c>
      <c r="R13" s="219">
        <f>Q13/C13/12</f>
        <v>69475</v>
      </c>
      <c r="S13" s="219">
        <f>Q13/D13/12</f>
        <v>69475</v>
      </c>
      <c r="T13" s="217"/>
    </row>
    <row r="14" spans="1:21" s="214" customFormat="1" ht="34.5" customHeight="1" x14ac:dyDescent="0.2">
      <c r="A14" s="380" t="s">
        <v>123</v>
      </c>
      <c r="B14" s="381"/>
      <c r="C14" s="221">
        <f>SUM(C11:C13)</f>
        <v>3</v>
      </c>
      <c r="D14" s="222">
        <f>SUM(D11:D13)</f>
        <v>3</v>
      </c>
      <c r="E14" s="221" t="s">
        <v>8</v>
      </c>
      <c r="F14" s="221" t="s">
        <v>8</v>
      </c>
      <c r="G14" s="221" t="s">
        <v>8</v>
      </c>
      <c r="H14" s="221" t="s">
        <v>8</v>
      </c>
      <c r="I14" s="221" t="s">
        <v>8</v>
      </c>
      <c r="J14" s="221" t="s">
        <v>8</v>
      </c>
      <c r="K14" s="221" t="s">
        <v>8</v>
      </c>
      <c r="L14" s="221" t="s">
        <v>8</v>
      </c>
      <c r="M14" s="221" t="s">
        <v>8</v>
      </c>
      <c r="N14" s="221" t="s">
        <v>8</v>
      </c>
      <c r="O14" s="221" t="s">
        <v>8</v>
      </c>
      <c r="P14" s="221" t="s">
        <v>8</v>
      </c>
      <c r="Q14" s="221">
        <f>SUM(Q11:Q13)</f>
        <v>3422700</v>
      </c>
      <c r="R14" s="221" t="s">
        <v>8</v>
      </c>
      <c r="S14" s="221" t="s">
        <v>8</v>
      </c>
      <c r="T14" s="218" t="s">
        <v>8</v>
      </c>
    </row>
    <row r="15" spans="1:21" x14ac:dyDescent="0.25">
      <c r="A15" s="217">
        <v>1</v>
      </c>
      <c r="B15" s="224" t="s">
        <v>630</v>
      </c>
      <c r="C15" s="219">
        <v>1</v>
      </c>
      <c r="D15" s="220">
        <v>1</v>
      </c>
      <c r="E15" s="221">
        <f t="shared" ref="E15:E20" si="1">SUM(F15:I15)</f>
        <v>15908</v>
      </c>
      <c r="F15" s="219">
        <v>9408</v>
      </c>
      <c r="G15" s="219"/>
      <c r="H15" s="219">
        <v>1500</v>
      </c>
      <c r="I15" s="219">
        <v>5000</v>
      </c>
      <c r="J15" s="221">
        <f t="shared" ref="J15:J20" si="2">SUM(K15:N15)</f>
        <v>500</v>
      </c>
      <c r="K15" s="219"/>
      <c r="L15" s="219"/>
      <c r="M15" s="219"/>
      <c r="N15" s="219">
        <v>500</v>
      </c>
      <c r="O15" s="219"/>
      <c r="P15" s="219">
        <v>2.2000000000000002</v>
      </c>
      <c r="Q15" s="221">
        <f t="shared" ref="Q15:Q20" si="3">ROUND((D15*(E15+J15)*(1+O15/100)*P15*12)/100,0)*100</f>
        <v>433200</v>
      </c>
      <c r="R15" s="219">
        <f t="shared" ref="R15:R20" si="4">Q15/C15/12</f>
        <v>36100</v>
      </c>
      <c r="S15" s="219">
        <f t="shared" ref="S15:S20" si="5">Q15/D15/12</f>
        <v>36100</v>
      </c>
      <c r="T15" s="217"/>
    </row>
    <row r="16" spans="1:21" x14ac:dyDescent="0.25">
      <c r="A16" s="217">
        <v>2</v>
      </c>
      <c r="B16" s="224" t="s">
        <v>631</v>
      </c>
      <c r="C16" s="219">
        <v>1</v>
      </c>
      <c r="D16" s="220">
        <v>1</v>
      </c>
      <c r="E16" s="221">
        <f t="shared" si="1"/>
        <v>15908</v>
      </c>
      <c r="F16" s="219">
        <v>9408</v>
      </c>
      <c r="G16" s="219"/>
      <c r="H16" s="219">
        <v>1500</v>
      </c>
      <c r="I16" s="219">
        <v>5000</v>
      </c>
      <c r="J16" s="221">
        <f t="shared" si="2"/>
        <v>500</v>
      </c>
      <c r="K16" s="219"/>
      <c r="L16" s="219"/>
      <c r="M16" s="219"/>
      <c r="N16" s="219">
        <v>500</v>
      </c>
      <c r="O16" s="219"/>
      <c r="P16" s="219">
        <v>2.2000000000000002</v>
      </c>
      <c r="Q16" s="221">
        <f t="shared" si="3"/>
        <v>433200</v>
      </c>
      <c r="R16" s="219">
        <f t="shared" si="4"/>
        <v>36100</v>
      </c>
      <c r="S16" s="219">
        <f t="shared" si="5"/>
        <v>36100</v>
      </c>
      <c r="T16" s="217"/>
    </row>
    <row r="17" spans="1:22" x14ac:dyDescent="0.25">
      <c r="A17" s="217">
        <v>3</v>
      </c>
      <c r="B17" s="224" t="s">
        <v>632</v>
      </c>
      <c r="C17" s="219">
        <v>1</v>
      </c>
      <c r="D17" s="220">
        <v>1</v>
      </c>
      <c r="E17" s="221">
        <f t="shared" si="1"/>
        <v>15908</v>
      </c>
      <c r="F17" s="219">
        <v>9408</v>
      </c>
      <c r="G17" s="219"/>
      <c r="H17" s="219">
        <v>1500</v>
      </c>
      <c r="I17" s="219">
        <v>5000</v>
      </c>
      <c r="J17" s="221">
        <f t="shared" si="2"/>
        <v>500</v>
      </c>
      <c r="K17" s="219"/>
      <c r="L17" s="219"/>
      <c r="M17" s="219"/>
      <c r="N17" s="219">
        <v>500</v>
      </c>
      <c r="O17" s="219"/>
      <c r="P17" s="219">
        <v>2.2000000000000002</v>
      </c>
      <c r="Q17" s="221">
        <f t="shared" si="3"/>
        <v>433200</v>
      </c>
      <c r="R17" s="219">
        <f t="shared" si="4"/>
        <v>36100</v>
      </c>
      <c r="S17" s="219">
        <f t="shared" si="5"/>
        <v>36100</v>
      </c>
      <c r="T17" s="217"/>
    </row>
    <row r="18" spans="1:22" x14ac:dyDescent="0.25">
      <c r="A18" s="217">
        <v>4</v>
      </c>
      <c r="B18" s="224" t="s">
        <v>633</v>
      </c>
      <c r="C18" s="219">
        <v>0.5</v>
      </c>
      <c r="D18" s="220">
        <v>0.5</v>
      </c>
      <c r="E18" s="221">
        <f t="shared" si="1"/>
        <v>9408</v>
      </c>
      <c r="F18" s="219">
        <v>9408</v>
      </c>
      <c r="G18" s="219"/>
      <c r="H18" s="219"/>
      <c r="I18" s="219"/>
      <c r="J18" s="221">
        <f t="shared" si="2"/>
        <v>0</v>
      </c>
      <c r="K18" s="219"/>
      <c r="L18" s="219"/>
      <c r="M18" s="219"/>
      <c r="N18" s="219"/>
      <c r="O18" s="219"/>
      <c r="P18" s="219">
        <v>2.2000000000000002</v>
      </c>
      <c r="Q18" s="221">
        <f t="shared" si="3"/>
        <v>124200</v>
      </c>
      <c r="R18" s="219">
        <f t="shared" si="4"/>
        <v>20700</v>
      </c>
      <c r="S18" s="219">
        <f t="shared" si="5"/>
        <v>20700</v>
      </c>
      <c r="T18" s="217"/>
    </row>
    <row r="19" spans="1:22" ht="45" x14ac:dyDescent="0.25">
      <c r="A19" s="217">
        <v>5</v>
      </c>
      <c r="B19" s="224" t="s">
        <v>634</v>
      </c>
      <c r="C19" s="219">
        <v>1</v>
      </c>
      <c r="D19" s="220">
        <v>1</v>
      </c>
      <c r="E19" s="221">
        <f t="shared" si="1"/>
        <v>16308</v>
      </c>
      <c r="F19" s="219">
        <v>9408</v>
      </c>
      <c r="G19" s="219"/>
      <c r="H19" s="219">
        <v>1200</v>
      </c>
      <c r="I19" s="219">
        <v>5700</v>
      </c>
      <c r="J19" s="221">
        <f t="shared" si="2"/>
        <v>500</v>
      </c>
      <c r="K19" s="219"/>
      <c r="L19" s="219"/>
      <c r="M19" s="219"/>
      <c r="N19" s="219">
        <v>500</v>
      </c>
      <c r="O19" s="219"/>
      <c r="P19" s="219">
        <v>2.2000000000000002</v>
      </c>
      <c r="Q19" s="221">
        <f t="shared" si="3"/>
        <v>443700</v>
      </c>
      <c r="R19" s="219">
        <f t="shared" si="4"/>
        <v>36975</v>
      </c>
      <c r="S19" s="219">
        <f t="shared" si="5"/>
        <v>36975</v>
      </c>
      <c r="T19" s="217"/>
    </row>
    <row r="20" spans="1:22" x14ac:dyDescent="0.25">
      <c r="A20" s="217">
        <v>6</v>
      </c>
      <c r="B20" s="224" t="s">
        <v>635</v>
      </c>
      <c r="C20" s="219">
        <v>1</v>
      </c>
      <c r="D20" s="220">
        <v>1</v>
      </c>
      <c r="E20" s="221">
        <f t="shared" si="1"/>
        <v>18408</v>
      </c>
      <c r="F20" s="219">
        <v>9408</v>
      </c>
      <c r="G20" s="219"/>
      <c r="H20" s="219">
        <v>3000</v>
      </c>
      <c r="I20" s="219">
        <v>6000</v>
      </c>
      <c r="J20" s="221">
        <f t="shared" si="2"/>
        <v>1000</v>
      </c>
      <c r="K20" s="219"/>
      <c r="L20" s="219"/>
      <c r="M20" s="219"/>
      <c r="N20" s="219">
        <v>1000</v>
      </c>
      <c r="O20" s="219"/>
      <c r="P20" s="219">
        <v>2.2000000000000002</v>
      </c>
      <c r="Q20" s="221">
        <f t="shared" si="3"/>
        <v>512400</v>
      </c>
      <c r="R20" s="219">
        <f t="shared" si="4"/>
        <v>42700</v>
      </c>
      <c r="S20" s="219">
        <f t="shared" si="5"/>
        <v>42700</v>
      </c>
      <c r="T20" s="217"/>
    </row>
    <row r="21" spans="1:22" s="214" customFormat="1" ht="34.5" customHeight="1" x14ac:dyDescent="0.2">
      <c r="A21" s="380" t="s">
        <v>124</v>
      </c>
      <c r="B21" s="381"/>
      <c r="C21" s="221">
        <f>SUM(C15:C20)</f>
        <v>5.5</v>
      </c>
      <c r="D21" s="222">
        <f>SUM(D15:D20)</f>
        <v>5.5</v>
      </c>
      <c r="E21" s="221" t="s">
        <v>8</v>
      </c>
      <c r="F21" s="221" t="s">
        <v>8</v>
      </c>
      <c r="G21" s="221" t="s">
        <v>8</v>
      </c>
      <c r="H21" s="221" t="s">
        <v>8</v>
      </c>
      <c r="I21" s="221" t="s">
        <v>8</v>
      </c>
      <c r="J21" s="221" t="s">
        <v>8</v>
      </c>
      <c r="K21" s="221" t="s">
        <v>8</v>
      </c>
      <c r="L21" s="221" t="s">
        <v>8</v>
      </c>
      <c r="M21" s="221" t="s">
        <v>8</v>
      </c>
      <c r="N21" s="221" t="s">
        <v>8</v>
      </c>
      <c r="O21" s="221" t="s">
        <v>8</v>
      </c>
      <c r="P21" s="221" t="s">
        <v>8</v>
      </c>
      <c r="Q21" s="221">
        <f>SUM(Q15:Q20)</f>
        <v>2379900</v>
      </c>
      <c r="R21" s="221" t="s">
        <v>8</v>
      </c>
      <c r="S21" s="221" t="s">
        <v>8</v>
      </c>
      <c r="T21" s="218" t="s">
        <v>8</v>
      </c>
    </row>
    <row r="22" spans="1:22" s="261" customFormat="1" x14ac:dyDescent="0.25">
      <c r="A22" s="217">
        <v>1</v>
      </c>
      <c r="B22" s="223" t="s">
        <v>636</v>
      </c>
      <c r="C22" s="219">
        <v>17.82</v>
      </c>
      <c r="D22" s="219">
        <v>11.6</v>
      </c>
      <c r="E22" s="221">
        <f t="shared" ref="E22:E30" si="6">SUM(F22:I22)</f>
        <v>19451</v>
      </c>
      <c r="F22" s="219">
        <v>8176</v>
      </c>
      <c r="G22" s="219"/>
      <c r="H22" s="219">
        <v>5450</v>
      </c>
      <c r="I22" s="219">
        <v>5825</v>
      </c>
      <c r="J22" s="221">
        <f t="shared" ref="J22:J30" si="7">SUM(K22:N22)</f>
        <v>699.68</v>
      </c>
      <c r="K22" s="219"/>
      <c r="L22" s="219"/>
      <c r="M22" s="219"/>
      <c r="N22" s="219">
        <v>699.68</v>
      </c>
      <c r="O22" s="219"/>
      <c r="P22" s="219">
        <v>2.2000000000000002</v>
      </c>
      <c r="Q22" s="221">
        <f t="shared" ref="Q22:Q30" si="8">ROUND((D22*(E22+J22)*(1+O22/100)*P22*12)/100,0)*100</f>
        <v>6170900</v>
      </c>
      <c r="R22" s="219">
        <f t="shared" ref="R22:R30" si="9">Q22/C22/12</f>
        <v>28857.557052001499</v>
      </c>
      <c r="S22" s="219">
        <f t="shared" ref="S22:S30" si="10">Q22/D22/12</f>
        <v>44331.178160919546</v>
      </c>
      <c r="T22" s="217"/>
      <c r="U22" s="213"/>
      <c r="V22" s="213"/>
    </row>
    <row r="23" spans="1:22" s="261" customFormat="1" x14ac:dyDescent="0.25">
      <c r="A23" s="217">
        <v>2</v>
      </c>
      <c r="B23" s="223" t="s">
        <v>636</v>
      </c>
      <c r="C23" s="219">
        <v>3.4</v>
      </c>
      <c r="D23" s="220">
        <v>3.4</v>
      </c>
      <c r="E23" s="221">
        <f t="shared" si="6"/>
        <v>19746</v>
      </c>
      <c r="F23" s="219">
        <v>8176</v>
      </c>
      <c r="G23" s="219"/>
      <c r="H23" s="219">
        <v>5370</v>
      </c>
      <c r="I23" s="219">
        <v>6200</v>
      </c>
      <c r="J23" s="221">
        <f t="shared" si="7"/>
        <v>660.18</v>
      </c>
      <c r="K23" s="219"/>
      <c r="L23" s="219"/>
      <c r="M23" s="219"/>
      <c r="N23" s="219">
        <v>660.18</v>
      </c>
      <c r="O23" s="219"/>
      <c r="P23" s="219">
        <v>2.2000000000000002</v>
      </c>
      <c r="Q23" s="221">
        <f>ROUND((D23*(E23+J23)*(1+O23/100)*P23*12)/100,0)*100</f>
        <v>1831700</v>
      </c>
      <c r="R23" s="219">
        <f t="shared" si="9"/>
        <v>44894.607843137259</v>
      </c>
      <c r="S23" s="219">
        <f t="shared" si="10"/>
        <v>44894.607843137259</v>
      </c>
      <c r="T23" s="217"/>
      <c r="U23" s="213"/>
      <c r="V23" s="213"/>
    </row>
    <row r="24" spans="1:22" ht="30" x14ac:dyDescent="0.25">
      <c r="A24" s="217">
        <v>3</v>
      </c>
      <c r="B24" s="224" t="s">
        <v>637</v>
      </c>
      <c r="C24" s="219">
        <v>1</v>
      </c>
      <c r="D24" s="220">
        <v>1</v>
      </c>
      <c r="E24" s="221">
        <f t="shared" si="6"/>
        <v>16176</v>
      </c>
      <c r="F24" s="219">
        <v>8176</v>
      </c>
      <c r="G24" s="219"/>
      <c r="H24" s="219">
        <v>4500</v>
      </c>
      <c r="I24" s="219">
        <v>3500</v>
      </c>
      <c r="J24" s="221">
        <f t="shared" si="7"/>
        <v>120</v>
      </c>
      <c r="K24" s="219"/>
      <c r="L24" s="219"/>
      <c r="M24" s="219"/>
      <c r="N24" s="219">
        <v>120</v>
      </c>
      <c r="O24" s="219"/>
      <c r="P24" s="219">
        <v>2.2000000000000002</v>
      </c>
      <c r="Q24" s="221">
        <f>(ROUND((D24*(E24+J24)*(1+O24/100)*P24*12)/100,0)*100)</f>
        <v>430200</v>
      </c>
      <c r="R24" s="219">
        <f t="shared" si="9"/>
        <v>35850</v>
      </c>
      <c r="S24" s="219">
        <f t="shared" si="10"/>
        <v>35850</v>
      </c>
      <c r="T24" s="217"/>
    </row>
    <row r="25" spans="1:22" x14ac:dyDescent="0.25">
      <c r="A25" s="217">
        <v>4</v>
      </c>
      <c r="B25" s="225" t="s">
        <v>638</v>
      </c>
      <c r="C25" s="219">
        <v>1.8</v>
      </c>
      <c r="D25" s="219">
        <v>1.8</v>
      </c>
      <c r="E25" s="221">
        <f t="shared" si="6"/>
        <v>16136</v>
      </c>
      <c r="F25" s="219">
        <v>7516</v>
      </c>
      <c r="G25" s="219"/>
      <c r="H25" s="219">
        <v>4270</v>
      </c>
      <c r="I25" s="219">
        <v>4350</v>
      </c>
      <c r="J25" s="221">
        <f t="shared" si="7"/>
        <v>120</v>
      </c>
      <c r="K25" s="219"/>
      <c r="L25" s="219"/>
      <c r="M25" s="219"/>
      <c r="N25" s="219">
        <v>120</v>
      </c>
      <c r="O25" s="219"/>
      <c r="P25" s="219">
        <v>2.2000000000000002</v>
      </c>
      <c r="Q25" s="221">
        <f t="shared" si="8"/>
        <v>772500</v>
      </c>
      <c r="R25" s="219">
        <f t="shared" si="9"/>
        <v>35763.888888888883</v>
      </c>
      <c r="S25" s="219">
        <f t="shared" si="10"/>
        <v>35763.888888888883</v>
      </c>
      <c r="T25" s="217"/>
    </row>
    <row r="26" spans="1:22" x14ac:dyDescent="0.25">
      <c r="A26" s="217">
        <v>5</v>
      </c>
      <c r="B26" s="225" t="s">
        <v>639</v>
      </c>
      <c r="C26" s="219">
        <v>18.7</v>
      </c>
      <c r="D26" s="219">
        <v>12.6</v>
      </c>
      <c r="E26" s="221">
        <f t="shared" si="6"/>
        <v>21066</v>
      </c>
      <c r="F26" s="219">
        <v>7516</v>
      </c>
      <c r="G26" s="219"/>
      <c r="H26" s="219">
        <v>6050</v>
      </c>
      <c r="I26" s="219">
        <v>7500</v>
      </c>
      <c r="J26" s="221">
        <f t="shared" si="7"/>
        <v>300</v>
      </c>
      <c r="K26" s="219"/>
      <c r="L26" s="219"/>
      <c r="M26" s="219"/>
      <c r="N26" s="219">
        <v>300</v>
      </c>
      <c r="O26" s="219"/>
      <c r="P26" s="219">
        <v>2.2000000000000002</v>
      </c>
      <c r="Q26" s="221">
        <f t="shared" si="8"/>
        <v>7107200</v>
      </c>
      <c r="R26" s="219">
        <f t="shared" si="9"/>
        <v>31672.014260249558</v>
      </c>
      <c r="S26" s="219">
        <f t="shared" si="10"/>
        <v>47005.291005291008</v>
      </c>
      <c r="T26" s="217"/>
    </row>
    <row r="27" spans="1:22" x14ac:dyDescent="0.25">
      <c r="A27" s="217">
        <v>6</v>
      </c>
      <c r="B27" s="225" t="s">
        <v>640</v>
      </c>
      <c r="C27" s="219">
        <v>2</v>
      </c>
      <c r="D27" s="220">
        <v>2</v>
      </c>
      <c r="E27" s="221">
        <f t="shared" si="6"/>
        <v>16316</v>
      </c>
      <c r="F27" s="219">
        <v>7516</v>
      </c>
      <c r="G27" s="219"/>
      <c r="H27" s="219">
        <v>4000</v>
      </c>
      <c r="I27" s="219">
        <v>4800</v>
      </c>
      <c r="J27" s="221">
        <f t="shared" si="7"/>
        <v>0</v>
      </c>
      <c r="K27" s="219"/>
      <c r="L27" s="219"/>
      <c r="M27" s="219"/>
      <c r="N27" s="219"/>
      <c r="O27" s="219"/>
      <c r="P27" s="219">
        <v>2.2000000000000002</v>
      </c>
      <c r="Q27" s="221">
        <f t="shared" si="8"/>
        <v>861500</v>
      </c>
      <c r="R27" s="219">
        <f t="shared" si="9"/>
        <v>35895.833333333336</v>
      </c>
      <c r="S27" s="219">
        <f t="shared" si="10"/>
        <v>35895.833333333336</v>
      </c>
      <c r="T27" s="217"/>
    </row>
    <row r="28" spans="1:22" x14ac:dyDescent="0.25">
      <c r="A28" s="217">
        <v>7</v>
      </c>
      <c r="B28" s="225" t="s">
        <v>641</v>
      </c>
      <c r="C28" s="219">
        <v>1</v>
      </c>
      <c r="D28" s="220">
        <v>1</v>
      </c>
      <c r="E28" s="221">
        <f t="shared" si="6"/>
        <v>15716</v>
      </c>
      <c r="F28" s="219">
        <v>7516</v>
      </c>
      <c r="G28" s="219"/>
      <c r="H28" s="219">
        <v>5200</v>
      </c>
      <c r="I28" s="219">
        <v>3000</v>
      </c>
      <c r="J28" s="221">
        <f t="shared" si="7"/>
        <v>550</v>
      </c>
      <c r="K28" s="219"/>
      <c r="L28" s="219"/>
      <c r="M28" s="219"/>
      <c r="N28" s="219">
        <v>550</v>
      </c>
      <c r="O28" s="219"/>
      <c r="P28" s="219">
        <v>2.2000000000000002</v>
      </c>
      <c r="Q28" s="221">
        <f t="shared" si="8"/>
        <v>429400</v>
      </c>
      <c r="R28" s="219">
        <f t="shared" si="9"/>
        <v>35783.333333333336</v>
      </c>
      <c r="S28" s="219">
        <f t="shared" si="10"/>
        <v>35783.333333333336</v>
      </c>
      <c r="T28" s="217"/>
    </row>
    <row r="29" spans="1:22" x14ac:dyDescent="0.25">
      <c r="A29" s="217">
        <v>8</v>
      </c>
      <c r="B29" s="225" t="s">
        <v>642</v>
      </c>
      <c r="C29" s="219">
        <v>0.5</v>
      </c>
      <c r="D29" s="220">
        <v>0.3</v>
      </c>
      <c r="E29" s="221">
        <f t="shared" si="6"/>
        <v>7060</v>
      </c>
      <c r="F29" s="219">
        <v>7060</v>
      </c>
      <c r="G29" s="219"/>
      <c r="H29" s="219"/>
      <c r="I29" s="219"/>
      <c r="J29" s="221">
        <f t="shared" si="7"/>
        <v>0</v>
      </c>
      <c r="K29" s="219"/>
      <c r="L29" s="219"/>
      <c r="M29" s="219"/>
      <c r="N29" s="219"/>
      <c r="O29" s="219"/>
      <c r="P29" s="219">
        <v>2.2000000000000002</v>
      </c>
      <c r="Q29" s="221">
        <f t="shared" si="8"/>
        <v>55900</v>
      </c>
      <c r="R29" s="219">
        <f t="shared" si="9"/>
        <v>9316.6666666666661</v>
      </c>
      <c r="S29" s="219">
        <f t="shared" si="10"/>
        <v>15527.777777777779</v>
      </c>
      <c r="T29" s="217"/>
    </row>
    <row r="30" spans="1:22" x14ac:dyDescent="0.25">
      <c r="A30" s="217">
        <v>9</v>
      </c>
      <c r="B30" s="225" t="s">
        <v>643</v>
      </c>
      <c r="C30" s="219">
        <v>1</v>
      </c>
      <c r="D30" s="220">
        <v>1</v>
      </c>
      <c r="E30" s="221">
        <f t="shared" si="6"/>
        <v>15060</v>
      </c>
      <c r="F30" s="219">
        <v>7060</v>
      </c>
      <c r="G30" s="219"/>
      <c r="H30" s="219">
        <v>3500</v>
      </c>
      <c r="I30" s="219">
        <v>4500</v>
      </c>
      <c r="J30" s="221">
        <f t="shared" si="7"/>
        <v>1180</v>
      </c>
      <c r="K30" s="219"/>
      <c r="L30" s="219"/>
      <c r="M30" s="219"/>
      <c r="N30" s="219">
        <v>1180</v>
      </c>
      <c r="O30" s="219"/>
      <c r="P30" s="219">
        <v>2.2000000000000002</v>
      </c>
      <c r="Q30" s="221">
        <f t="shared" si="8"/>
        <v>428700</v>
      </c>
      <c r="R30" s="219">
        <f t="shared" si="9"/>
        <v>35725</v>
      </c>
      <c r="S30" s="219">
        <f t="shared" si="10"/>
        <v>35725</v>
      </c>
      <c r="T30" s="217"/>
    </row>
    <row r="31" spans="1:22" ht="33.75" customHeight="1" x14ac:dyDescent="0.25">
      <c r="A31" s="380" t="s">
        <v>125</v>
      </c>
      <c r="B31" s="381"/>
      <c r="C31" s="221">
        <f>SUM(C22:C30)</f>
        <v>47.22</v>
      </c>
      <c r="D31" s="222">
        <f>SUM(D22:D30)</f>
        <v>34.699999999999996</v>
      </c>
      <c r="E31" s="221" t="s">
        <v>8</v>
      </c>
      <c r="F31" s="221" t="s">
        <v>8</v>
      </c>
      <c r="G31" s="221" t="s">
        <v>8</v>
      </c>
      <c r="H31" s="221" t="s">
        <v>8</v>
      </c>
      <c r="I31" s="221" t="s">
        <v>8</v>
      </c>
      <c r="J31" s="221" t="s">
        <v>8</v>
      </c>
      <c r="K31" s="221" t="s">
        <v>8</v>
      </c>
      <c r="L31" s="221" t="s">
        <v>8</v>
      </c>
      <c r="M31" s="221" t="s">
        <v>8</v>
      </c>
      <c r="N31" s="221" t="s">
        <v>8</v>
      </c>
      <c r="O31" s="221" t="s">
        <v>8</v>
      </c>
      <c r="P31" s="221" t="s">
        <v>8</v>
      </c>
      <c r="Q31" s="221">
        <f>SUM(Q22:Q30)</f>
        <v>18088000</v>
      </c>
      <c r="R31" s="221" t="s">
        <v>8</v>
      </c>
      <c r="S31" s="221" t="s">
        <v>8</v>
      </c>
      <c r="T31" s="218" t="s">
        <v>8</v>
      </c>
    </row>
    <row r="32" spans="1:22" s="214" customFormat="1" ht="47.25" customHeight="1" x14ac:dyDescent="0.2">
      <c r="A32" s="380" t="s">
        <v>164</v>
      </c>
      <c r="B32" s="381"/>
      <c r="C32" s="221">
        <f>C22+C23+C26</f>
        <v>39.92</v>
      </c>
      <c r="D32" s="221">
        <f>D22+D23+D26</f>
        <v>27.6</v>
      </c>
      <c r="E32" s="221">
        <f>E22+E23+E26</f>
        <v>60263</v>
      </c>
      <c r="F32" s="221">
        <f>F22+F23+F26</f>
        <v>23868</v>
      </c>
      <c r="G32" s="221"/>
      <c r="H32" s="221">
        <f>H22+H23+H26</f>
        <v>16870</v>
      </c>
      <c r="I32" s="221">
        <f>I22+I23+I26</f>
        <v>19525</v>
      </c>
      <c r="J32" s="221">
        <f>J22+J23+J26</f>
        <v>1659.86</v>
      </c>
      <c r="K32" s="221"/>
      <c r="L32" s="221"/>
      <c r="M32" s="221"/>
      <c r="N32" s="221">
        <f>N22+N23+N26</f>
        <v>1659.86</v>
      </c>
      <c r="O32" s="221"/>
      <c r="P32" s="221">
        <v>2.2000000000000002</v>
      </c>
      <c r="Q32" s="221">
        <f>Q22+Q23+Q26</f>
        <v>15109800</v>
      </c>
      <c r="R32" s="221">
        <f t="shared" ref="R32:R48" si="11">Q32/C32/12</f>
        <v>31541.833667334668</v>
      </c>
      <c r="S32" s="221">
        <f t="shared" ref="S32:S48" si="12">Q32/D32/12</f>
        <v>45621.3768115942</v>
      </c>
      <c r="T32" s="218" t="s">
        <v>8</v>
      </c>
    </row>
    <row r="33" spans="1:20" s="214" customFormat="1" ht="42.75" customHeight="1" x14ac:dyDescent="0.2">
      <c r="A33" s="217">
        <v>1</v>
      </c>
      <c r="B33" s="223" t="s">
        <v>644</v>
      </c>
      <c r="C33" s="219">
        <v>1</v>
      </c>
      <c r="D33" s="220">
        <v>1</v>
      </c>
      <c r="E33" s="221">
        <f>SUM(F33:I33)</f>
        <v>16771</v>
      </c>
      <c r="F33" s="219">
        <v>8771</v>
      </c>
      <c r="G33" s="219"/>
      <c r="H33" s="219">
        <v>5000</v>
      </c>
      <c r="I33" s="219">
        <v>3000</v>
      </c>
      <c r="J33" s="221">
        <f>SUM(K33:N33)</f>
        <v>100</v>
      </c>
      <c r="K33" s="219"/>
      <c r="L33" s="219"/>
      <c r="M33" s="219"/>
      <c r="N33" s="219">
        <v>100</v>
      </c>
      <c r="O33" s="219"/>
      <c r="P33" s="219">
        <v>2.2000000000000002</v>
      </c>
      <c r="Q33" s="221">
        <f>(ROUND((D33*(E33+J33)*(1+O33/100)*P33*12)/100,0)*100)</f>
        <v>445400</v>
      </c>
      <c r="R33" s="219">
        <f t="shared" si="11"/>
        <v>37116.666666666664</v>
      </c>
      <c r="S33" s="219">
        <f t="shared" si="12"/>
        <v>37116.666666666664</v>
      </c>
      <c r="T33" s="217"/>
    </row>
    <row r="34" spans="1:20" x14ac:dyDescent="0.25">
      <c r="A34" s="217">
        <v>2</v>
      </c>
      <c r="B34" s="223" t="s">
        <v>645</v>
      </c>
      <c r="C34" s="219">
        <v>1</v>
      </c>
      <c r="D34" s="220">
        <v>1</v>
      </c>
      <c r="E34" s="221">
        <f>SUM(F34:I34)</f>
        <v>14716</v>
      </c>
      <c r="F34" s="219">
        <v>8716</v>
      </c>
      <c r="G34" s="219"/>
      <c r="H34" s="219">
        <v>2500</v>
      </c>
      <c r="I34" s="219">
        <v>3500</v>
      </c>
      <c r="J34" s="221">
        <f>SUM(K34:N34)</f>
        <v>1550</v>
      </c>
      <c r="K34" s="219"/>
      <c r="L34" s="219"/>
      <c r="M34" s="219"/>
      <c r="N34" s="219">
        <v>1550</v>
      </c>
      <c r="O34" s="219"/>
      <c r="P34" s="219">
        <v>2.2000000000000002</v>
      </c>
      <c r="Q34" s="221">
        <f t="shared" ref="Q34:Q48" si="13">ROUND((D34*(E34+J34)*(1+O34/100)*P34*12)/100,0)*100</f>
        <v>429400</v>
      </c>
      <c r="R34" s="219">
        <f t="shared" si="11"/>
        <v>35783.333333333336</v>
      </c>
      <c r="S34" s="219">
        <f t="shared" si="12"/>
        <v>35783.333333333336</v>
      </c>
      <c r="T34" s="217"/>
    </row>
    <row r="35" spans="1:20" x14ac:dyDescent="0.25">
      <c r="A35" s="217">
        <v>3</v>
      </c>
      <c r="B35" s="223" t="s">
        <v>646</v>
      </c>
      <c r="C35" s="219">
        <v>2</v>
      </c>
      <c r="D35" s="220">
        <v>2</v>
      </c>
      <c r="E35" s="221">
        <f t="shared" ref="E35:E47" si="14">SUM(F35:I35)</f>
        <v>15021</v>
      </c>
      <c r="F35" s="219">
        <v>7521</v>
      </c>
      <c r="G35" s="219"/>
      <c r="H35" s="219">
        <v>3000</v>
      </c>
      <c r="I35" s="219">
        <v>4500</v>
      </c>
      <c r="J35" s="221">
        <f t="shared" ref="J35:J44" si="15">SUM(K35:N35)</f>
        <v>1300</v>
      </c>
      <c r="K35" s="219"/>
      <c r="L35" s="219"/>
      <c r="M35" s="219"/>
      <c r="N35" s="219">
        <v>1300</v>
      </c>
      <c r="O35" s="219"/>
      <c r="P35" s="219">
        <v>2.2000000000000002</v>
      </c>
      <c r="Q35" s="221">
        <f t="shared" si="13"/>
        <v>861700</v>
      </c>
      <c r="R35" s="219">
        <f t="shared" si="11"/>
        <v>35904.166666666664</v>
      </c>
      <c r="S35" s="219">
        <f t="shared" si="12"/>
        <v>35904.166666666664</v>
      </c>
      <c r="T35" s="217"/>
    </row>
    <row r="36" spans="1:20" x14ac:dyDescent="0.25">
      <c r="A36" s="217">
        <v>4</v>
      </c>
      <c r="B36" s="223" t="s">
        <v>647</v>
      </c>
      <c r="C36" s="219">
        <v>1</v>
      </c>
      <c r="D36" s="220">
        <v>1</v>
      </c>
      <c r="E36" s="221">
        <f t="shared" si="14"/>
        <v>15180</v>
      </c>
      <c r="F36" s="219">
        <v>7180</v>
      </c>
      <c r="G36" s="219"/>
      <c r="H36" s="219">
        <v>3500</v>
      </c>
      <c r="I36" s="219">
        <v>4500</v>
      </c>
      <c r="J36" s="221">
        <f t="shared" si="15"/>
        <v>1100</v>
      </c>
      <c r="K36" s="219"/>
      <c r="L36" s="219"/>
      <c r="M36" s="219"/>
      <c r="N36" s="219">
        <v>1100</v>
      </c>
      <c r="O36" s="219"/>
      <c r="P36" s="219">
        <v>2.2000000000000002</v>
      </c>
      <c r="Q36" s="221">
        <f t="shared" si="13"/>
        <v>429800</v>
      </c>
      <c r="R36" s="219">
        <f t="shared" si="11"/>
        <v>35816.666666666664</v>
      </c>
      <c r="S36" s="219">
        <f t="shared" si="12"/>
        <v>35816.666666666664</v>
      </c>
      <c r="T36" s="217"/>
    </row>
    <row r="37" spans="1:20" x14ac:dyDescent="0.25">
      <c r="A37" s="217">
        <v>5</v>
      </c>
      <c r="B37" s="223" t="s">
        <v>648</v>
      </c>
      <c r="C37" s="219">
        <v>0.5</v>
      </c>
      <c r="D37" s="220">
        <v>0.5</v>
      </c>
      <c r="E37" s="221">
        <f t="shared" si="14"/>
        <v>7814</v>
      </c>
      <c r="F37" s="219">
        <v>6614</v>
      </c>
      <c r="G37" s="219"/>
      <c r="H37" s="219">
        <v>1200</v>
      </c>
      <c r="I37" s="219"/>
      <c r="J37" s="221">
        <f t="shared" si="15"/>
        <v>0</v>
      </c>
      <c r="K37" s="219"/>
      <c r="L37" s="219"/>
      <c r="M37" s="219"/>
      <c r="N37" s="219"/>
      <c r="O37" s="219"/>
      <c r="P37" s="219">
        <v>2.2000000000000002</v>
      </c>
      <c r="Q37" s="221">
        <f t="shared" si="13"/>
        <v>103100</v>
      </c>
      <c r="R37" s="219">
        <f t="shared" si="11"/>
        <v>17183.333333333332</v>
      </c>
      <c r="S37" s="219">
        <f t="shared" si="12"/>
        <v>17183.333333333332</v>
      </c>
      <c r="T37" s="217"/>
    </row>
    <row r="38" spans="1:20" x14ac:dyDescent="0.25">
      <c r="A38" s="217">
        <v>6</v>
      </c>
      <c r="B38" s="223" t="s">
        <v>649</v>
      </c>
      <c r="C38" s="219">
        <v>1</v>
      </c>
      <c r="D38" s="220">
        <v>1</v>
      </c>
      <c r="E38" s="221">
        <f t="shared" si="14"/>
        <v>14880</v>
      </c>
      <c r="F38" s="219">
        <v>4880</v>
      </c>
      <c r="G38" s="219"/>
      <c r="H38" s="219">
        <v>6000</v>
      </c>
      <c r="I38" s="219">
        <v>4000</v>
      </c>
      <c r="J38" s="221">
        <f t="shared" si="15"/>
        <v>1700</v>
      </c>
      <c r="K38" s="219"/>
      <c r="L38" s="219"/>
      <c r="M38" s="219"/>
      <c r="N38" s="219">
        <v>1700</v>
      </c>
      <c r="O38" s="219"/>
      <c r="P38" s="219">
        <v>2.2000000000000002</v>
      </c>
      <c r="Q38" s="221">
        <f t="shared" si="13"/>
        <v>437700</v>
      </c>
      <c r="R38" s="219">
        <f t="shared" si="11"/>
        <v>36475</v>
      </c>
      <c r="S38" s="219">
        <f t="shared" si="12"/>
        <v>36475</v>
      </c>
      <c r="T38" s="217"/>
    </row>
    <row r="39" spans="1:20" x14ac:dyDescent="0.25">
      <c r="A39" s="217">
        <v>7</v>
      </c>
      <c r="B39" s="223" t="s">
        <v>650</v>
      </c>
      <c r="C39" s="219">
        <v>1</v>
      </c>
      <c r="D39" s="220">
        <v>1</v>
      </c>
      <c r="E39" s="221">
        <f t="shared" si="14"/>
        <v>14595</v>
      </c>
      <c r="F39" s="219">
        <v>7180</v>
      </c>
      <c r="G39" s="219"/>
      <c r="H39" s="219">
        <v>3750</v>
      </c>
      <c r="I39" s="219">
        <v>3665</v>
      </c>
      <c r="J39" s="221">
        <f t="shared" si="15"/>
        <v>2000</v>
      </c>
      <c r="K39" s="219"/>
      <c r="L39" s="219"/>
      <c r="M39" s="219"/>
      <c r="N39" s="219">
        <v>2000</v>
      </c>
      <c r="O39" s="219"/>
      <c r="P39" s="219">
        <v>2.2000000000000002</v>
      </c>
      <c r="Q39" s="221">
        <f t="shared" si="13"/>
        <v>438100</v>
      </c>
      <c r="R39" s="219">
        <f t="shared" si="11"/>
        <v>36508.333333333336</v>
      </c>
      <c r="S39" s="219">
        <f t="shared" si="12"/>
        <v>36508.333333333336</v>
      </c>
      <c r="T39" s="217"/>
    </row>
    <row r="40" spans="1:20" x14ac:dyDescent="0.25">
      <c r="A40" s="217">
        <v>8</v>
      </c>
      <c r="B40" s="223" t="s">
        <v>651</v>
      </c>
      <c r="C40" s="219">
        <v>0.22</v>
      </c>
      <c r="D40" s="219">
        <v>0.22</v>
      </c>
      <c r="E40" s="221">
        <f t="shared" si="14"/>
        <v>5422</v>
      </c>
      <c r="F40" s="219">
        <v>5422</v>
      </c>
      <c r="G40" s="219"/>
      <c r="H40" s="219"/>
      <c r="I40" s="219"/>
      <c r="J40" s="221">
        <f t="shared" si="15"/>
        <v>0</v>
      </c>
      <c r="K40" s="219"/>
      <c r="L40" s="219"/>
      <c r="M40" s="219"/>
      <c r="N40" s="219"/>
      <c r="O40" s="219"/>
      <c r="P40" s="219">
        <v>2.2000000000000002</v>
      </c>
      <c r="Q40" s="221">
        <f t="shared" si="13"/>
        <v>31500</v>
      </c>
      <c r="R40" s="219">
        <f t="shared" si="11"/>
        <v>11931.818181818182</v>
      </c>
      <c r="S40" s="219">
        <f t="shared" si="12"/>
        <v>11931.818181818182</v>
      </c>
      <c r="T40" s="217"/>
    </row>
    <row r="41" spans="1:20" x14ac:dyDescent="0.25">
      <c r="A41" s="217">
        <v>9</v>
      </c>
      <c r="B41" s="223" t="s">
        <v>652</v>
      </c>
      <c r="C41" s="219">
        <v>3</v>
      </c>
      <c r="D41" s="220">
        <v>3</v>
      </c>
      <c r="E41" s="221">
        <f t="shared" si="14"/>
        <v>16072</v>
      </c>
      <c r="F41" s="219">
        <v>3972</v>
      </c>
      <c r="G41" s="219"/>
      <c r="H41" s="219">
        <v>5000</v>
      </c>
      <c r="I41" s="219">
        <v>7100</v>
      </c>
      <c r="J41" s="221">
        <f t="shared" si="15"/>
        <v>170</v>
      </c>
      <c r="K41" s="219"/>
      <c r="L41" s="219"/>
      <c r="M41" s="219"/>
      <c r="N41" s="219">
        <v>170</v>
      </c>
      <c r="O41" s="219"/>
      <c r="P41" s="219">
        <v>2.2000000000000002</v>
      </c>
      <c r="Q41" s="221">
        <f t="shared" si="13"/>
        <v>1286400</v>
      </c>
      <c r="R41" s="219">
        <f t="shared" si="11"/>
        <v>35733.333333333336</v>
      </c>
      <c r="S41" s="219">
        <f t="shared" si="12"/>
        <v>35733.333333333336</v>
      </c>
      <c r="T41" s="217"/>
    </row>
    <row r="42" spans="1:20" ht="45" x14ac:dyDescent="0.25">
      <c r="A42" s="217">
        <v>10</v>
      </c>
      <c r="B42" s="224" t="s">
        <v>653</v>
      </c>
      <c r="C42" s="219">
        <v>1</v>
      </c>
      <c r="D42" s="220">
        <v>1</v>
      </c>
      <c r="E42" s="221">
        <f t="shared" si="14"/>
        <v>14172</v>
      </c>
      <c r="F42" s="219">
        <v>3972</v>
      </c>
      <c r="G42" s="219"/>
      <c r="H42" s="219">
        <v>5000</v>
      </c>
      <c r="I42" s="219">
        <v>5200</v>
      </c>
      <c r="J42" s="221">
        <f t="shared" si="15"/>
        <v>1995</v>
      </c>
      <c r="K42" s="219"/>
      <c r="L42" s="219"/>
      <c r="M42" s="219"/>
      <c r="N42" s="219">
        <v>1995</v>
      </c>
      <c r="O42" s="219"/>
      <c r="P42" s="219">
        <v>2.2000000000000002</v>
      </c>
      <c r="Q42" s="221">
        <f t="shared" si="13"/>
        <v>426800</v>
      </c>
      <c r="R42" s="219">
        <f t="shared" si="11"/>
        <v>35566.666666666664</v>
      </c>
      <c r="S42" s="219">
        <f t="shared" si="12"/>
        <v>35566.666666666664</v>
      </c>
      <c r="T42" s="217"/>
    </row>
    <row r="43" spans="1:20" ht="15.75" customHeight="1" x14ac:dyDescent="0.25">
      <c r="A43" s="217">
        <v>11</v>
      </c>
      <c r="B43" s="223" t="s">
        <v>654</v>
      </c>
      <c r="C43" s="219">
        <v>0.76</v>
      </c>
      <c r="D43" s="219">
        <v>0.76</v>
      </c>
      <c r="E43" s="221">
        <f t="shared" si="14"/>
        <v>10622</v>
      </c>
      <c r="F43" s="219">
        <v>3972</v>
      </c>
      <c r="G43" s="219"/>
      <c r="H43" s="219">
        <v>4150</v>
      </c>
      <c r="I43" s="219">
        <v>2500</v>
      </c>
      <c r="J43" s="221">
        <f t="shared" si="15"/>
        <v>0</v>
      </c>
      <c r="K43" s="219"/>
      <c r="L43" s="219"/>
      <c r="M43" s="219"/>
      <c r="N43" s="219"/>
      <c r="O43" s="219"/>
      <c r="P43" s="219">
        <v>2.2000000000000002</v>
      </c>
      <c r="Q43" s="221">
        <f t="shared" si="13"/>
        <v>213100</v>
      </c>
      <c r="R43" s="219">
        <f t="shared" si="11"/>
        <v>23366.228070175439</v>
      </c>
      <c r="S43" s="219">
        <f t="shared" si="12"/>
        <v>23366.228070175439</v>
      </c>
      <c r="T43" s="217"/>
    </row>
    <row r="44" spans="1:20" x14ac:dyDescent="0.25">
      <c r="A44" s="217">
        <v>12</v>
      </c>
      <c r="B44" s="225" t="s">
        <v>655</v>
      </c>
      <c r="C44" s="219">
        <v>1</v>
      </c>
      <c r="D44" s="220">
        <v>1</v>
      </c>
      <c r="E44" s="221">
        <f t="shared" si="14"/>
        <v>15672</v>
      </c>
      <c r="F44" s="219">
        <v>3972</v>
      </c>
      <c r="G44" s="219"/>
      <c r="H44" s="219">
        <v>6200</v>
      </c>
      <c r="I44" s="219">
        <v>5500</v>
      </c>
      <c r="J44" s="221">
        <f t="shared" si="15"/>
        <v>550</v>
      </c>
      <c r="K44" s="219"/>
      <c r="L44" s="219"/>
      <c r="M44" s="219"/>
      <c r="N44" s="219">
        <v>550</v>
      </c>
      <c r="O44" s="219"/>
      <c r="P44" s="219">
        <v>2.2000000000000002</v>
      </c>
      <c r="Q44" s="221">
        <f t="shared" si="13"/>
        <v>428300</v>
      </c>
      <c r="R44" s="219">
        <f t="shared" si="11"/>
        <v>35691.666666666664</v>
      </c>
      <c r="S44" s="219">
        <f t="shared" si="12"/>
        <v>35691.666666666664</v>
      </c>
      <c r="T44" s="217"/>
    </row>
    <row r="45" spans="1:20" x14ac:dyDescent="0.25">
      <c r="A45" s="217">
        <v>13</v>
      </c>
      <c r="B45" s="225" t="s">
        <v>656</v>
      </c>
      <c r="C45" s="219">
        <v>1</v>
      </c>
      <c r="D45" s="220">
        <v>1</v>
      </c>
      <c r="E45" s="221">
        <f t="shared" si="14"/>
        <v>16023</v>
      </c>
      <c r="F45" s="219">
        <v>6023</v>
      </c>
      <c r="G45" s="219"/>
      <c r="H45" s="219">
        <v>6000</v>
      </c>
      <c r="I45" s="219">
        <v>4000</v>
      </c>
      <c r="J45" s="221">
        <f>SUM(K45:N45)</f>
        <v>1000</v>
      </c>
      <c r="K45" s="219"/>
      <c r="L45" s="219"/>
      <c r="M45" s="219"/>
      <c r="N45" s="219">
        <v>1000</v>
      </c>
      <c r="O45" s="219"/>
      <c r="P45" s="219">
        <v>2.2000000000000002</v>
      </c>
      <c r="Q45" s="221">
        <f t="shared" si="13"/>
        <v>449400</v>
      </c>
      <c r="R45" s="219">
        <f t="shared" si="11"/>
        <v>37450</v>
      </c>
      <c r="S45" s="219">
        <f t="shared" si="12"/>
        <v>37450</v>
      </c>
      <c r="T45" s="217"/>
    </row>
    <row r="46" spans="1:20" x14ac:dyDescent="0.25">
      <c r="A46" s="217">
        <v>14</v>
      </c>
      <c r="B46" s="225" t="s">
        <v>657</v>
      </c>
      <c r="C46" s="219">
        <v>0.3</v>
      </c>
      <c r="D46" s="220">
        <v>0.3</v>
      </c>
      <c r="E46" s="221">
        <f t="shared" si="14"/>
        <v>4972</v>
      </c>
      <c r="F46" s="219">
        <v>3972</v>
      </c>
      <c r="G46" s="219"/>
      <c r="H46" s="219">
        <v>1000</v>
      </c>
      <c r="I46" s="219"/>
      <c r="J46" s="221">
        <f>SUM(K46:N46)</f>
        <v>0</v>
      </c>
      <c r="K46" s="219"/>
      <c r="L46" s="219"/>
      <c r="M46" s="219"/>
      <c r="N46" s="219"/>
      <c r="O46" s="219"/>
      <c r="P46" s="219">
        <v>2.2000000000000002</v>
      </c>
      <c r="Q46" s="221">
        <f t="shared" si="13"/>
        <v>39400</v>
      </c>
      <c r="R46" s="219">
        <f t="shared" si="11"/>
        <v>10944.444444444445</v>
      </c>
      <c r="S46" s="219">
        <f t="shared" si="12"/>
        <v>10944.444444444445</v>
      </c>
      <c r="T46" s="217"/>
    </row>
    <row r="47" spans="1:20" x14ac:dyDescent="0.25">
      <c r="A47" s="217">
        <v>15</v>
      </c>
      <c r="B47" s="225" t="s">
        <v>658</v>
      </c>
      <c r="C47" s="219">
        <v>0.5</v>
      </c>
      <c r="D47" s="220">
        <v>0.5</v>
      </c>
      <c r="E47" s="221">
        <f t="shared" si="14"/>
        <v>7432</v>
      </c>
      <c r="F47" s="219">
        <v>5422</v>
      </c>
      <c r="G47" s="219"/>
      <c r="H47" s="219">
        <v>1050</v>
      </c>
      <c r="I47" s="219">
        <v>960</v>
      </c>
      <c r="J47" s="221">
        <f>SUM(K47:N47)</f>
        <v>275</v>
      </c>
      <c r="K47" s="219"/>
      <c r="L47" s="219"/>
      <c r="M47" s="219"/>
      <c r="N47" s="219">
        <v>275</v>
      </c>
      <c r="O47" s="219"/>
      <c r="P47" s="219">
        <v>2.2000000000000002</v>
      </c>
      <c r="Q47" s="221">
        <f t="shared" si="13"/>
        <v>101700</v>
      </c>
      <c r="R47" s="219">
        <f t="shared" si="11"/>
        <v>16950</v>
      </c>
      <c r="S47" s="219">
        <f t="shared" si="12"/>
        <v>16950</v>
      </c>
      <c r="T47" s="217"/>
    </row>
    <row r="48" spans="1:20" x14ac:dyDescent="0.25">
      <c r="A48" s="217">
        <v>16</v>
      </c>
      <c r="B48" s="225" t="s">
        <v>659</v>
      </c>
      <c r="C48" s="219">
        <v>1</v>
      </c>
      <c r="D48" s="220">
        <v>1</v>
      </c>
      <c r="E48" s="221">
        <f>SUM(F48:I48)</f>
        <v>15980</v>
      </c>
      <c r="F48" s="219">
        <v>7180</v>
      </c>
      <c r="G48" s="219"/>
      <c r="H48" s="219">
        <v>5000</v>
      </c>
      <c r="I48" s="219">
        <v>3800</v>
      </c>
      <c r="J48" s="221">
        <f>SUM(K48:N48)</f>
        <v>450</v>
      </c>
      <c r="K48" s="219"/>
      <c r="L48" s="219"/>
      <c r="M48" s="219"/>
      <c r="N48" s="219">
        <v>450</v>
      </c>
      <c r="O48" s="219"/>
      <c r="P48" s="219">
        <v>2.2000000000000002</v>
      </c>
      <c r="Q48" s="221">
        <f t="shared" si="13"/>
        <v>433800</v>
      </c>
      <c r="R48" s="219">
        <f t="shared" si="11"/>
        <v>36150</v>
      </c>
      <c r="S48" s="219">
        <f t="shared" si="12"/>
        <v>36150</v>
      </c>
      <c r="T48" s="217"/>
    </row>
    <row r="49" spans="1:20" ht="28.5" customHeight="1" x14ac:dyDescent="0.25">
      <c r="A49" s="380" t="s">
        <v>126</v>
      </c>
      <c r="B49" s="381"/>
      <c r="C49" s="221">
        <f>SUM(C33:C48)</f>
        <v>16.28</v>
      </c>
      <c r="D49" s="221">
        <f>SUM(D33:D48)</f>
        <v>16.28</v>
      </c>
      <c r="E49" s="221" t="s">
        <v>8</v>
      </c>
      <c r="F49" s="221" t="s">
        <v>8</v>
      </c>
      <c r="G49" s="221" t="s">
        <v>8</v>
      </c>
      <c r="H49" s="221" t="s">
        <v>8</v>
      </c>
      <c r="I49" s="221" t="s">
        <v>8</v>
      </c>
      <c r="J49" s="221" t="s">
        <v>8</v>
      </c>
      <c r="K49" s="221" t="s">
        <v>8</v>
      </c>
      <c r="L49" s="221" t="s">
        <v>8</v>
      </c>
      <c r="M49" s="221" t="s">
        <v>8</v>
      </c>
      <c r="N49" s="221" t="s">
        <v>8</v>
      </c>
      <c r="O49" s="221" t="s">
        <v>8</v>
      </c>
      <c r="P49" s="221" t="s">
        <v>8</v>
      </c>
      <c r="Q49" s="221">
        <f>SUM(Q33:Q48)</f>
        <v>6555600</v>
      </c>
      <c r="R49" s="221" t="s">
        <v>8</v>
      </c>
      <c r="S49" s="221" t="s">
        <v>8</v>
      </c>
      <c r="T49" s="218" t="s">
        <v>8</v>
      </c>
    </row>
    <row r="50" spans="1:20" s="214" customFormat="1" ht="34.5" customHeight="1" x14ac:dyDescent="0.2">
      <c r="A50" s="256">
        <v>1</v>
      </c>
      <c r="B50" s="226" t="s">
        <v>660</v>
      </c>
      <c r="C50" s="219">
        <v>0.5</v>
      </c>
      <c r="D50" s="220">
        <v>0.5</v>
      </c>
      <c r="E50" s="221">
        <f>SUM(F50:I50)</f>
        <v>8099</v>
      </c>
      <c r="F50" s="219">
        <v>5249</v>
      </c>
      <c r="G50" s="219"/>
      <c r="H50" s="219">
        <v>1300</v>
      </c>
      <c r="I50" s="219">
        <v>1550</v>
      </c>
      <c r="J50" s="221">
        <f>SUM(K50:N50)</f>
        <v>0</v>
      </c>
      <c r="K50" s="219"/>
      <c r="L50" s="219"/>
      <c r="M50" s="219"/>
      <c r="N50" s="219"/>
      <c r="O50" s="219"/>
      <c r="P50" s="219">
        <v>2.2000000000000002</v>
      </c>
      <c r="Q50" s="221">
        <f>ROUND((D50*(E50+J50)*(1+O50/100)*P50*12)/100,0)*100</f>
        <v>106900</v>
      </c>
      <c r="R50" s="219">
        <f>Q50/C50/12</f>
        <v>17816.666666666668</v>
      </c>
      <c r="S50" s="219">
        <f>Q50/D50/12</f>
        <v>17816.666666666668</v>
      </c>
      <c r="T50" s="218"/>
    </row>
    <row r="51" spans="1:20" s="214" customFormat="1" x14ac:dyDescent="0.2">
      <c r="A51" s="217">
        <v>2</v>
      </c>
      <c r="B51" s="223" t="s">
        <v>661</v>
      </c>
      <c r="C51" s="219">
        <v>1.5</v>
      </c>
      <c r="D51" s="220">
        <v>1.5</v>
      </c>
      <c r="E51" s="221">
        <f>SUM(F51:I51)</f>
        <v>15418</v>
      </c>
      <c r="F51" s="219">
        <v>5218</v>
      </c>
      <c r="G51" s="219"/>
      <c r="H51" s="219">
        <v>5000</v>
      </c>
      <c r="I51" s="219">
        <v>5200</v>
      </c>
      <c r="J51" s="221">
        <f>SUM(K51:N51)</f>
        <v>1500</v>
      </c>
      <c r="K51" s="219"/>
      <c r="L51" s="219"/>
      <c r="M51" s="219"/>
      <c r="N51" s="219">
        <v>1500</v>
      </c>
      <c r="O51" s="219"/>
      <c r="P51" s="219">
        <v>2.2000000000000002</v>
      </c>
      <c r="Q51" s="221">
        <f>ROUND((D51*(E51+J51)*(1+O51/100)*P51*12)/100,0)*100</f>
        <v>670000</v>
      </c>
      <c r="R51" s="219">
        <f>Q51/C51/12</f>
        <v>37222.222222222226</v>
      </c>
      <c r="S51" s="219">
        <f>Q51/D51/12</f>
        <v>37222.222222222226</v>
      </c>
      <c r="T51" s="217"/>
    </row>
    <row r="52" spans="1:20" ht="36" customHeight="1" x14ac:dyDescent="0.25">
      <c r="A52" s="380" t="s">
        <v>662</v>
      </c>
      <c r="B52" s="381"/>
      <c r="C52" s="221">
        <f>SUM(C50:C51)</f>
        <v>2</v>
      </c>
      <c r="D52" s="221">
        <f>SUM(D50:D51)</f>
        <v>2</v>
      </c>
      <c r="E52" s="221" t="s">
        <v>8</v>
      </c>
      <c r="F52" s="221" t="s">
        <v>8</v>
      </c>
      <c r="G52" s="221" t="s">
        <v>8</v>
      </c>
      <c r="H52" s="221" t="s">
        <v>8</v>
      </c>
      <c r="I52" s="221" t="s">
        <v>8</v>
      </c>
      <c r="J52" s="221" t="s">
        <v>8</v>
      </c>
      <c r="K52" s="221" t="s">
        <v>8</v>
      </c>
      <c r="L52" s="221" t="s">
        <v>8</v>
      </c>
      <c r="M52" s="221" t="s">
        <v>8</v>
      </c>
      <c r="N52" s="221" t="s">
        <v>8</v>
      </c>
      <c r="O52" s="221" t="s">
        <v>8</v>
      </c>
      <c r="P52" s="221" t="s">
        <v>8</v>
      </c>
      <c r="Q52" s="221">
        <f>SUM(Q50:Q51)</f>
        <v>776900</v>
      </c>
      <c r="R52" s="221" t="s">
        <v>8</v>
      </c>
      <c r="S52" s="221" t="s">
        <v>8</v>
      </c>
      <c r="T52" s="218" t="s">
        <v>8</v>
      </c>
    </row>
    <row r="53" spans="1:20" s="214" customFormat="1" ht="22.5" customHeight="1" x14ac:dyDescent="0.2">
      <c r="A53" s="217" t="s">
        <v>122</v>
      </c>
      <c r="B53" s="223" t="s">
        <v>122</v>
      </c>
      <c r="C53" s="219"/>
      <c r="D53" s="220"/>
      <c r="E53" s="221">
        <f>SUM(F53:I53)</f>
        <v>0</v>
      </c>
      <c r="F53" s="219"/>
      <c r="G53" s="219"/>
      <c r="H53" s="219"/>
      <c r="I53" s="219"/>
      <c r="J53" s="221">
        <f>SUM(K53:N53)</f>
        <v>0</v>
      </c>
      <c r="K53" s="219"/>
      <c r="L53" s="219"/>
      <c r="M53" s="219"/>
      <c r="N53" s="219"/>
      <c r="O53" s="219"/>
      <c r="P53" s="219"/>
      <c r="Q53" s="221">
        <f>ROUND((D53*(E53+J53)*(1+O53/100)*P53*12)/100,0)*100</f>
        <v>0</v>
      </c>
      <c r="R53" s="219" t="e">
        <f>Q53/C53/12</f>
        <v>#DIV/0!</v>
      </c>
      <c r="S53" s="219" t="e">
        <f>Q53/D53/12</f>
        <v>#DIV/0!</v>
      </c>
      <c r="T53" s="217"/>
    </row>
    <row r="54" spans="1:20" ht="28.5" customHeight="1" x14ac:dyDescent="0.25">
      <c r="A54" s="380" t="s">
        <v>127</v>
      </c>
      <c r="B54" s="381"/>
      <c r="C54" s="221">
        <f>SUM(C53:C53)</f>
        <v>0</v>
      </c>
      <c r="D54" s="222">
        <f>SUM(D53:D53)</f>
        <v>0</v>
      </c>
      <c r="E54" s="221" t="s">
        <v>8</v>
      </c>
      <c r="F54" s="221" t="s">
        <v>8</v>
      </c>
      <c r="G54" s="221" t="s">
        <v>8</v>
      </c>
      <c r="H54" s="221" t="s">
        <v>8</v>
      </c>
      <c r="I54" s="221" t="s">
        <v>8</v>
      </c>
      <c r="J54" s="221" t="s">
        <v>8</v>
      </c>
      <c r="K54" s="221" t="s">
        <v>8</v>
      </c>
      <c r="L54" s="221" t="s">
        <v>8</v>
      </c>
      <c r="M54" s="221" t="s">
        <v>8</v>
      </c>
      <c r="N54" s="221" t="s">
        <v>8</v>
      </c>
      <c r="O54" s="221" t="s">
        <v>8</v>
      </c>
      <c r="P54" s="221" t="s">
        <v>8</v>
      </c>
      <c r="Q54" s="221">
        <f>SUM(Q53:Q53)</f>
        <v>0</v>
      </c>
      <c r="R54" s="221" t="s">
        <v>8</v>
      </c>
      <c r="S54" s="221" t="s">
        <v>8</v>
      </c>
      <c r="T54" s="218" t="s">
        <v>8</v>
      </c>
    </row>
    <row r="55" spans="1:20" s="214" customFormat="1" ht="19.5" customHeight="1" x14ac:dyDescent="0.2">
      <c r="A55" s="217">
        <v>1</v>
      </c>
      <c r="B55" s="223" t="s">
        <v>663</v>
      </c>
      <c r="C55" s="219">
        <v>1</v>
      </c>
      <c r="D55" s="220">
        <v>0.7</v>
      </c>
      <c r="E55" s="221">
        <f>SUM(F55:I55)</f>
        <v>11483</v>
      </c>
      <c r="F55" s="219">
        <v>4433</v>
      </c>
      <c r="G55" s="219"/>
      <c r="H55" s="219">
        <v>4200</v>
      </c>
      <c r="I55" s="219">
        <v>2850</v>
      </c>
      <c r="J55" s="221">
        <f>SUM(K55:N55)</f>
        <v>0</v>
      </c>
      <c r="K55" s="221"/>
      <c r="L55" s="221"/>
      <c r="M55" s="221"/>
      <c r="N55" s="219"/>
      <c r="O55" s="219"/>
      <c r="P55" s="219">
        <v>2.2000000000000002</v>
      </c>
      <c r="Q55" s="221">
        <f t="shared" ref="Q55:Q66" si="16">ROUND((D55*(E55+J55)*(1+O55/100)*P55*12)/100,0)*100</f>
        <v>212200</v>
      </c>
      <c r="R55" s="219">
        <f t="shared" ref="R55:R66" si="17">Q55/C55/12</f>
        <v>17683.333333333332</v>
      </c>
      <c r="S55" s="219">
        <f t="shared" ref="S55:S66" si="18">Q55/D55/12</f>
        <v>25261.904761904763</v>
      </c>
      <c r="T55" s="218"/>
    </row>
    <row r="56" spans="1:20" s="214" customFormat="1" ht="29.25" customHeight="1" x14ac:dyDescent="0.2">
      <c r="A56" s="217">
        <v>2</v>
      </c>
      <c r="B56" s="224" t="s">
        <v>664</v>
      </c>
      <c r="C56" s="219">
        <v>0.5</v>
      </c>
      <c r="D56" s="220">
        <v>0.2</v>
      </c>
      <c r="E56" s="221">
        <f>SUM(F56:I56)</f>
        <v>4433</v>
      </c>
      <c r="F56" s="219">
        <v>4433</v>
      </c>
      <c r="G56" s="219"/>
      <c r="H56" s="219"/>
      <c r="I56" s="219"/>
      <c r="J56" s="221">
        <f>SUM(K56:N56)</f>
        <v>0</v>
      </c>
      <c r="K56" s="219"/>
      <c r="L56" s="219"/>
      <c r="M56" s="219"/>
      <c r="N56" s="219"/>
      <c r="O56" s="219"/>
      <c r="P56" s="219">
        <v>2.2000000000000002</v>
      </c>
      <c r="Q56" s="221">
        <f t="shared" si="16"/>
        <v>23400</v>
      </c>
      <c r="R56" s="219">
        <f t="shared" si="17"/>
        <v>3900</v>
      </c>
      <c r="S56" s="219">
        <f t="shared" si="18"/>
        <v>9750</v>
      </c>
      <c r="T56" s="217"/>
    </row>
    <row r="57" spans="1:20" x14ac:dyDescent="0.25">
      <c r="A57" s="217">
        <v>3</v>
      </c>
      <c r="B57" s="223" t="s">
        <v>678</v>
      </c>
      <c r="C57" s="219">
        <v>0.5</v>
      </c>
      <c r="D57" s="220">
        <v>0.1</v>
      </c>
      <c r="E57" s="221">
        <f>SUM(F57:I57)</f>
        <v>4433</v>
      </c>
      <c r="F57" s="219">
        <v>4433</v>
      </c>
      <c r="G57" s="219"/>
      <c r="H57" s="219"/>
      <c r="I57" s="219"/>
      <c r="J57" s="221">
        <f>SUM(K57:N57)</f>
        <v>0</v>
      </c>
      <c r="K57" s="219"/>
      <c r="L57" s="219"/>
      <c r="M57" s="219"/>
      <c r="N57" s="219"/>
      <c r="O57" s="219"/>
      <c r="P57" s="219">
        <v>2.2000000000000002</v>
      </c>
      <c r="Q57" s="221">
        <f>ROUND((D57*(E57+J57)*(1+O57/100)*P57*12)/100,0)*100</f>
        <v>11700</v>
      </c>
      <c r="R57" s="219">
        <f>Q57/C57/12</f>
        <v>1950</v>
      </c>
      <c r="S57" s="219">
        <f>Q57/D57/12</f>
        <v>9750</v>
      </c>
      <c r="T57" s="217"/>
    </row>
    <row r="58" spans="1:20" ht="30" x14ac:dyDescent="0.25">
      <c r="A58" s="217">
        <v>4</v>
      </c>
      <c r="B58" s="224" t="s">
        <v>665</v>
      </c>
      <c r="C58" s="219">
        <v>1</v>
      </c>
      <c r="D58" s="219">
        <v>0.2</v>
      </c>
      <c r="E58" s="221">
        <f t="shared" ref="E58:E64" si="19">SUM(F58:I58)</f>
        <v>4433</v>
      </c>
      <c r="F58" s="219">
        <v>4433</v>
      </c>
      <c r="G58" s="219"/>
      <c r="H58" s="219"/>
      <c r="I58" s="219"/>
      <c r="J58" s="221">
        <f t="shared" ref="J58:J64" si="20">SUM(K58:N58)</f>
        <v>0</v>
      </c>
      <c r="K58" s="219"/>
      <c r="L58" s="219"/>
      <c r="M58" s="219"/>
      <c r="N58" s="219"/>
      <c r="O58" s="219"/>
      <c r="P58" s="219">
        <v>2.2000000000000002</v>
      </c>
      <c r="Q58" s="221">
        <f t="shared" si="16"/>
        <v>23400</v>
      </c>
      <c r="R58" s="219">
        <f t="shared" si="17"/>
        <v>1950</v>
      </c>
      <c r="S58" s="219">
        <f>Q58/D58/12</f>
        <v>9750</v>
      </c>
      <c r="T58" s="217"/>
    </row>
    <row r="59" spans="1:20" x14ac:dyDescent="0.25">
      <c r="A59" s="217">
        <v>5</v>
      </c>
      <c r="B59" s="223" t="s">
        <v>666</v>
      </c>
      <c r="C59" s="219">
        <v>2</v>
      </c>
      <c r="D59" s="220">
        <v>1.2</v>
      </c>
      <c r="E59" s="221">
        <f t="shared" si="19"/>
        <v>16033</v>
      </c>
      <c r="F59" s="219">
        <v>4433</v>
      </c>
      <c r="G59" s="219"/>
      <c r="H59" s="219">
        <v>6200</v>
      </c>
      <c r="I59" s="219">
        <v>5400</v>
      </c>
      <c r="J59" s="221">
        <f t="shared" si="20"/>
        <v>300</v>
      </c>
      <c r="K59" s="219"/>
      <c r="L59" s="219"/>
      <c r="M59" s="219"/>
      <c r="N59" s="219">
        <v>300</v>
      </c>
      <c r="O59" s="219"/>
      <c r="P59" s="219">
        <v>2.2000000000000002</v>
      </c>
      <c r="Q59" s="221">
        <f t="shared" si="16"/>
        <v>517400</v>
      </c>
      <c r="R59" s="219">
        <f t="shared" si="17"/>
        <v>21558.333333333332</v>
      </c>
      <c r="S59" s="219">
        <f t="shared" si="18"/>
        <v>35930.555555555555</v>
      </c>
      <c r="T59" s="217"/>
    </row>
    <row r="60" spans="1:20" x14ac:dyDescent="0.25">
      <c r="A60" s="217">
        <v>6</v>
      </c>
      <c r="B60" s="223" t="s">
        <v>667</v>
      </c>
      <c r="C60" s="219">
        <v>1</v>
      </c>
      <c r="D60" s="220">
        <v>1</v>
      </c>
      <c r="E60" s="221">
        <f>SUM(F60:I60)</f>
        <v>15659</v>
      </c>
      <c r="F60" s="219">
        <v>3879</v>
      </c>
      <c r="G60" s="219"/>
      <c r="H60" s="219">
        <v>8680</v>
      </c>
      <c r="I60" s="219">
        <v>3100</v>
      </c>
      <c r="J60" s="221">
        <f t="shared" si="20"/>
        <v>550</v>
      </c>
      <c r="K60" s="219"/>
      <c r="L60" s="219"/>
      <c r="M60" s="219"/>
      <c r="N60" s="219">
        <v>550</v>
      </c>
      <c r="O60" s="219"/>
      <c r="P60" s="219">
        <v>2.2000000000000002</v>
      </c>
      <c r="Q60" s="221">
        <f>ROUND((D60*(E60+J60)*(1+O60/100)*P60*12)/100,0)*100</f>
        <v>427900</v>
      </c>
      <c r="R60" s="219">
        <f t="shared" si="17"/>
        <v>35658.333333333336</v>
      </c>
      <c r="S60" s="219">
        <f t="shared" si="18"/>
        <v>35658.333333333336</v>
      </c>
      <c r="T60" s="217"/>
    </row>
    <row r="61" spans="1:20" x14ac:dyDescent="0.25">
      <c r="A61" s="217">
        <v>7</v>
      </c>
      <c r="B61" s="223" t="s">
        <v>668</v>
      </c>
      <c r="C61" s="219">
        <v>0.5</v>
      </c>
      <c r="D61" s="220">
        <v>0.5</v>
      </c>
      <c r="E61" s="221">
        <f t="shared" si="19"/>
        <v>8119</v>
      </c>
      <c r="F61" s="219">
        <v>3879</v>
      </c>
      <c r="G61" s="219"/>
      <c r="H61" s="219">
        <v>2600</v>
      </c>
      <c r="I61" s="219">
        <v>1640</v>
      </c>
      <c r="J61" s="221">
        <f t="shared" si="20"/>
        <v>0</v>
      </c>
      <c r="K61" s="219"/>
      <c r="L61" s="219"/>
      <c r="M61" s="219"/>
      <c r="N61" s="219"/>
      <c r="O61" s="219"/>
      <c r="P61" s="219">
        <v>2.2000000000000002</v>
      </c>
      <c r="Q61" s="221">
        <f t="shared" si="16"/>
        <v>107200</v>
      </c>
      <c r="R61" s="219">
        <f t="shared" si="17"/>
        <v>17866.666666666668</v>
      </c>
      <c r="S61" s="219">
        <f t="shared" si="18"/>
        <v>17866.666666666668</v>
      </c>
      <c r="T61" s="217"/>
    </row>
    <row r="62" spans="1:20" x14ac:dyDescent="0.25">
      <c r="A62" s="217">
        <v>8</v>
      </c>
      <c r="B62" s="225" t="s">
        <v>669</v>
      </c>
      <c r="C62" s="219">
        <v>3</v>
      </c>
      <c r="D62" s="220">
        <v>2</v>
      </c>
      <c r="E62" s="221">
        <f t="shared" si="19"/>
        <v>15579</v>
      </c>
      <c r="F62" s="219">
        <v>3879</v>
      </c>
      <c r="G62" s="219"/>
      <c r="H62" s="219">
        <v>6200</v>
      </c>
      <c r="I62" s="219">
        <v>5500</v>
      </c>
      <c r="J62" s="221">
        <f t="shared" si="20"/>
        <v>750</v>
      </c>
      <c r="K62" s="219"/>
      <c r="L62" s="219"/>
      <c r="M62" s="219"/>
      <c r="N62" s="219">
        <v>750</v>
      </c>
      <c r="O62" s="219"/>
      <c r="P62" s="219">
        <v>2.2000000000000002</v>
      </c>
      <c r="Q62" s="221">
        <f t="shared" si="16"/>
        <v>862200</v>
      </c>
      <c r="R62" s="219">
        <f t="shared" si="17"/>
        <v>23950</v>
      </c>
      <c r="S62" s="219">
        <f t="shared" si="18"/>
        <v>35925</v>
      </c>
      <c r="T62" s="217"/>
    </row>
    <row r="63" spans="1:20" x14ac:dyDescent="0.25">
      <c r="A63" s="217">
        <v>9</v>
      </c>
      <c r="B63" s="225" t="s">
        <v>670</v>
      </c>
      <c r="C63" s="219">
        <v>1</v>
      </c>
      <c r="D63" s="220">
        <v>1</v>
      </c>
      <c r="E63" s="221">
        <f t="shared" si="19"/>
        <v>15879</v>
      </c>
      <c r="F63" s="219">
        <v>3879</v>
      </c>
      <c r="G63" s="219"/>
      <c r="H63" s="219">
        <v>7800</v>
      </c>
      <c r="I63" s="219">
        <v>4200</v>
      </c>
      <c r="J63" s="221">
        <f t="shared" si="20"/>
        <v>340</v>
      </c>
      <c r="K63" s="219"/>
      <c r="L63" s="219"/>
      <c r="M63" s="219"/>
      <c r="N63" s="219">
        <v>340</v>
      </c>
      <c r="O63" s="219"/>
      <c r="P63" s="219">
        <v>2.2000000000000002</v>
      </c>
      <c r="Q63" s="221">
        <f t="shared" si="16"/>
        <v>428200</v>
      </c>
      <c r="R63" s="219">
        <f t="shared" si="17"/>
        <v>35683.333333333336</v>
      </c>
      <c r="S63" s="219">
        <f t="shared" si="18"/>
        <v>35683.333333333336</v>
      </c>
      <c r="T63" s="217"/>
    </row>
    <row r="64" spans="1:20" x14ac:dyDescent="0.25">
      <c r="A64" s="217">
        <v>10</v>
      </c>
      <c r="B64" s="225" t="s">
        <v>671</v>
      </c>
      <c r="C64" s="219">
        <v>2.5</v>
      </c>
      <c r="D64" s="220">
        <v>2</v>
      </c>
      <c r="E64" s="221">
        <f t="shared" si="19"/>
        <v>15426</v>
      </c>
      <c r="F64" s="219">
        <v>3879</v>
      </c>
      <c r="G64" s="219"/>
      <c r="H64" s="219">
        <v>7790</v>
      </c>
      <c r="I64" s="219">
        <v>3757</v>
      </c>
      <c r="J64" s="221">
        <f t="shared" si="20"/>
        <v>820</v>
      </c>
      <c r="K64" s="219"/>
      <c r="L64" s="219"/>
      <c r="M64" s="219"/>
      <c r="N64" s="219">
        <v>820</v>
      </c>
      <c r="O64" s="219"/>
      <c r="P64" s="219">
        <v>2.2000000000000002</v>
      </c>
      <c r="Q64" s="221">
        <f t="shared" si="16"/>
        <v>857800</v>
      </c>
      <c r="R64" s="219">
        <f t="shared" si="17"/>
        <v>28593.333333333332</v>
      </c>
      <c r="S64" s="219">
        <f t="shared" si="18"/>
        <v>35741.666666666664</v>
      </c>
      <c r="T64" s="217"/>
    </row>
    <row r="65" spans="1:20" x14ac:dyDescent="0.25">
      <c r="A65" s="217">
        <v>11</v>
      </c>
      <c r="B65" s="225" t="s">
        <v>672</v>
      </c>
      <c r="C65" s="219">
        <v>6.5</v>
      </c>
      <c r="D65" s="220">
        <v>3.7</v>
      </c>
      <c r="E65" s="221">
        <f>SUM(F65:I65)</f>
        <v>15179</v>
      </c>
      <c r="F65" s="219">
        <v>3879</v>
      </c>
      <c r="G65" s="219"/>
      <c r="H65" s="219">
        <v>7300</v>
      </c>
      <c r="I65" s="219">
        <v>4000</v>
      </c>
      <c r="J65" s="221">
        <f>SUM(K65:N65)</f>
        <v>1100</v>
      </c>
      <c r="K65" s="219"/>
      <c r="L65" s="219"/>
      <c r="M65" s="219"/>
      <c r="N65" s="219">
        <v>1100</v>
      </c>
      <c r="O65" s="219"/>
      <c r="P65" s="219">
        <v>2.2000000000000002</v>
      </c>
      <c r="Q65" s="221">
        <f>ROUND((D65*(E65+J65)*(1+O65/100)*P65*12)/100,0)*100</f>
        <v>1590100</v>
      </c>
      <c r="R65" s="219">
        <f t="shared" si="17"/>
        <v>20385.897435897434</v>
      </c>
      <c r="S65" s="219">
        <f t="shared" si="18"/>
        <v>35813.063063063062</v>
      </c>
      <c r="T65" s="217"/>
    </row>
    <row r="66" spans="1:20" x14ac:dyDescent="0.25">
      <c r="A66" s="217">
        <v>12</v>
      </c>
      <c r="B66" s="225" t="s">
        <v>673</v>
      </c>
      <c r="C66" s="219">
        <v>1.7</v>
      </c>
      <c r="D66" s="220">
        <v>0.7</v>
      </c>
      <c r="E66" s="221">
        <f>SUM(F66:I66)</f>
        <v>11479</v>
      </c>
      <c r="F66" s="219">
        <v>3879</v>
      </c>
      <c r="G66" s="219"/>
      <c r="H66" s="219">
        <v>4100</v>
      </c>
      <c r="I66" s="219">
        <v>3500</v>
      </c>
      <c r="J66" s="221">
        <f>SUM(K66:N66)</f>
        <v>0</v>
      </c>
      <c r="K66" s="219"/>
      <c r="L66" s="219"/>
      <c r="M66" s="219"/>
      <c r="N66" s="219"/>
      <c r="O66" s="219"/>
      <c r="P66" s="219">
        <v>2.2000000000000002</v>
      </c>
      <c r="Q66" s="221">
        <f t="shared" si="16"/>
        <v>212100</v>
      </c>
      <c r="R66" s="219">
        <f t="shared" si="17"/>
        <v>10397.058823529413</v>
      </c>
      <c r="S66" s="219">
        <f t="shared" si="18"/>
        <v>25250</v>
      </c>
      <c r="T66" s="217"/>
    </row>
    <row r="67" spans="1:20" s="214" customFormat="1" ht="34.5" customHeight="1" x14ac:dyDescent="0.2">
      <c r="A67" s="380" t="s">
        <v>128</v>
      </c>
      <c r="B67" s="381"/>
      <c r="C67" s="221">
        <f>SUM(C55:C66)</f>
        <v>21.2</v>
      </c>
      <c r="D67" s="221">
        <f>SUM(D55:D66)</f>
        <v>13.3</v>
      </c>
      <c r="E67" s="221" t="s">
        <v>8</v>
      </c>
      <c r="F67" s="221" t="s">
        <v>8</v>
      </c>
      <c r="G67" s="221" t="s">
        <v>8</v>
      </c>
      <c r="H67" s="221" t="s">
        <v>8</v>
      </c>
      <c r="I67" s="221" t="s">
        <v>8</v>
      </c>
      <c r="J67" s="221" t="s">
        <v>8</v>
      </c>
      <c r="K67" s="221" t="s">
        <v>8</v>
      </c>
      <c r="L67" s="221" t="s">
        <v>8</v>
      </c>
      <c r="M67" s="221" t="s">
        <v>8</v>
      </c>
      <c r="N67" s="221" t="s">
        <v>8</v>
      </c>
      <c r="O67" s="221" t="s">
        <v>8</v>
      </c>
      <c r="P67" s="221" t="s">
        <v>8</v>
      </c>
      <c r="Q67" s="221">
        <f>SUM(Q55:Q66)</f>
        <v>5273600</v>
      </c>
      <c r="R67" s="221" t="s">
        <v>8</v>
      </c>
      <c r="S67" s="221" t="s">
        <v>8</v>
      </c>
      <c r="T67" s="218" t="s">
        <v>8</v>
      </c>
    </row>
    <row r="68" spans="1:20" s="214" customFormat="1" ht="20.25" customHeight="1" x14ac:dyDescent="0.2">
      <c r="A68" s="382" t="s">
        <v>145</v>
      </c>
      <c r="B68" s="383"/>
      <c r="C68" s="221">
        <f>C14+C21+C31+C49+C52+C54+C67</f>
        <v>95.2</v>
      </c>
      <c r="D68" s="222">
        <f>D14+D21+D31+D49+D52+D54+D67</f>
        <v>74.78</v>
      </c>
      <c r="E68" s="221" t="s">
        <v>8</v>
      </c>
      <c r="F68" s="221" t="s">
        <v>8</v>
      </c>
      <c r="G68" s="221" t="s">
        <v>8</v>
      </c>
      <c r="H68" s="221" t="s">
        <v>8</v>
      </c>
      <c r="I68" s="221" t="s">
        <v>8</v>
      </c>
      <c r="J68" s="221" t="s">
        <v>8</v>
      </c>
      <c r="K68" s="221" t="s">
        <v>8</v>
      </c>
      <c r="L68" s="221" t="s">
        <v>8</v>
      </c>
      <c r="M68" s="221" t="s">
        <v>8</v>
      </c>
      <c r="N68" s="221" t="s">
        <v>8</v>
      </c>
      <c r="O68" s="221" t="s">
        <v>8</v>
      </c>
      <c r="P68" s="221" t="s">
        <v>8</v>
      </c>
      <c r="Q68" s="221">
        <f>Q14+Q21+Q31+Q49+Q52+Q54+Q67</f>
        <v>36496700</v>
      </c>
      <c r="R68" s="221" t="s">
        <v>8</v>
      </c>
      <c r="S68" s="227" t="s">
        <v>8</v>
      </c>
      <c r="T68" s="218" t="s">
        <v>8</v>
      </c>
    </row>
    <row r="69" spans="1:20" ht="129" customHeight="1" x14ac:dyDescent="0.25">
      <c r="B69" s="384" t="s">
        <v>674</v>
      </c>
      <c r="C69" s="386" t="s">
        <v>675</v>
      </c>
      <c r="D69" s="386"/>
      <c r="E69" s="386"/>
      <c r="F69" s="386"/>
      <c r="G69" s="386"/>
      <c r="H69" s="386"/>
      <c r="I69" s="386"/>
      <c r="J69" s="386"/>
      <c r="K69" s="386"/>
      <c r="L69" s="386"/>
      <c r="M69" s="386"/>
      <c r="N69" s="386"/>
      <c r="O69" s="386"/>
      <c r="P69" s="386"/>
      <c r="Q69" s="387"/>
      <c r="R69" s="228" t="s">
        <v>679</v>
      </c>
      <c r="S69" s="229" t="s">
        <v>131</v>
      </c>
    </row>
    <row r="70" spans="1:20" ht="32.450000000000003" customHeight="1" x14ac:dyDescent="0.25">
      <c r="B70" s="385"/>
      <c r="C70" s="378"/>
      <c r="D70" s="378"/>
      <c r="E70" s="378"/>
      <c r="F70" s="378"/>
      <c r="G70" s="378"/>
      <c r="H70" s="378"/>
      <c r="I70" s="378"/>
      <c r="J70" s="378"/>
      <c r="K70" s="378"/>
      <c r="L70" s="378"/>
      <c r="M70" s="378"/>
      <c r="N70" s="378"/>
      <c r="O70" s="378"/>
      <c r="P70" s="378"/>
      <c r="Q70" s="379"/>
      <c r="R70" s="236">
        <v>450000</v>
      </c>
      <c r="S70" s="230">
        <f>(Q32+R70)/D32/12-0.07</f>
        <v>46980.00246376812</v>
      </c>
      <c r="T70" s="231"/>
    </row>
    <row r="71" spans="1:20" ht="15.75" customHeight="1" x14ac:dyDescent="0.25">
      <c r="B71" s="255"/>
      <c r="C71" s="378"/>
      <c r="D71" s="378"/>
      <c r="E71" s="378"/>
      <c r="F71" s="378"/>
      <c r="G71" s="378"/>
      <c r="H71" s="378"/>
      <c r="I71" s="378"/>
      <c r="J71" s="378"/>
      <c r="K71" s="378"/>
      <c r="L71" s="378"/>
      <c r="M71" s="378"/>
      <c r="N71" s="378"/>
      <c r="O71" s="378"/>
      <c r="P71" s="378"/>
      <c r="Q71" s="378"/>
      <c r="R71" s="228" t="s">
        <v>680</v>
      </c>
      <c r="S71" s="229" t="s">
        <v>131</v>
      </c>
      <c r="T71" s="231"/>
    </row>
    <row r="72" spans="1:20" ht="62.25" customHeight="1" x14ac:dyDescent="0.25">
      <c r="B72" s="255"/>
      <c r="C72" s="378"/>
      <c r="D72" s="378"/>
      <c r="E72" s="378"/>
      <c r="F72" s="378"/>
      <c r="G72" s="378"/>
      <c r="H72" s="378"/>
      <c r="I72" s="378"/>
      <c r="J72" s="378"/>
      <c r="K72" s="378"/>
      <c r="L72" s="378"/>
      <c r="M72" s="378"/>
      <c r="N72" s="378"/>
      <c r="O72" s="378"/>
      <c r="P72" s="378"/>
      <c r="Q72" s="378"/>
      <c r="R72" s="236"/>
      <c r="S72" s="230">
        <f>(Q32+R70+R72)/D32/12-0.07</f>
        <v>46980.00246376812</v>
      </c>
      <c r="T72" s="231"/>
    </row>
    <row r="73" spans="1:20" ht="36" customHeight="1" x14ac:dyDescent="0.25">
      <c r="B73" s="213" t="s">
        <v>132</v>
      </c>
      <c r="C73" s="233"/>
      <c r="D73" s="233"/>
      <c r="E73" s="376" t="s">
        <v>681</v>
      </c>
      <c r="F73" s="376"/>
      <c r="G73" s="22"/>
      <c r="K73" s="234"/>
    </row>
    <row r="74" spans="1:20" x14ac:dyDescent="0.25">
      <c r="C74" s="377" t="s">
        <v>133</v>
      </c>
      <c r="D74" s="377"/>
      <c r="E74" s="377" t="s">
        <v>134</v>
      </c>
      <c r="F74" s="377"/>
      <c r="G74" s="235"/>
    </row>
    <row r="75" spans="1:20" ht="6" customHeight="1" x14ac:dyDescent="0.25">
      <c r="E75" s="213"/>
    </row>
    <row r="76" spans="1:20" x14ac:dyDescent="0.25">
      <c r="B76" s="213" t="s">
        <v>287</v>
      </c>
      <c r="C76" s="233"/>
      <c r="D76" s="233"/>
      <c r="E76" s="376" t="s">
        <v>771</v>
      </c>
      <c r="F76" s="376"/>
    </row>
    <row r="77" spans="1:20" x14ac:dyDescent="0.25">
      <c r="C77" s="377" t="s">
        <v>133</v>
      </c>
      <c r="D77" s="377"/>
      <c r="E77" s="377" t="s">
        <v>134</v>
      </c>
      <c r="F77" s="377"/>
      <c r="G77" s="235"/>
    </row>
    <row r="78" spans="1:20" x14ac:dyDescent="0.25">
      <c r="B78" s="213" t="s">
        <v>677</v>
      </c>
      <c r="E78" s="213"/>
    </row>
    <row r="79" spans="1:20" x14ac:dyDescent="0.25">
      <c r="E79" s="213"/>
    </row>
  </sheetData>
  <mergeCells count="41">
    <mergeCell ref="S7:S9"/>
    <mergeCell ref="T7:T9"/>
    <mergeCell ref="E8:E9"/>
    <mergeCell ref="F8:I8"/>
    <mergeCell ref="J8:J9"/>
    <mergeCell ref="K8:N8"/>
    <mergeCell ref="B5:R5"/>
    <mergeCell ref="A7:A9"/>
    <mergeCell ref="B7:B9"/>
    <mergeCell ref="C7:C9"/>
    <mergeCell ref="D7:D9"/>
    <mergeCell ref="E7:I7"/>
    <mergeCell ref="J7:N7"/>
    <mergeCell ref="O7:O9"/>
    <mergeCell ref="P7:P9"/>
    <mergeCell ref="Q7:Q9"/>
    <mergeCell ref="R7:R9"/>
    <mergeCell ref="B1:R1"/>
    <mergeCell ref="B2:R2"/>
    <mergeCell ref="A3:B3"/>
    <mergeCell ref="C3:R3"/>
    <mergeCell ref="A4:B4"/>
    <mergeCell ref="C4:R4"/>
    <mergeCell ref="E73:F73"/>
    <mergeCell ref="A14:B14"/>
    <mergeCell ref="A21:B21"/>
    <mergeCell ref="A32:B32"/>
    <mergeCell ref="A49:B49"/>
    <mergeCell ref="A52:B52"/>
    <mergeCell ref="A54:B54"/>
    <mergeCell ref="A31:B31"/>
    <mergeCell ref="A67:B67"/>
    <mergeCell ref="A68:B68"/>
    <mergeCell ref="B69:B70"/>
    <mergeCell ref="C69:Q70"/>
    <mergeCell ref="C71:Q72"/>
    <mergeCell ref="C74:D74"/>
    <mergeCell ref="E74:F74"/>
    <mergeCell ref="E76:F76"/>
    <mergeCell ref="C77:D77"/>
    <mergeCell ref="E77:F77"/>
  </mergeCells>
  <pageMargins left="0.7" right="0.7" top="0.75" bottom="0.75" header="0.3" footer="0.3"/>
  <pageSetup paperSize="9" scale="41" fitToHeight="0"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39997558519241921"/>
    <pageSetUpPr fitToPage="1"/>
  </sheetPr>
  <dimension ref="A1:DX273"/>
  <sheetViews>
    <sheetView view="pageBreakPreview" topLeftCell="A223" zoomScaleNormal="100" zoomScaleSheetLayoutView="100" workbookViewId="0">
      <selection activeCell="AN256" sqref="AN256:BK256"/>
    </sheetView>
  </sheetViews>
  <sheetFormatPr defaultColWidth="0.85546875" defaultRowHeight="12" customHeight="1" x14ac:dyDescent="0.25"/>
  <cols>
    <col min="1" max="22" width="0.85546875" style="55"/>
    <col min="23" max="23" width="2" style="55" customWidth="1"/>
    <col min="24" max="24" width="0.85546875" style="55" customWidth="1"/>
    <col min="25" max="40" width="0.85546875" style="55"/>
    <col min="41" max="41" width="6.140625" style="55" customWidth="1"/>
    <col min="42" max="16384" width="0.85546875" style="55"/>
  </cols>
  <sheetData>
    <row r="1" spans="1:105" ht="8.4499999999999993" customHeight="1" x14ac:dyDescent="0.25"/>
    <row r="2" spans="1:105" ht="25.9" customHeight="1" x14ac:dyDescent="0.25">
      <c r="A2" s="434" t="s">
        <v>562</v>
      </c>
      <c r="B2" s="434"/>
      <c r="C2" s="434"/>
      <c r="D2" s="434"/>
      <c r="E2" s="434"/>
      <c r="F2" s="434"/>
      <c r="G2" s="434"/>
      <c r="H2" s="434"/>
      <c r="I2" s="434"/>
      <c r="J2" s="434"/>
      <c r="K2" s="434"/>
      <c r="L2" s="434"/>
      <c r="M2" s="434"/>
      <c r="N2" s="434"/>
      <c r="O2" s="434"/>
      <c r="P2" s="434"/>
      <c r="Q2" s="434"/>
      <c r="R2" s="434"/>
      <c r="S2" s="434"/>
      <c r="T2" s="434"/>
      <c r="U2" s="434"/>
      <c r="V2" s="434"/>
      <c r="W2" s="434"/>
      <c r="X2" s="434"/>
      <c r="Y2" s="434"/>
      <c r="Z2" s="434"/>
      <c r="AA2" s="434"/>
      <c r="AB2" s="434"/>
      <c r="AC2" s="434"/>
      <c r="AD2" s="434"/>
      <c r="AE2" s="434"/>
      <c r="AF2" s="434"/>
      <c r="AG2" s="434"/>
      <c r="AH2" s="434"/>
      <c r="AI2" s="434"/>
      <c r="AJ2" s="434"/>
      <c r="AK2" s="434"/>
      <c r="AL2" s="434"/>
      <c r="AM2" s="434"/>
      <c r="AN2" s="434"/>
      <c r="AO2" s="434"/>
      <c r="AP2" s="434"/>
      <c r="AQ2" s="434"/>
      <c r="AR2" s="434"/>
      <c r="AS2" s="434"/>
      <c r="AT2" s="434"/>
      <c r="AU2" s="434"/>
      <c r="AV2" s="434"/>
      <c r="AW2" s="434"/>
      <c r="AX2" s="434"/>
      <c r="AY2" s="434"/>
      <c r="AZ2" s="434"/>
      <c r="BA2" s="434"/>
      <c r="BB2" s="434"/>
      <c r="BC2" s="434"/>
      <c r="BD2" s="434"/>
      <c r="BE2" s="434"/>
      <c r="BF2" s="434"/>
      <c r="BG2" s="434"/>
      <c r="BH2" s="434"/>
      <c r="BI2" s="434"/>
      <c r="BJ2" s="434"/>
      <c r="BK2" s="434"/>
      <c r="BL2" s="434"/>
      <c r="BM2" s="434"/>
      <c r="BN2" s="434"/>
      <c r="BO2" s="434"/>
      <c r="BP2" s="434"/>
      <c r="BQ2" s="434"/>
      <c r="BR2" s="434"/>
      <c r="BS2" s="434"/>
      <c r="BT2" s="434"/>
      <c r="BU2" s="434"/>
      <c r="BV2" s="434"/>
      <c r="BW2" s="434"/>
      <c r="BX2" s="434"/>
      <c r="BY2" s="434"/>
      <c r="BZ2" s="434"/>
      <c r="CA2" s="434"/>
      <c r="CB2" s="434"/>
      <c r="CC2" s="434"/>
      <c r="CD2" s="434"/>
      <c r="CE2" s="434"/>
      <c r="CF2" s="434"/>
      <c r="CG2" s="434"/>
      <c r="CH2" s="434"/>
      <c r="CI2" s="434"/>
      <c r="CJ2" s="434"/>
      <c r="CK2" s="434"/>
      <c r="CL2" s="434"/>
      <c r="CM2" s="434"/>
      <c r="CN2" s="434"/>
      <c r="CO2" s="434"/>
      <c r="CP2" s="434"/>
      <c r="CQ2" s="434"/>
      <c r="CR2" s="434"/>
      <c r="CS2" s="434"/>
      <c r="CT2" s="434"/>
      <c r="CU2" s="434"/>
      <c r="CV2" s="434"/>
      <c r="CW2" s="434"/>
      <c r="CX2" s="434"/>
      <c r="CY2" s="434"/>
      <c r="CZ2" s="434"/>
      <c r="DA2" s="434"/>
    </row>
    <row r="3" spans="1:105" ht="10.15" customHeight="1" x14ac:dyDescent="0.25"/>
    <row r="4" spans="1:105" s="56" customFormat="1" ht="14.25" x14ac:dyDescent="0.2">
      <c r="A4" s="536" t="s">
        <v>13</v>
      </c>
      <c r="B4" s="536"/>
      <c r="C4" s="536"/>
      <c r="D4" s="536"/>
      <c r="E4" s="536"/>
      <c r="F4" s="536"/>
      <c r="G4" s="536"/>
      <c r="H4" s="536"/>
      <c r="I4" s="536"/>
      <c r="J4" s="536"/>
      <c r="K4" s="536"/>
      <c r="L4" s="536"/>
      <c r="M4" s="536"/>
      <c r="N4" s="536"/>
      <c r="O4" s="536"/>
      <c r="P4" s="536"/>
      <c r="Q4" s="536"/>
      <c r="R4" s="536"/>
      <c r="S4" s="536"/>
      <c r="T4" s="536"/>
      <c r="U4" s="536"/>
      <c r="V4" s="536"/>
      <c r="W4" s="536"/>
      <c r="X4" s="536"/>
      <c r="Y4" s="536"/>
      <c r="Z4" s="536"/>
      <c r="AA4" s="536"/>
      <c r="AB4" s="536"/>
      <c r="AC4" s="536"/>
      <c r="AD4" s="536"/>
      <c r="AE4" s="536"/>
      <c r="AF4" s="536"/>
      <c r="AG4" s="536"/>
      <c r="AH4" s="536"/>
      <c r="AI4" s="536"/>
      <c r="AJ4" s="536"/>
      <c r="AK4" s="536"/>
      <c r="AL4" s="536"/>
      <c r="AM4" s="536"/>
      <c r="AN4" s="536"/>
      <c r="AO4" s="536"/>
      <c r="AP4" s="536"/>
      <c r="AQ4" s="536"/>
      <c r="AR4" s="536"/>
      <c r="AS4" s="536"/>
      <c r="AT4" s="536"/>
      <c r="AU4" s="536"/>
      <c r="AV4" s="536"/>
      <c r="AW4" s="536"/>
      <c r="AX4" s="536"/>
      <c r="AY4" s="536"/>
      <c r="AZ4" s="536"/>
      <c r="BA4" s="536"/>
      <c r="BB4" s="536"/>
      <c r="BC4" s="536"/>
      <c r="BD4" s="536"/>
      <c r="BE4" s="536"/>
      <c r="BF4" s="536"/>
      <c r="BG4" s="536"/>
      <c r="BH4" s="536"/>
      <c r="BI4" s="536"/>
      <c r="BJ4" s="536"/>
      <c r="BK4" s="536"/>
      <c r="BL4" s="536"/>
      <c r="BM4" s="536"/>
      <c r="BN4" s="536"/>
      <c r="BO4" s="536"/>
      <c r="BP4" s="536"/>
      <c r="BQ4" s="536"/>
      <c r="BR4" s="536"/>
      <c r="BS4" s="536"/>
      <c r="BT4" s="536"/>
      <c r="BU4" s="536"/>
      <c r="BV4" s="536"/>
      <c r="BW4" s="536"/>
      <c r="BX4" s="536"/>
      <c r="BY4" s="536"/>
      <c r="BZ4" s="536"/>
      <c r="CA4" s="536"/>
      <c r="CB4" s="536"/>
      <c r="CC4" s="536"/>
      <c r="CD4" s="536"/>
      <c r="CE4" s="536"/>
      <c r="CF4" s="536"/>
      <c r="CG4" s="536"/>
      <c r="CH4" s="536"/>
      <c r="CI4" s="536"/>
      <c r="CJ4" s="536"/>
      <c r="CK4" s="536"/>
      <c r="CL4" s="536"/>
      <c r="CM4" s="536"/>
      <c r="CN4" s="536"/>
      <c r="CO4" s="536"/>
      <c r="CP4" s="536"/>
      <c r="CQ4" s="536"/>
      <c r="CR4" s="536"/>
      <c r="CS4" s="536"/>
      <c r="CT4" s="536"/>
      <c r="CU4" s="536"/>
      <c r="CV4" s="536"/>
      <c r="CW4" s="536"/>
      <c r="CX4" s="536"/>
      <c r="CY4" s="536"/>
      <c r="CZ4" s="536"/>
      <c r="DA4" s="536"/>
    </row>
    <row r="5" spans="1:105" ht="10.5" customHeight="1" x14ac:dyDescent="0.25"/>
    <row r="6" spans="1:105" s="57" customFormat="1" ht="45" customHeight="1" x14ac:dyDescent="0.2">
      <c r="A6" s="431" t="s">
        <v>0</v>
      </c>
      <c r="B6" s="432"/>
      <c r="C6" s="432"/>
      <c r="D6" s="432"/>
      <c r="E6" s="432"/>
      <c r="F6" s="433"/>
      <c r="G6" s="431" t="s">
        <v>19</v>
      </c>
      <c r="H6" s="432"/>
      <c r="I6" s="432"/>
      <c r="J6" s="432"/>
      <c r="K6" s="432"/>
      <c r="L6" s="432"/>
      <c r="M6" s="432"/>
      <c r="N6" s="432"/>
      <c r="O6" s="432"/>
      <c r="P6" s="432"/>
      <c r="Q6" s="432"/>
      <c r="R6" s="432"/>
      <c r="S6" s="432"/>
      <c r="T6" s="432"/>
      <c r="U6" s="432"/>
      <c r="V6" s="432"/>
      <c r="W6" s="432"/>
      <c r="X6" s="432"/>
      <c r="Y6" s="432"/>
      <c r="Z6" s="432"/>
      <c r="AA6" s="432"/>
      <c r="AB6" s="432"/>
      <c r="AC6" s="432"/>
      <c r="AD6" s="433"/>
      <c r="AE6" s="431" t="s">
        <v>15</v>
      </c>
      <c r="AF6" s="432"/>
      <c r="AG6" s="432"/>
      <c r="AH6" s="432"/>
      <c r="AI6" s="432"/>
      <c r="AJ6" s="432"/>
      <c r="AK6" s="432"/>
      <c r="AL6" s="432"/>
      <c r="AM6" s="432"/>
      <c r="AN6" s="432"/>
      <c r="AO6" s="432"/>
      <c r="AP6" s="432"/>
      <c r="AQ6" s="432"/>
      <c r="AR6" s="432"/>
      <c r="AS6" s="432"/>
      <c r="AT6" s="432"/>
      <c r="AU6" s="432"/>
      <c r="AV6" s="432"/>
      <c r="AW6" s="432"/>
      <c r="AX6" s="432"/>
      <c r="AY6" s="432"/>
      <c r="AZ6" s="432"/>
      <c r="BA6" s="432"/>
      <c r="BB6" s="432"/>
      <c r="BC6" s="433"/>
      <c r="BD6" s="431" t="s">
        <v>82</v>
      </c>
      <c r="BE6" s="432"/>
      <c r="BF6" s="432"/>
      <c r="BG6" s="432"/>
      <c r="BH6" s="432"/>
      <c r="BI6" s="432"/>
      <c r="BJ6" s="432"/>
      <c r="BK6" s="432"/>
      <c r="BL6" s="432"/>
      <c r="BM6" s="432"/>
      <c r="BN6" s="432"/>
      <c r="BO6" s="432"/>
      <c r="BP6" s="432"/>
      <c r="BQ6" s="432"/>
      <c r="BR6" s="432"/>
      <c r="BS6" s="433"/>
      <c r="BT6" s="431" t="s">
        <v>16</v>
      </c>
      <c r="BU6" s="432"/>
      <c r="BV6" s="432"/>
      <c r="BW6" s="432"/>
      <c r="BX6" s="432"/>
      <c r="BY6" s="432"/>
      <c r="BZ6" s="432"/>
      <c r="CA6" s="432"/>
      <c r="CB6" s="432"/>
      <c r="CC6" s="432"/>
      <c r="CD6" s="432"/>
      <c r="CE6" s="432"/>
      <c r="CF6" s="432"/>
      <c r="CG6" s="432"/>
      <c r="CH6" s="432"/>
      <c r="CI6" s="433"/>
      <c r="CJ6" s="431" t="s">
        <v>17</v>
      </c>
      <c r="CK6" s="432"/>
      <c r="CL6" s="432"/>
      <c r="CM6" s="432"/>
      <c r="CN6" s="432"/>
      <c r="CO6" s="432"/>
      <c r="CP6" s="432"/>
      <c r="CQ6" s="432"/>
      <c r="CR6" s="432"/>
      <c r="CS6" s="432"/>
      <c r="CT6" s="432"/>
      <c r="CU6" s="432"/>
      <c r="CV6" s="432"/>
      <c r="CW6" s="432"/>
      <c r="CX6" s="432"/>
      <c r="CY6" s="432"/>
      <c r="CZ6" s="432"/>
      <c r="DA6" s="433"/>
    </row>
    <row r="7" spans="1:105" s="58" customFormat="1" ht="12.75" x14ac:dyDescent="0.2">
      <c r="A7" s="429">
        <v>1</v>
      </c>
      <c r="B7" s="429"/>
      <c r="C7" s="429"/>
      <c r="D7" s="429"/>
      <c r="E7" s="429"/>
      <c r="F7" s="429"/>
      <c r="G7" s="429">
        <v>2</v>
      </c>
      <c r="H7" s="429"/>
      <c r="I7" s="429"/>
      <c r="J7" s="429"/>
      <c r="K7" s="429"/>
      <c r="L7" s="429"/>
      <c r="M7" s="429"/>
      <c r="N7" s="429"/>
      <c r="O7" s="429"/>
      <c r="P7" s="429"/>
      <c r="Q7" s="429"/>
      <c r="R7" s="429"/>
      <c r="S7" s="429"/>
      <c r="T7" s="429"/>
      <c r="U7" s="429"/>
      <c r="V7" s="429"/>
      <c r="W7" s="429"/>
      <c r="X7" s="429"/>
      <c r="Y7" s="429"/>
      <c r="Z7" s="429"/>
      <c r="AA7" s="429"/>
      <c r="AB7" s="429"/>
      <c r="AC7" s="429"/>
      <c r="AD7" s="429"/>
      <c r="AE7" s="429">
        <v>3</v>
      </c>
      <c r="AF7" s="429"/>
      <c r="AG7" s="429"/>
      <c r="AH7" s="429"/>
      <c r="AI7" s="429"/>
      <c r="AJ7" s="429"/>
      <c r="AK7" s="429"/>
      <c r="AL7" s="429"/>
      <c r="AM7" s="429"/>
      <c r="AN7" s="429"/>
      <c r="AO7" s="429"/>
      <c r="AP7" s="429"/>
      <c r="AQ7" s="429"/>
      <c r="AR7" s="429"/>
      <c r="AS7" s="429"/>
      <c r="AT7" s="429"/>
      <c r="AU7" s="429"/>
      <c r="AV7" s="429"/>
      <c r="AW7" s="429"/>
      <c r="AX7" s="429"/>
      <c r="AY7" s="429"/>
      <c r="AZ7" s="429"/>
      <c r="BA7" s="429"/>
      <c r="BB7" s="429"/>
      <c r="BC7" s="429"/>
      <c r="BD7" s="429">
        <v>4</v>
      </c>
      <c r="BE7" s="429"/>
      <c r="BF7" s="429"/>
      <c r="BG7" s="429"/>
      <c r="BH7" s="429"/>
      <c r="BI7" s="429"/>
      <c r="BJ7" s="429"/>
      <c r="BK7" s="429"/>
      <c r="BL7" s="429"/>
      <c r="BM7" s="429"/>
      <c r="BN7" s="429"/>
      <c r="BO7" s="429"/>
      <c r="BP7" s="429"/>
      <c r="BQ7" s="429"/>
      <c r="BR7" s="429"/>
      <c r="BS7" s="429"/>
      <c r="BT7" s="429">
        <v>5</v>
      </c>
      <c r="BU7" s="429"/>
      <c r="BV7" s="429"/>
      <c r="BW7" s="429"/>
      <c r="BX7" s="429"/>
      <c r="BY7" s="429"/>
      <c r="BZ7" s="429"/>
      <c r="CA7" s="429"/>
      <c r="CB7" s="429"/>
      <c r="CC7" s="429"/>
      <c r="CD7" s="429"/>
      <c r="CE7" s="429"/>
      <c r="CF7" s="429"/>
      <c r="CG7" s="429"/>
      <c r="CH7" s="429"/>
      <c r="CI7" s="429"/>
      <c r="CJ7" s="429">
        <v>6</v>
      </c>
      <c r="CK7" s="429"/>
      <c r="CL7" s="429"/>
      <c r="CM7" s="429"/>
      <c r="CN7" s="429"/>
      <c r="CO7" s="429"/>
      <c r="CP7" s="429"/>
      <c r="CQ7" s="429"/>
      <c r="CR7" s="429"/>
      <c r="CS7" s="429"/>
      <c r="CT7" s="429"/>
      <c r="CU7" s="429"/>
      <c r="CV7" s="429"/>
      <c r="CW7" s="429"/>
      <c r="CX7" s="429"/>
      <c r="CY7" s="429"/>
      <c r="CZ7" s="429"/>
      <c r="DA7" s="429"/>
    </row>
    <row r="8" spans="1:105" s="59" customFormat="1" ht="15" customHeight="1" x14ac:dyDescent="0.2">
      <c r="A8" s="424" t="s">
        <v>26</v>
      </c>
      <c r="B8" s="424"/>
      <c r="C8" s="424"/>
      <c r="D8" s="424"/>
      <c r="E8" s="424"/>
      <c r="F8" s="424"/>
      <c r="G8" s="412"/>
      <c r="H8" s="412"/>
      <c r="I8" s="412"/>
      <c r="J8" s="412"/>
      <c r="K8" s="412"/>
      <c r="L8" s="412"/>
      <c r="M8" s="412"/>
      <c r="N8" s="412"/>
      <c r="O8" s="412"/>
      <c r="P8" s="412"/>
      <c r="Q8" s="412"/>
      <c r="R8" s="412"/>
      <c r="S8" s="412"/>
      <c r="T8" s="412"/>
      <c r="U8" s="412"/>
      <c r="V8" s="412"/>
      <c r="W8" s="412"/>
      <c r="X8" s="412"/>
      <c r="Y8" s="412"/>
      <c r="Z8" s="412"/>
      <c r="AA8" s="412"/>
      <c r="AB8" s="412"/>
      <c r="AC8" s="412"/>
      <c r="AD8" s="412"/>
      <c r="AE8" s="413"/>
      <c r="AF8" s="413"/>
      <c r="AG8" s="413"/>
      <c r="AH8" s="413"/>
      <c r="AI8" s="413"/>
      <c r="AJ8" s="413"/>
      <c r="AK8" s="413"/>
      <c r="AL8" s="413"/>
      <c r="AM8" s="413"/>
      <c r="AN8" s="413"/>
      <c r="AO8" s="413"/>
      <c r="AP8" s="413"/>
      <c r="AQ8" s="413"/>
      <c r="AR8" s="413"/>
      <c r="AS8" s="413"/>
      <c r="AT8" s="413"/>
      <c r="AU8" s="413"/>
      <c r="AV8" s="413"/>
      <c r="AW8" s="413"/>
      <c r="AX8" s="413"/>
      <c r="AY8" s="413"/>
      <c r="AZ8" s="413"/>
      <c r="BA8" s="413"/>
      <c r="BB8" s="413"/>
      <c r="BC8" s="413"/>
      <c r="BD8" s="413"/>
      <c r="BE8" s="413"/>
      <c r="BF8" s="413"/>
      <c r="BG8" s="413"/>
      <c r="BH8" s="413"/>
      <c r="BI8" s="413"/>
      <c r="BJ8" s="413"/>
      <c r="BK8" s="413"/>
      <c r="BL8" s="413"/>
      <c r="BM8" s="413"/>
      <c r="BN8" s="413"/>
      <c r="BO8" s="413"/>
      <c r="BP8" s="413"/>
      <c r="BQ8" s="413"/>
      <c r="BR8" s="413"/>
      <c r="BS8" s="413"/>
      <c r="BT8" s="413"/>
      <c r="BU8" s="413"/>
      <c r="BV8" s="413"/>
      <c r="BW8" s="413"/>
      <c r="BX8" s="413"/>
      <c r="BY8" s="413"/>
      <c r="BZ8" s="413"/>
      <c r="CA8" s="413"/>
      <c r="CB8" s="413"/>
      <c r="CC8" s="413"/>
      <c r="CD8" s="413"/>
      <c r="CE8" s="413"/>
      <c r="CF8" s="413"/>
      <c r="CG8" s="413"/>
      <c r="CH8" s="413"/>
      <c r="CI8" s="413"/>
      <c r="CJ8" s="414"/>
      <c r="CK8" s="414"/>
      <c r="CL8" s="414"/>
      <c r="CM8" s="414"/>
      <c r="CN8" s="414"/>
      <c r="CO8" s="414"/>
      <c r="CP8" s="414"/>
      <c r="CQ8" s="414"/>
      <c r="CR8" s="414"/>
      <c r="CS8" s="414"/>
      <c r="CT8" s="414"/>
      <c r="CU8" s="414"/>
      <c r="CV8" s="414"/>
      <c r="CW8" s="414"/>
      <c r="CX8" s="414"/>
      <c r="CY8" s="414"/>
      <c r="CZ8" s="414"/>
      <c r="DA8" s="414"/>
    </row>
    <row r="9" spans="1:105" s="59" customFormat="1" ht="15" customHeight="1" x14ac:dyDescent="0.2">
      <c r="A9" s="424" t="s">
        <v>30</v>
      </c>
      <c r="B9" s="424"/>
      <c r="C9" s="424"/>
      <c r="D9" s="424"/>
      <c r="E9" s="424"/>
      <c r="F9" s="424"/>
      <c r="G9" s="412"/>
      <c r="H9" s="412"/>
      <c r="I9" s="412"/>
      <c r="J9" s="412"/>
      <c r="K9" s="412"/>
      <c r="L9" s="412"/>
      <c r="M9" s="412"/>
      <c r="N9" s="412"/>
      <c r="O9" s="412"/>
      <c r="P9" s="412"/>
      <c r="Q9" s="412"/>
      <c r="R9" s="412"/>
      <c r="S9" s="412"/>
      <c r="T9" s="412"/>
      <c r="U9" s="412"/>
      <c r="V9" s="412"/>
      <c r="W9" s="412"/>
      <c r="X9" s="412"/>
      <c r="Y9" s="412"/>
      <c r="Z9" s="412"/>
      <c r="AA9" s="412"/>
      <c r="AB9" s="412"/>
      <c r="AC9" s="412"/>
      <c r="AD9" s="412"/>
      <c r="AE9" s="413"/>
      <c r="AF9" s="413"/>
      <c r="AG9" s="413"/>
      <c r="AH9" s="413"/>
      <c r="AI9" s="413"/>
      <c r="AJ9" s="413"/>
      <c r="AK9" s="413"/>
      <c r="AL9" s="413"/>
      <c r="AM9" s="413"/>
      <c r="AN9" s="413"/>
      <c r="AO9" s="413"/>
      <c r="AP9" s="413"/>
      <c r="AQ9" s="413"/>
      <c r="AR9" s="413"/>
      <c r="AS9" s="413"/>
      <c r="AT9" s="413"/>
      <c r="AU9" s="413"/>
      <c r="AV9" s="413"/>
      <c r="AW9" s="413"/>
      <c r="AX9" s="413"/>
      <c r="AY9" s="413"/>
      <c r="AZ9" s="413"/>
      <c r="BA9" s="413"/>
      <c r="BB9" s="413"/>
      <c r="BC9" s="413"/>
      <c r="BD9" s="413"/>
      <c r="BE9" s="413"/>
      <c r="BF9" s="413"/>
      <c r="BG9" s="413"/>
      <c r="BH9" s="413"/>
      <c r="BI9" s="413"/>
      <c r="BJ9" s="413"/>
      <c r="BK9" s="413"/>
      <c r="BL9" s="413"/>
      <c r="BM9" s="413"/>
      <c r="BN9" s="413"/>
      <c r="BO9" s="413"/>
      <c r="BP9" s="413"/>
      <c r="BQ9" s="413"/>
      <c r="BR9" s="413"/>
      <c r="BS9" s="413"/>
      <c r="BT9" s="413"/>
      <c r="BU9" s="413"/>
      <c r="BV9" s="413"/>
      <c r="BW9" s="413"/>
      <c r="BX9" s="413"/>
      <c r="BY9" s="413"/>
      <c r="BZ9" s="413"/>
      <c r="CA9" s="413"/>
      <c r="CB9" s="413"/>
      <c r="CC9" s="413"/>
      <c r="CD9" s="413"/>
      <c r="CE9" s="413"/>
      <c r="CF9" s="413"/>
      <c r="CG9" s="413"/>
      <c r="CH9" s="413"/>
      <c r="CI9" s="413"/>
      <c r="CJ9" s="414"/>
      <c r="CK9" s="414"/>
      <c r="CL9" s="414"/>
      <c r="CM9" s="414"/>
      <c r="CN9" s="414"/>
      <c r="CO9" s="414"/>
      <c r="CP9" s="414"/>
      <c r="CQ9" s="414"/>
      <c r="CR9" s="414"/>
      <c r="CS9" s="414"/>
      <c r="CT9" s="414"/>
      <c r="CU9" s="414"/>
      <c r="CV9" s="414"/>
      <c r="CW9" s="414"/>
      <c r="CX9" s="414"/>
      <c r="CY9" s="414"/>
      <c r="CZ9" s="414"/>
      <c r="DA9" s="414"/>
    </row>
    <row r="10" spans="1:105" s="59" customFormat="1" ht="15" customHeight="1" x14ac:dyDescent="0.2">
      <c r="A10" s="424"/>
      <c r="B10" s="424"/>
      <c r="C10" s="424"/>
      <c r="D10" s="424"/>
      <c r="E10" s="424"/>
      <c r="F10" s="424"/>
      <c r="G10" s="425" t="s">
        <v>7</v>
      </c>
      <c r="H10" s="425"/>
      <c r="I10" s="425"/>
      <c r="J10" s="425"/>
      <c r="K10" s="425"/>
      <c r="L10" s="425"/>
      <c r="M10" s="425"/>
      <c r="N10" s="425"/>
      <c r="O10" s="425"/>
      <c r="P10" s="425"/>
      <c r="Q10" s="425"/>
      <c r="R10" s="425"/>
      <c r="S10" s="425"/>
      <c r="T10" s="425"/>
      <c r="U10" s="425"/>
      <c r="V10" s="425"/>
      <c r="W10" s="425"/>
      <c r="X10" s="425"/>
      <c r="Y10" s="425"/>
      <c r="Z10" s="425"/>
      <c r="AA10" s="425"/>
      <c r="AB10" s="425"/>
      <c r="AC10" s="425"/>
      <c r="AD10" s="426"/>
      <c r="AE10" s="413" t="s">
        <v>8</v>
      </c>
      <c r="AF10" s="413"/>
      <c r="AG10" s="413"/>
      <c r="AH10" s="413"/>
      <c r="AI10" s="413"/>
      <c r="AJ10" s="413"/>
      <c r="AK10" s="413"/>
      <c r="AL10" s="413"/>
      <c r="AM10" s="413"/>
      <c r="AN10" s="413"/>
      <c r="AO10" s="413"/>
      <c r="AP10" s="413"/>
      <c r="AQ10" s="413"/>
      <c r="AR10" s="413"/>
      <c r="AS10" s="413"/>
      <c r="AT10" s="413"/>
      <c r="AU10" s="413"/>
      <c r="AV10" s="413"/>
      <c r="AW10" s="413"/>
      <c r="AX10" s="413"/>
      <c r="AY10" s="413"/>
      <c r="AZ10" s="413"/>
      <c r="BA10" s="413"/>
      <c r="BB10" s="413"/>
      <c r="BC10" s="413"/>
      <c r="BD10" s="413" t="s">
        <v>8</v>
      </c>
      <c r="BE10" s="413"/>
      <c r="BF10" s="413"/>
      <c r="BG10" s="413"/>
      <c r="BH10" s="413"/>
      <c r="BI10" s="413"/>
      <c r="BJ10" s="413"/>
      <c r="BK10" s="413"/>
      <c r="BL10" s="413"/>
      <c r="BM10" s="413"/>
      <c r="BN10" s="413"/>
      <c r="BO10" s="413"/>
      <c r="BP10" s="413"/>
      <c r="BQ10" s="413"/>
      <c r="BR10" s="413"/>
      <c r="BS10" s="413"/>
      <c r="BT10" s="413" t="s">
        <v>8</v>
      </c>
      <c r="BU10" s="413"/>
      <c r="BV10" s="413"/>
      <c r="BW10" s="413"/>
      <c r="BX10" s="413"/>
      <c r="BY10" s="413"/>
      <c r="BZ10" s="413"/>
      <c r="CA10" s="413"/>
      <c r="CB10" s="413"/>
      <c r="CC10" s="413"/>
      <c r="CD10" s="413"/>
      <c r="CE10" s="413"/>
      <c r="CF10" s="413"/>
      <c r="CG10" s="413"/>
      <c r="CH10" s="413"/>
      <c r="CI10" s="413"/>
      <c r="CJ10" s="414"/>
      <c r="CK10" s="414"/>
      <c r="CL10" s="414"/>
      <c r="CM10" s="414"/>
      <c r="CN10" s="414"/>
      <c r="CO10" s="414"/>
      <c r="CP10" s="414"/>
      <c r="CQ10" s="414"/>
      <c r="CR10" s="414"/>
      <c r="CS10" s="414"/>
      <c r="CT10" s="414"/>
      <c r="CU10" s="414"/>
      <c r="CV10" s="414"/>
      <c r="CW10" s="414"/>
      <c r="CX10" s="414"/>
      <c r="CY10" s="414"/>
      <c r="CZ10" s="414"/>
      <c r="DA10" s="414"/>
    </row>
    <row r="12" spans="1:105" s="56" customFormat="1" ht="14.25" x14ac:dyDescent="0.2">
      <c r="A12" s="536" t="s">
        <v>18</v>
      </c>
      <c r="B12" s="536"/>
      <c r="C12" s="536"/>
      <c r="D12" s="536"/>
      <c r="E12" s="536"/>
      <c r="F12" s="536"/>
      <c r="G12" s="536"/>
      <c r="H12" s="536"/>
      <c r="I12" s="536"/>
      <c r="J12" s="536"/>
      <c r="K12" s="536"/>
      <c r="L12" s="536"/>
      <c r="M12" s="536"/>
      <c r="N12" s="536"/>
      <c r="O12" s="536"/>
      <c r="P12" s="536"/>
      <c r="Q12" s="536"/>
      <c r="R12" s="536"/>
      <c r="S12" s="536"/>
      <c r="T12" s="536"/>
      <c r="U12" s="536"/>
      <c r="V12" s="536"/>
      <c r="W12" s="536"/>
      <c r="X12" s="536"/>
      <c r="Y12" s="536"/>
      <c r="Z12" s="536"/>
      <c r="AA12" s="536"/>
      <c r="AB12" s="536"/>
      <c r="AC12" s="536"/>
      <c r="AD12" s="536"/>
      <c r="AE12" s="536"/>
      <c r="AF12" s="536"/>
      <c r="AG12" s="536"/>
      <c r="AH12" s="536"/>
      <c r="AI12" s="536"/>
      <c r="AJ12" s="536"/>
      <c r="AK12" s="536"/>
      <c r="AL12" s="536"/>
      <c r="AM12" s="536"/>
      <c r="AN12" s="536"/>
      <c r="AO12" s="536"/>
      <c r="AP12" s="536"/>
      <c r="AQ12" s="536"/>
      <c r="AR12" s="536"/>
      <c r="AS12" s="536"/>
      <c r="AT12" s="536"/>
      <c r="AU12" s="536"/>
      <c r="AV12" s="536"/>
      <c r="AW12" s="536"/>
      <c r="AX12" s="536"/>
      <c r="AY12" s="536"/>
      <c r="AZ12" s="536"/>
      <c r="BA12" s="536"/>
      <c r="BB12" s="536"/>
      <c r="BC12" s="536"/>
      <c r="BD12" s="536"/>
      <c r="BE12" s="536"/>
      <c r="BF12" s="536"/>
      <c r="BG12" s="536"/>
      <c r="BH12" s="536"/>
      <c r="BI12" s="536"/>
      <c r="BJ12" s="536"/>
      <c r="BK12" s="536"/>
      <c r="BL12" s="536"/>
      <c r="BM12" s="536"/>
      <c r="BN12" s="536"/>
      <c r="BO12" s="536"/>
      <c r="BP12" s="536"/>
      <c r="BQ12" s="536"/>
      <c r="BR12" s="536"/>
      <c r="BS12" s="536"/>
      <c r="BT12" s="536"/>
      <c r="BU12" s="536"/>
      <c r="BV12" s="536"/>
      <c r="BW12" s="536"/>
      <c r="BX12" s="536"/>
      <c r="BY12" s="536"/>
      <c r="BZ12" s="536"/>
      <c r="CA12" s="536"/>
      <c r="CB12" s="536"/>
      <c r="CC12" s="536"/>
      <c r="CD12" s="536"/>
      <c r="CE12" s="536"/>
      <c r="CF12" s="536"/>
      <c r="CG12" s="536"/>
      <c r="CH12" s="536"/>
      <c r="CI12" s="536"/>
      <c r="CJ12" s="536"/>
      <c r="CK12" s="536"/>
      <c r="CL12" s="536"/>
      <c r="CM12" s="536"/>
      <c r="CN12" s="536"/>
      <c r="CO12" s="536"/>
      <c r="CP12" s="536"/>
      <c r="CQ12" s="536"/>
      <c r="CR12" s="536"/>
      <c r="CS12" s="536"/>
      <c r="CT12" s="536"/>
      <c r="CU12" s="536"/>
      <c r="CV12" s="536"/>
      <c r="CW12" s="536"/>
      <c r="CX12" s="536"/>
      <c r="CY12" s="536"/>
      <c r="CZ12" s="536"/>
      <c r="DA12" s="536"/>
    </row>
    <row r="13" spans="1:105" ht="10.5" customHeight="1" x14ac:dyDescent="0.25"/>
    <row r="14" spans="1:105" s="57" customFormat="1" ht="55.5" customHeight="1" x14ac:dyDescent="0.2">
      <c r="A14" s="431" t="s">
        <v>0</v>
      </c>
      <c r="B14" s="432"/>
      <c r="C14" s="432"/>
      <c r="D14" s="432"/>
      <c r="E14" s="432"/>
      <c r="F14" s="433"/>
      <c r="G14" s="431" t="s">
        <v>19</v>
      </c>
      <c r="H14" s="432"/>
      <c r="I14" s="432"/>
      <c r="J14" s="432"/>
      <c r="K14" s="432"/>
      <c r="L14" s="432"/>
      <c r="M14" s="432"/>
      <c r="N14" s="432"/>
      <c r="O14" s="432"/>
      <c r="P14" s="432"/>
      <c r="Q14" s="432"/>
      <c r="R14" s="432"/>
      <c r="S14" s="432"/>
      <c r="T14" s="432"/>
      <c r="U14" s="432"/>
      <c r="V14" s="432"/>
      <c r="W14" s="432"/>
      <c r="X14" s="432"/>
      <c r="Y14" s="432"/>
      <c r="Z14" s="432"/>
      <c r="AA14" s="432"/>
      <c r="AB14" s="432"/>
      <c r="AC14" s="432"/>
      <c r="AD14" s="433"/>
      <c r="AE14" s="431" t="s">
        <v>20</v>
      </c>
      <c r="AF14" s="432"/>
      <c r="AG14" s="432"/>
      <c r="AH14" s="432"/>
      <c r="AI14" s="432"/>
      <c r="AJ14" s="432"/>
      <c r="AK14" s="432"/>
      <c r="AL14" s="432"/>
      <c r="AM14" s="432"/>
      <c r="AN14" s="432"/>
      <c r="AO14" s="432"/>
      <c r="AP14" s="432"/>
      <c r="AQ14" s="432"/>
      <c r="AR14" s="432"/>
      <c r="AS14" s="432"/>
      <c r="AT14" s="432"/>
      <c r="AU14" s="432"/>
      <c r="AV14" s="432"/>
      <c r="AW14" s="432"/>
      <c r="AX14" s="432"/>
      <c r="AY14" s="433"/>
      <c r="AZ14" s="431" t="s">
        <v>21</v>
      </c>
      <c r="BA14" s="432"/>
      <c r="BB14" s="432"/>
      <c r="BC14" s="432"/>
      <c r="BD14" s="432"/>
      <c r="BE14" s="432"/>
      <c r="BF14" s="432"/>
      <c r="BG14" s="432"/>
      <c r="BH14" s="432"/>
      <c r="BI14" s="432"/>
      <c r="BJ14" s="432"/>
      <c r="BK14" s="432"/>
      <c r="BL14" s="432"/>
      <c r="BM14" s="432"/>
      <c r="BN14" s="432"/>
      <c r="BO14" s="432"/>
      <c r="BP14" s="432"/>
      <c r="BQ14" s="433"/>
      <c r="BR14" s="431" t="s">
        <v>22</v>
      </c>
      <c r="BS14" s="432"/>
      <c r="BT14" s="432"/>
      <c r="BU14" s="432"/>
      <c r="BV14" s="432"/>
      <c r="BW14" s="432"/>
      <c r="BX14" s="432"/>
      <c r="BY14" s="432"/>
      <c r="BZ14" s="432"/>
      <c r="CA14" s="432"/>
      <c r="CB14" s="432"/>
      <c r="CC14" s="432"/>
      <c r="CD14" s="432"/>
      <c r="CE14" s="432"/>
      <c r="CF14" s="432"/>
      <c r="CG14" s="432"/>
      <c r="CH14" s="432"/>
      <c r="CI14" s="433"/>
      <c r="CJ14" s="431" t="s">
        <v>17</v>
      </c>
      <c r="CK14" s="432"/>
      <c r="CL14" s="432"/>
      <c r="CM14" s="432"/>
      <c r="CN14" s="432"/>
      <c r="CO14" s="432"/>
      <c r="CP14" s="432"/>
      <c r="CQ14" s="432"/>
      <c r="CR14" s="432"/>
      <c r="CS14" s="432"/>
      <c r="CT14" s="432"/>
      <c r="CU14" s="432"/>
      <c r="CV14" s="432"/>
      <c r="CW14" s="432"/>
      <c r="CX14" s="432"/>
      <c r="CY14" s="432"/>
      <c r="CZ14" s="432"/>
      <c r="DA14" s="433"/>
    </row>
    <row r="15" spans="1:105" s="58" customFormat="1" ht="12.75" x14ac:dyDescent="0.2">
      <c r="A15" s="429">
        <v>1</v>
      </c>
      <c r="B15" s="429"/>
      <c r="C15" s="429"/>
      <c r="D15" s="429"/>
      <c r="E15" s="429"/>
      <c r="F15" s="429"/>
      <c r="G15" s="429">
        <v>2</v>
      </c>
      <c r="H15" s="429"/>
      <c r="I15" s="429"/>
      <c r="J15" s="429"/>
      <c r="K15" s="429"/>
      <c r="L15" s="429"/>
      <c r="M15" s="429"/>
      <c r="N15" s="429"/>
      <c r="O15" s="429"/>
      <c r="P15" s="429"/>
      <c r="Q15" s="429"/>
      <c r="R15" s="429"/>
      <c r="S15" s="429"/>
      <c r="T15" s="429"/>
      <c r="U15" s="429"/>
      <c r="V15" s="429"/>
      <c r="W15" s="429"/>
      <c r="X15" s="429"/>
      <c r="Y15" s="429"/>
      <c r="Z15" s="429"/>
      <c r="AA15" s="429"/>
      <c r="AB15" s="429"/>
      <c r="AC15" s="429"/>
      <c r="AD15" s="429"/>
      <c r="AE15" s="429">
        <v>3</v>
      </c>
      <c r="AF15" s="429"/>
      <c r="AG15" s="429"/>
      <c r="AH15" s="429"/>
      <c r="AI15" s="429"/>
      <c r="AJ15" s="429"/>
      <c r="AK15" s="429"/>
      <c r="AL15" s="429"/>
      <c r="AM15" s="429"/>
      <c r="AN15" s="429"/>
      <c r="AO15" s="429"/>
      <c r="AP15" s="429"/>
      <c r="AQ15" s="429"/>
      <c r="AR15" s="429"/>
      <c r="AS15" s="429"/>
      <c r="AT15" s="429"/>
      <c r="AU15" s="429"/>
      <c r="AV15" s="429"/>
      <c r="AW15" s="429"/>
      <c r="AX15" s="429"/>
      <c r="AY15" s="429"/>
      <c r="AZ15" s="429">
        <v>4</v>
      </c>
      <c r="BA15" s="429"/>
      <c r="BB15" s="429"/>
      <c r="BC15" s="429"/>
      <c r="BD15" s="429"/>
      <c r="BE15" s="429"/>
      <c r="BF15" s="429"/>
      <c r="BG15" s="429"/>
      <c r="BH15" s="429"/>
      <c r="BI15" s="429"/>
      <c r="BJ15" s="429"/>
      <c r="BK15" s="429"/>
      <c r="BL15" s="429"/>
      <c r="BM15" s="429"/>
      <c r="BN15" s="429"/>
      <c r="BO15" s="429"/>
      <c r="BP15" s="429"/>
      <c r="BQ15" s="429"/>
      <c r="BR15" s="429">
        <v>5</v>
      </c>
      <c r="BS15" s="429"/>
      <c r="BT15" s="429"/>
      <c r="BU15" s="429"/>
      <c r="BV15" s="429"/>
      <c r="BW15" s="429"/>
      <c r="BX15" s="429"/>
      <c r="BY15" s="429"/>
      <c r="BZ15" s="429"/>
      <c r="CA15" s="429"/>
      <c r="CB15" s="429"/>
      <c r="CC15" s="429"/>
      <c r="CD15" s="429"/>
      <c r="CE15" s="429"/>
      <c r="CF15" s="429"/>
      <c r="CG15" s="429"/>
      <c r="CH15" s="429"/>
      <c r="CI15" s="429"/>
      <c r="CJ15" s="429">
        <v>6</v>
      </c>
      <c r="CK15" s="429"/>
      <c r="CL15" s="429"/>
      <c r="CM15" s="429"/>
      <c r="CN15" s="429"/>
      <c r="CO15" s="429"/>
      <c r="CP15" s="429"/>
      <c r="CQ15" s="429"/>
      <c r="CR15" s="429"/>
      <c r="CS15" s="429"/>
      <c r="CT15" s="429"/>
      <c r="CU15" s="429"/>
      <c r="CV15" s="429"/>
      <c r="CW15" s="429"/>
      <c r="CX15" s="429"/>
      <c r="CY15" s="429"/>
      <c r="CZ15" s="429"/>
      <c r="DA15" s="429"/>
    </row>
    <row r="16" spans="1:105" s="59" customFormat="1" ht="17.25" customHeight="1" x14ac:dyDescent="0.2">
      <c r="A16" s="424" t="s">
        <v>26</v>
      </c>
      <c r="B16" s="424"/>
      <c r="C16" s="424"/>
      <c r="D16" s="424"/>
      <c r="E16" s="424"/>
      <c r="F16" s="424"/>
      <c r="G16" s="412"/>
      <c r="H16" s="412"/>
      <c r="I16" s="412"/>
      <c r="J16" s="412"/>
      <c r="K16" s="412"/>
      <c r="L16" s="412"/>
      <c r="M16" s="412"/>
      <c r="N16" s="412"/>
      <c r="O16" s="412"/>
      <c r="P16" s="412"/>
      <c r="Q16" s="412"/>
      <c r="R16" s="412"/>
      <c r="S16" s="412"/>
      <c r="T16" s="412"/>
      <c r="U16" s="412"/>
      <c r="V16" s="412"/>
      <c r="W16" s="412"/>
      <c r="X16" s="412"/>
      <c r="Y16" s="412"/>
      <c r="Z16" s="412"/>
      <c r="AA16" s="412"/>
      <c r="AB16" s="412"/>
      <c r="AC16" s="412"/>
      <c r="AD16" s="412"/>
      <c r="AE16" s="423"/>
      <c r="AF16" s="423"/>
      <c r="AG16" s="423"/>
      <c r="AH16" s="423"/>
      <c r="AI16" s="423"/>
      <c r="AJ16" s="423"/>
      <c r="AK16" s="423"/>
      <c r="AL16" s="423"/>
      <c r="AM16" s="423"/>
      <c r="AN16" s="423"/>
      <c r="AO16" s="423"/>
      <c r="AP16" s="423"/>
      <c r="AQ16" s="423"/>
      <c r="AR16" s="423"/>
      <c r="AS16" s="423"/>
      <c r="AT16" s="423"/>
      <c r="AU16" s="423"/>
      <c r="AV16" s="423"/>
      <c r="AW16" s="423"/>
      <c r="AX16" s="423"/>
      <c r="AY16" s="423"/>
      <c r="AZ16" s="413"/>
      <c r="BA16" s="413"/>
      <c r="BB16" s="413"/>
      <c r="BC16" s="413"/>
      <c r="BD16" s="413"/>
      <c r="BE16" s="413"/>
      <c r="BF16" s="413"/>
      <c r="BG16" s="413"/>
      <c r="BH16" s="413"/>
      <c r="BI16" s="413"/>
      <c r="BJ16" s="413"/>
      <c r="BK16" s="413"/>
      <c r="BL16" s="413"/>
      <c r="BM16" s="413"/>
      <c r="BN16" s="413"/>
      <c r="BO16" s="413"/>
      <c r="BP16" s="413"/>
      <c r="BQ16" s="413"/>
      <c r="BR16" s="414"/>
      <c r="BS16" s="414"/>
      <c r="BT16" s="414"/>
      <c r="BU16" s="414"/>
      <c r="BV16" s="414"/>
      <c r="BW16" s="414"/>
      <c r="BX16" s="414"/>
      <c r="BY16" s="414"/>
      <c r="BZ16" s="414"/>
      <c r="CA16" s="414"/>
      <c r="CB16" s="414"/>
      <c r="CC16" s="414"/>
      <c r="CD16" s="414"/>
      <c r="CE16" s="414"/>
      <c r="CF16" s="414"/>
      <c r="CG16" s="414"/>
      <c r="CH16" s="414"/>
      <c r="CI16" s="414"/>
      <c r="CJ16" s="414"/>
      <c r="CK16" s="414"/>
      <c r="CL16" s="414"/>
      <c r="CM16" s="414"/>
      <c r="CN16" s="414"/>
      <c r="CO16" s="414"/>
      <c r="CP16" s="414"/>
      <c r="CQ16" s="414"/>
      <c r="CR16" s="414"/>
      <c r="CS16" s="414"/>
      <c r="CT16" s="414"/>
      <c r="CU16" s="414"/>
      <c r="CV16" s="414"/>
      <c r="CW16" s="414"/>
      <c r="CX16" s="414"/>
      <c r="CY16" s="414"/>
      <c r="CZ16" s="414"/>
      <c r="DA16" s="414"/>
    </row>
    <row r="17" spans="1:105" s="59" customFormat="1" ht="15" customHeight="1" x14ac:dyDescent="0.2">
      <c r="A17" s="424" t="s">
        <v>30</v>
      </c>
      <c r="B17" s="424"/>
      <c r="C17" s="424"/>
      <c r="D17" s="424"/>
      <c r="E17" s="424"/>
      <c r="F17" s="424"/>
      <c r="G17" s="412"/>
      <c r="H17" s="412"/>
      <c r="I17" s="412"/>
      <c r="J17" s="412"/>
      <c r="K17" s="412"/>
      <c r="L17" s="412"/>
      <c r="M17" s="412"/>
      <c r="N17" s="412"/>
      <c r="O17" s="412"/>
      <c r="P17" s="412"/>
      <c r="Q17" s="412"/>
      <c r="R17" s="412"/>
      <c r="S17" s="412"/>
      <c r="T17" s="412"/>
      <c r="U17" s="412"/>
      <c r="V17" s="412"/>
      <c r="W17" s="412"/>
      <c r="X17" s="412"/>
      <c r="Y17" s="412"/>
      <c r="Z17" s="412"/>
      <c r="AA17" s="412"/>
      <c r="AB17" s="412"/>
      <c r="AC17" s="412"/>
      <c r="AD17" s="412"/>
      <c r="AE17" s="413"/>
      <c r="AF17" s="413"/>
      <c r="AG17" s="413"/>
      <c r="AH17" s="413"/>
      <c r="AI17" s="413"/>
      <c r="AJ17" s="413"/>
      <c r="AK17" s="413"/>
      <c r="AL17" s="413"/>
      <c r="AM17" s="413"/>
      <c r="AN17" s="413"/>
      <c r="AO17" s="413"/>
      <c r="AP17" s="413"/>
      <c r="AQ17" s="413"/>
      <c r="AR17" s="413"/>
      <c r="AS17" s="413"/>
      <c r="AT17" s="413"/>
      <c r="AU17" s="413"/>
      <c r="AV17" s="413"/>
      <c r="AW17" s="413"/>
      <c r="AX17" s="413"/>
      <c r="AY17" s="413"/>
      <c r="AZ17" s="413"/>
      <c r="BA17" s="413"/>
      <c r="BB17" s="413"/>
      <c r="BC17" s="413"/>
      <c r="BD17" s="413"/>
      <c r="BE17" s="413"/>
      <c r="BF17" s="413"/>
      <c r="BG17" s="413"/>
      <c r="BH17" s="413"/>
      <c r="BI17" s="413"/>
      <c r="BJ17" s="413"/>
      <c r="BK17" s="413"/>
      <c r="BL17" s="413"/>
      <c r="BM17" s="413"/>
      <c r="BN17" s="413"/>
      <c r="BO17" s="413"/>
      <c r="BP17" s="413"/>
      <c r="BQ17" s="413"/>
      <c r="BR17" s="414"/>
      <c r="BS17" s="414"/>
      <c r="BT17" s="414"/>
      <c r="BU17" s="414"/>
      <c r="BV17" s="414"/>
      <c r="BW17" s="414"/>
      <c r="BX17" s="414"/>
      <c r="BY17" s="414"/>
      <c r="BZ17" s="414"/>
      <c r="CA17" s="414"/>
      <c r="CB17" s="414"/>
      <c r="CC17" s="414"/>
      <c r="CD17" s="414"/>
      <c r="CE17" s="414"/>
      <c r="CF17" s="414"/>
      <c r="CG17" s="414"/>
      <c r="CH17" s="414"/>
      <c r="CI17" s="414"/>
      <c r="CJ17" s="414"/>
      <c r="CK17" s="414"/>
      <c r="CL17" s="414"/>
      <c r="CM17" s="414"/>
      <c r="CN17" s="414"/>
      <c r="CO17" s="414"/>
      <c r="CP17" s="414"/>
      <c r="CQ17" s="414"/>
      <c r="CR17" s="414"/>
      <c r="CS17" s="414"/>
      <c r="CT17" s="414"/>
      <c r="CU17" s="414"/>
      <c r="CV17" s="414"/>
      <c r="CW17" s="414"/>
      <c r="CX17" s="414"/>
      <c r="CY17" s="414"/>
      <c r="CZ17" s="414"/>
      <c r="DA17" s="414"/>
    </row>
    <row r="18" spans="1:105" s="59" customFormat="1" ht="15" customHeight="1" x14ac:dyDescent="0.2">
      <c r="A18" s="424"/>
      <c r="B18" s="424"/>
      <c r="C18" s="424"/>
      <c r="D18" s="424"/>
      <c r="E18" s="424"/>
      <c r="F18" s="424"/>
      <c r="G18" s="425" t="s">
        <v>7</v>
      </c>
      <c r="H18" s="425"/>
      <c r="I18" s="425"/>
      <c r="J18" s="425"/>
      <c r="K18" s="425"/>
      <c r="L18" s="425"/>
      <c r="M18" s="425"/>
      <c r="N18" s="425"/>
      <c r="O18" s="425"/>
      <c r="P18" s="425"/>
      <c r="Q18" s="425"/>
      <c r="R18" s="425"/>
      <c r="S18" s="425"/>
      <c r="T18" s="425"/>
      <c r="U18" s="425"/>
      <c r="V18" s="425"/>
      <c r="W18" s="425"/>
      <c r="X18" s="425"/>
      <c r="Y18" s="425"/>
      <c r="Z18" s="425"/>
      <c r="AA18" s="425"/>
      <c r="AB18" s="425"/>
      <c r="AC18" s="425"/>
      <c r="AD18" s="426"/>
      <c r="AE18" s="413" t="s">
        <v>8</v>
      </c>
      <c r="AF18" s="413"/>
      <c r="AG18" s="413"/>
      <c r="AH18" s="413"/>
      <c r="AI18" s="413"/>
      <c r="AJ18" s="413"/>
      <c r="AK18" s="413"/>
      <c r="AL18" s="413"/>
      <c r="AM18" s="413"/>
      <c r="AN18" s="413"/>
      <c r="AO18" s="413"/>
      <c r="AP18" s="413"/>
      <c r="AQ18" s="413"/>
      <c r="AR18" s="413"/>
      <c r="AS18" s="413"/>
      <c r="AT18" s="413"/>
      <c r="AU18" s="413"/>
      <c r="AV18" s="413"/>
      <c r="AW18" s="413"/>
      <c r="AX18" s="413"/>
      <c r="AY18" s="413"/>
      <c r="AZ18" s="413" t="s">
        <v>8</v>
      </c>
      <c r="BA18" s="413"/>
      <c r="BB18" s="413"/>
      <c r="BC18" s="413"/>
      <c r="BD18" s="413"/>
      <c r="BE18" s="413"/>
      <c r="BF18" s="413"/>
      <c r="BG18" s="413"/>
      <c r="BH18" s="413"/>
      <c r="BI18" s="413"/>
      <c r="BJ18" s="413"/>
      <c r="BK18" s="413"/>
      <c r="BL18" s="413"/>
      <c r="BM18" s="413"/>
      <c r="BN18" s="413"/>
      <c r="BO18" s="413"/>
      <c r="BP18" s="413"/>
      <c r="BQ18" s="413"/>
      <c r="BR18" s="414" t="s">
        <v>8</v>
      </c>
      <c r="BS18" s="414"/>
      <c r="BT18" s="414"/>
      <c r="BU18" s="414"/>
      <c r="BV18" s="414"/>
      <c r="BW18" s="414"/>
      <c r="BX18" s="414"/>
      <c r="BY18" s="414"/>
      <c r="BZ18" s="414"/>
      <c r="CA18" s="414"/>
      <c r="CB18" s="414"/>
      <c r="CC18" s="414"/>
      <c r="CD18" s="414"/>
      <c r="CE18" s="414"/>
      <c r="CF18" s="414"/>
      <c r="CG18" s="414"/>
      <c r="CH18" s="414"/>
      <c r="CI18" s="414"/>
      <c r="CJ18" s="427"/>
      <c r="CK18" s="427"/>
      <c r="CL18" s="427"/>
      <c r="CM18" s="427"/>
      <c r="CN18" s="427"/>
      <c r="CO18" s="427"/>
      <c r="CP18" s="427"/>
      <c r="CQ18" s="427"/>
      <c r="CR18" s="427"/>
      <c r="CS18" s="427"/>
      <c r="CT18" s="427"/>
      <c r="CU18" s="427"/>
      <c r="CV18" s="427"/>
      <c r="CW18" s="427"/>
      <c r="CX18" s="427"/>
      <c r="CY18" s="427"/>
      <c r="CZ18" s="427"/>
      <c r="DA18" s="427"/>
    </row>
    <row r="20" spans="1:105" s="56" customFormat="1" ht="41.25" customHeight="1" x14ac:dyDescent="0.2">
      <c r="A20" s="430" t="s">
        <v>23</v>
      </c>
      <c r="B20" s="430"/>
      <c r="C20" s="430"/>
      <c r="D20" s="430"/>
      <c r="E20" s="430"/>
      <c r="F20" s="430"/>
      <c r="G20" s="430"/>
      <c r="H20" s="430"/>
      <c r="I20" s="430"/>
      <c r="J20" s="430"/>
      <c r="K20" s="430"/>
      <c r="L20" s="430"/>
      <c r="M20" s="430"/>
      <c r="N20" s="430"/>
      <c r="O20" s="430"/>
      <c r="P20" s="430"/>
      <c r="Q20" s="430"/>
      <c r="R20" s="430"/>
      <c r="S20" s="430"/>
      <c r="T20" s="430"/>
      <c r="U20" s="430"/>
      <c r="V20" s="430"/>
      <c r="W20" s="430"/>
      <c r="X20" s="430"/>
      <c r="Y20" s="430"/>
      <c r="Z20" s="430"/>
      <c r="AA20" s="430"/>
      <c r="AB20" s="430"/>
      <c r="AC20" s="430"/>
      <c r="AD20" s="430"/>
      <c r="AE20" s="430"/>
      <c r="AF20" s="430"/>
      <c r="AG20" s="430"/>
      <c r="AH20" s="430"/>
      <c r="AI20" s="430"/>
      <c r="AJ20" s="430"/>
      <c r="AK20" s="430"/>
      <c r="AL20" s="430"/>
      <c r="AM20" s="430"/>
      <c r="AN20" s="430"/>
      <c r="AO20" s="430"/>
      <c r="AP20" s="430"/>
      <c r="AQ20" s="430"/>
      <c r="AR20" s="430"/>
      <c r="AS20" s="430"/>
      <c r="AT20" s="430"/>
      <c r="AU20" s="430"/>
      <c r="AV20" s="430"/>
      <c r="AW20" s="430"/>
      <c r="AX20" s="430"/>
      <c r="AY20" s="430"/>
      <c r="AZ20" s="430"/>
      <c r="BA20" s="430"/>
      <c r="BB20" s="430"/>
      <c r="BC20" s="430"/>
      <c r="BD20" s="430"/>
      <c r="BE20" s="430"/>
      <c r="BF20" s="430"/>
      <c r="BG20" s="430"/>
      <c r="BH20" s="430"/>
      <c r="BI20" s="430"/>
      <c r="BJ20" s="430"/>
      <c r="BK20" s="430"/>
      <c r="BL20" s="430"/>
      <c r="BM20" s="430"/>
      <c r="BN20" s="430"/>
      <c r="BO20" s="430"/>
      <c r="BP20" s="430"/>
      <c r="BQ20" s="430"/>
      <c r="BR20" s="430"/>
      <c r="BS20" s="430"/>
      <c r="BT20" s="430"/>
      <c r="BU20" s="430"/>
      <c r="BV20" s="430"/>
      <c r="BW20" s="430"/>
      <c r="BX20" s="430"/>
      <c r="BY20" s="430"/>
      <c r="BZ20" s="430"/>
      <c r="CA20" s="430"/>
      <c r="CB20" s="430"/>
      <c r="CC20" s="430"/>
      <c r="CD20" s="430"/>
      <c r="CE20" s="430"/>
      <c r="CF20" s="430"/>
      <c r="CG20" s="430"/>
      <c r="CH20" s="430"/>
      <c r="CI20" s="430"/>
      <c r="CJ20" s="430"/>
      <c r="CK20" s="430"/>
      <c r="CL20" s="430"/>
      <c r="CM20" s="430"/>
      <c r="CN20" s="430"/>
      <c r="CO20" s="430"/>
      <c r="CP20" s="430"/>
      <c r="CQ20" s="430"/>
      <c r="CR20" s="430"/>
      <c r="CS20" s="430"/>
      <c r="CT20" s="430"/>
      <c r="CU20" s="430"/>
      <c r="CV20" s="430"/>
      <c r="CW20" s="430"/>
      <c r="CX20" s="430"/>
      <c r="CY20" s="430"/>
      <c r="CZ20" s="430"/>
      <c r="DA20" s="430"/>
    </row>
    <row r="21" spans="1:105" ht="10.5" customHeight="1" x14ac:dyDescent="0.25"/>
    <row r="22" spans="1:105" ht="55.5" customHeight="1" x14ac:dyDescent="0.25">
      <c r="A22" s="466" t="s">
        <v>0</v>
      </c>
      <c r="B22" s="467"/>
      <c r="C22" s="467"/>
      <c r="D22" s="467"/>
      <c r="E22" s="467"/>
      <c r="F22" s="468"/>
      <c r="G22" s="466" t="s">
        <v>78</v>
      </c>
      <c r="H22" s="467"/>
      <c r="I22" s="467"/>
      <c r="J22" s="467"/>
      <c r="K22" s="467"/>
      <c r="L22" s="467"/>
      <c r="M22" s="467"/>
      <c r="N22" s="467"/>
      <c r="O22" s="467"/>
      <c r="P22" s="467"/>
      <c r="Q22" s="467"/>
      <c r="R22" s="467"/>
      <c r="S22" s="467"/>
      <c r="T22" s="467"/>
      <c r="U22" s="467"/>
      <c r="V22" s="467"/>
      <c r="W22" s="467"/>
      <c r="X22" s="467"/>
      <c r="Y22" s="467"/>
      <c r="Z22" s="467"/>
      <c r="AA22" s="467"/>
      <c r="AB22" s="467"/>
      <c r="AC22" s="467"/>
      <c r="AD22" s="467"/>
      <c r="AE22" s="467"/>
      <c r="AF22" s="467"/>
      <c r="AG22" s="467"/>
      <c r="AH22" s="467"/>
      <c r="AI22" s="467"/>
      <c r="AJ22" s="467"/>
      <c r="AK22" s="467"/>
      <c r="AL22" s="467"/>
      <c r="AM22" s="467"/>
      <c r="AN22" s="467"/>
      <c r="AO22" s="467"/>
      <c r="AP22" s="467"/>
      <c r="AQ22" s="467"/>
      <c r="AR22" s="467"/>
      <c r="AS22" s="467"/>
      <c r="AT22" s="467"/>
      <c r="AU22" s="467"/>
      <c r="AV22" s="467"/>
      <c r="AW22" s="467"/>
      <c r="AX22" s="467"/>
      <c r="AY22" s="467"/>
      <c r="AZ22" s="467"/>
      <c r="BA22" s="467"/>
      <c r="BB22" s="467"/>
      <c r="BC22" s="467"/>
      <c r="BD22" s="467"/>
      <c r="BE22" s="467"/>
      <c r="BF22" s="467"/>
      <c r="BG22" s="467"/>
      <c r="BH22" s="467"/>
      <c r="BI22" s="467"/>
      <c r="BJ22" s="467"/>
      <c r="BK22" s="467"/>
      <c r="BL22" s="467"/>
      <c r="BM22" s="467"/>
      <c r="BN22" s="467"/>
      <c r="BO22" s="467"/>
      <c r="BP22" s="467"/>
      <c r="BQ22" s="467"/>
      <c r="BR22" s="467"/>
      <c r="BS22" s="467"/>
      <c r="BT22" s="467"/>
      <c r="BU22" s="467"/>
      <c r="BV22" s="468"/>
      <c r="BW22" s="466" t="s">
        <v>25</v>
      </c>
      <c r="BX22" s="467"/>
      <c r="BY22" s="467"/>
      <c r="BZ22" s="467"/>
      <c r="CA22" s="467"/>
      <c r="CB22" s="467"/>
      <c r="CC22" s="467"/>
      <c r="CD22" s="467"/>
      <c r="CE22" s="467"/>
      <c r="CF22" s="467"/>
      <c r="CG22" s="467"/>
      <c r="CH22" s="467"/>
      <c r="CI22" s="467"/>
      <c r="CJ22" s="467"/>
      <c r="CK22" s="467"/>
      <c r="CL22" s="468"/>
      <c r="CM22" s="466" t="s">
        <v>24</v>
      </c>
      <c r="CN22" s="467"/>
      <c r="CO22" s="467"/>
      <c r="CP22" s="467"/>
      <c r="CQ22" s="467"/>
      <c r="CR22" s="467"/>
      <c r="CS22" s="467"/>
      <c r="CT22" s="467"/>
      <c r="CU22" s="467"/>
      <c r="CV22" s="467"/>
      <c r="CW22" s="467"/>
      <c r="CX22" s="467"/>
      <c r="CY22" s="467"/>
      <c r="CZ22" s="467"/>
      <c r="DA22" s="468"/>
    </row>
    <row r="23" spans="1:105" s="60" customFormat="1" ht="12.75" x14ac:dyDescent="0.2">
      <c r="A23" s="472">
        <v>1</v>
      </c>
      <c r="B23" s="472"/>
      <c r="C23" s="472"/>
      <c r="D23" s="472"/>
      <c r="E23" s="472"/>
      <c r="F23" s="472"/>
      <c r="G23" s="472">
        <v>2</v>
      </c>
      <c r="H23" s="472"/>
      <c r="I23" s="472"/>
      <c r="J23" s="472"/>
      <c r="K23" s="472"/>
      <c r="L23" s="472"/>
      <c r="M23" s="472"/>
      <c r="N23" s="472"/>
      <c r="O23" s="472"/>
      <c r="P23" s="472"/>
      <c r="Q23" s="472"/>
      <c r="R23" s="472"/>
      <c r="S23" s="472"/>
      <c r="T23" s="472"/>
      <c r="U23" s="472"/>
      <c r="V23" s="472"/>
      <c r="W23" s="472"/>
      <c r="X23" s="472"/>
      <c r="Y23" s="472"/>
      <c r="Z23" s="472"/>
      <c r="AA23" s="472"/>
      <c r="AB23" s="472"/>
      <c r="AC23" s="472"/>
      <c r="AD23" s="472"/>
      <c r="AE23" s="472"/>
      <c r="AF23" s="472"/>
      <c r="AG23" s="472"/>
      <c r="AH23" s="472"/>
      <c r="AI23" s="472"/>
      <c r="AJ23" s="472"/>
      <c r="AK23" s="472"/>
      <c r="AL23" s="472"/>
      <c r="AM23" s="472"/>
      <c r="AN23" s="472"/>
      <c r="AO23" s="472"/>
      <c r="AP23" s="472"/>
      <c r="AQ23" s="472"/>
      <c r="AR23" s="472"/>
      <c r="AS23" s="472"/>
      <c r="AT23" s="472"/>
      <c r="AU23" s="472"/>
      <c r="AV23" s="472"/>
      <c r="AW23" s="472"/>
      <c r="AX23" s="472"/>
      <c r="AY23" s="472"/>
      <c r="AZ23" s="472"/>
      <c r="BA23" s="472"/>
      <c r="BB23" s="472"/>
      <c r="BC23" s="472"/>
      <c r="BD23" s="472"/>
      <c r="BE23" s="472"/>
      <c r="BF23" s="472"/>
      <c r="BG23" s="472"/>
      <c r="BH23" s="472"/>
      <c r="BI23" s="472"/>
      <c r="BJ23" s="472"/>
      <c r="BK23" s="472"/>
      <c r="BL23" s="472"/>
      <c r="BM23" s="472"/>
      <c r="BN23" s="472"/>
      <c r="BO23" s="472"/>
      <c r="BP23" s="472"/>
      <c r="BQ23" s="472"/>
      <c r="BR23" s="472"/>
      <c r="BS23" s="472"/>
      <c r="BT23" s="472"/>
      <c r="BU23" s="472"/>
      <c r="BV23" s="472"/>
      <c r="BW23" s="472">
        <v>3</v>
      </c>
      <c r="BX23" s="472"/>
      <c r="BY23" s="472"/>
      <c r="BZ23" s="472"/>
      <c r="CA23" s="472"/>
      <c r="CB23" s="472"/>
      <c r="CC23" s="472"/>
      <c r="CD23" s="472"/>
      <c r="CE23" s="472"/>
      <c r="CF23" s="472"/>
      <c r="CG23" s="472"/>
      <c r="CH23" s="472"/>
      <c r="CI23" s="472"/>
      <c r="CJ23" s="472"/>
      <c r="CK23" s="472"/>
      <c r="CL23" s="472"/>
      <c r="CM23" s="472">
        <v>4</v>
      </c>
      <c r="CN23" s="472"/>
      <c r="CO23" s="472"/>
      <c r="CP23" s="472"/>
      <c r="CQ23" s="472"/>
      <c r="CR23" s="472"/>
      <c r="CS23" s="472"/>
      <c r="CT23" s="472"/>
      <c r="CU23" s="472"/>
      <c r="CV23" s="472"/>
      <c r="CW23" s="472"/>
      <c r="CX23" s="472"/>
      <c r="CY23" s="472"/>
      <c r="CZ23" s="472"/>
      <c r="DA23" s="472"/>
    </row>
    <row r="24" spans="1:105" ht="15" customHeight="1" x14ac:dyDescent="0.25">
      <c r="A24" s="411" t="s">
        <v>26</v>
      </c>
      <c r="B24" s="411"/>
      <c r="C24" s="411"/>
      <c r="D24" s="411"/>
      <c r="E24" s="411"/>
      <c r="F24" s="411"/>
      <c r="G24" s="8"/>
      <c r="H24" s="553" t="s">
        <v>37</v>
      </c>
      <c r="I24" s="553"/>
      <c r="J24" s="553"/>
      <c r="K24" s="553"/>
      <c r="L24" s="553"/>
      <c r="M24" s="553"/>
      <c r="N24" s="553"/>
      <c r="O24" s="553"/>
      <c r="P24" s="553"/>
      <c r="Q24" s="553"/>
      <c r="R24" s="553"/>
      <c r="S24" s="553"/>
      <c r="T24" s="553"/>
      <c r="U24" s="553"/>
      <c r="V24" s="553"/>
      <c r="W24" s="553"/>
      <c r="X24" s="553"/>
      <c r="Y24" s="553"/>
      <c r="Z24" s="553"/>
      <c r="AA24" s="553"/>
      <c r="AB24" s="553"/>
      <c r="AC24" s="553"/>
      <c r="AD24" s="553"/>
      <c r="AE24" s="553"/>
      <c r="AF24" s="553"/>
      <c r="AG24" s="553"/>
      <c r="AH24" s="553"/>
      <c r="AI24" s="553"/>
      <c r="AJ24" s="553"/>
      <c r="AK24" s="553"/>
      <c r="AL24" s="553"/>
      <c r="AM24" s="553"/>
      <c r="AN24" s="553"/>
      <c r="AO24" s="553"/>
      <c r="AP24" s="553"/>
      <c r="AQ24" s="553"/>
      <c r="AR24" s="553"/>
      <c r="AS24" s="553"/>
      <c r="AT24" s="553"/>
      <c r="AU24" s="553"/>
      <c r="AV24" s="553"/>
      <c r="AW24" s="553"/>
      <c r="AX24" s="553"/>
      <c r="AY24" s="553"/>
      <c r="AZ24" s="553"/>
      <c r="BA24" s="553"/>
      <c r="BB24" s="553"/>
      <c r="BC24" s="553"/>
      <c r="BD24" s="553"/>
      <c r="BE24" s="553"/>
      <c r="BF24" s="553"/>
      <c r="BG24" s="553"/>
      <c r="BH24" s="553"/>
      <c r="BI24" s="553"/>
      <c r="BJ24" s="553"/>
      <c r="BK24" s="553"/>
      <c r="BL24" s="553"/>
      <c r="BM24" s="553"/>
      <c r="BN24" s="553"/>
      <c r="BO24" s="553"/>
      <c r="BP24" s="553"/>
      <c r="BQ24" s="553"/>
      <c r="BR24" s="553"/>
      <c r="BS24" s="553"/>
      <c r="BT24" s="553"/>
      <c r="BU24" s="553"/>
      <c r="BV24" s="554"/>
      <c r="BW24" s="551" t="s">
        <v>8</v>
      </c>
      <c r="BX24" s="551"/>
      <c r="BY24" s="551"/>
      <c r="BZ24" s="551"/>
      <c r="CA24" s="551"/>
      <c r="CB24" s="551"/>
      <c r="CC24" s="551"/>
      <c r="CD24" s="551"/>
      <c r="CE24" s="551"/>
      <c r="CF24" s="551"/>
      <c r="CG24" s="551"/>
      <c r="CH24" s="551"/>
      <c r="CI24" s="551"/>
      <c r="CJ24" s="551"/>
      <c r="CK24" s="551"/>
      <c r="CL24" s="551"/>
      <c r="CM24" s="551">
        <f>CM25</f>
        <v>7820108</v>
      </c>
      <c r="CN24" s="551"/>
      <c r="CO24" s="551"/>
      <c r="CP24" s="551"/>
      <c r="CQ24" s="551"/>
      <c r="CR24" s="551"/>
      <c r="CS24" s="551"/>
      <c r="CT24" s="551"/>
      <c r="CU24" s="551"/>
      <c r="CV24" s="551"/>
      <c r="CW24" s="551"/>
      <c r="CX24" s="551"/>
      <c r="CY24" s="551"/>
      <c r="CZ24" s="551"/>
      <c r="DA24" s="551"/>
    </row>
    <row r="25" spans="1:105" s="60" customFormat="1" ht="12.75" customHeight="1" x14ac:dyDescent="0.2">
      <c r="A25" s="579" t="s">
        <v>27</v>
      </c>
      <c r="B25" s="580"/>
      <c r="C25" s="580"/>
      <c r="D25" s="580"/>
      <c r="E25" s="580"/>
      <c r="F25" s="581"/>
      <c r="G25" s="10"/>
      <c r="H25" s="575" t="s">
        <v>1</v>
      </c>
      <c r="I25" s="575"/>
      <c r="J25" s="575"/>
      <c r="K25" s="575"/>
      <c r="L25" s="575"/>
      <c r="M25" s="575"/>
      <c r="N25" s="575"/>
      <c r="O25" s="575"/>
      <c r="P25" s="575"/>
      <c r="Q25" s="575"/>
      <c r="R25" s="575"/>
      <c r="S25" s="575"/>
      <c r="T25" s="575"/>
      <c r="U25" s="575"/>
      <c r="V25" s="575"/>
      <c r="W25" s="575"/>
      <c r="X25" s="575"/>
      <c r="Y25" s="575"/>
      <c r="Z25" s="575"/>
      <c r="AA25" s="575"/>
      <c r="AB25" s="575"/>
      <c r="AC25" s="575"/>
      <c r="AD25" s="575"/>
      <c r="AE25" s="575"/>
      <c r="AF25" s="575"/>
      <c r="AG25" s="575"/>
      <c r="AH25" s="575"/>
      <c r="AI25" s="575"/>
      <c r="AJ25" s="575"/>
      <c r="AK25" s="575"/>
      <c r="AL25" s="575"/>
      <c r="AM25" s="575"/>
      <c r="AN25" s="575"/>
      <c r="AO25" s="575"/>
      <c r="AP25" s="575"/>
      <c r="AQ25" s="575"/>
      <c r="AR25" s="575"/>
      <c r="AS25" s="575"/>
      <c r="AT25" s="575"/>
      <c r="AU25" s="575"/>
      <c r="AV25" s="575"/>
      <c r="AW25" s="575"/>
      <c r="AX25" s="575"/>
      <c r="AY25" s="575"/>
      <c r="AZ25" s="575"/>
      <c r="BA25" s="575"/>
      <c r="BB25" s="575"/>
      <c r="BC25" s="575"/>
      <c r="BD25" s="575"/>
      <c r="BE25" s="575"/>
      <c r="BF25" s="575"/>
      <c r="BG25" s="575"/>
      <c r="BH25" s="575"/>
      <c r="BI25" s="575"/>
      <c r="BJ25" s="575"/>
      <c r="BK25" s="575"/>
      <c r="BL25" s="575"/>
      <c r="BM25" s="575"/>
      <c r="BN25" s="575"/>
      <c r="BO25" s="575"/>
      <c r="BP25" s="575"/>
      <c r="BQ25" s="575"/>
      <c r="BR25" s="575"/>
      <c r="BS25" s="575"/>
      <c r="BT25" s="575"/>
      <c r="BU25" s="575"/>
      <c r="BV25" s="576"/>
      <c r="BW25" s="414">
        <v>35306000</v>
      </c>
      <c r="BX25" s="414"/>
      <c r="BY25" s="414"/>
      <c r="BZ25" s="414"/>
      <c r="CA25" s="414"/>
      <c r="CB25" s="414"/>
      <c r="CC25" s="414"/>
      <c r="CD25" s="414"/>
      <c r="CE25" s="414"/>
      <c r="CF25" s="414"/>
      <c r="CG25" s="414"/>
      <c r="CH25" s="414"/>
      <c r="CI25" s="414"/>
      <c r="CJ25" s="414"/>
      <c r="CK25" s="414"/>
      <c r="CL25" s="414"/>
      <c r="CM25" s="414">
        <f>BW25*0.22+52788</f>
        <v>7820108</v>
      </c>
      <c r="CN25" s="414"/>
      <c r="CO25" s="414"/>
      <c r="CP25" s="414"/>
      <c r="CQ25" s="414"/>
      <c r="CR25" s="414"/>
      <c r="CS25" s="414"/>
      <c r="CT25" s="414"/>
      <c r="CU25" s="414"/>
      <c r="CV25" s="414"/>
      <c r="CW25" s="414"/>
      <c r="CX25" s="414"/>
      <c r="CY25" s="414"/>
      <c r="CZ25" s="414"/>
      <c r="DA25" s="414"/>
    </row>
    <row r="26" spans="1:105" s="60" customFormat="1" ht="12.75" customHeight="1" x14ac:dyDescent="0.2">
      <c r="A26" s="582"/>
      <c r="B26" s="583"/>
      <c r="C26" s="583"/>
      <c r="D26" s="583"/>
      <c r="E26" s="583"/>
      <c r="F26" s="584"/>
      <c r="G26" s="9"/>
      <c r="H26" s="577" t="s">
        <v>38</v>
      </c>
      <c r="I26" s="577"/>
      <c r="J26" s="577"/>
      <c r="K26" s="577"/>
      <c r="L26" s="577"/>
      <c r="M26" s="577"/>
      <c r="N26" s="577"/>
      <c r="O26" s="577"/>
      <c r="P26" s="577"/>
      <c r="Q26" s="577"/>
      <c r="R26" s="577"/>
      <c r="S26" s="577"/>
      <c r="T26" s="577"/>
      <c r="U26" s="577"/>
      <c r="V26" s="577"/>
      <c r="W26" s="577"/>
      <c r="X26" s="577"/>
      <c r="Y26" s="577"/>
      <c r="Z26" s="577"/>
      <c r="AA26" s="577"/>
      <c r="AB26" s="577"/>
      <c r="AC26" s="577"/>
      <c r="AD26" s="577"/>
      <c r="AE26" s="577"/>
      <c r="AF26" s="577"/>
      <c r="AG26" s="577"/>
      <c r="AH26" s="577"/>
      <c r="AI26" s="577"/>
      <c r="AJ26" s="577"/>
      <c r="AK26" s="577"/>
      <c r="AL26" s="577"/>
      <c r="AM26" s="577"/>
      <c r="AN26" s="577"/>
      <c r="AO26" s="577"/>
      <c r="AP26" s="577"/>
      <c r="AQ26" s="577"/>
      <c r="AR26" s="577"/>
      <c r="AS26" s="577"/>
      <c r="AT26" s="577"/>
      <c r="AU26" s="577"/>
      <c r="AV26" s="577"/>
      <c r="AW26" s="577"/>
      <c r="AX26" s="577"/>
      <c r="AY26" s="577"/>
      <c r="AZ26" s="577"/>
      <c r="BA26" s="577"/>
      <c r="BB26" s="577"/>
      <c r="BC26" s="577"/>
      <c r="BD26" s="577"/>
      <c r="BE26" s="577"/>
      <c r="BF26" s="577"/>
      <c r="BG26" s="577"/>
      <c r="BH26" s="577"/>
      <c r="BI26" s="577"/>
      <c r="BJ26" s="577"/>
      <c r="BK26" s="577"/>
      <c r="BL26" s="577"/>
      <c r="BM26" s="577"/>
      <c r="BN26" s="577"/>
      <c r="BO26" s="577"/>
      <c r="BP26" s="577"/>
      <c r="BQ26" s="577"/>
      <c r="BR26" s="577"/>
      <c r="BS26" s="577"/>
      <c r="BT26" s="577"/>
      <c r="BU26" s="577"/>
      <c r="BV26" s="578"/>
      <c r="BW26" s="414"/>
      <c r="BX26" s="414"/>
      <c r="BY26" s="414"/>
      <c r="BZ26" s="414"/>
      <c r="CA26" s="414"/>
      <c r="CB26" s="414"/>
      <c r="CC26" s="414"/>
      <c r="CD26" s="414"/>
      <c r="CE26" s="414"/>
      <c r="CF26" s="414"/>
      <c r="CG26" s="414"/>
      <c r="CH26" s="414"/>
      <c r="CI26" s="414"/>
      <c r="CJ26" s="414"/>
      <c r="CK26" s="414"/>
      <c r="CL26" s="414"/>
      <c r="CM26" s="414"/>
      <c r="CN26" s="414"/>
      <c r="CO26" s="414"/>
      <c r="CP26" s="414"/>
      <c r="CQ26" s="414"/>
      <c r="CR26" s="414"/>
      <c r="CS26" s="414"/>
      <c r="CT26" s="414"/>
      <c r="CU26" s="414"/>
      <c r="CV26" s="414"/>
      <c r="CW26" s="414"/>
      <c r="CX26" s="414"/>
      <c r="CY26" s="414"/>
      <c r="CZ26" s="414"/>
      <c r="DA26" s="414"/>
    </row>
    <row r="27" spans="1:105" s="60" customFormat="1" ht="13.5" customHeight="1" x14ac:dyDescent="0.2">
      <c r="A27" s="411" t="s">
        <v>28</v>
      </c>
      <c r="B27" s="411"/>
      <c r="C27" s="411"/>
      <c r="D27" s="411"/>
      <c r="E27" s="411"/>
      <c r="F27" s="411"/>
      <c r="G27" s="8"/>
      <c r="H27" s="585" t="s">
        <v>39</v>
      </c>
      <c r="I27" s="585"/>
      <c r="J27" s="585"/>
      <c r="K27" s="585"/>
      <c r="L27" s="585"/>
      <c r="M27" s="585"/>
      <c r="N27" s="585"/>
      <c r="O27" s="585"/>
      <c r="P27" s="585"/>
      <c r="Q27" s="585"/>
      <c r="R27" s="585"/>
      <c r="S27" s="585"/>
      <c r="T27" s="585"/>
      <c r="U27" s="585"/>
      <c r="V27" s="585"/>
      <c r="W27" s="585"/>
      <c r="X27" s="585"/>
      <c r="Y27" s="585"/>
      <c r="Z27" s="585"/>
      <c r="AA27" s="585"/>
      <c r="AB27" s="585"/>
      <c r="AC27" s="585"/>
      <c r="AD27" s="585"/>
      <c r="AE27" s="585"/>
      <c r="AF27" s="585"/>
      <c r="AG27" s="585"/>
      <c r="AH27" s="585"/>
      <c r="AI27" s="585"/>
      <c r="AJ27" s="585"/>
      <c r="AK27" s="585"/>
      <c r="AL27" s="585"/>
      <c r="AM27" s="585"/>
      <c r="AN27" s="585"/>
      <c r="AO27" s="585"/>
      <c r="AP27" s="585"/>
      <c r="AQ27" s="585"/>
      <c r="AR27" s="585"/>
      <c r="AS27" s="585"/>
      <c r="AT27" s="585"/>
      <c r="AU27" s="585"/>
      <c r="AV27" s="585"/>
      <c r="AW27" s="585"/>
      <c r="AX27" s="585"/>
      <c r="AY27" s="585"/>
      <c r="AZ27" s="585"/>
      <c r="BA27" s="585"/>
      <c r="BB27" s="585"/>
      <c r="BC27" s="585"/>
      <c r="BD27" s="585"/>
      <c r="BE27" s="585"/>
      <c r="BF27" s="585"/>
      <c r="BG27" s="585"/>
      <c r="BH27" s="585"/>
      <c r="BI27" s="585"/>
      <c r="BJ27" s="585"/>
      <c r="BK27" s="585"/>
      <c r="BL27" s="585"/>
      <c r="BM27" s="585"/>
      <c r="BN27" s="585"/>
      <c r="BO27" s="585"/>
      <c r="BP27" s="585"/>
      <c r="BQ27" s="585"/>
      <c r="BR27" s="585"/>
      <c r="BS27" s="585"/>
      <c r="BT27" s="585"/>
      <c r="BU27" s="585"/>
      <c r="BV27" s="586"/>
      <c r="BW27" s="551"/>
      <c r="BX27" s="551"/>
      <c r="BY27" s="551"/>
      <c r="BZ27" s="551"/>
      <c r="CA27" s="551"/>
      <c r="CB27" s="551"/>
      <c r="CC27" s="551"/>
      <c r="CD27" s="551"/>
      <c r="CE27" s="551"/>
      <c r="CF27" s="551"/>
      <c r="CG27" s="551"/>
      <c r="CH27" s="551"/>
      <c r="CI27" s="551"/>
      <c r="CJ27" s="551"/>
      <c r="CK27" s="551"/>
      <c r="CL27" s="551"/>
      <c r="CM27" s="551"/>
      <c r="CN27" s="551"/>
      <c r="CO27" s="551"/>
      <c r="CP27" s="551"/>
      <c r="CQ27" s="551"/>
      <c r="CR27" s="551"/>
      <c r="CS27" s="551"/>
      <c r="CT27" s="551"/>
      <c r="CU27" s="551"/>
      <c r="CV27" s="551"/>
      <c r="CW27" s="551"/>
      <c r="CX27" s="551"/>
      <c r="CY27" s="551"/>
      <c r="CZ27" s="551"/>
      <c r="DA27" s="551"/>
    </row>
    <row r="28" spans="1:105" s="60" customFormat="1" ht="26.25" customHeight="1" x14ac:dyDescent="0.2">
      <c r="A28" s="411" t="s">
        <v>29</v>
      </c>
      <c r="B28" s="411"/>
      <c r="C28" s="411"/>
      <c r="D28" s="411"/>
      <c r="E28" s="411"/>
      <c r="F28" s="411"/>
      <c r="G28" s="8"/>
      <c r="H28" s="585" t="s">
        <v>40</v>
      </c>
      <c r="I28" s="585"/>
      <c r="J28" s="585"/>
      <c r="K28" s="585"/>
      <c r="L28" s="585"/>
      <c r="M28" s="585"/>
      <c r="N28" s="585"/>
      <c r="O28" s="585"/>
      <c r="P28" s="585"/>
      <c r="Q28" s="585"/>
      <c r="R28" s="585"/>
      <c r="S28" s="585"/>
      <c r="T28" s="585"/>
      <c r="U28" s="585"/>
      <c r="V28" s="585"/>
      <c r="W28" s="585"/>
      <c r="X28" s="585"/>
      <c r="Y28" s="585"/>
      <c r="Z28" s="585"/>
      <c r="AA28" s="585"/>
      <c r="AB28" s="585"/>
      <c r="AC28" s="585"/>
      <c r="AD28" s="585"/>
      <c r="AE28" s="585"/>
      <c r="AF28" s="585"/>
      <c r="AG28" s="585"/>
      <c r="AH28" s="585"/>
      <c r="AI28" s="585"/>
      <c r="AJ28" s="585"/>
      <c r="AK28" s="585"/>
      <c r="AL28" s="585"/>
      <c r="AM28" s="585"/>
      <c r="AN28" s="585"/>
      <c r="AO28" s="585"/>
      <c r="AP28" s="585"/>
      <c r="AQ28" s="585"/>
      <c r="AR28" s="585"/>
      <c r="AS28" s="585"/>
      <c r="AT28" s="585"/>
      <c r="AU28" s="585"/>
      <c r="AV28" s="585"/>
      <c r="AW28" s="585"/>
      <c r="AX28" s="585"/>
      <c r="AY28" s="585"/>
      <c r="AZ28" s="585"/>
      <c r="BA28" s="585"/>
      <c r="BB28" s="585"/>
      <c r="BC28" s="585"/>
      <c r="BD28" s="585"/>
      <c r="BE28" s="585"/>
      <c r="BF28" s="585"/>
      <c r="BG28" s="585"/>
      <c r="BH28" s="585"/>
      <c r="BI28" s="585"/>
      <c r="BJ28" s="585"/>
      <c r="BK28" s="585"/>
      <c r="BL28" s="585"/>
      <c r="BM28" s="585"/>
      <c r="BN28" s="585"/>
      <c r="BO28" s="585"/>
      <c r="BP28" s="585"/>
      <c r="BQ28" s="585"/>
      <c r="BR28" s="585"/>
      <c r="BS28" s="585"/>
      <c r="BT28" s="585"/>
      <c r="BU28" s="585"/>
      <c r="BV28" s="586"/>
      <c r="BW28" s="551"/>
      <c r="BX28" s="551"/>
      <c r="BY28" s="551"/>
      <c r="BZ28" s="551"/>
      <c r="CA28" s="551"/>
      <c r="CB28" s="551"/>
      <c r="CC28" s="551"/>
      <c r="CD28" s="551"/>
      <c r="CE28" s="551"/>
      <c r="CF28" s="551"/>
      <c r="CG28" s="551"/>
      <c r="CH28" s="551"/>
      <c r="CI28" s="551"/>
      <c r="CJ28" s="551"/>
      <c r="CK28" s="551"/>
      <c r="CL28" s="551"/>
      <c r="CM28" s="551"/>
      <c r="CN28" s="551"/>
      <c r="CO28" s="551"/>
      <c r="CP28" s="551"/>
      <c r="CQ28" s="551"/>
      <c r="CR28" s="551"/>
      <c r="CS28" s="551"/>
      <c r="CT28" s="551"/>
      <c r="CU28" s="551"/>
      <c r="CV28" s="551"/>
      <c r="CW28" s="551"/>
      <c r="CX28" s="551"/>
      <c r="CY28" s="551"/>
      <c r="CZ28" s="551"/>
      <c r="DA28" s="551"/>
    </row>
    <row r="29" spans="1:105" s="60" customFormat="1" ht="26.25" customHeight="1" x14ac:dyDescent="0.2">
      <c r="A29" s="411" t="s">
        <v>30</v>
      </c>
      <c r="B29" s="411"/>
      <c r="C29" s="411"/>
      <c r="D29" s="411"/>
      <c r="E29" s="411"/>
      <c r="F29" s="411"/>
      <c r="G29" s="8"/>
      <c r="H29" s="553" t="s">
        <v>41</v>
      </c>
      <c r="I29" s="553"/>
      <c r="J29" s="553"/>
      <c r="K29" s="553"/>
      <c r="L29" s="553"/>
      <c r="M29" s="553"/>
      <c r="N29" s="553"/>
      <c r="O29" s="553"/>
      <c r="P29" s="553"/>
      <c r="Q29" s="553"/>
      <c r="R29" s="553"/>
      <c r="S29" s="553"/>
      <c r="T29" s="553"/>
      <c r="U29" s="553"/>
      <c r="V29" s="553"/>
      <c r="W29" s="553"/>
      <c r="X29" s="553"/>
      <c r="Y29" s="553"/>
      <c r="Z29" s="553"/>
      <c r="AA29" s="553"/>
      <c r="AB29" s="553"/>
      <c r="AC29" s="553"/>
      <c r="AD29" s="553"/>
      <c r="AE29" s="553"/>
      <c r="AF29" s="553"/>
      <c r="AG29" s="553"/>
      <c r="AH29" s="553"/>
      <c r="AI29" s="553"/>
      <c r="AJ29" s="553"/>
      <c r="AK29" s="553"/>
      <c r="AL29" s="553"/>
      <c r="AM29" s="553"/>
      <c r="AN29" s="553"/>
      <c r="AO29" s="553"/>
      <c r="AP29" s="553"/>
      <c r="AQ29" s="553"/>
      <c r="AR29" s="553"/>
      <c r="AS29" s="553"/>
      <c r="AT29" s="553"/>
      <c r="AU29" s="553"/>
      <c r="AV29" s="553"/>
      <c r="AW29" s="553"/>
      <c r="AX29" s="553"/>
      <c r="AY29" s="553"/>
      <c r="AZ29" s="553"/>
      <c r="BA29" s="553"/>
      <c r="BB29" s="553"/>
      <c r="BC29" s="553"/>
      <c r="BD29" s="553"/>
      <c r="BE29" s="553"/>
      <c r="BF29" s="553"/>
      <c r="BG29" s="553"/>
      <c r="BH29" s="553"/>
      <c r="BI29" s="553"/>
      <c r="BJ29" s="553"/>
      <c r="BK29" s="553"/>
      <c r="BL29" s="553"/>
      <c r="BM29" s="553"/>
      <c r="BN29" s="553"/>
      <c r="BO29" s="553"/>
      <c r="BP29" s="553"/>
      <c r="BQ29" s="553"/>
      <c r="BR29" s="553"/>
      <c r="BS29" s="553"/>
      <c r="BT29" s="553"/>
      <c r="BU29" s="553"/>
      <c r="BV29" s="554"/>
      <c r="BW29" s="551" t="s">
        <v>8</v>
      </c>
      <c r="BX29" s="551"/>
      <c r="BY29" s="551"/>
      <c r="BZ29" s="551"/>
      <c r="CA29" s="551"/>
      <c r="CB29" s="551"/>
      <c r="CC29" s="551"/>
      <c r="CD29" s="551"/>
      <c r="CE29" s="551"/>
      <c r="CF29" s="551"/>
      <c r="CG29" s="551"/>
      <c r="CH29" s="551"/>
      <c r="CI29" s="551"/>
      <c r="CJ29" s="551"/>
      <c r="CK29" s="551"/>
      <c r="CL29" s="551"/>
      <c r="CM29" s="551">
        <f>CM30+CM32</f>
        <v>1094486</v>
      </c>
      <c r="CN29" s="551"/>
      <c r="CO29" s="551"/>
      <c r="CP29" s="551"/>
      <c r="CQ29" s="551"/>
      <c r="CR29" s="551"/>
      <c r="CS29" s="551"/>
      <c r="CT29" s="551"/>
      <c r="CU29" s="551"/>
      <c r="CV29" s="551"/>
      <c r="CW29" s="551"/>
      <c r="CX29" s="551"/>
      <c r="CY29" s="551"/>
      <c r="CZ29" s="551"/>
      <c r="DA29" s="551"/>
    </row>
    <row r="30" spans="1:105" s="60" customFormat="1" ht="12.75" customHeight="1" x14ac:dyDescent="0.2">
      <c r="A30" s="579" t="s">
        <v>31</v>
      </c>
      <c r="B30" s="580"/>
      <c r="C30" s="580"/>
      <c r="D30" s="580"/>
      <c r="E30" s="580"/>
      <c r="F30" s="581"/>
      <c r="G30" s="10"/>
      <c r="H30" s="575" t="s">
        <v>1</v>
      </c>
      <c r="I30" s="575"/>
      <c r="J30" s="575"/>
      <c r="K30" s="575"/>
      <c r="L30" s="575"/>
      <c r="M30" s="575"/>
      <c r="N30" s="575"/>
      <c r="O30" s="575"/>
      <c r="P30" s="575"/>
      <c r="Q30" s="575"/>
      <c r="R30" s="575"/>
      <c r="S30" s="575"/>
      <c r="T30" s="575"/>
      <c r="U30" s="575"/>
      <c r="V30" s="575"/>
      <c r="W30" s="575"/>
      <c r="X30" s="575"/>
      <c r="Y30" s="575"/>
      <c r="Z30" s="575"/>
      <c r="AA30" s="575"/>
      <c r="AB30" s="575"/>
      <c r="AC30" s="575"/>
      <c r="AD30" s="575"/>
      <c r="AE30" s="575"/>
      <c r="AF30" s="575"/>
      <c r="AG30" s="575"/>
      <c r="AH30" s="575"/>
      <c r="AI30" s="575"/>
      <c r="AJ30" s="575"/>
      <c r="AK30" s="575"/>
      <c r="AL30" s="575"/>
      <c r="AM30" s="575"/>
      <c r="AN30" s="575"/>
      <c r="AO30" s="575"/>
      <c r="AP30" s="575"/>
      <c r="AQ30" s="575"/>
      <c r="AR30" s="575"/>
      <c r="AS30" s="575"/>
      <c r="AT30" s="575"/>
      <c r="AU30" s="575"/>
      <c r="AV30" s="575"/>
      <c r="AW30" s="575"/>
      <c r="AX30" s="575"/>
      <c r="AY30" s="575"/>
      <c r="AZ30" s="575"/>
      <c r="BA30" s="575"/>
      <c r="BB30" s="575"/>
      <c r="BC30" s="575"/>
      <c r="BD30" s="575"/>
      <c r="BE30" s="575"/>
      <c r="BF30" s="575"/>
      <c r="BG30" s="575"/>
      <c r="BH30" s="575"/>
      <c r="BI30" s="575"/>
      <c r="BJ30" s="575"/>
      <c r="BK30" s="575"/>
      <c r="BL30" s="575"/>
      <c r="BM30" s="575"/>
      <c r="BN30" s="575"/>
      <c r="BO30" s="575"/>
      <c r="BP30" s="575"/>
      <c r="BQ30" s="575"/>
      <c r="BR30" s="575"/>
      <c r="BS30" s="575"/>
      <c r="BT30" s="575"/>
      <c r="BU30" s="575"/>
      <c r="BV30" s="576"/>
      <c r="BW30" s="414">
        <v>35306000</v>
      </c>
      <c r="BX30" s="414"/>
      <c r="BY30" s="414"/>
      <c r="BZ30" s="414"/>
      <c r="CA30" s="414"/>
      <c r="CB30" s="414"/>
      <c r="CC30" s="414"/>
      <c r="CD30" s="414"/>
      <c r="CE30" s="414"/>
      <c r="CF30" s="414"/>
      <c r="CG30" s="414"/>
      <c r="CH30" s="414"/>
      <c r="CI30" s="414"/>
      <c r="CJ30" s="414"/>
      <c r="CK30" s="414"/>
      <c r="CL30" s="414"/>
      <c r="CM30" s="414">
        <f>BW30*0.029</f>
        <v>1023874</v>
      </c>
      <c r="CN30" s="414"/>
      <c r="CO30" s="414"/>
      <c r="CP30" s="414"/>
      <c r="CQ30" s="414"/>
      <c r="CR30" s="414"/>
      <c r="CS30" s="414"/>
      <c r="CT30" s="414"/>
      <c r="CU30" s="414"/>
      <c r="CV30" s="414"/>
      <c r="CW30" s="414"/>
      <c r="CX30" s="414"/>
      <c r="CY30" s="414"/>
      <c r="CZ30" s="414"/>
      <c r="DA30" s="414"/>
    </row>
    <row r="31" spans="1:105" s="60" customFormat="1" ht="25.5" customHeight="1" x14ac:dyDescent="0.2">
      <c r="A31" s="582"/>
      <c r="B31" s="583"/>
      <c r="C31" s="583"/>
      <c r="D31" s="583"/>
      <c r="E31" s="583"/>
      <c r="F31" s="584"/>
      <c r="G31" s="9"/>
      <c r="H31" s="577" t="s">
        <v>42</v>
      </c>
      <c r="I31" s="577"/>
      <c r="J31" s="577"/>
      <c r="K31" s="577"/>
      <c r="L31" s="577"/>
      <c r="M31" s="577"/>
      <c r="N31" s="577"/>
      <c r="O31" s="577"/>
      <c r="P31" s="577"/>
      <c r="Q31" s="577"/>
      <c r="R31" s="577"/>
      <c r="S31" s="577"/>
      <c r="T31" s="577"/>
      <c r="U31" s="577"/>
      <c r="V31" s="577"/>
      <c r="W31" s="577"/>
      <c r="X31" s="577"/>
      <c r="Y31" s="577"/>
      <c r="Z31" s="577"/>
      <c r="AA31" s="577"/>
      <c r="AB31" s="577"/>
      <c r="AC31" s="577"/>
      <c r="AD31" s="577"/>
      <c r="AE31" s="577"/>
      <c r="AF31" s="577"/>
      <c r="AG31" s="577"/>
      <c r="AH31" s="577"/>
      <c r="AI31" s="577"/>
      <c r="AJ31" s="577"/>
      <c r="AK31" s="577"/>
      <c r="AL31" s="577"/>
      <c r="AM31" s="577"/>
      <c r="AN31" s="577"/>
      <c r="AO31" s="577"/>
      <c r="AP31" s="577"/>
      <c r="AQ31" s="577"/>
      <c r="AR31" s="577"/>
      <c r="AS31" s="577"/>
      <c r="AT31" s="577"/>
      <c r="AU31" s="577"/>
      <c r="AV31" s="577"/>
      <c r="AW31" s="577"/>
      <c r="AX31" s="577"/>
      <c r="AY31" s="577"/>
      <c r="AZ31" s="577"/>
      <c r="BA31" s="577"/>
      <c r="BB31" s="577"/>
      <c r="BC31" s="577"/>
      <c r="BD31" s="577"/>
      <c r="BE31" s="577"/>
      <c r="BF31" s="577"/>
      <c r="BG31" s="577"/>
      <c r="BH31" s="577"/>
      <c r="BI31" s="577"/>
      <c r="BJ31" s="577"/>
      <c r="BK31" s="577"/>
      <c r="BL31" s="577"/>
      <c r="BM31" s="577"/>
      <c r="BN31" s="577"/>
      <c r="BO31" s="577"/>
      <c r="BP31" s="577"/>
      <c r="BQ31" s="577"/>
      <c r="BR31" s="577"/>
      <c r="BS31" s="577"/>
      <c r="BT31" s="577"/>
      <c r="BU31" s="577"/>
      <c r="BV31" s="578"/>
      <c r="BW31" s="414"/>
      <c r="BX31" s="414"/>
      <c r="BY31" s="414"/>
      <c r="BZ31" s="414"/>
      <c r="CA31" s="414"/>
      <c r="CB31" s="414"/>
      <c r="CC31" s="414"/>
      <c r="CD31" s="414"/>
      <c r="CE31" s="414"/>
      <c r="CF31" s="414"/>
      <c r="CG31" s="414"/>
      <c r="CH31" s="414"/>
      <c r="CI31" s="414"/>
      <c r="CJ31" s="414"/>
      <c r="CK31" s="414"/>
      <c r="CL31" s="414"/>
      <c r="CM31" s="414"/>
      <c r="CN31" s="414"/>
      <c r="CO31" s="414"/>
      <c r="CP31" s="414"/>
      <c r="CQ31" s="414"/>
      <c r="CR31" s="414"/>
      <c r="CS31" s="414"/>
      <c r="CT31" s="414"/>
      <c r="CU31" s="414"/>
      <c r="CV31" s="414"/>
      <c r="CW31" s="414"/>
      <c r="CX31" s="414"/>
      <c r="CY31" s="414"/>
      <c r="CZ31" s="414"/>
      <c r="DA31" s="414"/>
    </row>
    <row r="32" spans="1:105" s="60" customFormat="1" ht="26.25" customHeight="1" x14ac:dyDescent="0.2">
      <c r="A32" s="411" t="s">
        <v>32</v>
      </c>
      <c r="B32" s="411"/>
      <c r="C32" s="411"/>
      <c r="D32" s="411"/>
      <c r="E32" s="411"/>
      <c r="F32" s="411"/>
      <c r="G32" s="8"/>
      <c r="H32" s="585" t="s">
        <v>43</v>
      </c>
      <c r="I32" s="585"/>
      <c r="J32" s="585"/>
      <c r="K32" s="585"/>
      <c r="L32" s="585"/>
      <c r="M32" s="585"/>
      <c r="N32" s="585"/>
      <c r="O32" s="585"/>
      <c r="P32" s="585"/>
      <c r="Q32" s="585"/>
      <c r="R32" s="585"/>
      <c r="S32" s="585"/>
      <c r="T32" s="585"/>
      <c r="U32" s="585"/>
      <c r="V32" s="585"/>
      <c r="W32" s="585"/>
      <c r="X32" s="585"/>
      <c r="Y32" s="585"/>
      <c r="Z32" s="585"/>
      <c r="AA32" s="585"/>
      <c r="AB32" s="585"/>
      <c r="AC32" s="585"/>
      <c r="AD32" s="585"/>
      <c r="AE32" s="585"/>
      <c r="AF32" s="585"/>
      <c r="AG32" s="585"/>
      <c r="AH32" s="585"/>
      <c r="AI32" s="585"/>
      <c r="AJ32" s="585"/>
      <c r="AK32" s="585"/>
      <c r="AL32" s="585"/>
      <c r="AM32" s="585"/>
      <c r="AN32" s="585"/>
      <c r="AO32" s="585"/>
      <c r="AP32" s="585"/>
      <c r="AQ32" s="585"/>
      <c r="AR32" s="585"/>
      <c r="AS32" s="585"/>
      <c r="AT32" s="585"/>
      <c r="AU32" s="585"/>
      <c r="AV32" s="585"/>
      <c r="AW32" s="585"/>
      <c r="AX32" s="585"/>
      <c r="AY32" s="585"/>
      <c r="AZ32" s="585"/>
      <c r="BA32" s="585"/>
      <c r="BB32" s="585"/>
      <c r="BC32" s="585"/>
      <c r="BD32" s="585"/>
      <c r="BE32" s="585"/>
      <c r="BF32" s="585"/>
      <c r="BG32" s="585"/>
      <c r="BH32" s="585"/>
      <c r="BI32" s="585"/>
      <c r="BJ32" s="585"/>
      <c r="BK32" s="585"/>
      <c r="BL32" s="585"/>
      <c r="BM32" s="585"/>
      <c r="BN32" s="585"/>
      <c r="BO32" s="585"/>
      <c r="BP32" s="585"/>
      <c r="BQ32" s="585"/>
      <c r="BR32" s="585"/>
      <c r="BS32" s="585"/>
      <c r="BT32" s="585"/>
      <c r="BU32" s="585"/>
      <c r="BV32" s="586"/>
      <c r="BW32" s="414">
        <v>35306000</v>
      </c>
      <c r="BX32" s="414"/>
      <c r="BY32" s="414"/>
      <c r="BZ32" s="414"/>
      <c r="CA32" s="414"/>
      <c r="CB32" s="414"/>
      <c r="CC32" s="414"/>
      <c r="CD32" s="414"/>
      <c r="CE32" s="414"/>
      <c r="CF32" s="414"/>
      <c r="CG32" s="414"/>
      <c r="CH32" s="414"/>
      <c r="CI32" s="414"/>
      <c r="CJ32" s="414"/>
      <c r="CK32" s="414"/>
      <c r="CL32" s="414"/>
      <c r="CM32" s="414">
        <f>BW32*0.002</f>
        <v>70612</v>
      </c>
      <c r="CN32" s="414"/>
      <c r="CO32" s="414"/>
      <c r="CP32" s="414"/>
      <c r="CQ32" s="414"/>
      <c r="CR32" s="414"/>
      <c r="CS32" s="414"/>
      <c r="CT32" s="414"/>
      <c r="CU32" s="414"/>
      <c r="CV32" s="414"/>
      <c r="CW32" s="414"/>
      <c r="CX32" s="414"/>
      <c r="CY32" s="414"/>
      <c r="CZ32" s="414"/>
      <c r="DA32" s="414"/>
    </row>
    <row r="33" spans="1:105" s="60" customFormat="1" ht="27" customHeight="1" x14ac:dyDescent="0.2">
      <c r="A33" s="411" t="s">
        <v>33</v>
      </c>
      <c r="B33" s="411"/>
      <c r="C33" s="411"/>
      <c r="D33" s="411"/>
      <c r="E33" s="411"/>
      <c r="F33" s="411"/>
      <c r="G33" s="8"/>
      <c r="H33" s="585" t="s">
        <v>44</v>
      </c>
      <c r="I33" s="585"/>
      <c r="J33" s="585"/>
      <c r="K33" s="585"/>
      <c r="L33" s="585"/>
      <c r="M33" s="585"/>
      <c r="N33" s="585"/>
      <c r="O33" s="585"/>
      <c r="P33" s="585"/>
      <c r="Q33" s="585"/>
      <c r="R33" s="585"/>
      <c r="S33" s="585"/>
      <c r="T33" s="585"/>
      <c r="U33" s="585"/>
      <c r="V33" s="585"/>
      <c r="W33" s="585"/>
      <c r="X33" s="585"/>
      <c r="Y33" s="585"/>
      <c r="Z33" s="585"/>
      <c r="AA33" s="585"/>
      <c r="AB33" s="585"/>
      <c r="AC33" s="585"/>
      <c r="AD33" s="585"/>
      <c r="AE33" s="585"/>
      <c r="AF33" s="585"/>
      <c r="AG33" s="585"/>
      <c r="AH33" s="585"/>
      <c r="AI33" s="585"/>
      <c r="AJ33" s="585"/>
      <c r="AK33" s="585"/>
      <c r="AL33" s="585"/>
      <c r="AM33" s="585"/>
      <c r="AN33" s="585"/>
      <c r="AO33" s="585"/>
      <c r="AP33" s="585"/>
      <c r="AQ33" s="585"/>
      <c r="AR33" s="585"/>
      <c r="AS33" s="585"/>
      <c r="AT33" s="585"/>
      <c r="AU33" s="585"/>
      <c r="AV33" s="585"/>
      <c r="AW33" s="585"/>
      <c r="AX33" s="585"/>
      <c r="AY33" s="585"/>
      <c r="AZ33" s="585"/>
      <c r="BA33" s="585"/>
      <c r="BB33" s="585"/>
      <c r="BC33" s="585"/>
      <c r="BD33" s="585"/>
      <c r="BE33" s="585"/>
      <c r="BF33" s="585"/>
      <c r="BG33" s="585"/>
      <c r="BH33" s="585"/>
      <c r="BI33" s="585"/>
      <c r="BJ33" s="585"/>
      <c r="BK33" s="585"/>
      <c r="BL33" s="585"/>
      <c r="BM33" s="585"/>
      <c r="BN33" s="585"/>
      <c r="BO33" s="585"/>
      <c r="BP33" s="585"/>
      <c r="BQ33" s="585"/>
      <c r="BR33" s="585"/>
      <c r="BS33" s="585"/>
      <c r="BT33" s="585"/>
      <c r="BU33" s="585"/>
      <c r="BV33" s="586"/>
      <c r="BW33" s="414"/>
      <c r="BX33" s="414"/>
      <c r="BY33" s="414"/>
      <c r="BZ33" s="414"/>
      <c r="CA33" s="414"/>
      <c r="CB33" s="414"/>
      <c r="CC33" s="414"/>
      <c r="CD33" s="414"/>
      <c r="CE33" s="414"/>
      <c r="CF33" s="414"/>
      <c r="CG33" s="414"/>
      <c r="CH33" s="414"/>
      <c r="CI33" s="414"/>
      <c r="CJ33" s="414"/>
      <c r="CK33" s="414"/>
      <c r="CL33" s="414"/>
      <c r="CM33" s="414"/>
      <c r="CN33" s="414"/>
      <c r="CO33" s="414"/>
      <c r="CP33" s="414"/>
      <c r="CQ33" s="414"/>
      <c r="CR33" s="414"/>
      <c r="CS33" s="414"/>
      <c r="CT33" s="414"/>
      <c r="CU33" s="414"/>
      <c r="CV33" s="414"/>
      <c r="CW33" s="414"/>
      <c r="CX33" s="414"/>
      <c r="CY33" s="414"/>
      <c r="CZ33" s="414"/>
      <c r="DA33" s="414"/>
    </row>
    <row r="34" spans="1:105" s="60" customFormat="1" ht="27" customHeight="1" x14ac:dyDescent="0.2">
      <c r="A34" s="411" t="s">
        <v>34</v>
      </c>
      <c r="B34" s="411"/>
      <c r="C34" s="411"/>
      <c r="D34" s="411"/>
      <c r="E34" s="411"/>
      <c r="F34" s="411"/>
      <c r="G34" s="8"/>
      <c r="H34" s="585" t="s">
        <v>45</v>
      </c>
      <c r="I34" s="585"/>
      <c r="J34" s="585"/>
      <c r="K34" s="585"/>
      <c r="L34" s="585"/>
      <c r="M34" s="585"/>
      <c r="N34" s="585"/>
      <c r="O34" s="585"/>
      <c r="P34" s="585"/>
      <c r="Q34" s="585"/>
      <c r="R34" s="585"/>
      <c r="S34" s="585"/>
      <c r="T34" s="585"/>
      <c r="U34" s="585"/>
      <c r="V34" s="585"/>
      <c r="W34" s="585"/>
      <c r="X34" s="585"/>
      <c r="Y34" s="585"/>
      <c r="Z34" s="585"/>
      <c r="AA34" s="585"/>
      <c r="AB34" s="585"/>
      <c r="AC34" s="585"/>
      <c r="AD34" s="585"/>
      <c r="AE34" s="585"/>
      <c r="AF34" s="585"/>
      <c r="AG34" s="585"/>
      <c r="AH34" s="585"/>
      <c r="AI34" s="585"/>
      <c r="AJ34" s="585"/>
      <c r="AK34" s="585"/>
      <c r="AL34" s="585"/>
      <c r="AM34" s="585"/>
      <c r="AN34" s="585"/>
      <c r="AO34" s="585"/>
      <c r="AP34" s="585"/>
      <c r="AQ34" s="585"/>
      <c r="AR34" s="585"/>
      <c r="AS34" s="585"/>
      <c r="AT34" s="585"/>
      <c r="AU34" s="585"/>
      <c r="AV34" s="585"/>
      <c r="AW34" s="585"/>
      <c r="AX34" s="585"/>
      <c r="AY34" s="585"/>
      <c r="AZ34" s="585"/>
      <c r="BA34" s="585"/>
      <c r="BB34" s="585"/>
      <c r="BC34" s="585"/>
      <c r="BD34" s="585"/>
      <c r="BE34" s="585"/>
      <c r="BF34" s="585"/>
      <c r="BG34" s="585"/>
      <c r="BH34" s="585"/>
      <c r="BI34" s="585"/>
      <c r="BJ34" s="585"/>
      <c r="BK34" s="585"/>
      <c r="BL34" s="585"/>
      <c r="BM34" s="585"/>
      <c r="BN34" s="585"/>
      <c r="BO34" s="585"/>
      <c r="BP34" s="585"/>
      <c r="BQ34" s="585"/>
      <c r="BR34" s="585"/>
      <c r="BS34" s="585"/>
      <c r="BT34" s="585"/>
      <c r="BU34" s="585"/>
      <c r="BV34" s="586"/>
      <c r="BW34" s="414"/>
      <c r="BX34" s="414"/>
      <c r="BY34" s="414"/>
      <c r="BZ34" s="414"/>
      <c r="CA34" s="414"/>
      <c r="CB34" s="414"/>
      <c r="CC34" s="414"/>
      <c r="CD34" s="414"/>
      <c r="CE34" s="414"/>
      <c r="CF34" s="414"/>
      <c r="CG34" s="414"/>
      <c r="CH34" s="414"/>
      <c r="CI34" s="414"/>
      <c r="CJ34" s="414"/>
      <c r="CK34" s="414"/>
      <c r="CL34" s="414"/>
      <c r="CM34" s="414"/>
      <c r="CN34" s="414"/>
      <c r="CO34" s="414"/>
      <c r="CP34" s="414"/>
      <c r="CQ34" s="414"/>
      <c r="CR34" s="414"/>
      <c r="CS34" s="414"/>
      <c r="CT34" s="414"/>
      <c r="CU34" s="414"/>
      <c r="CV34" s="414"/>
      <c r="CW34" s="414"/>
      <c r="CX34" s="414"/>
      <c r="CY34" s="414"/>
      <c r="CZ34" s="414"/>
      <c r="DA34" s="414"/>
    </row>
    <row r="35" spans="1:105" s="60" customFormat="1" ht="27" customHeight="1" x14ac:dyDescent="0.2">
      <c r="A35" s="411" t="s">
        <v>35</v>
      </c>
      <c r="B35" s="411"/>
      <c r="C35" s="411"/>
      <c r="D35" s="411"/>
      <c r="E35" s="411"/>
      <c r="F35" s="411"/>
      <c r="G35" s="8"/>
      <c r="H35" s="585" t="s">
        <v>45</v>
      </c>
      <c r="I35" s="585"/>
      <c r="J35" s="585"/>
      <c r="K35" s="585"/>
      <c r="L35" s="585"/>
      <c r="M35" s="585"/>
      <c r="N35" s="585"/>
      <c r="O35" s="585"/>
      <c r="P35" s="585"/>
      <c r="Q35" s="585"/>
      <c r="R35" s="585"/>
      <c r="S35" s="585"/>
      <c r="T35" s="585"/>
      <c r="U35" s="585"/>
      <c r="V35" s="585"/>
      <c r="W35" s="585"/>
      <c r="X35" s="585"/>
      <c r="Y35" s="585"/>
      <c r="Z35" s="585"/>
      <c r="AA35" s="585"/>
      <c r="AB35" s="585"/>
      <c r="AC35" s="585"/>
      <c r="AD35" s="585"/>
      <c r="AE35" s="585"/>
      <c r="AF35" s="585"/>
      <c r="AG35" s="585"/>
      <c r="AH35" s="585"/>
      <c r="AI35" s="585"/>
      <c r="AJ35" s="585"/>
      <c r="AK35" s="585"/>
      <c r="AL35" s="585"/>
      <c r="AM35" s="585"/>
      <c r="AN35" s="585"/>
      <c r="AO35" s="585"/>
      <c r="AP35" s="585"/>
      <c r="AQ35" s="585"/>
      <c r="AR35" s="585"/>
      <c r="AS35" s="585"/>
      <c r="AT35" s="585"/>
      <c r="AU35" s="585"/>
      <c r="AV35" s="585"/>
      <c r="AW35" s="585"/>
      <c r="AX35" s="585"/>
      <c r="AY35" s="585"/>
      <c r="AZ35" s="585"/>
      <c r="BA35" s="585"/>
      <c r="BB35" s="585"/>
      <c r="BC35" s="585"/>
      <c r="BD35" s="585"/>
      <c r="BE35" s="585"/>
      <c r="BF35" s="585"/>
      <c r="BG35" s="585"/>
      <c r="BH35" s="585"/>
      <c r="BI35" s="585"/>
      <c r="BJ35" s="585"/>
      <c r="BK35" s="585"/>
      <c r="BL35" s="585"/>
      <c r="BM35" s="585"/>
      <c r="BN35" s="585"/>
      <c r="BO35" s="585"/>
      <c r="BP35" s="585"/>
      <c r="BQ35" s="585"/>
      <c r="BR35" s="585"/>
      <c r="BS35" s="585"/>
      <c r="BT35" s="585"/>
      <c r="BU35" s="585"/>
      <c r="BV35" s="586"/>
      <c r="BW35" s="414"/>
      <c r="BX35" s="414"/>
      <c r="BY35" s="414"/>
      <c r="BZ35" s="414"/>
      <c r="CA35" s="414"/>
      <c r="CB35" s="414"/>
      <c r="CC35" s="414"/>
      <c r="CD35" s="414"/>
      <c r="CE35" s="414"/>
      <c r="CF35" s="414"/>
      <c r="CG35" s="414"/>
      <c r="CH35" s="414"/>
      <c r="CI35" s="414"/>
      <c r="CJ35" s="414"/>
      <c r="CK35" s="414"/>
      <c r="CL35" s="414"/>
      <c r="CM35" s="414"/>
      <c r="CN35" s="414"/>
      <c r="CO35" s="414"/>
      <c r="CP35" s="414"/>
      <c r="CQ35" s="414"/>
      <c r="CR35" s="414"/>
      <c r="CS35" s="414"/>
      <c r="CT35" s="414"/>
      <c r="CU35" s="414"/>
      <c r="CV35" s="414"/>
      <c r="CW35" s="414"/>
      <c r="CX35" s="414"/>
      <c r="CY35" s="414"/>
      <c r="CZ35" s="414"/>
      <c r="DA35" s="414"/>
    </row>
    <row r="36" spans="1:105" s="60" customFormat="1" ht="26.25" customHeight="1" x14ac:dyDescent="0.2">
      <c r="A36" s="411" t="s">
        <v>36</v>
      </c>
      <c r="B36" s="411"/>
      <c r="C36" s="411"/>
      <c r="D36" s="411"/>
      <c r="E36" s="411"/>
      <c r="F36" s="411"/>
      <c r="G36" s="8"/>
      <c r="H36" s="553" t="s">
        <v>46</v>
      </c>
      <c r="I36" s="553"/>
      <c r="J36" s="553"/>
      <c r="K36" s="553"/>
      <c r="L36" s="553"/>
      <c r="M36" s="553"/>
      <c r="N36" s="553"/>
      <c r="O36" s="553"/>
      <c r="P36" s="553"/>
      <c r="Q36" s="553"/>
      <c r="R36" s="553"/>
      <c r="S36" s="553"/>
      <c r="T36" s="553"/>
      <c r="U36" s="553"/>
      <c r="V36" s="553"/>
      <c r="W36" s="553"/>
      <c r="X36" s="553"/>
      <c r="Y36" s="553"/>
      <c r="Z36" s="553"/>
      <c r="AA36" s="553"/>
      <c r="AB36" s="553"/>
      <c r="AC36" s="553"/>
      <c r="AD36" s="553"/>
      <c r="AE36" s="553"/>
      <c r="AF36" s="553"/>
      <c r="AG36" s="553"/>
      <c r="AH36" s="553"/>
      <c r="AI36" s="553"/>
      <c r="AJ36" s="553"/>
      <c r="AK36" s="553"/>
      <c r="AL36" s="553"/>
      <c r="AM36" s="553"/>
      <c r="AN36" s="553"/>
      <c r="AO36" s="553"/>
      <c r="AP36" s="553"/>
      <c r="AQ36" s="553"/>
      <c r="AR36" s="553"/>
      <c r="AS36" s="553"/>
      <c r="AT36" s="553"/>
      <c r="AU36" s="553"/>
      <c r="AV36" s="553"/>
      <c r="AW36" s="553"/>
      <c r="AX36" s="553"/>
      <c r="AY36" s="553"/>
      <c r="AZ36" s="553"/>
      <c r="BA36" s="553"/>
      <c r="BB36" s="553"/>
      <c r="BC36" s="553"/>
      <c r="BD36" s="553"/>
      <c r="BE36" s="553"/>
      <c r="BF36" s="553"/>
      <c r="BG36" s="553"/>
      <c r="BH36" s="553"/>
      <c r="BI36" s="553"/>
      <c r="BJ36" s="553"/>
      <c r="BK36" s="553"/>
      <c r="BL36" s="553"/>
      <c r="BM36" s="553"/>
      <c r="BN36" s="553"/>
      <c r="BO36" s="553"/>
      <c r="BP36" s="553"/>
      <c r="BQ36" s="553"/>
      <c r="BR36" s="553"/>
      <c r="BS36" s="553"/>
      <c r="BT36" s="553"/>
      <c r="BU36" s="553"/>
      <c r="BV36" s="554"/>
      <c r="BW36" s="414">
        <v>35306000</v>
      </c>
      <c r="BX36" s="414"/>
      <c r="BY36" s="414"/>
      <c r="BZ36" s="414"/>
      <c r="CA36" s="414"/>
      <c r="CB36" s="414"/>
      <c r="CC36" s="414"/>
      <c r="CD36" s="414"/>
      <c r="CE36" s="414"/>
      <c r="CF36" s="414"/>
      <c r="CG36" s="414"/>
      <c r="CH36" s="414"/>
      <c r="CI36" s="414"/>
      <c r="CJ36" s="414"/>
      <c r="CK36" s="414"/>
      <c r="CL36" s="414"/>
      <c r="CM36" s="415">
        <f>BW36*0.051</f>
        <v>1800606</v>
      </c>
      <c r="CN36" s="416"/>
      <c r="CO36" s="416"/>
      <c r="CP36" s="416"/>
      <c r="CQ36" s="416"/>
      <c r="CR36" s="416"/>
      <c r="CS36" s="416"/>
      <c r="CT36" s="416"/>
      <c r="CU36" s="416"/>
      <c r="CV36" s="416"/>
      <c r="CW36" s="416"/>
      <c r="CX36" s="416"/>
      <c r="CY36" s="416"/>
      <c r="CZ36" s="416"/>
      <c r="DA36" s="417"/>
    </row>
    <row r="37" spans="1:105" s="60" customFormat="1" ht="13.5" customHeight="1" x14ac:dyDescent="0.2">
      <c r="A37" s="411"/>
      <c r="B37" s="411"/>
      <c r="C37" s="411"/>
      <c r="D37" s="411"/>
      <c r="E37" s="411"/>
      <c r="F37" s="411"/>
      <c r="G37" s="590" t="s">
        <v>7</v>
      </c>
      <c r="H37" s="591"/>
      <c r="I37" s="591"/>
      <c r="J37" s="591"/>
      <c r="K37" s="591"/>
      <c r="L37" s="591"/>
      <c r="M37" s="591"/>
      <c r="N37" s="591"/>
      <c r="O37" s="591"/>
      <c r="P37" s="591"/>
      <c r="Q37" s="591"/>
      <c r="R37" s="591"/>
      <c r="S37" s="591"/>
      <c r="T37" s="591"/>
      <c r="U37" s="591"/>
      <c r="V37" s="591"/>
      <c r="W37" s="591"/>
      <c r="X37" s="591"/>
      <c r="Y37" s="591"/>
      <c r="Z37" s="591"/>
      <c r="AA37" s="591"/>
      <c r="AB37" s="591"/>
      <c r="AC37" s="591"/>
      <c r="AD37" s="591"/>
      <c r="AE37" s="591"/>
      <c r="AF37" s="591"/>
      <c r="AG37" s="591"/>
      <c r="AH37" s="591"/>
      <c r="AI37" s="591"/>
      <c r="AJ37" s="591"/>
      <c r="AK37" s="591"/>
      <c r="AL37" s="591"/>
      <c r="AM37" s="591"/>
      <c r="AN37" s="591"/>
      <c r="AO37" s="591"/>
      <c r="AP37" s="591"/>
      <c r="AQ37" s="591"/>
      <c r="AR37" s="591"/>
      <c r="AS37" s="591"/>
      <c r="AT37" s="591"/>
      <c r="AU37" s="591"/>
      <c r="AV37" s="591"/>
      <c r="AW37" s="591"/>
      <c r="AX37" s="591"/>
      <c r="AY37" s="591"/>
      <c r="AZ37" s="591"/>
      <c r="BA37" s="591"/>
      <c r="BB37" s="591"/>
      <c r="BC37" s="591"/>
      <c r="BD37" s="591"/>
      <c r="BE37" s="591"/>
      <c r="BF37" s="591"/>
      <c r="BG37" s="591"/>
      <c r="BH37" s="591"/>
      <c r="BI37" s="591"/>
      <c r="BJ37" s="591"/>
      <c r="BK37" s="591"/>
      <c r="BL37" s="591"/>
      <c r="BM37" s="591"/>
      <c r="BN37" s="591"/>
      <c r="BO37" s="591"/>
      <c r="BP37" s="591"/>
      <c r="BQ37" s="591"/>
      <c r="BR37" s="591"/>
      <c r="BS37" s="591"/>
      <c r="BT37" s="591"/>
      <c r="BU37" s="591"/>
      <c r="BV37" s="592"/>
      <c r="BW37" s="551" t="s">
        <v>8</v>
      </c>
      <c r="BX37" s="551"/>
      <c r="BY37" s="551"/>
      <c r="BZ37" s="551"/>
      <c r="CA37" s="551"/>
      <c r="CB37" s="551"/>
      <c r="CC37" s="551"/>
      <c r="CD37" s="551"/>
      <c r="CE37" s="551"/>
      <c r="CF37" s="551"/>
      <c r="CG37" s="551"/>
      <c r="CH37" s="551"/>
      <c r="CI37" s="551"/>
      <c r="CJ37" s="551"/>
      <c r="CK37" s="551"/>
      <c r="CL37" s="551"/>
      <c r="CM37" s="589">
        <f>CM24+CM29+CM36</f>
        <v>10715200</v>
      </c>
      <c r="CN37" s="589"/>
      <c r="CO37" s="589"/>
      <c r="CP37" s="589"/>
      <c r="CQ37" s="589"/>
      <c r="CR37" s="589"/>
      <c r="CS37" s="589"/>
      <c r="CT37" s="589"/>
      <c r="CU37" s="589"/>
      <c r="CV37" s="589"/>
      <c r="CW37" s="589"/>
      <c r="CX37" s="589"/>
      <c r="CY37" s="589"/>
      <c r="CZ37" s="589"/>
      <c r="DA37" s="589"/>
    </row>
    <row r="38" spans="1:105" ht="3" customHeight="1" x14ac:dyDescent="0.25"/>
    <row r="39" spans="1:105" s="61" customFormat="1" ht="48" customHeight="1" x14ac:dyDescent="0.2">
      <c r="A39" s="587" t="s">
        <v>84</v>
      </c>
      <c r="B39" s="588"/>
      <c r="C39" s="588"/>
      <c r="D39" s="588"/>
      <c r="E39" s="588"/>
      <c r="F39" s="588"/>
      <c r="G39" s="588"/>
      <c r="H39" s="588"/>
      <c r="I39" s="588"/>
      <c r="J39" s="588"/>
      <c r="K39" s="588"/>
      <c r="L39" s="588"/>
      <c r="M39" s="588"/>
      <c r="N39" s="588"/>
      <c r="O39" s="588"/>
      <c r="P39" s="588"/>
      <c r="Q39" s="588"/>
      <c r="R39" s="588"/>
      <c r="S39" s="588"/>
      <c r="T39" s="588"/>
      <c r="U39" s="588"/>
      <c r="V39" s="588"/>
      <c r="W39" s="588"/>
      <c r="X39" s="588"/>
      <c r="Y39" s="588"/>
      <c r="Z39" s="588"/>
      <c r="AA39" s="588"/>
      <c r="AB39" s="588"/>
      <c r="AC39" s="588"/>
      <c r="AD39" s="588"/>
      <c r="AE39" s="588"/>
      <c r="AF39" s="588"/>
      <c r="AG39" s="588"/>
      <c r="AH39" s="588"/>
      <c r="AI39" s="588"/>
      <c r="AJ39" s="588"/>
      <c r="AK39" s="588"/>
      <c r="AL39" s="588"/>
      <c r="AM39" s="588"/>
      <c r="AN39" s="588"/>
      <c r="AO39" s="588"/>
      <c r="AP39" s="588"/>
      <c r="AQ39" s="588"/>
      <c r="AR39" s="588"/>
      <c r="AS39" s="588"/>
      <c r="AT39" s="588"/>
      <c r="AU39" s="588"/>
      <c r="AV39" s="588"/>
      <c r="AW39" s="588"/>
      <c r="AX39" s="588"/>
      <c r="AY39" s="588"/>
      <c r="AZ39" s="588"/>
      <c r="BA39" s="588"/>
      <c r="BB39" s="588"/>
      <c r="BC39" s="588"/>
      <c r="BD39" s="588"/>
      <c r="BE39" s="588"/>
      <c r="BF39" s="588"/>
      <c r="BG39" s="588"/>
      <c r="BH39" s="588"/>
      <c r="BI39" s="588"/>
      <c r="BJ39" s="588"/>
      <c r="BK39" s="588"/>
      <c r="BL39" s="588"/>
      <c r="BM39" s="588"/>
      <c r="BN39" s="588"/>
      <c r="BO39" s="588"/>
      <c r="BP39" s="588"/>
      <c r="BQ39" s="588"/>
      <c r="BR39" s="588"/>
      <c r="BS39" s="588"/>
      <c r="BT39" s="588"/>
      <c r="BU39" s="588"/>
      <c r="BV39" s="588"/>
      <c r="BW39" s="588"/>
      <c r="BX39" s="588"/>
      <c r="BY39" s="588"/>
      <c r="BZ39" s="588"/>
      <c r="CA39" s="588"/>
      <c r="CB39" s="588"/>
      <c r="CC39" s="588"/>
      <c r="CD39" s="588"/>
      <c r="CE39" s="588"/>
      <c r="CF39" s="588"/>
      <c r="CG39" s="588"/>
      <c r="CH39" s="588"/>
      <c r="CI39" s="588"/>
      <c r="CJ39" s="588"/>
      <c r="CK39" s="588"/>
      <c r="CL39" s="588"/>
      <c r="CM39" s="588"/>
      <c r="CN39" s="588"/>
      <c r="CO39" s="588"/>
      <c r="CP39" s="588"/>
      <c r="CQ39" s="588"/>
      <c r="CR39" s="588"/>
      <c r="CS39" s="588"/>
      <c r="CT39" s="588"/>
      <c r="CU39" s="588"/>
      <c r="CV39" s="588"/>
      <c r="CW39" s="588"/>
      <c r="CX39" s="588"/>
      <c r="CY39" s="588"/>
      <c r="CZ39" s="588"/>
      <c r="DA39" s="588"/>
    </row>
    <row r="41" spans="1:105" s="56" customFormat="1" ht="42" customHeight="1" x14ac:dyDescent="0.2">
      <c r="A41" s="430" t="s">
        <v>161</v>
      </c>
      <c r="B41" s="430"/>
      <c r="C41" s="430"/>
      <c r="D41" s="430"/>
      <c r="E41" s="430"/>
      <c r="F41" s="430"/>
      <c r="G41" s="430"/>
      <c r="H41" s="430"/>
      <c r="I41" s="430"/>
      <c r="J41" s="430"/>
      <c r="K41" s="430"/>
      <c r="L41" s="430"/>
      <c r="M41" s="430"/>
      <c r="N41" s="430"/>
      <c r="O41" s="430"/>
      <c r="P41" s="430"/>
      <c r="Q41" s="430"/>
      <c r="R41" s="430"/>
      <c r="S41" s="430"/>
      <c r="T41" s="430"/>
      <c r="U41" s="430"/>
      <c r="V41" s="430"/>
      <c r="W41" s="430"/>
      <c r="X41" s="430"/>
      <c r="Y41" s="430"/>
      <c r="Z41" s="430"/>
      <c r="AA41" s="430"/>
      <c r="AB41" s="430"/>
      <c r="AC41" s="430"/>
      <c r="AD41" s="430"/>
      <c r="AE41" s="430"/>
      <c r="AF41" s="430"/>
      <c r="AG41" s="430"/>
      <c r="AH41" s="430"/>
      <c r="AI41" s="430"/>
      <c r="AJ41" s="430"/>
      <c r="AK41" s="430"/>
      <c r="AL41" s="430"/>
      <c r="AM41" s="430"/>
      <c r="AN41" s="430"/>
      <c r="AO41" s="430"/>
      <c r="AP41" s="430"/>
      <c r="AQ41" s="430"/>
      <c r="AR41" s="430"/>
      <c r="AS41" s="430"/>
      <c r="AT41" s="430"/>
      <c r="AU41" s="430"/>
      <c r="AV41" s="430"/>
      <c r="AW41" s="430"/>
      <c r="AX41" s="430"/>
      <c r="AY41" s="430"/>
      <c r="AZ41" s="430"/>
      <c r="BA41" s="430"/>
      <c r="BB41" s="430"/>
      <c r="BC41" s="430"/>
      <c r="BD41" s="430"/>
      <c r="BE41" s="430"/>
      <c r="BF41" s="430"/>
      <c r="BG41" s="430"/>
      <c r="BH41" s="430"/>
      <c r="BI41" s="430"/>
      <c r="BJ41" s="430"/>
      <c r="BK41" s="430"/>
      <c r="BL41" s="430"/>
      <c r="BM41" s="430"/>
      <c r="BN41" s="430"/>
      <c r="BO41" s="430"/>
      <c r="BP41" s="430"/>
      <c r="BQ41" s="430"/>
      <c r="BR41" s="430"/>
      <c r="BS41" s="430"/>
      <c r="BT41" s="430"/>
      <c r="BU41" s="430"/>
      <c r="BV41" s="430"/>
      <c r="BW41" s="430"/>
      <c r="BX41" s="430"/>
      <c r="BY41" s="430"/>
      <c r="BZ41" s="430"/>
      <c r="CA41" s="430"/>
      <c r="CB41" s="430"/>
      <c r="CC41" s="430"/>
      <c r="CD41" s="430"/>
      <c r="CE41" s="430"/>
      <c r="CF41" s="430"/>
      <c r="CG41" s="430"/>
      <c r="CH41" s="430"/>
      <c r="CI41" s="430"/>
      <c r="CJ41" s="430"/>
      <c r="CK41" s="430"/>
      <c r="CL41" s="430"/>
      <c r="CM41" s="430"/>
      <c r="CN41" s="430"/>
      <c r="CO41" s="430"/>
      <c r="CP41" s="430"/>
      <c r="CQ41" s="430"/>
      <c r="CR41" s="430"/>
      <c r="CS41" s="430"/>
      <c r="CT41" s="430"/>
      <c r="CU41" s="430"/>
      <c r="CV41" s="430"/>
      <c r="CW41" s="430"/>
      <c r="CX41" s="430"/>
      <c r="CY41" s="430"/>
      <c r="CZ41" s="430"/>
      <c r="DA41" s="430"/>
    </row>
    <row r="42" spans="1:105" ht="10.5" customHeight="1" x14ac:dyDescent="0.25"/>
    <row r="43" spans="1:105" s="57" customFormat="1" ht="45" customHeight="1" x14ac:dyDescent="0.2">
      <c r="A43" s="431" t="s">
        <v>0</v>
      </c>
      <c r="B43" s="432"/>
      <c r="C43" s="432"/>
      <c r="D43" s="432"/>
      <c r="E43" s="432"/>
      <c r="F43" s="433"/>
      <c r="G43" s="431" t="s">
        <v>19</v>
      </c>
      <c r="H43" s="432"/>
      <c r="I43" s="432"/>
      <c r="J43" s="432"/>
      <c r="K43" s="432"/>
      <c r="L43" s="432"/>
      <c r="M43" s="432"/>
      <c r="N43" s="432"/>
      <c r="O43" s="432"/>
      <c r="P43" s="432"/>
      <c r="Q43" s="432"/>
      <c r="R43" s="432"/>
      <c r="S43" s="432"/>
      <c r="T43" s="432"/>
      <c r="U43" s="432"/>
      <c r="V43" s="432"/>
      <c r="W43" s="432"/>
      <c r="X43" s="432"/>
      <c r="Y43" s="432"/>
      <c r="Z43" s="432"/>
      <c r="AA43" s="432"/>
      <c r="AB43" s="432"/>
      <c r="AC43" s="432"/>
      <c r="AD43" s="433"/>
      <c r="AE43" s="431" t="s">
        <v>160</v>
      </c>
      <c r="AF43" s="432"/>
      <c r="AG43" s="432"/>
      <c r="AH43" s="432"/>
      <c r="AI43" s="432"/>
      <c r="AJ43" s="432"/>
      <c r="AK43" s="432"/>
      <c r="AL43" s="432"/>
      <c r="AM43" s="432"/>
      <c r="AN43" s="432"/>
      <c r="AO43" s="432"/>
      <c r="AP43" s="432"/>
      <c r="AQ43" s="432"/>
      <c r="AR43" s="432"/>
      <c r="AS43" s="432"/>
      <c r="AT43" s="432"/>
      <c r="AU43" s="432"/>
      <c r="AV43" s="432"/>
      <c r="AW43" s="432"/>
      <c r="AX43" s="432"/>
      <c r="AY43" s="432"/>
      <c r="AZ43" s="432"/>
      <c r="BA43" s="432"/>
      <c r="BB43" s="432"/>
      <c r="BC43" s="433"/>
      <c r="BD43" s="436" t="s">
        <v>82</v>
      </c>
      <c r="BE43" s="437"/>
      <c r="BF43" s="437"/>
      <c r="BG43" s="437"/>
      <c r="BH43" s="437"/>
      <c r="BI43" s="437"/>
      <c r="BJ43" s="437"/>
      <c r="BK43" s="437"/>
      <c r="BL43" s="437"/>
      <c r="BM43" s="437"/>
      <c r="BN43" s="437"/>
      <c r="BO43" s="437"/>
      <c r="BP43" s="437"/>
      <c r="BQ43" s="437"/>
      <c r="BR43" s="437"/>
      <c r="BS43" s="437"/>
      <c r="BT43" s="437"/>
      <c r="BU43" s="437"/>
      <c r="BV43" s="437"/>
      <c r="BW43" s="437"/>
      <c r="BX43" s="437"/>
      <c r="BY43" s="437"/>
      <c r="BZ43" s="437"/>
      <c r="CA43" s="437"/>
      <c r="CB43" s="437"/>
      <c r="CC43" s="437"/>
      <c r="CD43" s="437"/>
      <c r="CE43" s="437"/>
      <c r="CF43" s="437"/>
      <c r="CG43" s="437"/>
      <c r="CH43" s="437"/>
      <c r="CI43" s="438"/>
      <c r="CJ43" s="431" t="s">
        <v>48</v>
      </c>
      <c r="CK43" s="432"/>
      <c r="CL43" s="432"/>
      <c r="CM43" s="432"/>
      <c r="CN43" s="432"/>
      <c r="CO43" s="432"/>
      <c r="CP43" s="432"/>
      <c r="CQ43" s="432"/>
      <c r="CR43" s="432"/>
      <c r="CS43" s="432"/>
      <c r="CT43" s="432"/>
      <c r="CU43" s="432"/>
      <c r="CV43" s="432"/>
      <c r="CW43" s="432"/>
      <c r="CX43" s="432"/>
      <c r="CY43" s="432"/>
      <c r="CZ43" s="432"/>
      <c r="DA43" s="433"/>
    </row>
    <row r="44" spans="1:105" s="58" customFormat="1" ht="12.75" x14ac:dyDescent="0.2">
      <c r="A44" s="429">
        <v>1</v>
      </c>
      <c r="B44" s="429"/>
      <c r="C44" s="429"/>
      <c r="D44" s="429"/>
      <c r="E44" s="429"/>
      <c r="F44" s="429"/>
      <c r="G44" s="429">
        <v>2</v>
      </c>
      <c r="H44" s="429"/>
      <c r="I44" s="429"/>
      <c r="J44" s="429"/>
      <c r="K44" s="429"/>
      <c r="L44" s="429"/>
      <c r="M44" s="429"/>
      <c r="N44" s="429"/>
      <c r="O44" s="429"/>
      <c r="P44" s="429"/>
      <c r="Q44" s="429"/>
      <c r="R44" s="429"/>
      <c r="S44" s="429"/>
      <c r="T44" s="429"/>
      <c r="U44" s="429"/>
      <c r="V44" s="429"/>
      <c r="W44" s="429"/>
      <c r="X44" s="429"/>
      <c r="Y44" s="429"/>
      <c r="Z44" s="429"/>
      <c r="AA44" s="429"/>
      <c r="AB44" s="429"/>
      <c r="AC44" s="429"/>
      <c r="AD44" s="429"/>
      <c r="AE44" s="429">
        <v>3</v>
      </c>
      <c r="AF44" s="429"/>
      <c r="AG44" s="429"/>
      <c r="AH44" s="429"/>
      <c r="AI44" s="429"/>
      <c r="AJ44" s="429"/>
      <c r="AK44" s="429"/>
      <c r="AL44" s="429"/>
      <c r="AM44" s="429"/>
      <c r="AN44" s="429"/>
      <c r="AO44" s="429"/>
      <c r="AP44" s="429"/>
      <c r="AQ44" s="429"/>
      <c r="AR44" s="429"/>
      <c r="AS44" s="429"/>
      <c r="AT44" s="429"/>
      <c r="AU44" s="429"/>
      <c r="AV44" s="429"/>
      <c r="AW44" s="429"/>
      <c r="AX44" s="429"/>
      <c r="AY44" s="429"/>
      <c r="AZ44" s="429"/>
      <c r="BA44" s="429"/>
      <c r="BB44" s="429"/>
      <c r="BC44" s="429"/>
      <c r="BD44" s="439">
        <v>4</v>
      </c>
      <c r="BE44" s="440"/>
      <c r="BF44" s="440"/>
      <c r="BG44" s="440"/>
      <c r="BH44" s="440"/>
      <c r="BI44" s="440"/>
      <c r="BJ44" s="440"/>
      <c r="BK44" s="440"/>
      <c r="BL44" s="440"/>
      <c r="BM44" s="440"/>
      <c r="BN44" s="440"/>
      <c r="BO44" s="440"/>
      <c r="BP44" s="440"/>
      <c r="BQ44" s="440"/>
      <c r="BR44" s="440"/>
      <c r="BS44" s="440"/>
      <c r="BT44" s="440"/>
      <c r="BU44" s="440"/>
      <c r="BV44" s="440"/>
      <c r="BW44" s="440"/>
      <c r="BX44" s="440"/>
      <c r="BY44" s="440"/>
      <c r="BZ44" s="440"/>
      <c r="CA44" s="440"/>
      <c r="CB44" s="440"/>
      <c r="CC44" s="440"/>
      <c r="CD44" s="440"/>
      <c r="CE44" s="440"/>
      <c r="CF44" s="440"/>
      <c r="CG44" s="440"/>
      <c r="CH44" s="440"/>
      <c r="CI44" s="441"/>
      <c r="CJ44" s="429">
        <v>5</v>
      </c>
      <c r="CK44" s="429"/>
      <c r="CL44" s="429"/>
      <c r="CM44" s="429"/>
      <c r="CN44" s="429"/>
      <c r="CO44" s="429"/>
      <c r="CP44" s="429"/>
      <c r="CQ44" s="429"/>
      <c r="CR44" s="429"/>
      <c r="CS44" s="429"/>
      <c r="CT44" s="429"/>
      <c r="CU44" s="429"/>
      <c r="CV44" s="429"/>
      <c r="CW44" s="429"/>
      <c r="CX44" s="429"/>
      <c r="CY44" s="429"/>
      <c r="CZ44" s="429"/>
      <c r="DA44" s="429"/>
    </row>
    <row r="45" spans="1:105" s="59" customFormat="1" ht="15" customHeight="1" x14ac:dyDescent="0.2">
      <c r="A45" s="424" t="s">
        <v>26</v>
      </c>
      <c r="B45" s="424"/>
      <c r="C45" s="424"/>
      <c r="D45" s="424"/>
      <c r="E45" s="424"/>
      <c r="F45" s="424"/>
      <c r="G45" s="412"/>
      <c r="H45" s="412"/>
      <c r="I45" s="412"/>
      <c r="J45" s="412"/>
      <c r="K45" s="412"/>
      <c r="L45" s="412"/>
      <c r="M45" s="412"/>
      <c r="N45" s="412"/>
      <c r="O45" s="412"/>
      <c r="P45" s="412"/>
      <c r="Q45" s="412"/>
      <c r="R45" s="412"/>
      <c r="S45" s="412"/>
      <c r="T45" s="412"/>
      <c r="U45" s="412"/>
      <c r="V45" s="412"/>
      <c r="W45" s="412"/>
      <c r="X45" s="412"/>
      <c r="Y45" s="412"/>
      <c r="Z45" s="412"/>
      <c r="AA45" s="412"/>
      <c r="AB45" s="412"/>
      <c r="AC45" s="412"/>
      <c r="AD45" s="412"/>
      <c r="AE45" s="413"/>
      <c r="AF45" s="413"/>
      <c r="AG45" s="413"/>
      <c r="AH45" s="413"/>
      <c r="AI45" s="413"/>
      <c r="AJ45" s="413"/>
      <c r="AK45" s="413"/>
      <c r="AL45" s="413"/>
      <c r="AM45" s="413"/>
      <c r="AN45" s="413"/>
      <c r="AO45" s="413"/>
      <c r="AP45" s="413"/>
      <c r="AQ45" s="413"/>
      <c r="AR45" s="413"/>
      <c r="AS45" s="413"/>
      <c r="AT45" s="413"/>
      <c r="AU45" s="413"/>
      <c r="AV45" s="413"/>
      <c r="AW45" s="413"/>
      <c r="AX45" s="413"/>
      <c r="AY45" s="413"/>
      <c r="AZ45" s="413"/>
      <c r="BA45" s="413"/>
      <c r="BB45" s="413"/>
      <c r="BC45" s="413"/>
      <c r="BD45" s="475"/>
      <c r="BE45" s="476"/>
      <c r="BF45" s="476"/>
      <c r="BG45" s="476"/>
      <c r="BH45" s="476"/>
      <c r="BI45" s="476"/>
      <c r="BJ45" s="476"/>
      <c r="BK45" s="476"/>
      <c r="BL45" s="476"/>
      <c r="BM45" s="476"/>
      <c r="BN45" s="476"/>
      <c r="BO45" s="476"/>
      <c r="BP45" s="476"/>
      <c r="BQ45" s="476"/>
      <c r="BR45" s="476"/>
      <c r="BS45" s="476"/>
      <c r="BT45" s="476"/>
      <c r="BU45" s="476"/>
      <c r="BV45" s="476"/>
      <c r="BW45" s="476"/>
      <c r="BX45" s="476"/>
      <c r="BY45" s="476"/>
      <c r="BZ45" s="476"/>
      <c r="CA45" s="476"/>
      <c r="CB45" s="476"/>
      <c r="CC45" s="476"/>
      <c r="CD45" s="476"/>
      <c r="CE45" s="476"/>
      <c r="CF45" s="476"/>
      <c r="CG45" s="476"/>
      <c r="CH45" s="476"/>
      <c r="CI45" s="477"/>
      <c r="CJ45" s="414"/>
      <c r="CK45" s="414"/>
      <c r="CL45" s="414"/>
      <c r="CM45" s="414"/>
      <c r="CN45" s="414"/>
      <c r="CO45" s="414"/>
      <c r="CP45" s="414"/>
      <c r="CQ45" s="414"/>
      <c r="CR45" s="414"/>
      <c r="CS45" s="414"/>
      <c r="CT45" s="414"/>
      <c r="CU45" s="414"/>
      <c r="CV45" s="414"/>
      <c r="CW45" s="414"/>
      <c r="CX45" s="414"/>
      <c r="CY45" s="414"/>
      <c r="CZ45" s="414"/>
      <c r="DA45" s="414"/>
    </row>
    <row r="46" spans="1:105" s="59" customFormat="1" ht="15" customHeight="1" x14ac:dyDescent="0.2">
      <c r="A46" s="424" t="s">
        <v>30</v>
      </c>
      <c r="B46" s="424"/>
      <c r="C46" s="424"/>
      <c r="D46" s="424"/>
      <c r="E46" s="424"/>
      <c r="F46" s="424"/>
      <c r="G46" s="412"/>
      <c r="H46" s="412"/>
      <c r="I46" s="412"/>
      <c r="J46" s="412"/>
      <c r="K46" s="412"/>
      <c r="L46" s="412"/>
      <c r="M46" s="412"/>
      <c r="N46" s="412"/>
      <c r="O46" s="412"/>
      <c r="P46" s="412"/>
      <c r="Q46" s="412"/>
      <c r="R46" s="412"/>
      <c r="S46" s="412"/>
      <c r="T46" s="412"/>
      <c r="U46" s="412"/>
      <c r="V46" s="412"/>
      <c r="W46" s="412"/>
      <c r="X46" s="412"/>
      <c r="Y46" s="412"/>
      <c r="Z46" s="412"/>
      <c r="AA46" s="412"/>
      <c r="AB46" s="412"/>
      <c r="AC46" s="412"/>
      <c r="AD46" s="412"/>
      <c r="AE46" s="413"/>
      <c r="AF46" s="413"/>
      <c r="AG46" s="413"/>
      <c r="AH46" s="413"/>
      <c r="AI46" s="413"/>
      <c r="AJ46" s="413"/>
      <c r="AK46" s="413"/>
      <c r="AL46" s="413"/>
      <c r="AM46" s="413"/>
      <c r="AN46" s="413"/>
      <c r="AO46" s="413"/>
      <c r="AP46" s="413"/>
      <c r="AQ46" s="413"/>
      <c r="AR46" s="413"/>
      <c r="AS46" s="413"/>
      <c r="AT46" s="413"/>
      <c r="AU46" s="413"/>
      <c r="AV46" s="413"/>
      <c r="AW46" s="413"/>
      <c r="AX46" s="413"/>
      <c r="AY46" s="413"/>
      <c r="AZ46" s="413"/>
      <c r="BA46" s="413"/>
      <c r="BB46" s="413"/>
      <c r="BC46" s="413"/>
      <c r="BD46" s="475"/>
      <c r="BE46" s="476"/>
      <c r="BF46" s="476"/>
      <c r="BG46" s="476"/>
      <c r="BH46" s="476"/>
      <c r="BI46" s="476"/>
      <c r="BJ46" s="476"/>
      <c r="BK46" s="476"/>
      <c r="BL46" s="476"/>
      <c r="BM46" s="476"/>
      <c r="BN46" s="476"/>
      <c r="BO46" s="476"/>
      <c r="BP46" s="476"/>
      <c r="BQ46" s="476"/>
      <c r="BR46" s="476"/>
      <c r="BS46" s="476"/>
      <c r="BT46" s="476"/>
      <c r="BU46" s="476"/>
      <c r="BV46" s="476"/>
      <c r="BW46" s="476"/>
      <c r="BX46" s="476"/>
      <c r="BY46" s="476"/>
      <c r="BZ46" s="476"/>
      <c r="CA46" s="476"/>
      <c r="CB46" s="476"/>
      <c r="CC46" s="476"/>
      <c r="CD46" s="476"/>
      <c r="CE46" s="476"/>
      <c r="CF46" s="476"/>
      <c r="CG46" s="476"/>
      <c r="CH46" s="476"/>
      <c r="CI46" s="477"/>
      <c r="CJ46" s="414"/>
      <c r="CK46" s="414"/>
      <c r="CL46" s="414"/>
      <c r="CM46" s="414"/>
      <c r="CN46" s="414"/>
      <c r="CO46" s="414"/>
      <c r="CP46" s="414"/>
      <c r="CQ46" s="414"/>
      <c r="CR46" s="414"/>
      <c r="CS46" s="414"/>
      <c r="CT46" s="414"/>
      <c r="CU46" s="414"/>
      <c r="CV46" s="414"/>
      <c r="CW46" s="414"/>
      <c r="CX46" s="414"/>
      <c r="CY46" s="414"/>
      <c r="CZ46" s="414"/>
      <c r="DA46" s="414"/>
    </row>
    <row r="47" spans="1:105" s="59" customFormat="1" ht="15" customHeight="1" x14ac:dyDescent="0.2">
      <c r="A47" s="424"/>
      <c r="B47" s="424"/>
      <c r="C47" s="424"/>
      <c r="D47" s="424"/>
      <c r="E47" s="424"/>
      <c r="F47" s="424"/>
      <c r="G47" s="425" t="s">
        <v>7</v>
      </c>
      <c r="H47" s="425"/>
      <c r="I47" s="425"/>
      <c r="J47" s="425"/>
      <c r="K47" s="425"/>
      <c r="L47" s="425"/>
      <c r="M47" s="425"/>
      <c r="N47" s="425"/>
      <c r="O47" s="425"/>
      <c r="P47" s="425"/>
      <c r="Q47" s="425"/>
      <c r="R47" s="425"/>
      <c r="S47" s="425"/>
      <c r="T47" s="425"/>
      <c r="U47" s="425"/>
      <c r="V47" s="425"/>
      <c r="W47" s="425"/>
      <c r="X47" s="425"/>
      <c r="Y47" s="425"/>
      <c r="Z47" s="425"/>
      <c r="AA47" s="425"/>
      <c r="AB47" s="425"/>
      <c r="AC47" s="425"/>
      <c r="AD47" s="426"/>
      <c r="AE47" s="413" t="s">
        <v>8</v>
      </c>
      <c r="AF47" s="413"/>
      <c r="AG47" s="413"/>
      <c r="AH47" s="413"/>
      <c r="AI47" s="413"/>
      <c r="AJ47" s="413"/>
      <c r="AK47" s="413"/>
      <c r="AL47" s="413"/>
      <c r="AM47" s="413"/>
      <c r="AN47" s="413"/>
      <c r="AO47" s="413"/>
      <c r="AP47" s="413"/>
      <c r="AQ47" s="413"/>
      <c r="AR47" s="413"/>
      <c r="AS47" s="413"/>
      <c r="AT47" s="413"/>
      <c r="AU47" s="413"/>
      <c r="AV47" s="413"/>
      <c r="AW47" s="413"/>
      <c r="AX47" s="413"/>
      <c r="AY47" s="413"/>
      <c r="AZ47" s="413"/>
      <c r="BA47" s="413"/>
      <c r="BB47" s="413"/>
      <c r="BC47" s="413"/>
      <c r="BD47" s="475" t="s">
        <v>8</v>
      </c>
      <c r="BE47" s="476"/>
      <c r="BF47" s="476"/>
      <c r="BG47" s="476"/>
      <c r="BH47" s="476"/>
      <c r="BI47" s="476"/>
      <c r="BJ47" s="476"/>
      <c r="BK47" s="476"/>
      <c r="BL47" s="476"/>
      <c r="BM47" s="476"/>
      <c r="BN47" s="476"/>
      <c r="BO47" s="476"/>
      <c r="BP47" s="476"/>
      <c r="BQ47" s="476"/>
      <c r="BR47" s="476"/>
      <c r="BS47" s="476"/>
      <c r="BT47" s="476"/>
      <c r="BU47" s="476"/>
      <c r="BV47" s="476"/>
      <c r="BW47" s="476"/>
      <c r="BX47" s="476"/>
      <c r="BY47" s="476"/>
      <c r="BZ47" s="476"/>
      <c r="CA47" s="476"/>
      <c r="CB47" s="476"/>
      <c r="CC47" s="476"/>
      <c r="CD47" s="476"/>
      <c r="CE47" s="476"/>
      <c r="CF47" s="476"/>
      <c r="CG47" s="476"/>
      <c r="CH47" s="476"/>
      <c r="CI47" s="477"/>
      <c r="CJ47" s="414"/>
      <c r="CK47" s="414"/>
      <c r="CL47" s="414"/>
      <c r="CM47" s="414"/>
      <c r="CN47" s="414"/>
      <c r="CO47" s="414"/>
      <c r="CP47" s="414"/>
      <c r="CQ47" s="414"/>
      <c r="CR47" s="414"/>
      <c r="CS47" s="414"/>
      <c r="CT47" s="414"/>
      <c r="CU47" s="414"/>
      <c r="CV47" s="414"/>
      <c r="CW47" s="414"/>
      <c r="CX47" s="414"/>
      <c r="CY47" s="414"/>
      <c r="CZ47" s="414"/>
      <c r="DA47" s="414"/>
    </row>
    <row r="48" spans="1:105" s="205" customFormat="1" ht="14.25" x14ac:dyDescent="0.2">
      <c r="A48" s="445" t="s">
        <v>47</v>
      </c>
      <c r="B48" s="445"/>
      <c r="C48" s="445"/>
      <c r="D48" s="445"/>
      <c r="E48" s="445"/>
      <c r="F48" s="445"/>
      <c r="G48" s="445"/>
      <c r="H48" s="445"/>
      <c r="I48" s="445"/>
      <c r="J48" s="445"/>
      <c r="K48" s="445"/>
      <c r="L48" s="445"/>
      <c r="M48" s="445"/>
      <c r="N48" s="445"/>
      <c r="O48" s="445"/>
      <c r="P48" s="445"/>
      <c r="Q48" s="445"/>
      <c r="R48" s="445"/>
      <c r="S48" s="445"/>
      <c r="T48" s="445"/>
      <c r="U48" s="445"/>
      <c r="V48" s="445"/>
      <c r="W48" s="445"/>
      <c r="X48" s="445"/>
      <c r="Y48" s="445"/>
      <c r="Z48" s="445"/>
      <c r="AA48" s="445"/>
      <c r="AB48" s="445"/>
      <c r="AC48" s="445"/>
      <c r="AD48" s="445"/>
      <c r="AE48" s="445"/>
      <c r="AF48" s="445"/>
      <c r="AG48" s="445"/>
      <c r="AH48" s="445"/>
      <c r="AI48" s="445"/>
      <c r="AJ48" s="445"/>
      <c r="AK48" s="445"/>
      <c r="AL48" s="445"/>
      <c r="AM48" s="445"/>
      <c r="AN48" s="445"/>
      <c r="AO48" s="445"/>
      <c r="AP48" s="445"/>
      <c r="AQ48" s="445"/>
      <c r="AR48" s="445"/>
      <c r="AS48" s="445"/>
      <c r="AT48" s="445"/>
      <c r="AU48" s="445"/>
      <c r="AV48" s="445"/>
      <c r="AW48" s="445"/>
      <c r="AX48" s="445"/>
      <c r="AY48" s="445"/>
      <c r="AZ48" s="445"/>
      <c r="BA48" s="445"/>
      <c r="BB48" s="445"/>
      <c r="BC48" s="445"/>
      <c r="BD48" s="445"/>
      <c r="BE48" s="445"/>
      <c r="BF48" s="445"/>
      <c r="BG48" s="445"/>
      <c r="BH48" s="445"/>
      <c r="BI48" s="445"/>
      <c r="BJ48" s="445"/>
      <c r="BK48" s="445"/>
      <c r="BL48" s="445"/>
      <c r="BM48" s="445"/>
      <c r="BN48" s="445"/>
      <c r="BO48" s="445"/>
      <c r="BP48" s="445"/>
      <c r="BQ48" s="445"/>
      <c r="BR48" s="445"/>
      <c r="BS48" s="445"/>
      <c r="BT48" s="445"/>
      <c r="BU48" s="445"/>
      <c r="BV48" s="445"/>
      <c r="BW48" s="445"/>
      <c r="BX48" s="445"/>
      <c r="BY48" s="445"/>
      <c r="BZ48" s="445"/>
      <c r="CA48" s="445"/>
      <c r="CB48" s="445"/>
      <c r="CC48" s="445"/>
      <c r="CD48" s="445"/>
      <c r="CE48" s="445"/>
      <c r="CF48" s="445"/>
      <c r="CG48" s="445"/>
      <c r="CH48" s="445"/>
      <c r="CI48" s="445"/>
      <c r="CJ48" s="445"/>
      <c r="CK48" s="445"/>
      <c r="CL48" s="445"/>
      <c r="CM48" s="445"/>
      <c r="CN48" s="445"/>
      <c r="CO48" s="445"/>
      <c r="CP48" s="445"/>
      <c r="CQ48" s="445"/>
      <c r="CR48" s="445"/>
      <c r="CS48" s="445"/>
      <c r="CT48" s="445"/>
      <c r="CU48" s="445"/>
      <c r="CV48" s="445"/>
      <c r="CW48" s="445"/>
      <c r="CX48" s="445"/>
      <c r="CY48" s="445"/>
      <c r="CZ48" s="445"/>
      <c r="DA48" s="445"/>
    </row>
    <row r="49" spans="1:105" s="90" customFormat="1" ht="6" customHeight="1" x14ac:dyDescent="0.25"/>
    <row r="50" spans="1:105" s="205" customFormat="1" ht="15" x14ac:dyDescent="0.25">
      <c r="A50" s="205" t="s">
        <v>355</v>
      </c>
      <c r="X50" s="91"/>
      <c r="Y50" s="91"/>
      <c r="Z50" s="91"/>
      <c r="AA50" s="91"/>
      <c r="AB50" s="91"/>
      <c r="AC50" s="91"/>
      <c r="AD50" s="91"/>
      <c r="AE50" s="91"/>
      <c r="AF50" s="91"/>
      <c r="AG50" s="91"/>
      <c r="AH50" s="91"/>
      <c r="AI50" s="91"/>
      <c r="AJ50" s="91"/>
      <c r="AK50" s="91"/>
      <c r="AL50" s="91"/>
      <c r="AM50" s="91"/>
      <c r="AN50" s="91"/>
      <c r="AO50" s="563"/>
      <c r="AP50" s="563"/>
      <c r="AQ50" s="563"/>
      <c r="AR50" s="563"/>
      <c r="AS50" s="563"/>
      <c r="AT50" s="563"/>
      <c r="AU50" s="563"/>
      <c r="AV50" s="563"/>
      <c r="AW50" s="563"/>
      <c r="AX50" s="563"/>
      <c r="AY50" s="563"/>
      <c r="AZ50" s="563"/>
      <c r="BA50" s="563"/>
      <c r="BB50" s="563"/>
      <c r="BC50" s="563"/>
      <c r="BD50" s="563"/>
      <c r="BE50" s="563"/>
      <c r="BF50" s="563"/>
      <c r="BG50" s="563"/>
      <c r="BH50" s="563"/>
      <c r="BI50" s="563"/>
      <c r="BJ50" s="563"/>
      <c r="BK50" s="563"/>
      <c r="BL50" s="563"/>
      <c r="BM50" s="563"/>
      <c r="BN50" s="563"/>
      <c r="BO50" s="563"/>
      <c r="BP50" s="563"/>
      <c r="BQ50" s="563"/>
      <c r="BR50" s="563"/>
      <c r="BS50" s="563"/>
      <c r="BT50" s="563"/>
      <c r="BU50" s="563"/>
      <c r="BV50" s="563"/>
      <c r="BW50" s="563"/>
      <c r="BX50" s="563"/>
      <c r="BY50" s="563"/>
      <c r="BZ50" s="563"/>
      <c r="CA50" s="563"/>
      <c r="CB50" s="563"/>
      <c r="CC50" s="563"/>
      <c r="CD50" s="563"/>
      <c r="CE50" s="563"/>
      <c r="CF50" s="563"/>
      <c r="CG50" s="563"/>
      <c r="CH50" s="563"/>
      <c r="CI50" s="563"/>
      <c r="CJ50" s="563"/>
      <c r="CK50" s="563"/>
      <c r="CL50" s="563"/>
      <c r="CM50" s="563"/>
      <c r="CN50" s="563"/>
      <c r="CO50" s="563"/>
      <c r="CP50" s="563"/>
      <c r="CQ50" s="563"/>
      <c r="CR50" s="563"/>
      <c r="CS50" s="563"/>
      <c r="CT50" s="563"/>
      <c r="CU50" s="563"/>
      <c r="CV50" s="563"/>
      <c r="CW50" s="563"/>
      <c r="CX50" s="563"/>
      <c r="CY50" s="563"/>
      <c r="CZ50" s="563"/>
      <c r="DA50" s="563"/>
    </row>
    <row r="51" spans="1:105" s="205" customFormat="1" ht="6" customHeight="1" x14ac:dyDescent="0.2">
      <c r="X51" s="92"/>
      <c r="Y51" s="92"/>
      <c r="Z51" s="92"/>
      <c r="AA51" s="92"/>
      <c r="AB51" s="92"/>
      <c r="AC51" s="92"/>
      <c r="AD51" s="92"/>
      <c r="AE51" s="92"/>
      <c r="AF51" s="92"/>
      <c r="AG51" s="92"/>
      <c r="AH51" s="92"/>
      <c r="AI51" s="92"/>
      <c r="AJ51" s="92"/>
      <c r="AK51" s="92"/>
      <c r="AL51" s="92"/>
      <c r="AM51" s="92"/>
      <c r="AN51" s="92"/>
      <c r="AO51" s="92"/>
      <c r="AP51" s="92"/>
      <c r="AQ51" s="92"/>
      <c r="AR51" s="92"/>
      <c r="AS51" s="92"/>
      <c r="AT51" s="92"/>
      <c r="AU51" s="92"/>
      <c r="AV51" s="92"/>
      <c r="AW51" s="92"/>
      <c r="AX51" s="92"/>
      <c r="AY51" s="92"/>
      <c r="AZ51" s="92"/>
      <c r="BA51" s="92"/>
      <c r="BB51" s="92"/>
      <c r="BC51" s="92"/>
      <c r="BD51" s="92"/>
      <c r="BE51" s="92"/>
      <c r="BF51" s="92"/>
      <c r="BG51" s="92"/>
      <c r="BH51" s="92"/>
      <c r="BI51" s="92"/>
      <c r="BJ51" s="92"/>
      <c r="BK51" s="92"/>
      <c r="BL51" s="92"/>
      <c r="BM51" s="92"/>
      <c r="BN51" s="92"/>
      <c r="BO51" s="92"/>
      <c r="BP51" s="92"/>
      <c r="BQ51" s="92"/>
      <c r="BR51" s="92"/>
      <c r="BS51" s="92"/>
      <c r="BT51" s="92"/>
      <c r="BU51" s="92"/>
      <c r="BV51" s="92"/>
      <c r="BW51" s="92"/>
      <c r="BX51" s="92"/>
      <c r="BY51" s="92"/>
      <c r="BZ51" s="92"/>
      <c r="CA51" s="92"/>
      <c r="CB51" s="92"/>
      <c r="CC51" s="92"/>
      <c r="CD51" s="92"/>
      <c r="CE51" s="92"/>
      <c r="CF51" s="92"/>
      <c r="CG51" s="92"/>
      <c r="CH51" s="92"/>
      <c r="CI51" s="92"/>
      <c r="CJ51" s="92"/>
      <c r="CK51" s="92"/>
      <c r="CL51" s="92"/>
      <c r="CM51" s="92"/>
      <c r="CN51" s="92"/>
      <c r="CO51" s="92"/>
      <c r="CP51" s="92"/>
      <c r="CQ51" s="92"/>
      <c r="CR51" s="92"/>
      <c r="CS51" s="92"/>
      <c r="CT51" s="92"/>
      <c r="CU51" s="92"/>
      <c r="CV51" s="92"/>
      <c r="CW51" s="92"/>
      <c r="CX51" s="92"/>
      <c r="CY51" s="92"/>
      <c r="CZ51" s="92"/>
      <c r="DA51" s="92"/>
    </row>
    <row r="52" spans="1:105" s="205" customFormat="1" ht="14.25" x14ac:dyDescent="0.2">
      <c r="A52" s="93" t="s">
        <v>10</v>
      </c>
      <c r="B52" s="93"/>
      <c r="C52" s="93"/>
      <c r="D52" s="93"/>
      <c r="E52" s="93"/>
      <c r="F52" s="93"/>
      <c r="G52" s="93"/>
      <c r="H52" s="93"/>
      <c r="I52" s="93"/>
      <c r="J52" s="93"/>
      <c r="K52" s="93"/>
      <c r="L52" s="93"/>
      <c r="M52" s="93"/>
      <c r="N52" s="93"/>
      <c r="O52" s="93"/>
      <c r="P52" s="93"/>
      <c r="Q52" s="93"/>
      <c r="R52" s="93"/>
      <c r="S52" s="93"/>
      <c r="T52" s="93"/>
      <c r="U52" s="93"/>
      <c r="V52" s="93"/>
      <c r="W52" s="93"/>
      <c r="X52" s="93"/>
      <c r="Y52" s="93"/>
      <c r="Z52" s="93"/>
      <c r="AA52" s="93"/>
      <c r="AB52" s="93"/>
      <c r="AC52" s="93"/>
      <c r="AD52" s="93"/>
      <c r="AE52" s="93"/>
      <c r="AF52" s="93"/>
      <c r="AG52" s="93"/>
      <c r="AH52" s="93"/>
      <c r="AI52" s="93"/>
      <c r="AJ52" s="93"/>
      <c r="AK52" s="93"/>
      <c r="AL52" s="93"/>
      <c r="AM52" s="93"/>
      <c r="AN52" s="93"/>
      <c r="AO52" s="93"/>
      <c r="AP52" s="569" t="s">
        <v>96</v>
      </c>
      <c r="AQ52" s="569"/>
      <c r="AR52" s="569"/>
      <c r="AS52" s="569"/>
      <c r="AT52" s="569"/>
      <c r="AU52" s="569"/>
      <c r="AV52" s="569"/>
      <c r="AW52" s="569"/>
      <c r="AX52" s="569"/>
      <c r="AY52" s="569"/>
      <c r="AZ52" s="569"/>
      <c r="BA52" s="569"/>
      <c r="BB52" s="569"/>
      <c r="BC52" s="569"/>
      <c r="BD52" s="569"/>
      <c r="BE52" s="569"/>
      <c r="BF52" s="569"/>
      <c r="BG52" s="569"/>
      <c r="BH52" s="569"/>
      <c r="BI52" s="569"/>
      <c r="BJ52" s="569"/>
      <c r="BK52" s="569"/>
      <c r="BL52" s="569"/>
      <c r="BM52" s="569"/>
      <c r="BN52" s="569"/>
      <c r="BO52" s="569"/>
      <c r="BP52" s="569"/>
      <c r="BQ52" s="569"/>
      <c r="BR52" s="569"/>
      <c r="BS52" s="569"/>
      <c r="BT52" s="569"/>
      <c r="BU52" s="569"/>
      <c r="BV52" s="569"/>
      <c r="BW52" s="569"/>
      <c r="BX52" s="569"/>
      <c r="BY52" s="569"/>
      <c r="BZ52" s="569"/>
      <c r="CA52" s="569"/>
      <c r="CB52" s="569"/>
      <c r="CC52" s="569"/>
      <c r="CD52" s="569"/>
      <c r="CE52" s="569"/>
      <c r="CF52" s="569"/>
      <c r="CG52" s="569"/>
      <c r="CH52" s="569"/>
      <c r="CI52" s="569"/>
      <c r="CJ52" s="569"/>
      <c r="CK52" s="569"/>
      <c r="CL52" s="569"/>
      <c r="CM52" s="569"/>
      <c r="CN52" s="569"/>
      <c r="CO52" s="569"/>
      <c r="CP52" s="569"/>
      <c r="CQ52" s="569"/>
      <c r="CR52" s="569"/>
      <c r="CS52" s="569"/>
      <c r="CT52" s="569"/>
      <c r="CU52" s="569"/>
      <c r="CV52" s="569"/>
      <c r="CW52" s="569"/>
      <c r="CX52" s="569"/>
      <c r="CY52" s="569"/>
      <c r="CZ52" s="569"/>
      <c r="DA52" s="569"/>
    </row>
    <row r="53" spans="1:105" s="90" customFormat="1" ht="10.5" customHeight="1" x14ac:dyDescent="0.25"/>
    <row r="54" spans="1:105" s="95" customFormat="1" ht="45" customHeight="1" x14ac:dyDescent="0.2">
      <c r="A54" s="571" t="s">
        <v>0</v>
      </c>
      <c r="B54" s="572"/>
      <c r="C54" s="572"/>
      <c r="D54" s="572"/>
      <c r="E54" s="572"/>
      <c r="F54" s="572"/>
      <c r="G54" s="573"/>
      <c r="H54" s="388" t="s">
        <v>50</v>
      </c>
      <c r="I54" s="388"/>
      <c r="J54" s="388"/>
      <c r="K54" s="388"/>
      <c r="L54" s="388"/>
      <c r="M54" s="388"/>
      <c r="N54" s="388"/>
      <c r="O54" s="388"/>
      <c r="P54" s="388"/>
      <c r="Q54" s="388"/>
      <c r="R54" s="388"/>
      <c r="S54" s="388"/>
      <c r="T54" s="388"/>
      <c r="U54" s="388"/>
      <c r="V54" s="388"/>
      <c r="W54" s="388"/>
      <c r="X54" s="388"/>
      <c r="Y54" s="388"/>
      <c r="Z54" s="388"/>
      <c r="AA54" s="388"/>
      <c r="AB54" s="388"/>
      <c r="AC54" s="388"/>
      <c r="AD54" s="388"/>
      <c r="AE54" s="388"/>
      <c r="AF54" s="388"/>
      <c r="AG54" s="388"/>
      <c r="AH54" s="564" t="s">
        <v>356</v>
      </c>
      <c r="AI54" s="564"/>
      <c r="AJ54" s="564"/>
      <c r="AK54" s="564"/>
      <c r="AL54" s="564"/>
      <c r="AM54" s="564"/>
      <c r="AN54" s="564"/>
      <c r="AO54" s="207" t="s">
        <v>357</v>
      </c>
      <c r="AP54" s="565" t="s">
        <v>358</v>
      </c>
      <c r="AQ54" s="565"/>
      <c r="AR54" s="565"/>
      <c r="AS54" s="565"/>
      <c r="AT54" s="565"/>
      <c r="AU54" s="565"/>
      <c r="AV54" s="565"/>
      <c r="AW54" s="565"/>
      <c r="AX54" s="565"/>
      <c r="AY54" s="565"/>
      <c r="AZ54" s="565"/>
      <c r="BA54" s="565"/>
      <c r="BB54" s="565"/>
      <c r="BC54" s="566"/>
      <c r="BD54" s="571" t="s">
        <v>51</v>
      </c>
      <c r="BE54" s="572"/>
      <c r="BF54" s="572"/>
      <c r="BG54" s="572"/>
      <c r="BH54" s="572"/>
      <c r="BI54" s="572"/>
      <c r="BJ54" s="572"/>
      <c r="BK54" s="572"/>
      <c r="BL54" s="572"/>
      <c r="BM54" s="572"/>
      <c r="BN54" s="572"/>
      <c r="BO54" s="572"/>
      <c r="BP54" s="572"/>
      <c r="BQ54" s="572"/>
      <c r="BR54" s="572"/>
      <c r="BS54" s="573"/>
      <c r="BT54" s="571" t="s">
        <v>52</v>
      </c>
      <c r="BU54" s="572"/>
      <c r="BV54" s="572"/>
      <c r="BW54" s="572"/>
      <c r="BX54" s="572"/>
      <c r="BY54" s="572"/>
      <c r="BZ54" s="572"/>
      <c r="CA54" s="572"/>
      <c r="CB54" s="572"/>
      <c r="CC54" s="572"/>
      <c r="CD54" s="572"/>
      <c r="CE54" s="572"/>
      <c r="CF54" s="572"/>
      <c r="CG54" s="572"/>
      <c r="CH54" s="572"/>
      <c r="CI54" s="573"/>
      <c r="CJ54" s="571" t="s">
        <v>359</v>
      </c>
      <c r="CK54" s="572"/>
      <c r="CL54" s="572"/>
      <c r="CM54" s="572"/>
      <c r="CN54" s="572"/>
      <c r="CO54" s="572"/>
      <c r="CP54" s="572"/>
      <c r="CQ54" s="572"/>
      <c r="CR54" s="572"/>
      <c r="CS54" s="572"/>
      <c r="CT54" s="572"/>
      <c r="CU54" s="572"/>
      <c r="CV54" s="572"/>
      <c r="CW54" s="572"/>
      <c r="CX54" s="572"/>
      <c r="CY54" s="572"/>
      <c r="CZ54" s="572"/>
      <c r="DA54" s="573"/>
    </row>
    <row r="55" spans="1:105" s="97" customFormat="1" ht="12.75" x14ac:dyDescent="0.2">
      <c r="A55" s="570">
        <v>1</v>
      </c>
      <c r="B55" s="570"/>
      <c r="C55" s="570"/>
      <c r="D55" s="570"/>
      <c r="E55" s="570"/>
      <c r="F55" s="570"/>
      <c r="G55" s="570"/>
      <c r="H55" s="388">
        <v>2</v>
      </c>
      <c r="I55" s="388"/>
      <c r="J55" s="388"/>
      <c r="K55" s="388"/>
      <c r="L55" s="388"/>
      <c r="M55" s="388"/>
      <c r="N55" s="388"/>
      <c r="O55" s="388"/>
      <c r="P55" s="388"/>
      <c r="Q55" s="388"/>
      <c r="R55" s="388"/>
      <c r="S55" s="388"/>
      <c r="T55" s="388"/>
      <c r="U55" s="388"/>
      <c r="V55" s="388"/>
      <c r="W55" s="388"/>
      <c r="X55" s="388"/>
      <c r="Y55" s="388"/>
      <c r="Z55" s="388"/>
      <c r="AA55" s="388"/>
      <c r="AB55" s="388"/>
      <c r="AC55" s="388"/>
      <c r="AD55" s="388"/>
      <c r="AE55" s="388"/>
      <c r="AF55" s="388"/>
      <c r="AG55" s="388"/>
      <c r="AH55" s="388">
        <v>3</v>
      </c>
      <c r="AI55" s="388"/>
      <c r="AJ55" s="388"/>
      <c r="AK55" s="388"/>
      <c r="AL55" s="388"/>
      <c r="AM55" s="388"/>
      <c r="AN55" s="388"/>
      <c r="AO55" s="206">
        <v>4</v>
      </c>
      <c r="AP55" s="567">
        <v>5</v>
      </c>
      <c r="AQ55" s="567"/>
      <c r="AR55" s="567"/>
      <c r="AS55" s="567"/>
      <c r="AT55" s="567"/>
      <c r="AU55" s="567"/>
      <c r="AV55" s="567"/>
      <c r="AW55" s="567"/>
      <c r="AX55" s="567"/>
      <c r="AY55" s="567"/>
      <c r="AZ55" s="567"/>
      <c r="BA55" s="567"/>
      <c r="BB55" s="567"/>
      <c r="BC55" s="568"/>
      <c r="BD55" s="570">
        <v>6</v>
      </c>
      <c r="BE55" s="570"/>
      <c r="BF55" s="570"/>
      <c r="BG55" s="570"/>
      <c r="BH55" s="570"/>
      <c r="BI55" s="570"/>
      <c r="BJ55" s="570"/>
      <c r="BK55" s="570"/>
      <c r="BL55" s="570"/>
      <c r="BM55" s="570"/>
      <c r="BN55" s="570"/>
      <c r="BO55" s="570"/>
      <c r="BP55" s="570"/>
      <c r="BQ55" s="570"/>
      <c r="BR55" s="570"/>
      <c r="BS55" s="570"/>
      <c r="BT55" s="570">
        <v>7</v>
      </c>
      <c r="BU55" s="570"/>
      <c r="BV55" s="570"/>
      <c r="BW55" s="570"/>
      <c r="BX55" s="570"/>
      <c r="BY55" s="570"/>
      <c r="BZ55" s="570"/>
      <c r="CA55" s="570"/>
      <c r="CB55" s="570"/>
      <c r="CC55" s="570"/>
      <c r="CD55" s="570"/>
      <c r="CE55" s="570"/>
      <c r="CF55" s="570"/>
      <c r="CG55" s="570"/>
      <c r="CH55" s="570"/>
      <c r="CI55" s="570"/>
      <c r="CJ55" s="570">
        <v>8</v>
      </c>
      <c r="CK55" s="570"/>
      <c r="CL55" s="570"/>
      <c r="CM55" s="570"/>
      <c r="CN55" s="570"/>
      <c r="CO55" s="570"/>
      <c r="CP55" s="570"/>
      <c r="CQ55" s="570"/>
      <c r="CR55" s="570"/>
      <c r="CS55" s="570"/>
      <c r="CT55" s="570"/>
      <c r="CU55" s="570"/>
      <c r="CV55" s="570"/>
      <c r="CW55" s="570"/>
      <c r="CX55" s="570"/>
      <c r="CY55" s="570"/>
      <c r="CZ55" s="570"/>
      <c r="DA55" s="570"/>
    </row>
    <row r="56" spans="1:105" s="97" customFormat="1" ht="12.75" x14ac:dyDescent="0.2">
      <c r="A56" s="562" t="s">
        <v>26</v>
      </c>
      <c r="B56" s="562"/>
      <c r="C56" s="562"/>
      <c r="D56" s="562"/>
      <c r="E56" s="562"/>
      <c r="F56" s="562"/>
      <c r="G56" s="562"/>
      <c r="H56" s="388"/>
      <c r="I56" s="388"/>
      <c r="J56" s="388"/>
      <c r="K56" s="388"/>
      <c r="L56" s="388"/>
      <c r="M56" s="388"/>
      <c r="N56" s="388"/>
      <c r="O56" s="388"/>
      <c r="P56" s="388"/>
      <c r="Q56" s="388"/>
      <c r="R56" s="388"/>
      <c r="S56" s="388"/>
      <c r="T56" s="388"/>
      <c r="U56" s="388"/>
      <c r="V56" s="388"/>
      <c r="W56" s="388"/>
      <c r="X56" s="388"/>
      <c r="Y56" s="388"/>
      <c r="Z56" s="388"/>
      <c r="AA56" s="388"/>
      <c r="AB56" s="388"/>
      <c r="AC56" s="388"/>
      <c r="AD56" s="388"/>
      <c r="AE56" s="388"/>
      <c r="AF56" s="388"/>
      <c r="AG56" s="388"/>
      <c r="AH56" s="388"/>
      <c r="AI56" s="388"/>
      <c r="AJ56" s="388"/>
      <c r="AK56" s="388"/>
      <c r="AL56" s="388"/>
      <c r="AM56" s="388"/>
      <c r="AN56" s="388"/>
      <c r="AO56" s="206"/>
      <c r="AP56" s="565"/>
      <c r="AQ56" s="565"/>
      <c r="AR56" s="565"/>
      <c r="AS56" s="565"/>
      <c r="AT56" s="565"/>
      <c r="AU56" s="565"/>
      <c r="AV56" s="565"/>
      <c r="AW56" s="565"/>
      <c r="AX56" s="565"/>
      <c r="AY56" s="565"/>
      <c r="AZ56" s="565"/>
      <c r="BA56" s="565"/>
      <c r="BB56" s="565"/>
      <c r="BC56" s="566"/>
      <c r="BD56" s="487"/>
      <c r="BE56" s="488"/>
      <c r="BF56" s="488"/>
      <c r="BG56" s="488"/>
      <c r="BH56" s="488"/>
      <c r="BI56" s="488"/>
      <c r="BJ56" s="488"/>
      <c r="BK56" s="488"/>
      <c r="BL56" s="488"/>
      <c r="BM56" s="488"/>
      <c r="BN56" s="488"/>
      <c r="BO56" s="488"/>
      <c r="BP56" s="488"/>
      <c r="BQ56" s="488"/>
      <c r="BR56" s="488"/>
      <c r="BS56" s="488"/>
      <c r="BT56" s="561"/>
      <c r="BU56" s="561"/>
      <c r="BV56" s="561"/>
      <c r="BW56" s="561"/>
      <c r="BX56" s="561"/>
      <c r="BY56" s="561"/>
      <c r="BZ56" s="561"/>
      <c r="CA56" s="561"/>
      <c r="CB56" s="561"/>
      <c r="CC56" s="561"/>
      <c r="CD56" s="561"/>
      <c r="CE56" s="561"/>
      <c r="CF56" s="561"/>
      <c r="CG56" s="561"/>
      <c r="CH56" s="561"/>
      <c r="CI56" s="561"/>
      <c r="CJ56" s="487"/>
      <c r="CK56" s="488"/>
      <c r="CL56" s="488"/>
      <c r="CM56" s="488"/>
      <c r="CN56" s="488"/>
      <c r="CO56" s="488"/>
      <c r="CP56" s="488"/>
      <c r="CQ56" s="488"/>
      <c r="CR56" s="488"/>
      <c r="CS56" s="488"/>
      <c r="CT56" s="488"/>
      <c r="CU56" s="488"/>
      <c r="CV56" s="488"/>
      <c r="CW56" s="488"/>
      <c r="CX56" s="488"/>
      <c r="CY56" s="488"/>
      <c r="CZ56" s="488"/>
      <c r="DA56" s="489"/>
    </row>
    <row r="57" spans="1:105" s="97" customFormat="1" ht="12.75" x14ac:dyDescent="0.2">
      <c r="A57" s="562" t="s">
        <v>30</v>
      </c>
      <c r="B57" s="562"/>
      <c r="C57" s="562"/>
      <c r="D57" s="562"/>
      <c r="E57" s="562"/>
      <c r="F57" s="562"/>
      <c r="G57" s="562"/>
      <c r="H57" s="388"/>
      <c r="I57" s="388"/>
      <c r="J57" s="388"/>
      <c r="K57" s="388"/>
      <c r="L57" s="388"/>
      <c r="M57" s="388"/>
      <c r="N57" s="388"/>
      <c r="O57" s="388"/>
      <c r="P57" s="388"/>
      <c r="Q57" s="388"/>
      <c r="R57" s="388"/>
      <c r="S57" s="388"/>
      <c r="T57" s="388"/>
      <c r="U57" s="388"/>
      <c r="V57" s="388"/>
      <c r="W57" s="388"/>
      <c r="X57" s="388"/>
      <c r="Y57" s="388"/>
      <c r="Z57" s="388"/>
      <c r="AA57" s="388"/>
      <c r="AB57" s="388"/>
      <c r="AC57" s="388"/>
      <c r="AD57" s="388"/>
      <c r="AE57" s="388"/>
      <c r="AF57" s="388"/>
      <c r="AG57" s="388"/>
      <c r="AH57" s="388"/>
      <c r="AI57" s="388"/>
      <c r="AJ57" s="388"/>
      <c r="AK57" s="388"/>
      <c r="AL57" s="388"/>
      <c r="AM57" s="388"/>
      <c r="AN57" s="388"/>
      <c r="AO57" s="206"/>
      <c r="AP57" s="565"/>
      <c r="AQ57" s="565"/>
      <c r="AR57" s="565"/>
      <c r="AS57" s="565"/>
      <c r="AT57" s="565"/>
      <c r="AU57" s="565"/>
      <c r="AV57" s="565"/>
      <c r="AW57" s="565"/>
      <c r="AX57" s="565"/>
      <c r="AY57" s="565"/>
      <c r="AZ57" s="565"/>
      <c r="BA57" s="565"/>
      <c r="BB57" s="565"/>
      <c r="BC57" s="566"/>
      <c r="BD57" s="561"/>
      <c r="BE57" s="561"/>
      <c r="BF57" s="561"/>
      <c r="BG57" s="561"/>
      <c r="BH57" s="561"/>
      <c r="BI57" s="561"/>
      <c r="BJ57" s="561"/>
      <c r="BK57" s="561"/>
      <c r="BL57" s="561"/>
      <c r="BM57" s="561"/>
      <c r="BN57" s="561"/>
      <c r="BO57" s="561"/>
      <c r="BP57" s="561"/>
      <c r="BQ57" s="561"/>
      <c r="BR57" s="561"/>
      <c r="BS57" s="561"/>
      <c r="BT57" s="561"/>
      <c r="BU57" s="561"/>
      <c r="BV57" s="561"/>
      <c r="BW57" s="561"/>
      <c r="BX57" s="561"/>
      <c r="BY57" s="561"/>
      <c r="BZ57" s="561"/>
      <c r="CA57" s="561"/>
      <c r="CB57" s="561"/>
      <c r="CC57" s="561"/>
      <c r="CD57" s="561"/>
      <c r="CE57" s="561"/>
      <c r="CF57" s="561"/>
      <c r="CG57" s="561"/>
      <c r="CH57" s="561"/>
      <c r="CI57" s="561"/>
      <c r="CJ57" s="574"/>
      <c r="CK57" s="574"/>
      <c r="CL57" s="574"/>
      <c r="CM57" s="574"/>
      <c r="CN57" s="574"/>
      <c r="CO57" s="574"/>
      <c r="CP57" s="574"/>
      <c r="CQ57" s="574"/>
      <c r="CR57" s="574"/>
      <c r="CS57" s="574"/>
      <c r="CT57" s="574"/>
      <c r="CU57" s="574"/>
      <c r="CV57" s="574"/>
      <c r="CW57" s="574"/>
      <c r="CX57" s="574"/>
      <c r="CY57" s="574"/>
      <c r="CZ57" s="574"/>
      <c r="DA57" s="574"/>
    </row>
    <row r="58" spans="1:105" s="97" customFormat="1" ht="12.75" x14ac:dyDescent="0.2">
      <c r="A58" s="562" t="s">
        <v>36</v>
      </c>
      <c r="B58" s="562"/>
      <c r="C58" s="562"/>
      <c r="D58" s="562"/>
      <c r="E58" s="562"/>
      <c r="F58" s="562"/>
      <c r="G58" s="562"/>
      <c r="H58" s="388"/>
      <c r="I58" s="388"/>
      <c r="J58" s="388"/>
      <c r="K58" s="388"/>
      <c r="L58" s="388"/>
      <c r="M58" s="388"/>
      <c r="N58" s="388"/>
      <c r="O58" s="388"/>
      <c r="P58" s="388"/>
      <c r="Q58" s="388"/>
      <c r="R58" s="388"/>
      <c r="S58" s="388"/>
      <c r="T58" s="388"/>
      <c r="U58" s="388"/>
      <c r="V58" s="388"/>
      <c r="W58" s="388"/>
      <c r="X58" s="388"/>
      <c r="Y58" s="388"/>
      <c r="Z58" s="388"/>
      <c r="AA58" s="388"/>
      <c r="AB58" s="388"/>
      <c r="AC58" s="388"/>
      <c r="AD58" s="388"/>
      <c r="AE58" s="388"/>
      <c r="AF58" s="388"/>
      <c r="AG58" s="388"/>
      <c r="AH58" s="388"/>
      <c r="AI58" s="388"/>
      <c r="AJ58" s="388"/>
      <c r="AK58" s="388"/>
      <c r="AL58" s="388"/>
      <c r="AM58" s="388"/>
      <c r="AN58" s="388"/>
      <c r="AO58" s="206"/>
      <c r="AP58" s="565"/>
      <c r="AQ58" s="565"/>
      <c r="AR58" s="565"/>
      <c r="AS58" s="565"/>
      <c r="AT58" s="565"/>
      <c r="AU58" s="565"/>
      <c r="AV58" s="565"/>
      <c r="AW58" s="565"/>
      <c r="AX58" s="565"/>
      <c r="AY58" s="565"/>
      <c r="AZ58" s="565"/>
      <c r="BA58" s="565"/>
      <c r="BB58" s="565"/>
      <c r="BC58" s="566"/>
      <c r="BD58" s="561"/>
      <c r="BE58" s="561"/>
      <c r="BF58" s="561"/>
      <c r="BG58" s="561"/>
      <c r="BH58" s="561"/>
      <c r="BI58" s="561"/>
      <c r="BJ58" s="561"/>
      <c r="BK58" s="561"/>
      <c r="BL58" s="561"/>
      <c r="BM58" s="561"/>
      <c r="BN58" s="561"/>
      <c r="BO58" s="561"/>
      <c r="BP58" s="561"/>
      <c r="BQ58" s="561"/>
      <c r="BR58" s="561"/>
      <c r="BS58" s="561"/>
      <c r="BT58" s="561"/>
      <c r="BU58" s="561"/>
      <c r="BV58" s="561"/>
      <c r="BW58" s="561"/>
      <c r="BX58" s="561"/>
      <c r="BY58" s="561"/>
      <c r="BZ58" s="561"/>
      <c r="CA58" s="561"/>
      <c r="CB58" s="561"/>
      <c r="CC58" s="561"/>
      <c r="CD58" s="561"/>
      <c r="CE58" s="561"/>
      <c r="CF58" s="561"/>
      <c r="CG58" s="561"/>
      <c r="CH58" s="561"/>
      <c r="CI58" s="561"/>
      <c r="CJ58" s="574"/>
      <c r="CK58" s="574"/>
      <c r="CL58" s="574"/>
      <c r="CM58" s="574"/>
      <c r="CN58" s="574"/>
      <c r="CO58" s="574"/>
      <c r="CP58" s="574"/>
      <c r="CQ58" s="574"/>
      <c r="CR58" s="574"/>
      <c r="CS58" s="574"/>
      <c r="CT58" s="574"/>
      <c r="CU58" s="574"/>
      <c r="CV58" s="574"/>
      <c r="CW58" s="574"/>
      <c r="CX58" s="574"/>
      <c r="CY58" s="574"/>
      <c r="CZ58" s="574"/>
      <c r="DA58" s="574"/>
    </row>
    <row r="59" spans="1:105" s="97" customFormat="1" ht="12.75" x14ac:dyDescent="0.2">
      <c r="A59" s="562" t="s">
        <v>99</v>
      </c>
      <c r="B59" s="562"/>
      <c r="C59" s="562"/>
      <c r="D59" s="562"/>
      <c r="E59" s="562"/>
      <c r="F59" s="562"/>
      <c r="G59" s="562"/>
      <c r="H59" s="388"/>
      <c r="I59" s="388"/>
      <c r="J59" s="388"/>
      <c r="K59" s="388"/>
      <c r="L59" s="388"/>
      <c r="M59" s="388"/>
      <c r="N59" s="388"/>
      <c r="O59" s="388"/>
      <c r="P59" s="388"/>
      <c r="Q59" s="388"/>
      <c r="R59" s="388"/>
      <c r="S59" s="388"/>
      <c r="T59" s="388"/>
      <c r="U59" s="388"/>
      <c r="V59" s="388"/>
      <c r="W59" s="388"/>
      <c r="X59" s="388"/>
      <c r="Y59" s="388"/>
      <c r="Z59" s="388"/>
      <c r="AA59" s="388"/>
      <c r="AB59" s="388"/>
      <c r="AC59" s="388"/>
      <c r="AD59" s="388"/>
      <c r="AE59" s="388"/>
      <c r="AF59" s="388"/>
      <c r="AG59" s="388"/>
      <c r="AH59" s="388"/>
      <c r="AI59" s="388"/>
      <c r="AJ59" s="388"/>
      <c r="AK59" s="388"/>
      <c r="AL59" s="388"/>
      <c r="AM59" s="388"/>
      <c r="AN59" s="388"/>
      <c r="AO59" s="206"/>
      <c r="AP59" s="565"/>
      <c r="AQ59" s="565"/>
      <c r="AR59" s="565"/>
      <c r="AS59" s="565"/>
      <c r="AT59" s="565"/>
      <c r="AU59" s="565"/>
      <c r="AV59" s="565"/>
      <c r="AW59" s="565"/>
      <c r="AX59" s="565"/>
      <c r="AY59" s="565"/>
      <c r="AZ59" s="565"/>
      <c r="BA59" s="565"/>
      <c r="BB59" s="565"/>
      <c r="BC59" s="566"/>
      <c r="BD59" s="561"/>
      <c r="BE59" s="561"/>
      <c r="BF59" s="561"/>
      <c r="BG59" s="561"/>
      <c r="BH59" s="561"/>
      <c r="BI59" s="561"/>
      <c r="BJ59" s="561"/>
      <c r="BK59" s="561"/>
      <c r="BL59" s="561"/>
      <c r="BM59" s="561"/>
      <c r="BN59" s="561"/>
      <c r="BO59" s="561"/>
      <c r="BP59" s="561"/>
      <c r="BQ59" s="561"/>
      <c r="BR59" s="561"/>
      <c r="BS59" s="561"/>
      <c r="BT59" s="561"/>
      <c r="BU59" s="561"/>
      <c r="BV59" s="561"/>
      <c r="BW59" s="561"/>
      <c r="BX59" s="561"/>
      <c r="BY59" s="561"/>
      <c r="BZ59" s="561"/>
      <c r="CA59" s="561"/>
      <c r="CB59" s="561"/>
      <c r="CC59" s="561"/>
      <c r="CD59" s="561"/>
      <c r="CE59" s="561"/>
      <c r="CF59" s="561"/>
      <c r="CG59" s="561"/>
      <c r="CH59" s="561"/>
      <c r="CI59" s="561"/>
      <c r="CJ59" s="574"/>
      <c r="CK59" s="574"/>
      <c r="CL59" s="574"/>
      <c r="CM59" s="574"/>
      <c r="CN59" s="574"/>
      <c r="CO59" s="574"/>
      <c r="CP59" s="574"/>
      <c r="CQ59" s="574"/>
      <c r="CR59" s="574"/>
      <c r="CS59" s="574"/>
      <c r="CT59" s="574"/>
      <c r="CU59" s="574"/>
      <c r="CV59" s="574"/>
      <c r="CW59" s="574"/>
      <c r="CX59" s="574"/>
      <c r="CY59" s="574"/>
      <c r="CZ59" s="574"/>
      <c r="DA59" s="574"/>
    </row>
    <row r="60" spans="1:105" s="99" customFormat="1" ht="15" customHeight="1" x14ac:dyDescent="0.2">
      <c r="A60" s="562"/>
      <c r="B60" s="562"/>
      <c r="C60" s="562"/>
      <c r="D60" s="562"/>
      <c r="E60" s="562"/>
      <c r="F60" s="562"/>
      <c r="G60" s="562"/>
      <c r="H60" s="594" t="s">
        <v>7</v>
      </c>
      <c r="I60" s="594"/>
      <c r="J60" s="594"/>
      <c r="K60" s="594"/>
      <c r="L60" s="594"/>
      <c r="M60" s="594"/>
      <c r="N60" s="594"/>
      <c r="O60" s="594"/>
      <c r="P60" s="594"/>
      <c r="Q60" s="594"/>
      <c r="R60" s="594"/>
      <c r="S60" s="594"/>
      <c r="T60" s="594"/>
      <c r="U60" s="594"/>
      <c r="V60" s="594"/>
      <c r="W60" s="594"/>
      <c r="X60" s="594"/>
      <c r="Y60" s="594"/>
      <c r="Z60" s="594"/>
      <c r="AA60" s="594"/>
      <c r="AB60" s="594"/>
      <c r="AC60" s="594"/>
      <c r="AD60" s="594"/>
      <c r="AE60" s="594"/>
      <c r="AF60" s="594"/>
      <c r="AG60" s="594"/>
      <c r="AH60" s="594"/>
      <c r="AI60" s="594"/>
      <c r="AJ60" s="594"/>
      <c r="AK60" s="594"/>
      <c r="AL60" s="594"/>
      <c r="AM60" s="594"/>
      <c r="AN60" s="594"/>
      <c r="AO60" s="594"/>
      <c r="AP60" s="594"/>
      <c r="AQ60" s="594"/>
      <c r="AR60" s="594"/>
      <c r="AS60" s="594"/>
      <c r="AT60" s="594"/>
      <c r="AU60" s="594"/>
      <c r="AV60" s="594"/>
      <c r="AW60" s="594"/>
      <c r="AX60" s="594"/>
      <c r="AY60" s="594"/>
      <c r="AZ60" s="594"/>
      <c r="BA60" s="594"/>
      <c r="BB60" s="594"/>
      <c r="BC60" s="595"/>
      <c r="BD60" s="561" t="s">
        <v>8</v>
      </c>
      <c r="BE60" s="561"/>
      <c r="BF60" s="561"/>
      <c r="BG60" s="561"/>
      <c r="BH60" s="561"/>
      <c r="BI60" s="561"/>
      <c r="BJ60" s="561"/>
      <c r="BK60" s="561"/>
      <c r="BL60" s="561"/>
      <c r="BM60" s="561"/>
      <c r="BN60" s="561"/>
      <c r="BO60" s="561"/>
      <c r="BP60" s="561"/>
      <c r="BQ60" s="561"/>
      <c r="BR60" s="561"/>
      <c r="BS60" s="561"/>
      <c r="BT60" s="561" t="s">
        <v>8</v>
      </c>
      <c r="BU60" s="561"/>
      <c r="BV60" s="561"/>
      <c r="BW60" s="561"/>
      <c r="BX60" s="561"/>
      <c r="BY60" s="561"/>
      <c r="BZ60" s="561"/>
      <c r="CA60" s="561"/>
      <c r="CB60" s="561"/>
      <c r="CC60" s="561"/>
      <c r="CD60" s="561"/>
      <c r="CE60" s="561"/>
      <c r="CF60" s="561"/>
      <c r="CG60" s="561"/>
      <c r="CH60" s="561"/>
      <c r="CI60" s="561"/>
      <c r="CJ60" s="596"/>
      <c r="CK60" s="597"/>
      <c r="CL60" s="597"/>
      <c r="CM60" s="597"/>
      <c r="CN60" s="597"/>
      <c r="CO60" s="597"/>
      <c r="CP60" s="597"/>
      <c r="CQ60" s="597"/>
      <c r="CR60" s="597"/>
      <c r="CS60" s="597"/>
      <c r="CT60" s="597"/>
      <c r="CU60" s="597"/>
      <c r="CV60" s="597"/>
      <c r="CW60" s="597"/>
      <c r="CX60" s="597"/>
      <c r="CY60" s="597"/>
      <c r="CZ60" s="597"/>
      <c r="DA60" s="598"/>
    </row>
    <row r="61" spans="1:105" s="60" customFormat="1" ht="12" customHeight="1" x14ac:dyDescent="0.2"/>
    <row r="62" spans="1:105" s="56" customFormat="1" ht="14.25" x14ac:dyDescent="0.2">
      <c r="A62" s="536" t="s">
        <v>53</v>
      </c>
      <c r="B62" s="536"/>
      <c r="C62" s="536"/>
      <c r="D62" s="536"/>
      <c r="E62" s="536"/>
      <c r="F62" s="536"/>
      <c r="G62" s="536"/>
      <c r="H62" s="536"/>
      <c r="I62" s="536"/>
      <c r="J62" s="536"/>
      <c r="K62" s="536"/>
      <c r="L62" s="536"/>
      <c r="M62" s="536"/>
      <c r="N62" s="536"/>
      <c r="O62" s="536"/>
      <c r="P62" s="536"/>
      <c r="Q62" s="536"/>
      <c r="R62" s="536"/>
      <c r="S62" s="536"/>
      <c r="T62" s="536"/>
      <c r="U62" s="536"/>
      <c r="V62" s="536"/>
      <c r="W62" s="536"/>
      <c r="X62" s="536"/>
      <c r="Y62" s="536"/>
      <c r="Z62" s="536"/>
      <c r="AA62" s="536"/>
      <c r="AB62" s="536"/>
      <c r="AC62" s="536"/>
      <c r="AD62" s="536"/>
      <c r="AE62" s="536"/>
      <c r="AF62" s="536"/>
      <c r="AG62" s="536"/>
      <c r="AH62" s="536"/>
      <c r="AI62" s="536"/>
      <c r="AJ62" s="536"/>
      <c r="AK62" s="536"/>
      <c r="AL62" s="536"/>
      <c r="AM62" s="536"/>
      <c r="AN62" s="536"/>
      <c r="AO62" s="536"/>
      <c r="AP62" s="536"/>
      <c r="AQ62" s="536"/>
      <c r="AR62" s="536"/>
      <c r="AS62" s="536"/>
      <c r="AT62" s="536"/>
      <c r="AU62" s="536"/>
      <c r="AV62" s="536"/>
      <c r="AW62" s="536"/>
      <c r="AX62" s="536"/>
      <c r="AY62" s="536"/>
      <c r="AZ62" s="536"/>
      <c r="BA62" s="536"/>
      <c r="BB62" s="536"/>
      <c r="BC62" s="536"/>
      <c r="BD62" s="536"/>
      <c r="BE62" s="536"/>
      <c r="BF62" s="536"/>
      <c r="BG62" s="536"/>
      <c r="BH62" s="536"/>
      <c r="BI62" s="536"/>
      <c r="BJ62" s="536"/>
      <c r="BK62" s="536"/>
      <c r="BL62" s="536"/>
      <c r="BM62" s="536"/>
      <c r="BN62" s="536"/>
      <c r="BO62" s="536"/>
      <c r="BP62" s="536"/>
      <c r="BQ62" s="536"/>
      <c r="BR62" s="536"/>
      <c r="BS62" s="536"/>
      <c r="BT62" s="536"/>
      <c r="BU62" s="536"/>
      <c r="BV62" s="536"/>
      <c r="BW62" s="536"/>
      <c r="BX62" s="536"/>
      <c r="BY62" s="536"/>
      <c r="BZ62" s="536"/>
      <c r="CA62" s="536"/>
      <c r="CB62" s="536"/>
      <c r="CC62" s="536"/>
      <c r="CD62" s="536"/>
      <c r="CE62" s="536"/>
      <c r="CF62" s="536"/>
      <c r="CG62" s="536"/>
      <c r="CH62" s="536"/>
      <c r="CI62" s="536"/>
      <c r="CJ62" s="536"/>
      <c r="CK62" s="536"/>
      <c r="CL62" s="536"/>
      <c r="CM62" s="536"/>
      <c r="CN62" s="536"/>
      <c r="CO62" s="536"/>
      <c r="CP62" s="536"/>
      <c r="CQ62" s="536"/>
      <c r="CR62" s="536"/>
      <c r="CS62" s="536"/>
      <c r="CT62" s="536"/>
      <c r="CU62" s="536"/>
      <c r="CV62" s="536"/>
      <c r="CW62" s="536"/>
      <c r="CX62" s="536"/>
      <c r="CY62" s="536"/>
      <c r="CZ62" s="536"/>
      <c r="DA62" s="536"/>
    </row>
    <row r="63" spans="1:105" ht="6" customHeight="1" x14ac:dyDescent="0.25"/>
    <row r="64" spans="1:105" s="56" customFormat="1" ht="15" x14ac:dyDescent="0.25">
      <c r="A64" s="56" t="s">
        <v>11</v>
      </c>
      <c r="X64" s="593" t="s">
        <v>251</v>
      </c>
      <c r="Y64" s="593"/>
      <c r="Z64" s="593"/>
      <c r="AA64" s="593"/>
      <c r="AB64" s="593"/>
      <c r="AC64" s="593"/>
      <c r="AD64" s="593"/>
      <c r="AE64" s="593"/>
      <c r="AF64" s="593"/>
      <c r="AG64" s="593"/>
      <c r="AH64" s="593"/>
      <c r="AI64" s="593"/>
      <c r="AJ64" s="593"/>
      <c r="AK64" s="593"/>
      <c r="AL64" s="593"/>
      <c r="AM64" s="593"/>
      <c r="AN64" s="593"/>
      <c r="AO64" s="593"/>
      <c r="AP64" s="593"/>
      <c r="AQ64" s="593"/>
      <c r="AR64" s="593"/>
      <c r="AS64" s="593"/>
      <c r="AT64" s="593"/>
      <c r="AU64" s="593"/>
      <c r="AV64" s="593"/>
      <c r="AW64" s="593"/>
      <c r="AX64" s="593"/>
      <c r="AY64" s="593"/>
      <c r="AZ64" s="593"/>
      <c r="BA64" s="593"/>
      <c r="BB64" s="593"/>
      <c r="BC64" s="593"/>
      <c r="BD64" s="593"/>
      <c r="BE64" s="593"/>
      <c r="BF64" s="593"/>
      <c r="BG64" s="593"/>
      <c r="BH64" s="593"/>
      <c r="BI64" s="593"/>
      <c r="BJ64" s="593"/>
      <c r="BK64" s="593"/>
      <c r="BL64" s="593"/>
      <c r="BM64" s="593"/>
      <c r="BN64" s="593"/>
      <c r="BO64" s="593"/>
      <c r="BP64" s="593"/>
      <c r="BQ64" s="593"/>
      <c r="BR64" s="593"/>
      <c r="BS64" s="593"/>
      <c r="BT64" s="593"/>
      <c r="BU64" s="593"/>
      <c r="BV64" s="593"/>
      <c r="BW64" s="593"/>
      <c r="BX64" s="593"/>
      <c r="BY64" s="593"/>
      <c r="BZ64" s="593"/>
      <c r="CA64" s="593"/>
      <c r="CB64" s="593"/>
      <c r="CC64" s="593"/>
      <c r="CD64" s="593"/>
      <c r="CE64" s="593"/>
      <c r="CF64" s="593"/>
      <c r="CG64" s="593"/>
      <c r="CH64" s="593"/>
      <c r="CI64" s="593"/>
      <c r="CJ64" s="593"/>
      <c r="CK64" s="593"/>
      <c r="CL64" s="593"/>
      <c r="CM64" s="593"/>
      <c r="CN64" s="593"/>
      <c r="CO64" s="593"/>
      <c r="CP64" s="593"/>
      <c r="CQ64" s="593"/>
      <c r="CR64" s="593"/>
      <c r="CS64" s="593"/>
      <c r="CT64" s="593"/>
      <c r="CU64" s="593"/>
      <c r="CV64" s="593"/>
      <c r="CW64" s="593"/>
      <c r="CX64" s="593"/>
      <c r="CY64" s="593"/>
      <c r="CZ64" s="593"/>
      <c r="DA64" s="593"/>
    </row>
    <row r="65" spans="1:105" s="56" customFormat="1" ht="6" customHeight="1" x14ac:dyDescent="0.2">
      <c r="X65" s="62"/>
      <c r="Y65" s="62"/>
      <c r="Z65" s="62"/>
      <c r="AA65" s="62"/>
      <c r="AB65" s="62"/>
      <c r="AC65" s="62"/>
      <c r="AD65" s="62"/>
      <c r="AE65" s="62"/>
      <c r="AF65" s="62"/>
      <c r="AG65" s="62"/>
      <c r="AH65" s="62"/>
      <c r="AI65" s="62"/>
      <c r="AJ65" s="62"/>
      <c r="AK65" s="62"/>
      <c r="AL65" s="62"/>
      <c r="AM65" s="62"/>
      <c r="AN65" s="62"/>
      <c r="AO65" s="62"/>
      <c r="AP65" s="62"/>
      <c r="AQ65" s="62"/>
      <c r="AR65" s="62"/>
      <c r="AS65" s="62"/>
      <c r="AT65" s="62"/>
      <c r="AU65" s="62"/>
      <c r="AV65" s="62"/>
      <c r="AW65" s="62"/>
      <c r="AX65" s="62"/>
      <c r="AY65" s="62"/>
      <c r="AZ65" s="62"/>
      <c r="BA65" s="62"/>
      <c r="BB65" s="62"/>
      <c r="BC65" s="62"/>
      <c r="BD65" s="62"/>
      <c r="BE65" s="62"/>
      <c r="BF65" s="62"/>
      <c r="BG65" s="62"/>
      <c r="BH65" s="62"/>
      <c r="BI65" s="62"/>
      <c r="BJ65" s="62"/>
      <c r="BK65" s="62"/>
      <c r="BL65" s="62"/>
      <c r="BM65" s="62"/>
      <c r="BN65" s="62"/>
      <c r="BO65" s="62"/>
      <c r="BP65" s="62"/>
      <c r="BQ65" s="62"/>
      <c r="BR65" s="62"/>
      <c r="BS65" s="62"/>
      <c r="BT65" s="62"/>
      <c r="BU65" s="62"/>
      <c r="BV65" s="62"/>
      <c r="BW65" s="62"/>
      <c r="BX65" s="62"/>
      <c r="BY65" s="62"/>
      <c r="BZ65" s="62"/>
      <c r="CA65" s="62"/>
      <c r="CB65" s="62"/>
      <c r="CC65" s="62"/>
      <c r="CD65" s="62"/>
      <c r="CE65" s="62"/>
      <c r="CF65" s="62"/>
      <c r="CG65" s="62"/>
      <c r="CH65" s="62"/>
      <c r="CI65" s="62"/>
      <c r="CJ65" s="62"/>
      <c r="CK65" s="62"/>
      <c r="CL65" s="62"/>
      <c r="CM65" s="62"/>
      <c r="CN65" s="62"/>
      <c r="CO65" s="62"/>
      <c r="CP65" s="62"/>
      <c r="CQ65" s="62"/>
      <c r="CR65" s="62"/>
      <c r="CS65" s="62"/>
      <c r="CT65" s="62"/>
      <c r="CU65" s="62"/>
      <c r="CV65" s="62"/>
      <c r="CW65" s="62"/>
      <c r="CX65" s="62"/>
      <c r="CY65" s="62"/>
      <c r="CZ65" s="62"/>
      <c r="DA65" s="62"/>
    </row>
    <row r="66" spans="1:105" s="56" customFormat="1" ht="14.25" x14ac:dyDescent="0.2">
      <c r="A66" s="545" t="s">
        <v>10</v>
      </c>
      <c r="B66" s="545"/>
      <c r="C66" s="545"/>
      <c r="D66" s="545"/>
      <c r="E66" s="545"/>
      <c r="F66" s="545"/>
      <c r="G66" s="545"/>
      <c r="H66" s="545"/>
      <c r="I66" s="545"/>
      <c r="J66" s="545"/>
      <c r="K66" s="545"/>
      <c r="L66" s="545"/>
      <c r="M66" s="545"/>
      <c r="N66" s="545"/>
      <c r="O66" s="545"/>
      <c r="P66" s="545"/>
      <c r="Q66" s="545"/>
      <c r="R66" s="545"/>
      <c r="S66" s="545"/>
      <c r="T66" s="545"/>
      <c r="U66" s="545"/>
      <c r="V66" s="545"/>
      <c r="W66" s="545"/>
      <c r="X66" s="545"/>
      <c r="Y66" s="545"/>
      <c r="Z66" s="545"/>
      <c r="AA66" s="545"/>
      <c r="AB66" s="545"/>
      <c r="AC66" s="545"/>
      <c r="AD66" s="545"/>
      <c r="AE66" s="545"/>
      <c r="AF66" s="545"/>
      <c r="AG66" s="545"/>
      <c r="AH66" s="545"/>
      <c r="AI66" s="545"/>
      <c r="AJ66" s="545"/>
      <c r="AK66" s="545"/>
      <c r="AL66" s="545"/>
      <c r="AM66" s="545"/>
      <c r="AN66" s="545"/>
      <c r="AO66" s="545"/>
      <c r="AP66" s="543" t="s">
        <v>96</v>
      </c>
      <c r="AQ66" s="543"/>
      <c r="AR66" s="543"/>
      <c r="AS66" s="543"/>
      <c r="AT66" s="543"/>
      <c r="AU66" s="543"/>
      <c r="AV66" s="543"/>
      <c r="AW66" s="543"/>
      <c r="AX66" s="543"/>
      <c r="AY66" s="543"/>
      <c r="AZ66" s="543"/>
      <c r="BA66" s="543"/>
      <c r="BB66" s="543"/>
      <c r="BC66" s="543"/>
      <c r="BD66" s="543"/>
      <c r="BE66" s="543"/>
      <c r="BF66" s="543"/>
      <c r="BG66" s="543"/>
      <c r="BH66" s="543"/>
      <c r="BI66" s="543"/>
      <c r="BJ66" s="543"/>
      <c r="BK66" s="543"/>
      <c r="BL66" s="543"/>
      <c r="BM66" s="543"/>
      <c r="BN66" s="543"/>
      <c r="BO66" s="543"/>
      <c r="BP66" s="543"/>
      <c r="BQ66" s="543"/>
      <c r="BR66" s="543"/>
      <c r="BS66" s="543"/>
      <c r="BT66" s="543"/>
      <c r="BU66" s="543"/>
      <c r="BV66" s="543"/>
      <c r="BW66" s="543"/>
      <c r="BX66" s="543"/>
      <c r="BY66" s="543"/>
      <c r="BZ66" s="543"/>
      <c r="CA66" s="543"/>
      <c r="CB66" s="543"/>
      <c r="CC66" s="543"/>
      <c r="CD66" s="543"/>
      <c r="CE66" s="543"/>
      <c r="CF66" s="543"/>
      <c r="CG66" s="543"/>
      <c r="CH66" s="543"/>
      <c r="CI66" s="543"/>
      <c r="CJ66" s="543"/>
      <c r="CK66" s="543"/>
      <c r="CL66" s="543"/>
      <c r="CM66" s="543"/>
      <c r="CN66" s="543"/>
      <c r="CO66" s="543"/>
      <c r="CP66" s="543"/>
      <c r="CQ66" s="543"/>
      <c r="CR66" s="543"/>
      <c r="CS66" s="543"/>
      <c r="CT66" s="543"/>
      <c r="CU66" s="543"/>
      <c r="CV66" s="543"/>
      <c r="CW66" s="543"/>
      <c r="CX66" s="543"/>
      <c r="CY66" s="543"/>
      <c r="CZ66" s="543"/>
      <c r="DA66" s="543"/>
    </row>
    <row r="67" spans="1:105" ht="10.5" customHeight="1" x14ac:dyDescent="0.25"/>
    <row r="68" spans="1:105" s="57" customFormat="1" ht="55.5" customHeight="1" x14ac:dyDescent="0.2">
      <c r="A68" s="466" t="s">
        <v>0</v>
      </c>
      <c r="B68" s="467"/>
      <c r="C68" s="467"/>
      <c r="D68" s="467"/>
      <c r="E68" s="467"/>
      <c r="F68" s="467"/>
      <c r="G68" s="468"/>
      <c r="H68" s="466" t="s">
        <v>14</v>
      </c>
      <c r="I68" s="467"/>
      <c r="J68" s="467"/>
      <c r="K68" s="467"/>
      <c r="L68" s="467"/>
      <c r="M68" s="467"/>
      <c r="N68" s="467"/>
      <c r="O68" s="467"/>
      <c r="P68" s="467"/>
      <c r="Q68" s="467"/>
      <c r="R68" s="467"/>
      <c r="S68" s="467"/>
      <c r="T68" s="467"/>
      <c r="U68" s="467"/>
      <c r="V68" s="467"/>
      <c r="W68" s="467"/>
      <c r="X68" s="467"/>
      <c r="Y68" s="467"/>
      <c r="Z68" s="467"/>
      <c r="AA68" s="467"/>
      <c r="AB68" s="467"/>
      <c r="AC68" s="467"/>
      <c r="AD68" s="467"/>
      <c r="AE68" s="467"/>
      <c r="AF68" s="467"/>
      <c r="AG68" s="467"/>
      <c r="AH68" s="467"/>
      <c r="AI68" s="467"/>
      <c r="AJ68" s="467"/>
      <c r="AK68" s="467"/>
      <c r="AL68" s="467"/>
      <c r="AM68" s="467"/>
      <c r="AN68" s="467"/>
      <c r="AO68" s="467"/>
      <c r="AP68" s="467"/>
      <c r="AQ68" s="467"/>
      <c r="AR68" s="467"/>
      <c r="AS68" s="467"/>
      <c r="AT68" s="467"/>
      <c r="AU68" s="467"/>
      <c r="AV68" s="467"/>
      <c r="AW68" s="467"/>
      <c r="AX68" s="467"/>
      <c r="AY68" s="467"/>
      <c r="AZ68" s="467"/>
      <c r="BA68" s="467"/>
      <c r="BB68" s="467"/>
      <c r="BC68" s="468"/>
      <c r="BD68" s="466" t="s">
        <v>54</v>
      </c>
      <c r="BE68" s="467"/>
      <c r="BF68" s="467"/>
      <c r="BG68" s="467"/>
      <c r="BH68" s="467"/>
      <c r="BI68" s="467"/>
      <c r="BJ68" s="467"/>
      <c r="BK68" s="467"/>
      <c r="BL68" s="467"/>
      <c r="BM68" s="467"/>
      <c r="BN68" s="467"/>
      <c r="BO68" s="467"/>
      <c r="BP68" s="467"/>
      <c r="BQ68" s="467"/>
      <c r="BR68" s="467"/>
      <c r="BS68" s="468"/>
      <c r="BT68" s="466" t="s">
        <v>682</v>
      </c>
      <c r="BU68" s="467"/>
      <c r="BV68" s="467"/>
      <c r="BW68" s="467"/>
      <c r="BX68" s="467"/>
      <c r="BY68" s="467"/>
      <c r="BZ68" s="467"/>
      <c r="CA68" s="467"/>
      <c r="CB68" s="467"/>
      <c r="CC68" s="467"/>
      <c r="CD68" s="468"/>
      <c r="CE68" s="466" t="s">
        <v>83</v>
      </c>
      <c r="CF68" s="467"/>
      <c r="CG68" s="467"/>
      <c r="CH68" s="467"/>
      <c r="CI68" s="467"/>
      <c r="CJ68" s="467"/>
      <c r="CK68" s="467"/>
      <c r="CL68" s="467"/>
      <c r="CM68" s="467"/>
      <c r="CN68" s="467"/>
      <c r="CO68" s="467"/>
      <c r="CP68" s="467"/>
      <c r="CQ68" s="467"/>
      <c r="CR68" s="467"/>
      <c r="CS68" s="467"/>
      <c r="CT68" s="467"/>
      <c r="CU68" s="467"/>
      <c r="CV68" s="467"/>
      <c r="CW68" s="467"/>
      <c r="CX68" s="467"/>
      <c r="CY68" s="467"/>
      <c r="CZ68" s="467"/>
      <c r="DA68" s="468"/>
    </row>
    <row r="69" spans="1:105" s="58" customFormat="1" ht="12.75" x14ac:dyDescent="0.2">
      <c r="A69" s="472">
        <v>1</v>
      </c>
      <c r="B69" s="472"/>
      <c r="C69" s="472"/>
      <c r="D69" s="472"/>
      <c r="E69" s="472"/>
      <c r="F69" s="472"/>
      <c r="G69" s="472"/>
      <c r="H69" s="472">
        <v>2</v>
      </c>
      <c r="I69" s="472"/>
      <c r="J69" s="472"/>
      <c r="K69" s="472"/>
      <c r="L69" s="472"/>
      <c r="M69" s="472"/>
      <c r="N69" s="472"/>
      <c r="O69" s="472"/>
      <c r="P69" s="472"/>
      <c r="Q69" s="472"/>
      <c r="R69" s="472"/>
      <c r="S69" s="472"/>
      <c r="T69" s="472"/>
      <c r="U69" s="472"/>
      <c r="V69" s="472"/>
      <c r="W69" s="472"/>
      <c r="X69" s="472"/>
      <c r="Y69" s="472"/>
      <c r="Z69" s="472"/>
      <c r="AA69" s="472"/>
      <c r="AB69" s="472"/>
      <c r="AC69" s="472"/>
      <c r="AD69" s="472"/>
      <c r="AE69" s="472"/>
      <c r="AF69" s="472"/>
      <c r="AG69" s="472"/>
      <c r="AH69" s="472"/>
      <c r="AI69" s="472"/>
      <c r="AJ69" s="472"/>
      <c r="AK69" s="472"/>
      <c r="AL69" s="472"/>
      <c r="AM69" s="472"/>
      <c r="AN69" s="472"/>
      <c r="AO69" s="472"/>
      <c r="AP69" s="472"/>
      <c r="AQ69" s="472"/>
      <c r="AR69" s="472"/>
      <c r="AS69" s="472"/>
      <c r="AT69" s="472"/>
      <c r="AU69" s="472"/>
      <c r="AV69" s="472"/>
      <c r="AW69" s="472"/>
      <c r="AX69" s="472"/>
      <c r="AY69" s="472"/>
      <c r="AZ69" s="472"/>
      <c r="BA69" s="472"/>
      <c r="BB69" s="472"/>
      <c r="BC69" s="472"/>
      <c r="BD69" s="472">
        <v>3</v>
      </c>
      <c r="BE69" s="472"/>
      <c r="BF69" s="472"/>
      <c r="BG69" s="472"/>
      <c r="BH69" s="472"/>
      <c r="BI69" s="472"/>
      <c r="BJ69" s="472"/>
      <c r="BK69" s="472"/>
      <c r="BL69" s="472"/>
      <c r="BM69" s="472"/>
      <c r="BN69" s="472"/>
      <c r="BO69" s="472"/>
      <c r="BP69" s="472"/>
      <c r="BQ69" s="472"/>
      <c r="BR69" s="472"/>
      <c r="BS69" s="472"/>
      <c r="BT69" s="472">
        <v>4</v>
      </c>
      <c r="BU69" s="472"/>
      <c r="BV69" s="472"/>
      <c r="BW69" s="472"/>
      <c r="BX69" s="472"/>
      <c r="BY69" s="472"/>
      <c r="BZ69" s="472"/>
      <c r="CA69" s="472"/>
      <c r="CB69" s="472"/>
      <c r="CC69" s="472"/>
      <c r="CD69" s="472"/>
      <c r="CE69" s="472">
        <v>5</v>
      </c>
      <c r="CF69" s="472"/>
      <c r="CG69" s="472"/>
      <c r="CH69" s="472"/>
      <c r="CI69" s="472"/>
      <c r="CJ69" s="472"/>
      <c r="CK69" s="472"/>
      <c r="CL69" s="472"/>
      <c r="CM69" s="472"/>
      <c r="CN69" s="472"/>
      <c r="CO69" s="472"/>
      <c r="CP69" s="472"/>
      <c r="CQ69" s="472"/>
      <c r="CR69" s="472"/>
      <c r="CS69" s="472"/>
      <c r="CT69" s="472"/>
      <c r="CU69" s="472"/>
      <c r="CV69" s="472"/>
      <c r="CW69" s="472"/>
      <c r="CX69" s="472"/>
      <c r="CY69" s="472"/>
      <c r="CZ69" s="472"/>
      <c r="DA69" s="472"/>
    </row>
    <row r="70" spans="1:105" s="59" customFormat="1" ht="15" customHeight="1" x14ac:dyDescent="0.2">
      <c r="A70" s="450" t="s">
        <v>26</v>
      </c>
      <c r="B70" s="450"/>
      <c r="C70" s="450"/>
      <c r="D70" s="450"/>
      <c r="E70" s="450"/>
      <c r="F70" s="450"/>
      <c r="G70" s="450"/>
      <c r="H70" s="435" t="s">
        <v>105</v>
      </c>
      <c r="I70" s="435"/>
      <c r="J70" s="435"/>
      <c r="K70" s="435"/>
      <c r="L70" s="435"/>
      <c r="M70" s="435"/>
      <c r="N70" s="435"/>
      <c r="O70" s="435"/>
      <c r="P70" s="435"/>
      <c r="Q70" s="435"/>
      <c r="R70" s="435"/>
      <c r="S70" s="435"/>
      <c r="T70" s="435"/>
      <c r="U70" s="435"/>
      <c r="V70" s="435"/>
      <c r="W70" s="435"/>
      <c r="X70" s="435"/>
      <c r="Y70" s="435"/>
      <c r="Z70" s="435"/>
      <c r="AA70" s="435"/>
      <c r="AB70" s="435"/>
      <c r="AC70" s="435"/>
      <c r="AD70" s="435"/>
      <c r="AE70" s="435"/>
      <c r="AF70" s="435"/>
      <c r="AG70" s="435"/>
      <c r="AH70" s="435"/>
      <c r="AI70" s="435"/>
      <c r="AJ70" s="435"/>
      <c r="AK70" s="435"/>
      <c r="AL70" s="435"/>
      <c r="AM70" s="435"/>
      <c r="AN70" s="435"/>
      <c r="AO70" s="435"/>
      <c r="AP70" s="435"/>
      <c r="AQ70" s="435"/>
      <c r="AR70" s="435"/>
      <c r="AS70" s="435"/>
      <c r="AT70" s="435"/>
      <c r="AU70" s="435"/>
      <c r="AV70" s="435"/>
      <c r="AW70" s="435"/>
      <c r="AX70" s="435"/>
      <c r="AY70" s="435"/>
      <c r="AZ70" s="435"/>
      <c r="BA70" s="435"/>
      <c r="BB70" s="435"/>
      <c r="BC70" s="435"/>
      <c r="BD70" s="404"/>
      <c r="BE70" s="404"/>
      <c r="BF70" s="404"/>
      <c r="BG70" s="404"/>
      <c r="BH70" s="404"/>
      <c r="BI70" s="404"/>
      <c r="BJ70" s="404"/>
      <c r="BK70" s="404"/>
      <c r="BL70" s="404"/>
      <c r="BM70" s="404"/>
      <c r="BN70" s="404"/>
      <c r="BO70" s="404"/>
      <c r="BP70" s="404"/>
      <c r="BQ70" s="404"/>
      <c r="BR70" s="404"/>
      <c r="BS70" s="404"/>
      <c r="BT70" s="404"/>
      <c r="BU70" s="404"/>
      <c r="BV70" s="404"/>
      <c r="BW70" s="404"/>
      <c r="BX70" s="404"/>
      <c r="BY70" s="404"/>
      <c r="BZ70" s="404"/>
      <c r="CA70" s="404"/>
      <c r="CB70" s="404"/>
      <c r="CC70" s="404"/>
      <c r="CD70" s="404"/>
      <c r="CE70" s="589">
        <f>SUM(CE71:DB74)</f>
        <v>7400</v>
      </c>
      <c r="CF70" s="589"/>
      <c r="CG70" s="589"/>
      <c r="CH70" s="589"/>
      <c r="CI70" s="589"/>
      <c r="CJ70" s="589"/>
      <c r="CK70" s="589"/>
      <c r="CL70" s="589"/>
      <c r="CM70" s="589"/>
      <c r="CN70" s="589"/>
      <c r="CO70" s="589"/>
      <c r="CP70" s="589"/>
      <c r="CQ70" s="589"/>
      <c r="CR70" s="589"/>
      <c r="CS70" s="589"/>
      <c r="CT70" s="589"/>
      <c r="CU70" s="589"/>
      <c r="CV70" s="589"/>
      <c r="CW70" s="589"/>
      <c r="CX70" s="589"/>
      <c r="CY70" s="589"/>
      <c r="CZ70" s="589"/>
      <c r="DA70" s="589"/>
    </row>
    <row r="71" spans="1:105" s="59" customFormat="1" ht="15" customHeight="1" x14ac:dyDescent="0.2">
      <c r="A71" s="411" t="s">
        <v>683</v>
      </c>
      <c r="B71" s="411"/>
      <c r="C71" s="411"/>
      <c r="D71" s="411"/>
      <c r="E71" s="411"/>
      <c r="F71" s="411"/>
      <c r="G71" s="411"/>
      <c r="H71" s="552" t="s">
        <v>684</v>
      </c>
      <c r="I71" s="553"/>
      <c r="J71" s="553"/>
      <c r="K71" s="553"/>
      <c r="L71" s="553"/>
      <c r="M71" s="553"/>
      <c r="N71" s="553"/>
      <c r="O71" s="553"/>
      <c r="P71" s="553"/>
      <c r="Q71" s="553"/>
      <c r="R71" s="553"/>
      <c r="S71" s="553"/>
      <c r="T71" s="553"/>
      <c r="U71" s="553"/>
      <c r="V71" s="553"/>
      <c r="W71" s="553"/>
      <c r="X71" s="553"/>
      <c r="Y71" s="553"/>
      <c r="Z71" s="553"/>
      <c r="AA71" s="553"/>
      <c r="AB71" s="553"/>
      <c r="AC71" s="553"/>
      <c r="AD71" s="553"/>
      <c r="AE71" s="553"/>
      <c r="AF71" s="553"/>
      <c r="AG71" s="553"/>
      <c r="AH71" s="553"/>
      <c r="AI71" s="553"/>
      <c r="AJ71" s="553"/>
      <c r="AK71" s="553"/>
      <c r="AL71" s="553"/>
      <c r="AM71" s="553"/>
      <c r="AN71" s="553"/>
      <c r="AO71" s="553"/>
      <c r="AP71" s="553"/>
      <c r="AQ71" s="553"/>
      <c r="AR71" s="553"/>
      <c r="AS71" s="553"/>
      <c r="AT71" s="553"/>
      <c r="AU71" s="553"/>
      <c r="AV71" s="553"/>
      <c r="AW71" s="553"/>
      <c r="AX71" s="553"/>
      <c r="AY71" s="553"/>
      <c r="AZ71" s="553"/>
      <c r="BA71" s="553"/>
      <c r="BB71" s="553"/>
      <c r="BC71" s="554"/>
      <c r="BD71" s="484">
        <v>75</v>
      </c>
      <c r="BE71" s="485"/>
      <c r="BF71" s="485"/>
      <c r="BG71" s="485"/>
      <c r="BH71" s="485"/>
      <c r="BI71" s="485"/>
      <c r="BJ71" s="485"/>
      <c r="BK71" s="485"/>
      <c r="BL71" s="485"/>
      <c r="BM71" s="485"/>
      <c r="BN71" s="485"/>
      <c r="BO71" s="485"/>
      <c r="BP71" s="485"/>
      <c r="BQ71" s="485"/>
      <c r="BR71" s="485"/>
      <c r="BS71" s="486"/>
      <c r="BT71" s="561">
        <v>10</v>
      </c>
      <c r="BU71" s="561"/>
      <c r="BV71" s="561"/>
      <c r="BW71" s="561"/>
      <c r="BX71" s="561"/>
      <c r="BY71" s="561"/>
      <c r="BZ71" s="561"/>
      <c r="CA71" s="561"/>
      <c r="CB71" s="561"/>
      <c r="CC71" s="561"/>
      <c r="CD71" s="561"/>
      <c r="CE71" s="415">
        <v>750</v>
      </c>
      <c r="CF71" s="416"/>
      <c r="CG71" s="416"/>
      <c r="CH71" s="416"/>
      <c r="CI71" s="416"/>
      <c r="CJ71" s="416"/>
      <c r="CK71" s="416"/>
      <c r="CL71" s="416"/>
      <c r="CM71" s="416"/>
      <c r="CN71" s="416"/>
      <c r="CO71" s="416"/>
      <c r="CP71" s="416"/>
      <c r="CQ71" s="416"/>
      <c r="CR71" s="416"/>
      <c r="CS71" s="416"/>
      <c r="CT71" s="416"/>
      <c r="CU71" s="416"/>
      <c r="CV71" s="416"/>
      <c r="CW71" s="416"/>
      <c r="CX71" s="416"/>
      <c r="CY71" s="416"/>
      <c r="CZ71" s="416"/>
      <c r="DA71" s="417"/>
    </row>
    <row r="72" spans="1:105" s="59" customFormat="1" ht="15" customHeight="1" x14ac:dyDescent="0.2">
      <c r="A72" s="411" t="s">
        <v>685</v>
      </c>
      <c r="B72" s="411"/>
      <c r="C72" s="411"/>
      <c r="D72" s="411"/>
      <c r="E72" s="411"/>
      <c r="F72" s="411"/>
      <c r="G72" s="411"/>
      <c r="H72" s="552" t="s">
        <v>686</v>
      </c>
      <c r="I72" s="553"/>
      <c r="J72" s="553"/>
      <c r="K72" s="553"/>
      <c r="L72" s="553"/>
      <c r="M72" s="553"/>
      <c r="N72" s="553"/>
      <c r="O72" s="553"/>
      <c r="P72" s="553"/>
      <c r="Q72" s="553"/>
      <c r="R72" s="553"/>
      <c r="S72" s="553"/>
      <c r="T72" s="553"/>
      <c r="U72" s="553"/>
      <c r="V72" s="553"/>
      <c r="W72" s="553"/>
      <c r="X72" s="553"/>
      <c r="Y72" s="553"/>
      <c r="Z72" s="553"/>
      <c r="AA72" s="553"/>
      <c r="AB72" s="553"/>
      <c r="AC72" s="553"/>
      <c r="AD72" s="553"/>
      <c r="AE72" s="553"/>
      <c r="AF72" s="553"/>
      <c r="AG72" s="553"/>
      <c r="AH72" s="553"/>
      <c r="AI72" s="553"/>
      <c r="AJ72" s="553"/>
      <c r="AK72" s="553"/>
      <c r="AL72" s="553"/>
      <c r="AM72" s="553"/>
      <c r="AN72" s="553"/>
      <c r="AO72" s="553"/>
      <c r="AP72" s="553"/>
      <c r="AQ72" s="553"/>
      <c r="AR72" s="553"/>
      <c r="AS72" s="553"/>
      <c r="AT72" s="553"/>
      <c r="AU72" s="553"/>
      <c r="AV72" s="553"/>
      <c r="AW72" s="553"/>
      <c r="AX72" s="553"/>
      <c r="AY72" s="553"/>
      <c r="AZ72" s="553"/>
      <c r="BA72" s="553"/>
      <c r="BB72" s="553"/>
      <c r="BC72" s="554"/>
      <c r="BD72" s="484">
        <v>69</v>
      </c>
      <c r="BE72" s="485"/>
      <c r="BF72" s="485"/>
      <c r="BG72" s="485"/>
      <c r="BH72" s="485"/>
      <c r="BI72" s="485"/>
      <c r="BJ72" s="485"/>
      <c r="BK72" s="485"/>
      <c r="BL72" s="485"/>
      <c r="BM72" s="485"/>
      <c r="BN72" s="485"/>
      <c r="BO72" s="485"/>
      <c r="BP72" s="485"/>
      <c r="BQ72" s="485"/>
      <c r="BR72" s="485"/>
      <c r="BS72" s="486"/>
      <c r="BT72" s="561">
        <v>10</v>
      </c>
      <c r="BU72" s="561"/>
      <c r="BV72" s="561"/>
      <c r="BW72" s="561"/>
      <c r="BX72" s="561"/>
      <c r="BY72" s="561"/>
      <c r="BZ72" s="561"/>
      <c r="CA72" s="561"/>
      <c r="CB72" s="561"/>
      <c r="CC72" s="561"/>
      <c r="CD72" s="561"/>
      <c r="CE72" s="415">
        <v>690</v>
      </c>
      <c r="CF72" s="416"/>
      <c r="CG72" s="416"/>
      <c r="CH72" s="416"/>
      <c r="CI72" s="416"/>
      <c r="CJ72" s="416"/>
      <c r="CK72" s="416"/>
      <c r="CL72" s="416"/>
      <c r="CM72" s="416"/>
      <c r="CN72" s="416"/>
      <c r="CO72" s="416"/>
      <c r="CP72" s="416"/>
      <c r="CQ72" s="416"/>
      <c r="CR72" s="416"/>
      <c r="CS72" s="416"/>
      <c r="CT72" s="416"/>
      <c r="CU72" s="416"/>
      <c r="CV72" s="416"/>
      <c r="CW72" s="416"/>
      <c r="CX72" s="416"/>
      <c r="CY72" s="416"/>
      <c r="CZ72" s="416"/>
      <c r="DA72" s="417"/>
    </row>
    <row r="73" spans="1:105" s="59" customFormat="1" ht="15" customHeight="1" x14ac:dyDescent="0.2">
      <c r="A73" s="411" t="s">
        <v>687</v>
      </c>
      <c r="B73" s="411"/>
      <c r="C73" s="411"/>
      <c r="D73" s="411"/>
      <c r="E73" s="411"/>
      <c r="F73" s="411"/>
      <c r="G73" s="411"/>
      <c r="H73" s="552" t="s">
        <v>688</v>
      </c>
      <c r="I73" s="553"/>
      <c r="J73" s="553"/>
      <c r="K73" s="553"/>
      <c r="L73" s="553"/>
      <c r="M73" s="553"/>
      <c r="N73" s="553"/>
      <c r="O73" s="553"/>
      <c r="P73" s="553"/>
      <c r="Q73" s="553"/>
      <c r="R73" s="553"/>
      <c r="S73" s="553"/>
      <c r="T73" s="553"/>
      <c r="U73" s="553"/>
      <c r="V73" s="553"/>
      <c r="W73" s="553"/>
      <c r="X73" s="553"/>
      <c r="Y73" s="553"/>
      <c r="Z73" s="553"/>
      <c r="AA73" s="553"/>
      <c r="AB73" s="553"/>
      <c r="AC73" s="553"/>
      <c r="AD73" s="553"/>
      <c r="AE73" s="553"/>
      <c r="AF73" s="553"/>
      <c r="AG73" s="553"/>
      <c r="AH73" s="553"/>
      <c r="AI73" s="553"/>
      <c r="AJ73" s="553"/>
      <c r="AK73" s="553"/>
      <c r="AL73" s="553"/>
      <c r="AM73" s="553"/>
      <c r="AN73" s="553"/>
      <c r="AO73" s="553"/>
      <c r="AP73" s="553"/>
      <c r="AQ73" s="553"/>
      <c r="AR73" s="553"/>
      <c r="AS73" s="553"/>
      <c r="AT73" s="553"/>
      <c r="AU73" s="553"/>
      <c r="AV73" s="553"/>
      <c r="AW73" s="553"/>
      <c r="AX73" s="553"/>
      <c r="AY73" s="553"/>
      <c r="AZ73" s="553"/>
      <c r="BA73" s="553"/>
      <c r="BB73" s="553"/>
      <c r="BC73" s="554"/>
      <c r="BD73" s="484">
        <v>89</v>
      </c>
      <c r="BE73" s="485"/>
      <c r="BF73" s="485"/>
      <c r="BG73" s="485"/>
      <c r="BH73" s="485"/>
      <c r="BI73" s="485"/>
      <c r="BJ73" s="485"/>
      <c r="BK73" s="485"/>
      <c r="BL73" s="485"/>
      <c r="BM73" s="485"/>
      <c r="BN73" s="485"/>
      <c r="BO73" s="485"/>
      <c r="BP73" s="485"/>
      <c r="BQ73" s="485"/>
      <c r="BR73" s="485"/>
      <c r="BS73" s="486"/>
      <c r="BT73" s="561">
        <v>25</v>
      </c>
      <c r="BU73" s="561"/>
      <c r="BV73" s="561"/>
      <c r="BW73" s="561"/>
      <c r="BX73" s="561"/>
      <c r="BY73" s="561"/>
      <c r="BZ73" s="561"/>
      <c r="CA73" s="561"/>
      <c r="CB73" s="561"/>
      <c r="CC73" s="561"/>
      <c r="CD73" s="561"/>
      <c r="CE73" s="415">
        <v>2225</v>
      </c>
      <c r="CF73" s="416"/>
      <c r="CG73" s="416"/>
      <c r="CH73" s="416"/>
      <c r="CI73" s="416"/>
      <c r="CJ73" s="416"/>
      <c r="CK73" s="416"/>
      <c r="CL73" s="416"/>
      <c r="CM73" s="416"/>
      <c r="CN73" s="416"/>
      <c r="CO73" s="416"/>
      <c r="CP73" s="416"/>
      <c r="CQ73" s="416"/>
      <c r="CR73" s="416"/>
      <c r="CS73" s="416"/>
      <c r="CT73" s="416"/>
      <c r="CU73" s="416"/>
      <c r="CV73" s="416"/>
      <c r="CW73" s="416"/>
      <c r="CX73" s="416"/>
      <c r="CY73" s="416"/>
      <c r="CZ73" s="416"/>
      <c r="DA73" s="417"/>
    </row>
    <row r="74" spans="1:105" s="59" customFormat="1" ht="15" customHeight="1" x14ac:dyDescent="0.2">
      <c r="A74" s="411" t="s">
        <v>689</v>
      </c>
      <c r="B74" s="411"/>
      <c r="C74" s="411"/>
      <c r="D74" s="411"/>
      <c r="E74" s="411"/>
      <c r="F74" s="411"/>
      <c r="G74" s="411"/>
      <c r="H74" s="418" t="s">
        <v>690</v>
      </c>
      <c r="I74" s="418"/>
      <c r="J74" s="418"/>
      <c r="K74" s="418"/>
      <c r="L74" s="418"/>
      <c r="M74" s="418"/>
      <c r="N74" s="418"/>
      <c r="O74" s="418"/>
      <c r="P74" s="418"/>
      <c r="Q74" s="418"/>
      <c r="R74" s="418"/>
      <c r="S74" s="418"/>
      <c r="T74" s="418"/>
      <c r="U74" s="418"/>
      <c r="V74" s="418"/>
      <c r="W74" s="418"/>
      <c r="X74" s="418"/>
      <c r="Y74" s="418"/>
      <c r="Z74" s="418"/>
      <c r="AA74" s="418"/>
      <c r="AB74" s="418"/>
      <c r="AC74" s="418"/>
      <c r="AD74" s="418"/>
      <c r="AE74" s="418"/>
      <c r="AF74" s="418"/>
      <c r="AG74" s="418"/>
      <c r="AH74" s="418"/>
      <c r="AI74" s="418"/>
      <c r="AJ74" s="418"/>
      <c r="AK74" s="418"/>
      <c r="AL74" s="418"/>
      <c r="AM74" s="418"/>
      <c r="AN74" s="418"/>
      <c r="AO74" s="418"/>
      <c r="AP74" s="418"/>
      <c r="AQ74" s="418"/>
      <c r="AR74" s="418"/>
      <c r="AS74" s="418"/>
      <c r="AT74" s="418"/>
      <c r="AU74" s="418"/>
      <c r="AV74" s="418"/>
      <c r="AW74" s="418"/>
      <c r="AX74" s="418"/>
      <c r="AY74" s="418"/>
      <c r="AZ74" s="418"/>
      <c r="BA74" s="418"/>
      <c r="BB74" s="418"/>
      <c r="BC74" s="418"/>
      <c r="BD74" s="561">
        <v>151</v>
      </c>
      <c r="BE74" s="561"/>
      <c r="BF74" s="561"/>
      <c r="BG74" s="561"/>
      <c r="BH74" s="561"/>
      <c r="BI74" s="561"/>
      <c r="BJ74" s="561"/>
      <c r="BK74" s="561"/>
      <c r="BL74" s="561"/>
      <c r="BM74" s="561"/>
      <c r="BN74" s="561"/>
      <c r="BO74" s="561"/>
      <c r="BP74" s="561"/>
      <c r="BQ74" s="561"/>
      <c r="BR74" s="561"/>
      <c r="BS74" s="561"/>
      <c r="BT74" s="561">
        <v>25</v>
      </c>
      <c r="BU74" s="561"/>
      <c r="BV74" s="561"/>
      <c r="BW74" s="561"/>
      <c r="BX74" s="561"/>
      <c r="BY74" s="561"/>
      <c r="BZ74" s="561"/>
      <c r="CA74" s="561"/>
      <c r="CB74" s="561"/>
      <c r="CC74" s="561"/>
      <c r="CD74" s="561"/>
      <c r="CE74" s="414">
        <f>3775-40</f>
        <v>3735</v>
      </c>
      <c r="CF74" s="414"/>
      <c r="CG74" s="414"/>
      <c r="CH74" s="414"/>
      <c r="CI74" s="414"/>
      <c r="CJ74" s="414"/>
      <c r="CK74" s="414"/>
      <c r="CL74" s="414"/>
      <c r="CM74" s="414"/>
      <c r="CN74" s="414"/>
      <c r="CO74" s="414"/>
      <c r="CP74" s="414"/>
      <c r="CQ74" s="414"/>
      <c r="CR74" s="414"/>
      <c r="CS74" s="414"/>
      <c r="CT74" s="414"/>
      <c r="CU74" s="414"/>
      <c r="CV74" s="414"/>
      <c r="CW74" s="414"/>
      <c r="CX74" s="414"/>
      <c r="CY74" s="414"/>
      <c r="CZ74" s="414"/>
      <c r="DA74" s="414"/>
    </row>
    <row r="75" spans="1:105" s="59" customFormat="1" ht="15" customHeight="1" x14ac:dyDescent="0.2">
      <c r="A75" s="450" t="s">
        <v>30</v>
      </c>
      <c r="B75" s="450"/>
      <c r="C75" s="450"/>
      <c r="D75" s="450"/>
      <c r="E75" s="450"/>
      <c r="F75" s="450"/>
      <c r="G75" s="450"/>
      <c r="H75" s="435" t="s">
        <v>106</v>
      </c>
      <c r="I75" s="435"/>
      <c r="J75" s="435"/>
      <c r="K75" s="435"/>
      <c r="L75" s="435"/>
      <c r="M75" s="435"/>
      <c r="N75" s="435"/>
      <c r="O75" s="435"/>
      <c r="P75" s="435"/>
      <c r="Q75" s="435"/>
      <c r="R75" s="435"/>
      <c r="S75" s="435"/>
      <c r="T75" s="435"/>
      <c r="U75" s="435"/>
      <c r="V75" s="435"/>
      <c r="W75" s="435"/>
      <c r="X75" s="435"/>
      <c r="Y75" s="435"/>
      <c r="Z75" s="435"/>
      <c r="AA75" s="435"/>
      <c r="AB75" s="435"/>
      <c r="AC75" s="435"/>
      <c r="AD75" s="435"/>
      <c r="AE75" s="435"/>
      <c r="AF75" s="435"/>
      <c r="AG75" s="435"/>
      <c r="AH75" s="435"/>
      <c r="AI75" s="435"/>
      <c r="AJ75" s="435"/>
      <c r="AK75" s="435"/>
      <c r="AL75" s="435"/>
      <c r="AM75" s="435"/>
      <c r="AN75" s="435"/>
      <c r="AO75" s="435"/>
      <c r="AP75" s="435"/>
      <c r="AQ75" s="435"/>
      <c r="AR75" s="435"/>
      <c r="AS75" s="435"/>
      <c r="AT75" s="435"/>
      <c r="AU75" s="435"/>
      <c r="AV75" s="435"/>
      <c r="AW75" s="435"/>
      <c r="AX75" s="435"/>
      <c r="AY75" s="435"/>
      <c r="AZ75" s="435"/>
      <c r="BA75" s="435"/>
      <c r="BB75" s="435"/>
      <c r="BC75" s="435"/>
      <c r="BD75" s="404"/>
      <c r="BE75" s="404"/>
      <c r="BF75" s="404"/>
      <c r="BG75" s="404"/>
      <c r="BH75" s="404"/>
      <c r="BI75" s="404"/>
      <c r="BJ75" s="404"/>
      <c r="BK75" s="404"/>
      <c r="BL75" s="404"/>
      <c r="BM75" s="404"/>
      <c r="BN75" s="404"/>
      <c r="BO75" s="404"/>
      <c r="BP75" s="404"/>
      <c r="BQ75" s="404"/>
      <c r="BR75" s="404"/>
      <c r="BS75" s="404"/>
      <c r="BT75" s="404"/>
      <c r="BU75" s="404"/>
      <c r="BV75" s="404"/>
      <c r="BW75" s="404"/>
      <c r="BX75" s="404"/>
      <c r="BY75" s="404"/>
      <c r="BZ75" s="404"/>
      <c r="CA75" s="404"/>
      <c r="CB75" s="404"/>
      <c r="CC75" s="404"/>
      <c r="CD75" s="404"/>
      <c r="CE75" s="405">
        <f>SUM(CE76:DA77)</f>
        <v>131000</v>
      </c>
      <c r="CF75" s="406"/>
      <c r="CG75" s="406"/>
      <c r="CH75" s="406"/>
      <c r="CI75" s="406"/>
      <c r="CJ75" s="406"/>
      <c r="CK75" s="406"/>
      <c r="CL75" s="406"/>
      <c r="CM75" s="406"/>
      <c r="CN75" s="406"/>
      <c r="CO75" s="406"/>
      <c r="CP75" s="406"/>
      <c r="CQ75" s="406"/>
      <c r="CR75" s="406"/>
      <c r="CS75" s="406"/>
      <c r="CT75" s="406"/>
      <c r="CU75" s="406"/>
      <c r="CV75" s="406"/>
      <c r="CW75" s="406"/>
      <c r="CX75" s="406"/>
      <c r="CY75" s="406"/>
      <c r="CZ75" s="406"/>
      <c r="DA75" s="407"/>
    </row>
    <row r="76" spans="1:105" s="59" customFormat="1" ht="15" customHeight="1" x14ac:dyDescent="0.2">
      <c r="A76" s="490" t="s">
        <v>31</v>
      </c>
      <c r="B76" s="491"/>
      <c r="C76" s="491"/>
      <c r="D76" s="491"/>
      <c r="E76" s="491"/>
      <c r="F76" s="491"/>
      <c r="G76" s="492"/>
      <c r="H76" s="418" t="s">
        <v>691</v>
      </c>
      <c r="I76" s="418"/>
      <c r="J76" s="418"/>
      <c r="K76" s="418"/>
      <c r="L76" s="418"/>
      <c r="M76" s="418"/>
      <c r="N76" s="418"/>
      <c r="O76" s="418"/>
      <c r="P76" s="418"/>
      <c r="Q76" s="418"/>
      <c r="R76" s="418"/>
      <c r="S76" s="418"/>
      <c r="T76" s="418"/>
      <c r="U76" s="418"/>
      <c r="V76" s="418"/>
      <c r="W76" s="418"/>
      <c r="X76" s="418"/>
      <c r="Y76" s="418"/>
      <c r="Z76" s="418"/>
      <c r="AA76" s="418"/>
      <c r="AB76" s="418"/>
      <c r="AC76" s="418"/>
      <c r="AD76" s="418"/>
      <c r="AE76" s="418"/>
      <c r="AF76" s="418"/>
      <c r="AG76" s="418"/>
      <c r="AH76" s="418"/>
      <c r="AI76" s="418"/>
      <c r="AJ76" s="418"/>
      <c r="AK76" s="418"/>
      <c r="AL76" s="418"/>
      <c r="AM76" s="418"/>
      <c r="AN76" s="418"/>
      <c r="AO76" s="418"/>
      <c r="AP76" s="418"/>
      <c r="AQ76" s="418"/>
      <c r="AR76" s="418"/>
      <c r="AS76" s="418"/>
      <c r="AT76" s="418"/>
      <c r="AU76" s="418"/>
      <c r="AV76" s="418"/>
      <c r="AW76" s="418"/>
      <c r="AX76" s="418"/>
      <c r="AY76" s="418"/>
      <c r="AZ76" s="418"/>
      <c r="BA76" s="418"/>
      <c r="BB76" s="418"/>
      <c r="BC76" s="418"/>
      <c r="BD76" s="555">
        <v>8731260.2599999998</v>
      </c>
      <c r="BE76" s="556"/>
      <c r="BF76" s="556"/>
      <c r="BG76" s="556"/>
      <c r="BH76" s="556"/>
      <c r="BI76" s="556"/>
      <c r="BJ76" s="556"/>
      <c r="BK76" s="556"/>
      <c r="BL76" s="556"/>
      <c r="BM76" s="556"/>
      <c r="BN76" s="556"/>
      <c r="BO76" s="556"/>
      <c r="BP76" s="556"/>
      <c r="BQ76" s="556"/>
      <c r="BR76" s="556"/>
      <c r="BS76" s="557"/>
      <c r="BT76" s="548">
        <v>1.4999999999999999E-2</v>
      </c>
      <c r="BU76" s="548"/>
      <c r="BV76" s="548"/>
      <c r="BW76" s="548"/>
      <c r="BX76" s="548"/>
      <c r="BY76" s="548"/>
      <c r="BZ76" s="548"/>
      <c r="CA76" s="548"/>
      <c r="CB76" s="548"/>
      <c r="CC76" s="548"/>
      <c r="CD76" s="548"/>
      <c r="CE76" s="551">
        <f>130969+31</f>
        <v>131000</v>
      </c>
      <c r="CF76" s="551"/>
      <c r="CG76" s="551"/>
      <c r="CH76" s="551"/>
      <c r="CI76" s="551"/>
      <c r="CJ76" s="551"/>
      <c r="CK76" s="551"/>
      <c r="CL76" s="551"/>
      <c r="CM76" s="551"/>
      <c r="CN76" s="551"/>
      <c r="CO76" s="551"/>
      <c r="CP76" s="551"/>
      <c r="CQ76" s="551"/>
      <c r="CR76" s="551"/>
      <c r="CS76" s="551"/>
      <c r="CT76" s="551"/>
      <c r="CU76" s="551"/>
      <c r="CV76" s="551"/>
      <c r="CW76" s="551"/>
      <c r="CX76" s="551"/>
      <c r="CY76" s="551"/>
      <c r="CZ76" s="551"/>
      <c r="DA76" s="551"/>
    </row>
    <row r="77" spans="1:105" s="59" customFormat="1" ht="15" customHeight="1" x14ac:dyDescent="0.2">
      <c r="A77" s="490" t="s">
        <v>32</v>
      </c>
      <c r="B77" s="491"/>
      <c r="C77" s="491"/>
      <c r="D77" s="491"/>
      <c r="E77" s="491"/>
      <c r="F77" s="491"/>
      <c r="G77" s="492"/>
      <c r="H77" s="552"/>
      <c r="I77" s="553"/>
      <c r="J77" s="553"/>
      <c r="K77" s="553"/>
      <c r="L77" s="553"/>
      <c r="M77" s="553"/>
      <c r="N77" s="553"/>
      <c r="O77" s="553"/>
      <c r="P77" s="553"/>
      <c r="Q77" s="553"/>
      <c r="R77" s="553"/>
      <c r="S77" s="553"/>
      <c r="T77" s="553"/>
      <c r="U77" s="553"/>
      <c r="V77" s="553"/>
      <c r="W77" s="553"/>
      <c r="X77" s="553"/>
      <c r="Y77" s="553"/>
      <c r="Z77" s="553"/>
      <c r="AA77" s="553"/>
      <c r="AB77" s="553"/>
      <c r="AC77" s="553"/>
      <c r="AD77" s="553"/>
      <c r="AE77" s="553"/>
      <c r="AF77" s="553"/>
      <c r="AG77" s="553"/>
      <c r="AH77" s="553"/>
      <c r="AI77" s="553"/>
      <c r="AJ77" s="553"/>
      <c r="AK77" s="553"/>
      <c r="AL77" s="553"/>
      <c r="AM77" s="553"/>
      <c r="AN77" s="553"/>
      <c r="AO77" s="553"/>
      <c r="AP77" s="553"/>
      <c r="AQ77" s="553"/>
      <c r="AR77" s="553"/>
      <c r="AS77" s="553"/>
      <c r="AT77" s="553"/>
      <c r="AU77" s="553"/>
      <c r="AV77" s="553"/>
      <c r="AW77" s="553"/>
      <c r="AX77" s="553"/>
      <c r="AY77" s="553"/>
      <c r="AZ77" s="553"/>
      <c r="BA77" s="553"/>
      <c r="BB77" s="553"/>
      <c r="BC77" s="554"/>
      <c r="BD77" s="555"/>
      <c r="BE77" s="556"/>
      <c r="BF77" s="556"/>
      <c r="BG77" s="556"/>
      <c r="BH77" s="556"/>
      <c r="BI77" s="556"/>
      <c r="BJ77" s="556"/>
      <c r="BK77" s="556"/>
      <c r="BL77" s="556"/>
      <c r="BM77" s="556"/>
      <c r="BN77" s="556"/>
      <c r="BO77" s="556"/>
      <c r="BP77" s="556"/>
      <c r="BQ77" s="556"/>
      <c r="BR77" s="556"/>
      <c r="BS77" s="557"/>
      <c r="BT77" s="558"/>
      <c r="BU77" s="559"/>
      <c r="BV77" s="559"/>
      <c r="BW77" s="559"/>
      <c r="BX77" s="559"/>
      <c r="BY77" s="559"/>
      <c r="BZ77" s="559"/>
      <c r="CA77" s="559"/>
      <c r="CB77" s="559"/>
      <c r="CC77" s="559"/>
      <c r="CD77" s="560"/>
      <c r="CE77" s="419">
        <f>BD77*BT77</f>
        <v>0</v>
      </c>
      <c r="CF77" s="420"/>
      <c r="CG77" s="420"/>
      <c r="CH77" s="420"/>
      <c r="CI77" s="420"/>
      <c r="CJ77" s="420"/>
      <c r="CK77" s="420"/>
      <c r="CL77" s="420"/>
      <c r="CM77" s="420"/>
      <c r="CN77" s="420"/>
      <c r="CO77" s="420"/>
      <c r="CP77" s="420"/>
      <c r="CQ77" s="420"/>
      <c r="CR77" s="420"/>
      <c r="CS77" s="420"/>
      <c r="CT77" s="420"/>
      <c r="CU77" s="420"/>
      <c r="CV77" s="420"/>
      <c r="CW77" s="420"/>
      <c r="CX77" s="420"/>
      <c r="CY77" s="420"/>
      <c r="CZ77" s="420"/>
      <c r="DA77" s="421"/>
    </row>
    <row r="78" spans="1:105" s="59" customFormat="1" ht="15" customHeight="1" x14ac:dyDescent="0.2">
      <c r="A78" s="530" t="s">
        <v>36</v>
      </c>
      <c r="B78" s="531"/>
      <c r="C78" s="531"/>
      <c r="D78" s="531"/>
      <c r="E78" s="531"/>
      <c r="F78" s="531"/>
      <c r="G78" s="532"/>
      <c r="H78" s="435" t="s">
        <v>107</v>
      </c>
      <c r="I78" s="435"/>
      <c r="J78" s="435"/>
      <c r="K78" s="435"/>
      <c r="L78" s="435"/>
      <c r="M78" s="435"/>
      <c r="N78" s="435"/>
      <c r="O78" s="435"/>
      <c r="P78" s="435"/>
      <c r="Q78" s="435"/>
      <c r="R78" s="435"/>
      <c r="S78" s="435"/>
      <c r="T78" s="435"/>
      <c r="U78" s="435"/>
      <c r="V78" s="435"/>
      <c r="W78" s="435"/>
      <c r="X78" s="435"/>
      <c r="Y78" s="435"/>
      <c r="Z78" s="435"/>
      <c r="AA78" s="435"/>
      <c r="AB78" s="435"/>
      <c r="AC78" s="435"/>
      <c r="AD78" s="435"/>
      <c r="AE78" s="435"/>
      <c r="AF78" s="435"/>
      <c r="AG78" s="435"/>
      <c r="AH78" s="435"/>
      <c r="AI78" s="435"/>
      <c r="AJ78" s="435"/>
      <c r="AK78" s="435"/>
      <c r="AL78" s="435"/>
      <c r="AM78" s="435"/>
      <c r="AN78" s="435"/>
      <c r="AO78" s="435"/>
      <c r="AP78" s="435"/>
      <c r="AQ78" s="435"/>
      <c r="AR78" s="435"/>
      <c r="AS78" s="435"/>
      <c r="AT78" s="435"/>
      <c r="AU78" s="435"/>
      <c r="AV78" s="435"/>
      <c r="AW78" s="435"/>
      <c r="AX78" s="435"/>
      <c r="AY78" s="435"/>
      <c r="AZ78" s="435"/>
      <c r="BA78" s="435"/>
      <c r="BB78" s="435"/>
      <c r="BC78" s="435"/>
      <c r="BD78" s="404"/>
      <c r="BE78" s="404"/>
      <c r="BF78" s="404"/>
      <c r="BG78" s="404"/>
      <c r="BH78" s="404"/>
      <c r="BI78" s="404"/>
      <c r="BJ78" s="404"/>
      <c r="BK78" s="404"/>
      <c r="BL78" s="404"/>
      <c r="BM78" s="404"/>
      <c r="BN78" s="404"/>
      <c r="BO78" s="404"/>
      <c r="BP78" s="404"/>
      <c r="BQ78" s="404"/>
      <c r="BR78" s="404"/>
      <c r="BS78" s="404"/>
      <c r="BT78" s="550"/>
      <c r="BU78" s="404"/>
      <c r="BV78" s="404"/>
      <c r="BW78" s="404"/>
      <c r="BX78" s="404"/>
      <c r="BY78" s="404"/>
      <c r="BZ78" s="404"/>
      <c r="CA78" s="404"/>
      <c r="CB78" s="404"/>
      <c r="CC78" s="404"/>
      <c r="CD78" s="404"/>
      <c r="CE78" s="405">
        <f>SUM(CE79:DA81)</f>
        <v>2092799.9959999998</v>
      </c>
      <c r="CF78" s="406"/>
      <c r="CG78" s="406"/>
      <c r="CH78" s="406"/>
      <c r="CI78" s="406"/>
      <c r="CJ78" s="406"/>
      <c r="CK78" s="406"/>
      <c r="CL78" s="406"/>
      <c r="CM78" s="406"/>
      <c r="CN78" s="406"/>
      <c r="CO78" s="406"/>
      <c r="CP78" s="406"/>
      <c r="CQ78" s="406"/>
      <c r="CR78" s="406"/>
      <c r="CS78" s="406"/>
      <c r="CT78" s="406"/>
      <c r="CU78" s="406"/>
      <c r="CV78" s="406"/>
      <c r="CW78" s="406"/>
      <c r="CX78" s="406"/>
      <c r="CY78" s="406"/>
      <c r="CZ78" s="406"/>
      <c r="DA78" s="407"/>
    </row>
    <row r="79" spans="1:105" s="59" customFormat="1" ht="15" customHeight="1" x14ac:dyDescent="0.2">
      <c r="A79" s="490" t="s">
        <v>136</v>
      </c>
      <c r="B79" s="491"/>
      <c r="C79" s="491"/>
      <c r="D79" s="491"/>
      <c r="E79" s="491"/>
      <c r="F79" s="491"/>
      <c r="G79" s="492"/>
      <c r="H79" s="418" t="s">
        <v>692</v>
      </c>
      <c r="I79" s="418"/>
      <c r="J79" s="418"/>
      <c r="K79" s="418"/>
      <c r="L79" s="418"/>
      <c r="M79" s="418"/>
      <c r="N79" s="418"/>
      <c r="O79" s="418"/>
      <c r="P79" s="418"/>
      <c r="Q79" s="418"/>
      <c r="R79" s="418"/>
      <c r="S79" s="418"/>
      <c r="T79" s="418"/>
      <c r="U79" s="418"/>
      <c r="V79" s="418"/>
      <c r="W79" s="418"/>
      <c r="X79" s="418"/>
      <c r="Y79" s="418"/>
      <c r="Z79" s="418"/>
      <c r="AA79" s="418"/>
      <c r="AB79" s="418"/>
      <c r="AC79" s="418"/>
      <c r="AD79" s="418"/>
      <c r="AE79" s="418"/>
      <c r="AF79" s="418"/>
      <c r="AG79" s="418"/>
      <c r="AH79" s="418"/>
      <c r="AI79" s="418"/>
      <c r="AJ79" s="418"/>
      <c r="AK79" s="418"/>
      <c r="AL79" s="418"/>
      <c r="AM79" s="418"/>
      <c r="AN79" s="418"/>
      <c r="AO79" s="418"/>
      <c r="AP79" s="418"/>
      <c r="AQ79" s="418"/>
      <c r="AR79" s="418"/>
      <c r="AS79" s="418"/>
      <c r="AT79" s="418"/>
      <c r="AU79" s="418"/>
      <c r="AV79" s="418"/>
      <c r="AW79" s="418"/>
      <c r="AX79" s="418"/>
      <c r="AY79" s="418"/>
      <c r="AZ79" s="418"/>
      <c r="BA79" s="418"/>
      <c r="BB79" s="418"/>
      <c r="BC79" s="418"/>
      <c r="BD79" s="547">
        <v>38250199</v>
      </c>
      <c r="BE79" s="547"/>
      <c r="BF79" s="547"/>
      <c r="BG79" s="547"/>
      <c r="BH79" s="547"/>
      <c r="BI79" s="547"/>
      <c r="BJ79" s="547"/>
      <c r="BK79" s="547"/>
      <c r="BL79" s="547"/>
      <c r="BM79" s="547"/>
      <c r="BN79" s="547"/>
      <c r="BO79" s="547"/>
      <c r="BP79" s="547"/>
      <c r="BQ79" s="547"/>
      <c r="BR79" s="547"/>
      <c r="BS79" s="547"/>
      <c r="BT79" s="548">
        <v>2.1999999999999999E-2</v>
      </c>
      <c r="BU79" s="548"/>
      <c r="BV79" s="548"/>
      <c r="BW79" s="548"/>
      <c r="BX79" s="548"/>
      <c r="BY79" s="548"/>
      <c r="BZ79" s="548"/>
      <c r="CA79" s="548"/>
      <c r="CB79" s="548"/>
      <c r="CC79" s="548"/>
      <c r="CD79" s="548"/>
      <c r="CE79" s="419">
        <f>BD79*BT79-2581.6</f>
        <v>838922.77799999993</v>
      </c>
      <c r="CF79" s="420"/>
      <c r="CG79" s="420"/>
      <c r="CH79" s="420"/>
      <c r="CI79" s="420"/>
      <c r="CJ79" s="420"/>
      <c r="CK79" s="420"/>
      <c r="CL79" s="420"/>
      <c r="CM79" s="420"/>
      <c r="CN79" s="420"/>
      <c r="CO79" s="420"/>
      <c r="CP79" s="420"/>
      <c r="CQ79" s="420"/>
      <c r="CR79" s="420"/>
      <c r="CS79" s="420"/>
      <c r="CT79" s="420"/>
      <c r="CU79" s="420"/>
      <c r="CV79" s="420"/>
      <c r="CW79" s="420"/>
      <c r="CX79" s="420"/>
      <c r="CY79" s="420"/>
      <c r="CZ79" s="420"/>
      <c r="DA79" s="421"/>
    </row>
    <row r="80" spans="1:105" s="59" customFormat="1" ht="15" customHeight="1" x14ac:dyDescent="0.2">
      <c r="A80" s="490" t="s">
        <v>137</v>
      </c>
      <c r="B80" s="491"/>
      <c r="C80" s="491"/>
      <c r="D80" s="491"/>
      <c r="E80" s="491"/>
      <c r="F80" s="491"/>
      <c r="G80" s="492"/>
      <c r="H80" s="418" t="s">
        <v>693</v>
      </c>
      <c r="I80" s="418"/>
      <c r="J80" s="418"/>
      <c r="K80" s="418"/>
      <c r="L80" s="418"/>
      <c r="M80" s="418"/>
      <c r="N80" s="418"/>
      <c r="O80" s="418"/>
      <c r="P80" s="418"/>
      <c r="Q80" s="418"/>
      <c r="R80" s="418"/>
      <c r="S80" s="418"/>
      <c r="T80" s="418"/>
      <c r="U80" s="418"/>
      <c r="V80" s="418"/>
      <c r="W80" s="418"/>
      <c r="X80" s="418"/>
      <c r="Y80" s="418"/>
      <c r="Z80" s="418"/>
      <c r="AA80" s="418"/>
      <c r="AB80" s="418"/>
      <c r="AC80" s="418"/>
      <c r="AD80" s="418"/>
      <c r="AE80" s="418"/>
      <c r="AF80" s="418"/>
      <c r="AG80" s="418"/>
      <c r="AH80" s="418"/>
      <c r="AI80" s="418"/>
      <c r="AJ80" s="418"/>
      <c r="AK80" s="418"/>
      <c r="AL80" s="418"/>
      <c r="AM80" s="418"/>
      <c r="AN80" s="418"/>
      <c r="AO80" s="418"/>
      <c r="AP80" s="418"/>
      <c r="AQ80" s="418"/>
      <c r="AR80" s="418"/>
      <c r="AS80" s="418"/>
      <c r="AT80" s="418"/>
      <c r="AU80" s="418"/>
      <c r="AV80" s="418"/>
      <c r="AW80" s="418"/>
      <c r="AX80" s="418"/>
      <c r="AY80" s="418"/>
      <c r="AZ80" s="418"/>
      <c r="BA80" s="418"/>
      <c r="BB80" s="418"/>
      <c r="BC80" s="418"/>
      <c r="BD80" s="547">
        <v>22512387</v>
      </c>
      <c r="BE80" s="547"/>
      <c r="BF80" s="547"/>
      <c r="BG80" s="547"/>
      <c r="BH80" s="547"/>
      <c r="BI80" s="547"/>
      <c r="BJ80" s="547"/>
      <c r="BK80" s="547"/>
      <c r="BL80" s="547"/>
      <c r="BM80" s="547"/>
      <c r="BN80" s="547"/>
      <c r="BO80" s="547"/>
      <c r="BP80" s="547"/>
      <c r="BQ80" s="547"/>
      <c r="BR80" s="547"/>
      <c r="BS80" s="547"/>
      <c r="BT80" s="548">
        <v>2.1999999999999999E-2</v>
      </c>
      <c r="BU80" s="548"/>
      <c r="BV80" s="548"/>
      <c r="BW80" s="548"/>
      <c r="BX80" s="548"/>
      <c r="BY80" s="548"/>
      <c r="BZ80" s="548"/>
      <c r="CA80" s="548"/>
      <c r="CB80" s="548"/>
      <c r="CC80" s="548"/>
      <c r="CD80" s="548"/>
      <c r="CE80" s="419">
        <f>BD80*BT80</f>
        <v>495272.51399999997</v>
      </c>
      <c r="CF80" s="420"/>
      <c r="CG80" s="420"/>
      <c r="CH80" s="420"/>
      <c r="CI80" s="420"/>
      <c r="CJ80" s="420"/>
      <c r="CK80" s="420"/>
      <c r="CL80" s="420"/>
      <c r="CM80" s="420"/>
      <c r="CN80" s="420"/>
      <c r="CO80" s="420"/>
      <c r="CP80" s="420"/>
      <c r="CQ80" s="420"/>
      <c r="CR80" s="420"/>
      <c r="CS80" s="420"/>
      <c r="CT80" s="420"/>
      <c r="CU80" s="420"/>
      <c r="CV80" s="420"/>
      <c r="CW80" s="420"/>
      <c r="CX80" s="420"/>
      <c r="CY80" s="420"/>
      <c r="CZ80" s="420"/>
      <c r="DA80" s="421"/>
    </row>
    <row r="81" spans="1:105" s="59" customFormat="1" ht="15" customHeight="1" x14ac:dyDescent="0.2">
      <c r="A81" s="490" t="s">
        <v>138</v>
      </c>
      <c r="B81" s="491"/>
      <c r="C81" s="491"/>
      <c r="D81" s="491"/>
      <c r="E81" s="491"/>
      <c r="F81" s="491"/>
      <c r="G81" s="492"/>
      <c r="H81" s="418" t="s">
        <v>694</v>
      </c>
      <c r="I81" s="418"/>
      <c r="J81" s="418"/>
      <c r="K81" s="418"/>
      <c r="L81" s="418"/>
      <c r="M81" s="418"/>
      <c r="N81" s="418"/>
      <c r="O81" s="418"/>
      <c r="P81" s="418"/>
      <c r="Q81" s="418"/>
      <c r="R81" s="418"/>
      <c r="S81" s="418"/>
      <c r="T81" s="418"/>
      <c r="U81" s="418"/>
      <c r="V81" s="418"/>
      <c r="W81" s="418"/>
      <c r="X81" s="418"/>
      <c r="Y81" s="418"/>
      <c r="Z81" s="418"/>
      <c r="AA81" s="418"/>
      <c r="AB81" s="418"/>
      <c r="AC81" s="418"/>
      <c r="AD81" s="418"/>
      <c r="AE81" s="418"/>
      <c r="AF81" s="418"/>
      <c r="AG81" s="418"/>
      <c r="AH81" s="418"/>
      <c r="AI81" s="418"/>
      <c r="AJ81" s="418"/>
      <c r="AK81" s="418"/>
      <c r="AL81" s="418"/>
      <c r="AM81" s="418"/>
      <c r="AN81" s="418"/>
      <c r="AO81" s="418"/>
      <c r="AP81" s="418"/>
      <c r="AQ81" s="418"/>
      <c r="AR81" s="418"/>
      <c r="AS81" s="418"/>
      <c r="AT81" s="418"/>
      <c r="AU81" s="418"/>
      <c r="AV81" s="418"/>
      <c r="AW81" s="418"/>
      <c r="AX81" s="418"/>
      <c r="AY81" s="418"/>
      <c r="AZ81" s="418"/>
      <c r="BA81" s="418"/>
      <c r="BB81" s="418"/>
      <c r="BC81" s="418"/>
      <c r="BD81" s="547">
        <v>34482032</v>
      </c>
      <c r="BE81" s="547"/>
      <c r="BF81" s="547"/>
      <c r="BG81" s="547"/>
      <c r="BH81" s="547"/>
      <c r="BI81" s="547"/>
      <c r="BJ81" s="547"/>
      <c r="BK81" s="547"/>
      <c r="BL81" s="547"/>
      <c r="BM81" s="547"/>
      <c r="BN81" s="547"/>
      <c r="BO81" s="547"/>
      <c r="BP81" s="547"/>
      <c r="BQ81" s="547"/>
      <c r="BR81" s="547"/>
      <c r="BS81" s="547"/>
      <c r="BT81" s="548">
        <v>2.1999999999999999E-2</v>
      </c>
      <c r="BU81" s="548"/>
      <c r="BV81" s="548"/>
      <c r="BW81" s="548"/>
      <c r="BX81" s="548"/>
      <c r="BY81" s="548"/>
      <c r="BZ81" s="548"/>
      <c r="CA81" s="548"/>
      <c r="CB81" s="548"/>
      <c r="CC81" s="548"/>
      <c r="CD81" s="548"/>
      <c r="CE81" s="419">
        <f>BD81*BT81</f>
        <v>758604.70399999991</v>
      </c>
      <c r="CF81" s="420"/>
      <c r="CG81" s="420"/>
      <c r="CH81" s="420"/>
      <c r="CI81" s="420"/>
      <c r="CJ81" s="420"/>
      <c r="CK81" s="420"/>
      <c r="CL81" s="420"/>
      <c r="CM81" s="420"/>
      <c r="CN81" s="420"/>
      <c r="CO81" s="420"/>
      <c r="CP81" s="420"/>
      <c r="CQ81" s="420"/>
      <c r="CR81" s="420"/>
      <c r="CS81" s="420"/>
      <c r="CT81" s="420"/>
      <c r="CU81" s="420"/>
      <c r="CV81" s="420"/>
      <c r="CW81" s="420"/>
      <c r="CX81" s="420"/>
      <c r="CY81" s="420"/>
      <c r="CZ81" s="420"/>
      <c r="DA81" s="421"/>
    </row>
    <row r="82" spans="1:105" s="59" customFormat="1" ht="15" customHeight="1" x14ac:dyDescent="0.2">
      <c r="A82" s="490" t="s">
        <v>139</v>
      </c>
      <c r="B82" s="491"/>
      <c r="C82" s="491"/>
      <c r="D82" s="491"/>
      <c r="E82" s="491"/>
      <c r="F82" s="491"/>
      <c r="G82" s="492"/>
      <c r="H82" s="418"/>
      <c r="I82" s="418"/>
      <c r="J82" s="418"/>
      <c r="K82" s="418"/>
      <c r="L82" s="418"/>
      <c r="M82" s="418"/>
      <c r="N82" s="418"/>
      <c r="O82" s="418"/>
      <c r="P82" s="418"/>
      <c r="Q82" s="418"/>
      <c r="R82" s="418"/>
      <c r="S82" s="418"/>
      <c r="T82" s="418"/>
      <c r="U82" s="418"/>
      <c r="V82" s="418"/>
      <c r="W82" s="418"/>
      <c r="X82" s="418"/>
      <c r="Y82" s="418"/>
      <c r="Z82" s="418"/>
      <c r="AA82" s="418"/>
      <c r="AB82" s="418"/>
      <c r="AC82" s="418"/>
      <c r="AD82" s="418"/>
      <c r="AE82" s="418"/>
      <c r="AF82" s="418"/>
      <c r="AG82" s="418"/>
      <c r="AH82" s="418"/>
      <c r="AI82" s="418"/>
      <c r="AJ82" s="418"/>
      <c r="AK82" s="418"/>
      <c r="AL82" s="418"/>
      <c r="AM82" s="418"/>
      <c r="AN82" s="418"/>
      <c r="AO82" s="418"/>
      <c r="AP82" s="418"/>
      <c r="AQ82" s="418"/>
      <c r="AR82" s="418"/>
      <c r="AS82" s="418"/>
      <c r="AT82" s="418"/>
      <c r="AU82" s="418"/>
      <c r="AV82" s="418"/>
      <c r="AW82" s="418"/>
      <c r="AX82" s="418"/>
      <c r="AY82" s="418"/>
      <c r="AZ82" s="418"/>
      <c r="BA82" s="418"/>
      <c r="BB82" s="418"/>
      <c r="BC82" s="418"/>
      <c r="BD82" s="547"/>
      <c r="BE82" s="547"/>
      <c r="BF82" s="547"/>
      <c r="BG82" s="547"/>
      <c r="BH82" s="547"/>
      <c r="BI82" s="547"/>
      <c r="BJ82" s="547"/>
      <c r="BK82" s="547"/>
      <c r="BL82" s="547"/>
      <c r="BM82" s="547"/>
      <c r="BN82" s="547"/>
      <c r="BO82" s="547"/>
      <c r="BP82" s="547"/>
      <c r="BQ82" s="547"/>
      <c r="BR82" s="547"/>
      <c r="BS82" s="547"/>
      <c r="BT82" s="548"/>
      <c r="BU82" s="548"/>
      <c r="BV82" s="548"/>
      <c r="BW82" s="548"/>
      <c r="BX82" s="548"/>
      <c r="BY82" s="548"/>
      <c r="BZ82" s="548"/>
      <c r="CA82" s="548"/>
      <c r="CB82" s="548"/>
      <c r="CC82" s="548"/>
      <c r="CD82" s="548"/>
      <c r="CE82" s="419">
        <f>BD82*BT82</f>
        <v>0</v>
      </c>
      <c r="CF82" s="420"/>
      <c r="CG82" s="420"/>
      <c r="CH82" s="420"/>
      <c r="CI82" s="420"/>
      <c r="CJ82" s="420"/>
      <c r="CK82" s="420"/>
      <c r="CL82" s="420"/>
      <c r="CM82" s="420"/>
      <c r="CN82" s="420"/>
      <c r="CO82" s="420"/>
      <c r="CP82" s="420"/>
      <c r="CQ82" s="420"/>
      <c r="CR82" s="420"/>
      <c r="CS82" s="420"/>
      <c r="CT82" s="420"/>
      <c r="CU82" s="420"/>
      <c r="CV82" s="420"/>
      <c r="CW82" s="420"/>
      <c r="CX82" s="420"/>
      <c r="CY82" s="420"/>
      <c r="CZ82" s="420"/>
      <c r="DA82" s="421"/>
    </row>
    <row r="83" spans="1:105" s="59" customFormat="1" ht="15" customHeight="1" x14ac:dyDescent="0.2">
      <c r="A83" s="450" t="s">
        <v>99</v>
      </c>
      <c r="B83" s="450"/>
      <c r="C83" s="450"/>
      <c r="D83" s="450"/>
      <c r="E83" s="450"/>
      <c r="F83" s="450"/>
      <c r="G83" s="450"/>
      <c r="H83" s="435" t="s">
        <v>162</v>
      </c>
      <c r="I83" s="435"/>
      <c r="J83" s="435"/>
      <c r="K83" s="435"/>
      <c r="L83" s="435"/>
      <c r="M83" s="435"/>
      <c r="N83" s="435"/>
      <c r="O83" s="435"/>
      <c r="P83" s="435"/>
      <c r="Q83" s="435"/>
      <c r="R83" s="435"/>
      <c r="S83" s="435"/>
      <c r="T83" s="435"/>
      <c r="U83" s="435"/>
      <c r="V83" s="435"/>
      <c r="W83" s="435"/>
      <c r="X83" s="435"/>
      <c r="Y83" s="435"/>
      <c r="Z83" s="435"/>
      <c r="AA83" s="435"/>
      <c r="AB83" s="435"/>
      <c r="AC83" s="435"/>
      <c r="AD83" s="435"/>
      <c r="AE83" s="435"/>
      <c r="AF83" s="435"/>
      <c r="AG83" s="435"/>
      <c r="AH83" s="435"/>
      <c r="AI83" s="435"/>
      <c r="AJ83" s="435"/>
      <c r="AK83" s="435"/>
      <c r="AL83" s="435"/>
      <c r="AM83" s="435"/>
      <c r="AN83" s="435"/>
      <c r="AO83" s="435"/>
      <c r="AP83" s="435"/>
      <c r="AQ83" s="435"/>
      <c r="AR83" s="435"/>
      <c r="AS83" s="435"/>
      <c r="AT83" s="435"/>
      <c r="AU83" s="435"/>
      <c r="AV83" s="435"/>
      <c r="AW83" s="435"/>
      <c r="AX83" s="435"/>
      <c r="AY83" s="435"/>
      <c r="AZ83" s="435"/>
      <c r="BA83" s="435"/>
      <c r="BB83" s="435"/>
      <c r="BC83" s="435"/>
      <c r="BD83" s="549"/>
      <c r="BE83" s="549"/>
      <c r="BF83" s="549"/>
      <c r="BG83" s="549"/>
      <c r="BH83" s="549"/>
      <c r="BI83" s="549"/>
      <c r="BJ83" s="549"/>
      <c r="BK83" s="549"/>
      <c r="BL83" s="549"/>
      <c r="BM83" s="549"/>
      <c r="BN83" s="549"/>
      <c r="BO83" s="549"/>
      <c r="BP83" s="549"/>
      <c r="BQ83" s="549"/>
      <c r="BR83" s="549"/>
      <c r="BS83" s="549"/>
      <c r="BT83" s="546"/>
      <c r="BU83" s="546"/>
      <c r="BV83" s="546"/>
      <c r="BW83" s="546"/>
      <c r="BX83" s="546"/>
      <c r="BY83" s="546"/>
      <c r="BZ83" s="546"/>
      <c r="CA83" s="546"/>
      <c r="CB83" s="546"/>
      <c r="CC83" s="546"/>
      <c r="CD83" s="546"/>
      <c r="CE83" s="405">
        <f>SUM(CE84:DA84)</f>
        <v>0</v>
      </c>
      <c r="CF83" s="406"/>
      <c r="CG83" s="406"/>
      <c r="CH83" s="406"/>
      <c r="CI83" s="406"/>
      <c r="CJ83" s="406"/>
      <c r="CK83" s="406"/>
      <c r="CL83" s="406"/>
      <c r="CM83" s="406"/>
      <c r="CN83" s="406"/>
      <c r="CO83" s="406"/>
      <c r="CP83" s="406"/>
      <c r="CQ83" s="406"/>
      <c r="CR83" s="406"/>
      <c r="CS83" s="406"/>
      <c r="CT83" s="406"/>
      <c r="CU83" s="406"/>
      <c r="CV83" s="406"/>
      <c r="CW83" s="406"/>
      <c r="CX83" s="406"/>
      <c r="CY83" s="406"/>
      <c r="CZ83" s="406"/>
      <c r="DA83" s="407"/>
    </row>
    <row r="84" spans="1:105" s="59" customFormat="1" ht="15" customHeight="1" x14ac:dyDescent="0.2">
      <c r="A84" s="411" t="s">
        <v>148</v>
      </c>
      <c r="B84" s="411"/>
      <c r="C84" s="411"/>
      <c r="D84" s="411"/>
      <c r="E84" s="411"/>
      <c r="F84" s="411"/>
      <c r="G84" s="411"/>
      <c r="H84" s="418"/>
      <c r="I84" s="418"/>
      <c r="J84" s="418"/>
      <c r="K84" s="418"/>
      <c r="L84" s="418"/>
      <c r="M84" s="418"/>
      <c r="N84" s="418"/>
      <c r="O84" s="418"/>
      <c r="P84" s="418"/>
      <c r="Q84" s="418"/>
      <c r="R84" s="418"/>
      <c r="S84" s="418"/>
      <c r="T84" s="418"/>
      <c r="U84" s="418"/>
      <c r="V84" s="418"/>
      <c r="W84" s="418"/>
      <c r="X84" s="418"/>
      <c r="Y84" s="418"/>
      <c r="Z84" s="418"/>
      <c r="AA84" s="418"/>
      <c r="AB84" s="418"/>
      <c r="AC84" s="418"/>
      <c r="AD84" s="418"/>
      <c r="AE84" s="418"/>
      <c r="AF84" s="418"/>
      <c r="AG84" s="418"/>
      <c r="AH84" s="418"/>
      <c r="AI84" s="418"/>
      <c r="AJ84" s="418"/>
      <c r="AK84" s="418"/>
      <c r="AL84" s="418"/>
      <c r="AM84" s="418"/>
      <c r="AN84" s="418"/>
      <c r="AO84" s="418"/>
      <c r="AP84" s="418"/>
      <c r="AQ84" s="418"/>
      <c r="AR84" s="418"/>
      <c r="AS84" s="418"/>
      <c r="AT84" s="418"/>
      <c r="AU84" s="418"/>
      <c r="AV84" s="418"/>
      <c r="AW84" s="418"/>
      <c r="AX84" s="418"/>
      <c r="AY84" s="418"/>
      <c r="AZ84" s="418"/>
      <c r="BA84" s="418"/>
      <c r="BB84" s="418"/>
      <c r="BC84" s="418"/>
      <c r="BD84" s="547"/>
      <c r="BE84" s="547"/>
      <c r="BF84" s="547"/>
      <c r="BG84" s="547"/>
      <c r="BH84" s="547"/>
      <c r="BI84" s="547"/>
      <c r="BJ84" s="547"/>
      <c r="BK84" s="547"/>
      <c r="BL84" s="547"/>
      <c r="BM84" s="547"/>
      <c r="BN84" s="547"/>
      <c r="BO84" s="547"/>
      <c r="BP84" s="547"/>
      <c r="BQ84" s="547"/>
      <c r="BR84" s="547"/>
      <c r="BS84" s="547"/>
      <c r="BT84" s="548"/>
      <c r="BU84" s="548"/>
      <c r="BV84" s="548"/>
      <c r="BW84" s="548"/>
      <c r="BX84" s="548"/>
      <c r="BY84" s="548"/>
      <c r="BZ84" s="548"/>
      <c r="CA84" s="548"/>
      <c r="CB84" s="548"/>
      <c r="CC84" s="548"/>
      <c r="CD84" s="548"/>
      <c r="CE84" s="419">
        <f>BD84*BT84</f>
        <v>0</v>
      </c>
      <c r="CF84" s="420"/>
      <c r="CG84" s="420"/>
      <c r="CH84" s="420"/>
      <c r="CI84" s="420"/>
      <c r="CJ84" s="420"/>
      <c r="CK84" s="420"/>
      <c r="CL84" s="420"/>
      <c r="CM84" s="420"/>
      <c r="CN84" s="420"/>
      <c r="CO84" s="420"/>
      <c r="CP84" s="420"/>
      <c r="CQ84" s="420"/>
      <c r="CR84" s="420"/>
      <c r="CS84" s="420"/>
      <c r="CT84" s="420"/>
      <c r="CU84" s="420"/>
      <c r="CV84" s="420"/>
      <c r="CW84" s="420"/>
      <c r="CX84" s="420"/>
      <c r="CY84" s="420"/>
      <c r="CZ84" s="420"/>
      <c r="DA84" s="421"/>
    </row>
    <row r="85" spans="1:105" s="59" customFormat="1" ht="15" customHeight="1" x14ac:dyDescent="0.2">
      <c r="A85" s="411"/>
      <c r="B85" s="411"/>
      <c r="C85" s="411"/>
      <c r="D85" s="411"/>
      <c r="E85" s="411"/>
      <c r="F85" s="411"/>
      <c r="G85" s="411"/>
      <c r="H85" s="473" t="s">
        <v>7</v>
      </c>
      <c r="I85" s="473"/>
      <c r="J85" s="473"/>
      <c r="K85" s="473"/>
      <c r="L85" s="473"/>
      <c r="M85" s="473"/>
      <c r="N85" s="473"/>
      <c r="O85" s="473"/>
      <c r="P85" s="473"/>
      <c r="Q85" s="473"/>
      <c r="R85" s="473"/>
      <c r="S85" s="473"/>
      <c r="T85" s="473"/>
      <c r="U85" s="473"/>
      <c r="V85" s="473"/>
      <c r="W85" s="473"/>
      <c r="X85" s="473"/>
      <c r="Y85" s="473"/>
      <c r="Z85" s="473"/>
      <c r="AA85" s="473"/>
      <c r="AB85" s="473"/>
      <c r="AC85" s="473"/>
      <c r="AD85" s="473"/>
      <c r="AE85" s="473"/>
      <c r="AF85" s="473"/>
      <c r="AG85" s="473"/>
      <c r="AH85" s="473"/>
      <c r="AI85" s="473"/>
      <c r="AJ85" s="473"/>
      <c r="AK85" s="473"/>
      <c r="AL85" s="473"/>
      <c r="AM85" s="473"/>
      <c r="AN85" s="473"/>
      <c r="AO85" s="473"/>
      <c r="AP85" s="473"/>
      <c r="AQ85" s="473"/>
      <c r="AR85" s="473"/>
      <c r="AS85" s="473"/>
      <c r="AT85" s="473"/>
      <c r="AU85" s="473"/>
      <c r="AV85" s="473"/>
      <c r="AW85" s="473"/>
      <c r="AX85" s="473"/>
      <c r="AY85" s="473"/>
      <c r="AZ85" s="473"/>
      <c r="BA85" s="473"/>
      <c r="BB85" s="473"/>
      <c r="BC85" s="474"/>
      <c r="BD85" s="404"/>
      <c r="BE85" s="404"/>
      <c r="BF85" s="404"/>
      <c r="BG85" s="404"/>
      <c r="BH85" s="404"/>
      <c r="BI85" s="404"/>
      <c r="BJ85" s="404"/>
      <c r="BK85" s="404"/>
      <c r="BL85" s="404"/>
      <c r="BM85" s="404"/>
      <c r="BN85" s="404"/>
      <c r="BO85" s="404"/>
      <c r="BP85" s="404"/>
      <c r="BQ85" s="404"/>
      <c r="BR85" s="404"/>
      <c r="BS85" s="404"/>
      <c r="BT85" s="404" t="s">
        <v>8</v>
      </c>
      <c r="BU85" s="404"/>
      <c r="BV85" s="404"/>
      <c r="BW85" s="404"/>
      <c r="BX85" s="404"/>
      <c r="BY85" s="404"/>
      <c r="BZ85" s="404"/>
      <c r="CA85" s="404"/>
      <c r="CB85" s="404"/>
      <c r="CC85" s="404"/>
      <c r="CD85" s="404"/>
      <c r="CE85" s="405">
        <f>CE70+CE75+CE78+CE83</f>
        <v>2231199.9959999998</v>
      </c>
      <c r="CF85" s="406"/>
      <c r="CG85" s="406"/>
      <c r="CH85" s="406"/>
      <c r="CI85" s="406"/>
      <c r="CJ85" s="406"/>
      <c r="CK85" s="406"/>
      <c r="CL85" s="406"/>
      <c r="CM85" s="406"/>
      <c r="CN85" s="406"/>
      <c r="CO85" s="406"/>
      <c r="CP85" s="406"/>
      <c r="CQ85" s="406"/>
      <c r="CR85" s="406"/>
      <c r="CS85" s="406"/>
      <c r="CT85" s="406"/>
      <c r="CU85" s="406"/>
      <c r="CV85" s="406"/>
      <c r="CW85" s="406"/>
      <c r="CX85" s="406"/>
      <c r="CY85" s="406"/>
      <c r="CZ85" s="406"/>
      <c r="DA85" s="407"/>
    </row>
    <row r="86" spans="1:105" s="59" customFormat="1" ht="15" customHeight="1" x14ac:dyDescent="0.25">
      <c r="A86" s="55"/>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c r="BA86" s="55"/>
      <c r="BB86" s="55"/>
      <c r="BC86" s="55"/>
      <c r="BD86" s="55"/>
      <c r="BE86" s="55"/>
      <c r="BF86" s="55"/>
      <c r="BG86" s="55"/>
      <c r="BH86" s="55"/>
      <c r="BI86" s="55"/>
      <c r="BJ86" s="55"/>
      <c r="BK86" s="55"/>
      <c r="BL86" s="55"/>
      <c r="BM86" s="55"/>
      <c r="BN86" s="55"/>
      <c r="BO86" s="55"/>
      <c r="BP86" s="55"/>
      <c r="BQ86" s="55"/>
      <c r="BR86" s="55"/>
      <c r="BS86" s="55"/>
      <c r="BT86" s="55"/>
      <c r="BU86" s="55"/>
      <c r="BV86" s="55"/>
      <c r="BW86" s="55"/>
      <c r="BX86" s="55"/>
      <c r="BY86" s="55"/>
      <c r="BZ86" s="55"/>
      <c r="CA86" s="55"/>
      <c r="CB86" s="55"/>
      <c r="CC86" s="55"/>
      <c r="CD86" s="55"/>
      <c r="CE86" s="55"/>
      <c r="CF86" s="55"/>
      <c r="CG86" s="55"/>
      <c r="CH86" s="55"/>
      <c r="CI86" s="55"/>
      <c r="CJ86" s="55"/>
      <c r="CK86" s="55"/>
      <c r="CL86" s="55"/>
      <c r="CM86" s="55"/>
      <c r="CN86" s="55"/>
      <c r="CO86" s="55"/>
      <c r="CP86" s="55"/>
      <c r="CQ86" s="55"/>
      <c r="CR86" s="55"/>
      <c r="CS86" s="55"/>
      <c r="CT86" s="55"/>
      <c r="CU86" s="55"/>
      <c r="CV86" s="55"/>
      <c r="CW86" s="55"/>
      <c r="CX86" s="55"/>
      <c r="CY86" s="55"/>
      <c r="CZ86" s="55"/>
      <c r="DA86" s="55"/>
    </row>
    <row r="87" spans="1:105" s="59" customFormat="1" ht="15" customHeight="1" x14ac:dyDescent="0.2">
      <c r="A87" s="536" t="s">
        <v>55</v>
      </c>
      <c r="B87" s="536"/>
      <c r="C87" s="536"/>
      <c r="D87" s="536"/>
      <c r="E87" s="536"/>
      <c r="F87" s="536"/>
      <c r="G87" s="536"/>
      <c r="H87" s="536"/>
      <c r="I87" s="536"/>
      <c r="J87" s="536"/>
      <c r="K87" s="536"/>
      <c r="L87" s="536"/>
      <c r="M87" s="536"/>
      <c r="N87" s="536"/>
      <c r="O87" s="536"/>
      <c r="P87" s="536"/>
      <c r="Q87" s="536"/>
      <c r="R87" s="536"/>
      <c r="S87" s="536"/>
      <c r="T87" s="536"/>
      <c r="U87" s="536"/>
      <c r="V87" s="536"/>
      <c r="W87" s="536"/>
      <c r="X87" s="536"/>
      <c r="Y87" s="536"/>
      <c r="Z87" s="536"/>
      <c r="AA87" s="536"/>
      <c r="AB87" s="536"/>
      <c r="AC87" s="536"/>
      <c r="AD87" s="536"/>
      <c r="AE87" s="536"/>
      <c r="AF87" s="536"/>
      <c r="AG87" s="536"/>
      <c r="AH87" s="536"/>
      <c r="AI87" s="536"/>
      <c r="AJ87" s="536"/>
      <c r="AK87" s="536"/>
      <c r="AL87" s="536"/>
      <c r="AM87" s="536"/>
      <c r="AN87" s="536"/>
      <c r="AO87" s="536"/>
      <c r="AP87" s="536"/>
      <c r="AQ87" s="536"/>
      <c r="AR87" s="536"/>
      <c r="AS87" s="536"/>
      <c r="AT87" s="536"/>
      <c r="AU87" s="536"/>
      <c r="AV87" s="536"/>
      <c r="AW87" s="536"/>
      <c r="AX87" s="536"/>
      <c r="AY87" s="536"/>
      <c r="AZ87" s="536"/>
      <c r="BA87" s="536"/>
      <c r="BB87" s="536"/>
      <c r="BC87" s="536"/>
      <c r="BD87" s="536"/>
      <c r="BE87" s="536"/>
      <c r="BF87" s="536"/>
      <c r="BG87" s="536"/>
      <c r="BH87" s="536"/>
      <c r="BI87" s="536"/>
      <c r="BJ87" s="536"/>
      <c r="BK87" s="536"/>
      <c r="BL87" s="536"/>
      <c r="BM87" s="536"/>
      <c r="BN87" s="536"/>
      <c r="BO87" s="536"/>
      <c r="BP87" s="536"/>
      <c r="BQ87" s="536"/>
      <c r="BR87" s="536"/>
      <c r="BS87" s="536"/>
      <c r="BT87" s="536"/>
      <c r="BU87" s="536"/>
      <c r="BV87" s="536"/>
      <c r="BW87" s="536"/>
      <c r="BX87" s="536"/>
      <c r="BY87" s="536"/>
      <c r="BZ87" s="536"/>
      <c r="CA87" s="536"/>
      <c r="CB87" s="536"/>
      <c r="CC87" s="536"/>
      <c r="CD87" s="536"/>
      <c r="CE87" s="536"/>
      <c r="CF87" s="536"/>
      <c r="CG87" s="536"/>
      <c r="CH87" s="536"/>
      <c r="CI87" s="536"/>
      <c r="CJ87" s="536"/>
      <c r="CK87" s="536"/>
      <c r="CL87" s="536"/>
      <c r="CM87" s="536"/>
      <c r="CN87" s="536"/>
      <c r="CO87" s="536"/>
      <c r="CP87" s="536"/>
      <c r="CQ87" s="536"/>
      <c r="CR87" s="536"/>
      <c r="CS87" s="536"/>
      <c r="CT87" s="536"/>
      <c r="CU87" s="536"/>
      <c r="CV87" s="536"/>
      <c r="CW87" s="536"/>
      <c r="CX87" s="536"/>
      <c r="CY87" s="536"/>
      <c r="CZ87" s="536"/>
      <c r="DA87" s="536"/>
    </row>
    <row r="88" spans="1:105" s="59" customFormat="1" ht="10.5" customHeight="1" x14ac:dyDescent="0.25">
      <c r="A88" s="55"/>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c r="BA88" s="55"/>
      <c r="BB88" s="55"/>
      <c r="BC88" s="55"/>
      <c r="BD88" s="55"/>
      <c r="BE88" s="55"/>
      <c r="BF88" s="55"/>
      <c r="BG88" s="55"/>
      <c r="BH88" s="55"/>
      <c r="BI88" s="55"/>
      <c r="BJ88" s="55"/>
      <c r="BK88" s="55"/>
      <c r="BL88" s="55"/>
      <c r="BM88" s="55"/>
      <c r="BN88" s="55"/>
      <c r="BO88" s="55"/>
      <c r="BP88" s="55"/>
      <c r="BQ88" s="55"/>
      <c r="BR88" s="55"/>
      <c r="BS88" s="55"/>
      <c r="BT88" s="55"/>
      <c r="BU88" s="55"/>
      <c r="BV88" s="55"/>
      <c r="BW88" s="55"/>
      <c r="BX88" s="55"/>
      <c r="BY88" s="55"/>
      <c r="BZ88" s="55"/>
      <c r="CA88" s="55"/>
      <c r="CB88" s="55"/>
      <c r="CC88" s="55"/>
      <c r="CD88" s="55"/>
      <c r="CE88" s="55"/>
      <c r="CF88" s="55"/>
      <c r="CG88" s="55"/>
      <c r="CH88" s="55"/>
      <c r="CI88" s="55"/>
      <c r="CJ88" s="55"/>
      <c r="CK88" s="55"/>
      <c r="CL88" s="55"/>
      <c r="CM88" s="55"/>
      <c r="CN88" s="55"/>
      <c r="CO88" s="55"/>
      <c r="CP88" s="55"/>
      <c r="CQ88" s="55"/>
      <c r="CR88" s="55"/>
      <c r="CS88" s="55"/>
      <c r="CT88" s="55"/>
      <c r="CU88" s="55"/>
      <c r="CV88" s="55"/>
      <c r="CW88" s="55"/>
      <c r="CX88" s="55"/>
      <c r="CY88" s="55"/>
      <c r="CZ88" s="55"/>
      <c r="DA88" s="55"/>
    </row>
    <row r="89" spans="1:105" s="59" customFormat="1" ht="15" customHeight="1" x14ac:dyDescent="0.2">
      <c r="A89" s="56" t="s">
        <v>11</v>
      </c>
      <c r="B89" s="56"/>
      <c r="C89" s="56"/>
      <c r="D89" s="56"/>
      <c r="E89" s="56"/>
      <c r="F89" s="56"/>
      <c r="G89" s="56"/>
      <c r="H89" s="56"/>
      <c r="I89" s="56"/>
      <c r="J89" s="56"/>
      <c r="K89" s="56"/>
      <c r="L89" s="56"/>
      <c r="M89" s="56"/>
      <c r="N89" s="56"/>
      <c r="O89" s="56"/>
      <c r="P89" s="56"/>
      <c r="Q89" s="56"/>
      <c r="R89" s="56"/>
      <c r="S89" s="56"/>
      <c r="T89" s="56"/>
      <c r="U89" s="56"/>
      <c r="V89" s="56"/>
      <c r="W89" s="56"/>
      <c r="X89" s="544"/>
      <c r="Y89" s="544"/>
      <c r="Z89" s="544"/>
      <c r="AA89" s="544"/>
      <c r="AB89" s="544"/>
      <c r="AC89" s="544"/>
      <c r="AD89" s="544"/>
      <c r="AE89" s="544"/>
      <c r="AF89" s="544"/>
      <c r="AG89" s="544"/>
      <c r="AH89" s="544"/>
      <c r="AI89" s="544"/>
      <c r="AJ89" s="544"/>
      <c r="AK89" s="544"/>
      <c r="AL89" s="544"/>
      <c r="AM89" s="544"/>
      <c r="AN89" s="544"/>
      <c r="AO89" s="544"/>
      <c r="AP89" s="544"/>
      <c r="AQ89" s="544"/>
      <c r="AR89" s="544"/>
      <c r="AS89" s="544"/>
      <c r="AT89" s="544"/>
      <c r="AU89" s="544"/>
      <c r="AV89" s="544"/>
      <c r="AW89" s="544"/>
      <c r="AX89" s="544"/>
      <c r="AY89" s="544"/>
      <c r="AZ89" s="544"/>
      <c r="BA89" s="544"/>
      <c r="BB89" s="544"/>
      <c r="BC89" s="544"/>
      <c r="BD89" s="544"/>
      <c r="BE89" s="544"/>
      <c r="BF89" s="544"/>
      <c r="BG89" s="544"/>
      <c r="BH89" s="544"/>
      <c r="BI89" s="544"/>
      <c r="BJ89" s="544"/>
      <c r="BK89" s="544"/>
      <c r="BL89" s="544"/>
      <c r="BM89" s="544"/>
      <c r="BN89" s="544"/>
      <c r="BO89" s="544"/>
      <c r="BP89" s="544"/>
      <c r="BQ89" s="544"/>
      <c r="BR89" s="544"/>
      <c r="BS89" s="544"/>
      <c r="BT89" s="544"/>
      <c r="BU89" s="544"/>
      <c r="BV89" s="544"/>
      <c r="BW89" s="544"/>
      <c r="BX89" s="544"/>
      <c r="BY89" s="544"/>
      <c r="BZ89" s="544"/>
      <c r="CA89" s="544"/>
      <c r="CB89" s="544"/>
      <c r="CC89" s="544"/>
      <c r="CD89" s="544"/>
      <c r="CE89" s="544"/>
      <c r="CF89" s="544"/>
      <c r="CG89" s="544"/>
      <c r="CH89" s="544"/>
      <c r="CI89" s="544"/>
      <c r="CJ89" s="544"/>
      <c r="CK89" s="544"/>
      <c r="CL89" s="544"/>
      <c r="CM89" s="544"/>
      <c r="CN89" s="544"/>
      <c r="CO89" s="544"/>
      <c r="CP89" s="544"/>
      <c r="CQ89" s="544"/>
      <c r="CR89" s="544"/>
      <c r="CS89" s="544"/>
      <c r="CT89" s="544"/>
      <c r="CU89" s="544"/>
      <c r="CV89" s="544"/>
      <c r="CW89" s="544"/>
      <c r="CX89" s="544"/>
      <c r="CY89" s="544"/>
      <c r="CZ89" s="544"/>
      <c r="DA89" s="544"/>
    </row>
    <row r="90" spans="1:105" s="63" customFormat="1" ht="6.75" customHeight="1" x14ac:dyDescent="0.2">
      <c r="A90" s="56"/>
      <c r="B90" s="56"/>
      <c r="C90" s="56"/>
      <c r="D90" s="56"/>
      <c r="E90" s="56"/>
      <c r="F90" s="56"/>
      <c r="G90" s="56"/>
      <c r="H90" s="56"/>
      <c r="I90" s="56"/>
      <c r="J90" s="56"/>
      <c r="K90" s="56"/>
      <c r="L90" s="56"/>
      <c r="M90" s="56"/>
      <c r="N90" s="56"/>
      <c r="O90" s="56"/>
      <c r="P90" s="56"/>
      <c r="Q90" s="56"/>
      <c r="R90" s="56"/>
      <c r="S90" s="56"/>
      <c r="T90" s="56"/>
      <c r="U90" s="56"/>
      <c r="V90" s="56"/>
      <c r="W90" s="56"/>
      <c r="X90" s="62"/>
      <c r="Y90" s="62"/>
      <c r="Z90" s="62"/>
      <c r="AA90" s="62"/>
      <c r="AB90" s="62"/>
      <c r="AC90" s="62"/>
      <c r="AD90" s="62"/>
      <c r="AE90" s="62"/>
      <c r="AF90" s="62"/>
      <c r="AG90" s="62"/>
      <c r="AH90" s="62"/>
      <c r="AI90" s="62"/>
      <c r="AJ90" s="62"/>
      <c r="AK90" s="62"/>
      <c r="AL90" s="62"/>
      <c r="AM90" s="62"/>
      <c r="AN90" s="62"/>
      <c r="AO90" s="62"/>
      <c r="AP90" s="62"/>
      <c r="AQ90" s="62"/>
      <c r="AR90" s="62"/>
      <c r="AS90" s="62"/>
      <c r="AT90" s="62"/>
      <c r="AU90" s="62"/>
      <c r="AV90" s="62"/>
      <c r="AW90" s="62"/>
      <c r="AX90" s="62"/>
      <c r="AY90" s="62"/>
      <c r="AZ90" s="62"/>
      <c r="BA90" s="62"/>
      <c r="BB90" s="62"/>
      <c r="BC90" s="62"/>
      <c r="BD90" s="62"/>
      <c r="BE90" s="62"/>
      <c r="BF90" s="62"/>
      <c r="BG90" s="62"/>
      <c r="BH90" s="62"/>
      <c r="BI90" s="62"/>
      <c r="BJ90" s="62"/>
      <c r="BK90" s="62"/>
      <c r="BL90" s="62"/>
      <c r="BM90" s="62"/>
      <c r="BN90" s="62"/>
      <c r="BO90" s="62"/>
      <c r="BP90" s="62"/>
      <c r="BQ90" s="62"/>
      <c r="BR90" s="62"/>
      <c r="BS90" s="62"/>
      <c r="BT90" s="62"/>
      <c r="BU90" s="62"/>
      <c r="BV90" s="62"/>
      <c r="BW90" s="62"/>
      <c r="BX90" s="62"/>
      <c r="BY90" s="62"/>
      <c r="BZ90" s="62"/>
      <c r="CA90" s="62"/>
      <c r="CB90" s="62"/>
      <c r="CC90" s="62"/>
      <c r="CD90" s="62"/>
      <c r="CE90" s="62"/>
      <c r="CF90" s="62"/>
      <c r="CG90" s="62"/>
      <c r="CH90" s="62"/>
      <c r="CI90" s="62"/>
      <c r="CJ90" s="62"/>
      <c r="CK90" s="62"/>
      <c r="CL90" s="62"/>
      <c r="CM90" s="62"/>
      <c r="CN90" s="62"/>
      <c r="CO90" s="62"/>
      <c r="CP90" s="62"/>
      <c r="CQ90" s="62"/>
      <c r="CR90" s="62"/>
      <c r="CS90" s="62"/>
      <c r="CT90" s="62"/>
      <c r="CU90" s="62"/>
      <c r="CV90" s="62"/>
      <c r="CW90" s="62"/>
      <c r="CX90" s="62"/>
      <c r="CY90" s="62"/>
      <c r="CZ90" s="62"/>
      <c r="DA90" s="62"/>
    </row>
    <row r="91" spans="1:105" s="59" customFormat="1" ht="15" customHeight="1" x14ac:dyDescent="0.2">
      <c r="A91" s="545" t="s">
        <v>10</v>
      </c>
      <c r="B91" s="545"/>
      <c r="C91" s="545"/>
      <c r="D91" s="545"/>
      <c r="E91" s="545"/>
      <c r="F91" s="545"/>
      <c r="G91" s="545"/>
      <c r="H91" s="545"/>
      <c r="I91" s="545"/>
      <c r="J91" s="545"/>
      <c r="K91" s="545"/>
      <c r="L91" s="545"/>
      <c r="M91" s="545"/>
      <c r="N91" s="545"/>
      <c r="O91" s="545"/>
      <c r="P91" s="545"/>
      <c r="Q91" s="545"/>
      <c r="R91" s="545"/>
      <c r="S91" s="545"/>
      <c r="T91" s="545"/>
      <c r="U91" s="545"/>
      <c r="V91" s="545"/>
      <c r="W91" s="545"/>
      <c r="X91" s="545"/>
      <c r="Y91" s="545"/>
      <c r="Z91" s="545"/>
      <c r="AA91" s="545"/>
      <c r="AB91" s="545"/>
      <c r="AC91" s="545"/>
      <c r="AD91" s="545"/>
      <c r="AE91" s="545"/>
      <c r="AF91" s="545"/>
      <c r="AG91" s="545"/>
      <c r="AH91" s="545"/>
      <c r="AI91" s="545"/>
      <c r="AJ91" s="545"/>
      <c r="AK91" s="545"/>
      <c r="AL91" s="545"/>
      <c r="AM91" s="545"/>
      <c r="AN91" s="545"/>
      <c r="AO91" s="545"/>
      <c r="AP91" s="543" t="s">
        <v>96</v>
      </c>
      <c r="AQ91" s="543"/>
      <c r="AR91" s="543"/>
      <c r="AS91" s="543"/>
      <c r="AT91" s="543"/>
      <c r="AU91" s="543"/>
      <c r="AV91" s="543"/>
      <c r="AW91" s="543"/>
      <c r="AX91" s="543"/>
      <c r="AY91" s="543"/>
      <c r="AZ91" s="543"/>
      <c r="BA91" s="543"/>
      <c r="BB91" s="543"/>
      <c r="BC91" s="543"/>
      <c r="BD91" s="543"/>
      <c r="BE91" s="543"/>
      <c r="BF91" s="543"/>
      <c r="BG91" s="543"/>
      <c r="BH91" s="543"/>
      <c r="BI91" s="543"/>
      <c r="BJ91" s="543"/>
      <c r="BK91" s="543"/>
      <c r="BL91" s="543"/>
      <c r="BM91" s="543"/>
      <c r="BN91" s="543"/>
      <c r="BO91" s="543"/>
      <c r="BP91" s="543"/>
      <c r="BQ91" s="543"/>
      <c r="BR91" s="543"/>
      <c r="BS91" s="543"/>
      <c r="BT91" s="543"/>
      <c r="BU91" s="543"/>
      <c r="BV91" s="543"/>
      <c r="BW91" s="543"/>
      <c r="BX91" s="543"/>
      <c r="BY91" s="543"/>
      <c r="BZ91" s="543"/>
      <c r="CA91" s="543"/>
      <c r="CB91" s="543"/>
      <c r="CC91" s="543"/>
      <c r="CD91" s="543"/>
      <c r="CE91" s="543"/>
      <c r="CF91" s="543"/>
      <c r="CG91" s="543"/>
      <c r="CH91" s="543"/>
      <c r="CI91" s="543"/>
      <c r="CJ91" s="543"/>
      <c r="CK91" s="543"/>
      <c r="CL91" s="543"/>
      <c r="CM91" s="543"/>
      <c r="CN91" s="543"/>
      <c r="CO91" s="543"/>
      <c r="CP91" s="543"/>
      <c r="CQ91" s="543"/>
      <c r="CR91" s="543"/>
      <c r="CS91" s="543"/>
      <c r="CT91" s="543"/>
      <c r="CU91" s="543"/>
      <c r="CV91" s="543"/>
      <c r="CW91" s="543"/>
      <c r="CX91" s="543"/>
      <c r="CY91" s="543"/>
      <c r="CZ91" s="543"/>
      <c r="DA91" s="543"/>
    </row>
    <row r="92" spans="1:105" s="59" customFormat="1" ht="9" customHeight="1" x14ac:dyDescent="0.25">
      <c r="A92" s="55"/>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c r="BA92" s="55"/>
      <c r="BB92" s="55"/>
      <c r="BC92" s="55"/>
      <c r="BD92" s="55"/>
      <c r="BE92" s="55"/>
      <c r="BF92" s="55"/>
      <c r="BG92" s="55"/>
      <c r="BH92" s="55"/>
      <c r="BI92" s="55"/>
      <c r="BJ92" s="55"/>
      <c r="BK92" s="55"/>
      <c r="BL92" s="55"/>
      <c r="BM92" s="55"/>
      <c r="BN92" s="55"/>
      <c r="BO92" s="55"/>
      <c r="BP92" s="55"/>
      <c r="BQ92" s="55"/>
      <c r="BR92" s="55"/>
      <c r="BS92" s="55"/>
      <c r="BT92" s="55"/>
      <c r="BU92" s="55"/>
      <c r="BV92" s="55"/>
      <c r="BW92" s="55"/>
      <c r="BX92" s="55"/>
      <c r="BY92" s="55"/>
      <c r="BZ92" s="55"/>
      <c r="CA92" s="55"/>
      <c r="CB92" s="55"/>
      <c r="CC92" s="55"/>
      <c r="CD92" s="55"/>
      <c r="CE92" s="55"/>
      <c r="CF92" s="55"/>
      <c r="CG92" s="55"/>
      <c r="CH92" s="55"/>
      <c r="CI92" s="55"/>
      <c r="CJ92" s="55"/>
      <c r="CK92" s="55"/>
      <c r="CL92" s="55"/>
      <c r="CM92" s="55"/>
      <c r="CN92" s="55"/>
      <c r="CO92" s="55"/>
      <c r="CP92" s="55"/>
      <c r="CQ92" s="55"/>
      <c r="CR92" s="55"/>
      <c r="CS92" s="55"/>
      <c r="CT92" s="55"/>
      <c r="CU92" s="55"/>
      <c r="CV92" s="55"/>
      <c r="CW92" s="55"/>
      <c r="CX92" s="55"/>
      <c r="CY92" s="55"/>
      <c r="CZ92" s="55"/>
      <c r="DA92" s="55"/>
    </row>
    <row r="93" spans="1:105" s="59" customFormat="1" ht="24.75" customHeight="1" x14ac:dyDescent="0.2">
      <c r="A93" s="431" t="s">
        <v>0</v>
      </c>
      <c r="B93" s="432"/>
      <c r="C93" s="432"/>
      <c r="D93" s="432"/>
      <c r="E93" s="432"/>
      <c r="F93" s="432"/>
      <c r="G93" s="433"/>
      <c r="H93" s="431" t="s">
        <v>50</v>
      </c>
      <c r="I93" s="432"/>
      <c r="J93" s="432"/>
      <c r="K93" s="432"/>
      <c r="L93" s="432"/>
      <c r="M93" s="432"/>
      <c r="N93" s="432"/>
      <c r="O93" s="432"/>
      <c r="P93" s="432"/>
      <c r="Q93" s="432"/>
      <c r="R93" s="432"/>
      <c r="S93" s="432"/>
      <c r="T93" s="432"/>
      <c r="U93" s="432"/>
      <c r="V93" s="432"/>
      <c r="W93" s="432"/>
      <c r="X93" s="432"/>
      <c r="Y93" s="432"/>
      <c r="Z93" s="432"/>
      <c r="AA93" s="432"/>
      <c r="AB93" s="432"/>
      <c r="AC93" s="432"/>
      <c r="AD93" s="432"/>
      <c r="AE93" s="432"/>
      <c r="AF93" s="432"/>
      <c r="AG93" s="432"/>
      <c r="AH93" s="432"/>
      <c r="AI93" s="432"/>
      <c r="AJ93" s="432"/>
      <c r="AK93" s="432"/>
      <c r="AL93" s="432"/>
      <c r="AM93" s="432"/>
      <c r="AN93" s="432"/>
      <c r="AO93" s="432"/>
      <c r="AP93" s="432"/>
      <c r="AQ93" s="432"/>
      <c r="AR93" s="432"/>
      <c r="AS93" s="432"/>
      <c r="AT93" s="432"/>
      <c r="AU93" s="432"/>
      <c r="AV93" s="432"/>
      <c r="AW93" s="432"/>
      <c r="AX93" s="432"/>
      <c r="AY93" s="432"/>
      <c r="AZ93" s="432"/>
      <c r="BA93" s="432"/>
      <c r="BB93" s="432"/>
      <c r="BC93" s="433"/>
      <c r="BD93" s="431" t="s">
        <v>51</v>
      </c>
      <c r="BE93" s="432"/>
      <c r="BF93" s="432"/>
      <c r="BG93" s="432"/>
      <c r="BH93" s="432"/>
      <c r="BI93" s="432"/>
      <c r="BJ93" s="432"/>
      <c r="BK93" s="432"/>
      <c r="BL93" s="432"/>
      <c r="BM93" s="432"/>
      <c r="BN93" s="432"/>
      <c r="BO93" s="432"/>
      <c r="BP93" s="432"/>
      <c r="BQ93" s="432"/>
      <c r="BR93" s="432"/>
      <c r="BS93" s="433"/>
      <c r="BT93" s="431" t="s">
        <v>52</v>
      </c>
      <c r="BU93" s="432"/>
      <c r="BV93" s="432"/>
      <c r="BW93" s="432"/>
      <c r="BX93" s="432"/>
      <c r="BY93" s="432"/>
      <c r="BZ93" s="432"/>
      <c r="CA93" s="432"/>
      <c r="CB93" s="432"/>
      <c r="CC93" s="432"/>
      <c r="CD93" s="432"/>
      <c r="CE93" s="432"/>
      <c r="CF93" s="432"/>
      <c r="CG93" s="432"/>
      <c r="CH93" s="432"/>
      <c r="CI93" s="433"/>
      <c r="CJ93" s="431" t="s">
        <v>49</v>
      </c>
      <c r="CK93" s="432"/>
      <c r="CL93" s="432"/>
      <c r="CM93" s="432"/>
      <c r="CN93" s="432"/>
      <c r="CO93" s="432"/>
      <c r="CP93" s="432"/>
      <c r="CQ93" s="432"/>
      <c r="CR93" s="432"/>
      <c r="CS93" s="432"/>
      <c r="CT93" s="432"/>
      <c r="CU93" s="432"/>
      <c r="CV93" s="432"/>
      <c r="CW93" s="432"/>
      <c r="CX93" s="432"/>
      <c r="CY93" s="432"/>
      <c r="CZ93" s="432"/>
      <c r="DA93" s="433"/>
    </row>
    <row r="94" spans="1:105" s="59" customFormat="1" ht="15" customHeight="1" x14ac:dyDescent="0.2">
      <c r="A94" s="429">
        <v>1</v>
      </c>
      <c r="B94" s="429"/>
      <c r="C94" s="429"/>
      <c r="D94" s="429"/>
      <c r="E94" s="429"/>
      <c r="F94" s="429"/>
      <c r="G94" s="429"/>
      <c r="H94" s="429">
        <v>2</v>
      </c>
      <c r="I94" s="429"/>
      <c r="J94" s="429"/>
      <c r="K94" s="429"/>
      <c r="L94" s="429"/>
      <c r="M94" s="429"/>
      <c r="N94" s="429"/>
      <c r="O94" s="429"/>
      <c r="P94" s="429"/>
      <c r="Q94" s="429"/>
      <c r="R94" s="429"/>
      <c r="S94" s="429"/>
      <c r="T94" s="429"/>
      <c r="U94" s="429"/>
      <c r="V94" s="429"/>
      <c r="W94" s="429"/>
      <c r="X94" s="429"/>
      <c r="Y94" s="429"/>
      <c r="Z94" s="429"/>
      <c r="AA94" s="429"/>
      <c r="AB94" s="429"/>
      <c r="AC94" s="429"/>
      <c r="AD94" s="429"/>
      <c r="AE94" s="429"/>
      <c r="AF94" s="429"/>
      <c r="AG94" s="429"/>
      <c r="AH94" s="429"/>
      <c r="AI94" s="429"/>
      <c r="AJ94" s="429"/>
      <c r="AK94" s="429"/>
      <c r="AL94" s="429"/>
      <c r="AM94" s="429"/>
      <c r="AN94" s="429"/>
      <c r="AO94" s="429"/>
      <c r="AP94" s="429"/>
      <c r="AQ94" s="429"/>
      <c r="AR94" s="429"/>
      <c r="AS94" s="429"/>
      <c r="AT94" s="429"/>
      <c r="AU94" s="429"/>
      <c r="AV94" s="429"/>
      <c r="AW94" s="429"/>
      <c r="AX94" s="429"/>
      <c r="AY94" s="429"/>
      <c r="AZ94" s="429"/>
      <c r="BA94" s="429"/>
      <c r="BB94" s="429"/>
      <c r="BC94" s="429"/>
      <c r="BD94" s="429">
        <v>3</v>
      </c>
      <c r="BE94" s="429"/>
      <c r="BF94" s="429"/>
      <c r="BG94" s="429"/>
      <c r="BH94" s="429"/>
      <c r="BI94" s="429"/>
      <c r="BJ94" s="429"/>
      <c r="BK94" s="429"/>
      <c r="BL94" s="429"/>
      <c r="BM94" s="429"/>
      <c r="BN94" s="429"/>
      <c r="BO94" s="429"/>
      <c r="BP94" s="429"/>
      <c r="BQ94" s="429"/>
      <c r="BR94" s="429"/>
      <c r="BS94" s="429"/>
      <c r="BT94" s="429">
        <v>4</v>
      </c>
      <c r="BU94" s="429"/>
      <c r="BV94" s="429"/>
      <c r="BW94" s="429"/>
      <c r="BX94" s="429"/>
      <c r="BY94" s="429"/>
      <c r="BZ94" s="429"/>
      <c r="CA94" s="429"/>
      <c r="CB94" s="429"/>
      <c r="CC94" s="429"/>
      <c r="CD94" s="429"/>
      <c r="CE94" s="429"/>
      <c r="CF94" s="429"/>
      <c r="CG94" s="429"/>
      <c r="CH94" s="429"/>
      <c r="CI94" s="429"/>
      <c r="CJ94" s="429">
        <v>5</v>
      </c>
      <c r="CK94" s="429"/>
      <c r="CL94" s="429"/>
      <c r="CM94" s="429"/>
      <c r="CN94" s="429"/>
      <c r="CO94" s="429"/>
      <c r="CP94" s="429"/>
      <c r="CQ94" s="429"/>
      <c r="CR94" s="429"/>
      <c r="CS94" s="429"/>
      <c r="CT94" s="429"/>
      <c r="CU94" s="429"/>
      <c r="CV94" s="429"/>
      <c r="CW94" s="429"/>
      <c r="CX94" s="429"/>
      <c r="CY94" s="429"/>
      <c r="CZ94" s="429"/>
      <c r="DA94" s="429"/>
    </row>
    <row r="95" spans="1:105" s="59" customFormat="1" ht="15" customHeight="1" x14ac:dyDescent="0.2">
      <c r="A95" s="424" t="s">
        <v>26</v>
      </c>
      <c r="B95" s="424"/>
      <c r="C95" s="424"/>
      <c r="D95" s="424"/>
      <c r="E95" s="424"/>
      <c r="F95" s="424"/>
      <c r="G95" s="424"/>
      <c r="H95" s="412"/>
      <c r="I95" s="412"/>
      <c r="J95" s="412"/>
      <c r="K95" s="412"/>
      <c r="L95" s="412"/>
      <c r="M95" s="412"/>
      <c r="N95" s="412"/>
      <c r="O95" s="412"/>
      <c r="P95" s="412"/>
      <c r="Q95" s="412"/>
      <c r="R95" s="412"/>
      <c r="S95" s="412"/>
      <c r="T95" s="412"/>
      <c r="U95" s="412"/>
      <c r="V95" s="412"/>
      <c r="W95" s="412"/>
      <c r="X95" s="412"/>
      <c r="Y95" s="412"/>
      <c r="Z95" s="412"/>
      <c r="AA95" s="412"/>
      <c r="AB95" s="412"/>
      <c r="AC95" s="412"/>
      <c r="AD95" s="412"/>
      <c r="AE95" s="412"/>
      <c r="AF95" s="412"/>
      <c r="AG95" s="412"/>
      <c r="AH95" s="412"/>
      <c r="AI95" s="412"/>
      <c r="AJ95" s="412"/>
      <c r="AK95" s="412"/>
      <c r="AL95" s="412"/>
      <c r="AM95" s="412"/>
      <c r="AN95" s="412"/>
      <c r="AO95" s="412"/>
      <c r="AP95" s="412"/>
      <c r="AQ95" s="412"/>
      <c r="AR95" s="412"/>
      <c r="AS95" s="412"/>
      <c r="AT95" s="412"/>
      <c r="AU95" s="412"/>
      <c r="AV95" s="412"/>
      <c r="AW95" s="412"/>
      <c r="AX95" s="412"/>
      <c r="AY95" s="412"/>
      <c r="AZ95" s="412"/>
      <c r="BA95" s="412"/>
      <c r="BB95" s="412"/>
      <c r="BC95" s="412"/>
      <c r="BD95" s="413"/>
      <c r="BE95" s="413"/>
      <c r="BF95" s="413"/>
      <c r="BG95" s="413"/>
      <c r="BH95" s="413"/>
      <c r="BI95" s="413"/>
      <c r="BJ95" s="413"/>
      <c r="BK95" s="413"/>
      <c r="BL95" s="413"/>
      <c r="BM95" s="413"/>
      <c r="BN95" s="413"/>
      <c r="BO95" s="413"/>
      <c r="BP95" s="413"/>
      <c r="BQ95" s="413"/>
      <c r="BR95" s="413"/>
      <c r="BS95" s="413"/>
      <c r="BT95" s="413"/>
      <c r="BU95" s="413"/>
      <c r="BV95" s="413"/>
      <c r="BW95" s="413"/>
      <c r="BX95" s="413"/>
      <c r="BY95" s="413"/>
      <c r="BZ95" s="413"/>
      <c r="CA95" s="413"/>
      <c r="CB95" s="413"/>
      <c r="CC95" s="413"/>
      <c r="CD95" s="413"/>
      <c r="CE95" s="413"/>
      <c r="CF95" s="413"/>
      <c r="CG95" s="413"/>
      <c r="CH95" s="413"/>
      <c r="CI95" s="413"/>
      <c r="CJ95" s="414"/>
      <c r="CK95" s="414"/>
      <c r="CL95" s="414"/>
      <c r="CM95" s="414"/>
      <c r="CN95" s="414"/>
      <c r="CO95" s="414"/>
      <c r="CP95" s="414"/>
      <c r="CQ95" s="414"/>
      <c r="CR95" s="414"/>
      <c r="CS95" s="414"/>
      <c r="CT95" s="414"/>
      <c r="CU95" s="414"/>
      <c r="CV95" s="414"/>
      <c r="CW95" s="414"/>
      <c r="CX95" s="414"/>
      <c r="CY95" s="414"/>
      <c r="CZ95" s="414"/>
      <c r="DA95" s="414"/>
    </row>
    <row r="96" spans="1:105" s="59" customFormat="1" ht="15" customHeight="1" x14ac:dyDescent="0.2">
      <c r="A96" s="424" t="s">
        <v>30</v>
      </c>
      <c r="B96" s="424"/>
      <c r="C96" s="424"/>
      <c r="D96" s="424"/>
      <c r="E96" s="424"/>
      <c r="F96" s="424"/>
      <c r="G96" s="424"/>
      <c r="H96" s="412"/>
      <c r="I96" s="412"/>
      <c r="J96" s="412"/>
      <c r="K96" s="412"/>
      <c r="L96" s="412"/>
      <c r="M96" s="412"/>
      <c r="N96" s="412"/>
      <c r="O96" s="412"/>
      <c r="P96" s="412"/>
      <c r="Q96" s="412"/>
      <c r="R96" s="412"/>
      <c r="S96" s="412"/>
      <c r="T96" s="412"/>
      <c r="U96" s="412"/>
      <c r="V96" s="412"/>
      <c r="W96" s="412"/>
      <c r="X96" s="412"/>
      <c r="Y96" s="412"/>
      <c r="Z96" s="412"/>
      <c r="AA96" s="412"/>
      <c r="AB96" s="412"/>
      <c r="AC96" s="412"/>
      <c r="AD96" s="412"/>
      <c r="AE96" s="412"/>
      <c r="AF96" s="412"/>
      <c r="AG96" s="412"/>
      <c r="AH96" s="412"/>
      <c r="AI96" s="412"/>
      <c r="AJ96" s="412"/>
      <c r="AK96" s="412"/>
      <c r="AL96" s="412"/>
      <c r="AM96" s="412"/>
      <c r="AN96" s="412"/>
      <c r="AO96" s="412"/>
      <c r="AP96" s="412"/>
      <c r="AQ96" s="412"/>
      <c r="AR96" s="412"/>
      <c r="AS96" s="412"/>
      <c r="AT96" s="412"/>
      <c r="AU96" s="412"/>
      <c r="AV96" s="412"/>
      <c r="AW96" s="412"/>
      <c r="AX96" s="412"/>
      <c r="AY96" s="412"/>
      <c r="AZ96" s="412"/>
      <c r="BA96" s="412"/>
      <c r="BB96" s="412"/>
      <c r="BC96" s="412"/>
      <c r="BD96" s="413"/>
      <c r="BE96" s="413"/>
      <c r="BF96" s="413"/>
      <c r="BG96" s="413"/>
      <c r="BH96" s="413"/>
      <c r="BI96" s="413"/>
      <c r="BJ96" s="413"/>
      <c r="BK96" s="413"/>
      <c r="BL96" s="413"/>
      <c r="BM96" s="413"/>
      <c r="BN96" s="413"/>
      <c r="BO96" s="413"/>
      <c r="BP96" s="413"/>
      <c r="BQ96" s="413"/>
      <c r="BR96" s="413"/>
      <c r="BS96" s="413"/>
      <c r="BT96" s="413"/>
      <c r="BU96" s="413"/>
      <c r="BV96" s="413"/>
      <c r="BW96" s="413"/>
      <c r="BX96" s="413"/>
      <c r="BY96" s="413"/>
      <c r="BZ96" s="413"/>
      <c r="CA96" s="413"/>
      <c r="CB96" s="413"/>
      <c r="CC96" s="413"/>
      <c r="CD96" s="413"/>
      <c r="CE96" s="413"/>
      <c r="CF96" s="413"/>
      <c r="CG96" s="413"/>
      <c r="CH96" s="413"/>
      <c r="CI96" s="413"/>
      <c r="CJ96" s="414"/>
      <c r="CK96" s="414"/>
      <c r="CL96" s="414"/>
      <c r="CM96" s="414"/>
      <c r="CN96" s="414"/>
      <c r="CO96" s="414"/>
      <c r="CP96" s="414"/>
      <c r="CQ96" s="414"/>
      <c r="CR96" s="414"/>
      <c r="CS96" s="414"/>
      <c r="CT96" s="414"/>
      <c r="CU96" s="414"/>
      <c r="CV96" s="414"/>
      <c r="CW96" s="414"/>
      <c r="CX96" s="414"/>
      <c r="CY96" s="414"/>
      <c r="CZ96" s="414"/>
      <c r="DA96" s="414"/>
    </row>
    <row r="97" spans="1:105" ht="12" customHeight="1" x14ac:dyDescent="0.25">
      <c r="A97" s="424"/>
      <c r="B97" s="424"/>
      <c r="C97" s="424"/>
      <c r="D97" s="424"/>
      <c r="E97" s="424"/>
      <c r="F97" s="424"/>
      <c r="G97" s="424"/>
      <c r="H97" s="425" t="s">
        <v>7</v>
      </c>
      <c r="I97" s="425"/>
      <c r="J97" s="425"/>
      <c r="K97" s="425"/>
      <c r="L97" s="425"/>
      <c r="M97" s="425"/>
      <c r="N97" s="425"/>
      <c r="O97" s="425"/>
      <c r="P97" s="425"/>
      <c r="Q97" s="425"/>
      <c r="R97" s="425"/>
      <c r="S97" s="425"/>
      <c r="T97" s="425"/>
      <c r="U97" s="425"/>
      <c r="V97" s="425"/>
      <c r="W97" s="425"/>
      <c r="X97" s="425"/>
      <c r="Y97" s="425"/>
      <c r="Z97" s="425"/>
      <c r="AA97" s="425"/>
      <c r="AB97" s="425"/>
      <c r="AC97" s="425"/>
      <c r="AD97" s="425"/>
      <c r="AE97" s="425"/>
      <c r="AF97" s="425"/>
      <c r="AG97" s="425"/>
      <c r="AH97" s="425"/>
      <c r="AI97" s="425"/>
      <c r="AJ97" s="425"/>
      <c r="AK97" s="425"/>
      <c r="AL97" s="425"/>
      <c r="AM97" s="425"/>
      <c r="AN97" s="425"/>
      <c r="AO97" s="425"/>
      <c r="AP97" s="425"/>
      <c r="AQ97" s="425"/>
      <c r="AR97" s="425"/>
      <c r="AS97" s="425"/>
      <c r="AT97" s="425"/>
      <c r="AU97" s="425"/>
      <c r="AV97" s="425"/>
      <c r="AW97" s="425"/>
      <c r="AX97" s="425"/>
      <c r="AY97" s="425"/>
      <c r="AZ97" s="425"/>
      <c r="BA97" s="425"/>
      <c r="BB97" s="425"/>
      <c r="BC97" s="426"/>
      <c r="BD97" s="413" t="s">
        <v>8</v>
      </c>
      <c r="BE97" s="413"/>
      <c r="BF97" s="413"/>
      <c r="BG97" s="413"/>
      <c r="BH97" s="413"/>
      <c r="BI97" s="413"/>
      <c r="BJ97" s="413"/>
      <c r="BK97" s="413"/>
      <c r="BL97" s="413"/>
      <c r="BM97" s="413"/>
      <c r="BN97" s="413"/>
      <c r="BO97" s="413"/>
      <c r="BP97" s="413"/>
      <c r="BQ97" s="413"/>
      <c r="BR97" s="413"/>
      <c r="BS97" s="413"/>
      <c r="BT97" s="413" t="s">
        <v>8</v>
      </c>
      <c r="BU97" s="413"/>
      <c r="BV97" s="413"/>
      <c r="BW97" s="413"/>
      <c r="BX97" s="413"/>
      <c r="BY97" s="413"/>
      <c r="BZ97" s="413"/>
      <c r="CA97" s="413"/>
      <c r="CB97" s="413"/>
      <c r="CC97" s="413"/>
      <c r="CD97" s="413"/>
      <c r="CE97" s="413"/>
      <c r="CF97" s="413"/>
      <c r="CG97" s="413"/>
      <c r="CH97" s="413"/>
      <c r="CI97" s="413"/>
      <c r="CJ97" s="414"/>
      <c r="CK97" s="414"/>
      <c r="CL97" s="414"/>
      <c r="CM97" s="414"/>
      <c r="CN97" s="414"/>
      <c r="CO97" s="414"/>
      <c r="CP97" s="414"/>
      <c r="CQ97" s="414"/>
      <c r="CR97" s="414"/>
      <c r="CS97" s="414"/>
      <c r="CT97" s="414"/>
      <c r="CU97" s="414"/>
      <c r="CV97" s="414"/>
      <c r="CW97" s="414"/>
      <c r="CX97" s="414"/>
      <c r="CY97" s="414"/>
      <c r="CZ97" s="414"/>
      <c r="DA97" s="414"/>
    </row>
    <row r="98" spans="1:105" s="56" customFormat="1" ht="9.75" customHeight="1" x14ac:dyDescent="0.25">
      <c r="A98" s="55"/>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c r="BA98" s="55"/>
      <c r="BB98" s="55"/>
      <c r="BC98" s="55"/>
      <c r="BD98" s="55"/>
      <c r="BE98" s="55"/>
      <c r="BF98" s="55"/>
      <c r="BG98" s="55"/>
      <c r="BH98" s="55"/>
      <c r="BI98" s="55"/>
      <c r="BJ98" s="55"/>
      <c r="BK98" s="55"/>
      <c r="BL98" s="55"/>
      <c r="BM98" s="55"/>
      <c r="BN98" s="55"/>
      <c r="BO98" s="55"/>
      <c r="BP98" s="55"/>
      <c r="BQ98" s="55"/>
      <c r="BR98" s="55"/>
      <c r="BS98" s="55"/>
      <c r="BT98" s="55"/>
      <c r="BU98" s="55"/>
      <c r="BV98" s="55"/>
      <c r="BW98" s="55"/>
      <c r="BX98" s="55"/>
      <c r="BY98" s="55"/>
      <c r="BZ98" s="55"/>
      <c r="CA98" s="55"/>
      <c r="CB98" s="55"/>
      <c r="CC98" s="55"/>
      <c r="CD98" s="55"/>
      <c r="CE98" s="55"/>
      <c r="CF98" s="55"/>
      <c r="CG98" s="55"/>
      <c r="CH98" s="55"/>
      <c r="CI98" s="55"/>
      <c r="CJ98" s="55"/>
      <c r="CK98" s="55"/>
      <c r="CL98" s="55"/>
      <c r="CM98" s="55"/>
      <c r="CN98" s="55"/>
      <c r="CO98" s="55"/>
      <c r="CP98" s="55"/>
      <c r="CQ98" s="55"/>
      <c r="CR98" s="55"/>
      <c r="CS98" s="55"/>
      <c r="CT98" s="55"/>
      <c r="CU98" s="55"/>
      <c r="CV98" s="55"/>
      <c r="CW98" s="55"/>
      <c r="CX98" s="55"/>
      <c r="CY98" s="55"/>
      <c r="CZ98" s="55"/>
      <c r="DA98" s="55"/>
    </row>
    <row r="99" spans="1:105" ht="15" customHeight="1" x14ac:dyDescent="0.25">
      <c r="A99" s="430" t="s">
        <v>56</v>
      </c>
      <c r="B99" s="430"/>
      <c r="C99" s="430"/>
      <c r="D99" s="430"/>
      <c r="E99" s="430"/>
      <c r="F99" s="430"/>
      <c r="G99" s="430"/>
      <c r="H99" s="430"/>
      <c r="I99" s="430"/>
      <c r="J99" s="430"/>
      <c r="K99" s="430"/>
      <c r="L99" s="430"/>
      <c r="M99" s="430"/>
      <c r="N99" s="430"/>
      <c r="O99" s="430"/>
      <c r="P99" s="430"/>
      <c r="Q99" s="430"/>
      <c r="R99" s="430"/>
      <c r="S99" s="430"/>
      <c r="T99" s="430"/>
      <c r="U99" s="430"/>
      <c r="V99" s="430"/>
      <c r="W99" s="430"/>
      <c r="X99" s="430"/>
      <c r="Y99" s="430"/>
      <c r="Z99" s="430"/>
      <c r="AA99" s="430"/>
      <c r="AB99" s="430"/>
      <c r="AC99" s="430"/>
      <c r="AD99" s="430"/>
      <c r="AE99" s="430"/>
      <c r="AF99" s="430"/>
      <c r="AG99" s="430"/>
      <c r="AH99" s="430"/>
      <c r="AI99" s="430"/>
      <c r="AJ99" s="430"/>
      <c r="AK99" s="430"/>
      <c r="AL99" s="430"/>
      <c r="AM99" s="430"/>
      <c r="AN99" s="430"/>
      <c r="AO99" s="430"/>
      <c r="AP99" s="430"/>
      <c r="AQ99" s="430"/>
      <c r="AR99" s="430"/>
      <c r="AS99" s="430"/>
      <c r="AT99" s="430"/>
      <c r="AU99" s="430"/>
      <c r="AV99" s="430"/>
      <c r="AW99" s="430"/>
      <c r="AX99" s="430"/>
      <c r="AY99" s="430"/>
      <c r="AZ99" s="430"/>
      <c r="BA99" s="430"/>
      <c r="BB99" s="430"/>
      <c r="BC99" s="430"/>
      <c r="BD99" s="430"/>
      <c r="BE99" s="430"/>
      <c r="BF99" s="430"/>
      <c r="BG99" s="430"/>
      <c r="BH99" s="430"/>
      <c r="BI99" s="430"/>
      <c r="BJ99" s="430"/>
      <c r="BK99" s="430"/>
      <c r="BL99" s="430"/>
      <c r="BM99" s="430"/>
      <c r="BN99" s="430"/>
      <c r="BO99" s="430"/>
      <c r="BP99" s="430"/>
      <c r="BQ99" s="430"/>
      <c r="BR99" s="430"/>
      <c r="BS99" s="430"/>
      <c r="BT99" s="430"/>
      <c r="BU99" s="430"/>
      <c r="BV99" s="430"/>
      <c r="BW99" s="430"/>
      <c r="BX99" s="430"/>
      <c r="BY99" s="430"/>
      <c r="BZ99" s="430"/>
      <c r="CA99" s="430"/>
      <c r="CB99" s="430"/>
      <c r="CC99" s="430"/>
      <c r="CD99" s="430"/>
      <c r="CE99" s="430"/>
      <c r="CF99" s="430"/>
      <c r="CG99" s="430"/>
      <c r="CH99" s="430"/>
      <c r="CI99" s="430"/>
      <c r="CJ99" s="430"/>
      <c r="CK99" s="430"/>
      <c r="CL99" s="430"/>
      <c r="CM99" s="430"/>
      <c r="CN99" s="430"/>
      <c r="CO99" s="430"/>
      <c r="CP99" s="430"/>
      <c r="CQ99" s="430"/>
      <c r="CR99" s="430"/>
      <c r="CS99" s="430"/>
      <c r="CT99" s="430"/>
      <c r="CU99" s="430"/>
      <c r="CV99" s="430"/>
      <c r="CW99" s="430"/>
      <c r="CX99" s="430"/>
      <c r="CY99" s="430"/>
      <c r="CZ99" s="430"/>
      <c r="DA99" s="430"/>
    </row>
    <row r="100" spans="1:105" s="56" customFormat="1" ht="6.75" customHeight="1" x14ac:dyDescent="0.25">
      <c r="A100" s="55"/>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c r="BA100" s="55"/>
      <c r="BB100" s="55"/>
      <c r="BC100" s="55"/>
      <c r="BD100" s="55"/>
      <c r="BE100" s="55"/>
      <c r="BF100" s="55"/>
      <c r="BG100" s="55"/>
      <c r="BH100" s="55"/>
      <c r="BI100" s="55"/>
      <c r="BJ100" s="55"/>
      <c r="BK100" s="55"/>
      <c r="BL100" s="55"/>
      <c r="BM100" s="55"/>
      <c r="BN100" s="55"/>
      <c r="BO100" s="55"/>
      <c r="BP100" s="55"/>
      <c r="BQ100" s="55"/>
      <c r="BR100" s="55"/>
      <c r="BS100" s="55"/>
      <c r="BT100" s="55"/>
      <c r="BU100" s="55"/>
      <c r="BV100" s="55"/>
      <c r="BW100" s="55"/>
      <c r="BX100" s="55"/>
      <c r="BY100" s="55"/>
      <c r="BZ100" s="55"/>
      <c r="CA100" s="55"/>
      <c r="CB100" s="55"/>
      <c r="CC100" s="55"/>
      <c r="CD100" s="55"/>
      <c r="CE100" s="55"/>
      <c r="CF100" s="55"/>
      <c r="CG100" s="55"/>
      <c r="CH100" s="55"/>
      <c r="CI100" s="55"/>
      <c r="CJ100" s="55"/>
      <c r="CK100" s="55"/>
      <c r="CL100" s="55"/>
      <c r="CM100" s="55"/>
      <c r="CN100" s="55"/>
      <c r="CO100" s="55"/>
      <c r="CP100" s="55"/>
      <c r="CQ100" s="55"/>
      <c r="CR100" s="55"/>
      <c r="CS100" s="55"/>
      <c r="CT100" s="55"/>
      <c r="CU100" s="55"/>
      <c r="CV100" s="55"/>
      <c r="CW100" s="55"/>
      <c r="CX100" s="55"/>
      <c r="CY100" s="55"/>
      <c r="CZ100" s="55"/>
      <c r="DA100" s="55"/>
    </row>
    <row r="101" spans="1:105" s="56" customFormat="1" ht="12" customHeight="1" x14ac:dyDescent="0.25">
      <c r="A101" s="56" t="s">
        <v>11</v>
      </c>
      <c r="X101" s="593"/>
      <c r="Y101" s="593"/>
      <c r="Z101" s="593"/>
      <c r="AA101" s="593"/>
      <c r="AB101" s="593"/>
      <c r="AC101" s="593"/>
      <c r="AD101" s="593"/>
      <c r="AE101" s="593"/>
      <c r="AF101" s="593"/>
      <c r="AG101" s="593"/>
      <c r="AH101" s="593"/>
      <c r="AI101" s="593"/>
      <c r="AJ101" s="593"/>
      <c r="AK101" s="593"/>
      <c r="AL101" s="593"/>
      <c r="AM101" s="593"/>
      <c r="AN101" s="593"/>
      <c r="AO101" s="593"/>
      <c r="AP101" s="593"/>
      <c r="AQ101" s="593"/>
      <c r="AR101" s="593"/>
      <c r="AS101" s="593"/>
      <c r="AT101" s="593"/>
      <c r="AU101" s="593"/>
      <c r="AV101" s="593"/>
      <c r="AW101" s="593"/>
      <c r="AX101" s="593"/>
      <c r="AY101" s="593"/>
      <c r="AZ101" s="593"/>
      <c r="BA101" s="593"/>
      <c r="BB101" s="593"/>
      <c r="BC101" s="593"/>
      <c r="BD101" s="593"/>
      <c r="BE101" s="593"/>
      <c r="BF101" s="593"/>
      <c r="BG101" s="593"/>
      <c r="BH101" s="593"/>
      <c r="BI101" s="593"/>
      <c r="BJ101" s="593"/>
      <c r="BK101" s="593"/>
      <c r="BL101" s="593"/>
      <c r="BM101" s="593"/>
      <c r="BN101" s="593"/>
      <c r="BO101" s="593"/>
      <c r="BP101" s="593"/>
      <c r="BQ101" s="593"/>
      <c r="BR101" s="593"/>
      <c r="BS101" s="593"/>
      <c r="BT101" s="593"/>
      <c r="BU101" s="593"/>
      <c r="BV101" s="593"/>
      <c r="BW101" s="593"/>
      <c r="BX101" s="593"/>
      <c r="BY101" s="593"/>
      <c r="BZ101" s="593"/>
      <c r="CA101" s="593"/>
      <c r="CB101" s="593"/>
      <c r="CC101" s="593"/>
      <c r="CD101" s="593"/>
      <c r="CE101" s="593"/>
      <c r="CF101" s="593"/>
      <c r="CG101" s="593"/>
      <c r="CH101" s="593"/>
      <c r="CI101" s="593"/>
      <c r="CJ101" s="593"/>
      <c r="CK101" s="593"/>
      <c r="CL101" s="593"/>
      <c r="CM101" s="593"/>
      <c r="CN101" s="593"/>
      <c r="CO101" s="593"/>
      <c r="CP101" s="593"/>
      <c r="CQ101" s="593"/>
      <c r="CR101" s="593"/>
      <c r="CS101" s="593"/>
      <c r="CT101" s="593"/>
      <c r="CU101" s="593"/>
      <c r="CV101" s="593"/>
      <c r="CW101" s="593"/>
      <c r="CX101" s="593"/>
      <c r="CY101" s="593"/>
      <c r="CZ101" s="593"/>
      <c r="DA101" s="593"/>
    </row>
    <row r="102" spans="1:105" s="56" customFormat="1" ht="6.75" customHeight="1" x14ac:dyDescent="0.2">
      <c r="X102" s="62"/>
      <c r="Y102" s="62"/>
      <c r="Z102" s="62"/>
      <c r="AA102" s="62"/>
      <c r="AB102" s="62"/>
      <c r="AC102" s="62"/>
      <c r="AD102" s="62"/>
      <c r="AE102" s="62"/>
      <c r="AF102" s="62"/>
      <c r="AG102" s="62"/>
      <c r="AH102" s="62"/>
      <c r="AI102" s="62"/>
      <c r="AJ102" s="62"/>
      <c r="AK102" s="62"/>
      <c r="AL102" s="62"/>
      <c r="AM102" s="62"/>
      <c r="AN102" s="62"/>
      <c r="AO102" s="62"/>
      <c r="AP102" s="62"/>
      <c r="AQ102" s="62"/>
      <c r="AR102" s="62"/>
      <c r="AS102" s="62"/>
      <c r="AT102" s="62"/>
      <c r="AU102" s="62"/>
      <c r="AV102" s="62"/>
      <c r="AW102" s="62"/>
      <c r="AX102" s="62"/>
      <c r="AY102" s="62"/>
      <c r="AZ102" s="62"/>
      <c r="BA102" s="62"/>
      <c r="BB102" s="62"/>
      <c r="BC102" s="62"/>
      <c r="BD102" s="62"/>
      <c r="BE102" s="62"/>
      <c r="BF102" s="62"/>
      <c r="BG102" s="62"/>
      <c r="BH102" s="62"/>
      <c r="BI102" s="62"/>
      <c r="BJ102" s="62"/>
      <c r="BK102" s="62"/>
      <c r="BL102" s="62"/>
      <c r="BM102" s="62"/>
      <c r="BN102" s="62"/>
      <c r="BO102" s="62"/>
      <c r="BP102" s="62"/>
      <c r="BQ102" s="62"/>
      <c r="BR102" s="62"/>
      <c r="BS102" s="62"/>
      <c r="BT102" s="62"/>
      <c r="BU102" s="62"/>
      <c r="BV102" s="62"/>
      <c r="BW102" s="62"/>
      <c r="BX102" s="62"/>
      <c r="BY102" s="62"/>
      <c r="BZ102" s="62"/>
      <c r="CA102" s="62"/>
      <c r="CB102" s="62"/>
      <c r="CC102" s="62"/>
      <c r="CD102" s="62"/>
      <c r="CE102" s="62"/>
      <c r="CF102" s="62"/>
      <c r="CG102" s="62"/>
      <c r="CH102" s="62"/>
      <c r="CI102" s="62"/>
      <c r="CJ102" s="62"/>
      <c r="CK102" s="62"/>
      <c r="CL102" s="62"/>
      <c r="CM102" s="62"/>
      <c r="CN102" s="62"/>
      <c r="CO102" s="62"/>
      <c r="CP102" s="62"/>
      <c r="CQ102" s="62"/>
      <c r="CR102" s="62"/>
      <c r="CS102" s="62"/>
      <c r="CT102" s="62"/>
      <c r="CU102" s="62"/>
      <c r="CV102" s="62"/>
      <c r="CW102" s="62"/>
      <c r="CX102" s="62"/>
      <c r="CY102" s="62"/>
      <c r="CZ102" s="62"/>
      <c r="DA102" s="62"/>
    </row>
    <row r="103" spans="1:105" ht="14.25" customHeight="1" x14ac:dyDescent="0.25">
      <c r="A103" s="545" t="s">
        <v>10</v>
      </c>
      <c r="B103" s="545"/>
      <c r="C103" s="545"/>
      <c r="D103" s="545"/>
      <c r="E103" s="545"/>
      <c r="F103" s="545"/>
      <c r="G103" s="545"/>
      <c r="H103" s="545"/>
      <c r="I103" s="545"/>
      <c r="J103" s="545"/>
      <c r="K103" s="545"/>
      <c r="L103" s="545"/>
      <c r="M103" s="545"/>
      <c r="N103" s="545"/>
      <c r="O103" s="545"/>
      <c r="P103" s="545"/>
      <c r="Q103" s="545"/>
      <c r="R103" s="545"/>
      <c r="S103" s="545"/>
      <c r="T103" s="545"/>
      <c r="U103" s="545"/>
      <c r="V103" s="545"/>
      <c r="W103" s="545"/>
      <c r="X103" s="545"/>
      <c r="Y103" s="545"/>
      <c r="Z103" s="545"/>
      <c r="AA103" s="545"/>
      <c r="AB103" s="545"/>
      <c r="AC103" s="545"/>
      <c r="AD103" s="545"/>
      <c r="AE103" s="545"/>
      <c r="AF103" s="545"/>
      <c r="AG103" s="545"/>
      <c r="AH103" s="545"/>
      <c r="AI103" s="545"/>
      <c r="AJ103" s="545"/>
      <c r="AK103" s="545"/>
      <c r="AL103" s="545"/>
      <c r="AM103" s="545"/>
      <c r="AN103" s="545"/>
      <c r="AO103" s="545"/>
      <c r="AP103" s="543" t="s">
        <v>96</v>
      </c>
      <c r="AQ103" s="543"/>
      <c r="AR103" s="543"/>
      <c r="AS103" s="543"/>
      <c r="AT103" s="543"/>
      <c r="AU103" s="543"/>
      <c r="AV103" s="543"/>
      <c r="AW103" s="543"/>
      <c r="AX103" s="543"/>
      <c r="AY103" s="543"/>
      <c r="AZ103" s="543"/>
      <c r="BA103" s="543"/>
      <c r="BB103" s="543"/>
      <c r="BC103" s="543"/>
      <c r="BD103" s="543"/>
      <c r="BE103" s="543"/>
      <c r="BF103" s="543"/>
      <c r="BG103" s="543"/>
      <c r="BH103" s="543"/>
      <c r="BI103" s="543"/>
      <c r="BJ103" s="543"/>
      <c r="BK103" s="543"/>
      <c r="BL103" s="543"/>
      <c r="BM103" s="543"/>
      <c r="BN103" s="543"/>
      <c r="BO103" s="543"/>
      <c r="BP103" s="543"/>
      <c r="BQ103" s="543"/>
      <c r="BR103" s="543"/>
      <c r="BS103" s="543"/>
      <c r="BT103" s="543"/>
      <c r="BU103" s="543"/>
      <c r="BV103" s="543"/>
      <c r="BW103" s="543"/>
      <c r="BX103" s="543"/>
      <c r="BY103" s="543"/>
      <c r="BZ103" s="543"/>
      <c r="CA103" s="543"/>
      <c r="CB103" s="543"/>
      <c r="CC103" s="543"/>
      <c r="CD103" s="543"/>
      <c r="CE103" s="543"/>
      <c r="CF103" s="543"/>
      <c r="CG103" s="543"/>
      <c r="CH103" s="543"/>
      <c r="CI103" s="543"/>
      <c r="CJ103" s="543"/>
      <c r="CK103" s="543"/>
      <c r="CL103" s="543"/>
      <c r="CM103" s="543"/>
      <c r="CN103" s="543"/>
      <c r="CO103" s="543"/>
      <c r="CP103" s="543"/>
      <c r="CQ103" s="543"/>
      <c r="CR103" s="543"/>
      <c r="CS103" s="543"/>
      <c r="CT103" s="543"/>
      <c r="CU103" s="543"/>
      <c r="CV103" s="543"/>
      <c r="CW103" s="543"/>
      <c r="CX103" s="543"/>
      <c r="CY103" s="543"/>
      <c r="CZ103" s="543"/>
      <c r="DA103" s="543"/>
    </row>
    <row r="104" spans="1:105" s="57" customFormat="1" ht="9" customHeight="1" x14ac:dyDescent="0.25">
      <c r="A104" s="55"/>
      <c r="B104" s="55"/>
      <c r="C104" s="55"/>
      <c r="D104" s="55"/>
      <c r="E104" s="55"/>
      <c r="F104" s="55"/>
      <c r="G104" s="55"/>
      <c r="H104" s="55"/>
      <c r="I104" s="55"/>
      <c r="J104" s="55"/>
      <c r="K104" s="55"/>
      <c r="L104" s="55"/>
      <c r="M104" s="55"/>
      <c r="N104" s="55"/>
      <c r="O104" s="55"/>
      <c r="P104" s="55"/>
      <c r="Q104" s="55"/>
      <c r="R104" s="55"/>
      <c r="S104" s="55"/>
      <c r="T104" s="55"/>
      <c r="U104" s="55"/>
      <c r="V104" s="55"/>
      <c r="W104" s="55"/>
      <c r="X104" s="55"/>
      <c r="Y104" s="55"/>
      <c r="Z104" s="55"/>
      <c r="AA104" s="55"/>
      <c r="AB104" s="55"/>
      <c r="AC104" s="55"/>
      <c r="AD104" s="55"/>
      <c r="AE104" s="55"/>
      <c r="AF104" s="55"/>
      <c r="AG104" s="55"/>
      <c r="AH104" s="55"/>
      <c r="AI104" s="55"/>
      <c r="AJ104" s="55"/>
      <c r="AK104" s="55"/>
      <c r="AL104" s="55"/>
      <c r="AM104" s="55"/>
      <c r="AN104" s="55"/>
      <c r="AO104" s="55"/>
      <c r="AP104" s="55"/>
      <c r="AQ104" s="55"/>
      <c r="AR104" s="55"/>
      <c r="AS104" s="55"/>
      <c r="AT104" s="55"/>
      <c r="AU104" s="55"/>
      <c r="AV104" s="55"/>
      <c r="AW104" s="55"/>
      <c r="AX104" s="55"/>
      <c r="AY104" s="55"/>
      <c r="AZ104" s="55"/>
      <c r="BA104" s="55"/>
      <c r="BB104" s="55"/>
      <c r="BC104" s="55"/>
      <c r="BD104" s="55"/>
      <c r="BE104" s="55"/>
      <c r="BF104" s="55"/>
      <c r="BG104" s="55"/>
      <c r="BH104" s="55"/>
      <c r="BI104" s="55"/>
      <c r="BJ104" s="55"/>
      <c r="BK104" s="55"/>
      <c r="BL104" s="55"/>
      <c r="BM104" s="55"/>
      <c r="BN104" s="55"/>
      <c r="BO104" s="55"/>
      <c r="BP104" s="55"/>
      <c r="BQ104" s="55"/>
      <c r="BR104" s="55"/>
      <c r="BS104" s="55"/>
      <c r="BT104" s="55"/>
      <c r="BU104" s="55"/>
      <c r="BV104" s="55"/>
      <c r="BW104" s="55"/>
      <c r="BX104" s="55"/>
      <c r="BY104" s="55"/>
      <c r="BZ104" s="55"/>
      <c r="CA104" s="55"/>
      <c r="CB104" s="55"/>
      <c r="CC104" s="55"/>
      <c r="CD104" s="55"/>
      <c r="CE104" s="55"/>
      <c r="CF104" s="55"/>
      <c r="CG104" s="55"/>
      <c r="CH104" s="55"/>
      <c r="CI104" s="55"/>
      <c r="CJ104" s="55"/>
      <c r="CK104" s="55"/>
      <c r="CL104" s="55"/>
      <c r="CM104" s="55"/>
      <c r="CN104" s="55"/>
      <c r="CO104" s="55"/>
      <c r="CP104" s="55"/>
      <c r="CQ104" s="55"/>
      <c r="CR104" s="55"/>
      <c r="CS104" s="55"/>
      <c r="CT104" s="55"/>
      <c r="CU104" s="55"/>
      <c r="CV104" s="55"/>
      <c r="CW104" s="55"/>
      <c r="CX104" s="55"/>
      <c r="CY104" s="55"/>
      <c r="CZ104" s="55"/>
      <c r="DA104" s="55"/>
    </row>
    <row r="105" spans="1:105" s="58" customFormat="1" ht="24.75" customHeight="1" x14ac:dyDescent="0.2">
      <c r="A105" s="431" t="s">
        <v>0</v>
      </c>
      <c r="B105" s="432"/>
      <c r="C105" s="432"/>
      <c r="D105" s="432"/>
      <c r="E105" s="432"/>
      <c r="F105" s="432"/>
      <c r="G105" s="433"/>
      <c r="H105" s="431" t="s">
        <v>50</v>
      </c>
      <c r="I105" s="432"/>
      <c r="J105" s="432"/>
      <c r="K105" s="432"/>
      <c r="L105" s="432"/>
      <c r="M105" s="432"/>
      <c r="N105" s="432"/>
      <c r="O105" s="432"/>
      <c r="P105" s="432"/>
      <c r="Q105" s="432"/>
      <c r="R105" s="432"/>
      <c r="S105" s="432"/>
      <c r="T105" s="432"/>
      <c r="U105" s="432"/>
      <c r="V105" s="432"/>
      <c r="W105" s="432"/>
      <c r="X105" s="432"/>
      <c r="Y105" s="432"/>
      <c r="Z105" s="432"/>
      <c r="AA105" s="432"/>
      <c r="AB105" s="432"/>
      <c r="AC105" s="432"/>
      <c r="AD105" s="432"/>
      <c r="AE105" s="432"/>
      <c r="AF105" s="432"/>
      <c r="AG105" s="432"/>
      <c r="AH105" s="432"/>
      <c r="AI105" s="432"/>
      <c r="AJ105" s="432"/>
      <c r="AK105" s="432"/>
      <c r="AL105" s="432"/>
      <c r="AM105" s="432"/>
      <c r="AN105" s="432"/>
      <c r="AO105" s="432"/>
      <c r="AP105" s="432"/>
      <c r="AQ105" s="432"/>
      <c r="AR105" s="432"/>
      <c r="AS105" s="432"/>
      <c r="AT105" s="432"/>
      <c r="AU105" s="432"/>
      <c r="AV105" s="432"/>
      <c r="AW105" s="432"/>
      <c r="AX105" s="432"/>
      <c r="AY105" s="432"/>
      <c r="AZ105" s="432"/>
      <c r="BA105" s="432"/>
      <c r="BB105" s="432"/>
      <c r="BC105" s="433"/>
      <c r="BD105" s="431" t="s">
        <v>51</v>
      </c>
      <c r="BE105" s="432"/>
      <c r="BF105" s="432"/>
      <c r="BG105" s="432"/>
      <c r="BH105" s="432"/>
      <c r="BI105" s="432"/>
      <c r="BJ105" s="432"/>
      <c r="BK105" s="432"/>
      <c r="BL105" s="432"/>
      <c r="BM105" s="432"/>
      <c r="BN105" s="432"/>
      <c r="BO105" s="432"/>
      <c r="BP105" s="432"/>
      <c r="BQ105" s="432"/>
      <c r="BR105" s="432"/>
      <c r="BS105" s="433"/>
      <c r="BT105" s="431" t="s">
        <v>52</v>
      </c>
      <c r="BU105" s="432"/>
      <c r="BV105" s="432"/>
      <c r="BW105" s="432"/>
      <c r="BX105" s="432"/>
      <c r="BY105" s="432"/>
      <c r="BZ105" s="432"/>
      <c r="CA105" s="432"/>
      <c r="CB105" s="432"/>
      <c r="CC105" s="432"/>
      <c r="CD105" s="432"/>
      <c r="CE105" s="432"/>
      <c r="CF105" s="432"/>
      <c r="CG105" s="432"/>
      <c r="CH105" s="432"/>
      <c r="CI105" s="433"/>
      <c r="CJ105" s="431" t="s">
        <v>49</v>
      </c>
      <c r="CK105" s="432"/>
      <c r="CL105" s="432"/>
      <c r="CM105" s="432"/>
      <c r="CN105" s="432"/>
      <c r="CO105" s="432"/>
      <c r="CP105" s="432"/>
      <c r="CQ105" s="432"/>
      <c r="CR105" s="432"/>
      <c r="CS105" s="432"/>
      <c r="CT105" s="432"/>
      <c r="CU105" s="432"/>
      <c r="CV105" s="432"/>
      <c r="CW105" s="432"/>
      <c r="CX105" s="432"/>
      <c r="CY105" s="432"/>
      <c r="CZ105" s="432"/>
      <c r="DA105" s="433"/>
    </row>
    <row r="106" spans="1:105" s="59" customFormat="1" ht="15" customHeight="1" x14ac:dyDescent="0.2">
      <c r="A106" s="429">
        <v>1</v>
      </c>
      <c r="B106" s="429"/>
      <c r="C106" s="429"/>
      <c r="D106" s="429"/>
      <c r="E106" s="429"/>
      <c r="F106" s="429"/>
      <c r="G106" s="429"/>
      <c r="H106" s="429">
        <v>2</v>
      </c>
      <c r="I106" s="429"/>
      <c r="J106" s="429"/>
      <c r="K106" s="429"/>
      <c r="L106" s="429"/>
      <c r="M106" s="429"/>
      <c r="N106" s="429"/>
      <c r="O106" s="429"/>
      <c r="P106" s="429"/>
      <c r="Q106" s="429"/>
      <c r="R106" s="429"/>
      <c r="S106" s="429"/>
      <c r="T106" s="429"/>
      <c r="U106" s="429"/>
      <c r="V106" s="429"/>
      <c r="W106" s="429"/>
      <c r="X106" s="429"/>
      <c r="Y106" s="429"/>
      <c r="Z106" s="429"/>
      <c r="AA106" s="429"/>
      <c r="AB106" s="429"/>
      <c r="AC106" s="429"/>
      <c r="AD106" s="429"/>
      <c r="AE106" s="429"/>
      <c r="AF106" s="429"/>
      <c r="AG106" s="429"/>
      <c r="AH106" s="429"/>
      <c r="AI106" s="429"/>
      <c r="AJ106" s="429"/>
      <c r="AK106" s="429"/>
      <c r="AL106" s="429"/>
      <c r="AM106" s="429"/>
      <c r="AN106" s="429"/>
      <c r="AO106" s="429"/>
      <c r="AP106" s="429"/>
      <c r="AQ106" s="429"/>
      <c r="AR106" s="429"/>
      <c r="AS106" s="429"/>
      <c r="AT106" s="429"/>
      <c r="AU106" s="429"/>
      <c r="AV106" s="429"/>
      <c r="AW106" s="429"/>
      <c r="AX106" s="429"/>
      <c r="AY106" s="429"/>
      <c r="AZ106" s="429"/>
      <c r="BA106" s="429"/>
      <c r="BB106" s="429"/>
      <c r="BC106" s="429"/>
      <c r="BD106" s="429">
        <v>3</v>
      </c>
      <c r="BE106" s="429"/>
      <c r="BF106" s="429"/>
      <c r="BG106" s="429"/>
      <c r="BH106" s="429"/>
      <c r="BI106" s="429"/>
      <c r="BJ106" s="429"/>
      <c r="BK106" s="429"/>
      <c r="BL106" s="429"/>
      <c r="BM106" s="429"/>
      <c r="BN106" s="429"/>
      <c r="BO106" s="429"/>
      <c r="BP106" s="429"/>
      <c r="BQ106" s="429"/>
      <c r="BR106" s="429"/>
      <c r="BS106" s="429"/>
      <c r="BT106" s="429">
        <v>4</v>
      </c>
      <c r="BU106" s="429"/>
      <c r="BV106" s="429"/>
      <c r="BW106" s="429"/>
      <c r="BX106" s="429"/>
      <c r="BY106" s="429"/>
      <c r="BZ106" s="429"/>
      <c r="CA106" s="429"/>
      <c r="CB106" s="429"/>
      <c r="CC106" s="429"/>
      <c r="CD106" s="429"/>
      <c r="CE106" s="429"/>
      <c r="CF106" s="429"/>
      <c r="CG106" s="429"/>
      <c r="CH106" s="429"/>
      <c r="CI106" s="429"/>
      <c r="CJ106" s="429">
        <v>5</v>
      </c>
      <c r="CK106" s="429"/>
      <c r="CL106" s="429"/>
      <c r="CM106" s="429"/>
      <c r="CN106" s="429"/>
      <c r="CO106" s="429"/>
      <c r="CP106" s="429"/>
      <c r="CQ106" s="429"/>
      <c r="CR106" s="429"/>
      <c r="CS106" s="429"/>
      <c r="CT106" s="429"/>
      <c r="CU106" s="429"/>
      <c r="CV106" s="429"/>
      <c r="CW106" s="429"/>
      <c r="CX106" s="429"/>
      <c r="CY106" s="429"/>
      <c r="CZ106" s="429"/>
      <c r="DA106" s="429"/>
    </row>
    <row r="107" spans="1:105" s="59" customFormat="1" ht="15" customHeight="1" x14ac:dyDescent="0.2">
      <c r="A107" s="424" t="s">
        <v>26</v>
      </c>
      <c r="B107" s="424"/>
      <c r="C107" s="424"/>
      <c r="D107" s="424"/>
      <c r="E107" s="424"/>
      <c r="F107" s="424"/>
      <c r="G107" s="424"/>
      <c r="H107" s="412"/>
      <c r="I107" s="412"/>
      <c r="J107" s="412"/>
      <c r="K107" s="412"/>
      <c r="L107" s="412"/>
      <c r="M107" s="412"/>
      <c r="N107" s="412"/>
      <c r="O107" s="412"/>
      <c r="P107" s="412"/>
      <c r="Q107" s="412"/>
      <c r="R107" s="412"/>
      <c r="S107" s="412"/>
      <c r="T107" s="412"/>
      <c r="U107" s="412"/>
      <c r="V107" s="412"/>
      <c r="W107" s="412"/>
      <c r="X107" s="412"/>
      <c r="Y107" s="412"/>
      <c r="Z107" s="412"/>
      <c r="AA107" s="412"/>
      <c r="AB107" s="412"/>
      <c r="AC107" s="412"/>
      <c r="AD107" s="412"/>
      <c r="AE107" s="412"/>
      <c r="AF107" s="412"/>
      <c r="AG107" s="412"/>
      <c r="AH107" s="412"/>
      <c r="AI107" s="412"/>
      <c r="AJ107" s="412"/>
      <c r="AK107" s="412"/>
      <c r="AL107" s="412"/>
      <c r="AM107" s="412"/>
      <c r="AN107" s="412"/>
      <c r="AO107" s="412"/>
      <c r="AP107" s="412"/>
      <c r="AQ107" s="412"/>
      <c r="AR107" s="412"/>
      <c r="AS107" s="412"/>
      <c r="AT107" s="412"/>
      <c r="AU107" s="412"/>
      <c r="AV107" s="412"/>
      <c r="AW107" s="412"/>
      <c r="AX107" s="412"/>
      <c r="AY107" s="412"/>
      <c r="AZ107" s="412"/>
      <c r="BA107" s="412"/>
      <c r="BB107" s="412"/>
      <c r="BC107" s="412"/>
      <c r="BD107" s="413"/>
      <c r="BE107" s="413"/>
      <c r="BF107" s="413"/>
      <c r="BG107" s="413"/>
      <c r="BH107" s="413"/>
      <c r="BI107" s="413"/>
      <c r="BJ107" s="413"/>
      <c r="BK107" s="413"/>
      <c r="BL107" s="413"/>
      <c r="BM107" s="413"/>
      <c r="BN107" s="413"/>
      <c r="BO107" s="413"/>
      <c r="BP107" s="413"/>
      <c r="BQ107" s="413"/>
      <c r="BR107" s="413"/>
      <c r="BS107" s="413"/>
      <c r="BT107" s="413"/>
      <c r="BU107" s="413"/>
      <c r="BV107" s="413"/>
      <c r="BW107" s="413"/>
      <c r="BX107" s="413"/>
      <c r="BY107" s="413"/>
      <c r="BZ107" s="413"/>
      <c r="CA107" s="413"/>
      <c r="CB107" s="413"/>
      <c r="CC107" s="413"/>
      <c r="CD107" s="413"/>
      <c r="CE107" s="413"/>
      <c r="CF107" s="413"/>
      <c r="CG107" s="413"/>
      <c r="CH107" s="413"/>
      <c r="CI107" s="413"/>
      <c r="CJ107" s="414"/>
      <c r="CK107" s="414"/>
      <c r="CL107" s="414"/>
      <c r="CM107" s="414"/>
      <c r="CN107" s="414"/>
      <c r="CO107" s="414"/>
      <c r="CP107" s="414"/>
      <c r="CQ107" s="414"/>
      <c r="CR107" s="414"/>
      <c r="CS107" s="414"/>
      <c r="CT107" s="414"/>
      <c r="CU107" s="414"/>
      <c r="CV107" s="414"/>
      <c r="CW107" s="414"/>
      <c r="CX107" s="414"/>
      <c r="CY107" s="414"/>
      <c r="CZ107" s="414"/>
      <c r="DA107" s="414"/>
    </row>
    <row r="108" spans="1:105" s="59" customFormat="1" ht="15" customHeight="1" x14ac:dyDescent="0.2">
      <c r="A108" s="424" t="s">
        <v>30</v>
      </c>
      <c r="B108" s="424"/>
      <c r="C108" s="424"/>
      <c r="D108" s="424"/>
      <c r="E108" s="424"/>
      <c r="F108" s="424"/>
      <c r="G108" s="424"/>
      <c r="H108" s="412"/>
      <c r="I108" s="412"/>
      <c r="J108" s="412"/>
      <c r="K108" s="412"/>
      <c r="L108" s="412"/>
      <c r="M108" s="412"/>
      <c r="N108" s="412"/>
      <c r="O108" s="412"/>
      <c r="P108" s="412"/>
      <c r="Q108" s="412"/>
      <c r="R108" s="412"/>
      <c r="S108" s="412"/>
      <c r="T108" s="412"/>
      <c r="U108" s="412"/>
      <c r="V108" s="412"/>
      <c r="W108" s="412"/>
      <c r="X108" s="412"/>
      <c r="Y108" s="412"/>
      <c r="Z108" s="412"/>
      <c r="AA108" s="412"/>
      <c r="AB108" s="412"/>
      <c r="AC108" s="412"/>
      <c r="AD108" s="412"/>
      <c r="AE108" s="412"/>
      <c r="AF108" s="412"/>
      <c r="AG108" s="412"/>
      <c r="AH108" s="412"/>
      <c r="AI108" s="412"/>
      <c r="AJ108" s="412"/>
      <c r="AK108" s="412"/>
      <c r="AL108" s="412"/>
      <c r="AM108" s="412"/>
      <c r="AN108" s="412"/>
      <c r="AO108" s="412"/>
      <c r="AP108" s="412"/>
      <c r="AQ108" s="412"/>
      <c r="AR108" s="412"/>
      <c r="AS108" s="412"/>
      <c r="AT108" s="412"/>
      <c r="AU108" s="412"/>
      <c r="AV108" s="412"/>
      <c r="AW108" s="412"/>
      <c r="AX108" s="412"/>
      <c r="AY108" s="412"/>
      <c r="AZ108" s="412"/>
      <c r="BA108" s="412"/>
      <c r="BB108" s="412"/>
      <c r="BC108" s="412"/>
      <c r="BD108" s="413"/>
      <c r="BE108" s="413"/>
      <c r="BF108" s="413"/>
      <c r="BG108" s="413"/>
      <c r="BH108" s="413"/>
      <c r="BI108" s="413"/>
      <c r="BJ108" s="413"/>
      <c r="BK108" s="413"/>
      <c r="BL108" s="413"/>
      <c r="BM108" s="413"/>
      <c r="BN108" s="413"/>
      <c r="BO108" s="413"/>
      <c r="BP108" s="413"/>
      <c r="BQ108" s="413"/>
      <c r="BR108" s="413"/>
      <c r="BS108" s="413"/>
      <c r="BT108" s="413"/>
      <c r="BU108" s="413"/>
      <c r="BV108" s="413"/>
      <c r="BW108" s="413"/>
      <c r="BX108" s="413"/>
      <c r="BY108" s="413"/>
      <c r="BZ108" s="413"/>
      <c r="CA108" s="413"/>
      <c r="CB108" s="413"/>
      <c r="CC108" s="413"/>
      <c r="CD108" s="413"/>
      <c r="CE108" s="413"/>
      <c r="CF108" s="413"/>
      <c r="CG108" s="413"/>
      <c r="CH108" s="413"/>
      <c r="CI108" s="413"/>
      <c r="CJ108" s="414"/>
      <c r="CK108" s="414"/>
      <c r="CL108" s="414"/>
      <c r="CM108" s="414"/>
      <c r="CN108" s="414"/>
      <c r="CO108" s="414"/>
      <c r="CP108" s="414"/>
      <c r="CQ108" s="414"/>
      <c r="CR108" s="414"/>
      <c r="CS108" s="414"/>
      <c r="CT108" s="414"/>
      <c r="CU108" s="414"/>
      <c r="CV108" s="414"/>
      <c r="CW108" s="414"/>
      <c r="CX108" s="414"/>
      <c r="CY108" s="414"/>
      <c r="CZ108" s="414"/>
      <c r="DA108" s="414"/>
    </row>
    <row r="109" spans="1:105" ht="12" customHeight="1" x14ac:dyDescent="0.25">
      <c r="A109" s="424" t="s">
        <v>36</v>
      </c>
      <c r="B109" s="424"/>
      <c r="C109" s="424"/>
      <c r="D109" s="424"/>
      <c r="E109" s="424"/>
      <c r="F109" s="424"/>
      <c r="G109" s="424"/>
      <c r="H109" s="412"/>
      <c r="I109" s="412"/>
      <c r="J109" s="412"/>
      <c r="K109" s="412"/>
      <c r="L109" s="412"/>
      <c r="M109" s="412"/>
      <c r="N109" s="412"/>
      <c r="O109" s="412"/>
      <c r="P109" s="412"/>
      <c r="Q109" s="412"/>
      <c r="R109" s="412"/>
      <c r="S109" s="412"/>
      <c r="T109" s="412"/>
      <c r="U109" s="412"/>
      <c r="V109" s="412"/>
      <c r="W109" s="412"/>
      <c r="X109" s="412"/>
      <c r="Y109" s="412"/>
      <c r="Z109" s="412"/>
      <c r="AA109" s="412"/>
      <c r="AB109" s="412"/>
      <c r="AC109" s="412"/>
      <c r="AD109" s="412"/>
      <c r="AE109" s="412"/>
      <c r="AF109" s="412"/>
      <c r="AG109" s="412"/>
      <c r="AH109" s="412"/>
      <c r="AI109" s="412"/>
      <c r="AJ109" s="412"/>
      <c r="AK109" s="412"/>
      <c r="AL109" s="412"/>
      <c r="AM109" s="412"/>
      <c r="AN109" s="412"/>
      <c r="AO109" s="412"/>
      <c r="AP109" s="412"/>
      <c r="AQ109" s="412"/>
      <c r="AR109" s="412"/>
      <c r="AS109" s="412"/>
      <c r="AT109" s="412"/>
      <c r="AU109" s="412"/>
      <c r="AV109" s="412"/>
      <c r="AW109" s="412"/>
      <c r="AX109" s="412"/>
      <c r="AY109" s="412"/>
      <c r="AZ109" s="412"/>
      <c r="BA109" s="412"/>
      <c r="BB109" s="412"/>
      <c r="BC109" s="412"/>
      <c r="BD109" s="413"/>
      <c r="BE109" s="413"/>
      <c r="BF109" s="413"/>
      <c r="BG109" s="413"/>
      <c r="BH109" s="413"/>
      <c r="BI109" s="413"/>
      <c r="BJ109" s="413"/>
      <c r="BK109" s="413"/>
      <c r="BL109" s="413"/>
      <c r="BM109" s="413"/>
      <c r="BN109" s="413"/>
      <c r="BO109" s="413"/>
      <c r="BP109" s="413"/>
      <c r="BQ109" s="413"/>
      <c r="BR109" s="413"/>
      <c r="BS109" s="413"/>
      <c r="BT109" s="413"/>
      <c r="BU109" s="413"/>
      <c r="BV109" s="413"/>
      <c r="BW109" s="413"/>
      <c r="BX109" s="413"/>
      <c r="BY109" s="413"/>
      <c r="BZ109" s="413"/>
      <c r="CA109" s="413"/>
      <c r="CB109" s="413"/>
      <c r="CC109" s="413"/>
      <c r="CD109" s="413"/>
      <c r="CE109" s="413"/>
      <c r="CF109" s="413"/>
      <c r="CG109" s="413"/>
      <c r="CH109" s="413"/>
      <c r="CI109" s="413"/>
      <c r="CJ109" s="414"/>
      <c r="CK109" s="414"/>
      <c r="CL109" s="414"/>
      <c r="CM109" s="414"/>
      <c r="CN109" s="414"/>
      <c r="CO109" s="414"/>
      <c r="CP109" s="414"/>
      <c r="CQ109" s="414"/>
      <c r="CR109" s="414"/>
      <c r="CS109" s="414"/>
      <c r="CT109" s="414"/>
      <c r="CU109" s="414"/>
      <c r="CV109" s="414"/>
      <c r="CW109" s="414"/>
      <c r="CX109" s="414"/>
      <c r="CY109" s="414"/>
      <c r="CZ109" s="414"/>
      <c r="DA109" s="414"/>
    </row>
    <row r="110" spans="1:105" s="56" customFormat="1" ht="21" customHeight="1" x14ac:dyDescent="0.2">
      <c r="A110" s="424" t="s">
        <v>99</v>
      </c>
      <c r="B110" s="424"/>
      <c r="C110" s="424"/>
      <c r="D110" s="424"/>
      <c r="E110" s="424"/>
      <c r="F110" s="424"/>
      <c r="G110" s="424"/>
      <c r="H110" s="412"/>
      <c r="I110" s="412"/>
      <c r="J110" s="412"/>
      <c r="K110" s="412"/>
      <c r="L110" s="412"/>
      <c r="M110" s="412"/>
      <c r="N110" s="412"/>
      <c r="O110" s="412"/>
      <c r="P110" s="412"/>
      <c r="Q110" s="412"/>
      <c r="R110" s="412"/>
      <c r="S110" s="412"/>
      <c r="T110" s="412"/>
      <c r="U110" s="412"/>
      <c r="V110" s="412"/>
      <c r="W110" s="412"/>
      <c r="X110" s="412"/>
      <c r="Y110" s="412"/>
      <c r="Z110" s="412"/>
      <c r="AA110" s="412"/>
      <c r="AB110" s="412"/>
      <c r="AC110" s="412"/>
      <c r="AD110" s="412"/>
      <c r="AE110" s="412"/>
      <c r="AF110" s="412"/>
      <c r="AG110" s="412"/>
      <c r="AH110" s="412"/>
      <c r="AI110" s="412"/>
      <c r="AJ110" s="412"/>
      <c r="AK110" s="412"/>
      <c r="AL110" s="412"/>
      <c r="AM110" s="412"/>
      <c r="AN110" s="412"/>
      <c r="AO110" s="412"/>
      <c r="AP110" s="412"/>
      <c r="AQ110" s="412"/>
      <c r="AR110" s="412"/>
      <c r="AS110" s="412"/>
      <c r="AT110" s="412"/>
      <c r="AU110" s="412"/>
      <c r="AV110" s="412"/>
      <c r="AW110" s="412"/>
      <c r="AX110" s="412"/>
      <c r="AY110" s="412"/>
      <c r="AZ110" s="412"/>
      <c r="BA110" s="412"/>
      <c r="BB110" s="412"/>
      <c r="BC110" s="412"/>
      <c r="BD110" s="413"/>
      <c r="BE110" s="413"/>
      <c r="BF110" s="413"/>
      <c r="BG110" s="413"/>
      <c r="BH110" s="413"/>
      <c r="BI110" s="413"/>
      <c r="BJ110" s="413"/>
      <c r="BK110" s="413"/>
      <c r="BL110" s="413"/>
      <c r="BM110" s="413"/>
      <c r="BN110" s="413"/>
      <c r="BO110" s="413"/>
      <c r="BP110" s="413"/>
      <c r="BQ110" s="413"/>
      <c r="BR110" s="413"/>
      <c r="BS110" s="413"/>
      <c r="BT110" s="413"/>
      <c r="BU110" s="413"/>
      <c r="BV110" s="413"/>
      <c r="BW110" s="413"/>
      <c r="BX110" s="413"/>
      <c r="BY110" s="413"/>
      <c r="BZ110" s="413"/>
      <c r="CA110" s="413"/>
      <c r="CB110" s="413"/>
      <c r="CC110" s="413"/>
      <c r="CD110" s="413"/>
      <c r="CE110" s="413"/>
      <c r="CF110" s="413"/>
      <c r="CG110" s="413"/>
      <c r="CH110" s="413"/>
      <c r="CI110" s="413"/>
      <c r="CJ110" s="414"/>
      <c r="CK110" s="414"/>
      <c r="CL110" s="414"/>
      <c r="CM110" s="414"/>
      <c r="CN110" s="414"/>
      <c r="CO110" s="414"/>
      <c r="CP110" s="414"/>
      <c r="CQ110" s="414"/>
      <c r="CR110" s="414"/>
      <c r="CS110" s="414"/>
      <c r="CT110" s="414"/>
      <c r="CU110" s="414"/>
      <c r="CV110" s="414"/>
      <c r="CW110" s="414"/>
      <c r="CX110" s="414"/>
      <c r="CY110" s="414"/>
      <c r="CZ110" s="414"/>
      <c r="DA110" s="414"/>
    </row>
    <row r="111" spans="1:105" ht="12.75" customHeight="1" x14ac:dyDescent="0.25">
      <c r="A111" s="424"/>
      <c r="B111" s="424"/>
      <c r="C111" s="424"/>
      <c r="D111" s="424"/>
      <c r="E111" s="424"/>
      <c r="F111" s="424"/>
      <c r="G111" s="424"/>
      <c r="H111" s="425" t="s">
        <v>7</v>
      </c>
      <c r="I111" s="425"/>
      <c r="J111" s="425"/>
      <c r="K111" s="425"/>
      <c r="L111" s="425"/>
      <c r="M111" s="425"/>
      <c r="N111" s="425"/>
      <c r="O111" s="425"/>
      <c r="P111" s="425"/>
      <c r="Q111" s="425"/>
      <c r="R111" s="425"/>
      <c r="S111" s="425"/>
      <c r="T111" s="425"/>
      <c r="U111" s="425"/>
      <c r="V111" s="425"/>
      <c r="W111" s="425"/>
      <c r="X111" s="425"/>
      <c r="Y111" s="425"/>
      <c r="Z111" s="425"/>
      <c r="AA111" s="425"/>
      <c r="AB111" s="425"/>
      <c r="AC111" s="425"/>
      <c r="AD111" s="425"/>
      <c r="AE111" s="425"/>
      <c r="AF111" s="425"/>
      <c r="AG111" s="425"/>
      <c r="AH111" s="425"/>
      <c r="AI111" s="425"/>
      <c r="AJ111" s="425"/>
      <c r="AK111" s="425"/>
      <c r="AL111" s="425"/>
      <c r="AM111" s="425"/>
      <c r="AN111" s="425"/>
      <c r="AO111" s="425"/>
      <c r="AP111" s="425"/>
      <c r="AQ111" s="425"/>
      <c r="AR111" s="425"/>
      <c r="AS111" s="425"/>
      <c r="AT111" s="425"/>
      <c r="AU111" s="425"/>
      <c r="AV111" s="425"/>
      <c r="AW111" s="425"/>
      <c r="AX111" s="425"/>
      <c r="AY111" s="425"/>
      <c r="AZ111" s="425"/>
      <c r="BA111" s="425"/>
      <c r="BB111" s="425"/>
      <c r="BC111" s="426"/>
      <c r="BD111" s="413" t="s">
        <v>8</v>
      </c>
      <c r="BE111" s="413"/>
      <c r="BF111" s="413"/>
      <c r="BG111" s="413"/>
      <c r="BH111" s="413"/>
      <c r="BI111" s="413"/>
      <c r="BJ111" s="413"/>
      <c r="BK111" s="413"/>
      <c r="BL111" s="413"/>
      <c r="BM111" s="413"/>
      <c r="BN111" s="413"/>
      <c r="BO111" s="413"/>
      <c r="BP111" s="413"/>
      <c r="BQ111" s="413"/>
      <c r="BR111" s="413"/>
      <c r="BS111" s="413"/>
      <c r="BT111" s="413" t="s">
        <v>8</v>
      </c>
      <c r="BU111" s="413"/>
      <c r="BV111" s="413"/>
      <c r="BW111" s="413"/>
      <c r="BX111" s="413"/>
      <c r="BY111" s="413"/>
      <c r="BZ111" s="413"/>
      <c r="CA111" s="413"/>
      <c r="CB111" s="413"/>
      <c r="CC111" s="413"/>
      <c r="CD111" s="413"/>
      <c r="CE111" s="413"/>
      <c r="CF111" s="413"/>
      <c r="CG111" s="413"/>
      <c r="CH111" s="413"/>
      <c r="CI111" s="413"/>
      <c r="CJ111" s="427"/>
      <c r="CK111" s="427"/>
      <c r="CL111" s="427"/>
      <c r="CM111" s="427"/>
      <c r="CN111" s="427"/>
      <c r="CO111" s="427"/>
      <c r="CP111" s="427"/>
      <c r="CQ111" s="427"/>
      <c r="CR111" s="427"/>
      <c r="CS111" s="427"/>
      <c r="CT111" s="427"/>
      <c r="CU111" s="427"/>
      <c r="CV111" s="427"/>
      <c r="CW111" s="427"/>
      <c r="CX111" s="427"/>
      <c r="CY111" s="427"/>
      <c r="CZ111" s="427"/>
      <c r="DA111" s="427"/>
    </row>
    <row r="112" spans="1:105" s="56" customFormat="1" ht="15" x14ac:dyDescent="0.25">
      <c r="A112" s="55"/>
      <c r="B112" s="55"/>
      <c r="C112" s="55"/>
      <c r="D112" s="55"/>
      <c r="E112" s="55"/>
      <c r="F112" s="55"/>
      <c r="G112" s="55"/>
      <c r="H112" s="55"/>
      <c r="I112" s="55"/>
      <c r="J112" s="55"/>
      <c r="K112" s="55"/>
      <c r="L112" s="55"/>
      <c r="M112" s="55"/>
      <c r="N112" s="55"/>
      <c r="O112" s="55"/>
      <c r="P112" s="55"/>
      <c r="Q112" s="55"/>
      <c r="R112" s="55"/>
      <c r="S112" s="55"/>
      <c r="T112" s="55"/>
      <c r="U112" s="55"/>
      <c r="V112" s="55"/>
      <c r="W112" s="55"/>
      <c r="X112" s="55"/>
      <c r="Y112" s="55"/>
      <c r="Z112" s="55"/>
      <c r="AA112" s="55"/>
      <c r="AB112" s="55"/>
      <c r="AC112" s="55"/>
      <c r="AD112" s="55"/>
      <c r="AE112" s="55"/>
      <c r="AF112" s="55"/>
      <c r="AG112" s="55"/>
      <c r="AH112" s="55"/>
      <c r="AI112" s="55"/>
      <c r="AJ112" s="55"/>
      <c r="AK112" s="55"/>
      <c r="AL112" s="55"/>
      <c r="AM112" s="55"/>
      <c r="AN112" s="55"/>
      <c r="AO112" s="55"/>
      <c r="AP112" s="55"/>
      <c r="AQ112" s="55"/>
      <c r="AR112" s="55"/>
      <c r="AS112" s="55"/>
      <c r="AT112" s="55"/>
      <c r="AU112" s="55"/>
      <c r="AV112" s="55"/>
      <c r="AW112" s="55"/>
      <c r="AX112" s="55"/>
      <c r="AY112" s="55"/>
      <c r="AZ112" s="55"/>
      <c r="BA112" s="55"/>
      <c r="BB112" s="55"/>
      <c r="BC112" s="55"/>
      <c r="BD112" s="55"/>
      <c r="BE112" s="55"/>
      <c r="BF112" s="55"/>
      <c r="BG112" s="55"/>
      <c r="BH112" s="55"/>
      <c r="BI112" s="55"/>
      <c r="BJ112" s="55"/>
      <c r="BK112" s="55"/>
      <c r="BL112" s="55"/>
      <c r="BM112" s="55"/>
      <c r="BN112" s="55"/>
      <c r="BO112" s="55"/>
      <c r="BP112" s="55"/>
      <c r="BQ112" s="55"/>
      <c r="BR112" s="55"/>
      <c r="BS112" s="55"/>
      <c r="BT112" s="55"/>
      <c r="BU112" s="55"/>
      <c r="BV112" s="55"/>
      <c r="BW112" s="55"/>
      <c r="BX112" s="55"/>
      <c r="BY112" s="55"/>
      <c r="BZ112" s="55"/>
      <c r="CA112" s="55"/>
      <c r="CB112" s="55"/>
      <c r="CC112" s="55"/>
      <c r="CD112" s="55"/>
      <c r="CE112" s="55"/>
      <c r="CF112" s="55"/>
      <c r="CG112" s="55"/>
      <c r="CH112" s="55"/>
      <c r="CI112" s="55"/>
      <c r="CJ112" s="55"/>
      <c r="CK112" s="55"/>
      <c r="CL112" s="55"/>
      <c r="CM112" s="55"/>
      <c r="CN112" s="55"/>
      <c r="CO112" s="55"/>
      <c r="CP112" s="55"/>
      <c r="CQ112" s="55"/>
      <c r="CR112" s="55"/>
      <c r="CS112" s="55"/>
      <c r="CT112" s="55"/>
      <c r="CU112" s="55"/>
      <c r="CV112" s="55"/>
      <c r="CW112" s="55"/>
      <c r="CX112" s="55"/>
      <c r="CY112" s="55"/>
      <c r="CZ112" s="55"/>
      <c r="DA112" s="55"/>
    </row>
    <row r="113" spans="1:105" s="56" customFormat="1" ht="13.5" customHeight="1" x14ac:dyDescent="0.2">
      <c r="A113" s="536" t="s">
        <v>57</v>
      </c>
      <c r="B113" s="536"/>
      <c r="C113" s="536"/>
      <c r="D113" s="536"/>
      <c r="E113" s="536"/>
      <c r="F113" s="536"/>
      <c r="G113" s="536"/>
      <c r="H113" s="536"/>
      <c r="I113" s="536"/>
      <c r="J113" s="536"/>
      <c r="K113" s="536"/>
      <c r="L113" s="536"/>
      <c r="M113" s="536"/>
      <c r="N113" s="536"/>
      <c r="O113" s="536"/>
      <c r="P113" s="536"/>
      <c r="Q113" s="536"/>
      <c r="R113" s="536"/>
      <c r="S113" s="536"/>
      <c r="T113" s="536"/>
      <c r="U113" s="536"/>
      <c r="V113" s="536"/>
      <c r="W113" s="536"/>
      <c r="X113" s="536"/>
      <c r="Y113" s="536"/>
      <c r="Z113" s="536"/>
      <c r="AA113" s="536"/>
      <c r="AB113" s="536"/>
      <c r="AC113" s="536"/>
      <c r="AD113" s="536"/>
      <c r="AE113" s="536"/>
      <c r="AF113" s="536"/>
      <c r="AG113" s="536"/>
      <c r="AH113" s="536"/>
      <c r="AI113" s="536"/>
      <c r="AJ113" s="536"/>
      <c r="AK113" s="536"/>
      <c r="AL113" s="536"/>
      <c r="AM113" s="536"/>
      <c r="AN113" s="536"/>
      <c r="AO113" s="536"/>
      <c r="AP113" s="536"/>
      <c r="AQ113" s="536"/>
      <c r="AR113" s="536"/>
      <c r="AS113" s="536"/>
      <c r="AT113" s="536"/>
      <c r="AU113" s="536"/>
      <c r="AV113" s="536"/>
      <c r="AW113" s="536"/>
      <c r="AX113" s="536"/>
      <c r="AY113" s="536"/>
      <c r="AZ113" s="536"/>
      <c r="BA113" s="536"/>
      <c r="BB113" s="536"/>
      <c r="BC113" s="536"/>
      <c r="BD113" s="536"/>
      <c r="BE113" s="536"/>
      <c r="BF113" s="536"/>
      <c r="BG113" s="536"/>
      <c r="BH113" s="536"/>
      <c r="BI113" s="536"/>
      <c r="BJ113" s="536"/>
      <c r="BK113" s="536"/>
      <c r="BL113" s="536"/>
      <c r="BM113" s="536"/>
      <c r="BN113" s="536"/>
      <c r="BO113" s="536"/>
      <c r="BP113" s="536"/>
      <c r="BQ113" s="536"/>
      <c r="BR113" s="536"/>
      <c r="BS113" s="536"/>
      <c r="BT113" s="536"/>
      <c r="BU113" s="536"/>
      <c r="BV113" s="536"/>
      <c r="BW113" s="536"/>
      <c r="BX113" s="536"/>
      <c r="BY113" s="536"/>
      <c r="BZ113" s="536"/>
      <c r="CA113" s="536"/>
      <c r="CB113" s="536"/>
      <c r="CC113" s="536"/>
      <c r="CD113" s="536"/>
      <c r="CE113" s="536"/>
      <c r="CF113" s="536"/>
      <c r="CG113" s="536"/>
      <c r="CH113" s="536"/>
      <c r="CI113" s="536"/>
      <c r="CJ113" s="536"/>
      <c r="CK113" s="536"/>
      <c r="CL113" s="536"/>
      <c r="CM113" s="536"/>
      <c r="CN113" s="536"/>
      <c r="CO113" s="536"/>
      <c r="CP113" s="536"/>
      <c r="CQ113" s="536"/>
      <c r="CR113" s="536"/>
      <c r="CS113" s="536"/>
      <c r="CT113" s="536"/>
      <c r="CU113" s="536"/>
      <c r="CV113" s="536"/>
      <c r="CW113" s="536"/>
      <c r="CX113" s="536"/>
      <c r="CY113" s="536"/>
      <c r="CZ113" s="536"/>
      <c r="DA113" s="536"/>
    </row>
    <row r="114" spans="1:105" s="56" customFormat="1" ht="7.5" customHeight="1" x14ac:dyDescent="0.25">
      <c r="A114" s="55"/>
      <c r="B114" s="55"/>
      <c r="C114" s="55"/>
      <c r="D114" s="55"/>
      <c r="E114" s="55"/>
      <c r="F114" s="55"/>
      <c r="G114" s="55"/>
      <c r="H114" s="55"/>
      <c r="I114" s="55"/>
      <c r="J114" s="55"/>
      <c r="K114" s="55"/>
      <c r="L114" s="55"/>
      <c r="M114" s="55"/>
      <c r="N114" s="55"/>
      <c r="O114" s="55"/>
      <c r="P114" s="55"/>
      <c r="Q114" s="55"/>
      <c r="R114" s="55"/>
      <c r="S114" s="55"/>
      <c r="T114" s="55"/>
      <c r="U114" s="55"/>
      <c r="V114" s="55"/>
      <c r="W114" s="55"/>
      <c r="X114" s="55"/>
      <c r="Y114" s="55"/>
      <c r="Z114" s="55"/>
      <c r="AA114" s="55"/>
      <c r="AB114" s="55"/>
      <c r="AC114" s="55"/>
      <c r="AD114" s="55"/>
      <c r="AE114" s="55"/>
      <c r="AF114" s="55"/>
      <c r="AG114" s="55"/>
      <c r="AH114" s="55"/>
      <c r="AI114" s="55"/>
      <c r="AJ114" s="55"/>
      <c r="AK114" s="55"/>
      <c r="AL114" s="55"/>
      <c r="AM114" s="55"/>
      <c r="AN114" s="55"/>
      <c r="AO114" s="55"/>
      <c r="AP114" s="55"/>
      <c r="AQ114" s="55"/>
      <c r="AR114" s="55"/>
      <c r="AS114" s="55"/>
      <c r="AT114" s="55"/>
      <c r="AU114" s="55"/>
      <c r="AV114" s="55"/>
      <c r="AW114" s="55"/>
      <c r="AX114" s="55"/>
      <c r="AY114" s="55"/>
      <c r="AZ114" s="55"/>
      <c r="BA114" s="55"/>
      <c r="BB114" s="55"/>
      <c r="BC114" s="55"/>
      <c r="BD114" s="55"/>
      <c r="BE114" s="55"/>
      <c r="BF114" s="55"/>
      <c r="BG114" s="55"/>
      <c r="BH114" s="55"/>
      <c r="BI114" s="55"/>
      <c r="BJ114" s="55"/>
      <c r="BK114" s="55"/>
      <c r="BL114" s="55"/>
      <c r="BM114" s="55"/>
      <c r="BN114" s="55"/>
      <c r="BO114" s="55"/>
      <c r="BP114" s="55"/>
      <c r="BQ114" s="55"/>
      <c r="BR114" s="55"/>
      <c r="BS114" s="55"/>
      <c r="BT114" s="55"/>
      <c r="BU114" s="55"/>
      <c r="BV114" s="55"/>
      <c r="BW114" s="55"/>
      <c r="BX114" s="55"/>
      <c r="BY114" s="55"/>
      <c r="BZ114" s="55"/>
      <c r="CA114" s="55"/>
      <c r="CB114" s="55"/>
      <c r="CC114" s="55"/>
      <c r="CD114" s="55"/>
      <c r="CE114" s="55"/>
      <c r="CF114" s="55"/>
      <c r="CG114" s="55"/>
      <c r="CH114" s="55"/>
      <c r="CI114" s="55"/>
      <c r="CJ114" s="55"/>
      <c r="CK114" s="55"/>
      <c r="CL114" s="55"/>
      <c r="CM114" s="55"/>
      <c r="CN114" s="55"/>
      <c r="CO114" s="55"/>
      <c r="CP114" s="55"/>
      <c r="CQ114" s="55"/>
      <c r="CR114" s="55"/>
      <c r="CS114" s="55"/>
      <c r="CT114" s="55"/>
      <c r="CU114" s="55"/>
      <c r="CV114" s="55"/>
      <c r="CW114" s="55"/>
      <c r="CX114" s="55"/>
      <c r="CY114" s="55"/>
      <c r="CZ114" s="55"/>
      <c r="DA114" s="55"/>
    </row>
    <row r="115" spans="1:105" ht="12.75" customHeight="1" x14ac:dyDescent="0.25">
      <c r="A115" s="56" t="s">
        <v>11</v>
      </c>
      <c r="B115" s="56"/>
      <c r="C115" s="56"/>
      <c r="D115" s="56"/>
      <c r="E115" s="56"/>
      <c r="F115" s="56"/>
      <c r="G115" s="56"/>
      <c r="H115" s="56"/>
      <c r="I115" s="56"/>
      <c r="J115" s="56"/>
      <c r="K115" s="56"/>
      <c r="L115" s="56"/>
      <c r="M115" s="56"/>
      <c r="N115" s="56"/>
      <c r="O115" s="56"/>
      <c r="P115" s="56"/>
      <c r="Q115" s="56"/>
      <c r="R115" s="56"/>
      <c r="S115" s="56"/>
      <c r="T115" s="56"/>
      <c r="U115" s="56"/>
      <c r="V115" s="56"/>
      <c r="W115" s="56"/>
      <c r="X115" s="593" t="s">
        <v>277</v>
      </c>
      <c r="Y115" s="593"/>
      <c r="Z115" s="593"/>
      <c r="AA115" s="593"/>
      <c r="AB115" s="593"/>
      <c r="AC115" s="593"/>
      <c r="AD115" s="593"/>
      <c r="AE115" s="593"/>
      <c r="AF115" s="593"/>
      <c r="AG115" s="593"/>
      <c r="AH115" s="593"/>
      <c r="AI115" s="593"/>
      <c r="AJ115" s="593"/>
      <c r="AK115" s="593"/>
      <c r="AL115" s="593"/>
      <c r="AM115" s="593"/>
      <c r="AN115" s="593"/>
      <c r="AO115" s="593"/>
      <c r="AP115" s="593"/>
      <c r="AQ115" s="593"/>
      <c r="AR115" s="593"/>
      <c r="AS115" s="593"/>
      <c r="AT115" s="593"/>
      <c r="AU115" s="593"/>
      <c r="AV115" s="593"/>
      <c r="AW115" s="593"/>
      <c r="AX115" s="593"/>
      <c r="AY115" s="593"/>
      <c r="AZ115" s="593"/>
      <c r="BA115" s="593"/>
      <c r="BB115" s="593"/>
      <c r="BC115" s="593"/>
      <c r="BD115" s="593"/>
      <c r="BE115" s="593"/>
      <c r="BF115" s="593"/>
      <c r="BG115" s="593"/>
      <c r="BH115" s="593"/>
      <c r="BI115" s="593"/>
      <c r="BJ115" s="593"/>
      <c r="BK115" s="593"/>
      <c r="BL115" s="593"/>
      <c r="BM115" s="593"/>
      <c r="BN115" s="593"/>
      <c r="BO115" s="593"/>
      <c r="BP115" s="593"/>
      <c r="BQ115" s="593"/>
      <c r="BR115" s="593"/>
      <c r="BS115" s="593"/>
      <c r="BT115" s="593"/>
      <c r="BU115" s="593"/>
      <c r="BV115" s="593"/>
      <c r="BW115" s="593"/>
      <c r="BX115" s="593"/>
      <c r="BY115" s="593"/>
      <c r="BZ115" s="593"/>
      <c r="CA115" s="593"/>
      <c r="CB115" s="593"/>
      <c r="CC115" s="593"/>
      <c r="CD115" s="593"/>
      <c r="CE115" s="593"/>
      <c r="CF115" s="593"/>
      <c r="CG115" s="593"/>
      <c r="CH115" s="593"/>
      <c r="CI115" s="593"/>
      <c r="CJ115" s="593"/>
      <c r="CK115" s="593"/>
      <c r="CL115" s="593"/>
      <c r="CM115" s="593"/>
      <c r="CN115" s="593"/>
      <c r="CO115" s="593"/>
      <c r="CP115" s="593"/>
      <c r="CQ115" s="593"/>
      <c r="CR115" s="593"/>
      <c r="CS115" s="593"/>
      <c r="CT115" s="593"/>
      <c r="CU115" s="593"/>
      <c r="CV115" s="593"/>
      <c r="CW115" s="593"/>
      <c r="CX115" s="593"/>
      <c r="CY115" s="593"/>
      <c r="CZ115" s="593"/>
      <c r="DA115" s="593"/>
    </row>
    <row r="116" spans="1:105" s="57" customFormat="1" ht="9.75" customHeight="1" x14ac:dyDescent="0.2">
      <c r="A116" s="56"/>
      <c r="B116" s="56"/>
      <c r="C116" s="56"/>
      <c r="D116" s="56"/>
      <c r="E116" s="56"/>
      <c r="F116" s="56"/>
      <c r="G116" s="56"/>
      <c r="H116" s="56"/>
      <c r="I116" s="56"/>
      <c r="J116" s="56"/>
      <c r="K116" s="56"/>
      <c r="L116" s="56"/>
      <c r="M116" s="56"/>
      <c r="N116" s="56"/>
      <c r="O116" s="56"/>
      <c r="P116" s="56"/>
      <c r="Q116" s="56"/>
      <c r="R116" s="56"/>
      <c r="S116" s="56"/>
      <c r="T116" s="56"/>
      <c r="U116" s="56"/>
      <c r="V116" s="56"/>
      <c r="W116" s="56"/>
      <c r="X116" s="62"/>
      <c r="Y116" s="62"/>
      <c r="Z116" s="62"/>
      <c r="AA116" s="62"/>
      <c r="AB116" s="62"/>
      <c r="AC116" s="62"/>
      <c r="AD116" s="62"/>
      <c r="AE116" s="62"/>
      <c r="AF116" s="62"/>
      <c r="AG116" s="62"/>
      <c r="AH116" s="62"/>
      <c r="AI116" s="62"/>
      <c r="AJ116" s="62"/>
      <c r="AK116" s="62"/>
      <c r="AL116" s="62"/>
      <c r="AM116" s="62"/>
      <c r="AN116" s="62"/>
      <c r="AO116" s="62"/>
      <c r="AP116" s="62"/>
      <c r="AQ116" s="62"/>
      <c r="AR116" s="62"/>
      <c r="AS116" s="62"/>
      <c r="AT116" s="62"/>
      <c r="AU116" s="62"/>
      <c r="AV116" s="62"/>
      <c r="AW116" s="62"/>
      <c r="AX116" s="62"/>
      <c r="AY116" s="62"/>
      <c r="AZ116" s="62"/>
      <c r="BA116" s="62"/>
      <c r="BB116" s="62"/>
      <c r="BC116" s="62"/>
      <c r="BD116" s="62"/>
      <c r="BE116" s="62"/>
      <c r="BF116" s="62"/>
      <c r="BG116" s="62"/>
      <c r="BH116" s="62"/>
      <c r="BI116" s="62"/>
      <c r="BJ116" s="62"/>
      <c r="BK116" s="62"/>
      <c r="BL116" s="62"/>
      <c r="BM116" s="62"/>
      <c r="BN116" s="62"/>
      <c r="BO116" s="62"/>
      <c r="BP116" s="62"/>
      <c r="BQ116" s="62"/>
      <c r="BR116" s="62"/>
      <c r="BS116" s="62"/>
      <c r="BT116" s="62"/>
      <c r="BU116" s="62"/>
      <c r="BV116" s="62"/>
      <c r="BW116" s="62"/>
      <c r="BX116" s="62"/>
      <c r="BY116" s="62"/>
      <c r="BZ116" s="62"/>
      <c r="CA116" s="62"/>
      <c r="CB116" s="62"/>
      <c r="CC116" s="62"/>
      <c r="CD116" s="62"/>
      <c r="CE116" s="62"/>
      <c r="CF116" s="62"/>
      <c r="CG116" s="62"/>
      <c r="CH116" s="62"/>
      <c r="CI116" s="62"/>
      <c r="CJ116" s="62"/>
      <c r="CK116" s="62"/>
      <c r="CL116" s="62"/>
      <c r="CM116" s="62"/>
      <c r="CN116" s="62"/>
      <c r="CO116" s="62"/>
      <c r="CP116" s="62"/>
      <c r="CQ116" s="62"/>
      <c r="CR116" s="62"/>
      <c r="CS116" s="62"/>
      <c r="CT116" s="62"/>
      <c r="CU116" s="62"/>
      <c r="CV116" s="62"/>
      <c r="CW116" s="62"/>
      <c r="CX116" s="62"/>
      <c r="CY116" s="62"/>
      <c r="CZ116" s="62"/>
      <c r="DA116" s="62"/>
    </row>
    <row r="117" spans="1:105" s="58" customFormat="1" ht="14.25" x14ac:dyDescent="0.2">
      <c r="A117" s="545" t="s">
        <v>10</v>
      </c>
      <c r="B117" s="545"/>
      <c r="C117" s="545"/>
      <c r="D117" s="545"/>
      <c r="E117" s="545"/>
      <c r="F117" s="545"/>
      <c r="G117" s="545"/>
      <c r="H117" s="545"/>
      <c r="I117" s="545"/>
      <c r="J117" s="545"/>
      <c r="K117" s="545"/>
      <c r="L117" s="545"/>
      <c r="M117" s="545"/>
      <c r="N117" s="545"/>
      <c r="O117" s="545"/>
      <c r="P117" s="545"/>
      <c r="Q117" s="545"/>
      <c r="R117" s="545"/>
      <c r="S117" s="545"/>
      <c r="T117" s="545"/>
      <c r="U117" s="545"/>
      <c r="V117" s="545"/>
      <c r="W117" s="545"/>
      <c r="X117" s="545"/>
      <c r="Y117" s="545"/>
      <c r="Z117" s="545"/>
      <c r="AA117" s="545"/>
      <c r="AB117" s="545"/>
      <c r="AC117" s="545"/>
      <c r="AD117" s="545"/>
      <c r="AE117" s="545"/>
      <c r="AF117" s="545"/>
      <c r="AG117" s="545"/>
      <c r="AH117" s="545"/>
      <c r="AI117" s="545"/>
      <c r="AJ117" s="545"/>
      <c r="AK117" s="545"/>
      <c r="AL117" s="545"/>
      <c r="AM117" s="545"/>
      <c r="AN117" s="545"/>
      <c r="AO117" s="545"/>
      <c r="AP117" s="543" t="s">
        <v>96</v>
      </c>
      <c r="AQ117" s="543"/>
      <c r="AR117" s="543"/>
      <c r="AS117" s="543"/>
      <c r="AT117" s="543"/>
      <c r="AU117" s="543"/>
      <c r="AV117" s="543"/>
      <c r="AW117" s="543"/>
      <c r="AX117" s="543"/>
      <c r="AY117" s="543"/>
      <c r="AZ117" s="543"/>
      <c r="BA117" s="543"/>
      <c r="BB117" s="543"/>
      <c r="BC117" s="543"/>
      <c r="BD117" s="543"/>
      <c r="BE117" s="543"/>
      <c r="BF117" s="543"/>
      <c r="BG117" s="543"/>
      <c r="BH117" s="543"/>
      <c r="BI117" s="543"/>
      <c r="BJ117" s="543"/>
      <c r="BK117" s="543"/>
      <c r="BL117" s="543"/>
      <c r="BM117" s="543"/>
      <c r="BN117" s="543"/>
      <c r="BO117" s="543"/>
      <c r="BP117" s="543"/>
      <c r="BQ117" s="543"/>
      <c r="BR117" s="543"/>
      <c r="BS117" s="543"/>
      <c r="BT117" s="543"/>
      <c r="BU117" s="543"/>
      <c r="BV117" s="543"/>
      <c r="BW117" s="543"/>
      <c r="BX117" s="543"/>
      <c r="BY117" s="543"/>
      <c r="BZ117" s="543"/>
      <c r="CA117" s="543"/>
      <c r="CB117" s="543"/>
      <c r="CC117" s="543"/>
      <c r="CD117" s="543"/>
      <c r="CE117" s="543"/>
      <c r="CF117" s="543"/>
      <c r="CG117" s="543"/>
      <c r="CH117" s="543"/>
      <c r="CI117" s="543"/>
      <c r="CJ117" s="543"/>
      <c r="CK117" s="543"/>
      <c r="CL117" s="543"/>
      <c r="CM117" s="543"/>
      <c r="CN117" s="543"/>
      <c r="CO117" s="543"/>
      <c r="CP117" s="543"/>
      <c r="CQ117" s="543"/>
      <c r="CR117" s="543"/>
      <c r="CS117" s="543"/>
      <c r="CT117" s="543"/>
      <c r="CU117" s="543"/>
      <c r="CV117" s="543"/>
      <c r="CW117" s="543"/>
      <c r="CX117" s="543"/>
      <c r="CY117" s="543"/>
      <c r="CZ117" s="543"/>
      <c r="DA117" s="543"/>
    </row>
    <row r="118" spans="1:105" s="59" customFormat="1" ht="5.25" customHeight="1" x14ac:dyDescent="0.25">
      <c r="A118" s="55"/>
      <c r="B118" s="55"/>
      <c r="C118" s="55"/>
      <c r="D118" s="55"/>
      <c r="E118" s="55"/>
      <c r="F118" s="55"/>
      <c r="G118" s="55"/>
      <c r="H118" s="55"/>
      <c r="I118" s="55"/>
      <c r="J118" s="55"/>
      <c r="K118" s="55"/>
      <c r="L118" s="55"/>
      <c r="M118" s="55"/>
      <c r="N118" s="55"/>
      <c r="O118" s="55"/>
      <c r="P118" s="55"/>
      <c r="Q118" s="55"/>
      <c r="R118" s="55"/>
      <c r="S118" s="55"/>
      <c r="T118" s="55"/>
      <c r="U118" s="55"/>
      <c r="V118" s="55"/>
      <c r="W118" s="55"/>
      <c r="X118" s="55"/>
      <c r="Y118" s="55"/>
      <c r="Z118" s="55"/>
      <c r="AA118" s="55"/>
      <c r="AB118" s="55"/>
      <c r="AC118" s="55"/>
      <c r="AD118" s="55"/>
      <c r="AE118" s="55"/>
      <c r="AF118" s="55"/>
      <c r="AG118" s="55"/>
      <c r="AH118" s="55"/>
      <c r="AI118" s="55"/>
      <c r="AJ118" s="55"/>
      <c r="AK118" s="55"/>
      <c r="AL118" s="55"/>
      <c r="AM118" s="55"/>
      <c r="AN118" s="55"/>
      <c r="AO118" s="55"/>
      <c r="AP118" s="55"/>
      <c r="AQ118" s="55"/>
      <c r="AR118" s="55"/>
      <c r="AS118" s="55"/>
      <c r="AT118" s="55"/>
      <c r="AU118" s="55"/>
      <c r="AV118" s="55"/>
      <c r="AW118" s="55"/>
      <c r="AX118" s="55"/>
      <c r="AY118" s="55"/>
      <c r="AZ118" s="55"/>
      <c r="BA118" s="55"/>
      <c r="BB118" s="55"/>
      <c r="BC118" s="55"/>
      <c r="BD118" s="55"/>
      <c r="BE118" s="55"/>
      <c r="BF118" s="55"/>
      <c r="BG118" s="55"/>
      <c r="BH118" s="55"/>
      <c r="BI118" s="55"/>
      <c r="BJ118" s="55"/>
      <c r="BK118" s="55"/>
      <c r="BL118" s="55"/>
      <c r="BM118" s="55"/>
      <c r="BN118" s="55"/>
      <c r="BO118" s="55"/>
      <c r="BP118" s="55"/>
      <c r="BQ118" s="55"/>
      <c r="BR118" s="55"/>
      <c r="BS118" s="55"/>
      <c r="BT118" s="55"/>
      <c r="BU118" s="55"/>
      <c r="BV118" s="55"/>
      <c r="BW118" s="55"/>
      <c r="BX118" s="55"/>
      <c r="BY118" s="55"/>
      <c r="BZ118" s="55"/>
      <c r="CA118" s="55"/>
      <c r="CB118" s="55"/>
      <c r="CC118" s="55"/>
      <c r="CD118" s="55"/>
      <c r="CE118" s="55"/>
      <c r="CF118" s="55"/>
      <c r="CG118" s="55"/>
      <c r="CH118" s="55"/>
      <c r="CI118" s="55"/>
      <c r="CJ118" s="55"/>
      <c r="CK118" s="55"/>
      <c r="CL118" s="55"/>
      <c r="CM118" s="55"/>
      <c r="CN118" s="55"/>
      <c r="CO118" s="55"/>
      <c r="CP118" s="55"/>
      <c r="CQ118" s="55"/>
      <c r="CR118" s="55"/>
      <c r="CS118" s="55"/>
      <c r="CT118" s="55"/>
      <c r="CU118" s="55"/>
      <c r="CV118" s="55"/>
      <c r="CW118" s="55"/>
      <c r="CX118" s="55"/>
      <c r="CY118" s="55"/>
      <c r="CZ118" s="55"/>
      <c r="DA118" s="55"/>
    </row>
    <row r="119" spans="1:105" s="59" customFormat="1" ht="15" customHeight="1" x14ac:dyDescent="0.2">
      <c r="A119" s="536" t="s">
        <v>58</v>
      </c>
      <c r="B119" s="536"/>
      <c r="C119" s="536"/>
      <c r="D119" s="536"/>
      <c r="E119" s="536"/>
      <c r="F119" s="536"/>
      <c r="G119" s="536"/>
      <c r="H119" s="536"/>
      <c r="I119" s="536"/>
      <c r="J119" s="536"/>
      <c r="K119" s="536"/>
      <c r="L119" s="536"/>
      <c r="M119" s="536"/>
      <c r="N119" s="536"/>
      <c r="O119" s="536"/>
      <c r="P119" s="536"/>
      <c r="Q119" s="536"/>
      <c r="R119" s="536"/>
      <c r="S119" s="536"/>
      <c r="T119" s="536"/>
      <c r="U119" s="536"/>
      <c r="V119" s="536"/>
      <c r="W119" s="536"/>
      <c r="X119" s="536"/>
      <c r="Y119" s="536"/>
      <c r="Z119" s="536"/>
      <c r="AA119" s="536"/>
      <c r="AB119" s="536"/>
      <c r="AC119" s="536"/>
      <c r="AD119" s="536"/>
      <c r="AE119" s="536"/>
      <c r="AF119" s="536"/>
      <c r="AG119" s="536"/>
      <c r="AH119" s="536"/>
      <c r="AI119" s="536"/>
      <c r="AJ119" s="536"/>
      <c r="AK119" s="536"/>
      <c r="AL119" s="536"/>
      <c r="AM119" s="536"/>
      <c r="AN119" s="536"/>
      <c r="AO119" s="536"/>
      <c r="AP119" s="536"/>
      <c r="AQ119" s="536"/>
      <c r="AR119" s="536"/>
      <c r="AS119" s="536"/>
      <c r="AT119" s="536"/>
      <c r="AU119" s="536"/>
      <c r="AV119" s="536"/>
      <c r="AW119" s="536"/>
      <c r="AX119" s="536"/>
      <c r="AY119" s="536"/>
      <c r="AZ119" s="536"/>
      <c r="BA119" s="536"/>
      <c r="BB119" s="536"/>
      <c r="BC119" s="536"/>
      <c r="BD119" s="536"/>
      <c r="BE119" s="536"/>
      <c r="BF119" s="536"/>
      <c r="BG119" s="536"/>
      <c r="BH119" s="536"/>
      <c r="BI119" s="536"/>
      <c r="BJ119" s="536"/>
      <c r="BK119" s="536"/>
      <c r="BL119" s="536"/>
      <c r="BM119" s="536"/>
      <c r="BN119" s="536"/>
      <c r="BO119" s="536"/>
      <c r="BP119" s="536"/>
      <c r="BQ119" s="536"/>
      <c r="BR119" s="536"/>
      <c r="BS119" s="536"/>
      <c r="BT119" s="536"/>
      <c r="BU119" s="536"/>
      <c r="BV119" s="536"/>
      <c r="BW119" s="536"/>
      <c r="BX119" s="536"/>
      <c r="BY119" s="536"/>
      <c r="BZ119" s="536"/>
      <c r="CA119" s="536"/>
      <c r="CB119" s="536"/>
      <c r="CC119" s="536"/>
      <c r="CD119" s="536"/>
      <c r="CE119" s="536"/>
      <c r="CF119" s="536"/>
      <c r="CG119" s="536"/>
      <c r="CH119" s="536"/>
      <c r="CI119" s="536"/>
      <c r="CJ119" s="536"/>
      <c r="CK119" s="536"/>
      <c r="CL119" s="536"/>
      <c r="CM119" s="536"/>
      <c r="CN119" s="536"/>
      <c r="CO119" s="536"/>
      <c r="CP119" s="536"/>
      <c r="CQ119" s="536"/>
      <c r="CR119" s="536"/>
      <c r="CS119" s="536"/>
      <c r="CT119" s="536"/>
      <c r="CU119" s="536"/>
      <c r="CV119" s="536"/>
      <c r="CW119" s="536"/>
      <c r="CX119" s="536"/>
      <c r="CY119" s="536"/>
      <c r="CZ119" s="536"/>
      <c r="DA119" s="536"/>
    </row>
    <row r="120" spans="1:105" s="59" customFormat="1" ht="15" customHeight="1" x14ac:dyDescent="0.25">
      <c r="A120" s="55"/>
      <c r="B120" s="55"/>
      <c r="C120" s="55"/>
      <c r="D120" s="55"/>
      <c r="E120" s="55"/>
      <c r="F120" s="55"/>
      <c r="G120" s="55"/>
      <c r="H120" s="55"/>
      <c r="I120" s="55"/>
      <c r="J120" s="55"/>
      <c r="K120" s="55"/>
      <c r="L120" s="55"/>
      <c r="M120" s="55"/>
      <c r="N120" s="55"/>
      <c r="O120" s="55"/>
      <c r="P120" s="55"/>
      <c r="Q120" s="55"/>
      <c r="R120" s="55"/>
      <c r="S120" s="55"/>
      <c r="T120" s="55"/>
      <c r="U120" s="55"/>
      <c r="V120" s="55"/>
      <c r="W120" s="55"/>
      <c r="X120" s="55"/>
      <c r="Y120" s="55"/>
      <c r="Z120" s="55"/>
      <c r="AA120" s="55"/>
      <c r="AB120" s="55"/>
      <c r="AC120" s="55"/>
      <c r="AD120" s="55"/>
      <c r="AE120" s="55"/>
      <c r="AF120" s="55"/>
      <c r="AG120" s="55"/>
      <c r="AH120" s="55"/>
      <c r="AI120" s="55"/>
      <c r="AJ120" s="55"/>
      <c r="AK120" s="55"/>
      <c r="AL120" s="55"/>
      <c r="AM120" s="55"/>
      <c r="AN120" s="55"/>
      <c r="AO120" s="55"/>
      <c r="AP120" s="55"/>
      <c r="AQ120" s="55"/>
      <c r="AR120" s="55"/>
      <c r="AS120" s="55"/>
      <c r="AT120" s="55"/>
      <c r="AU120" s="55"/>
      <c r="AV120" s="55"/>
      <c r="AW120" s="55"/>
      <c r="AX120" s="55"/>
      <c r="AY120" s="55"/>
      <c r="AZ120" s="55"/>
      <c r="BA120" s="55"/>
      <c r="BB120" s="55"/>
      <c r="BC120" s="55"/>
      <c r="BD120" s="55"/>
      <c r="BE120" s="55"/>
      <c r="BF120" s="55"/>
      <c r="BG120" s="55"/>
      <c r="BH120" s="55"/>
      <c r="BI120" s="55"/>
      <c r="BJ120" s="55"/>
      <c r="BK120" s="55"/>
      <c r="BL120" s="55"/>
      <c r="BM120" s="55"/>
      <c r="BN120" s="55"/>
      <c r="BO120" s="55"/>
      <c r="BP120" s="55"/>
      <c r="BQ120" s="55"/>
      <c r="BR120" s="55"/>
      <c r="BS120" s="55"/>
      <c r="BT120" s="55"/>
      <c r="BU120" s="55"/>
      <c r="BV120" s="55"/>
      <c r="BW120" s="55"/>
      <c r="BX120" s="55"/>
      <c r="BY120" s="55"/>
      <c r="BZ120" s="55"/>
      <c r="CA120" s="55"/>
      <c r="CB120" s="55"/>
      <c r="CC120" s="55"/>
      <c r="CD120" s="55"/>
      <c r="CE120" s="55"/>
      <c r="CF120" s="55"/>
      <c r="CG120" s="55"/>
      <c r="CH120" s="55"/>
      <c r="CI120" s="55"/>
      <c r="CJ120" s="55"/>
      <c r="CK120" s="55"/>
      <c r="CL120" s="55"/>
      <c r="CM120" s="55"/>
      <c r="CN120" s="55"/>
      <c r="CO120" s="55"/>
      <c r="CP120" s="55"/>
      <c r="CQ120" s="55"/>
      <c r="CR120" s="55"/>
      <c r="CS120" s="55"/>
      <c r="CT120" s="55"/>
      <c r="CU120" s="55"/>
      <c r="CV120" s="55"/>
      <c r="CW120" s="55"/>
      <c r="CX120" s="55"/>
      <c r="CY120" s="55"/>
      <c r="CZ120" s="55"/>
      <c r="DA120" s="55"/>
    </row>
    <row r="121" spans="1:105" s="59" customFormat="1" ht="24" customHeight="1" x14ac:dyDescent="0.2">
      <c r="A121" s="436" t="s">
        <v>0</v>
      </c>
      <c r="B121" s="437"/>
      <c r="C121" s="437"/>
      <c r="D121" s="437"/>
      <c r="E121" s="437"/>
      <c r="F121" s="437"/>
      <c r="G121" s="438"/>
      <c r="H121" s="436" t="s">
        <v>14</v>
      </c>
      <c r="I121" s="437"/>
      <c r="J121" s="437"/>
      <c r="K121" s="437"/>
      <c r="L121" s="437"/>
      <c r="M121" s="437"/>
      <c r="N121" s="437"/>
      <c r="O121" s="437"/>
      <c r="P121" s="437"/>
      <c r="Q121" s="437"/>
      <c r="R121" s="437"/>
      <c r="S121" s="437"/>
      <c r="T121" s="437"/>
      <c r="U121" s="437"/>
      <c r="V121" s="437"/>
      <c r="W121" s="437"/>
      <c r="X121" s="437"/>
      <c r="Y121" s="437"/>
      <c r="Z121" s="437"/>
      <c r="AA121" s="437"/>
      <c r="AB121" s="437"/>
      <c r="AC121" s="437"/>
      <c r="AD121" s="437"/>
      <c r="AE121" s="437"/>
      <c r="AF121" s="437"/>
      <c r="AG121" s="437"/>
      <c r="AH121" s="437"/>
      <c r="AI121" s="437"/>
      <c r="AJ121" s="437"/>
      <c r="AK121" s="437"/>
      <c r="AL121" s="437"/>
      <c r="AM121" s="437"/>
      <c r="AN121" s="437"/>
      <c r="AO121" s="438"/>
      <c r="AP121" s="436" t="s">
        <v>60</v>
      </c>
      <c r="AQ121" s="437"/>
      <c r="AR121" s="437"/>
      <c r="AS121" s="437"/>
      <c r="AT121" s="437"/>
      <c r="AU121" s="437"/>
      <c r="AV121" s="437"/>
      <c r="AW121" s="437"/>
      <c r="AX121" s="437"/>
      <c r="AY121" s="437"/>
      <c r="AZ121" s="437"/>
      <c r="BA121" s="437"/>
      <c r="BB121" s="437"/>
      <c r="BC121" s="437"/>
      <c r="BD121" s="437"/>
      <c r="BE121" s="438"/>
      <c r="BF121" s="436" t="s">
        <v>61</v>
      </c>
      <c r="BG121" s="437"/>
      <c r="BH121" s="437"/>
      <c r="BI121" s="437"/>
      <c r="BJ121" s="437"/>
      <c r="BK121" s="437"/>
      <c r="BL121" s="437"/>
      <c r="BM121" s="437"/>
      <c r="BN121" s="437"/>
      <c r="BO121" s="437"/>
      <c r="BP121" s="437"/>
      <c r="BQ121" s="437"/>
      <c r="BR121" s="437"/>
      <c r="BS121" s="437"/>
      <c r="BT121" s="437"/>
      <c r="BU121" s="438"/>
      <c r="BV121" s="436" t="s">
        <v>62</v>
      </c>
      <c r="BW121" s="437"/>
      <c r="BX121" s="437"/>
      <c r="BY121" s="437"/>
      <c r="BZ121" s="437"/>
      <c r="CA121" s="437"/>
      <c r="CB121" s="437"/>
      <c r="CC121" s="437"/>
      <c r="CD121" s="437"/>
      <c r="CE121" s="437"/>
      <c r="CF121" s="437"/>
      <c r="CG121" s="437"/>
      <c r="CH121" s="437"/>
      <c r="CI121" s="437"/>
      <c r="CJ121" s="437"/>
      <c r="CK121" s="438"/>
      <c r="CL121" s="436" t="s">
        <v>17</v>
      </c>
      <c r="CM121" s="437"/>
      <c r="CN121" s="437"/>
      <c r="CO121" s="437"/>
      <c r="CP121" s="437"/>
      <c r="CQ121" s="437"/>
      <c r="CR121" s="437"/>
      <c r="CS121" s="437"/>
      <c r="CT121" s="437"/>
      <c r="CU121" s="437"/>
      <c r="CV121" s="437"/>
      <c r="CW121" s="437"/>
      <c r="CX121" s="437"/>
      <c r="CY121" s="437"/>
      <c r="CZ121" s="437"/>
      <c r="DA121" s="438"/>
    </row>
    <row r="122" spans="1:105" s="59" customFormat="1" ht="15" customHeight="1" x14ac:dyDescent="0.2">
      <c r="A122" s="429">
        <v>1</v>
      </c>
      <c r="B122" s="429"/>
      <c r="C122" s="429"/>
      <c r="D122" s="429"/>
      <c r="E122" s="429"/>
      <c r="F122" s="429"/>
      <c r="G122" s="429"/>
      <c r="H122" s="429">
        <v>2</v>
      </c>
      <c r="I122" s="429"/>
      <c r="J122" s="429"/>
      <c r="K122" s="429"/>
      <c r="L122" s="429"/>
      <c r="M122" s="429"/>
      <c r="N122" s="429"/>
      <c r="O122" s="429"/>
      <c r="P122" s="429"/>
      <c r="Q122" s="429"/>
      <c r="R122" s="429"/>
      <c r="S122" s="429"/>
      <c r="T122" s="429"/>
      <c r="U122" s="429"/>
      <c r="V122" s="429"/>
      <c r="W122" s="429"/>
      <c r="X122" s="429"/>
      <c r="Y122" s="429"/>
      <c r="Z122" s="429"/>
      <c r="AA122" s="429"/>
      <c r="AB122" s="429"/>
      <c r="AC122" s="429"/>
      <c r="AD122" s="429"/>
      <c r="AE122" s="429"/>
      <c r="AF122" s="429"/>
      <c r="AG122" s="429"/>
      <c r="AH122" s="429"/>
      <c r="AI122" s="429"/>
      <c r="AJ122" s="429"/>
      <c r="AK122" s="429"/>
      <c r="AL122" s="429"/>
      <c r="AM122" s="429"/>
      <c r="AN122" s="429"/>
      <c r="AO122" s="429"/>
      <c r="AP122" s="429">
        <v>3</v>
      </c>
      <c r="AQ122" s="429"/>
      <c r="AR122" s="429"/>
      <c r="AS122" s="429"/>
      <c r="AT122" s="429"/>
      <c r="AU122" s="429"/>
      <c r="AV122" s="429"/>
      <c r="AW122" s="429"/>
      <c r="AX122" s="429"/>
      <c r="AY122" s="429"/>
      <c r="AZ122" s="429"/>
      <c r="BA122" s="429"/>
      <c r="BB122" s="429"/>
      <c r="BC122" s="429"/>
      <c r="BD122" s="429"/>
      <c r="BE122" s="429"/>
      <c r="BF122" s="429">
        <v>4</v>
      </c>
      <c r="BG122" s="429"/>
      <c r="BH122" s="429"/>
      <c r="BI122" s="429"/>
      <c r="BJ122" s="429"/>
      <c r="BK122" s="429"/>
      <c r="BL122" s="429"/>
      <c r="BM122" s="429"/>
      <c r="BN122" s="429"/>
      <c r="BO122" s="429"/>
      <c r="BP122" s="429"/>
      <c r="BQ122" s="429"/>
      <c r="BR122" s="429"/>
      <c r="BS122" s="429"/>
      <c r="BT122" s="429"/>
      <c r="BU122" s="429"/>
      <c r="BV122" s="429">
        <v>5</v>
      </c>
      <c r="BW122" s="429"/>
      <c r="BX122" s="429"/>
      <c r="BY122" s="429"/>
      <c r="BZ122" s="429"/>
      <c r="CA122" s="429"/>
      <c r="CB122" s="429"/>
      <c r="CC122" s="429"/>
      <c r="CD122" s="429"/>
      <c r="CE122" s="429"/>
      <c r="CF122" s="429"/>
      <c r="CG122" s="429"/>
      <c r="CH122" s="429"/>
      <c r="CI122" s="429"/>
      <c r="CJ122" s="429"/>
      <c r="CK122" s="429"/>
      <c r="CL122" s="429">
        <v>6</v>
      </c>
      <c r="CM122" s="429"/>
      <c r="CN122" s="429"/>
      <c r="CO122" s="429"/>
      <c r="CP122" s="429"/>
      <c r="CQ122" s="429"/>
      <c r="CR122" s="429"/>
      <c r="CS122" s="429"/>
      <c r="CT122" s="429"/>
      <c r="CU122" s="429"/>
      <c r="CV122" s="429"/>
      <c r="CW122" s="429"/>
      <c r="CX122" s="429"/>
      <c r="CY122" s="429"/>
      <c r="CZ122" s="429"/>
      <c r="DA122" s="429"/>
    </row>
    <row r="123" spans="1:105" ht="12" customHeight="1" x14ac:dyDescent="0.25">
      <c r="A123" s="424" t="s">
        <v>26</v>
      </c>
      <c r="B123" s="424"/>
      <c r="C123" s="424"/>
      <c r="D123" s="424"/>
      <c r="E123" s="424"/>
      <c r="F123" s="424"/>
      <c r="G123" s="424"/>
      <c r="H123" s="412" t="s">
        <v>88</v>
      </c>
      <c r="I123" s="412"/>
      <c r="J123" s="412"/>
      <c r="K123" s="412"/>
      <c r="L123" s="412"/>
      <c r="M123" s="412"/>
      <c r="N123" s="412"/>
      <c r="O123" s="412"/>
      <c r="P123" s="412"/>
      <c r="Q123" s="412"/>
      <c r="R123" s="412"/>
      <c r="S123" s="412"/>
      <c r="T123" s="412"/>
      <c r="U123" s="412"/>
      <c r="V123" s="412"/>
      <c r="W123" s="412"/>
      <c r="X123" s="412"/>
      <c r="Y123" s="412"/>
      <c r="Z123" s="412"/>
      <c r="AA123" s="412"/>
      <c r="AB123" s="412"/>
      <c r="AC123" s="412"/>
      <c r="AD123" s="412"/>
      <c r="AE123" s="412"/>
      <c r="AF123" s="412"/>
      <c r="AG123" s="412"/>
      <c r="AH123" s="412"/>
      <c r="AI123" s="412"/>
      <c r="AJ123" s="412"/>
      <c r="AK123" s="412"/>
      <c r="AL123" s="412"/>
      <c r="AM123" s="412"/>
      <c r="AN123" s="412"/>
      <c r="AO123" s="412"/>
      <c r="AP123" s="413"/>
      <c r="AQ123" s="413"/>
      <c r="AR123" s="413"/>
      <c r="AS123" s="413"/>
      <c r="AT123" s="413"/>
      <c r="AU123" s="413"/>
      <c r="AV123" s="413"/>
      <c r="AW123" s="413"/>
      <c r="AX123" s="413"/>
      <c r="AY123" s="413"/>
      <c r="AZ123" s="413"/>
      <c r="BA123" s="413"/>
      <c r="BB123" s="413"/>
      <c r="BC123" s="413"/>
      <c r="BD123" s="413"/>
      <c r="BE123" s="413"/>
      <c r="BF123" s="413"/>
      <c r="BG123" s="413"/>
      <c r="BH123" s="413"/>
      <c r="BI123" s="413"/>
      <c r="BJ123" s="413"/>
      <c r="BK123" s="413"/>
      <c r="BL123" s="413"/>
      <c r="BM123" s="413"/>
      <c r="BN123" s="413"/>
      <c r="BO123" s="413"/>
      <c r="BP123" s="413"/>
      <c r="BQ123" s="413"/>
      <c r="BR123" s="413"/>
      <c r="BS123" s="413"/>
      <c r="BT123" s="413"/>
      <c r="BU123" s="413"/>
      <c r="BV123" s="414"/>
      <c r="BW123" s="414"/>
      <c r="BX123" s="414"/>
      <c r="BY123" s="414"/>
      <c r="BZ123" s="414"/>
      <c r="CA123" s="414"/>
      <c r="CB123" s="414"/>
      <c r="CC123" s="414"/>
      <c r="CD123" s="414"/>
      <c r="CE123" s="414"/>
      <c r="CF123" s="414"/>
      <c r="CG123" s="414"/>
      <c r="CH123" s="414"/>
      <c r="CI123" s="414"/>
      <c r="CJ123" s="414"/>
      <c r="CK123" s="414"/>
      <c r="CL123" s="414"/>
      <c r="CM123" s="414"/>
      <c r="CN123" s="414"/>
      <c r="CO123" s="414"/>
      <c r="CP123" s="414"/>
      <c r="CQ123" s="414"/>
      <c r="CR123" s="414"/>
      <c r="CS123" s="414"/>
      <c r="CT123" s="414"/>
      <c r="CU123" s="414"/>
      <c r="CV123" s="414"/>
      <c r="CW123" s="414"/>
      <c r="CX123" s="414"/>
      <c r="CY123" s="414"/>
      <c r="CZ123" s="414"/>
      <c r="DA123" s="414"/>
    </row>
    <row r="124" spans="1:105" s="56" customFormat="1" ht="14.25" x14ac:dyDescent="0.2">
      <c r="A124" s="424" t="s">
        <v>30</v>
      </c>
      <c r="B124" s="424"/>
      <c r="C124" s="424"/>
      <c r="D124" s="424"/>
      <c r="E124" s="424"/>
      <c r="F124" s="424"/>
      <c r="G124" s="424"/>
      <c r="H124" s="412" t="s">
        <v>89</v>
      </c>
      <c r="I124" s="412"/>
      <c r="J124" s="412"/>
      <c r="K124" s="412"/>
      <c r="L124" s="412"/>
      <c r="M124" s="412"/>
      <c r="N124" s="412"/>
      <c r="O124" s="412"/>
      <c r="P124" s="412"/>
      <c r="Q124" s="412"/>
      <c r="R124" s="412"/>
      <c r="S124" s="412"/>
      <c r="T124" s="412"/>
      <c r="U124" s="412"/>
      <c r="V124" s="412"/>
      <c r="W124" s="412"/>
      <c r="X124" s="412"/>
      <c r="Y124" s="412"/>
      <c r="Z124" s="412"/>
      <c r="AA124" s="412"/>
      <c r="AB124" s="412"/>
      <c r="AC124" s="412"/>
      <c r="AD124" s="412"/>
      <c r="AE124" s="412"/>
      <c r="AF124" s="412"/>
      <c r="AG124" s="412"/>
      <c r="AH124" s="412"/>
      <c r="AI124" s="412"/>
      <c r="AJ124" s="412"/>
      <c r="AK124" s="412"/>
      <c r="AL124" s="412"/>
      <c r="AM124" s="412"/>
      <c r="AN124" s="412"/>
      <c r="AO124" s="412"/>
      <c r="AP124" s="413"/>
      <c r="AQ124" s="413"/>
      <c r="AR124" s="413"/>
      <c r="AS124" s="413"/>
      <c r="AT124" s="413"/>
      <c r="AU124" s="413"/>
      <c r="AV124" s="413"/>
      <c r="AW124" s="413"/>
      <c r="AX124" s="413"/>
      <c r="AY124" s="413"/>
      <c r="AZ124" s="413"/>
      <c r="BA124" s="413"/>
      <c r="BB124" s="413"/>
      <c r="BC124" s="413"/>
      <c r="BD124" s="413"/>
      <c r="BE124" s="413"/>
      <c r="BF124" s="413"/>
      <c r="BG124" s="413"/>
      <c r="BH124" s="413"/>
      <c r="BI124" s="413"/>
      <c r="BJ124" s="413"/>
      <c r="BK124" s="413"/>
      <c r="BL124" s="413"/>
      <c r="BM124" s="413"/>
      <c r="BN124" s="413"/>
      <c r="BO124" s="413"/>
      <c r="BP124" s="413"/>
      <c r="BQ124" s="413"/>
      <c r="BR124" s="413"/>
      <c r="BS124" s="413"/>
      <c r="BT124" s="413"/>
      <c r="BU124" s="413"/>
      <c r="BV124" s="414"/>
      <c r="BW124" s="414"/>
      <c r="BX124" s="414"/>
      <c r="BY124" s="414"/>
      <c r="BZ124" s="414"/>
      <c r="CA124" s="414"/>
      <c r="CB124" s="414"/>
      <c r="CC124" s="414"/>
      <c r="CD124" s="414"/>
      <c r="CE124" s="414"/>
      <c r="CF124" s="414"/>
      <c r="CG124" s="414"/>
      <c r="CH124" s="414"/>
      <c r="CI124" s="414"/>
      <c r="CJ124" s="414"/>
      <c r="CK124" s="414"/>
      <c r="CL124" s="414"/>
      <c r="CM124" s="414"/>
      <c r="CN124" s="414"/>
      <c r="CO124" s="414"/>
      <c r="CP124" s="414"/>
      <c r="CQ124" s="414"/>
      <c r="CR124" s="414"/>
      <c r="CS124" s="414"/>
      <c r="CT124" s="414"/>
      <c r="CU124" s="414"/>
      <c r="CV124" s="414"/>
      <c r="CW124" s="414"/>
      <c r="CX124" s="414"/>
      <c r="CY124" s="414"/>
      <c r="CZ124" s="414"/>
      <c r="DA124" s="414"/>
    </row>
    <row r="125" spans="1:105" ht="15" customHeight="1" x14ac:dyDescent="0.25">
      <c r="A125" s="424" t="s">
        <v>36</v>
      </c>
      <c r="B125" s="424"/>
      <c r="C125" s="424"/>
      <c r="D125" s="424"/>
      <c r="E125" s="424"/>
      <c r="F125" s="424"/>
      <c r="G125" s="424"/>
      <c r="H125" s="412" t="s">
        <v>90</v>
      </c>
      <c r="I125" s="412"/>
      <c r="J125" s="412"/>
      <c r="K125" s="412"/>
      <c r="L125" s="412"/>
      <c r="M125" s="412"/>
      <c r="N125" s="412"/>
      <c r="O125" s="412"/>
      <c r="P125" s="412"/>
      <c r="Q125" s="412"/>
      <c r="R125" s="412"/>
      <c r="S125" s="412"/>
      <c r="T125" s="412"/>
      <c r="U125" s="412"/>
      <c r="V125" s="412"/>
      <c r="W125" s="412"/>
      <c r="X125" s="412"/>
      <c r="Y125" s="412"/>
      <c r="Z125" s="412"/>
      <c r="AA125" s="412"/>
      <c r="AB125" s="412"/>
      <c r="AC125" s="412"/>
      <c r="AD125" s="412"/>
      <c r="AE125" s="412"/>
      <c r="AF125" s="412"/>
      <c r="AG125" s="412"/>
      <c r="AH125" s="412"/>
      <c r="AI125" s="412"/>
      <c r="AJ125" s="412"/>
      <c r="AK125" s="412"/>
      <c r="AL125" s="412"/>
      <c r="AM125" s="412"/>
      <c r="AN125" s="412"/>
      <c r="AO125" s="412"/>
      <c r="AP125" s="413"/>
      <c r="AQ125" s="413"/>
      <c r="AR125" s="413"/>
      <c r="AS125" s="413"/>
      <c r="AT125" s="413"/>
      <c r="AU125" s="413"/>
      <c r="AV125" s="413"/>
      <c r="AW125" s="413"/>
      <c r="AX125" s="413"/>
      <c r="AY125" s="413"/>
      <c r="AZ125" s="413"/>
      <c r="BA125" s="413"/>
      <c r="BB125" s="413"/>
      <c r="BC125" s="413"/>
      <c r="BD125" s="413"/>
      <c r="BE125" s="413"/>
      <c r="BF125" s="413"/>
      <c r="BG125" s="413"/>
      <c r="BH125" s="413"/>
      <c r="BI125" s="413"/>
      <c r="BJ125" s="413"/>
      <c r="BK125" s="413"/>
      <c r="BL125" s="413"/>
      <c r="BM125" s="413"/>
      <c r="BN125" s="413"/>
      <c r="BO125" s="413"/>
      <c r="BP125" s="413"/>
      <c r="BQ125" s="413"/>
      <c r="BR125" s="413"/>
      <c r="BS125" s="413"/>
      <c r="BT125" s="413"/>
      <c r="BU125" s="413"/>
      <c r="BV125" s="414"/>
      <c r="BW125" s="414"/>
      <c r="BX125" s="414"/>
      <c r="BY125" s="414"/>
      <c r="BZ125" s="414"/>
      <c r="CA125" s="414"/>
      <c r="CB125" s="414"/>
      <c r="CC125" s="414"/>
      <c r="CD125" s="414"/>
      <c r="CE125" s="414"/>
      <c r="CF125" s="414"/>
      <c r="CG125" s="414"/>
      <c r="CH125" s="414"/>
      <c r="CI125" s="414"/>
      <c r="CJ125" s="414"/>
      <c r="CK125" s="414"/>
      <c r="CL125" s="414"/>
      <c r="CM125" s="414"/>
      <c r="CN125" s="414"/>
      <c r="CO125" s="414"/>
      <c r="CP125" s="414"/>
      <c r="CQ125" s="414"/>
      <c r="CR125" s="414"/>
      <c r="CS125" s="414"/>
      <c r="CT125" s="414"/>
      <c r="CU125" s="414"/>
      <c r="CV125" s="414"/>
      <c r="CW125" s="414"/>
      <c r="CX125" s="414"/>
      <c r="CY125" s="414"/>
      <c r="CZ125" s="414"/>
      <c r="DA125" s="414"/>
    </row>
    <row r="126" spans="1:105" s="56" customFormat="1" ht="14.25" x14ac:dyDescent="0.2">
      <c r="A126" s="424" t="s">
        <v>99</v>
      </c>
      <c r="B126" s="424"/>
      <c r="C126" s="424"/>
      <c r="D126" s="424"/>
      <c r="E126" s="424"/>
      <c r="F126" s="424"/>
      <c r="G126" s="424"/>
      <c r="H126" s="412" t="s">
        <v>91</v>
      </c>
      <c r="I126" s="412"/>
      <c r="J126" s="412"/>
      <c r="K126" s="412"/>
      <c r="L126" s="412"/>
      <c r="M126" s="412"/>
      <c r="N126" s="412"/>
      <c r="O126" s="412"/>
      <c r="P126" s="412"/>
      <c r="Q126" s="412"/>
      <c r="R126" s="412"/>
      <c r="S126" s="412"/>
      <c r="T126" s="412"/>
      <c r="U126" s="412"/>
      <c r="V126" s="412"/>
      <c r="W126" s="412"/>
      <c r="X126" s="412"/>
      <c r="Y126" s="412"/>
      <c r="Z126" s="412"/>
      <c r="AA126" s="412"/>
      <c r="AB126" s="412"/>
      <c r="AC126" s="412"/>
      <c r="AD126" s="412"/>
      <c r="AE126" s="412"/>
      <c r="AF126" s="412"/>
      <c r="AG126" s="412"/>
      <c r="AH126" s="412"/>
      <c r="AI126" s="412"/>
      <c r="AJ126" s="412"/>
      <c r="AK126" s="412"/>
      <c r="AL126" s="412"/>
      <c r="AM126" s="412"/>
      <c r="AN126" s="412"/>
      <c r="AO126" s="412"/>
      <c r="AP126" s="413"/>
      <c r="AQ126" s="413"/>
      <c r="AR126" s="413"/>
      <c r="AS126" s="413"/>
      <c r="AT126" s="413"/>
      <c r="AU126" s="413"/>
      <c r="AV126" s="413"/>
      <c r="AW126" s="413"/>
      <c r="AX126" s="413"/>
      <c r="AY126" s="413"/>
      <c r="AZ126" s="413"/>
      <c r="BA126" s="413"/>
      <c r="BB126" s="413"/>
      <c r="BC126" s="413"/>
      <c r="BD126" s="413"/>
      <c r="BE126" s="413"/>
      <c r="BF126" s="413"/>
      <c r="BG126" s="413"/>
      <c r="BH126" s="413"/>
      <c r="BI126" s="413"/>
      <c r="BJ126" s="413"/>
      <c r="BK126" s="413"/>
      <c r="BL126" s="413"/>
      <c r="BM126" s="413"/>
      <c r="BN126" s="413"/>
      <c r="BO126" s="413"/>
      <c r="BP126" s="413"/>
      <c r="BQ126" s="413"/>
      <c r="BR126" s="413"/>
      <c r="BS126" s="413"/>
      <c r="BT126" s="413"/>
      <c r="BU126" s="413"/>
      <c r="BV126" s="414"/>
      <c r="BW126" s="414"/>
      <c r="BX126" s="414"/>
      <c r="BY126" s="414"/>
      <c r="BZ126" s="414"/>
      <c r="CA126" s="414"/>
      <c r="CB126" s="414"/>
      <c r="CC126" s="414"/>
      <c r="CD126" s="414"/>
      <c r="CE126" s="414"/>
      <c r="CF126" s="414"/>
      <c r="CG126" s="414"/>
      <c r="CH126" s="414"/>
      <c r="CI126" s="414"/>
      <c r="CJ126" s="414"/>
      <c r="CK126" s="414"/>
      <c r="CL126" s="414"/>
      <c r="CM126" s="414"/>
      <c r="CN126" s="414"/>
      <c r="CO126" s="414"/>
      <c r="CP126" s="414"/>
      <c r="CQ126" s="414"/>
      <c r="CR126" s="414"/>
      <c r="CS126" s="414"/>
      <c r="CT126" s="414"/>
      <c r="CU126" s="414"/>
      <c r="CV126" s="414"/>
      <c r="CW126" s="414"/>
      <c r="CX126" s="414"/>
      <c r="CY126" s="414"/>
      <c r="CZ126" s="414"/>
      <c r="DA126" s="414"/>
    </row>
    <row r="127" spans="1:105" s="56" customFormat="1" ht="13.5" customHeight="1" x14ac:dyDescent="0.2">
      <c r="A127" s="424" t="s">
        <v>100</v>
      </c>
      <c r="B127" s="424"/>
      <c r="C127" s="424"/>
      <c r="D127" s="424"/>
      <c r="E127" s="424"/>
      <c r="F127" s="424"/>
      <c r="G127" s="424"/>
      <c r="H127" s="412" t="s">
        <v>92</v>
      </c>
      <c r="I127" s="412"/>
      <c r="J127" s="412"/>
      <c r="K127" s="412"/>
      <c r="L127" s="412"/>
      <c r="M127" s="412"/>
      <c r="N127" s="412"/>
      <c r="O127" s="412"/>
      <c r="P127" s="412"/>
      <c r="Q127" s="412"/>
      <c r="R127" s="412"/>
      <c r="S127" s="412"/>
      <c r="T127" s="412"/>
      <c r="U127" s="412"/>
      <c r="V127" s="412"/>
      <c r="W127" s="412"/>
      <c r="X127" s="412"/>
      <c r="Y127" s="412"/>
      <c r="Z127" s="412"/>
      <c r="AA127" s="412"/>
      <c r="AB127" s="412"/>
      <c r="AC127" s="412"/>
      <c r="AD127" s="412"/>
      <c r="AE127" s="412"/>
      <c r="AF127" s="412"/>
      <c r="AG127" s="412"/>
      <c r="AH127" s="412"/>
      <c r="AI127" s="412"/>
      <c r="AJ127" s="412"/>
      <c r="AK127" s="412"/>
      <c r="AL127" s="412"/>
      <c r="AM127" s="412"/>
      <c r="AN127" s="412"/>
      <c r="AO127" s="412"/>
      <c r="AP127" s="413"/>
      <c r="AQ127" s="413"/>
      <c r="AR127" s="413"/>
      <c r="AS127" s="413"/>
      <c r="AT127" s="413"/>
      <c r="AU127" s="413"/>
      <c r="AV127" s="413"/>
      <c r="AW127" s="413"/>
      <c r="AX127" s="413"/>
      <c r="AY127" s="413"/>
      <c r="AZ127" s="413"/>
      <c r="BA127" s="413"/>
      <c r="BB127" s="413"/>
      <c r="BC127" s="413"/>
      <c r="BD127" s="413"/>
      <c r="BE127" s="413"/>
      <c r="BF127" s="413"/>
      <c r="BG127" s="413"/>
      <c r="BH127" s="413"/>
      <c r="BI127" s="413"/>
      <c r="BJ127" s="413"/>
      <c r="BK127" s="413"/>
      <c r="BL127" s="413"/>
      <c r="BM127" s="413"/>
      <c r="BN127" s="413"/>
      <c r="BO127" s="413"/>
      <c r="BP127" s="413"/>
      <c r="BQ127" s="413"/>
      <c r="BR127" s="413"/>
      <c r="BS127" s="413"/>
      <c r="BT127" s="413"/>
      <c r="BU127" s="413"/>
      <c r="BV127" s="414"/>
      <c r="BW127" s="414"/>
      <c r="BX127" s="414"/>
      <c r="BY127" s="414"/>
      <c r="BZ127" s="414"/>
      <c r="CA127" s="414"/>
      <c r="CB127" s="414"/>
      <c r="CC127" s="414"/>
      <c r="CD127" s="414"/>
      <c r="CE127" s="414"/>
      <c r="CF127" s="414"/>
      <c r="CG127" s="414"/>
      <c r="CH127" s="414"/>
      <c r="CI127" s="414"/>
      <c r="CJ127" s="414"/>
      <c r="CK127" s="414"/>
      <c r="CL127" s="414"/>
      <c r="CM127" s="414"/>
      <c r="CN127" s="414"/>
      <c r="CO127" s="414"/>
      <c r="CP127" s="414"/>
      <c r="CQ127" s="414"/>
      <c r="CR127" s="414"/>
      <c r="CS127" s="414"/>
      <c r="CT127" s="414"/>
      <c r="CU127" s="414"/>
      <c r="CV127" s="414"/>
      <c r="CW127" s="414"/>
      <c r="CX127" s="414"/>
      <c r="CY127" s="414"/>
      <c r="CZ127" s="414"/>
      <c r="DA127" s="414"/>
    </row>
    <row r="128" spans="1:105" s="56" customFormat="1" ht="14.25" x14ac:dyDescent="0.2">
      <c r="A128" s="424" t="s">
        <v>101</v>
      </c>
      <c r="B128" s="424"/>
      <c r="C128" s="424"/>
      <c r="D128" s="424"/>
      <c r="E128" s="424"/>
      <c r="F128" s="424"/>
      <c r="G128" s="424"/>
      <c r="H128" s="412" t="s">
        <v>93</v>
      </c>
      <c r="I128" s="412"/>
      <c r="J128" s="412"/>
      <c r="K128" s="412"/>
      <c r="L128" s="412"/>
      <c r="M128" s="412"/>
      <c r="N128" s="412"/>
      <c r="O128" s="412"/>
      <c r="P128" s="412"/>
      <c r="Q128" s="412"/>
      <c r="R128" s="412"/>
      <c r="S128" s="412"/>
      <c r="T128" s="412"/>
      <c r="U128" s="412"/>
      <c r="V128" s="412"/>
      <c r="W128" s="412"/>
      <c r="X128" s="412"/>
      <c r="Y128" s="412"/>
      <c r="Z128" s="412"/>
      <c r="AA128" s="412"/>
      <c r="AB128" s="412"/>
      <c r="AC128" s="412"/>
      <c r="AD128" s="412"/>
      <c r="AE128" s="412"/>
      <c r="AF128" s="412"/>
      <c r="AG128" s="412"/>
      <c r="AH128" s="412"/>
      <c r="AI128" s="412"/>
      <c r="AJ128" s="412"/>
      <c r="AK128" s="412"/>
      <c r="AL128" s="412"/>
      <c r="AM128" s="412"/>
      <c r="AN128" s="412"/>
      <c r="AO128" s="412"/>
      <c r="AP128" s="413"/>
      <c r="AQ128" s="413"/>
      <c r="AR128" s="413"/>
      <c r="AS128" s="413"/>
      <c r="AT128" s="413"/>
      <c r="AU128" s="413"/>
      <c r="AV128" s="413"/>
      <c r="AW128" s="413"/>
      <c r="AX128" s="413"/>
      <c r="AY128" s="413"/>
      <c r="AZ128" s="413"/>
      <c r="BA128" s="413"/>
      <c r="BB128" s="413"/>
      <c r="BC128" s="413"/>
      <c r="BD128" s="413"/>
      <c r="BE128" s="413"/>
      <c r="BF128" s="413"/>
      <c r="BG128" s="413"/>
      <c r="BH128" s="413"/>
      <c r="BI128" s="413"/>
      <c r="BJ128" s="413"/>
      <c r="BK128" s="413"/>
      <c r="BL128" s="413"/>
      <c r="BM128" s="413"/>
      <c r="BN128" s="413"/>
      <c r="BO128" s="413"/>
      <c r="BP128" s="413"/>
      <c r="BQ128" s="413"/>
      <c r="BR128" s="413"/>
      <c r="BS128" s="413"/>
      <c r="BT128" s="413"/>
      <c r="BU128" s="413"/>
      <c r="BV128" s="414"/>
      <c r="BW128" s="414"/>
      <c r="BX128" s="414"/>
      <c r="BY128" s="414"/>
      <c r="BZ128" s="414"/>
      <c r="CA128" s="414"/>
      <c r="CB128" s="414"/>
      <c r="CC128" s="414"/>
      <c r="CD128" s="414"/>
      <c r="CE128" s="414"/>
      <c r="CF128" s="414"/>
      <c r="CG128" s="414"/>
      <c r="CH128" s="414"/>
      <c r="CI128" s="414"/>
      <c r="CJ128" s="414"/>
      <c r="CK128" s="414"/>
      <c r="CL128" s="414"/>
      <c r="CM128" s="414"/>
      <c r="CN128" s="414"/>
      <c r="CO128" s="414"/>
      <c r="CP128" s="414"/>
      <c r="CQ128" s="414"/>
      <c r="CR128" s="414"/>
      <c r="CS128" s="414"/>
      <c r="CT128" s="414"/>
      <c r="CU128" s="414"/>
      <c r="CV128" s="414"/>
      <c r="CW128" s="414"/>
      <c r="CX128" s="414"/>
      <c r="CY128" s="414"/>
      <c r="CZ128" s="414"/>
      <c r="DA128" s="414"/>
    </row>
    <row r="129" spans="1:105" ht="15.75" customHeight="1" x14ac:dyDescent="0.25">
      <c r="A129" s="424" t="s">
        <v>102</v>
      </c>
      <c r="B129" s="424"/>
      <c r="C129" s="424"/>
      <c r="D129" s="424"/>
      <c r="E129" s="424"/>
      <c r="F129" s="424"/>
      <c r="G129" s="424"/>
      <c r="H129" s="412" t="s">
        <v>94</v>
      </c>
      <c r="I129" s="412"/>
      <c r="J129" s="412"/>
      <c r="K129" s="412"/>
      <c r="L129" s="412"/>
      <c r="M129" s="412"/>
      <c r="N129" s="412"/>
      <c r="O129" s="412"/>
      <c r="P129" s="412"/>
      <c r="Q129" s="412"/>
      <c r="R129" s="412"/>
      <c r="S129" s="412"/>
      <c r="T129" s="412"/>
      <c r="U129" s="412"/>
      <c r="V129" s="412"/>
      <c r="W129" s="412"/>
      <c r="X129" s="412"/>
      <c r="Y129" s="412"/>
      <c r="Z129" s="412"/>
      <c r="AA129" s="412"/>
      <c r="AB129" s="412"/>
      <c r="AC129" s="412"/>
      <c r="AD129" s="412"/>
      <c r="AE129" s="412"/>
      <c r="AF129" s="412"/>
      <c r="AG129" s="412"/>
      <c r="AH129" s="412"/>
      <c r="AI129" s="412"/>
      <c r="AJ129" s="412"/>
      <c r="AK129" s="412"/>
      <c r="AL129" s="412"/>
      <c r="AM129" s="412"/>
      <c r="AN129" s="412"/>
      <c r="AO129" s="412"/>
      <c r="AP129" s="413"/>
      <c r="AQ129" s="413"/>
      <c r="AR129" s="413"/>
      <c r="AS129" s="413"/>
      <c r="AT129" s="413"/>
      <c r="AU129" s="413"/>
      <c r="AV129" s="413"/>
      <c r="AW129" s="413"/>
      <c r="AX129" s="413"/>
      <c r="AY129" s="413"/>
      <c r="AZ129" s="413"/>
      <c r="BA129" s="413"/>
      <c r="BB129" s="413"/>
      <c r="BC129" s="413"/>
      <c r="BD129" s="413"/>
      <c r="BE129" s="413"/>
      <c r="BF129" s="413"/>
      <c r="BG129" s="413"/>
      <c r="BH129" s="413"/>
      <c r="BI129" s="413"/>
      <c r="BJ129" s="413"/>
      <c r="BK129" s="413"/>
      <c r="BL129" s="413"/>
      <c r="BM129" s="413"/>
      <c r="BN129" s="413"/>
      <c r="BO129" s="413"/>
      <c r="BP129" s="413"/>
      <c r="BQ129" s="413"/>
      <c r="BR129" s="413"/>
      <c r="BS129" s="413"/>
      <c r="BT129" s="413"/>
      <c r="BU129" s="413"/>
      <c r="BV129" s="414"/>
      <c r="BW129" s="414"/>
      <c r="BX129" s="414"/>
      <c r="BY129" s="414"/>
      <c r="BZ129" s="414"/>
      <c r="CA129" s="414"/>
      <c r="CB129" s="414"/>
      <c r="CC129" s="414"/>
      <c r="CD129" s="414"/>
      <c r="CE129" s="414"/>
      <c r="CF129" s="414"/>
      <c r="CG129" s="414"/>
      <c r="CH129" s="414"/>
      <c r="CI129" s="414"/>
      <c r="CJ129" s="414"/>
      <c r="CK129" s="414"/>
      <c r="CL129" s="414"/>
      <c r="CM129" s="414"/>
      <c r="CN129" s="414"/>
      <c r="CO129" s="414"/>
      <c r="CP129" s="414"/>
      <c r="CQ129" s="414"/>
      <c r="CR129" s="414"/>
      <c r="CS129" s="414"/>
      <c r="CT129" s="414"/>
      <c r="CU129" s="414"/>
      <c r="CV129" s="414"/>
      <c r="CW129" s="414"/>
      <c r="CX129" s="414"/>
      <c r="CY129" s="414"/>
      <c r="CZ129" s="414"/>
      <c r="DA129" s="414"/>
    </row>
    <row r="130" spans="1:105" s="56" customFormat="1" ht="14.25" x14ac:dyDescent="0.2">
      <c r="A130" s="424" t="s">
        <v>103</v>
      </c>
      <c r="B130" s="424"/>
      <c r="C130" s="424"/>
      <c r="D130" s="424"/>
      <c r="E130" s="424"/>
      <c r="F130" s="424"/>
      <c r="G130" s="424"/>
      <c r="H130" s="412" t="s">
        <v>309</v>
      </c>
      <c r="I130" s="412"/>
      <c r="J130" s="412"/>
      <c r="K130" s="412"/>
      <c r="L130" s="412"/>
      <c r="M130" s="412"/>
      <c r="N130" s="412"/>
      <c r="O130" s="412"/>
      <c r="P130" s="412"/>
      <c r="Q130" s="412"/>
      <c r="R130" s="412"/>
      <c r="S130" s="412"/>
      <c r="T130" s="412"/>
      <c r="U130" s="412"/>
      <c r="V130" s="412"/>
      <c r="W130" s="412"/>
      <c r="X130" s="412"/>
      <c r="Y130" s="412"/>
      <c r="Z130" s="412"/>
      <c r="AA130" s="412"/>
      <c r="AB130" s="412"/>
      <c r="AC130" s="412"/>
      <c r="AD130" s="412"/>
      <c r="AE130" s="412"/>
      <c r="AF130" s="412"/>
      <c r="AG130" s="412"/>
      <c r="AH130" s="412"/>
      <c r="AI130" s="412"/>
      <c r="AJ130" s="412"/>
      <c r="AK130" s="412"/>
      <c r="AL130" s="412"/>
      <c r="AM130" s="412"/>
      <c r="AN130" s="412"/>
      <c r="AO130" s="412"/>
      <c r="AP130" s="413"/>
      <c r="AQ130" s="413"/>
      <c r="AR130" s="413"/>
      <c r="AS130" s="413"/>
      <c r="AT130" s="413"/>
      <c r="AU130" s="413"/>
      <c r="AV130" s="413"/>
      <c r="AW130" s="413"/>
      <c r="AX130" s="413"/>
      <c r="AY130" s="413"/>
      <c r="AZ130" s="413"/>
      <c r="BA130" s="413"/>
      <c r="BB130" s="413"/>
      <c r="BC130" s="413"/>
      <c r="BD130" s="413"/>
      <c r="BE130" s="413"/>
      <c r="BF130" s="413"/>
      <c r="BG130" s="413"/>
      <c r="BH130" s="413"/>
      <c r="BI130" s="413"/>
      <c r="BJ130" s="413"/>
      <c r="BK130" s="413"/>
      <c r="BL130" s="413"/>
      <c r="BM130" s="413"/>
      <c r="BN130" s="413"/>
      <c r="BO130" s="413"/>
      <c r="BP130" s="413"/>
      <c r="BQ130" s="413"/>
      <c r="BR130" s="413"/>
      <c r="BS130" s="413"/>
      <c r="BT130" s="413"/>
      <c r="BU130" s="413"/>
      <c r="BV130" s="414"/>
      <c r="BW130" s="414"/>
      <c r="BX130" s="414"/>
      <c r="BY130" s="414"/>
      <c r="BZ130" s="414"/>
      <c r="CA130" s="414"/>
      <c r="CB130" s="414"/>
      <c r="CC130" s="414"/>
      <c r="CD130" s="414"/>
      <c r="CE130" s="414"/>
      <c r="CF130" s="414"/>
      <c r="CG130" s="414"/>
      <c r="CH130" s="414"/>
      <c r="CI130" s="414"/>
      <c r="CJ130" s="414"/>
      <c r="CK130" s="414"/>
      <c r="CL130" s="414"/>
      <c r="CM130" s="414"/>
      <c r="CN130" s="414"/>
      <c r="CO130" s="414"/>
      <c r="CP130" s="414"/>
      <c r="CQ130" s="414"/>
      <c r="CR130" s="414"/>
      <c r="CS130" s="414"/>
      <c r="CT130" s="414"/>
      <c r="CU130" s="414"/>
      <c r="CV130" s="414"/>
      <c r="CW130" s="414"/>
      <c r="CX130" s="414"/>
      <c r="CY130" s="414"/>
      <c r="CZ130" s="414"/>
      <c r="DA130" s="414"/>
    </row>
    <row r="131" spans="1:105" ht="12.75" customHeight="1" x14ac:dyDescent="0.25">
      <c r="A131" s="424" t="s">
        <v>104</v>
      </c>
      <c r="B131" s="424"/>
      <c r="C131" s="424"/>
      <c r="D131" s="424"/>
      <c r="E131" s="424"/>
      <c r="F131" s="424"/>
      <c r="G131" s="424"/>
      <c r="H131" s="412" t="s">
        <v>95</v>
      </c>
      <c r="I131" s="412"/>
      <c r="J131" s="412"/>
      <c r="K131" s="412"/>
      <c r="L131" s="412"/>
      <c r="M131" s="412"/>
      <c r="N131" s="412"/>
      <c r="O131" s="412"/>
      <c r="P131" s="412"/>
      <c r="Q131" s="412"/>
      <c r="R131" s="412"/>
      <c r="S131" s="412"/>
      <c r="T131" s="412"/>
      <c r="U131" s="412"/>
      <c r="V131" s="412"/>
      <c r="W131" s="412"/>
      <c r="X131" s="412"/>
      <c r="Y131" s="412"/>
      <c r="Z131" s="412"/>
      <c r="AA131" s="412"/>
      <c r="AB131" s="412"/>
      <c r="AC131" s="412"/>
      <c r="AD131" s="412"/>
      <c r="AE131" s="412"/>
      <c r="AF131" s="412"/>
      <c r="AG131" s="412"/>
      <c r="AH131" s="412"/>
      <c r="AI131" s="412"/>
      <c r="AJ131" s="412"/>
      <c r="AK131" s="412"/>
      <c r="AL131" s="412"/>
      <c r="AM131" s="412"/>
      <c r="AN131" s="412"/>
      <c r="AO131" s="412"/>
      <c r="AP131" s="413"/>
      <c r="AQ131" s="413"/>
      <c r="AR131" s="413"/>
      <c r="AS131" s="413"/>
      <c r="AT131" s="413"/>
      <c r="AU131" s="413"/>
      <c r="AV131" s="413"/>
      <c r="AW131" s="413"/>
      <c r="AX131" s="413"/>
      <c r="AY131" s="413"/>
      <c r="AZ131" s="413"/>
      <c r="BA131" s="413"/>
      <c r="BB131" s="413"/>
      <c r="BC131" s="413"/>
      <c r="BD131" s="413"/>
      <c r="BE131" s="413"/>
      <c r="BF131" s="413"/>
      <c r="BG131" s="413"/>
      <c r="BH131" s="413"/>
      <c r="BI131" s="413"/>
      <c r="BJ131" s="413"/>
      <c r="BK131" s="413"/>
      <c r="BL131" s="413"/>
      <c r="BM131" s="413"/>
      <c r="BN131" s="413"/>
      <c r="BO131" s="413"/>
      <c r="BP131" s="413"/>
      <c r="BQ131" s="413"/>
      <c r="BR131" s="413"/>
      <c r="BS131" s="413"/>
      <c r="BT131" s="413"/>
      <c r="BU131" s="413"/>
      <c r="BV131" s="414"/>
      <c r="BW131" s="414"/>
      <c r="BX131" s="414"/>
      <c r="BY131" s="414"/>
      <c r="BZ131" s="414"/>
      <c r="CA131" s="414"/>
      <c r="CB131" s="414"/>
      <c r="CC131" s="414"/>
      <c r="CD131" s="414"/>
      <c r="CE131" s="414"/>
      <c r="CF131" s="414"/>
      <c r="CG131" s="414"/>
      <c r="CH131" s="414"/>
      <c r="CI131" s="414"/>
      <c r="CJ131" s="414"/>
      <c r="CK131" s="414"/>
      <c r="CL131" s="414"/>
      <c r="CM131" s="414"/>
      <c r="CN131" s="414"/>
      <c r="CO131" s="414"/>
      <c r="CP131" s="414"/>
      <c r="CQ131" s="414"/>
      <c r="CR131" s="414"/>
      <c r="CS131" s="414"/>
      <c r="CT131" s="414"/>
      <c r="CU131" s="414"/>
      <c r="CV131" s="414"/>
      <c r="CW131" s="414"/>
      <c r="CX131" s="414"/>
      <c r="CY131" s="414"/>
      <c r="CZ131" s="414"/>
      <c r="DA131" s="414"/>
    </row>
    <row r="132" spans="1:105" s="57" customFormat="1" ht="11.25" customHeight="1" x14ac:dyDescent="0.2">
      <c r="A132" s="424"/>
      <c r="B132" s="424"/>
      <c r="C132" s="424"/>
      <c r="D132" s="424"/>
      <c r="E132" s="424"/>
      <c r="F132" s="424"/>
      <c r="G132" s="424"/>
      <c r="H132" s="412"/>
      <c r="I132" s="412"/>
      <c r="J132" s="412"/>
      <c r="K132" s="412"/>
      <c r="L132" s="412"/>
      <c r="M132" s="412"/>
      <c r="N132" s="412"/>
      <c r="O132" s="412"/>
      <c r="P132" s="412"/>
      <c r="Q132" s="412"/>
      <c r="R132" s="412"/>
      <c r="S132" s="412"/>
      <c r="T132" s="412"/>
      <c r="U132" s="412"/>
      <c r="V132" s="412"/>
      <c r="W132" s="412"/>
      <c r="X132" s="412"/>
      <c r="Y132" s="412"/>
      <c r="Z132" s="412"/>
      <c r="AA132" s="412"/>
      <c r="AB132" s="412"/>
      <c r="AC132" s="412"/>
      <c r="AD132" s="412"/>
      <c r="AE132" s="412"/>
      <c r="AF132" s="412"/>
      <c r="AG132" s="412"/>
      <c r="AH132" s="412"/>
      <c r="AI132" s="412"/>
      <c r="AJ132" s="412"/>
      <c r="AK132" s="412"/>
      <c r="AL132" s="412"/>
      <c r="AM132" s="412"/>
      <c r="AN132" s="412"/>
      <c r="AO132" s="412"/>
      <c r="AP132" s="413"/>
      <c r="AQ132" s="413"/>
      <c r="AR132" s="413"/>
      <c r="AS132" s="413"/>
      <c r="AT132" s="413"/>
      <c r="AU132" s="413"/>
      <c r="AV132" s="413"/>
      <c r="AW132" s="413"/>
      <c r="AX132" s="413"/>
      <c r="AY132" s="413"/>
      <c r="AZ132" s="413"/>
      <c r="BA132" s="413"/>
      <c r="BB132" s="413"/>
      <c r="BC132" s="413"/>
      <c r="BD132" s="413"/>
      <c r="BE132" s="413"/>
      <c r="BF132" s="413"/>
      <c r="BG132" s="413"/>
      <c r="BH132" s="413"/>
      <c r="BI132" s="413"/>
      <c r="BJ132" s="413"/>
      <c r="BK132" s="413"/>
      <c r="BL132" s="413"/>
      <c r="BM132" s="413"/>
      <c r="BN132" s="413"/>
      <c r="BO132" s="413"/>
      <c r="BP132" s="413"/>
      <c r="BQ132" s="413"/>
      <c r="BR132" s="413"/>
      <c r="BS132" s="413"/>
      <c r="BT132" s="413"/>
      <c r="BU132" s="413"/>
      <c r="BV132" s="414"/>
      <c r="BW132" s="414"/>
      <c r="BX132" s="414"/>
      <c r="BY132" s="414"/>
      <c r="BZ132" s="414"/>
      <c r="CA132" s="414"/>
      <c r="CB132" s="414"/>
      <c r="CC132" s="414"/>
      <c r="CD132" s="414"/>
      <c r="CE132" s="414"/>
      <c r="CF132" s="414"/>
      <c r="CG132" s="414"/>
      <c r="CH132" s="414"/>
      <c r="CI132" s="414"/>
      <c r="CJ132" s="414"/>
      <c r="CK132" s="414"/>
      <c r="CL132" s="414"/>
      <c r="CM132" s="414"/>
      <c r="CN132" s="414"/>
      <c r="CO132" s="414"/>
      <c r="CP132" s="414"/>
      <c r="CQ132" s="414"/>
      <c r="CR132" s="414"/>
      <c r="CS132" s="414"/>
      <c r="CT132" s="414"/>
      <c r="CU132" s="414"/>
      <c r="CV132" s="414"/>
      <c r="CW132" s="414"/>
      <c r="CX132" s="414"/>
      <c r="CY132" s="414"/>
      <c r="CZ132" s="414"/>
      <c r="DA132" s="414"/>
    </row>
    <row r="133" spans="1:105" s="58" customFormat="1" ht="12.75" x14ac:dyDescent="0.2">
      <c r="A133" s="424"/>
      <c r="B133" s="424"/>
      <c r="C133" s="424"/>
      <c r="D133" s="424"/>
      <c r="E133" s="424"/>
      <c r="F133" s="424"/>
      <c r="G133" s="424"/>
      <c r="H133" s="616" t="s">
        <v>59</v>
      </c>
      <c r="I133" s="617"/>
      <c r="J133" s="617"/>
      <c r="K133" s="617"/>
      <c r="L133" s="617"/>
      <c r="M133" s="617"/>
      <c r="N133" s="617"/>
      <c r="O133" s="617"/>
      <c r="P133" s="617"/>
      <c r="Q133" s="617"/>
      <c r="R133" s="617"/>
      <c r="S133" s="617"/>
      <c r="T133" s="617"/>
      <c r="U133" s="617"/>
      <c r="V133" s="617"/>
      <c r="W133" s="617"/>
      <c r="X133" s="617"/>
      <c r="Y133" s="617"/>
      <c r="Z133" s="617"/>
      <c r="AA133" s="617"/>
      <c r="AB133" s="617"/>
      <c r="AC133" s="617"/>
      <c r="AD133" s="617"/>
      <c r="AE133" s="617"/>
      <c r="AF133" s="617"/>
      <c r="AG133" s="617"/>
      <c r="AH133" s="617"/>
      <c r="AI133" s="617"/>
      <c r="AJ133" s="617"/>
      <c r="AK133" s="617"/>
      <c r="AL133" s="617"/>
      <c r="AM133" s="617"/>
      <c r="AN133" s="617"/>
      <c r="AO133" s="618"/>
      <c r="AP133" s="413" t="s">
        <v>8</v>
      </c>
      <c r="AQ133" s="413"/>
      <c r="AR133" s="413"/>
      <c r="AS133" s="413"/>
      <c r="AT133" s="413"/>
      <c r="AU133" s="413"/>
      <c r="AV133" s="413"/>
      <c r="AW133" s="413"/>
      <c r="AX133" s="413"/>
      <c r="AY133" s="413"/>
      <c r="AZ133" s="413"/>
      <c r="BA133" s="413"/>
      <c r="BB133" s="413"/>
      <c r="BC133" s="413"/>
      <c r="BD133" s="413"/>
      <c r="BE133" s="413"/>
      <c r="BF133" s="413" t="s">
        <v>8</v>
      </c>
      <c r="BG133" s="413"/>
      <c r="BH133" s="413"/>
      <c r="BI133" s="413"/>
      <c r="BJ133" s="413"/>
      <c r="BK133" s="413"/>
      <c r="BL133" s="413"/>
      <c r="BM133" s="413"/>
      <c r="BN133" s="413"/>
      <c r="BO133" s="413"/>
      <c r="BP133" s="413"/>
      <c r="BQ133" s="413"/>
      <c r="BR133" s="413"/>
      <c r="BS133" s="413"/>
      <c r="BT133" s="413"/>
      <c r="BU133" s="413"/>
      <c r="BV133" s="413" t="s">
        <v>8</v>
      </c>
      <c r="BW133" s="413"/>
      <c r="BX133" s="413"/>
      <c r="BY133" s="413"/>
      <c r="BZ133" s="413"/>
      <c r="CA133" s="413"/>
      <c r="CB133" s="413"/>
      <c r="CC133" s="413"/>
      <c r="CD133" s="413"/>
      <c r="CE133" s="413"/>
      <c r="CF133" s="413"/>
      <c r="CG133" s="413"/>
      <c r="CH133" s="413"/>
      <c r="CI133" s="413"/>
      <c r="CJ133" s="413"/>
      <c r="CK133" s="413"/>
      <c r="CL133" s="427"/>
      <c r="CM133" s="427"/>
      <c r="CN133" s="427"/>
      <c r="CO133" s="427"/>
      <c r="CP133" s="427"/>
      <c r="CQ133" s="427"/>
      <c r="CR133" s="427"/>
      <c r="CS133" s="427"/>
      <c r="CT133" s="427"/>
      <c r="CU133" s="427"/>
      <c r="CV133" s="427"/>
      <c r="CW133" s="427"/>
      <c r="CX133" s="427"/>
      <c r="CY133" s="427"/>
      <c r="CZ133" s="427"/>
      <c r="DA133" s="427"/>
    </row>
    <row r="134" spans="1:105" s="59" customFormat="1" ht="15" customHeight="1" x14ac:dyDescent="0.25">
      <c r="A134" s="55"/>
      <c r="B134" s="55"/>
      <c r="C134" s="55"/>
      <c r="D134" s="55"/>
      <c r="E134" s="55"/>
      <c r="F134" s="55"/>
      <c r="G134" s="55"/>
      <c r="H134" s="55"/>
      <c r="I134" s="55"/>
      <c r="J134" s="55"/>
      <c r="K134" s="55"/>
      <c r="L134" s="55"/>
      <c r="M134" s="55"/>
      <c r="N134" s="55"/>
      <c r="O134" s="55"/>
      <c r="P134" s="55"/>
      <c r="Q134" s="55"/>
      <c r="R134" s="55"/>
      <c r="S134" s="55"/>
      <c r="T134" s="55"/>
      <c r="U134" s="55"/>
      <c r="V134" s="55"/>
      <c r="W134" s="55"/>
      <c r="X134" s="55"/>
      <c r="Y134" s="55"/>
      <c r="Z134" s="55"/>
      <c r="AA134" s="55"/>
      <c r="AB134" s="55"/>
      <c r="AC134" s="55"/>
      <c r="AD134" s="55"/>
      <c r="AE134" s="55"/>
      <c r="AF134" s="55"/>
      <c r="AG134" s="55"/>
      <c r="AH134" s="55"/>
      <c r="AI134" s="55"/>
      <c r="AJ134" s="55"/>
      <c r="AK134" s="55"/>
      <c r="AL134" s="55"/>
      <c r="AM134" s="55"/>
      <c r="AN134" s="55"/>
      <c r="AO134" s="55"/>
      <c r="AP134" s="55"/>
      <c r="AQ134" s="55"/>
      <c r="AR134" s="55"/>
      <c r="AS134" s="55"/>
      <c r="AT134" s="55"/>
      <c r="AU134" s="55"/>
      <c r="AV134" s="55"/>
      <c r="AW134" s="55"/>
      <c r="AX134" s="55"/>
      <c r="AY134" s="55"/>
      <c r="AZ134" s="55"/>
      <c r="BA134" s="55"/>
      <c r="BB134" s="55"/>
      <c r="BC134" s="55"/>
      <c r="BD134" s="55"/>
      <c r="BE134" s="55"/>
      <c r="BF134" s="55"/>
      <c r="BG134" s="55"/>
      <c r="BH134" s="55"/>
      <c r="BI134" s="55"/>
      <c r="BJ134" s="55"/>
      <c r="BK134" s="55"/>
      <c r="BL134" s="55"/>
      <c r="BM134" s="55"/>
      <c r="BN134" s="55"/>
      <c r="BO134" s="55"/>
      <c r="BP134" s="55"/>
      <c r="BQ134" s="55"/>
      <c r="BR134" s="55"/>
      <c r="BS134" s="55"/>
      <c r="BT134" s="55"/>
      <c r="BU134" s="55"/>
      <c r="BV134" s="55"/>
      <c r="BW134" s="55"/>
      <c r="BX134" s="55"/>
      <c r="BY134" s="55"/>
      <c r="BZ134" s="55"/>
      <c r="CA134" s="55"/>
      <c r="CB134" s="55"/>
      <c r="CC134" s="55"/>
      <c r="CD134" s="55"/>
      <c r="CE134" s="55"/>
      <c r="CF134" s="55"/>
      <c r="CG134" s="55"/>
      <c r="CH134" s="55"/>
      <c r="CI134" s="55"/>
      <c r="CJ134" s="55"/>
      <c r="CK134" s="55"/>
      <c r="CL134" s="55"/>
      <c r="CM134" s="55"/>
      <c r="CN134" s="55"/>
      <c r="CO134" s="55"/>
      <c r="CP134" s="55"/>
      <c r="CQ134" s="55"/>
      <c r="CR134" s="55"/>
      <c r="CS134" s="55"/>
      <c r="CT134" s="55"/>
      <c r="CU134" s="55"/>
      <c r="CV134" s="55"/>
      <c r="CW134" s="55"/>
      <c r="CX134" s="55"/>
      <c r="CY134" s="55"/>
      <c r="CZ134" s="55"/>
      <c r="DA134" s="55"/>
    </row>
    <row r="135" spans="1:105" s="59" customFormat="1" ht="15" customHeight="1" x14ac:dyDescent="0.2">
      <c r="A135" s="536" t="s">
        <v>63</v>
      </c>
      <c r="B135" s="536"/>
      <c r="C135" s="536"/>
      <c r="D135" s="536"/>
      <c r="E135" s="536"/>
      <c r="F135" s="536"/>
      <c r="G135" s="536"/>
      <c r="H135" s="536"/>
      <c r="I135" s="536"/>
      <c r="J135" s="536"/>
      <c r="K135" s="536"/>
      <c r="L135" s="536"/>
      <c r="M135" s="536"/>
      <c r="N135" s="536"/>
      <c r="O135" s="536"/>
      <c r="P135" s="536"/>
      <c r="Q135" s="536"/>
      <c r="R135" s="536"/>
      <c r="S135" s="536"/>
      <c r="T135" s="536"/>
      <c r="U135" s="536"/>
      <c r="V135" s="536"/>
      <c r="W135" s="536"/>
      <c r="X135" s="536"/>
      <c r="Y135" s="536"/>
      <c r="Z135" s="536"/>
      <c r="AA135" s="536"/>
      <c r="AB135" s="536"/>
      <c r="AC135" s="536"/>
      <c r="AD135" s="536"/>
      <c r="AE135" s="536"/>
      <c r="AF135" s="536"/>
      <c r="AG135" s="536"/>
      <c r="AH135" s="536"/>
      <c r="AI135" s="536"/>
      <c r="AJ135" s="536"/>
      <c r="AK135" s="536"/>
      <c r="AL135" s="536"/>
      <c r="AM135" s="536"/>
      <c r="AN135" s="536"/>
      <c r="AO135" s="536"/>
      <c r="AP135" s="536"/>
      <c r="AQ135" s="536"/>
      <c r="AR135" s="536"/>
      <c r="AS135" s="536"/>
      <c r="AT135" s="536"/>
      <c r="AU135" s="536"/>
      <c r="AV135" s="536"/>
      <c r="AW135" s="536"/>
      <c r="AX135" s="536"/>
      <c r="AY135" s="536"/>
      <c r="AZ135" s="536"/>
      <c r="BA135" s="536"/>
      <c r="BB135" s="536"/>
      <c r="BC135" s="536"/>
      <c r="BD135" s="536"/>
      <c r="BE135" s="536"/>
      <c r="BF135" s="536"/>
      <c r="BG135" s="536"/>
      <c r="BH135" s="536"/>
      <c r="BI135" s="536"/>
      <c r="BJ135" s="536"/>
      <c r="BK135" s="536"/>
      <c r="BL135" s="536"/>
      <c r="BM135" s="536"/>
      <c r="BN135" s="536"/>
      <c r="BO135" s="536"/>
      <c r="BP135" s="536"/>
      <c r="BQ135" s="536"/>
      <c r="BR135" s="536"/>
      <c r="BS135" s="536"/>
      <c r="BT135" s="536"/>
      <c r="BU135" s="536"/>
      <c r="BV135" s="536"/>
      <c r="BW135" s="536"/>
      <c r="BX135" s="536"/>
      <c r="BY135" s="536"/>
      <c r="BZ135" s="536"/>
      <c r="CA135" s="536"/>
      <c r="CB135" s="536"/>
      <c r="CC135" s="536"/>
      <c r="CD135" s="536"/>
      <c r="CE135" s="536"/>
      <c r="CF135" s="536"/>
      <c r="CG135" s="536"/>
      <c r="CH135" s="536"/>
      <c r="CI135" s="536"/>
      <c r="CJ135" s="536"/>
      <c r="CK135" s="536"/>
      <c r="CL135" s="536"/>
      <c r="CM135" s="536"/>
      <c r="CN135" s="536"/>
      <c r="CO135" s="536"/>
      <c r="CP135" s="536"/>
      <c r="CQ135" s="536"/>
      <c r="CR135" s="536"/>
      <c r="CS135" s="536"/>
      <c r="CT135" s="536"/>
      <c r="CU135" s="536"/>
      <c r="CV135" s="536"/>
      <c r="CW135" s="536"/>
      <c r="CX135" s="536"/>
      <c r="CY135" s="536"/>
      <c r="CZ135" s="536"/>
      <c r="DA135" s="536"/>
    </row>
    <row r="136" spans="1:105" s="59" customFormat="1" ht="9" customHeight="1" x14ac:dyDescent="0.25">
      <c r="A136" s="55"/>
      <c r="B136" s="55"/>
      <c r="C136" s="55"/>
      <c r="D136" s="55"/>
      <c r="E136" s="55"/>
      <c r="F136" s="55"/>
      <c r="G136" s="55"/>
      <c r="H136" s="55"/>
      <c r="I136" s="55"/>
      <c r="J136" s="55"/>
      <c r="K136" s="55"/>
      <c r="L136" s="55"/>
      <c r="M136" s="55"/>
      <c r="N136" s="55"/>
      <c r="O136" s="55"/>
      <c r="P136" s="55"/>
      <c r="Q136" s="55"/>
      <c r="R136" s="55"/>
      <c r="S136" s="55"/>
      <c r="T136" s="55"/>
      <c r="U136" s="55"/>
      <c r="V136" s="55"/>
      <c r="W136" s="55"/>
      <c r="X136" s="55"/>
      <c r="Y136" s="55"/>
      <c r="Z136" s="55"/>
      <c r="AA136" s="55"/>
      <c r="AB136" s="55"/>
      <c r="AC136" s="55"/>
      <c r="AD136" s="55"/>
      <c r="AE136" s="55"/>
      <c r="AF136" s="55"/>
      <c r="AG136" s="55"/>
      <c r="AH136" s="55"/>
      <c r="AI136" s="55"/>
      <c r="AJ136" s="55"/>
      <c r="AK136" s="55"/>
      <c r="AL136" s="55"/>
      <c r="AM136" s="55"/>
      <c r="AN136" s="55"/>
      <c r="AO136" s="55"/>
      <c r="AP136" s="55"/>
      <c r="AQ136" s="55"/>
      <c r="AR136" s="55"/>
      <c r="AS136" s="55"/>
      <c r="AT136" s="55"/>
      <c r="AU136" s="55"/>
      <c r="AV136" s="55"/>
      <c r="AW136" s="55"/>
      <c r="AX136" s="55"/>
      <c r="AY136" s="55"/>
      <c r="AZ136" s="55"/>
      <c r="BA136" s="55"/>
      <c r="BB136" s="55"/>
      <c r="BC136" s="55"/>
      <c r="BD136" s="55"/>
      <c r="BE136" s="55"/>
      <c r="BF136" s="55"/>
      <c r="BG136" s="55"/>
      <c r="BH136" s="55"/>
      <c r="BI136" s="55"/>
      <c r="BJ136" s="55"/>
      <c r="BK136" s="55"/>
      <c r="BL136" s="55"/>
      <c r="BM136" s="55"/>
      <c r="BN136" s="55"/>
      <c r="BO136" s="55"/>
      <c r="BP136" s="55"/>
      <c r="BQ136" s="55"/>
      <c r="BR136" s="55"/>
      <c r="BS136" s="55"/>
      <c r="BT136" s="55"/>
      <c r="BU136" s="55"/>
      <c r="BV136" s="55"/>
      <c r="BW136" s="55"/>
      <c r="BX136" s="55"/>
      <c r="BY136" s="55"/>
      <c r="BZ136" s="55"/>
      <c r="CA136" s="55"/>
      <c r="CB136" s="55"/>
      <c r="CC136" s="55"/>
      <c r="CD136" s="55"/>
      <c r="CE136" s="55"/>
      <c r="CF136" s="55"/>
      <c r="CG136" s="55"/>
      <c r="CH136" s="55"/>
      <c r="CI136" s="55"/>
      <c r="CJ136" s="55"/>
      <c r="CK136" s="55"/>
      <c r="CL136" s="55"/>
      <c r="CM136" s="55"/>
      <c r="CN136" s="55"/>
      <c r="CO136" s="55"/>
      <c r="CP136" s="55"/>
      <c r="CQ136" s="55"/>
      <c r="CR136" s="55"/>
      <c r="CS136" s="55"/>
      <c r="CT136" s="55"/>
      <c r="CU136" s="55"/>
      <c r="CV136" s="55"/>
      <c r="CW136" s="55"/>
      <c r="CX136" s="55"/>
      <c r="CY136" s="55"/>
      <c r="CZ136" s="55"/>
      <c r="DA136" s="55"/>
    </row>
    <row r="137" spans="1:105" s="59" customFormat="1" ht="24" customHeight="1" x14ac:dyDescent="0.2">
      <c r="A137" s="431" t="s">
        <v>0</v>
      </c>
      <c r="B137" s="432"/>
      <c r="C137" s="432"/>
      <c r="D137" s="432"/>
      <c r="E137" s="432"/>
      <c r="F137" s="432"/>
      <c r="G137" s="433"/>
      <c r="H137" s="431" t="s">
        <v>14</v>
      </c>
      <c r="I137" s="432"/>
      <c r="J137" s="432"/>
      <c r="K137" s="432"/>
      <c r="L137" s="432"/>
      <c r="M137" s="432"/>
      <c r="N137" s="432"/>
      <c r="O137" s="432"/>
      <c r="P137" s="432"/>
      <c r="Q137" s="432"/>
      <c r="R137" s="432"/>
      <c r="S137" s="432"/>
      <c r="T137" s="432"/>
      <c r="U137" s="432"/>
      <c r="V137" s="432"/>
      <c r="W137" s="432"/>
      <c r="X137" s="432"/>
      <c r="Y137" s="432"/>
      <c r="Z137" s="432"/>
      <c r="AA137" s="432"/>
      <c r="AB137" s="432"/>
      <c r="AC137" s="432"/>
      <c r="AD137" s="432"/>
      <c r="AE137" s="432"/>
      <c r="AF137" s="432"/>
      <c r="AG137" s="432"/>
      <c r="AH137" s="432"/>
      <c r="AI137" s="432"/>
      <c r="AJ137" s="432"/>
      <c r="AK137" s="432"/>
      <c r="AL137" s="432"/>
      <c r="AM137" s="432"/>
      <c r="AN137" s="432"/>
      <c r="AO137" s="432"/>
      <c r="AP137" s="432"/>
      <c r="AQ137" s="432"/>
      <c r="AR137" s="432"/>
      <c r="AS137" s="432"/>
      <c r="AT137" s="432"/>
      <c r="AU137" s="432"/>
      <c r="AV137" s="432"/>
      <c r="AW137" s="432"/>
      <c r="AX137" s="432"/>
      <c r="AY137" s="432"/>
      <c r="AZ137" s="432"/>
      <c r="BA137" s="432"/>
      <c r="BB137" s="432"/>
      <c r="BC137" s="433"/>
      <c r="BD137" s="431" t="s">
        <v>64</v>
      </c>
      <c r="BE137" s="432"/>
      <c r="BF137" s="432"/>
      <c r="BG137" s="432"/>
      <c r="BH137" s="432"/>
      <c r="BI137" s="432"/>
      <c r="BJ137" s="432"/>
      <c r="BK137" s="432"/>
      <c r="BL137" s="432"/>
      <c r="BM137" s="432"/>
      <c r="BN137" s="432"/>
      <c r="BO137" s="432"/>
      <c r="BP137" s="432"/>
      <c r="BQ137" s="432"/>
      <c r="BR137" s="432"/>
      <c r="BS137" s="433"/>
      <c r="BT137" s="431" t="s">
        <v>65</v>
      </c>
      <c r="BU137" s="432"/>
      <c r="BV137" s="432"/>
      <c r="BW137" s="432"/>
      <c r="BX137" s="432"/>
      <c r="BY137" s="432"/>
      <c r="BZ137" s="432"/>
      <c r="CA137" s="432"/>
      <c r="CB137" s="432"/>
      <c r="CC137" s="432"/>
      <c r="CD137" s="432"/>
      <c r="CE137" s="432"/>
      <c r="CF137" s="432"/>
      <c r="CG137" s="432"/>
      <c r="CH137" s="432"/>
      <c r="CI137" s="433"/>
      <c r="CJ137" s="431" t="s">
        <v>48</v>
      </c>
      <c r="CK137" s="432"/>
      <c r="CL137" s="432"/>
      <c r="CM137" s="432"/>
      <c r="CN137" s="432"/>
      <c r="CO137" s="432"/>
      <c r="CP137" s="432"/>
      <c r="CQ137" s="432"/>
      <c r="CR137" s="432"/>
      <c r="CS137" s="432"/>
      <c r="CT137" s="432"/>
      <c r="CU137" s="432"/>
      <c r="CV137" s="432"/>
      <c r="CW137" s="432"/>
      <c r="CX137" s="432"/>
      <c r="CY137" s="432"/>
      <c r="CZ137" s="432"/>
      <c r="DA137" s="433"/>
    </row>
    <row r="138" spans="1:105" s="59" customFormat="1" ht="15" customHeight="1" x14ac:dyDescent="0.2">
      <c r="A138" s="429">
        <v>1</v>
      </c>
      <c r="B138" s="429"/>
      <c r="C138" s="429"/>
      <c r="D138" s="429"/>
      <c r="E138" s="429"/>
      <c r="F138" s="429"/>
      <c r="G138" s="429"/>
      <c r="H138" s="429">
        <v>2</v>
      </c>
      <c r="I138" s="429"/>
      <c r="J138" s="429"/>
      <c r="K138" s="429"/>
      <c r="L138" s="429"/>
      <c r="M138" s="429"/>
      <c r="N138" s="429"/>
      <c r="O138" s="429"/>
      <c r="P138" s="429"/>
      <c r="Q138" s="429"/>
      <c r="R138" s="429"/>
      <c r="S138" s="429"/>
      <c r="T138" s="429"/>
      <c r="U138" s="429"/>
      <c r="V138" s="429"/>
      <c r="W138" s="429"/>
      <c r="X138" s="429"/>
      <c r="Y138" s="429"/>
      <c r="Z138" s="429"/>
      <c r="AA138" s="429"/>
      <c r="AB138" s="429"/>
      <c r="AC138" s="429"/>
      <c r="AD138" s="429"/>
      <c r="AE138" s="429"/>
      <c r="AF138" s="429"/>
      <c r="AG138" s="429"/>
      <c r="AH138" s="429"/>
      <c r="AI138" s="429"/>
      <c r="AJ138" s="429"/>
      <c r="AK138" s="429"/>
      <c r="AL138" s="429"/>
      <c r="AM138" s="429"/>
      <c r="AN138" s="429"/>
      <c r="AO138" s="429"/>
      <c r="AP138" s="429"/>
      <c r="AQ138" s="429"/>
      <c r="AR138" s="429"/>
      <c r="AS138" s="429"/>
      <c r="AT138" s="429"/>
      <c r="AU138" s="429"/>
      <c r="AV138" s="429"/>
      <c r="AW138" s="429"/>
      <c r="AX138" s="429"/>
      <c r="AY138" s="429"/>
      <c r="AZ138" s="429"/>
      <c r="BA138" s="429"/>
      <c r="BB138" s="429"/>
      <c r="BC138" s="429"/>
      <c r="BD138" s="429">
        <v>3</v>
      </c>
      <c r="BE138" s="429"/>
      <c r="BF138" s="429"/>
      <c r="BG138" s="429"/>
      <c r="BH138" s="429"/>
      <c r="BI138" s="429"/>
      <c r="BJ138" s="429"/>
      <c r="BK138" s="429"/>
      <c r="BL138" s="429"/>
      <c r="BM138" s="429"/>
      <c r="BN138" s="429"/>
      <c r="BO138" s="429"/>
      <c r="BP138" s="429"/>
      <c r="BQ138" s="429"/>
      <c r="BR138" s="429"/>
      <c r="BS138" s="429"/>
      <c r="BT138" s="429">
        <v>4</v>
      </c>
      <c r="BU138" s="429"/>
      <c r="BV138" s="429"/>
      <c r="BW138" s="429"/>
      <c r="BX138" s="429"/>
      <c r="BY138" s="429"/>
      <c r="BZ138" s="429"/>
      <c r="CA138" s="429"/>
      <c r="CB138" s="429"/>
      <c r="CC138" s="429"/>
      <c r="CD138" s="429"/>
      <c r="CE138" s="429"/>
      <c r="CF138" s="429"/>
      <c r="CG138" s="429"/>
      <c r="CH138" s="429"/>
      <c r="CI138" s="429"/>
      <c r="CJ138" s="429">
        <v>5</v>
      </c>
      <c r="CK138" s="429"/>
      <c r="CL138" s="429"/>
      <c r="CM138" s="429"/>
      <c r="CN138" s="429"/>
      <c r="CO138" s="429"/>
      <c r="CP138" s="429"/>
      <c r="CQ138" s="429"/>
      <c r="CR138" s="429"/>
      <c r="CS138" s="429"/>
      <c r="CT138" s="429"/>
      <c r="CU138" s="429"/>
      <c r="CV138" s="429"/>
      <c r="CW138" s="429"/>
      <c r="CX138" s="429"/>
      <c r="CY138" s="429"/>
      <c r="CZ138" s="429"/>
      <c r="DA138" s="429"/>
    </row>
    <row r="139" spans="1:105" s="59" customFormat="1" ht="15" customHeight="1" x14ac:dyDescent="0.2">
      <c r="A139" s="424" t="s">
        <v>26</v>
      </c>
      <c r="B139" s="424"/>
      <c r="C139" s="424"/>
      <c r="D139" s="424"/>
      <c r="E139" s="424"/>
      <c r="F139" s="424"/>
      <c r="G139" s="424"/>
      <c r="H139" s="412"/>
      <c r="I139" s="412"/>
      <c r="J139" s="412"/>
      <c r="K139" s="412"/>
      <c r="L139" s="412"/>
      <c r="M139" s="412"/>
      <c r="N139" s="412"/>
      <c r="O139" s="412"/>
      <c r="P139" s="412"/>
      <c r="Q139" s="412"/>
      <c r="R139" s="412"/>
      <c r="S139" s="412"/>
      <c r="T139" s="412"/>
      <c r="U139" s="412"/>
      <c r="V139" s="412"/>
      <c r="W139" s="412"/>
      <c r="X139" s="412"/>
      <c r="Y139" s="412"/>
      <c r="Z139" s="412"/>
      <c r="AA139" s="412"/>
      <c r="AB139" s="412"/>
      <c r="AC139" s="412"/>
      <c r="AD139" s="412"/>
      <c r="AE139" s="412"/>
      <c r="AF139" s="412"/>
      <c r="AG139" s="412"/>
      <c r="AH139" s="412"/>
      <c r="AI139" s="412"/>
      <c r="AJ139" s="412"/>
      <c r="AK139" s="412"/>
      <c r="AL139" s="412"/>
      <c r="AM139" s="412"/>
      <c r="AN139" s="412"/>
      <c r="AO139" s="412"/>
      <c r="AP139" s="412"/>
      <c r="AQ139" s="412"/>
      <c r="AR139" s="412"/>
      <c r="AS139" s="412"/>
      <c r="AT139" s="412"/>
      <c r="AU139" s="412"/>
      <c r="AV139" s="412"/>
      <c r="AW139" s="412"/>
      <c r="AX139" s="412"/>
      <c r="AY139" s="412"/>
      <c r="AZ139" s="412"/>
      <c r="BA139" s="412"/>
      <c r="BB139" s="412"/>
      <c r="BC139" s="412"/>
      <c r="BD139" s="413"/>
      <c r="BE139" s="413"/>
      <c r="BF139" s="413"/>
      <c r="BG139" s="413"/>
      <c r="BH139" s="413"/>
      <c r="BI139" s="413"/>
      <c r="BJ139" s="413"/>
      <c r="BK139" s="413"/>
      <c r="BL139" s="413"/>
      <c r="BM139" s="413"/>
      <c r="BN139" s="413"/>
      <c r="BO139" s="413"/>
      <c r="BP139" s="413"/>
      <c r="BQ139" s="413"/>
      <c r="BR139" s="413"/>
      <c r="BS139" s="413"/>
      <c r="BT139" s="414"/>
      <c r="BU139" s="414"/>
      <c r="BV139" s="414"/>
      <c r="BW139" s="414"/>
      <c r="BX139" s="414"/>
      <c r="BY139" s="414"/>
      <c r="BZ139" s="414"/>
      <c r="CA139" s="414"/>
      <c r="CB139" s="414"/>
      <c r="CC139" s="414"/>
      <c r="CD139" s="414"/>
      <c r="CE139" s="414"/>
      <c r="CF139" s="414"/>
      <c r="CG139" s="414"/>
      <c r="CH139" s="414"/>
      <c r="CI139" s="414"/>
      <c r="CJ139" s="414"/>
      <c r="CK139" s="414"/>
      <c r="CL139" s="414"/>
      <c r="CM139" s="414"/>
      <c r="CN139" s="414"/>
      <c r="CO139" s="414"/>
      <c r="CP139" s="414"/>
      <c r="CQ139" s="414"/>
      <c r="CR139" s="414"/>
      <c r="CS139" s="414"/>
      <c r="CT139" s="414"/>
      <c r="CU139" s="414"/>
      <c r="CV139" s="414"/>
      <c r="CW139" s="414"/>
      <c r="CX139" s="414"/>
      <c r="CY139" s="414"/>
      <c r="CZ139" s="414"/>
      <c r="DA139" s="414"/>
    </row>
    <row r="140" spans="1:105" s="59" customFormat="1" ht="15" customHeight="1" x14ac:dyDescent="0.2">
      <c r="A140" s="424" t="s">
        <v>30</v>
      </c>
      <c r="B140" s="424"/>
      <c r="C140" s="424"/>
      <c r="D140" s="424"/>
      <c r="E140" s="424"/>
      <c r="F140" s="424"/>
      <c r="G140" s="424"/>
      <c r="H140" s="412"/>
      <c r="I140" s="412"/>
      <c r="J140" s="412"/>
      <c r="K140" s="412"/>
      <c r="L140" s="412"/>
      <c r="M140" s="412"/>
      <c r="N140" s="412"/>
      <c r="O140" s="412"/>
      <c r="P140" s="412"/>
      <c r="Q140" s="412"/>
      <c r="R140" s="412"/>
      <c r="S140" s="412"/>
      <c r="T140" s="412"/>
      <c r="U140" s="412"/>
      <c r="V140" s="412"/>
      <c r="W140" s="412"/>
      <c r="X140" s="412"/>
      <c r="Y140" s="412"/>
      <c r="Z140" s="412"/>
      <c r="AA140" s="412"/>
      <c r="AB140" s="412"/>
      <c r="AC140" s="412"/>
      <c r="AD140" s="412"/>
      <c r="AE140" s="412"/>
      <c r="AF140" s="412"/>
      <c r="AG140" s="412"/>
      <c r="AH140" s="412"/>
      <c r="AI140" s="412"/>
      <c r="AJ140" s="412"/>
      <c r="AK140" s="412"/>
      <c r="AL140" s="412"/>
      <c r="AM140" s="412"/>
      <c r="AN140" s="412"/>
      <c r="AO140" s="412"/>
      <c r="AP140" s="412"/>
      <c r="AQ140" s="412"/>
      <c r="AR140" s="412"/>
      <c r="AS140" s="412"/>
      <c r="AT140" s="412"/>
      <c r="AU140" s="412"/>
      <c r="AV140" s="412"/>
      <c r="AW140" s="412"/>
      <c r="AX140" s="412"/>
      <c r="AY140" s="412"/>
      <c r="AZ140" s="412"/>
      <c r="BA140" s="412"/>
      <c r="BB140" s="412"/>
      <c r="BC140" s="412"/>
      <c r="BD140" s="413"/>
      <c r="BE140" s="413"/>
      <c r="BF140" s="413"/>
      <c r="BG140" s="413"/>
      <c r="BH140" s="413"/>
      <c r="BI140" s="413"/>
      <c r="BJ140" s="413"/>
      <c r="BK140" s="413"/>
      <c r="BL140" s="413"/>
      <c r="BM140" s="413"/>
      <c r="BN140" s="413"/>
      <c r="BO140" s="413"/>
      <c r="BP140" s="413"/>
      <c r="BQ140" s="413"/>
      <c r="BR140" s="413"/>
      <c r="BS140" s="413"/>
      <c r="BT140" s="414"/>
      <c r="BU140" s="414"/>
      <c r="BV140" s="414"/>
      <c r="BW140" s="414"/>
      <c r="BX140" s="414"/>
      <c r="BY140" s="414"/>
      <c r="BZ140" s="414"/>
      <c r="CA140" s="414"/>
      <c r="CB140" s="414"/>
      <c r="CC140" s="414"/>
      <c r="CD140" s="414"/>
      <c r="CE140" s="414"/>
      <c r="CF140" s="414"/>
      <c r="CG140" s="414"/>
      <c r="CH140" s="414"/>
      <c r="CI140" s="414"/>
      <c r="CJ140" s="414"/>
      <c r="CK140" s="414"/>
      <c r="CL140" s="414"/>
      <c r="CM140" s="414"/>
      <c r="CN140" s="414"/>
      <c r="CO140" s="414"/>
      <c r="CP140" s="414"/>
      <c r="CQ140" s="414"/>
      <c r="CR140" s="414"/>
      <c r="CS140" s="414"/>
      <c r="CT140" s="414"/>
      <c r="CU140" s="414"/>
      <c r="CV140" s="414"/>
      <c r="CW140" s="414"/>
      <c r="CX140" s="414"/>
      <c r="CY140" s="414"/>
      <c r="CZ140" s="414"/>
      <c r="DA140" s="414"/>
    </row>
    <row r="141" spans="1:105" s="59" customFormat="1" ht="15" customHeight="1" x14ac:dyDescent="0.2">
      <c r="A141" s="424"/>
      <c r="B141" s="424"/>
      <c r="C141" s="424"/>
      <c r="D141" s="424"/>
      <c r="E141" s="424"/>
      <c r="F141" s="424"/>
      <c r="G141" s="424"/>
      <c r="H141" s="425" t="s">
        <v>7</v>
      </c>
      <c r="I141" s="425"/>
      <c r="J141" s="425"/>
      <c r="K141" s="425"/>
      <c r="L141" s="425"/>
      <c r="M141" s="425"/>
      <c r="N141" s="425"/>
      <c r="O141" s="425"/>
      <c r="P141" s="425"/>
      <c r="Q141" s="425"/>
      <c r="R141" s="425"/>
      <c r="S141" s="425"/>
      <c r="T141" s="425"/>
      <c r="U141" s="425"/>
      <c r="V141" s="425"/>
      <c r="W141" s="425"/>
      <c r="X141" s="425"/>
      <c r="Y141" s="425"/>
      <c r="Z141" s="425"/>
      <c r="AA141" s="425"/>
      <c r="AB141" s="425"/>
      <c r="AC141" s="425"/>
      <c r="AD141" s="425"/>
      <c r="AE141" s="425"/>
      <c r="AF141" s="425"/>
      <c r="AG141" s="425"/>
      <c r="AH141" s="425"/>
      <c r="AI141" s="425"/>
      <c r="AJ141" s="425"/>
      <c r="AK141" s="425"/>
      <c r="AL141" s="425"/>
      <c r="AM141" s="425"/>
      <c r="AN141" s="425"/>
      <c r="AO141" s="425"/>
      <c r="AP141" s="425"/>
      <c r="AQ141" s="425"/>
      <c r="AR141" s="425"/>
      <c r="AS141" s="425"/>
      <c r="AT141" s="425"/>
      <c r="AU141" s="425"/>
      <c r="AV141" s="425"/>
      <c r="AW141" s="425"/>
      <c r="AX141" s="425"/>
      <c r="AY141" s="425"/>
      <c r="AZ141" s="425"/>
      <c r="BA141" s="425"/>
      <c r="BB141" s="425"/>
      <c r="BC141" s="426"/>
      <c r="BD141" s="413"/>
      <c r="BE141" s="413"/>
      <c r="BF141" s="413"/>
      <c r="BG141" s="413"/>
      <c r="BH141" s="413"/>
      <c r="BI141" s="413"/>
      <c r="BJ141" s="413"/>
      <c r="BK141" s="413"/>
      <c r="BL141" s="413"/>
      <c r="BM141" s="413"/>
      <c r="BN141" s="413"/>
      <c r="BO141" s="413"/>
      <c r="BP141" s="413"/>
      <c r="BQ141" s="413"/>
      <c r="BR141" s="413"/>
      <c r="BS141" s="413"/>
      <c r="BT141" s="414"/>
      <c r="BU141" s="414"/>
      <c r="BV141" s="414"/>
      <c r="BW141" s="414"/>
      <c r="BX141" s="414"/>
      <c r="BY141" s="414"/>
      <c r="BZ141" s="414"/>
      <c r="CA141" s="414"/>
      <c r="CB141" s="414"/>
      <c r="CC141" s="414"/>
      <c r="CD141" s="414"/>
      <c r="CE141" s="414"/>
      <c r="CF141" s="414"/>
      <c r="CG141" s="414"/>
      <c r="CH141" s="414"/>
      <c r="CI141" s="414"/>
      <c r="CJ141" s="414"/>
      <c r="CK141" s="414"/>
      <c r="CL141" s="414"/>
      <c r="CM141" s="414"/>
      <c r="CN141" s="414"/>
      <c r="CO141" s="414"/>
      <c r="CP141" s="414"/>
      <c r="CQ141" s="414"/>
      <c r="CR141" s="414"/>
      <c r="CS141" s="414"/>
      <c r="CT141" s="414"/>
      <c r="CU141" s="414"/>
      <c r="CV141" s="414"/>
      <c r="CW141" s="414"/>
      <c r="CX141" s="414"/>
      <c r="CY141" s="414"/>
      <c r="CZ141" s="414"/>
      <c r="DA141" s="414"/>
    </row>
    <row r="142" spans="1:105" s="59" customFormat="1" ht="9" customHeight="1" x14ac:dyDescent="0.25">
      <c r="A142" s="55"/>
      <c r="B142" s="55"/>
      <c r="C142" s="55"/>
      <c r="D142" s="55"/>
      <c r="E142" s="55"/>
      <c r="F142" s="55"/>
      <c r="G142" s="55"/>
      <c r="H142" s="55"/>
      <c r="I142" s="55"/>
      <c r="J142" s="55"/>
      <c r="K142" s="55"/>
      <c r="L142" s="55"/>
      <c r="M142" s="55"/>
      <c r="N142" s="55"/>
      <c r="O142" s="55"/>
      <c r="P142" s="55"/>
      <c r="Q142" s="55"/>
      <c r="R142" s="55"/>
      <c r="S142" s="55"/>
      <c r="T142" s="55"/>
      <c r="U142" s="55"/>
      <c r="V142" s="55"/>
      <c r="W142" s="55"/>
      <c r="X142" s="55"/>
      <c r="Y142" s="55"/>
      <c r="Z142" s="55"/>
      <c r="AA142" s="55"/>
      <c r="AB142" s="55"/>
      <c r="AC142" s="55"/>
      <c r="AD142" s="55"/>
      <c r="AE142" s="55"/>
      <c r="AF142" s="55"/>
      <c r="AG142" s="55"/>
      <c r="AH142" s="55"/>
      <c r="AI142" s="55"/>
      <c r="AJ142" s="55"/>
      <c r="AK142" s="55"/>
      <c r="AL142" s="55"/>
      <c r="AM142" s="55"/>
      <c r="AN142" s="55"/>
      <c r="AO142" s="55"/>
      <c r="AP142" s="55"/>
      <c r="AQ142" s="55"/>
      <c r="AR142" s="55"/>
      <c r="AS142" s="55"/>
      <c r="AT142" s="55"/>
      <c r="AU142" s="55"/>
      <c r="AV142" s="55"/>
      <c r="AW142" s="55"/>
      <c r="AX142" s="55"/>
      <c r="AY142" s="55"/>
      <c r="AZ142" s="55"/>
      <c r="BA142" s="55"/>
      <c r="BB142" s="55"/>
      <c r="BC142" s="55"/>
      <c r="BD142" s="55"/>
      <c r="BE142" s="55"/>
      <c r="BF142" s="55"/>
      <c r="BG142" s="55"/>
      <c r="BH142" s="55"/>
      <c r="BI142" s="55"/>
      <c r="BJ142" s="55"/>
      <c r="BK142" s="55"/>
      <c r="BL142" s="55"/>
      <c r="BM142" s="55"/>
      <c r="BN142" s="55"/>
      <c r="BO142" s="55"/>
      <c r="BP142" s="55"/>
      <c r="BQ142" s="55"/>
      <c r="BR142" s="55"/>
      <c r="BS142" s="55"/>
      <c r="BT142" s="55"/>
      <c r="BU142" s="55"/>
      <c r="BV142" s="55"/>
      <c r="BW142" s="55"/>
      <c r="BX142" s="55"/>
      <c r="BY142" s="55"/>
      <c r="BZ142" s="55"/>
      <c r="CA142" s="55"/>
      <c r="CB142" s="55"/>
      <c r="CC142" s="55"/>
      <c r="CD142" s="55"/>
      <c r="CE142" s="55"/>
      <c r="CF142" s="55"/>
      <c r="CG142" s="55"/>
      <c r="CH142" s="55"/>
      <c r="CI142" s="55"/>
      <c r="CJ142" s="55"/>
      <c r="CK142" s="55"/>
      <c r="CL142" s="55"/>
      <c r="CM142" s="55"/>
      <c r="CN142" s="55"/>
      <c r="CO142" s="55"/>
      <c r="CP142" s="55"/>
      <c r="CQ142" s="55"/>
      <c r="CR142" s="55"/>
      <c r="CS142" s="55"/>
      <c r="CT142" s="55"/>
      <c r="CU142" s="55"/>
      <c r="CV142" s="55"/>
      <c r="CW142" s="55"/>
      <c r="CX142" s="55"/>
      <c r="CY142" s="55"/>
      <c r="CZ142" s="55"/>
      <c r="DA142" s="55"/>
    </row>
    <row r="143" spans="1:105" s="59" customFormat="1" ht="15" customHeight="1" x14ac:dyDescent="0.2">
      <c r="A143" s="536" t="s">
        <v>66</v>
      </c>
      <c r="B143" s="536"/>
      <c r="C143" s="536"/>
      <c r="D143" s="536"/>
      <c r="E143" s="536"/>
      <c r="F143" s="536"/>
      <c r="G143" s="536"/>
      <c r="H143" s="536"/>
      <c r="I143" s="536"/>
      <c r="J143" s="536"/>
      <c r="K143" s="536"/>
      <c r="L143" s="536"/>
      <c r="M143" s="536"/>
      <c r="N143" s="536"/>
      <c r="O143" s="536"/>
      <c r="P143" s="536"/>
      <c r="Q143" s="536"/>
      <c r="R143" s="536"/>
      <c r="S143" s="536"/>
      <c r="T143" s="536"/>
      <c r="U143" s="536"/>
      <c r="V143" s="536"/>
      <c r="W143" s="536"/>
      <c r="X143" s="536"/>
      <c r="Y143" s="536"/>
      <c r="Z143" s="536"/>
      <c r="AA143" s="536"/>
      <c r="AB143" s="536"/>
      <c r="AC143" s="536"/>
      <c r="AD143" s="536"/>
      <c r="AE143" s="536"/>
      <c r="AF143" s="536"/>
      <c r="AG143" s="536"/>
      <c r="AH143" s="536"/>
      <c r="AI143" s="536"/>
      <c r="AJ143" s="536"/>
      <c r="AK143" s="536"/>
      <c r="AL143" s="536"/>
      <c r="AM143" s="536"/>
      <c r="AN143" s="536"/>
      <c r="AO143" s="536"/>
      <c r="AP143" s="536"/>
      <c r="AQ143" s="536"/>
      <c r="AR143" s="536"/>
      <c r="AS143" s="536"/>
      <c r="AT143" s="536"/>
      <c r="AU143" s="536"/>
      <c r="AV143" s="536"/>
      <c r="AW143" s="536"/>
      <c r="AX143" s="536"/>
      <c r="AY143" s="536"/>
      <c r="AZ143" s="536"/>
      <c r="BA143" s="536"/>
      <c r="BB143" s="536"/>
      <c r="BC143" s="536"/>
      <c r="BD143" s="536"/>
      <c r="BE143" s="536"/>
      <c r="BF143" s="536"/>
      <c r="BG143" s="536"/>
      <c r="BH143" s="536"/>
      <c r="BI143" s="536"/>
      <c r="BJ143" s="536"/>
      <c r="BK143" s="536"/>
      <c r="BL143" s="536"/>
      <c r="BM143" s="536"/>
      <c r="BN143" s="536"/>
      <c r="BO143" s="536"/>
      <c r="BP143" s="536"/>
      <c r="BQ143" s="536"/>
      <c r="BR143" s="536"/>
      <c r="BS143" s="536"/>
      <c r="BT143" s="536"/>
      <c r="BU143" s="536"/>
      <c r="BV143" s="536"/>
      <c r="BW143" s="536"/>
      <c r="BX143" s="536"/>
      <c r="BY143" s="536"/>
      <c r="BZ143" s="536"/>
      <c r="CA143" s="536"/>
      <c r="CB143" s="536"/>
      <c r="CC143" s="536"/>
      <c r="CD143" s="536"/>
      <c r="CE143" s="536"/>
      <c r="CF143" s="536"/>
      <c r="CG143" s="536"/>
      <c r="CH143" s="536"/>
      <c r="CI143" s="536"/>
      <c r="CJ143" s="536"/>
      <c r="CK143" s="536"/>
      <c r="CL143" s="536"/>
      <c r="CM143" s="536"/>
      <c r="CN143" s="536"/>
      <c r="CO143" s="536"/>
      <c r="CP143" s="536"/>
      <c r="CQ143" s="536"/>
      <c r="CR143" s="536"/>
      <c r="CS143" s="536"/>
      <c r="CT143" s="536"/>
      <c r="CU143" s="536"/>
      <c r="CV143" s="536"/>
      <c r="CW143" s="536"/>
      <c r="CX143" s="536"/>
      <c r="CY143" s="536"/>
      <c r="CZ143" s="536"/>
      <c r="DA143" s="536"/>
    </row>
    <row r="144" spans="1:105" s="59" customFormat="1" ht="10.5" customHeight="1" x14ac:dyDescent="0.25">
      <c r="A144" s="55"/>
      <c r="B144" s="55"/>
      <c r="C144" s="55"/>
      <c r="D144" s="55"/>
      <c r="E144" s="55"/>
      <c r="F144" s="55"/>
      <c r="G144" s="55"/>
      <c r="H144" s="55"/>
      <c r="I144" s="55"/>
      <c r="J144" s="55"/>
      <c r="K144" s="55"/>
      <c r="L144" s="55"/>
      <c r="M144" s="55"/>
      <c r="N144" s="55"/>
      <c r="O144" s="55"/>
      <c r="P144" s="55"/>
      <c r="Q144" s="55"/>
      <c r="R144" s="55"/>
      <c r="S144" s="55"/>
      <c r="T144" s="55"/>
      <c r="U144" s="55"/>
      <c r="V144" s="55"/>
      <c r="W144" s="55"/>
      <c r="X144" s="55"/>
      <c r="Y144" s="55"/>
      <c r="Z144" s="55"/>
      <c r="AA144" s="55"/>
      <c r="AB144" s="55"/>
      <c r="AC144" s="55"/>
      <c r="AD144" s="55"/>
      <c r="AE144" s="55"/>
      <c r="AF144" s="55"/>
      <c r="AG144" s="55"/>
      <c r="AH144" s="55"/>
      <c r="AI144" s="55"/>
      <c r="AJ144" s="55"/>
      <c r="AK144" s="55"/>
      <c r="AL144" s="55"/>
      <c r="AM144" s="55"/>
      <c r="AN144" s="55"/>
      <c r="AO144" s="55"/>
      <c r="AP144" s="55"/>
      <c r="AQ144" s="55"/>
      <c r="AR144" s="55"/>
      <c r="AS144" s="55"/>
      <c r="AT144" s="55"/>
      <c r="AU144" s="55"/>
      <c r="AV144" s="55"/>
      <c r="AW144" s="55"/>
      <c r="AX144" s="55"/>
      <c r="AY144" s="55"/>
      <c r="AZ144" s="55"/>
      <c r="BA144" s="55"/>
      <c r="BB144" s="55"/>
      <c r="BC144" s="55"/>
      <c r="BD144" s="55"/>
      <c r="BE144" s="55"/>
      <c r="BF144" s="55"/>
      <c r="BG144" s="55"/>
      <c r="BH144" s="55"/>
      <c r="BI144" s="55"/>
      <c r="BJ144" s="55"/>
      <c r="BK144" s="55"/>
      <c r="BL144" s="55"/>
      <c r="BM144" s="55"/>
      <c r="BN144" s="55"/>
      <c r="BO144" s="55"/>
      <c r="BP144" s="55"/>
      <c r="BQ144" s="55"/>
      <c r="BR144" s="55"/>
      <c r="BS144" s="55"/>
      <c r="BT144" s="55"/>
      <c r="BU144" s="55"/>
      <c r="BV144" s="55"/>
      <c r="BW144" s="55"/>
      <c r="BX144" s="55"/>
      <c r="BY144" s="55"/>
      <c r="BZ144" s="55"/>
      <c r="CA144" s="55"/>
      <c r="CB144" s="55"/>
      <c r="CC144" s="55"/>
      <c r="CD144" s="55"/>
      <c r="CE144" s="55"/>
      <c r="CF144" s="55"/>
      <c r="CG144" s="55"/>
      <c r="CH144" s="55"/>
      <c r="CI144" s="55"/>
      <c r="CJ144" s="55"/>
      <c r="CK144" s="55"/>
      <c r="CL144" s="55"/>
      <c r="CM144" s="55"/>
      <c r="CN144" s="55"/>
      <c r="CO144" s="55"/>
      <c r="CP144" s="55"/>
      <c r="CQ144" s="55"/>
      <c r="CR144" s="55"/>
      <c r="CS144" s="55"/>
      <c r="CT144" s="55"/>
      <c r="CU144" s="55"/>
      <c r="CV144" s="55"/>
      <c r="CW144" s="55"/>
      <c r="CX144" s="55"/>
      <c r="CY144" s="55"/>
      <c r="CZ144" s="55"/>
      <c r="DA144" s="55"/>
    </row>
    <row r="145" spans="1:128" ht="42" customHeight="1" x14ac:dyDescent="0.25">
      <c r="A145" s="469" t="s">
        <v>0</v>
      </c>
      <c r="B145" s="470"/>
      <c r="C145" s="470"/>
      <c r="D145" s="470"/>
      <c r="E145" s="470"/>
      <c r="F145" s="470"/>
      <c r="G145" s="471"/>
      <c r="H145" s="469" t="s">
        <v>50</v>
      </c>
      <c r="I145" s="470"/>
      <c r="J145" s="470"/>
      <c r="K145" s="470"/>
      <c r="L145" s="470"/>
      <c r="M145" s="470"/>
      <c r="N145" s="470"/>
      <c r="O145" s="470"/>
      <c r="P145" s="470"/>
      <c r="Q145" s="470"/>
      <c r="R145" s="470"/>
      <c r="S145" s="470"/>
      <c r="T145" s="470"/>
      <c r="U145" s="470"/>
      <c r="V145" s="470"/>
      <c r="W145" s="470"/>
      <c r="X145" s="470"/>
      <c r="Y145" s="470"/>
      <c r="Z145" s="470"/>
      <c r="AA145" s="470"/>
      <c r="AB145" s="470"/>
      <c r="AC145" s="470"/>
      <c r="AD145" s="470"/>
      <c r="AE145" s="470"/>
      <c r="AF145" s="470"/>
      <c r="AG145" s="470"/>
      <c r="AH145" s="470"/>
      <c r="AI145" s="470"/>
      <c r="AJ145" s="470"/>
      <c r="AK145" s="470"/>
      <c r="AL145" s="470"/>
      <c r="AM145" s="470"/>
      <c r="AN145" s="470"/>
      <c r="AO145" s="471"/>
      <c r="AP145" s="469" t="s">
        <v>67</v>
      </c>
      <c r="AQ145" s="470"/>
      <c r="AR145" s="470"/>
      <c r="AS145" s="470"/>
      <c r="AT145" s="470"/>
      <c r="AU145" s="470"/>
      <c r="AV145" s="470"/>
      <c r="AW145" s="470"/>
      <c r="AX145" s="470"/>
      <c r="AY145" s="470"/>
      <c r="AZ145" s="470"/>
      <c r="BA145" s="470"/>
      <c r="BB145" s="470"/>
      <c r="BC145" s="470"/>
      <c r="BD145" s="470"/>
      <c r="BE145" s="471"/>
      <c r="BF145" s="469" t="s">
        <v>68</v>
      </c>
      <c r="BG145" s="470"/>
      <c r="BH145" s="470"/>
      <c r="BI145" s="470"/>
      <c r="BJ145" s="470"/>
      <c r="BK145" s="470"/>
      <c r="BL145" s="470"/>
      <c r="BM145" s="470"/>
      <c r="BN145" s="470"/>
      <c r="BO145" s="470"/>
      <c r="BP145" s="470"/>
      <c r="BQ145" s="470"/>
      <c r="BR145" s="470"/>
      <c r="BS145" s="470"/>
      <c r="BT145" s="470"/>
      <c r="BU145" s="471"/>
      <c r="BV145" s="469" t="s">
        <v>69</v>
      </c>
      <c r="BW145" s="470"/>
      <c r="BX145" s="470"/>
      <c r="BY145" s="470"/>
      <c r="BZ145" s="470"/>
      <c r="CA145" s="470"/>
      <c r="CB145" s="470"/>
      <c r="CC145" s="470"/>
      <c r="CD145" s="470"/>
      <c r="CE145" s="470"/>
      <c r="CF145" s="470"/>
      <c r="CG145" s="470"/>
      <c r="CH145" s="470"/>
      <c r="CI145" s="470"/>
      <c r="CJ145" s="470"/>
      <c r="CK145" s="471"/>
      <c r="CL145" s="469" t="s">
        <v>17</v>
      </c>
      <c r="CM145" s="470"/>
      <c r="CN145" s="470"/>
      <c r="CO145" s="470"/>
      <c r="CP145" s="470"/>
      <c r="CQ145" s="470"/>
      <c r="CR145" s="470"/>
      <c r="CS145" s="470"/>
      <c r="CT145" s="470"/>
      <c r="CU145" s="470"/>
      <c r="CV145" s="470"/>
      <c r="CW145" s="470"/>
      <c r="CX145" s="470"/>
      <c r="CY145" s="470"/>
      <c r="CZ145" s="470"/>
      <c r="DA145" s="471"/>
    </row>
    <row r="146" spans="1:128" s="56" customFormat="1" ht="14.25" x14ac:dyDescent="0.2">
      <c r="A146" s="472">
        <v>1</v>
      </c>
      <c r="B146" s="472"/>
      <c r="C146" s="472"/>
      <c r="D146" s="472"/>
      <c r="E146" s="472"/>
      <c r="F146" s="472"/>
      <c r="G146" s="472"/>
      <c r="H146" s="472">
        <v>2</v>
      </c>
      <c r="I146" s="472"/>
      <c r="J146" s="472"/>
      <c r="K146" s="472"/>
      <c r="L146" s="472"/>
      <c r="M146" s="472"/>
      <c r="N146" s="472"/>
      <c r="O146" s="472"/>
      <c r="P146" s="472"/>
      <c r="Q146" s="472"/>
      <c r="R146" s="472"/>
      <c r="S146" s="472"/>
      <c r="T146" s="472"/>
      <c r="U146" s="472"/>
      <c r="V146" s="472"/>
      <c r="W146" s="472"/>
      <c r="X146" s="472"/>
      <c r="Y146" s="472"/>
      <c r="Z146" s="472"/>
      <c r="AA146" s="472"/>
      <c r="AB146" s="472"/>
      <c r="AC146" s="472"/>
      <c r="AD146" s="472"/>
      <c r="AE146" s="472"/>
      <c r="AF146" s="472"/>
      <c r="AG146" s="472"/>
      <c r="AH146" s="472"/>
      <c r="AI146" s="472"/>
      <c r="AJ146" s="472"/>
      <c r="AK146" s="472"/>
      <c r="AL146" s="472"/>
      <c r="AM146" s="472"/>
      <c r="AN146" s="472"/>
      <c r="AO146" s="472"/>
      <c r="AP146" s="472">
        <v>3</v>
      </c>
      <c r="AQ146" s="472"/>
      <c r="AR146" s="472"/>
      <c r="AS146" s="472"/>
      <c r="AT146" s="472"/>
      <c r="AU146" s="472"/>
      <c r="AV146" s="472"/>
      <c r="AW146" s="472"/>
      <c r="AX146" s="472"/>
      <c r="AY146" s="472"/>
      <c r="AZ146" s="472"/>
      <c r="BA146" s="472"/>
      <c r="BB146" s="472"/>
      <c r="BC146" s="472"/>
      <c r="BD146" s="472"/>
      <c r="BE146" s="472"/>
      <c r="BF146" s="472">
        <v>4</v>
      </c>
      <c r="BG146" s="472"/>
      <c r="BH146" s="472"/>
      <c r="BI146" s="472"/>
      <c r="BJ146" s="472"/>
      <c r="BK146" s="472"/>
      <c r="BL146" s="472"/>
      <c r="BM146" s="472"/>
      <c r="BN146" s="472"/>
      <c r="BO146" s="472"/>
      <c r="BP146" s="472"/>
      <c r="BQ146" s="472"/>
      <c r="BR146" s="472"/>
      <c r="BS146" s="472"/>
      <c r="BT146" s="472"/>
      <c r="BU146" s="472"/>
      <c r="BV146" s="472">
        <v>5</v>
      </c>
      <c r="BW146" s="472"/>
      <c r="BX146" s="472"/>
      <c r="BY146" s="472"/>
      <c r="BZ146" s="472"/>
      <c r="CA146" s="472"/>
      <c r="CB146" s="472"/>
      <c r="CC146" s="472"/>
      <c r="CD146" s="472"/>
      <c r="CE146" s="472"/>
      <c r="CF146" s="472"/>
      <c r="CG146" s="472"/>
      <c r="CH146" s="472"/>
      <c r="CI146" s="472"/>
      <c r="CJ146" s="472"/>
      <c r="CK146" s="472"/>
      <c r="CL146" s="408">
        <v>6</v>
      </c>
      <c r="CM146" s="409"/>
      <c r="CN146" s="409"/>
      <c r="CO146" s="409"/>
      <c r="CP146" s="409"/>
      <c r="CQ146" s="409"/>
      <c r="CR146" s="409"/>
      <c r="CS146" s="409"/>
      <c r="CT146" s="409"/>
      <c r="CU146" s="409"/>
      <c r="CV146" s="409"/>
      <c r="CW146" s="409"/>
      <c r="CX146" s="409"/>
      <c r="CY146" s="409"/>
      <c r="CZ146" s="409"/>
      <c r="DA146" s="410"/>
    </row>
    <row r="147" spans="1:128" ht="12.75" customHeight="1" x14ac:dyDescent="0.25">
      <c r="A147" s="530" t="s">
        <v>26</v>
      </c>
      <c r="B147" s="531"/>
      <c r="C147" s="531"/>
      <c r="D147" s="531"/>
      <c r="E147" s="531"/>
      <c r="F147" s="531"/>
      <c r="G147" s="532"/>
      <c r="H147" s="533" t="s">
        <v>111</v>
      </c>
      <c r="I147" s="534"/>
      <c r="J147" s="534"/>
      <c r="K147" s="534"/>
      <c r="L147" s="534"/>
      <c r="M147" s="534"/>
      <c r="N147" s="534"/>
      <c r="O147" s="534"/>
      <c r="P147" s="534"/>
      <c r="Q147" s="534"/>
      <c r="R147" s="534"/>
      <c r="S147" s="534"/>
      <c r="T147" s="534"/>
      <c r="U147" s="534"/>
      <c r="V147" s="534"/>
      <c r="W147" s="534"/>
      <c r="X147" s="534"/>
      <c r="Y147" s="534"/>
      <c r="Z147" s="534"/>
      <c r="AA147" s="534"/>
      <c r="AB147" s="534"/>
      <c r="AC147" s="534"/>
      <c r="AD147" s="534"/>
      <c r="AE147" s="534"/>
      <c r="AF147" s="534"/>
      <c r="AG147" s="534"/>
      <c r="AH147" s="534"/>
      <c r="AI147" s="534"/>
      <c r="AJ147" s="534"/>
      <c r="AK147" s="534"/>
      <c r="AL147" s="534"/>
      <c r="AM147" s="534"/>
      <c r="AN147" s="534"/>
      <c r="AO147" s="535"/>
      <c r="AP147" s="527">
        <f>SUM(AP149:BE151)</f>
        <v>3513</v>
      </c>
      <c r="AQ147" s="528"/>
      <c r="AR147" s="528"/>
      <c r="AS147" s="528"/>
      <c r="AT147" s="528"/>
      <c r="AU147" s="528"/>
      <c r="AV147" s="528"/>
      <c r="AW147" s="528"/>
      <c r="AX147" s="528"/>
      <c r="AY147" s="528"/>
      <c r="AZ147" s="528"/>
      <c r="BA147" s="528"/>
      <c r="BB147" s="528"/>
      <c r="BC147" s="528"/>
      <c r="BD147" s="528"/>
      <c r="BE147" s="529"/>
      <c r="BF147" s="478" t="s">
        <v>113</v>
      </c>
      <c r="BG147" s="479"/>
      <c r="BH147" s="479"/>
      <c r="BI147" s="479"/>
      <c r="BJ147" s="479"/>
      <c r="BK147" s="479"/>
      <c r="BL147" s="479"/>
      <c r="BM147" s="479"/>
      <c r="BN147" s="479"/>
      <c r="BO147" s="479"/>
      <c r="BP147" s="479"/>
      <c r="BQ147" s="479"/>
      <c r="BR147" s="479"/>
      <c r="BS147" s="479"/>
      <c r="BT147" s="479"/>
      <c r="BU147" s="480"/>
      <c r="BV147" s="478" t="s">
        <v>113</v>
      </c>
      <c r="BW147" s="479"/>
      <c r="BX147" s="479"/>
      <c r="BY147" s="479"/>
      <c r="BZ147" s="479"/>
      <c r="CA147" s="479"/>
      <c r="CB147" s="479"/>
      <c r="CC147" s="479"/>
      <c r="CD147" s="479"/>
      <c r="CE147" s="479"/>
      <c r="CF147" s="479"/>
      <c r="CG147" s="479"/>
      <c r="CH147" s="479"/>
      <c r="CI147" s="479"/>
      <c r="CJ147" s="479"/>
      <c r="CK147" s="480"/>
      <c r="CL147" s="481">
        <f>SUM(CL149:DA151)</f>
        <v>117650.00000000001</v>
      </c>
      <c r="CM147" s="482"/>
      <c r="CN147" s="482"/>
      <c r="CO147" s="482"/>
      <c r="CP147" s="482"/>
      <c r="CQ147" s="482"/>
      <c r="CR147" s="482"/>
      <c r="CS147" s="482"/>
      <c r="CT147" s="482"/>
      <c r="CU147" s="482"/>
      <c r="CV147" s="482"/>
      <c r="CW147" s="482"/>
      <c r="CX147" s="482"/>
      <c r="CY147" s="482"/>
      <c r="CZ147" s="482"/>
      <c r="DA147" s="483"/>
    </row>
    <row r="148" spans="1:128" s="57" customFormat="1" ht="14.25" customHeight="1" x14ac:dyDescent="0.2">
      <c r="A148" s="490"/>
      <c r="B148" s="491"/>
      <c r="C148" s="491"/>
      <c r="D148" s="491"/>
      <c r="E148" s="491"/>
      <c r="F148" s="491"/>
      <c r="G148" s="492"/>
      <c r="H148" s="533" t="s">
        <v>98</v>
      </c>
      <c r="I148" s="534"/>
      <c r="J148" s="534"/>
      <c r="K148" s="534"/>
      <c r="L148" s="534"/>
      <c r="M148" s="534"/>
      <c r="N148" s="534"/>
      <c r="O148" s="534"/>
      <c r="P148" s="534"/>
      <c r="Q148" s="534"/>
      <c r="R148" s="534"/>
      <c r="S148" s="534"/>
      <c r="T148" s="534"/>
      <c r="U148" s="534"/>
      <c r="V148" s="534"/>
      <c r="W148" s="534"/>
      <c r="X148" s="534"/>
      <c r="Y148" s="534"/>
      <c r="Z148" s="534"/>
      <c r="AA148" s="534"/>
      <c r="AB148" s="534"/>
      <c r="AC148" s="534"/>
      <c r="AD148" s="534"/>
      <c r="AE148" s="534"/>
      <c r="AF148" s="534"/>
      <c r="AG148" s="534"/>
      <c r="AH148" s="534"/>
      <c r="AI148" s="534"/>
      <c r="AJ148" s="534"/>
      <c r="AK148" s="534"/>
      <c r="AL148" s="534"/>
      <c r="AM148" s="534"/>
      <c r="AN148" s="534"/>
      <c r="AO148" s="535"/>
      <c r="AP148" s="484"/>
      <c r="AQ148" s="485"/>
      <c r="AR148" s="485"/>
      <c r="AS148" s="485"/>
      <c r="AT148" s="485"/>
      <c r="AU148" s="485"/>
      <c r="AV148" s="485"/>
      <c r="AW148" s="485"/>
      <c r="AX148" s="485"/>
      <c r="AY148" s="485"/>
      <c r="AZ148" s="485"/>
      <c r="BA148" s="485"/>
      <c r="BB148" s="485"/>
      <c r="BC148" s="485"/>
      <c r="BD148" s="485"/>
      <c r="BE148" s="486"/>
      <c r="BF148" s="484"/>
      <c r="BG148" s="485"/>
      <c r="BH148" s="485"/>
      <c r="BI148" s="485"/>
      <c r="BJ148" s="485"/>
      <c r="BK148" s="485"/>
      <c r="BL148" s="485"/>
      <c r="BM148" s="485"/>
      <c r="BN148" s="485"/>
      <c r="BO148" s="485"/>
      <c r="BP148" s="485"/>
      <c r="BQ148" s="485"/>
      <c r="BR148" s="485"/>
      <c r="BS148" s="485"/>
      <c r="BT148" s="485"/>
      <c r="BU148" s="486"/>
      <c r="BV148" s="484"/>
      <c r="BW148" s="485"/>
      <c r="BX148" s="485"/>
      <c r="BY148" s="485"/>
      <c r="BZ148" s="485"/>
      <c r="CA148" s="485"/>
      <c r="CB148" s="485"/>
      <c r="CC148" s="485"/>
      <c r="CD148" s="485"/>
      <c r="CE148" s="485"/>
      <c r="CF148" s="485"/>
      <c r="CG148" s="485"/>
      <c r="CH148" s="485"/>
      <c r="CI148" s="485"/>
      <c r="CJ148" s="485"/>
      <c r="CK148" s="486"/>
      <c r="CL148" s="487"/>
      <c r="CM148" s="488"/>
      <c r="CN148" s="488"/>
      <c r="CO148" s="488"/>
      <c r="CP148" s="488"/>
      <c r="CQ148" s="488"/>
      <c r="CR148" s="488"/>
      <c r="CS148" s="488"/>
      <c r="CT148" s="488"/>
      <c r="CU148" s="488"/>
      <c r="CV148" s="488"/>
      <c r="CW148" s="488"/>
      <c r="CX148" s="488"/>
      <c r="CY148" s="488"/>
      <c r="CZ148" s="488"/>
      <c r="DA148" s="489"/>
    </row>
    <row r="149" spans="1:128" s="58" customFormat="1" ht="12.75" x14ac:dyDescent="0.2">
      <c r="A149" s="490" t="s">
        <v>27</v>
      </c>
      <c r="B149" s="491"/>
      <c r="C149" s="491"/>
      <c r="D149" s="491"/>
      <c r="E149" s="491"/>
      <c r="F149" s="491"/>
      <c r="G149" s="492"/>
      <c r="H149" s="516" t="s">
        <v>695</v>
      </c>
      <c r="I149" s="517"/>
      <c r="J149" s="517"/>
      <c r="K149" s="517"/>
      <c r="L149" s="517"/>
      <c r="M149" s="517"/>
      <c r="N149" s="517"/>
      <c r="O149" s="517"/>
      <c r="P149" s="517"/>
      <c r="Q149" s="517"/>
      <c r="R149" s="517"/>
      <c r="S149" s="517"/>
      <c r="T149" s="517"/>
      <c r="U149" s="517"/>
      <c r="V149" s="517"/>
      <c r="W149" s="517"/>
      <c r="X149" s="517"/>
      <c r="Y149" s="517"/>
      <c r="Z149" s="517"/>
      <c r="AA149" s="517"/>
      <c r="AB149" s="517"/>
      <c r="AC149" s="517"/>
      <c r="AD149" s="517"/>
      <c r="AE149" s="517"/>
      <c r="AF149" s="517"/>
      <c r="AG149" s="517"/>
      <c r="AH149" s="517"/>
      <c r="AI149" s="517"/>
      <c r="AJ149" s="517"/>
      <c r="AK149" s="517"/>
      <c r="AL149" s="517"/>
      <c r="AM149" s="517"/>
      <c r="AN149" s="517"/>
      <c r="AO149" s="518"/>
      <c r="AP149" s="521">
        <v>2063</v>
      </c>
      <c r="AQ149" s="522"/>
      <c r="AR149" s="522"/>
      <c r="AS149" s="522"/>
      <c r="AT149" s="522"/>
      <c r="AU149" s="522"/>
      <c r="AV149" s="522"/>
      <c r="AW149" s="522"/>
      <c r="AX149" s="522"/>
      <c r="AY149" s="522"/>
      <c r="AZ149" s="522"/>
      <c r="BA149" s="522"/>
      <c r="BB149" s="522"/>
      <c r="BC149" s="522"/>
      <c r="BD149" s="522"/>
      <c r="BE149" s="523"/>
      <c r="BF149" s="524">
        <v>33.49</v>
      </c>
      <c r="BG149" s="525"/>
      <c r="BH149" s="525"/>
      <c r="BI149" s="525"/>
      <c r="BJ149" s="525"/>
      <c r="BK149" s="525"/>
      <c r="BL149" s="525"/>
      <c r="BM149" s="525"/>
      <c r="BN149" s="525"/>
      <c r="BO149" s="525"/>
      <c r="BP149" s="525"/>
      <c r="BQ149" s="525"/>
      <c r="BR149" s="525"/>
      <c r="BS149" s="525"/>
      <c r="BT149" s="525"/>
      <c r="BU149" s="526"/>
      <c r="BV149" s="484"/>
      <c r="BW149" s="485"/>
      <c r="BX149" s="485"/>
      <c r="BY149" s="485"/>
      <c r="BZ149" s="485"/>
      <c r="CA149" s="485"/>
      <c r="CB149" s="485"/>
      <c r="CC149" s="485"/>
      <c r="CD149" s="485"/>
      <c r="CE149" s="485"/>
      <c r="CF149" s="485"/>
      <c r="CG149" s="485"/>
      <c r="CH149" s="485"/>
      <c r="CI149" s="485"/>
      <c r="CJ149" s="485"/>
      <c r="CK149" s="486"/>
      <c r="CL149" s="487">
        <f>AP149*BF149-0.37</f>
        <v>69089.500000000015</v>
      </c>
      <c r="CM149" s="488"/>
      <c r="CN149" s="488"/>
      <c r="CO149" s="488"/>
      <c r="CP149" s="488"/>
      <c r="CQ149" s="488"/>
      <c r="CR149" s="488"/>
      <c r="CS149" s="488"/>
      <c r="CT149" s="488"/>
      <c r="CU149" s="488"/>
      <c r="CV149" s="488"/>
      <c r="CW149" s="488"/>
      <c r="CX149" s="488"/>
      <c r="CY149" s="488"/>
      <c r="CZ149" s="488"/>
      <c r="DA149" s="489"/>
    </row>
    <row r="150" spans="1:128" s="59" customFormat="1" ht="15" customHeight="1" x14ac:dyDescent="0.2">
      <c r="A150" s="490" t="s">
        <v>28</v>
      </c>
      <c r="B150" s="491"/>
      <c r="C150" s="491"/>
      <c r="D150" s="491"/>
      <c r="E150" s="491"/>
      <c r="F150" s="491"/>
      <c r="G150" s="492"/>
      <c r="H150" s="516" t="s">
        <v>696</v>
      </c>
      <c r="I150" s="517"/>
      <c r="J150" s="517"/>
      <c r="K150" s="517"/>
      <c r="L150" s="517"/>
      <c r="M150" s="517"/>
      <c r="N150" s="517"/>
      <c r="O150" s="517"/>
      <c r="P150" s="517"/>
      <c r="Q150" s="517"/>
      <c r="R150" s="517"/>
      <c r="S150" s="517"/>
      <c r="T150" s="517"/>
      <c r="U150" s="517"/>
      <c r="V150" s="517"/>
      <c r="W150" s="517"/>
      <c r="X150" s="517"/>
      <c r="Y150" s="517"/>
      <c r="Z150" s="517"/>
      <c r="AA150" s="517"/>
      <c r="AB150" s="517"/>
      <c r="AC150" s="517"/>
      <c r="AD150" s="517"/>
      <c r="AE150" s="517"/>
      <c r="AF150" s="517"/>
      <c r="AG150" s="517"/>
      <c r="AH150" s="517"/>
      <c r="AI150" s="517"/>
      <c r="AJ150" s="517"/>
      <c r="AK150" s="517"/>
      <c r="AL150" s="517"/>
      <c r="AM150" s="517"/>
      <c r="AN150" s="517"/>
      <c r="AO150" s="518"/>
      <c r="AP150" s="521">
        <v>1100</v>
      </c>
      <c r="AQ150" s="522"/>
      <c r="AR150" s="522"/>
      <c r="AS150" s="522"/>
      <c r="AT150" s="522"/>
      <c r="AU150" s="522"/>
      <c r="AV150" s="522"/>
      <c r="AW150" s="522"/>
      <c r="AX150" s="522"/>
      <c r="AY150" s="522"/>
      <c r="AZ150" s="522"/>
      <c r="BA150" s="522"/>
      <c r="BB150" s="522"/>
      <c r="BC150" s="522"/>
      <c r="BD150" s="522"/>
      <c r="BE150" s="523"/>
      <c r="BF150" s="524">
        <v>33.49</v>
      </c>
      <c r="BG150" s="525"/>
      <c r="BH150" s="525"/>
      <c r="BI150" s="525"/>
      <c r="BJ150" s="525"/>
      <c r="BK150" s="525"/>
      <c r="BL150" s="525"/>
      <c r="BM150" s="525"/>
      <c r="BN150" s="525"/>
      <c r="BO150" s="525"/>
      <c r="BP150" s="525"/>
      <c r="BQ150" s="525"/>
      <c r="BR150" s="525"/>
      <c r="BS150" s="525"/>
      <c r="BT150" s="525"/>
      <c r="BU150" s="526"/>
      <c r="BV150" s="484"/>
      <c r="BW150" s="485"/>
      <c r="BX150" s="485"/>
      <c r="BY150" s="485"/>
      <c r="BZ150" s="485"/>
      <c r="CA150" s="485"/>
      <c r="CB150" s="485"/>
      <c r="CC150" s="485"/>
      <c r="CD150" s="485"/>
      <c r="CE150" s="485"/>
      <c r="CF150" s="485"/>
      <c r="CG150" s="485"/>
      <c r="CH150" s="485"/>
      <c r="CI150" s="485"/>
      <c r="CJ150" s="485"/>
      <c r="CK150" s="486"/>
      <c r="CL150" s="487">
        <f>AP150*BF150</f>
        <v>36839</v>
      </c>
      <c r="CM150" s="488"/>
      <c r="CN150" s="488"/>
      <c r="CO150" s="488"/>
      <c r="CP150" s="488"/>
      <c r="CQ150" s="488"/>
      <c r="CR150" s="488"/>
      <c r="CS150" s="488"/>
      <c r="CT150" s="488"/>
      <c r="CU150" s="488"/>
      <c r="CV150" s="488"/>
      <c r="CW150" s="488"/>
      <c r="CX150" s="488"/>
      <c r="CY150" s="488"/>
      <c r="CZ150" s="488"/>
      <c r="DA150" s="489"/>
    </row>
    <row r="151" spans="1:128" s="59" customFormat="1" ht="15" customHeight="1" x14ac:dyDescent="0.2">
      <c r="A151" s="490" t="s">
        <v>29</v>
      </c>
      <c r="B151" s="491"/>
      <c r="C151" s="491"/>
      <c r="D151" s="491"/>
      <c r="E151" s="491"/>
      <c r="F151" s="491"/>
      <c r="G151" s="492"/>
      <c r="H151" s="516" t="s">
        <v>697</v>
      </c>
      <c r="I151" s="517"/>
      <c r="J151" s="517"/>
      <c r="K151" s="517"/>
      <c r="L151" s="517"/>
      <c r="M151" s="517"/>
      <c r="N151" s="517"/>
      <c r="O151" s="517"/>
      <c r="P151" s="517"/>
      <c r="Q151" s="517"/>
      <c r="R151" s="517"/>
      <c r="S151" s="517"/>
      <c r="T151" s="517"/>
      <c r="U151" s="517"/>
      <c r="V151" s="517"/>
      <c r="W151" s="517"/>
      <c r="X151" s="517"/>
      <c r="Y151" s="517"/>
      <c r="Z151" s="517"/>
      <c r="AA151" s="517"/>
      <c r="AB151" s="517"/>
      <c r="AC151" s="517"/>
      <c r="AD151" s="517"/>
      <c r="AE151" s="517"/>
      <c r="AF151" s="517"/>
      <c r="AG151" s="517"/>
      <c r="AH151" s="517"/>
      <c r="AI151" s="517"/>
      <c r="AJ151" s="517"/>
      <c r="AK151" s="517"/>
      <c r="AL151" s="517"/>
      <c r="AM151" s="517"/>
      <c r="AN151" s="517"/>
      <c r="AO151" s="518"/>
      <c r="AP151" s="521">
        <v>350</v>
      </c>
      <c r="AQ151" s="522"/>
      <c r="AR151" s="522"/>
      <c r="AS151" s="522"/>
      <c r="AT151" s="522"/>
      <c r="AU151" s="522"/>
      <c r="AV151" s="522"/>
      <c r="AW151" s="522"/>
      <c r="AX151" s="522"/>
      <c r="AY151" s="522"/>
      <c r="AZ151" s="522"/>
      <c r="BA151" s="522"/>
      <c r="BB151" s="522"/>
      <c r="BC151" s="522"/>
      <c r="BD151" s="522"/>
      <c r="BE151" s="523"/>
      <c r="BF151" s="524">
        <v>33.49</v>
      </c>
      <c r="BG151" s="525"/>
      <c r="BH151" s="525"/>
      <c r="BI151" s="525"/>
      <c r="BJ151" s="525"/>
      <c r="BK151" s="525"/>
      <c r="BL151" s="525"/>
      <c r="BM151" s="525"/>
      <c r="BN151" s="525"/>
      <c r="BO151" s="525"/>
      <c r="BP151" s="525"/>
      <c r="BQ151" s="525"/>
      <c r="BR151" s="525"/>
      <c r="BS151" s="525"/>
      <c r="BT151" s="525"/>
      <c r="BU151" s="526"/>
      <c r="BV151" s="603"/>
      <c r="BW151" s="604"/>
      <c r="BX151" s="604"/>
      <c r="BY151" s="604"/>
      <c r="BZ151" s="604"/>
      <c r="CA151" s="604"/>
      <c r="CB151" s="604"/>
      <c r="CC151" s="604"/>
      <c r="CD151" s="604"/>
      <c r="CE151" s="604"/>
      <c r="CF151" s="604"/>
      <c r="CG151" s="604"/>
      <c r="CH151" s="604"/>
      <c r="CI151" s="604"/>
      <c r="CJ151" s="604"/>
      <c r="CK151" s="605"/>
      <c r="CL151" s="487">
        <f>AP151*BF151</f>
        <v>11721.5</v>
      </c>
      <c r="CM151" s="488"/>
      <c r="CN151" s="488"/>
      <c r="CO151" s="488"/>
      <c r="CP151" s="488"/>
      <c r="CQ151" s="488"/>
      <c r="CR151" s="488"/>
      <c r="CS151" s="488"/>
      <c r="CT151" s="488"/>
      <c r="CU151" s="488"/>
      <c r="CV151" s="488"/>
      <c r="CW151" s="488"/>
      <c r="CX151" s="488"/>
      <c r="CY151" s="488"/>
      <c r="CZ151" s="488"/>
      <c r="DA151" s="489"/>
    </row>
    <row r="152" spans="1:128" s="59" customFormat="1" ht="15" customHeight="1" x14ac:dyDescent="0.2">
      <c r="A152" s="530" t="s">
        <v>30</v>
      </c>
      <c r="B152" s="531"/>
      <c r="C152" s="531"/>
      <c r="D152" s="531"/>
      <c r="E152" s="531"/>
      <c r="F152" s="531"/>
      <c r="G152" s="532"/>
      <c r="H152" s="533" t="s">
        <v>112</v>
      </c>
      <c r="I152" s="534"/>
      <c r="J152" s="534"/>
      <c r="K152" s="534"/>
      <c r="L152" s="534"/>
      <c r="M152" s="534"/>
      <c r="N152" s="534"/>
      <c r="O152" s="534"/>
      <c r="P152" s="534"/>
      <c r="Q152" s="534"/>
      <c r="R152" s="534"/>
      <c r="S152" s="534"/>
      <c r="T152" s="534"/>
      <c r="U152" s="534"/>
      <c r="V152" s="534"/>
      <c r="W152" s="534"/>
      <c r="X152" s="534"/>
      <c r="Y152" s="534"/>
      <c r="Z152" s="534"/>
      <c r="AA152" s="534"/>
      <c r="AB152" s="534"/>
      <c r="AC152" s="534"/>
      <c r="AD152" s="534"/>
      <c r="AE152" s="534"/>
      <c r="AF152" s="534"/>
      <c r="AG152" s="534"/>
      <c r="AH152" s="534"/>
      <c r="AI152" s="534"/>
      <c r="AJ152" s="534"/>
      <c r="AK152" s="534"/>
      <c r="AL152" s="534"/>
      <c r="AM152" s="534"/>
      <c r="AN152" s="534"/>
      <c r="AO152" s="535"/>
      <c r="AP152" s="527">
        <f>SUM(AP154:BD156)</f>
        <v>2959</v>
      </c>
      <c r="AQ152" s="528"/>
      <c r="AR152" s="528"/>
      <c r="AS152" s="528"/>
      <c r="AT152" s="528"/>
      <c r="AU152" s="528"/>
      <c r="AV152" s="528"/>
      <c r="AW152" s="528"/>
      <c r="AX152" s="528"/>
      <c r="AY152" s="528"/>
      <c r="AZ152" s="528"/>
      <c r="BA152" s="528"/>
      <c r="BB152" s="528"/>
      <c r="BC152" s="528"/>
      <c r="BD152" s="528"/>
      <c r="BE152" s="529"/>
      <c r="BF152" s="478" t="s">
        <v>113</v>
      </c>
      <c r="BG152" s="479"/>
      <c r="BH152" s="479"/>
      <c r="BI152" s="479"/>
      <c r="BJ152" s="479"/>
      <c r="BK152" s="479"/>
      <c r="BL152" s="479"/>
      <c r="BM152" s="479"/>
      <c r="BN152" s="479"/>
      <c r="BO152" s="479"/>
      <c r="BP152" s="479"/>
      <c r="BQ152" s="479"/>
      <c r="BR152" s="479"/>
      <c r="BS152" s="479"/>
      <c r="BT152" s="479"/>
      <c r="BU152" s="480"/>
      <c r="BV152" s="478" t="s">
        <v>113</v>
      </c>
      <c r="BW152" s="479"/>
      <c r="BX152" s="479"/>
      <c r="BY152" s="479"/>
      <c r="BZ152" s="479"/>
      <c r="CA152" s="479"/>
      <c r="CB152" s="479"/>
      <c r="CC152" s="479"/>
      <c r="CD152" s="479"/>
      <c r="CE152" s="479"/>
      <c r="CF152" s="479"/>
      <c r="CG152" s="479"/>
      <c r="CH152" s="479"/>
      <c r="CI152" s="479"/>
      <c r="CJ152" s="479"/>
      <c r="CK152" s="480"/>
      <c r="CL152" s="596">
        <f>SUM(CL154:DA156)</f>
        <v>117650</v>
      </c>
      <c r="CM152" s="597"/>
      <c r="CN152" s="597"/>
      <c r="CO152" s="597"/>
      <c r="CP152" s="597"/>
      <c r="CQ152" s="597"/>
      <c r="CR152" s="597"/>
      <c r="CS152" s="597"/>
      <c r="CT152" s="597"/>
      <c r="CU152" s="597"/>
      <c r="CV152" s="597"/>
      <c r="CW152" s="597"/>
      <c r="CX152" s="597"/>
      <c r="CY152" s="597"/>
      <c r="CZ152" s="597"/>
      <c r="DA152" s="598"/>
    </row>
    <row r="153" spans="1:128" ht="10.5" customHeight="1" x14ac:dyDescent="0.25">
      <c r="A153" s="490"/>
      <c r="B153" s="491"/>
      <c r="C153" s="491"/>
      <c r="D153" s="491"/>
      <c r="E153" s="491"/>
      <c r="F153" s="491"/>
      <c r="G153" s="492"/>
      <c r="H153" s="533" t="s">
        <v>98</v>
      </c>
      <c r="I153" s="534"/>
      <c r="J153" s="534"/>
      <c r="K153" s="534"/>
      <c r="L153" s="534"/>
      <c r="M153" s="534"/>
      <c r="N153" s="534"/>
      <c r="O153" s="534"/>
      <c r="P153" s="534"/>
      <c r="Q153" s="534"/>
      <c r="R153" s="534"/>
      <c r="S153" s="534"/>
      <c r="T153" s="534"/>
      <c r="U153" s="534"/>
      <c r="V153" s="534"/>
      <c r="W153" s="534"/>
      <c r="X153" s="534"/>
      <c r="Y153" s="534"/>
      <c r="Z153" s="534"/>
      <c r="AA153" s="534"/>
      <c r="AB153" s="534"/>
      <c r="AC153" s="534"/>
      <c r="AD153" s="534"/>
      <c r="AE153" s="534"/>
      <c r="AF153" s="534"/>
      <c r="AG153" s="534"/>
      <c r="AH153" s="534"/>
      <c r="AI153" s="534"/>
      <c r="AJ153" s="534"/>
      <c r="AK153" s="534"/>
      <c r="AL153" s="534"/>
      <c r="AM153" s="534"/>
      <c r="AN153" s="534"/>
      <c r="AO153" s="535"/>
      <c r="AP153" s="484"/>
      <c r="AQ153" s="485"/>
      <c r="AR153" s="485"/>
      <c r="AS153" s="485"/>
      <c r="AT153" s="485"/>
      <c r="AU153" s="485"/>
      <c r="AV153" s="485"/>
      <c r="AW153" s="485"/>
      <c r="AX153" s="485"/>
      <c r="AY153" s="485"/>
      <c r="AZ153" s="485"/>
      <c r="BA153" s="485"/>
      <c r="BB153" s="485"/>
      <c r="BC153" s="485"/>
      <c r="BD153" s="485"/>
      <c r="BE153" s="486"/>
      <c r="BF153" s="484"/>
      <c r="BG153" s="485"/>
      <c r="BH153" s="485"/>
      <c r="BI153" s="485"/>
      <c r="BJ153" s="485"/>
      <c r="BK153" s="485"/>
      <c r="BL153" s="485"/>
      <c r="BM153" s="485"/>
      <c r="BN153" s="485"/>
      <c r="BO153" s="485"/>
      <c r="BP153" s="485"/>
      <c r="BQ153" s="485"/>
      <c r="BR153" s="485"/>
      <c r="BS153" s="485"/>
      <c r="BT153" s="485"/>
      <c r="BU153" s="486"/>
      <c r="BV153" s="484"/>
      <c r="BW153" s="485"/>
      <c r="BX153" s="485"/>
      <c r="BY153" s="485"/>
      <c r="BZ153" s="485"/>
      <c r="CA153" s="485"/>
      <c r="CB153" s="485"/>
      <c r="CC153" s="485"/>
      <c r="CD153" s="485"/>
      <c r="CE153" s="485"/>
      <c r="CF153" s="485"/>
      <c r="CG153" s="485"/>
      <c r="CH153" s="485"/>
      <c r="CI153" s="485"/>
      <c r="CJ153" s="485"/>
      <c r="CK153" s="486"/>
      <c r="CL153" s="487"/>
      <c r="CM153" s="488"/>
      <c r="CN153" s="488"/>
      <c r="CO153" s="488"/>
      <c r="CP153" s="488"/>
      <c r="CQ153" s="488"/>
      <c r="CR153" s="488"/>
      <c r="CS153" s="488"/>
      <c r="CT153" s="488"/>
      <c r="CU153" s="488"/>
      <c r="CV153" s="488"/>
      <c r="CW153" s="488"/>
      <c r="CX153" s="488"/>
      <c r="CY153" s="488"/>
      <c r="CZ153" s="488"/>
      <c r="DA153" s="489"/>
    </row>
    <row r="154" spans="1:128" s="56" customFormat="1" ht="14.25" x14ac:dyDescent="0.2">
      <c r="A154" s="490" t="s">
        <v>31</v>
      </c>
      <c r="B154" s="491"/>
      <c r="C154" s="491"/>
      <c r="D154" s="491"/>
      <c r="E154" s="491"/>
      <c r="F154" s="491"/>
      <c r="G154" s="492"/>
      <c r="H154" s="516" t="s">
        <v>695</v>
      </c>
      <c r="I154" s="517"/>
      <c r="J154" s="517"/>
      <c r="K154" s="517"/>
      <c r="L154" s="517"/>
      <c r="M154" s="517"/>
      <c r="N154" s="517"/>
      <c r="O154" s="517"/>
      <c r="P154" s="517"/>
      <c r="Q154" s="517"/>
      <c r="R154" s="517"/>
      <c r="S154" s="517"/>
      <c r="T154" s="517"/>
      <c r="U154" s="517"/>
      <c r="V154" s="517"/>
      <c r="W154" s="517"/>
      <c r="X154" s="517"/>
      <c r="Y154" s="517"/>
      <c r="Z154" s="517"/>
      <c r="AA154" s="517"/>
      <c r="AB154" s="517"/>
      <c r="AC154" s="517"/>
      <c r="AD154" s="517"/>
      <c r="AE154" s="517"/>
      <c r="AF154" s="517"/>
      <c r="AG154" s="517"/>
      <c r="AH154" s="517"/>
      <c r="AI154" s="517"/>
      <c r="AJ154" s="517"/>
      <c r="AK154" s="517"/>
      <c r="AL154" s="517"/>
      <c r="AM154" s="517"/>
      <c r="AN154" s="517"/>
      <c r="AO154" s="518"/>
      <c r="AP154" s="521">
        <v>1800</v>
      </c>
      <c r="AQ154" s="522"/>
      <c r="AR154" s="522"/>
      <c r="AS154" s="522"/>
      <c r="AT154" s="522"/>
      <c r="AU154" s="522"/>
      <c r="AV154" s="522"/>
      <c r="AW154" s="522"/>
      <c r="AX154" s="522"/>
      <c r="AY154" s="522"/>
      <c r="AZ154" s="522"/>
      <c r="BA154" s="522"/>
      <c r="BB154" s="522"/>
      <c r="BC154" s="522"/>
      <c r="BD154" s="522"/>
      <c r="BE154" s="523"/>
      <c r="BF154" s="524">
        <v>39.76</v>
      </c>
      <c r="BG154" s="525"/>
      <c r="BH154" s="525"/>
      <c r="BI154" s="525"/>
      <c r="BJ154" s="525"/>
      <c r="BK154" s="525"/>
      <c r="BL154" s="525"/>
      <c r="BM154" s="525"/>
      <c r="BN154" s="525"/>
      <c r="BO154" s="525"/>
      <c r="BP154" s="525"/>
      <c r="BQ154" s="525"/>
      <c r="BR154" s="525"/>
      <c r="BS154" s="525"/>
      <c r="BT154" s="525"/>
      <c r="BU154" s="526"/>
      <c r="BV154" s="484"/>
      <c r="BW154" s="485"/>
      <c r="BX154" s="485"/>
      <c r="BY154" s="485"/>
      <c r="BZ154" s="485"/>
      <c r="CA154" s="485"/>
      <c r="CB154" s="485"/>
      <c r="CC154" s="485"/>
      <c r="CD154" s="485"/>
      <c r="CE154" s="485"/>
      <c r="CF154" s="485"/>
      <c r="CG154" s="485"/>
      <c r="CH154" s="485"/>
      <c r="CI154" s="485"/>
      <c r="CJ154" s="485"/>
      <c r="CK154" s="486"/>
      <c r="CL154" s="487">
        <f>AP154*BF154</f>
        <v>71568</v>
      </c>
      <c r="CM154" s="488"/>
      <c r="CN154" s="488"/>
      <c r="CO154" s="488"/>
      <c r="CP154" s="488"/>
      <c r="CQ154" s="488"/>
      <c r="CR154" s="488"/>
      <c r="CS154" s="488"/>
      <c r="CT154" s="488"/>
      <c r="CU154" s="488"/>
      <c r="CV154" s="488"/>
      <c r="CW154" s="488"/>
      <c r="CX154" s="488"/>
      <c r="CY154" s="488"/>
      <c r="CZ154" s="488"/>
      <c r="DA154" s="489"/>
    </row>
    <row r="155" spans="1:128" ht="19.5" customHeight="1" x14ac:dyDescent="0.25">
      <c r="A155" s="490" t="s">
        <v>32</v>
      </c>
      <c r="B155" s="491"/>
      <c r="C155" s="491"/>
      <c r="D155" s="491"/>
      <c r="E155" s="491"/>
      <c r="F155" s="491"/>
      <c r="G155" s="492"/>
      <c r="H155" s="516" t="s">
        <v>696</v>
      </c>
      <c r="I155" s="517"/>
      <c r="J155" s="517"/>
      <c r="K155" s="517"/>
      <c r="L155" s="517"/>
      <c r="M155" s="517"/>
      <c r="N155" s="517"/>
      <c r="O155" s="517"/>
      <c r="P155" s="517"/>
      <c r="Q155" s="517"/>
      <c r="R155" s="517"/>
      <c r="S155" s="517"/>
      <c r="T155" s="517"/>
      <c r="U155" s="517"/>
      <c r="V155" s="517"/>
      <c r="W155" s="517"/>
      <c r="X155" s="517"/>
      <c r="Y155" s="517"/>
      <c r="Z155" s="517"/>
      <c r="AA155" s="517"/>
      <c r="AB155" s="517"/>
      <c r="AC155" s="517"/>
      <c r="AD155" s="517"/>
      <c r="AE155" s="517"/>
      <c r="AF155" s="517"/>
      <c r="AG155" s="517"/>
      <c r="AH155" s="517"/>
      <c r="AI155" s="517"/>
      <c r="AJ155" s="517"/>
      <c r="AK155" s="517"/>
      <c r="AL155" s="517"/>
      <c r="AM155" s="517"/>
      <c r="AN155" s="517"/>
      <c r="AO155" s="518"/>
      <c r="AP155" s="521">
        <v>950</v>
      </c>
      <c r="AQ155" s="522"/>
      <c r="AR155" s="522"/>
      <c r="AS155" s="522"/>
      <c r="AT155" s="522"/>
      <c r="AU155" s="522"/>
      <c r="AV155" s="522"/>
      <c r="AW155" s="522"/>
      <c r="AX155" s="522"/>
      <c r="AY155" s="522"/>
      <c r="AZ155" s="522"/>
      <c r="BA155" s="522"/>
      <c r="BB155" s="522"/>
      <c r="BC155" s="522"/>
      <c r="BD155" s="522"/>
      <c r="BE155" s="523"/>
      <c r="BF155" s="524">
        <v>39.76</v>
      </c>
      <c r="BG155" s="525"/>
      <c r="BH155" s="525"/>
      <c r="BI155" s="525"/>
      <c r="BJ155" s="525"/>
      <c r="BK155" s="525"/>
      <c r="BL155" s="525"/>
      <c r="BM155" s="525"/>
      <c r="BN155" s="525"/>
      <c r="BO155" s="525"/>
      <c r="BP155" s="525"/>
      <c r="BQ155" s="525"/>
      <c r="BR155" s="525"/>
      <c r="BS155" s="525"/>
      <c r="BT155" s="525"/>
      <c r="BU155" s="526"/>
      <c r="BV155" s="484"/>
      <c r="BW155" s="485"/>
      <c r="BX155" s="485"/>
      <c r="BY155" s="485"/>
      <c r="BZ155" s="485"/>
      <c r="CA155" s="485"/>
      <c r="CB155" s="485"/>
      <c r="CC155" s="485"/>
      <c r="CD155" s="485"/>
      <c r="CE155" s="485"/>
      <c r="CF155" s="485"/>
      <c r="CG155" s="485"/>
      <c r="CH155" s="485"/>
      <c r="CI155" s="485"/>
      <c r="CJ155" s="485"/>
      <c r="CK155" s="486"/>
      <c r="CL155" s="487">
        <f>AP155*BF155</f>
        <v>37772</v>
      </c>
      <c r="CM155" s="488"/>
      <c r="CN155" s="488"/>
      <c r="CO155" s="488"/>
      <c r="CP155" s="488"/>
      <c r="CQ155" s="488"/>
      <c r="CR155" s="488"/>
      <c r="CS155" s="488"/>
      <c r="CT155" s="488"/>
      <c r="CU155" s="488"/>
      <c r="CV155" s="488"/>
      <c r="CW155" s="488"/>
      <c r="CX155" s="488"/>
      <c r="CY155" s="488"/>
      <c r="CZ155" s="488"/>
      <c r="DA155" s="489"/>
    </row>
    <row r="156" spans="1:128" s="57" customFormat="1" ht="15" customHeight="1" x14ac:dyDescent="0.2">
      <c r="A156" s="490" t="s">
        <v>33</v>
      </c>
      <c r="B156" s="491"/>
      <c r="C156" s="491"/>
      <c r="D156" s="491"/>
      <c r="E156" s="491"/>
      <c r="F156" s="491"/>
      <c r="G156" s="492"/>
      <c r="H156" s="516" t="s">
        <v>697</v>
      </c>
      <c r="I156" s="517"/>
      <c r="J156" s="517"/>
      <c r="K156" s="517"/>
      <c r="L156" s="517"/>
      <c r="M156" s="517"/>
      <c r="N156" s="517"/>
      <c r="O156" s="517"/>
      <c r="P156" s="517"/>
      <c r="Q156" s="517"/>
      <c r="R156" s="517"/>
      <c r="S156" s="517"/>
      <c r="T156" s="517"/>
      <c r="U156" s="517"/>
      <c r="V156" s="517"/>
      <c r="W156" s="517"/>
      <c r="X156" s="517"/>
      <c r="Y156" s="517"/>
      <c r="Z156" s="517"/>
      <c r="AA156" s="517"/>
      <c r="AB156" s="517"/>
      <c r="AC156" s="517"/>
      <c r="AD156" s="517"/>
      <c r="AE156" s="517"/>
      <c r="AF156" s="517"/>
      <c r="AG156" s="517"/>
      <c r="AH156" s="517"/>
      <c r="AI156" s="517"/>
      <c r="AJ156" s="517"/>
      <c r="AK156" s="517"/>
      <c r="AL156" s="517"/>
      <c r="AM156" s="517"/>
      <c r="AN156" s="517"/>
      <c r="AO156" s="518"/>
      <c r="AP156" s="521">
        <v>209</v>
      </c>
      <c r="AQ156" s="522"/>
      <c r="AR156" s="522"/>
      <c r="AS156" s="522"/>
      <c r="AT156" s="522"/>
      <c r="AU156" s="522"/>
      <c r="AV156" s="522"/>
      <c r="AW156" s="522"/>
      <c r="AX156" s="522"/>
      <c r="AY156" s="522"/>
      <c r="AZ156" s="522"/>
      <c r="BA156" s="522"/>
      <c r="BB156" s="522"/>
      <c r="BC156" s="522"/>
      <c r="BD156" s="522"/>
      <c r="BE156" s="523"/>
      <c r="BF156" s="524">
        <v>39.76</v>
      </c>
      <c r="BG156" s="525"/>
      <c r="BH156" s="525"/>
      <c r="BI156" s="525"/>
      <c r="BJ156" s="525"/>
      <c r="BK156" s="525"/>
      <c r="BL156" s="525"/>
      <c r="BM156" s="525"/>
      <c r="BN156" s="525"/>
      <c r="BO156" s="525"/>
      <c r="BP156" s="525"/>
      <c r="BQ156" s="525"/>
      <c r="BR156" s="525"/>
      <c r="BS156" s="525"/>
      <c r="BT156" s="525"/>
      <c r="BU156" s="526"/>
      <c r="BV156" s="603"/>
      <c r="BW156" s="604"/>
      <c r="BX156" s="604"/>
      <c r="BY156" s="604"/>
      <c r="BZ156" s="604"/>
      <c r="CA156" s="604"/>
      <c r="CB156" s="604"/>
      <c r="CC156" s="604"/>
      <c r="CD156" s="604"/>
      <c r="CE156" s="604"/>
      <c r="CF156" s="604"/>
      <c r="CG156" s="604"/>
      <c r="CH156" s="604"/>
      <c r="CI156" s="604"/>
      <c r="CJ156" s="604"/>
      <c r="CK156" s="605"/>
      <c r="CL156" s="487">
        <f>AP156*BF156+0.16</f>
        <v>8310</v>
      </c>
      <c r="CM156" s="488"/>
      <c r="CN156" s="488"/>
      <c r="CO156" s="488"/>
      <c r="CP156" s="488"/>
      <c r="CQ156" s="488"/>
      <c r="CR156" s="488"/>
      <c r="CS156" s="488"/>
      <c r="CT156" s="488"/>
      <c r="CU156" s="488"/>
      <c r="CV156" s="488"/>
      <c r="CW156" s="488"/>
      <c r="CX156" s="488"/>
      <c r="CY156" s="488"/>
      <c r="CZ156" s="488"/>
      <c r="DA156" s="489"/>
    </row>
    <row r="157" spans="1:128" s="58" customFormat="1" ht="12.75" x14ac:dyDescent="0.2">
      <c r="A157" s="530" t="s">
        <v>36</v>
      </c>
      <c r="B157" s="531"/>
      <c r="C157" s="531"/>
      <c r="D157" s="531"/>
      <c r="E157" s="531"/>
      <c r="F157" s="531"/>
      <c r="G157" s="532"/>
      <c r="H157" s="533" t="s">
        <v>154</v>
      </c>
      <c r="I157" s="534"/>
      <c r="J157" s="534"/>
      <c r="K157" s="534"/>
      <c r="L157" s="534"/>
      <c r="M157" s="534"/>
      <c r="N157" s="534"/>
      <c r="O157" s="534"/>
      <c r="P157" s="534"/>
      <c r="Q157" s="534"/>
      <c r="R157" s="534"/>
      <c r="S157" s="534"/>
      <c r="T157" s="534"/>
      <c r="U157" s="534"/>
      <c r="V157" s="534"/>
      <c r="W157" s="534"/>
      <c r="X157" s="534"/>
      <c r="Y157" s="534"/>
      <c r="Z157" s="534"/>
      <c r="AA157" s="534"/>
      <c r="AB157" s="534"/>
      <c r="AC157" s="534"/>
      <c r="AD157" s="534"/>
      <c r="AE157" s="534"/>
      <c r="AF157" s="534"/>
      <c r="AG157" s="534"/>
      <c r="AH157" s="534"/>
      <c r="AI157" s="534"/>
      <c r="AJ157" s="534"/>
      <c r="AK157" s="534"/>
      <c r="AL157" s="534"/>
      <c r="AM157" s="534"/>
      <c r="AN157" s="534"/>
      <c r="AO157" s="535"/>
      <c r="AP157" s="527">
        <f>SUM(AP159:BE161)</f>
        <v>79.7</v>
      </c>
      <c r="AQ157" s="528"/>
      <c r="AR157" s="528"/>
      <c r="AS157" s="528"/>
      <c r="AT157" s="528"/>
      <c r="AU157" s="528"/>
      <c r="AV157" s="528"/>
      <c r="AW157" s="528"/>
      <c r="AX157" s="528"/>
      <c r="AY157" s="528"/>
      <c r="AZ157" s="528"/>
      <c r="BA157" s="528"/>
      <c r="BB157" s="528"/>
      <c r="BC157" s="528"/>
      <c r="BD157" s="528"/>
      <c r="BE157" s="529"/>
      <c r="BF157" s="478" t="s">
        <v>113</v>
      </c>
      <c r="BG157" s="479"/>
      <c r="BH157" s="479"/>
      <c r="BI157" s="479"/>
      <c r="BJ157" s="479"/>
      <c r="BK157" s="479"/>
      <c r="BL157" s="479"/>
      <c r="BM157" s="479"/>
      <c r="BN157" s="479"/>
      <c r="BO157" s="479"/>
      <c r="BP157" s="479"/>
      <c r="BQ157" s="479"/>
      <c r="BR157" s="479"/>
      <c r="BS157" s="479"/>
      <c r="BT157" s="479"/>
      <c r="BU157" s="480"/>
      <c r="BV157" s="478" t="s">
        <v>113</v>
      </c>
      <c r="BW157" s="479"/>
      <c r="BX157" s="479"/>
      <c r="BY157" s="479"/>
      <c r="BZ157" s="479"/>
      <c r="CA157" s="479"/>
      <c r="CB157" s="479"/>
      <c r="CC157" s="479"/>
      <c r="CD157" s="479"/>
      <c r="CE157" s="479"/>
      <c r="CF157" s="479"/>
      <c r="CG157" s="479"/>
      <c r="CH157" s="479"/>
      <c r="CI157" s="479"/>
      <c r="CJ157" s="479"/>
      <c r="CK157" s="480"/>
      <c r="CL157" s="481">
        <f>SUM(CL159:DA160)</f>
        <v>42999.994999999995</v>
      </c>
      <c r="CM157" s="482"/>
      <c r="CN157" s="482"/>
      <c r="CO157" s="482"/>
      <c r="CP157" s="482"/>
      <c r="CQ157" s="482"/>
      <c r="CR157" s="482"/>
      <c r="CS157" s="482"/>
      <c r="CT157" s="482"/>
      <c r="CU157" s="482"/>
      <c r="CV157" s="482"/>
      <c r="CW157" s="482"/>
      <c r="CX157" s="482"/>
      <c r="CY157" s="482"/>
      <c r="CZ157" s="482"/>
      <c r="DA157" s="483"/>
    </row>
    <row r="158" spans="1:128" s="59" customFormat="1" ht="15" customHeight="1" x14ac:dyDescent="0.2">
      <c r="A158" s="490"/>
      <c r="B158" s="491"/>
      <c r="C158" s="491"/>
      <c r="D158" s="491"/>
      <c r="E158" s="491"/>
      <c r="F158" s="491"/>
      <c r="G158" s="492"/>
      <c r="H158" s="533" t="s">
        <v>155</v>
      </c>
      <c r="I158" s="534"/>
      <c r="J158" s="534"/>
      <c r="K158" s="534"/>
      <c r="L158" s="534"/>
      <c r="M158" s="534"/>
      <c r="N158" s="534"/>
      <c r="O158" s="534"/>
      <c r="P158" s="534"/>
      <c r="Q158" s="534"/>
      <c r="R158" s="534"/>
      <c r="S158" s="534"/>
      <c r="T158" s="534"/>
      <c r="U158" s="534"/>
      <c r="V158" s="534"/>
      <c r="W158" s="534"/>
      <c r="X158" s="534"/>
      <c r="Y158" s="534"/>
      <c r="Z158" s="534"/>
      <c r="AA158" s="534"/>
      <c r="AB158" s="534"/>
      <c r="AC158" s="534"/>
      <c r="AD158" s="534"/>
      <c r="AE158" s="534"/>
      <c r="AF158" s="534"/>
      <c r="AG158" s="534"/>
      <c r="AH158" s="534"/>
      <c r="AI158" s="534"/>
      <c r="AJ158" s="534"/>
      <c r="AK158" s="534"/>
      <c r="AL158" s="534"/>
      <c r="AM158" s="534"/>
      <c r="AN158" s="534"/>
      <c r="AO158" s="535"/>
      <c r="AP158" s="484"/>
      <c r="AQ158" s="485"/>
      <c r="AR158" s="485"/>
      <c r="AS158" s="485"/>
      <c r="AT158" s="485"/>
      <c r="AU158" s="485"/>
      <c r="AV158" s="485"/>
      <c r="AW158" s="485"/>
      <c r="AX158" s="485"/>
      <c r="AY158" s="485"/>
      <c r="AZ158" s="485"/>
      <c r="BA158" s="485"/>
      <c r="BB158" s="485"/>
      <c r="BC158" s="485"/>
      <c r="BD158" s="485"/>
      <c r="BE158" s="486"/>
      <c r="BF158" s="484"/>
      <c r="BG158" s="485"/>
      <c r="BH158" s="485"/>
      <c r="BI158" s="485"/>
      <c r="BJ158" s="485"/>
      <c r="BK158" s="485"/>
      <c r="BL158" s="485"/>
      <c r="BM158" s="485"/>
      <c r="BN158" s="485"/>
      <c r="BO158" s="485"/>
      <c r="BP158" s="485"/>
      <c r="BQ158" s="485"/>
      <c r="BR158" s="485"/>
      <c r="BS158" s="485"/>
      <c r="BT158" s="485"/>
      <c r="BU158" s="486"/>
      <c r="BV158" s="484"/>
      <c r="BW158" s="485"/>
      <c r="BX158" s="485"/>
      <c r="BY158" s="485"/>
      <c r="BZ158" s="485"/>
      <c r="CA158" s="485"/>
      <c r="CB158" s="485"/>
      <c r="CC158" s="485"/>
      <c r="CD158" s="485"/>
      <c r="CE158" s="485"/>
      <c r="CF158" s="485"/>
      <c r="CG158" s="485"/>
      <c r="CH158" s="485"/>
      <c r="CI158" s="485"/>
      <c r="CJ158" s="485"/>
      <c r="CK158" s="486"/>
      <c r="CL158" s="487"/>
      <c r="CM158" s="488"/>
      <c r="CN158" s="488"/>
      <c r="CO158" s="488"/>
      <c r="CP158" s="488"/>
      <c r="CQ158" s="488"/>
      <c r="CR158" s="488"/>
      <c r="CS158" s="488"/>
      <c r="CT158" s="488"/>
      <c r="CU158" s="488"/>
      <c r="CV158" s="488"/>
      <c r="CW158" s="488"/>
      <c r="CX158" s="488"/>
      <c r="CY158" s="488"/>
      <c r="CZ158" s="488"/>
      <c r="DA158" s="489"/>
    </row>
    <row r="159" spans="1:128" s="59" customFormat="1" ht="15" customHeight="1" x14ac:dyDescent="0.2">
      <c r="A159" s="490"/>
      <c r="B159" s="491"/>
      <c r="C159" s="491"/>
      <c r="D159" s="491"/>
      <c r="E159" s="491"/>
      <c r="F159" s="491"/>
      <c r="G159" s="492"/>
      <c r="H159" s="516" t="s">
        <v>698</v>
      </c>
      <c r="I159" s="517"/>
      <c r="J159" s="517"/>
      <c r="K159" s="517"/>
      <c r="L159" s="517"/>
      <c r="M159" s="517"/>
      <c r="N159" s="517"/>
      <c r="O159" s="517"/>
      <c r="P159" s="517"/>
      <c r="Q159" s="517"/>
      <c r="R159" s="517"/>
      <c r="S159" s="517"/>
      <c r="T159" s="517"/>
      <c r="U159" s="517"/>
      <c r="V159" s="517"/>
      <c r="W159" s="517"/>
      <c r="X159" s="517"/>
      <c r="Y159" s="517"/>
      <c r="Z159" s="517"/>
      <c r="AA159" s="517"/>
      <c r="AB159" s="517"/>
      <c r="AC159" s="517"/>
      <c r="AD159" s="517"/>
      <c r="AE159" s="517"/>
      <c r="AF159" s="517"/>
      <c r="AG159" s="517"/>
      <c r="AH159" s="517"/>
      <c r="AI159" s="517"/>
      <c r="AJ159" s="517"/>
      <c r="AK159" s="517"/>
      <c r="AL159" s="517"/>
      <c r="AM159" s="517"/>
      <c r="AN159" s="517"/>
      <c r="AO159" s="518"/>
      <c r="AP159" s="484">
        <v>79.7</v>
      </c>
      <c r="AQ159" s="485"/>
      <c r="AR159" s="485"/>
      <c r="AS159" s="485"/>
      <c r="AT159" s="485"/>
      <c r="AU159" s="485"/>
      <c r="AV159" s="485"/>
      <c r="AW159" s="485"/>
      <c r="AX159" s="485"/>
      <c r="AY159" s="485"/>
      <c r="AZ159" s="485"/>
      <c r="BA159" s="485"/>
      <c r="BB159" s="485"/>
      <c r="BC159" s="485"/>
      <c r="BD159" s="485"/>
      <c r="BE159" s="486"/>
      <c r="BF159" s="484">
        <v>539.54999999999995</v>
      </c>
      <c r="BG159" s="485"/>
      <c r="BH159" s="485"/>
      <c r="BI159" s="485"/>
      <c r="BJ159" s="485"/>
      <c r="BK159" s="485"/>
      <c r="BL159" s="485"/>
      <c r="BM159" s="485"/>
      <c r="BN159" s="485"/>
      <c r="BO159" s="485"/>
      <c r="BP159" s="485"/>
      <c r="BQ159" s="485"/>
      <c r="BR159" s="485"/>
      <c r="BS159" s="485"/>
      <c r="BT159" s="485"/>
      <c r="BU159" s="486"/>
      <c r="BV159" s="484"/>
      <c r="BW159" s="485"/>
      <c r="BX159" s="485"/>
      <c r="BY159" s="485"/>
      <c r="BZ159" s="485"/>
      <c r="CA159" s="485"/>
      <c r="CB159" s="485"/>
      <c r="CC159" s="485"/>
      <c r="CD159" s="485"/>
      <c r="CE159" s="485"/>
      <c r="CF159" s="485"/>
      <c r="CG159" s="485"/>
      <c r="CH159" s="485"/>
      <c r="CI159" s="485"/>
      <c r="CJ159" s="485"/>
      <c r="CK159" s="486"/>
      <c r="CL159" s="487">
        <f>AP159*BF159-2.14</f>
        <v>42999.994999999995</v>
      </c>
      <c r="CM159" s="488"/>
      <c r="CN159" s="488"/>
      <c r="CO159" s="488"/>
      <c r="CP159" s="488"/>
      <c r="CQ159" s="488"/>
      <c r="CR159" s="488"/>
      <c r="CS159" s="488"/>
      <c r="CT159" s="488"/>
      <c r="CU159" s="488"/>
      <c r="CV159" s="488"/>
      <c r="CW159" s="488"/>
      <c r="CX159" s="488"/>
      <c r="CY159" s="488"/>
      <c r="CZ159" s="488"/>
      <c r="DA159" s="489"/>
    </row>
    <row r="160" spans="1:128" s="59" customFormat="1" ht="13.5" customHeight="1" x14ac:dyDescent="0.2">
      <c r="A160" s="411"/>
      <c r="B160" s="411"/>
      <c r="C160" s="411"/>
      <c r="D160" s="411"/>
      <c r="E160" s="411"/>
      <c r="F160" s="411"/>
      <c r="G160" s="411"/>
      <c r="H160" s="418"/>
      <c r="I160" s="418"/>
      <c r="J160" s="418"/>
      <c r="K160" s="418"/>
      <c r="L160" s="418"/>
      <c r="M160" s="418"/>
      <c r="N160" s="418"/>
      <c r="O160" s="418"/>
      <c r="P160" s="418"/>
      <c r="Q160" s="418"/>
      <c r="R160" s="418"/>
      <c r="S160" s="418"/>
      <c r="T160" s="418"/>
      <c r="U160" s="418"/>
      <c r="V160" s="418"/>
      <c r="W160" s="418"/>
      <c r="X160" s="418"/>
      <c r="Y160" s="418"/>
      <c r="Z160" s="418"/>
      <c r="AA160" s="418"/>
      <c r="AB160" s="418"/>
      <c r="AC160" s="418"/>
      <c r="AD160" s="418"/>
      <c r="AE160" s="418"/>
      <c r="AF160" s="418"/>
      <c r="AG160" s="418"/>
      <c r="AH160" s="418"/>
      <c r="AI160" s="418"/>
      <c r="AJ160" s="418"/>
      <c r="AK160" s="418"/>
      <c r="AL160" s="418"/>
      <c r="AM160" s="418"/>
      <c r="AN160" s="418"/>
      <c r="AO160" s="418"/>
      <c r="AP160" s="404"/>
      <c r="AQ160" s="404"/>
      <c r="AR160" s="404"/>
      <c r="AS160" s="404"/>
      <c r="AT160" s="404"/>
      <c r="AU160" s="404"/>
      <c r="AV160" s="404"/>
      <c r="AW160" s="404"/>
      <c r="AX160" s="404"/>
      <c r="AY160" s="404"/>
      <c r="AZ160" s="404"/>
      <c r="BA160" s="404"/>
      <c r="BB160" s="404"/>
      <c r="BC160" s="404"/>
      <c r="BD160" s="404"/>
      <c r="BE160" s="404"/>
      <c r="BF160" s="404"/>
      <c r="BG160" s="404"/>
      <c r="BH160" s="404"/>
      <c r="BI160" s="404"/>
      <c r="BJ160" s="404"/>
      <c r="BK160" s="404"/>
      <c r="BL160" s="404"/>
      <c r="BM160" s="404"/>
      <c r="BN160" s="404"/>
      <c r="BO160" s="404"/>
      <c r="BP160" s="404"/>
      <c r="BQ160" s="404"/>
      <c r="BR160" s="404"/>
      <c r="BS160" s="404"/>
      <c r="BT160" s="404"/>
      <c r="BU160" s="404"/>
      <c r="BV160" s="404"/>
      <c r="BW160" s="404"/>
      <c r="BX160" s="404"/>
      <c r="BY160" s="404"/>
      <c r="BZ160" s="404"/>
      <c r="CA160" s="404"/>
      <c r="CB160" s="404"/>
      <c r="CC160" s="404"/>
      <c r="CD160" s="404"/>
      <c r="CE160" s="404"/>
      <c r="CF160" s="404"/>
      <c r="CG160" s="404"/>
      <c r="CH160" s="404"/>
      <c r="CI160" s="404"/>
      <c r="CJ160" s="404"/>
      <c r="CK160" s="404"/>
      <c r="CL160" s="419"/>
      <c r="CM160" s="420"/>
      <c r="CN160" s="420"/>
      <c r="CO160" s="420"/>
      <c r="CP160" s="420"/>
      <c r="CQ160" s="420"/>
      <c r="CR160" s="420"/>
      <c r="CS160" s="420"/>
      <c r="CT160" s="420"/>
      <c r="CU160" s="420"/>
      <c r="CV160" s="420"/>
      <c r="CW160" s="420"/>
      <c r="CX160" s="420"/>
      <c r="CY160" s="420"/>
      <c r="CZ160" s="420"/>
      <c r="DA160" s="421"/>
      <c r="DH160" s="64"/>
      <c r="DI160" s="65"/>
      <c r="DJ160" s="65"/>
      <c r="DK160" s="65"/>
      <c r="DL160" s="65"/>
      <c r="DM160" s="65"/>
      <c r="DN160" s="65"/>
      <c r="DO160" s="65"/>
      <c r="DP160" s="65"/>
      <c r="DQ160" s="65"/>
      <c r="DR160" s="65"/>
      <c r="DS160" s="65"/>
      <c r="DT160" s="65"/>
      <c r="DU160" s="65"/>
      <c r="DV160" s="65"/>
      <c r="DW160" s="65"/>
      <c r="DX160" s="65"/>
    </row>
    <row r="161" spans="1:105" s="59" customFormat="1" ht="15" customHeight="1" x14ac:dyDescent="0.2">
      <c r="A161" s="530" t="s">
        <v>99</v>
      </c>
      <c r="B161" s="531"/>
      <c r="C161" s="531"/>
      <c r="D161" s="531"/>
      <c r="E161" s="531"/>
      <c r="F161" s="531"/>
      <c r="G161" s="532"/>
      <c r="H161" s="610" t="s">
        <v>141</v>
      </c>
      <c r="I161" s="611"/>
      <c r="J161" s="611"/>
      <c r="K161" s="611"/>
      <c r="L161" s="611"/>
      <c r="M161" s="611"/>
      <c r="N161" s="611"/>
      <c r="O161" s="611"/>
      <c r="P161" s="611"/>
      <c r="Q161" s="611"/>
      <c r="R161" s="611"/>
      <c r="S161" s="611"/>
      <c r="T161" s="611"/>
      <c r="U161" s="611"/>
      <c r="V161" s="611"/>
      <c r="W161" s="611"/>
      <c r="X161" s="611"/>
      <c r="Y161" s="611"/>
      <c r="Z161" s="611"/>
      <c r="AA161" s="611"/>
      <c r="AB161" s="611"/>
      <c r="AC161" s="611"/>
      <c r="AD161" s="611"/>
      <c r="AE161" s="611"/>
      <c r="AF161" s="611"/>
      <c r="AG161" s="611"/>
      <c r="AH161" s="611"/>
      <c r="AI161" s="611"/>
      <c r="AJ161" s="611"/>
      <c r="AK161" s="611"/>
      <c r="AL161" s="611"/>
      <c r="AM161" s="611"/>
      <c r="AN161" s="611"/>
      <c r="AO161" s="612"/>
      <c r="AP161" s="510">
        <f>SUM(AP163:BE164)</f>
        <v>0</v>
      </c>
      <c r="AQ161" s="511"/>
      <c r="AR161" s="511"/>
      <c r="AS161" s="511"/>
      <c r="AT161" s="511"/>
      <c r="AU161" s="511"/>
      <c r="AV161" s="511"/>
      <c r="AW161" s="511"/>
      <c r="AX161" s="511"/>
      <c r="AY161" s="511"/>
      <c r="AZ161" s="511"/>
      <c r="BA161" s="511"/>
      <c r="BB161" s="511"/>
      <c r="BC161" s="511"/>
      <c r="BD161" s="511"/>
      <c r="BE161" s="512"/>
      <c r="BF161" s="507" t="s">
        <v>113</v>
      </c>
      <c r="BG161" s="508"/>
      <c r="BH161" s="508"/>
      <c r="BI161" s="508"/>
      <c r="BJ161" s="508"/>
      <c r="BK161" s="508"/>
      <c r="BL161" s="508"/>
      <c r="BM161" s="508"/>
      <c r="BN161" s="508"/>
      <c r="BO161" s="508"/>
      <c r="BP161" s="508"/>
      <c r="BQ161" s="508"/>
      <c r="BR161" s="508"/>
      <c r="BS161" s="508"/>
      <c r="BT161" s="508"/>
      <c r="BU161" s="509"/>
      <c r="BV161" s="507" t="s">
        <v>113</v>
      </c>
      <c r="BW161" s="508"/>
      <c r="BX161" s="508"/>
      <c r="BY161" s="508"/>
      <c r="BZ161" s="508"/>
      <c r="CA161" s="508"/>
      <c r="CB161" s="508"/>
      <c r="CC161" s="508"/>
      <c r="CD161" s="508"/>
      <c r="CE161" s="508"/>
      <c r="CF161" s="508"/>
      <c r="CG161" s="508"/>
      <c r="CH161" s="508"/>
      <c r="CI161" s="508"/>
      <c r="CJ161" s="508"/>
      <c r="CK161" s="509"/>
      <c r="CL161" s="405">
        <f>SUM(CL163)</f>
        <v>0</v>
      </c>
      <c r="CM161" s="406"/>
      <c r="CN161" s="406"/>
      <c r="CO161" s="406"/>
      <c r="CP161" s="406"/>
      <c r="CQ161" s="406"/>
      <c r="CR161" s="406"/>
      <c r="CS161" s="406"/>
      <c r="CT161" s="406"/>
      <c r="CU161" s="406"/>
      <c r="CV161" s="406"/>
      <c r="CW161" s="406"/>
      <c r="CX161" s="406"/>
      <c r="CY161" s="406"/>
      <c r="CZ161" s="406"/>
      <c r="DA161" s="407"/>
    </row>
    <row r="162" spans="1:105" s="59" customFormat="1" ht="15" customHeight="1" x14ac:dyDescent="0.2">
      <c r="A162" s="411"/>
      <c r="B162" s="411"/>
      <c r="C162" s="411"/>
      <c r="D162" s="411"/>
      <c r="E162" s="411"/>
      <c r="F162" s="411"/>
      <c r="G162" s="411"/>
      <c r="H162" s="435" t="s">
        <v>155</v>
      </c>
      <c r="I162" s="435"/>
      <c r="J162" s="435"/>
      <c r="K162" s="435"/>
      <c r="L162" s="435"/>
      <c r="M162" s="435"/>
      <c r="N162" s="435"/>
      <c r="O162" s="435"/>
      <c r="P162" s="435"/>
      <c r="Q162" s="435"/>
      <c r="R162" s="435"/>
      <c r="S162" s="435"/>
      <c r="T162" s="435"/>
      <c r="U162" s="435"/>
      <c r="V162" s="435"/>
      <c r="W162" s="435"/>
      <c r="X162" s="435"/>
      <c r="Y162" s="435"/>
      <c r="Z162" s="435"/>
      <c r="AA162" s="435"/>
      <c r="AB162" s="435"/>
      <c r="AC162" s="435"/>
      <c r="AD162" s="435"/>
      <c r="AE162" s="435"/>
      <c r="AF162" s="435"/>
      <c r="AG162" s="435"/>
      <c r="AH162" s="435"/>
      <c r="AI162" s="435"/>
      <c r="AJ162" s="435"/>
      <c r="AK162" s="435"/>
      <c r="AL162" s="435"/>
      <c r="AM162" s="435"/>
      <c r="AN162" s="435"/>
      <c r="AO162" s="435"/>
      <c r="AP162" s="404"/>
      <c r="AQ162" s="404"/>
      <c r="AR162" s="404"/>
      <c r="AS162" s="404"/>
      <c r="AT162" s="404"/>
      <c r="AU162" s="404"/>
      <c r="AV162" s="404"/>
      <c r="AW162" s="404"/>
      <c r="AX162" s="404"/>
      <c r="AY162" s="404"/>
      <c r="AZ162" s="404"/>
      <c r="BA162" s="404"/>
      <c r="BB162" s="404"/>
      <c r="BC162" s="404"/>
      <c r="BD162" s="404"/>
      <c r="BE162" s="404"/>
      <c r="BF162" s="404"/>
      <c r="BG162" s="404"/>
      <c r="BH162" s="404"/>
      <c r="BI162" s="404"/>
      <c r="BJ162" s="404"/>
      <c r="BK162" s="404"/>
      <c r="BL162" s="404"/>
      <c r="BM162" s="404"/>
      <c r="BN162" s="404"/>
      <c r="BO162" s="404"/>
      <c r="BP162" s="404"/>
      <c r="BQ162" s="404"/>
      <c r="BR162" s="404"/>
      <c r="BS162" s="404"/>
      <c r="BT162" s="404"/>
      <c r="BU162" s="404"/>
      <c r="BV162" s="404"/>
      <c r="BW162" s="404"/>
      <c r="BX162" s="404"/>
      <c r="BY162" s="404"/>
      <c r="BZ162" s="404"/>
      <c r="CA162" s="404"/>
      <c r="CB162" s="404"/>
      <c r="CC162" s="404"/>
      <c r="CD162" s="404"/>
      <c r="CE162" s="404"/>
      <c r="CF162" s="404"/>
      <c r="CG162" s="404"/>
      <c r="CH162" s="404"/>
      <c r="CI162" s="404"/>
      <c r="CJ162" s="404"/>
      <c r="CK162" s="404"/>
      <c r="CL162" s="419"/>
      <c r="CM162" s="420"/>
      <c r="CN162" s="420"/>
      <c r="CO162" s="420"/>
      <c r="CP162" s="420"/>
      <c r="CQ162" s="420"/>
      <c r="CR162" s="420"/>
      <c r="CS162" s="420"/>
      <c r="CT162" s="420"/>
      <c r="CU162" s="420"/>
      <c r="CV162" s="420"/>
      <c r="CW162" s="420"/>
      <c r="CX162" s="420"/>
      <c r="CY162" s="420"/>
      <c r="CZ162" s="420"/>
      <c r="DA162" s="421"/>
    </row>
    <row r="163" spans="1:105" s="59" customFormat="1" ht="15" customHeight="1" x14ac:dyDescent="0.2">
      <c r="A163" s="411"/>
      <c r="B163" s="411"/>
      <c r="C163" s="411"/>
      <c r="D163" s="411"/>
      <c r="E163" s="411"/>
      <c r="F163" s="411"/>
      <c r="G163" s="411"/>
      <c r="H163" s="418"/>
      <c r="I163" s="418"/>
      <c r="J163" s="418"/>
      <c r="K163" s="418"/>
      <c r="L163" s="418"/>
      <c r="M163" s="418"/>
      <c r="N163" s="418"/>
      <c r="O163" s="418"/>
      <c r="P163" s="418"/>
      <c r="Q163" s="418"/>
      <c r="R163" s="418"/>
      <c r="S163" s="418"/>
      <c r="T163" s="418"/>
      <c r="U163" s="418"/>
      <c r="V163" s="418"/>
      <c r="W163" s="418"/>
      <c r="X163" s="418"/>
      <c r="Y163" s="418"/>
      <c r="Z163" s="418"/>
      <c r="AA163" s="418"/>
      <c r="AB163" s="418"/>
      <c r="AC163" s="418"/>
      <c r="AD163" s="418"/>
      <c r="AE163" s="418"/>
      <c r="AF163" s="418"/>
      <c r="AG163" s="418"/>
      <c r="AH163" s="418"/>
      <c r="AI163" s="418"/>
      <c r="AJ163" s="418"/>
      <c r="AK163" s="418"/>
      <c r="AL163" s="418"/>
      <c r="AM163" s="418"/>
      <c r="AN163" s="418"/>
      <c r="AO163" s="418"/>
      <c r="AP163" s="404"/>
      <c r="AQ163" s="404"/>
      <c r="AR163" s="404"/>
      <c r="AS163" s="404"/>
      <c r="AT163" s="404"/>
      <c r="AU163" s="404"/>
      <c r="AV163" s="404"/>
      <c r="AW163" s="404"/>
      <c r="AX163" s="404"/>
      <c r="AY163" s="404"/>
      <c r="AZ163" s="404"/>
      <c r="BA163" s="404"/>
      <c r="BB163" s="404"/>
      <c r="BC163" s="404"/>
      <c r="BD163" s="404"/>
      <c r="BE163" s="404"/>
      <c r="BF163" s="404"/>
      <c r="BG163" s="404"/>
      <c r="BH163" s="404"/>
      <c r="BI163" s="404"/>
      <c r="BJ163" s="404"/>
      <c r="BK163" s="404"/>
      <c r="BL163" s="404"/>
      <c r="BM163" s="404"/>
      <c r="BN163" s="404"/>
      <c r="BO163" s="404"/>
      <c r="BP163" s="404"/>
      <c r="BQ163" s="404"/>
      <c r="BR163" s="404"/>
      <c r="BS163" s="404"/>
      <c r="BT163" s="404"/>
      <c r="BU163" s="404"/>
      <c r="BV163" s="404"/>
      <c r="BW163" s="404"/>
      <c r="BX163" s="404"/>
      <c r="BY163" s="404"/>
      <c r="BZ163" s="404"/>
      <c r="CA163" s="404"/>
      <c r="CB163" s="404"/>
      <c r="CC163" s="404"/>
      <c r="CD163" s="404"/>
      <c r="CE163" s="404"/>
      <c r="CF163" s="404"/>
      <c r="CG163" s="404"/>
      <c r="CH163" s="404"/>
      <c r="CI163" s="404"/>
      <c r="CJ163" s="404"/>
      <c r="CK163" s="404"/>
      <c r="CL163" s="419"/>
      <c r="CM163" s="420"/>
      <c r="CN163" s="420"/>
      <c r="CO163" s="420"/>
      <c r="CP163" s="420"/>
      <c r="CQ163" s="420"/>
      <c r="CR163" s="420"/>
      <c r="CS163" s="420"/>
      <c r="CT163" s="420"/>
      <c r="CU163" s="420"/>
      <c r="CV163" s="420"/>
      <c r="CW163" s="420"/>
      <c r="CX163" s="420"/>
      <c r="CY163" s="420"/>
      <c r="CZ163" s="420"/>
      <c r="DA163" s="421"/>
    </row>
    <row r="164" spans="1:105" s="59" customFormat="1" ht="15" customHeight="1" x14ac:dyDescent="0.2">
      <c r="A164" s="411"/>
      <c r="B164" s="411"/>
      <c r="C164" s="411"/>
      <c r="D164" s="411"/>
      <c r="E164" s="411"/>
      <c r="F164" s="411"/>
      <c r="G164" s="411"/>
      <c r="H164" s="609" t="s">
        <v>7</v>
      </c>
      <c r="I164" s="473"/>
      <c r="J164" s="473"/>
      <c r="K164" s="473"/>
      <c r="L164" s="473"/>
      <c r="M164" s="473"/>
      <c r="N164" s="473"/>
      <c r="O164" s="473"/>
      <c r="P164" s="473"/>
      <c r="Q164" s="473"/>
      <c r="R164" s="473"/>
      <c r="S164" s="473"/>
      <c r="T164" s="473"/>
      <c r="U164" s="473"/>
      <c r="V164" s="473"/>
      <c r="W164" s="473"/>
      <c r="X164" s="473"/>
      <c r="Y164" s="473"/>
      <c r="Z164" s="473"/>
      <c r="AA164" s="473"/>
      <c r="AB164" s="473"/>
      <c r="AC164" s="473"/>
      <c r="AD164" s="473"/>
      <c r="AE164" s="473"/>
      <c r="AF164" s="473"/>
      <c r="AG164" s="473"/>
      <c r="AH164" s="473"/>
      <c r="AI164" s="473"/>
      <c r="AJ164" s="473"/>
      <c r="AK164" s="473"/>
      <c r="AL164" s="473"/>
      <c r="AM164" s="473"/>
      <c r="AN164" s="473"/>
      <c r="AO164" s="474"/>
      <c r="AP164" s="404" t="s">
        <v>8</v>
      </c>
      <c r="AQ164" s="404"/>
      <c r="AR164" s="404"/>
      <c r="AS164" s="404"/>
      <c r="AT164" s="404"/>
      <c r="AU164" s="404"/>
      <c r="AV164" s="404"/>
      <c r="AW164" s="404"/>
      <c r="AX164" s="404"/>
      <c r="AY164" s="404"/>
      <c r="AZ164" s="404"/>
      <c r="BA164" s="404"/>
      <c r="BB164" s="404"/>
      <c r="BC164" s="404"/>
      <c r="BD164" s="404"/>
      <c r="BE164" s="404"/>
      <c r="BF164" s="404" t="s">
        <v>8</v>
      </c>
      <c r="BG164" s="404"/>
      <c r="BH164" s="404"/>
      <c r="BI164" s="404"/>
      <c r="BJ164" s="404"/>
      <c r="BK164" s="404"/>
      <c r="BL164" s="404"/>
      <c r="BM164" s="404"/>
      <c r="BN164" s="404"/>
      <c r="BO164" s="404"/>
      <c r="BP164" s="404"/>
      <c r="BQ164" s="404"/>
      <c r="BR164" s="404"/>
      <c r="BS164" s="404"/>
      <c r="BT164" s="404"/>
      <c r="BU164" s="404"/>
      <c r="BV164" s="404" t="s">
        <v>8</v>
      </c>
      <c r="BW164" s="404"/>
      <c r="BX164" s="404"/>
      <c r="BY164" s="404"/>
      <c r="BZ164" s="404"/>
      <c r="CA164" s="404"/>
      <c r="CB164" s="404"/>
      <c r="CC164" s="404"/>
      <c r="CD164" s="404"/>
      <c r="CE164" s="404"/>
      <c r="CF164" s="404"/>
      <c r="CG164" s="404"/>
      <c r="CH164" s="404"/>
      <c r="CI164" s="404"/>
      <c r="CJ164" s="404"/>
      <c r="CK164" s="404"/>
      <c r="CL164" s="405">
        <f>CL147+CL152+CL157</f>
        <v>278299.995</v>
      </c>
      <c r="CM164" s="406"/>
      <c r="CN164" s="406"/>
      <c r="CO164" s="406"/>
      <c r="CP164" s="406"/>
      <c r="CQ164" s="406"/>
      <c r="CR164" s="406"/>
      <c r="CS164" s="406"/>
      <c r="CT164" s="406"/>
      <c r="CU164" s="406"/>
      <c r="CV164" s="406"/>
      <c r="CW164" s="406"/>
      <c r="CX164" s="406"/>
      <c r="CY164" s="406"/>
      <c r="CZ164" s="406"/>
      <c r="DA164" s="407"/>
    </row>
    <row r="165" spans="1:105" s="59" customFormat="1" ht="6.75" customHeight="1" x14ac:dyDescent="0.25">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c r="BM165" s="2"/>
      <c r="BN165" s="2"/>
      <c r="BO165" s="2"/>
      <c r="BP165" s="2"/>
      <c r="BQ165" s="2"/>
      <c r="BR165" s="2"/>
      <c r="BS165" s="2"/>
      <c r="BT165" s="2"/>
      <c r="BU165" s="2"/>
      <c r="BV165" s="2"/>
      <c r="BW165" s="2"/>
      <c r="BX165" s="2"/>
      <c r="BY165" s="2"/>
      <c r="BZ165" s="2"/>
      <c r="CA165" s="2"/>
      <c r="CB165" s="2"/>
      <c r="CC165" s="2"/>
      <c r="CD165" s="2"/>
      <c r="CE165" s="2"/>
      <c r="CF165" s="2"/>
      <c r="CG165" s="2"/>
      <c r="CH165" s="2"/>
      <c r="CI165" s="2"/>
      <c r="CJ165" s="2"/>
      <c r="CK165" s="2"/>
      <c r="CL165" s="2"/>
      <c r="CM165" s="2"/>
      <c r="CN165" s="2"/>
      <c r="CO165" s="2"/>
      <c r="CP165" s="2"/>
      <c r="CQ165" s="2"/>
      <c r="CR165" s="2"/>
      <c r="CS165" s="2"/>
      <c r="CT165" s="2"/>
      <c r="CU165" s="2"/>
      <c r="CV165" s="2"/>
      <c r="CW165" s="2"/>
      <c r="CX165" s="2"/>
      <c r="CY165" s="2"/>
      <c r="CZ165" s="2"/>
      <c r="DA165" s="2"/>
    </row>
    <row r="166" spans="1:105" s="59" customFormat="1" ht="6.75" customHeight="1" x14ac:dyDescent="0.25">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c r="BM166" s="2"/>
      <c r="BN166" s="2"/>
      <c r="BO166" s="2"/>
      <c r="BP166" s="2"/>
      <c r="BQ166" s="2"/>
      <c r="BR166" s="2"/>
      <c r="BS166" s="2"/>
      <c r="BT166" s="2"/>
      <c r="BU166" s="2"/>
      <c r="BV166" s="2"/>
      <c r="BW166" s="2"/>
      <c r="BX166" s="2"/>
      <c r="BY166" s="2"/>
      <c r="BZ166" s="2"/>
      <c r="CA166" s="2"/>
      <c r="CB166" s="2"/>
      <c r="CC166" s="2"/>
      <c r="CD166" s="2"/>
      <c r="CE166" s="2"/>
      <c r="CF166" s="2"/>
      <c r="CG166" s="2"/>
      <c r="CH166" s="2"/>
      <c r="CI166" s="2"/>
      <c r="CJ166" s="2"/>
      <c r="CK166" s="2"/>
      <c r="CL166" s="2"/>
      <c r="CM166" s="2"/>
      <c r="CN166" s="2"/>
      <c r="CO166" s="2"/>
      <c r="CP166" s="2"/>
      <c r="CQ166" s="2"/>
      <c r="CR166" s="2"/>
      <c r="CS166" s="2"/>
      <c r="CT166" s="2"/>
      <c r="CU166" s="2"/>
      <c r="CV166" s="2"/>
      <c r="CW166" s="2"/>
      <c r="CX166" s="2"/>
      <c r="CY166" s="2"/>
      <c r="CZ166" s="2"/>
      <c r="DA166" s="2"/>
    </row>
    <row r="167" spans="1:105" s="59" customFormat="1" ht="15" customHeight="1" x14ac:dyDescent="0.2">
      <c r="A167" s="6" t="s">
        <v>11</v>
      </c>
      <c r="B167" s="6"/>
      <c r="C167" s="6"/>
      <c r="D167" s="6"/>
      <c r="E167" s="6"/>
      <c r="F167" s="6"/>
      <c r="G167" s="6"/>
      <c r="H167" s="6"/>
      <c r="I167" s="6"/>
      <c r="J167" s="6"/>
      <c r="K167" s="6"/>
      <c r="L167" s="6"/>
      <c r="M167" s="6"/>
      <c r="N167" s="6"/>
      <c r="O167" s="6"/>
      <c r="P167" s="6"/>
      <c r="Q167" s="6"/>
      <c r="R167" s="6"/>
      <c r="S167" s="6"/>
      <c r="T167" s="6"/>
      <c r="U167" s="6"/>
      <c r="V167" s="6"/>
      <c r="W167" s="6"/>
      <c r="X167" s="442" t="s">
        <v>455</v>
      </c>
      <c r="Y167" s="442"/>
      <c r="Z167" s="442"/>
      <c r="AA167" s="442"/>
      <c r="AB167" s="442"/>
      <c r="AC167" s="442"/>
      <c r="AD167" s="442"/>
      <c r="AE167" s="442"/>
      <c r="AF167" s="442"/>
      <c r="AG167" s="442"/>
      <c r="AH167" s="442"/>
      <c r="AI167" s="442"/>
      <c r="AJ167" s="442"/>
      <c r="AK167" s="442"/>
      <c r="AL167" s="442"/>
      <c r="AM167" s="442"/>
      <c r="AN167" s="442"/>
      <c r="AO167" s="442"/>
      <c r="AP167" s="442"/>
      <c r="AQ167" s="442"/>
      <c r="AR167" s="442"/>
      <c r="AS167" s="442"/>
      <c r="AT167" s="442"/>
      <c r="AU167" s="442"/>
      <c r="AV167" s="442"/>
      <c r="AW167" s="442"/>
      <c r="AX167" s="442"/>
      <c r="AY167" s="442"/>
      <c r="AZ167" s="442"/>
      <c r="BA167" s="442"/>
      <c r="BB167" s="442"/>
      <c r="BC167" s="442"/>
      <c r="BD167" s="442"/>
      <c r="BE167" s="442"/>
      <c r="BF167" s="442"/>
      <c r="BG167" s="442"/>
      <c r="BH167" s="442"/>
      <c r="BI167" s="442"/>
      <c r="BJ167" s="442"/>
      <c r="BK167" s="442"/>
      <c r="BL167" s="442"/>
      <c r="BM167" s="442"/>
      <c r="BN167" s="442"/>
      <c r="BO167" s="442"/>
      <c r="BP167" s="442"/>
      <c r="BQ167" s="442"/>
      <c r="BR167" s="442"/>
      <c r="BS167" s="442"/>
      <c r="BT167" s="442"/>
      <c r="BU167" s="442"/>
      <c r="BV167" s="442"/>
      <c r="BW167" s="442"/>
      <c r="BX167" s="442"/>
      <c r="BY167" s="442"/>
      <c r="BZ167" s="442"/>
      <c r="CA167" s="442"/>
      <c r="CB167" s="442"/>
      <c r="CC167" s="442"/>
      <c r="CD167" s="442"/>
      <c r="CE167" s="442"/>
      <c r="CF167" s="442"/>
      <c r="CG167" s="442"/>
      <c r="CH167" s="442"/>
      <c r="CI167" s="442"/>
      <c r="CJ167" s="442"/>
      <c r="CK167" s="442"/>
      <c r="CL167" s="442"/>
      <c r="CM167" s="442"/>
      <c r="CN167" s="442"/>
      <c r="CO167" s="442"/>
      <c r="CP167" s="442"/>
      <c r="CQ167" s="442"/>
      <c r="CR167" s="442"/>
      <c r="CS167" s="442"/>
      <c r="CT167" s="442"/>
      <c r="CU167" s="442"/>
      <c r="CV167" s="442"/>
      <c r="CW167" s="442"/>
      <c r="CX167" s="442"/>
      <c r="CY167" s="442"/>
      <c r="CZ167" s="442"/>
      <c r="DA167" s="442"/>
    </row>
    <row r="168" spans="1:105" s="59" customFormat="1" ht="9.75" customHeight="1" x14ac:dyDescent="0.2">
      <c r="A168" s="6"/>
      <c r="B168" s="6"/>
      <c r="C168" s="6"/>
      <c r="D168" s="6"/>
      <c r="E168" s="6"/>
      <c r="F168" s="6"/>
      <c r="G168" s="6"/>
      <c r="H168" s="6"/>
      <c r="I168" s="6"/>
      <c r="J168" s="6"/>
      <c r="K168" s="6"/>
      <c r="L168" s="6"/>
      <c r="M168" s="6"/>
      <c r="N168" s="6"/>
      <c r="O168" s="6"/>
      <c r="P168" s="6"/>
      <c r="Q168" s="6"/>
      <c r="R168" s="6"/>
      <c r="S168" s="6"/>
      <c r="T168" s="6"/>
      <c r="U168" s="6"/>
      <c r="V168" s="6"/>
      <c r="W168" s="6"/>
      <c r="X168" s="11"/>
      <c r="Y168" s="11"/>
      <c r="Z168" s="11"/>
      <c r="AA168" s="11"/>
      <c r="AB168" s="11"/>
      <c r="AC168" s="11"/>
      <c r="AD168" s="11"/>
      <c r="AE168" s="11"/>
      <c r="AF168" s="11"/>
      <c r="AG168" s="11"/>
      <c r="AH168" s="11"/>
      <c r="AI168" s="11"/>
      <c r="AJ168" s="11"/>
      <c r="AK168" s="11"/>
      <c r="AL168" s="11"/>
      <c r="AM168" s="11"/>
      <c r="AN168" s="11"/>
      <c r="AO168" s="11"/>
      <c r="AP168" s="11"/>
      <c r="AQ168" s="11"/>
      <c r="AR168" s="11"/>
      <c r="AS168" s="11"/>
      <c r="AT168" s="11"/>
      <c r="AU168" s="11"/>
      <c r="AV168" s="11"/>
      <c r="AW168" s="11"/>
      <c r="AX168" s="11"/>
      <c r="AY168" s="11"/>
      <c r="AZ168" s="11"/>
      <c r="BA168" s="11"/>
      <c r="BB168" s="11"/>
      <c r="BC168" s="11"/>
      <c r="BD168" s="11"/>
      <c r="BE168" s="11"/>
      <c r="BF168" s="11"/>
      <c r="BG168" s="11"/>
      <c r="BH168" s="11"/>
      <c r="BI168" s="11"/>
      <c r="BJ168" s="11"/>
      <c r="BK168" s="11"/>
      <c r="BL168" s="11"/>
      <c r="BM168" s="11"/>
      <c r="BN168" s="11"/>
      <c r="BO168" s="11"/>
      <c r="BP168" s="11"/>
      <c r="BQ168" s="11"/>
      <c r="BR168" s="11"/>
      <c r="BS168" s="11"/>
      <c r="BT168" s="11"/>
      <c r="BU168" s="11"/>
      <c r="BV168" s="11"/>
      <c r="BW168" s="11"/>
      <c r="BX168" s="11"/>
      <c r="BY168" s="11"/>
      <c r="BZ168" s="11"/>
      <c r="CA168" s="11"/>
      <c r="CB168" s="11"/>
      <c r="CC168" s="11"/>
      <c r="CD168" s="11"/>
      <c r="CE168" s="11"/>
      <c r="CF168" s="11"/>
      <c r="CG168" s="11"/>
      <c r="CH168" s="11"/>
      <c r="CI168" s="11"/>
      <c r="CJ168" s="11"/>
      <c r="CK168" s="11"/>
      <c r="CL168" s="11"/>
      <c r="CM168" s="11"/>
      <c r="CN168" s="11"/>
      <c r="CO168" s="11"/>
      <c r="CP168" s="11"/>
      <c r="CQ168" s="11"/>
      <c r="CR168" s="11"/>
      <c r="CS168" s="11"/>
      <c r="CT168" s="11"/>
      <c r="CU168" s="11"/>
      <c r="CV168" s="11"/>
      <c r="CW168" s="11"/>
      <c r="CX168" s="11"/>
      <c r="CY168" s="11"/>
      <c r="CZ168" s="11"/>
      <c r="DA168" s="11"/>
    </row>
    <row r="169" spans="1:105" s="59" customFormat="1" ht="15" customHeight="1" x14ac:dyDescent="0.2">
      <c r="A169" s="443" t="s">
        <v>10</v>
      </c>
      <c r="B169" s="443"/>
      <c r="C169" s="443"/>
      <c r="D169" s="443"/>
      <c r="E169" s="443"/>
      <c r="F169" s="443"/>
      <c r="G169" s="443"/>
      <c r="H169" s="443"/>
      <c r="I169" s="443"/>
      <c r="J169" s="443"/>
      <c r="K169" s="443"/>
      <c r="L169" s="443"/>
      <c r="M169" s="443"/>
      <c r="N169" s="443"/>
      <c r="O169" s="443"/>
      <c r="P169" s="443"/>
      <c r="Q169" s="443"/>
      <c r="R169" s="443"/>
      <c r="S169" s="443"/>
      <c r="T169" s="443"/>
      <c r="U169" s="443"/>
      <c r="V169" s="443"/>
      <c r="W169" s="443"/>
      <c r="X169" s="443"/>
      <c r="Y169" s="443"/>
      <c r="Z169" s="443"/>
      <c r="AA169" s="443"/>
      <c r="AB169" s="443"/>
      <c r="AC169" s="443"/>
      <c r="AD169" s="443"/>
      <c r="AE169" s="443"/>
      <c r="AF169" s="443"/>
      <c r="AG169" s="443"/>
      <c r="AH169" s="443"/>
      <c r="AI169" s="443"/>
      <c r="AJ169" s="443"/>
      <c r="AK169" s="443"/>
      <c r="AL169" s="443"/>
      <c r="AM169" s="443"/>
      <c r="AN169" s="443"/>
      <c r="AO169" s="443"/>
      <c r="AP169" s="444" t="s">
        <v>96</v>
      </c>
      <c r="AQ169" s="444"/>
      <c r="AR169" s="444"/>
      <c r="AS169" s="444"/>
      <c r="AT169" s="444"/>
      <c r="AU169" s="444"/>
      <c r="AV169" s="444"/>
      <c r="AW169" s="444"/>
      <c r="AX169" s="444"/>
      <c r="AY169" s="444"/>
      <c r="AZ169" s="444"/>
      <c r="BA169" s="444"/>
      <c r="BB169" s="444"/>
      <c r="BC169" s="444"/>
      <c r="BD169" s="444"/>
      <c r="BE169" s="444"/>
      <c r="BF169" s="444"/>
      <c r="BG169" s="444"/>
      <c r="BH169" s="444"/>
      <c r="BI169" s="444"/>
      <c r="BJ169" s="444"/>
      <c r="BK169" s="444"/>
      <c r="BL169" s="444"/>
      <c r="BM169" s="444"/>
      <c r="BN169" s="444"/>
      <c r="BO169" s="444"/>
      <c r="BP169" s="444"/>
      <c r="BQ169" s="444"/>
      <c r="BR169" s="444"/>
      <c r="BS169" s="444"/>
      <c r="BT169" s="444"/>
      <c r="BU169" s="444"/>
      <c r="BV169" s="444"/>
      <c r="BW169" s="444"/>
      <c r="BX169" s="444"/>
      <c r="BY169" s="444"/>
      <c r="BZ169" s="444"/>
      <c r="CA169" s="444"/>
      <c r="CB169" s="444"/>
      <c r="CC169" s="444"/>
      <c r="CD169" s="444"/>
      <c r="CE169" s="444"/>
      <c r="CF169" s="444"/>
      <c r="CG169" s="444"/>
      <c r="CH169" s="444"/>
      <c r="CI169" s="444"/>
      <c r="CJ169" s="444"/>
      <c r="CK169" s="444"/>
      <c r="CL169" s="444"/>
      <c r="CM169" s="444"/>
      <c r="CN169" s="444"/>
      <c r="CO169" s="444"/>
      <c r="CP169" s="444"/>
      <c r="CQ169" s="444"/>
      <c r="CR169" s="444"/>
      <c r="CS169" s="444"/>
      <c r="CT169" s="444"/>
      <c r="CU169" s="444"/>
      <c r="CV169" s="444"/>
      <c r="CW169" s="444"/>
      <c r="CX169" s="444"/>
      <c r="CY169" s="444"/>
      <c r="CZ169" s="444"/>
      <c r="DA169" s="444"/>
    </row>
    <row r="170" spans="1:105" s="59" customFormat="1" ht="15" customHeight="1" x14ac:dyDescent="0.2">
      <c r="A170" s="445" t="s">
        <v>699</v>
      </c>
      <c r="B170" s="445"/>
      <c r="C170" s="445"/>
      <c r="D170" s="445"/>
      <c r="E170" s="445"/>
      <c r="F170" s="445"/>
      <c r="G170" s="445"/>
      <c r="H170" s="445"/>
      <c r="I170" s="445"/>
      <c r="J170" s="445"/>
      <c r="K170" s="445"/>
      <c r="L170" s="445"/>
      <c r="M170" s="445"/>
      <c r="N170" s="445"/>
      <c r="O170" s="445"/>
      <c r="P170" s="445"/>
      <c r="Q170" s="445"/>
      <c r="R170" s="445"/>
      <c r="S170" s="445"/>
      <c r="T170" s="445"/>
      <c r="U170" s="445"/>
      <c r="V170" s="445"/>
      <c r="W170" s="445"/>
      <c r="X170" s="445"/>
      <c r="Y170" s="445"/>
      <c r="Z170" s="445"/>
      <c r="AA170" s="445"/>
      <c r="AB170" s="445"/>
      <c r="AC170" s="445"/>
      <c r="AD170" s="445"/>
      <c r="AE170" s="445"/>
      <c r="AF170" s="445"/>
      <c r="AG170" s="445"/>
      <c r="AH170" s="445"/>
      <c r="AI170" s="445"/>
      <c r="AJ170" s="445"/>
      <c r="AK170" s="445"/>
      <c r="AL170" s="445"/>
      <c r="AM170" s="445"/>
      <c r="AN170" s="445"/>
      <c r="AO170" s="445"/>
      <c r="AP170" s="445"/>
      <c r="AQ170" s="445"/>
      <c r="AR170" s="445"/>
      <c r="AS170" s="445"/>
      <c r="AT170" s="445"/>
      <c r="AU170" s="445"/>
      <c r="AV170" s="445"/>
      <c r="AW170" s="445"/>
      <c r="AX170" s="445"/>
      <c r="AY170" s="445"/>
      <c r="AZ170" s="445"/>
      <c r="BA170" s="445"/>
      <c r="BB170" s="445"/>
      <c r="BC170" s="445"/>
      <c r="BD170" s="445"/>
      <c r="BE170" s="445"/>
      <c r="BF170" s="445"/>
      <c r="BG170" s="445"/>
      <c r="BH170" s="445"/>
      <c r="BI170" s="445"/>
      <c r="BJ170" s="445"/>
      <c r="BK170" s="445"/>
      <c r="BL170" s="445"/>
      <c r="BM170" s="445"/>
      <c r="BN170" s="445"/>
      <c r="BO170" s="445"/>
      <c r="BP170" s="445"/>
      <c r="BQ170" s="445"/>
      <c r="BR170" s="445"/>
      <c r="BS170" s="445"/>
      <c r="BT170" s="445"/>
      <c r="BU170" s="445"/>
      <c r="BV170" s="445"/>
      <c r="BW170" s="445"/>
      <c r="BX170" s="445"/>
      <c r="BY170" s="445"/>
      <c r="BZ170" s="445"/>
      <c r="CA170" s="445"/>
      <c r="CB170" s="445"/>
      <c r="CC170" s="445"/>
      <c r="CD170" s="445"/>
      <c r="CE170" s="445"/>
      <c r="CF170" s="445"/>
      <c r="CG170" s="445"/>
      <c r="CH170" s="445"/>
      <c r="CI170" s="445"/>
      <c r="CJ170" s="445"/>
      <c r="CK170" s="445"/>
      <c r="CL170" s="445"/>
      <c r="CM170" s="445"/>
      <c r="CN170" s="445"/>
      <c r="CO170" s="445"/>
      <c r="CP170" s="445"/>
      <c r="CQ170" s="445"/>
      <c r="CR170" s="445"/>
      <c r="CS170" s="445"/>
      <c r="CT170" s="445"/>
      <c r="CU170" s="445"/>
      <c r="CV170" s="445"/>
      <c r="CW170" s="445"/>
      <c r="CX170" s="445"/>
      <c r="CY170" s="445"/>
      <c r="CZ170" s="445"/>
      <c r="DA170" s="445"/>
    </row>
    <row r="171" spans="1:105" s="59" customFormat="1" ht="1.5" customHeight="1" x14ac:dyDescent="0.25">
      <c r="A171" s="90"/>
      <c r="B171" s="90"/>
      <c r="C171" s="90"/>
      <c r="D171" s="90"/>
      <c r="E171" s="90"/>
      <c r="F171" s="90"/>
      <c r="G171" s="90"/>
      <c r="H171" s="90"/>
      <c r="I171" s="90"/>
      <c r="J171" s="90"/>
      <c r="K171" s="90"/>
      <c r="L171" s="90"/>
      <c r="M171" s="90"/>
      <c r="N171" s="90"/>
      <c r="O171" s="90"/>
      <c r="P171" s="90"/>
      <c r="Q171" s="90"/>
      <c r="R171" s="90"/>
      <c r="S171" s="90"/>
      <c r="T171" s="90"/>
      <c r="U171" s="90"/>
      <c r="V171" s="90"/>
      <c r="W171" s="90"/>
      <c r="X171" s="90"/>
      <c r="Y171" s="90"/>
      <c r="Z171" s="90"/>
      <c r="AA171" s="90"/>
      <c r="AB171" s="90"/>
      <c r="AC171" s="90"/>
      <c r="AD171" s="90"/>
      <c r="AE171" s="90"/>
      <c r="AF171" s="90"/>
      <c r="AG171" s="90"/>
      <c r="AH171" s="90"/>
      <c r="AI171" s="90"/>
      <c r="AJ171" s="90"/>
      <c r="AK171" s="90"/>
      <c r="AL171" s="90"/>
      <c r="AM171" s="90"/>
      <c r="AN171" s="90"/>
      <c r="AO171" s="90"/>
      <c r="AP171" s="90"/>
      <c r="AQ171" s="90"/>
      <c r="AR171" s="90"/>
      <c r="AS171" s="90"/>
      <c r="AT171" s="90"/>
      <c r="AU171" s="90"/>
      <c r="AV171" s="90"/>
      <c r="AW171" s="90"/>
      <c r="AX171" s="90"/>
      <c r="AY171" s="90"/>
      <c r="AZ171" s="90"/>
      <c r="BA171" s="90"/>
      <c r="BB171" s="90"/>
      <c r="BC171" s="90"/>
      <c r="BD171" s="90"/>
      <c r="BE171" s="90"/>
      <c r="BF171" s="90"/>
      <c r="BG171" s="90"/>
      <c r="BH171" s="90"/>
      <c r="BI171" s="90"/>
      <c r="BJ171" s="90"/>
      <c r="BK171" s="90"/>
      <c r="BL171" s="90"/>
      <c r="BM171" s="90"/>
      <c r="BN171" s="90"/>
      <c r="BO171" s="90"/>
      <c r="BP171" s="90"/>
      <c r="BQ171" s="90"/>
      <c r="BR171" s="90"/>
      <c r="BS171" s="90"/>
      <c r="BT171" s="90"/>
      <c r="BU171" s="90"/>
      <c r="BV171" s="90"/>
      <c r="BW171" s="90"/>
      <c r="BX171" s="90"/>
      <c r="BY171" s="90"/>
      <c r="BZ171" s="90"/>
      <c r="CA171" s="90"/>
      <c r="CB171" s="90"/>
      <c r="CC171" s="90"/>
      <c r="CD171" s="90"/>
      <c r="CE171" s="90"/>
      <c r="CF171" s="90"/>
      <c r="CG171" s="90"/>
      <c r="CH171" s="90"/>
      <c r="CI171" s="90"/>
      <c r="CJ171" s="90"/>
      <c r="CK171" s="90"/>
      <c r="CL171" s="90"/>
      <c r="CM171" s="90"/>
      <c r="CN171" s="90"/>
      <c r="CO171" s="90"/>
      <c r="CP171" s="90"/>
      <c r="CQ171" s="90"/>
      <c r="CR171" s="90"/>
      <c r="CS171" s="90"/>
      <c r="CT171" s="90"/>
      <c r="CU171" s="90"/>
      <c r="CV171" s="90"/>
      <c r="CW171" s="90"/>
      <c r="CX171" s="90"/>
      <c r="CY171" s="90"/>
      <c r="CZ171" s="90"/>
      <c r="DA171" s="90"/>
    </row>
    <row r="172" spans="1:105" s="59" customFormat="1" ht="42" customHeight="1" x14ac:dyDescent="0.2">
      <c r="A172" s="447" t="s">
        <v>0</v>
      </c>
      <c r="B172" s="448"/>
      <c r="C172" s="448"/>
      <c r="D172" s="448"/>
      <c r="E172" s="448"/>
      <c r="F172" s="448"/>
      <c r="G172" s="449"/>
      <c r="H172" s="447" t="s">
        <v>50</v>
      </c>
      <c r="I172" s="448"/>
      <c r="J172" s="448"/>
      <c r="K172" s="448"/>
      <c r="L172" s="448"/>
      <c r="M172" s="448"/>
      <c r="N172" s="448"/>
      <c r="O172" s="448"/>
      <c r="P172" s="448"/>
      <c r="Q172" s="448"/>
      <c r="R172" s="448"/>
      <c r="S172" s="448"/>
      <c r="T172" s="448"/>
      <c r="U172" s="448"/>
      <c r="V172" s="448"/>
      <c r="W172" s="448"/>
      <c r="X172" s="448"/>
      <c r="Y172" s="448"/>
      <c r="Z172" s="448"/>
      <c r="AA172" s="448"/>
      <c r="AB172" s="448"/>
      <c r="AC172" s="448"/>
      <c r="AD172" s="448"/>
      <c r="AE172" s="448"/>
      <c r="AF172" s="448"/>
      <c r="AG172" s="448"/>
      <c r="AH172" s="448"/>
      <c r="AI172" s="448"/>
      <c r="AJ172" s="448"/>
      <c r="AK172" s="448"/>
      <c r="AL172" s="448"/>
      <c r="AM172" s="448"/>
      <c r="AN172" s="448"/>
      <c r="AO172" s="449"/>
      <c r="AP172" s="447" t="s">
        <v>67</v>
      </c>
      <c r="AQ172" s="448"/>
      <c r="AR172" s="448"/>
      <c r="AS172" s="448"/>
      <c r="AT172" s="448"/>
      <c r="AU172" s="448"/>
      <c r="AV172" s="448"/>
      <c r="AW172" s="448"/>
      <c r="AX172" s="448"/>
      <c r="AY172" s="448"/>
      <c r="AZ172" s="448"/>
      <c r="BA172" s="448"/>
      <c r="BB172" s="448"/>
      <c r="BC172" s="448"/>
      <c r="BD172" s="448"/>
      <c r="BE172" s="449"/>
      <c r="BF172" s="447" t="s">
        <v>68</v>
      </c>
      <c r="BG172" s="448"/>
      <c r="BH172" s="448"/>
      <c r="BI172" s="448"/>
      <c r="BJ172" s="448"/>
      <c r="BK172" s="448"/>
      <c r="BL172" s="448"/>
      <c r="BM172" s="448"/>
      <c r="BN172" s="448"/>
      <c r="BO172" s="448"/>
      <c r="BP172" s="448"/>
      <c r="BQ172" s="448"/>
      <c r="BR172" s="448"/>
      <c r="BS172" s="448"/>
      <c r="BT172" s="448"/>
      <c r="BU172" s="449"/>
      <c r="BV172" s="447" t="s">
        <v>69</v>
      </c>
      <c r="BW172" s="448"/>
      <c r="BX172" s="448"/>
      <c r="BY172" s="448"/>
      <c r="BZ172" s="448"/>
      <c r="CA172" s="448"/>
      <c r="CB172" s="448"/>
      <c r="CC172" s="448"/>
      <c r="CD172" s="448"/>
      <c r="CE172" s="448"/>
      <c r="CF172" s="448"/>
      <c r="CG172" s="448"/>
      <c r="CH172" s="448"/>
      <c r="CI172" s="448"/>
      <c r="CJ172" s="448"/>
      <c r="CK172" s="449"/>
      <c r="CL172" s="447" t="s">
        <v>17</v>
      </c>
      <c r="CM172" s="448"/>
      <c r="CN172" s="448"/>
      <c r="CO172" s="448"/>
      <c r="CP172" s="448"/>
      <c r="CQ172" s="448"/>
      <c r="CR172" s="448"/>
      <c r="CS172" s="448"/>
      <c r="CT172" s="448"/>
      <c r="CU172" s="448"/>
      <c r="CV172" s="448"/>
      <c r="CW172" s="448"/>
      <c r="CX172" s="448"/>
      <c r="CY172" s="448"/>
      <c r="CZ172" s="448"/>
      <c r="DA172" s="449"/>
    </row>
    <row r="173" spans="1:105" s="59" customFormat="1" ht="12.75" customHeight="1" x14ac:dyDescent="0.2">
      <c r="A173" s="446">
        <v>1</v>
      </c>
      <c r="B173" s="446"/>
      <c r="C173" s="446"/>
      <c r="D173" s="446"/>
      <c r="E173" s="446"/>
      <c r="F173" s="446"/>
      <c r="G173" s="446"/>
      <c r="H173" s="446">
        <v>2</v>
      </c>
      <c r="I173" s="446"/>
      <c r="J173" s="446"/>
      <c r="K173" s="446"/>
      <c r="L173" s="446"/>
      <c r="M173" s="446"/>
      <c r="N173" s="446"/>
      <c r="O173" s="446"/>
      <c r="P173" s="446"/>
      <c r="Q173" s="446"/>
      <c r="R173" s="446"/>
      <c r="S173" s="446"/>
      <c r="T173" s="446"/>
      <c r="U173" s="446"/>
      <c r="V173" s="446"/>
      <c r="W173" s="446"/>
      <c r="X173" s="446"/>
      <c r="Y173" s="446"/>
      <c r="Z173" s="446"/>
      <c r="AA173" s="446"/>
      <c r="AB173" s="446"/>
      <c r="AC173" s="446"/>
      <c r="AD173" s="446"/>
      <c r="AE173" s="446"/>
      <c r="AF173" s="446"/>
      <c r="AG173" s="446"/>
      <c r="AH173" s="446"/>
      <c r="AI173" s="446"/>
      <c r="AJ173" s="446"/>
      <c r="AK173" s="446"/>
      <c r="AL173" s="446"/>
      <c r="AM173" s="446"/>
      <c r="AN173" s="446"/>
      <c r="AO173" s="446"/>
      <c r="AP173" s="446">
        <v>3</v>
      </c>
      <c r="AQ173" s="446"/>
      <c r="AR173" s="446"/>
      <c r="AS173" s="446"/>
      <c r="AT173" s="446"/>
      <c r="AU173" s="446"/>
      <c r="AV173" s="446"/>
      <c r="AW173" s="446"/>
      <c r="AX173" s="446"/>
      <c r="AY173" s="446"/>
      <c r="AZ173" s="446"/>
      <c r="BA173" s="446"/>
      <c r="BB173" s="446"/>
      <c r="BC173" s="446"/>
      <c r="BD173" s="446"/>
      <c r="BE173" s="446"/>
      <c r="BF173" s="446">
        <v>4</v>
      </c>
      <c r="BG173" s="446"/>
      <c r="BH173" s="446"/>
      <c r="BI173" s="446"/>
      <c r="BJ173" s="446"/>
      <c r="BK173" s="446"/>
      <c r="BL173" s="446"/>
      <c r="BM173" s="446"/>
      <c r="BN173" s="446"/>
      <c r="BO173" s="446"/>
      <c r="BP173" s="446"/>
      <c r="BQ173" s="446"/>
      <c r="BR173" s="446"/>
      <c r="BS173" s="446"/>
      <c r="BT173" s="446"/>
      <c r="BU173" s="446"/>
      <c r="BV173" s="446">
        <v>5</v>
      </c>
      <c r="BW173" s="446"/>
      <c r="BX173" s="446"/>
      <c r="BY173" s="446"/>
      <c r="BZ173" s="446"/>
      <c r="CA173" s="446"/>
      <c r="CB173" s="446"/>
      <c r="CC173" s="446"/>
      <c r="CD173" s="446"/>
      <c r="CE173" s="446"/>
      <c r="CF173" s="446"/>
      <c r="CG173" s="446"/>
      <c r="CH173" s="446"/>
      <c r="CI173" s="446"/>
      <c r="CJ173" s="446"/>
      <c r="CK173" s="446"/>
      <c r="CL173" s="446">
        <v>6</v>
      </c>
      <c r="CM173" s="446"/>
      <c r="CN173" s="446"/>
      <c r="CO173" s="446"/>
      <c r="CP173" s="446"/>
      <c r="CQ173" s="446"/>
      <c r="CR173" s="446"/>
      <c r="CS173" s="446"/>
      <c r="CT173" s="446"/>
      <c r="CU173" s="446"/>
      <c r="CV173" s="446"/>
      <c r="CW173" s="446"/>
      <c r="CX173" s="446"/>
      <c r="CY173" s="446"/>
      <c r="CZ173" s="446"/>
      <c r="DA173" s="446"/>
    </row>
    <row r="174" spans="1:105" s="59" customFormat="1" ht="15" customHeight="1" x14ac:dyDescent="0.2">
      <c r="A174" s="450" t="s">
        <v>26</v>
      </c>
      <c r="B174" s="450"/>
      <c r="C174" s="450"/>
      <c r="D174" s="450"/>
      <c r="E174" s="450"/>
      <c r="F174" s="450"/>
      <c r="G174" s="450"/>
      <c r="H174" s="435" t="s">
        <v>109</v>
      </c>
      <c r="I174" s="435"/>
      <c r="J174" s="435"/>
      <c r="K174" s="435"/>
      <c r="L174" s="435"/>
      <c r="M174" s="435"/>
      <c r="N174" s="435"/>
      <c r="O174" s="435"/>
      <c r="P174" s="435"/>
      <c r="Q174" s="435"/>
      <c r="R174" s="435"/>
      <c r="S174" s="435"/>
      <c r="T174" s="435"/>
      <c r="U174" s="435"/>
      <c r="V174" s="435"/>
      <c r="W174" s="435"/>
      <c r="X174" s="435"/>
      <c r="Y174" s="435"/>
      <c r="Z174" s="435"/>
      <c r="AA174" s="435"/>
      <c r="AB174" s="435"/>
      <c r="AC174" s="435"/>
      <c r="AD174" s="435"/>
      <c r="AE174" s="435"/>
      <c r="AF174" s="435"/>
      <c r="AG174" s="435"/>
      <c r="AH174" s="435"/>
      <c r="AI174" s="435"/>
      <c r="AJ174" s="435"/>
      <c r="AK174" s="435"/>
      <c r="AL174" s="435"/>
      <c r="AM174" s="435"/>
      <c r="AN174" s="435"/>
      <c r="AO174" s="435"/>
      <c r="AP174" s="456">
        <f>SUM(AP176:BE178)</f>
        <v>1032</v>
      </c>
      <c r="AQ174" s="452"/>
      <c r="AR174" s="452"/>
      <c r="AS174" s="452"/>
      <c r="AT174" s="452"/>
      <c r="AU174" s="452"/>
      <c r="AV174" s="452"/>
      <c r="AW174" s="452"/>
      <c r="AX174" s="452"/>
      <c r="AY174" s="452"/>
      <c r="AZ174" s="452"/>
      <c r="BA174" s="452"/>
      <c r="BB174" s="452"/>
      <c r="BC174" s="452"/>
      <c r="BD174" s="452"/>
      <c r="BE174" s="452"/>
      <c r="BF174" s="452" t="s">
        <v>113</v>
      </c>
      <c r="BG174" s="452"/>
      <c r="BH174" s="452"/>
      <c r="BI174" s="452"/>
      <c r="BJ174" s="452"/>
      <c r="BK174" s="452"/>
      <c r="BL174" s="452"/>
      <c r="BM174" s="452"/>
      <c r="BN174" s="452"/>
      <c r="BO174" s="452"/>
      <c r="BP174" s="452"/>
      <c r="BQ174" s="452"/>
      <c r="BR174" s="452"/>
      <c r="BS174" s="452"/>
      <c r="BT174" s="452"/>
      <c r="BU174" s="452"/>
      <c r="BV174" s="452" t="s">
        <v>113</v>
      </c>
      <c r="BW174" s="452"/>
      <c r="BX174" s="452"/>
      <c r="BY174" s="452"/>
      <c r="BZ174" s="452"/>
      <c r="CA174" s="452"/>
      <c r="CB174" s="452"/>
      <c r="CC174" s="452"/>
      <c r="CD174" s="452"/>
      <c r="CE174" s="452"/>
      <c r="CF174" s="452"/>
      <c r="CG174" s="452"/>
      <c r="CH174" s="452"/>
      <c r="CI174" s="452"/>
      <c r="CJ174" s="452"/>
      <c r="CK174" s="452"/>
      <c r="CL174" s="453">
        <f>SUM(CL176:DA178)</f>
        <v>3613200</v>
      </c>
      <c r="CM174" s="454"/>
      <c r="CN174" s="454"/>
      <c r="CO174" s="454"/>
      <c r="CP174" s="454"/>
      <c r="CQ174" s="454"/>
      <c r="CR174" s="454"/>
      <c r="CS174" s="454"/>
      <c r="CT174" s="454"/>
      <c r="CU174" s="454"/>
      <c r="CV174" s="454"/>
      <c r="CW174" s="454"/>
      <c r="CX174" s="454"/>
      <c r="CY174" s="454"/>
      <c r="CZ174" s="454"/>
      <c r="DA174" s="455"/>
    </row>
    <row r="175" spans="1:105" s="59" customFormat="1" ht="10.5" customHeight="1" x14ac:dyDescent="0.2">
      <c r="A175" s="450"/>
      <c r="B175" s="450"/>
      <c r="C175" s="450"/>
      <c r="D175" s="450"/>
      <c r="E175" s="450"/>
      <c r="F175" s="450"/>
      <c r="G175" s="450"/>
      <c r="H175" s="435" t="s">
        <v>98</v>
      </c>
      <c r="I175" s="435"/>
      <c r="J175" s="435"/>
      <c r="K175" s="435"/>
      <c r="L175" s="435"/>
      <c r="M175" s="435"/>
      <c r="N175" s="435"/>
      <c r="O175" s="435"/>
      <c r="P175" s="435"/>
      <c r="Q175" s="435"/>
      <c r="R175" s="435"/>
      <c r="S175" s="435"/>
      <c r="T175" s="435"/>
      <c r="U175" s="435"/>
      <c r="V175" s="435"/>
      <c r="W175" s="435"/>
      <c r="X175" s="435"/>
      <c r="Y175" s="435"/>
      <c r="Z175" s="435"/>
      <c r="AA175" s="435"/>
      <c r="AB175" s="435"/>
      <c r="AC175" s="435"/>
      <c r="AD175" s="435"/>
      <c r="AE175" s="435"/>
      <c r="AF175" s="435"/>
      <c r="AG175" s="435"/>
      <c r="AH175" s="435"/>
      <c r="AI175" s="435"/>
      <c r="AJ175" s="435"/>
      <c r="AK175" s="435"/>
      <c r="AL175" s="435"/>
      <c r="AM175" s="435"/>
      <c r="AN175" s="435"/>
      <c r="AO175" s="435"/>
      <c r="AP175" s="404"/>
      <c r="AQ175" s="404"/>
      <c r="AR175" s="404"/>
      <c r="AS175" s="404"/>
      <c r="AT175" s="404"/>
      <c r="AU175" s="404"/>
      <c r="AV175" s="404"/>
      <c r="AW175" s="404"/>
      <c r="AX175" s="404"/>
      <c r="AY175" s="404"/>
      <c r="AZ175" s="404"/>
      <c r="BA175" s="404"/>
      <c r="BB175" s="404"/>
      <c r="BC175" s="404"/>
      <c r="BD175" s="404"/>
      <c r="BE175" s="404"/>
      <c r="BF175" s="404"/>
      <c r="BG175" s="404"/>
      <c r="BH175" s="404"/>
      <c r="BI175" s="404"/>
      <c r="BJ175" s="404"/>
      <c r="BK175" s="404"/>
      <c r="BL175" s="404"/>
      <c r="BM175" s="404"/>
      <c r="BN175" s="404"/>
      <c r="BO175" s="404"/>
      <c r="BP175" s="404"/>
      <c r="BQ175" s="404"/>
      <c r="BR175" s="404"/>
      <c r="BS175" s="404"/>
      <c r="BT175" s="404"/>
      <c r="BU175" s="404"/>
      <c r="BV175" s="404"/>
      <c r="BW175" s="404"/>
      <c r="BX175" s="404"/>
      <c r="BY175" s="404"/>
      <c r="BZ175" s="404"/>
      <c r="CA175" s="404"/>
      <c r="CB175" s="404"/>
      <c r="CC175" s="404"/>
      <c r="CD175" s="404"/>
      <c r="CE175" s="404"/>
      <c r="CF175" s="404"/>
      <c r="CG175" s="404"/>
      <c r="CH175" s="404"/>
      <c r="CI175" s="404"/>
      <c r="CJ175" s="404"/>
      <c r="CK175" s="404"/>
      <c r="CL175" s="419"/>
      <c r="CM175" s="420"/>
      <c r="CN175" s="420"/>
      <c r="CO175" s="420"/>
      <c r="CP175" s="420"/>
      <c r="CQ175" s="420"/>
      <c r="CR175" s="420"/>
      <c r="CS175" s="420"/>
      <c r="CT175" s="420"/>
      <c r="CU175" s="420"/>
      <c r="CV175" s="420"/>
      <c r="CW175" s="420"/>
      <c r="CX175" s="420"/>
      <c r="CY175" s="420"/>
      <c r="CZ175" s="420"/>
      <c r="DA175" s="421"/>
    </row>
    <row r="176" spans="1:105" s="59" customFormat="1" ht="16.5" customHeight="1" x14ac:dyDescent="0.2">
      <c r="A176" s="424" t="s">
        <v>27</v>
      </c>
      <c r="B176" s="424"/>
      <c r="C176" s="424"/>
      <c r="D176" s="424"/>
      <c r="E176" s="424"/>
      <c r="F176" s="424"/>
      <c r="G176" s="424"/>
      <c r="H176" s="412" t="s">
        <v>695</v>
      </c>
      <c r="I176" s="412"/>
      <c r="J176" s="412"/>
      <c r="K176" s="412"/>
      <c r="L176" s="412"/>
      <c r="M176" s="412"/>
      <c r="N176" s="412"/>
      <c r="O176" s="412"/>
      <c r="P176" s="412"/>
      <c r="Q176" s="412"/>
      <c r="R176" s="412"/>
      <c r="S176" s="412"/>
      <c r="T176" s="412"/>
      <c r="U176" s="412"/>
      <c r="V176" s="412"/>
      <c r="W176" s="412"/>
      <c r="X176" s="412"/>
      <c r="Y176" s="412"/>
      <c r="Z176" s="412"/>
      <c r="AA176" s="412"/>
      <c r="AB176" s="412"/>
      <c r="AC176" s="412"/>
      <c r="AD176" s="412"/>
      <c r="AE176" s="412"/>
      <c r="AF176" s="412"/>
      <c r="AG176" s="412"/>
      <c r="AH176" s="412"/>
      <c r="AI176" s="412"/>
      <c r="AJ176" s="412"/>
      <c r="AK176" s="412"/>
      <c r="AL176" s="412"/>
      <c r="AM176" s="412"/>
      <c r="AN176" s="412"/>
      <c r="AO176" s="412"/>
      <c r="AP176" s="463">
        <v>519</v>
      </c>
      <c r="AQ176" s="463"/>
      <c r="AR176" s="463"/>
      <c r="AS176" s="463"/>
      <c r="AT176" s="463"/>
      <c r="AU176" s="463"/>
      <c r="AV176" s="463"/>
      <c r="AW176" s="463"/>
      <c r="AX176" s="463"/>
      <c r="AY176" s="463"/>
      <c r="AZ176" s="463"/>
      <c r="BA176" s="463"/>
      <c r="BB176" s="463"/>
      <c r="BC176" s="463"/>
      <c r="BD176" s="463"/>
      <c r="BE176" s="463"/>
      <c r="BF176" s="413">
        <v>3500.99</v>
      </c>
      <c r="BG176" s="413"/>
      <c r="BH176" s="413"/>
      <c r="BI176" s="413"/>
      <c r="BJ176" s="413"/>
      <c r="BK176" s="413"/>
      <c r="BL176" s="413"/>
      <c r="BM176" s="413"/>
      <c r="BN176" s="413"/>
      <c r="BO176" s="413"/>
      <c r="BP176" s="413"/>
      <c r="BQ176" s="413"/>
      <c r="BR176" s="413"/>
      <c r="BS176" s="413"/>
      <c r="BT176" s="413"/>
      <c r="BU176" s="413"/>
      <c r="BV176" s="506"/>
      <c r="BW176" s="506"/>
      <c r="BX176" s="506"/>
      <c r="BY176" s="506"/>
      <c r="BZ176" s="506"/>
      <c r="CA176" s="506"/>
      <c r="CB176" s="506"/>
      <c r="CC176" s="506"/>
      <c r="CD176" s="506"/>
      <c r="CE176" s="506"/>
      <c r="CF176" s="506"/>
      <c r="CG176" s="506"/>
      <c r="CH176" s="506"/>
      <c r="CI176" s="506"/>
      <c r="CJ176" s="506"/>
      <c r="CK176" s="506"/>
      <c r="CL176" s="415">
        <f>AP176*BF176+178.32</f>
        <v>1817192.13</v>
      </c>
      <c r="CM176" s="416"/>
      <c r="CN176" s="416"/>
      <c r="CO176" s="416"/>
      <c r="CP176" s="416"/>
      <c r="CQ176" s="416"/>
      <c r="CR176" s="416"/>
      <c r="CS176" s="416"/>
      <c r="CT176" s="416"/>
      <c r="CU176" s="416"/>
      <c r="CV176" s="416"/>
      <c r="CW176" s="416"/>
      <c r="CX176" s="416"/>
      <c r="CY176" s="416"/>
      <c r="CZ176" s="416"/>
      <c r="DA176" s="417"/>
    </row>
    <row r="177" spans="1:105" s="59" customFormat="1" ht="17.25" customHeight="1" x14ac:dyDescent="0.2">
      <c r="A177" s="457" t="s">
        <v>28</v>
      </c>
      <c r="B177" s="458"/>
      <c r="C177" s="458"/>
      <c r="D177" s="458"/>
      <c r="E177" s="458"/>
      <c r="F177" s="458"/>
      <c r="G177" s="459"/>
      <c r="H177" s="460" t="s">
        <v>696</v>
      </c>
      <c r="I177" s="461"/>
      <c r="J177" s="461"/>
      <c r="K177" s="461"/>
      <c r="L177" s="461"/>
      <c r="M177" s="461"/>
      <c r="N177" s="461"/>
      <c r="O177" s="461"/>
      <c r="P177" s="461"/>
      <c r="Q177" s="461"/>
      <c r="R177" s="461"/>
      <c r="S177" s="461"/>
      <c r="T177" s="461"/>
      <c r="U177" s="461"/>
      <c r="V177" s="461"/>
      <c r="W177" s="461"/>
      <c r="X177" s="461"/>
      <c r="Y177" s="461"/>
      <c r="Z177" s="461"/>
      <c r="AA177" s="461"/>
      <c r="AB177" s="461"/>
      <c r="AC177" s="461"/>
      <c r="AD177" s="461"/>
      <c r="AE177" s="461"/>
      <c r="AF177" s="461"/>
      <c r="AG177" s="461"/>
      <c r="AH177" s="461"/>
      <c r="AI177" s="461"/>
      <c r="AJ177" s="461"/>
      <c r="AK177" s="461"/>
      <c r="AL177" s="461"/>
      <c r="AM177" s="461"/>
      <c r="AN177" s="461"/>
      <c r="AO177" s="462"/>
      <c r="AP177" s="493">
        <v>450</v>
      </c>
      <c r="AQ177" s="494"/>
      <c r="AR177" s="494"/>
      <c r="AS177" s="494"/>
      <c r="AT177" s="494"/>
      <c r="AU177" s="494"/>
      <c r="AV177" s="494"/>
      <c r="AW177" s="494"/>
      <c r="AX177" s="494"/>
      <c r="AY177" s="494"/>
      <c r="AZ177" s="494"/>
      <c r="BA177" s="494"/>
      <c r="BB177" s="494"/>
      <c r="BC177" s="494"/>
      <c r="BD177" s="494"/>
      <c r="BE177" s="495"/>
      <c r="BF177" s="413">
        <v>3500.99</v>
      </c>
      <c r="BG177" s="413"/>
      <c r="BH177" s="413"/>
      <c r="BI177" s="413"/>
      <c r="BJ177" s="413"/>
      <c r="BK177" s="413"/>
      <c r="BL177" s="413"/>
      <c r="BM177" s="413"/>
      <c r="BN177" s="413"/>
      <c r="BO177" s="413"/>
      <c r="BP177" s="413"/>
      <c r="BQ177" s="413"/>
      <c r="BR177" s="413"/>
      <c r="BS177" s="413"/>
      <c r="BT177" s="413"/>
      <c r="BU177" s="413"/>
      <c r="BV177" s="513"/>
      <c r="BW177" s="514"/>
      <c r="BX177" s="514"/>
      <c r="BY177" s="514"/>
      <c r="BZ177" s="514"/>
      <c r="CA177" s="514"/>
      <c r="CB177" s="514"/>
      <c r="CC177" s="514"/>
      <c r="CD177" s="514"/>
      <c r="CE177" s="514"/>
      <c r="CF177" s="514"/>
      <c r="CG177" s="514"/>
      <c r="CH177" s="514"/>
      <c r="CI177" s="514"/>
      <c r="CJ177" s="514"/>
      <c r="CK177" s="515"/>
      <c r="CL177" s="415">
        <f>AP177*BF177</f>
        <v>1575445.5</v>
      </c>
      <c r="CM177" s="416"/>
      <c r="CN177" s="416"/>
      <c r="CO177" s="416"/>
      <c r="CP177" s="416"/>
      <c r="CQ177" s="416"/>
      <c r="CR177" s="416"/>
      <c r="CS177" s="416"/>
      <c r="CT177" s="416"/>
      <c r="CU177" s="416"/>
      <c r="CV177" s="416"/>
      <c r="CW177" s="416"/>
      <c r="CX177" s="416"/>
      <c r="CY177" s="416"/>
      <c r="CZ177" s="416"/>
      <c r="DA177" s="417"/>
    </row>
    <row r="178" spans="1:105" s="63" customFormat="1" ht="15" customHeight="1" x14ac:dyDescent="0.2">
      <c r="A178" s="424" t="s">
        <v>29</v>
      </c>
      <c r="B178" s="424"/>
      <c r="C178" s="424"/>
      <c r="D178" s="424"/>
      <c r="E178" s="424"/>
      <c r="F178" s="424"/>
      <c r="G178" s="424"/>
      <c r="H178" s="412" t="s">
        <v>697</v>
      </c>
      <c r="I178" s="412"/>
      <c r="J178" s="412"/>
      <c r="K178" s="412"/>
      <c r="L178" s="412"/>
      <c r="M178" s="412"/>
      <c r="N178" s="412"/>
      <c r="O178" s="412"/>
      <c r="P178" s="412"/>
      <c r="Q178" s="412"/>
      <c r="R178" s="412"/>
      <c r="S178" s="412"/>
      <c r="T178" s="412"/>
      <c r="U178" s="412"/>
      <c r="V178" s="412"/>
      <c r="W178" s="412"/>
      <c r="X178" s="412"/>
      <c r="Y178" s="412"/>
      <c r="Z178" s="412"/>
      <c r="AA178" s="412"/>
      <c r="AB178" s="412"/>
      <c r="AC178" s="412"/>
      <c r="AD178" s="412"/>
      <c r="AE178" s="412"/>
      <c r="AF178" s="412"/>
      <c r="AG178" s="412"/>
      <c r="AH178" s="412"/>
      <c r="AI178" s="412"/>
      <c r="AJ178" s="412"/>
      <c r="AK178" s="412"/>
      <c r="AL178" s="412"/>
      <c r="AM178" s="412"/>
      <c r="AN178" s="412"/>
      <c r="AO178" s="412"/>
      <c r="AP178" s="606">
        <v>63</v>
      </c>
      <c r="AQ178" s="607"/>
      <c r="AR178" s="607"/>
      <c r="AS178" s="607"/>
      <c r="AT178" s="607"/>
      <c r="AU178" s="607"/>
      <c r="AV178" s="607"/>
      <c r="AW178" s="607"/>
      <c r="AX178" s="607"/>
      <c r="AY178" s="607"/>
      <c r="AZ178" s="607"/>
      <c r="BA178" s="607"/>
      <c r="BB178" s="607"/>
      <c r="BC178" s="607"/>
      <c r="BD178" s="607"/>
      <c r="BE178" s="608"/>
      <c r="BF178" s="413">
        <v>3500.99</v>
      </c>
      <c r="BG178" s="413"/>
      <c r="BH178" s="413"/>
      <c r="BI178" s="413"/>
      <c r="BJ178" s="413"/>
      <c r="BK178" s="413"/>
      <c r="BL178" s="413"/>
      <c r="BM178" s="413"/>
      <c r="BN178" s="413"/>
      <c r="BO178" s="413"/>
      <c r="BP178" s="413"/>
      <c r="BQ178" s="413"/>
      <c r="BR178" s="413"/>
      <c r="BS178" s="413"/>
      <c r="BT178" s="413"/>
      <c r="BU178" s="413"/>
      <c r="BV178" s="506"/>
      <c r="BW178" s="506"/>
      <c r="BX178" s="506"/>
      <c r="BY178" s="506"/>
      <c r="BZ178" s="506"/>
      <c r="CA178" s="506"/>
      <c r="CB178" s="506"/>
      <c r="CC178" s="506"/>
      <c r="CD178" s="506"/>
      <c r="CE178" s="506"/>
      <c r="CF178" s="506"/>
      <c r="CG178" s="506"/>
      <c r="CH178" s="506"/>
      <c r="CI178" s="506"/>
      <c r="CJ178" s="506"/>
      <c r="CK178" s="506"/>
      <c r="CL178" s="415">
        <f>AP178*BF178</f>
        <v>220562.37</v>
      </c>
      <c r="CM178" s="416"/>
      <c r="CN178" s="416"/>
      <c r="CO178" s="416"/>
      <c r="CP178" s="416"/>
      <c r="CQ178" s="416"/>
      <c r="CR178" s="416"/>
      <c r="CS178" s="416"/>
      <c r="CT178" s="416"/>
      <c r="CU178" s="416"/>
      <c r="CV178" s="416"/>
      <c r="CW178" s="416"/>
      <c r="CX178" s="416"/>
      <c r="CY178" s="416"/>
      <c r="CZ178" s="416"/>
      <c r="DA178" s="417"/>
    </row>
    <row r="179" spans="1:105" s="59" customFormat="1" ht="15" customHeight="1" x14ac:dyDescent="0.2">
      <c r="A179" s="450" t="s">
        <v>30</v>
      </c>
      <c r="B179" s="450"/>
      <c r="C179" s="450"/>
      <c r="D179" s="450"/>
      <c r="E179" s="450"/>
      <c r="F179" s="450"/>
      <c r="G179" s="450"/>
      <c r="H179" s="435" t="s">
        <v>110</v>
      </c>
      <c r="I179" s="435"/>
      <c r="J179" s="435"/>
      <c r="K179" s="435"/>
      <c r="L179" s="435"/>
      <c r="M179" s="435"/>
      <c r="N179" s="435"/>
      <c r="O179" s="435"/>
      <c r="P179" s="435"/>
      <c r="Q179" s="435"/>
      <c r="R179" s="435"/>
      <c r="S179" s="435"/>
      <c r="T179" s="435"/>
      <c r="U179" s="435"/>
      <c r="V179" s="435"/>
      <c r="W179" s="435"/>
      <c r="X179" s="435"/>
      <c r="Y179" s="435"/>
      <c r="Z179" s="435"/>
      <c r="AA179" s="435"/>
      <c r="AB179" s="435"/>
      <c r="AC179" s="435"/>
      <c r="AD179" s="435"/>
      <c r="AE179" s="435"/>
      <c r="AF179" s="435"/>
      <c r="AG179" s="435"/>
      <c r="AH179" s="435"/>
      <c r="AI179" s="435"/>
      <c r="AJ179" s="435"/>
      <c r="AK179" s="435"/>
      <c r="AL179" s="435"/>
      <c r="AM179" s="435"/>
      <c r="AN179" s="435"/>
      <c r="AO179" s="435"/>
      <c r="AP179" s="451">
        <f>SUM(AP181:BE183)</f>
        <v>117950</v>
      </c>
      <c r="AQ179" s="451"/>
      <c r="AR179" s="451"/>
      <c r="AS179" s="451"/>
      <c r="AT179" s="451"/>
      <c r="AU179" s="451"/>
      <c r="AV179" s="451"/>
      <c r="AW179" s="451"/>
      <c r="AX179" s="451"/>
      <c r="AY179" s="451"/>
      <c r="AZ179" s="451"/>
      <c r="BA179" s="451"/>
      <c r="BB179" s="451"/>
      <c r="BC179" s="451"/>
      <c r="BD179" s="451"/>
      <c r="BE179" s="451"/>
      <c r="BF179" s="452" t="s">
        <v>113</v>
      </c>
      <c r="BG179" s="452"/>
      <c r="BH179" s="452"/>
      <c r="BI179" s="452"/>
      <c r="BJ179" s="452"/>
      <c r="BK179" s="452"/>
      <c r="BL179" s="452"/>
      <c r="BM179" s="452"/>
      <c r="BN179" s="452"/>
      <c r="BO179" s="452"/>
      <c r="BP179" s="452"/>
      <c r="BQ179" s="452"/>
      <c r="BR179" s="452"/>
      <c r="BS179" s="452"/>
      <c r="BT179" s="452"/>
      <c r="BU179" s="452"/>
      <c r="BV179" s="452" t="s">
        <v>113</v>
      </c>
      <c r="BW179" s="452"/>
      <c r="BX179" s="452"/>
      <c r="BY179" s="452"/>
      <c r="BZ179" s="452"/>
      <c r="CA179" s="452"/>
      <c r="CB179" s="452"/>
      <c r="CC179" s="452"/>
      <c r="CD179" s="452"/>
      <c r="CE179" s="452"/>
      <c r="CF179" s="452"/>
      <c r="CG179" s="452"/>
      <c r="CH179" s="452"/>
      <c r="CI179" s="452"/>
      <c r="CJ179" s="452"/>
      <c r="CK179" s="452"/>
      <c r="CL179" s="405">
        <f>SUM(CL181:DA183)</f>
        <v>825600</v>
      </c>
      <c r="CM179" s="406"/>
      <c r="CN179" s="406"/>
      <c r="CO179" s="406"/>
      <c r="CP179" s="406"/>
      <c r="CQ179" s="406"/>
      <c r="CR179" s="406"/>
      <c r="CS179" s="406"/>
      <c r="CT179" s="406"/>
      <c r="CU179" s="406"/>
      <c r="CV179" s="406"/>
      <c r="CW179" s="406"/>
      <c r="CX179" s="406"/>
      <c r="CY179" s="406"/>
      <c r="CZ179" s="406"/>
      <c r="DA179" s="407"/>
    </row>
    <row r="180" spans="1:105" s="59" customFormat="1" ht="15" customHeight="1" x14ac:dyDescent="0.2">
      <c r="A180" s="450"/>
      <c r="B180" s="450"/>
      <c r="C180" s="450"/>
      <c r="D180" s="450"/>
      <c r="E180" s="450"/>
      <c r="F180" s="450"/>
      <c r="G180" s="450"/>
      <c r="H180" s="435" t="s">
        <v>98</v>
      </c>
      <c r="I180" s="435"/>
      <c r="J180" s="435"/>
      <c r="K180" s="435"/>
      <c r="L180" s="435"/>
      <c r="M180" s="435"/>
      <c r="N180" s="435"/>
      <c r="O180" s="435"/>
      <c r="P180" s="435"/>
      <c r="Q180" s="435"/>
      <c r="R180" s="435"/>
      <c r="S180" s="435"/>
      <c r="T180" s="435"/>
      <c r="U180" s="435"/>
      <c r="V180" s="435"/>
      <c r="W180" s="435"/>
      <c r="X180" s="435"/>
      <c r="Y180" s="435"/>
      <c r="Z180" s="435"/>
      <c r="AA180" s="435"/>
      <c r="AB180" s="435"/>
      <c r="AC180" s="435"/>
      <c r="AD180" s="435"/>
      <c r="AE180" s="435"/>
      <c r="AF180" s="435"/>
      <c r="AG180" s="435"/>
      <c r="AH180" s="435"/>
      <c r="AI180" s="435"/>
      <c r="AJ180" s="435"/>
      <c r="AK180" s="435"/>
      <c r="AL180" s="435"/>
      <c r="AM180" s="435"/>
      <c r="AN180" s="435"/>
      <c r="AO180" s="435"/>
      <c r="AP180" s="404"/>
      <c r="AQ180" s="404"/>
      <c r="AR180" s="404"/>
      <c r="AS180" s="404"/>
      <c r="AT180" s="404"/>
      <c r="AU180" s="404"/>
      <c r="AV180" s="404"/>
      <c r="AW180" s="404"/>
      <c r="AX180" s="404"/>
      <c r="AY180" s="404"/>
      <c r="AZ180" s="404"/>
      <c r="BA180" s="404"/>
      <c r="BB180" s="404"/>
      <c r="BC180" s="404"/>
      <c r="BD180" s="404"/>
      <c r="BE180" s="404"/>
      <c r="BF180" s="404"/>
      <c r="BG180" s="404"/>
      <c r="BH180" s="404"/>
      <c r="BI180" s="404"/>
      <c r="BJ180" s="404"/>
      <c r="BK180" s="404"/>
      <c r="BL180" s="404"/>
      <c r="BM180" s="404"/>
      <c r="BN180" s="404"/>
      <c r="BO180" s="404"/>
      <c r="BP180" s="404"/>
      <c r="BQ180" s="404"/>
      <c r="BR180" s="404"/>
      <c r="BS180" s="404"/>
      <c r="BT180" s="404"/>
      <c r="BU180" s="404"/>
      <c r="BV180" s="404"/>
      <c r="BW180" s="404"/>
      <c r="BX180" s="404"/>
      <c r="BY180" s="404"/>
      <c r="BZ180" s="404"/>
      <c r="CA180" s="404"/>
      <c r="CB180" s="404"/>
      <c r="CC180" s="404"/>
      <c r="CD180" s="404"/>
      <c r="CE180" s="404"/>
      <c r="CF180" s="404"/>
      <c r="CG180" s="404"/>
      <c r="CH180" s="404"/>
      <c r="CI180" s="404"/>
      <c r="CJ180" s="404"/>
      <c r="CK180" s="404"/>
      <c r="CL180" s="419"/>
      <c r="CM180" s="420"/>
      <c r="CN180" s="420"/>
      <c r="CO180" s="420"/>
      <c r="CP180" s="420"/>
      <c r="CQ180" s="420"/>
      <c r="CR180" s="420"/>
      <c r="CS180" s="420"/>
      <c r="CT180" s="420"/>
      <c r="CU180" s="420"/>
      <c r="CV180" s="420"/>
      <c r="CW180" s="420"/>
      <c r="CX180" s="420"/>
      <c r="CY180" s="420"/>
      <c r="CZ180" s="420"/>
      <c r="DA180" s="421"/>
    </row>
    <row r="181" spans="1:105" s="59" customFormat="1" ht="15" customHeight="1" x14ac:dyDescent="0.2">
      <c r="A181" s="411" t="s">
        <v>31</v>
      </c>
      <c r="B181" s="411"/>
      <c r="C181" s="411"/>
      <c r="D181" s="411"/>
      <c r="E181" s="411"/>
      <c r="F181" s="411"/>
      <c r="G181" s="411"/>
      <c r="H181" s="412" t="s">
        <v>695</v>
      </c>
      <c r="I181" s="412"/>
      <c r="J181" s="412"/>
      <c r="K181" s="412"/>
      <c r="L181" s="412"/>
      <c r="M181" s="412"/>
      <c r="N181" s="412"/>
      <c r="O181" s="412"/>
      <c r="P181" s="412"/>
      <c r="Q181" s="412"/>
      <c r="R181" s="412"/>
      <c r="S181" s="412"/>
      <c r="T181" s="412"/>
      <c r="U181" s="412"/>
      <c r="V181" s="412"/>
      <c r="W181" s="412"/>
      <c r="X181" s="412"/>
      <c r="Y181" s="412"/>
      <c r="Z181" s="412"/>
      <c r="AA181" s="412"/>
      <c r="AB181" s="412"/>
      <c r="AC181" s="412"/>
      <c r="AD181" s="412"/>
      <c r="AE181" s="412"/>
      <c r="AF181" s="412"/>
      <c r="AG181" s="412"/>
      <c r="AH181" s="412"/>
      <c r="AI181" s="412"/>
      <c r="AJ181" s="412"/>
      <c r="AK181" s="412"/>
      <c r="AL181" s="412"/>
      <c r="AM181" s="412"/>
      <c r="AN181" s="412"/>
      <c r="AO181" s="412"/>
      <c r="AP181" s="500">
        <v>44400</v>
      </c>
      <c r="AQ181" s="501"/>
      <c r="AR181" s="501"/>
      <c r="AS181" s="501"/>
      <c r="AT181" s="501"/>
      <c r="AU181" s="501"/>
      <c r="AV181" s="501"/>
      <c r="AW181" s="501"/>
      <c r="AX181" s="501"/>
      <c r="AY181" s="501"/>
      <c r="AZ181" s="501"/>
      <c r="BA181" s="501"/>
      <c r="BB181" s="501"/>
      <c r="BC181" s="501"/>
      <c r="BD181" s="501"/>
      <c r="BE181" s="502"/>
      <c r="BF181" s="463">
        <v>7</v>
      </c>
      <c r="BG181" s="463"/>
      <c r="BH181" s="463"/>
      <c r="BI181" s="463"/>
      <c r="BJ181" s="463"/>
      <c r="BK181" s="463"/>
      <c r="BL181" s="463"/>
      <c r="BM181" s="463"/>
      <c r="BN181" s="463"/>
      <c r="BO181" s="463"/>
      <c r="BP181" s="463"/>
      <c r="BQ181" s="463"/>
      <c r="BR181" s="463"/>
      <c r="BS181" s="463"/>
      <c r="BT181" s="463"/>
      <c r="BU181" s="463"/>
      <c r="BV181" s="464"/>
      <c r="BW181" s="464"/>
      <c r="BX181" s="464"/>
      <c r="BY181" s="464"/>
      <c r="BZ181" s="464"/>
      <c r="CA181" s="464"/>
      <c r="CB181" s="464"/>
      <c r="CC181" s="464"/>
      <c r="CD181" s="464"/>
      <c r="CE181" s="464"/>
      <c r="CF181" s="464"/>
      <c r="CG181" s="464"/>
      <c r="CH181" s="464"/>
      <c r="CI181" s="464"/>
      <c r="CJ181" s="464"/>
      <c r="CK181" s="464"/>
      <c r="CL181" s="419">
        <f>AP181*BF181</f>
        <v>310800</v>
      </c>
      <c r="CM181" s="420"/>
      <c r="CN181" s="420"/>
      <c r="CO181" s="420"/>
      <c r="CP181" s="420"/>
      <c r="CQ181" s="420"/>
      <c r="CR181" s="420"/>
      <c r="CS181" s="420"/>
      <c r="CT181" s="420"/>
      <c r="CU181" s="420"/>
      <c r="CV181" s="420"/>
      <c r="CW181" s="420"/>
      <c r="CX181" s="420"/>
      <c r="CY181" s="420"/>
      <c r="CZ181" s="420"/>
      <c r="DA181" s="421"/>
    </row>
    <row r="182" spans="1:105" s="63" customFormat="1" ht="19.5" customHeight="1" x14ac:dyDescent="0.2">
      <c r="A182" s="411" t="s">
        <v>32</v>
      </c>
      <c r="B182" s="411"/>
      <c r="C182" s="411"/>
      <c r="D182" s="411"/>
      <c r="E182" s="411"/>
      <c r="F182" s="411"/>
      <c r="G182" s="411"/>
      <c r="H182" s="460" t="s">
        <v>696</v>
      </c>
      <c r="I182" s="461"/>
      <c r="J182" s="461"/>
      <c r="K182" s="461"/>
      <c r="L182" s="461"/>
      <c r="M182" s="461"/>
      <c r="N182" s="461"/>
      <c r="O182" s="461"/>
      <c r="P182" s="461"/>
      <c r="Q182" s="461"/>
      <c r="R182" s="461"/>
      <c r="S182" s="461"/>
      <c r="T182" s="461"/>
      <c r="U182" s="461"/>
      <c r="V182" s="461"/>
      <c r="W182" s="461"/>
      <c r="X182" s="461"/>
      <c r="Y182" s="461"/>
      <c r="Z182" s="461"/>
      <c r="AA182" s="461"/>
      <c r="AB182" s="461"/>
      <c r="AC182" s="461"/>
      <c r="AD182" s="461"/>
      <c r="AE182" s="461"/>
      <c r="AF182" s="461"/>
      <c r="AG182" s="461"/>
      <c r="AH182" s="461"/>
      <c r="AI182" s="461"/>
      <c r="AJ182" s="461"/>
      <c r="AK182" s="461"/>
      <c r="AL182" s="461"/>
      <c r="AM182" s="461"/>
      <c r="AN182" s="461"/>
      <c r="AO182" s="462"/>
      <c r="AP182" s="500">
        <v>43550</v>
      </c>
      <c r="AQ182" s="501"/>
      <c r="AR182" s="501"/>
      <c r="AS182" s="501"/>
      <c r="AT182" s="501"/>
      <c r="AU182" s="501"/>
      <c r="AV182" s="501"/>
      <c r="AW182" s="501"/>
      <c r="AX182" s="501"/>
      <c r="AY182" s="501"/>
      <c r="AZ182" s="501"/>
      <c r="BA182" s="501"/>
      <c r="BB182" s="501"/>
      <c r="BC182" s="501"/>
      <c r="BD182" s="501"/>
      <c r="BE182" s="502"/>
      <c r="BF182" s="493">
        <v>7</v>
      </c>
      <c r="BG182" s="494"/>
      <c r="BH182" s="494"/>
      <c r="BI182" s="494"/>
      <c r="BJ182" s="494"/>
      <c r="BK182" s="494"/>
      <c r="BL182" s="494"/>
      <c r="BM182" s="494"/>
      <c r="BN182" s="494"/>
      <c r="BO182" s="494"/>
      <c r="BP182" s="494"/>
      <c r="BQ182" s="494"/>
      <c r="BR182" s="494"/>
      <c r="BS182" s="494"/>
      <c r="BT182" s="494"/>
      <c r="BU182" s="495"/>
      <c r="BV182" s="537"/>
      <c r="BW182" s="538"/>
      <c r="BX182" s="538"/>
      <c r="BY182" s="538"/>
      <c r="BZ182" s="538"/>
      <c r="CA182" s="538"/>
      <c r="CB182" s="538"/>
      <c r="CC182" s="538"/>
      <c r="CD182" s="538"/>
      <c r="CE182" s="538"/>
      <c r="CF182" s="538"/>
      <c r="CG182" s="538"/>
      <c r="CH182" s="538"/>
      <c r="CI182" s="538"/>
      <c r="CJ182" s="538"/>
      <c r="CK182" s="539"/>
      <c r="CL182" s="419">
        <f>AP182*BF182-50</f>
        <v>304800</v>
      </c>
      <c r="CM182" s="420"/>
      <c r="CN182" s="420"/>
      <c r="CO182" s="420"/>
      <c r="CP182" s="420"/>
      <c r="CQ182" s="420"/>
      <c r="CR182" s="420"/>
      <c r="CS182" s="420"/>
      <c r="CT182" s="420"/>
      <c r="CU182" s="420"/>
      <c r="CV182" s="420"/>
      <c r="CW182" s="420"/>
      <c r="CX182" s="420"/>
      <c r="CY182" s="420"/>
      <c r="CZ182" s="420"/>
      <c r="DA182" s="421"/>
    </row>
    <row r="183" spans="1:105" s="59" customFormat="1" ht="15" customHeight="1" x14ac:dyDescent="0.2">
      <c r="A183" s="411" t="s">
        <v>33</v>
      </c>
      <c r="B183" s="411"/>
      <c r="C183" s="411"/>
      <c r="D183" s="411"/>
      <c r="E183" s="411"/>
      <c r="F183" s="411"/>
      <c r="G183" s="411"/>
      <c r="H183" s="412" t="s">
        <v>697</v>
      </c>
      <c r="I183" s="412"/>
      <c r="J183" s="412"/>
      <c r="K183" s="412"/>
      <c r="L183" s="412"/>
      <c r="M183" s="412"/>
      <c r="N183" s="412"/>
      <c r="O183" s="412"/>
      <c r="P183" s="412"/>
      <c r="Q183" s="412"/>
      <c r="R183" s="412"/>
      <c r="S183" s="412"/>
      <c r="T183" s="412"/>
      <c r="U183" s="412"/>
      <c r="V183" s="412"/>
      <c r="W183" s="412"/>
      <c r="X183" s="412"/>
      <c r="Y183" s="412"/>
      <c r="Z183" s="412"/>
      <c r="AA183" s="412"/>
      <c r="AB183" s="412"/>
      <c r="AC183" s="412"/>
      <c r="AD183" s="412"/>
      <c r="AE183" s="412"/>
      <c r="AF183" s="412"/>
      <c r="AG183" s="412"/>
      <c r="AH183" s="412"/>
      <c r="AI183" s="412"/>
      <c r="AJ183" s="412"/>
      <c r="AK183" s="412"/>
      <c r="AL183" s="412"/>
      <c r="AM183" s="412"/>
      <c r="AN183" s="412"/>
      <c r="AO183" s="412"/>
      <c r="AP183" s="503">
        <v>30000</v>
      </c>
      <c r="AQ183" s="504"/>
      <c r="AR183" s="504"/>
      <c r="AS183" s="504"/>
      <c r="AT183" s="504"/>
      <c r="AU183" s="504"/>
      <c r="AV183" s="504"/>
      <c r="AW183" s="504"/>
      <c r="AX183" s="504"/>
      <c r="AY183" s="504"/>
      <c r="AZ183" s="504"/>
      <c r="BA183" s="504"/>
      <c r="BB183" s="504"/>
      <c r="BC183" s="504"/>
      <c r="BD183" s="504"/>
      <c r="BE183" s="505"/>
      <c r="BF183" s="463">
        <v>7</v>
      </c>
      <c r="BG183" s="463"/>
      <c r="BH183" s="463"/>
      <c r="BI183" s="463"/>
      <c r="BJ183" s="463"/>
      <c r="BK183" s="463"/>
      <c r="BL183" s="463"/>
      <c r="BM183" s="463"/>
      <c r="BN183" s="463"/>
      <c r="BO183" s="463"/>
      <c r="BP183" s="463"/>
      <c r="BQ183" s="463"/>
      <c r="BR183" s="463"/>
      <c r="BS183" s="463"/>
      <c r="BT183" s="463"/>
      <c r="BU183" s="463"/>
      <c r="BV183" s="464"/>
      <c r="BW183" s="464"/>
      <c r="BX183" s="464"/>
      <c r="BY183" s="464"/>
      <c r="BZ183" s="464"/>
      <c r="CA183" s="464"/>
      <c r="CB183" s="464"/>
      <c r="CC183" s="464"/>
      <c r="CD183" s="464"/>
      <c r="CE183" s="464"/>
      <c r="CF183" s="464"/>
      <c r="CG183" s="464"/>
      <c r="CH183" s="464"/>
      <c r="CI183" s="464"/>
      <c r="CJ183" s="464"/>
      <c r="CK183" s="464"/>
      <c r="CL183" s="419">
        <f>AP183*BF183</f>
        <v>210000</v>
      </c>
      <c r="CM183" s="420"/>
      <c r="CN183" s="420"/>
      <c r="CO183" s="420"/>
      <c r="CP183" s="420"/>
      <c r="CQ183" s="420"/>
      <c r="CR183" s="420"/>
      <c r="CS183" s="420"/>
      <c r="CT183" s="420"/>
      <c r="CU183" s="420"/>
      <c r="CV183" s="420"/>
      <c r="CW183" s="420"/>
      <c r="CX183" s="420"/>
      <c r="CY183" s="420"/>
      <c r="CZ183" s="420"/>
      <c r="DA183" s="421"/>
    </row>
    <row r="184" spans="1:105" s="59" customFormat="1" ht="15" customHeight="1" x14ac:dyDescent="0.2">
      <c r="A184" s="411"/>
      <c r="B184" s="411"/>
      <c r="C184" s="411"/>
      <c r="D184" s="411"/>
      <c r="E184" s="411"/>
      <c r="F184" s="411"/>
      <c r="G184" s="411"/>
      <c r="H184" s="599" t="s">
        <v>700</v>
      </c>
      <c r="I184" s="599"/>
      <c r="J184" s="599"/>
      <c r="K184" s="599"/>
      <c r="L184" s="599"/>
      <c r="M184" s="599"/>
      <c r="N184" s="599"/>
      <c r="O184" s="599"/>
      <c r="P184" s="599"/>
      <c r="Q184" s="599"/>
      <c r="R184" s="599"/>
      <c r="S184" s="599"/>
      <c r="T184" s="599"/>
      <c r="U184" s="599"/>
      <c r="V184" s="599"/>
      <c r="W184" s="599"/>
      <c r="X184" s="599"/>
      <c r="Y184" s="599"/>
      <c r="Z184" s="599"/>
      <c r="AA184" s="599"/>
      <c r="AB184" s="599"/>
      <c r="AC184" s="599"/>
      <c r="AD184" s="599"/>
      <c r="AE184" s="599"/>
      <c r="AF184" s="599"/>
      <c r="AG184" s="599"/>
      <c r="AH184" s="599"/>
      <c r="AI184" s="599"/>
      <c r="AJ184" s="599"/>
      <c r="AK184" s="599"/>
      <c r="AL184" s="599"/>
      <c r="AM184" s="599"/>
      <c r="AN184" s="599"/>
      <c r="AO184" s="599"/>
      <c r="AP184" s="404" t="s">
        <v>8</v>
      </c>
      <c r="AQ184" s="404"/>
      <c r="AR184" s="404"/>
      <c r="AS184" s="404"/>
      <c r="AT184" s="404"/>
      <c r="AU184" s="404"/>
      <c r="AV184" s="404"/>
      <c r="AW184" s="404"/>
      <c r="AX184" s="404"/>
      <c r="AY184" s="404"/>
      <c r="AZ184" s="404"/>
      <c r="BA184" s="404"/>
      <c r="BB184" s="404"/>
      <c r="BC184" s="404"/>
      <c r="BD184" s="404"/>
      <c r="BE184" s="404"/>
      <c r="BF184" s="404" t="s">
        <v>8</v>
      </c>
      <c r="BG184" s="404"/>
      <c r="BH184" s="404"/>
      <c r="BI184" s="404"/>
      <c r="BJ184" s="404"/>
      <c r="BK184" s="404"/>
      <c r="BL184" s="404"/>
      <c r="BM184" s="404"/>
      <c r="BN184" s="404"/>
      <c r="BO184" s="404"/>
      <c r="BP184" s="404"/>
      <c r="BQ184" s="404"/>
      <c r="BR184" s="404"/>
      <c r="BS184" s="404"/>
      <c r="BT184" s="404"/>
      <c r="BU184" s="404"/>
      <c r="BV184" s="404" t="s">
        <v>8</v>
      </c>
      <c r="BW184" s="404"/>
      <c r="BX184" s="404"/>
      <c r="BY184" s="404"/>
      <c r="BZ184" s="404"/>
      <c r="CA184" s="404"/>
      <c r="CB184" s="404"/>
      <c r="CC184" s="404"/>
      <c r="CD184" s="404"/>
      <c r="CE184" s="404"/>
      <c r="CF184" s="404"/>
      <c r="CG184" s="404"/>
      <c r="CH184" s="404"/>
      <c r="CI184" s="404"/>
      <c r="CJ184" s="404"/>
      <c r="CK184" s="404"/>
      <c r="CL184" s="600">
        <f>CL179+CL174</f>
        <v>4438800</v>
      </c>
      <c r="CM184" s="601"/>
      <c r="CN184" s="601"/>
      <c r="CO184" s="601"/>
      <c r="CP184" s="601"/>
      <c r="CQ184" s="601"/>
      <c r="CR184" s="601"/>
      <c r="CS184" s="601"/>
      <c r="CT184" s="601"/>
      <c r="CU184" s="601"/>
      <c r="CV184" s="601"/>
      <c r="CW184" s="601"/>
      <c r="CX184" s="601"/>
      <c r="CY184" s="601"/>
      <c r="CZ184" s="601"/>
      <c r="DA184" s="602"/>
    </row>
    <row r="185" spans="1:105" s="59" customFormat="1" ht="15" customHeight="1" x14ac:dyDescent="0.2">
      <c r="A185" s="18"/>
      <c r="B185" s="18"/>
      <c r="C185" s="18"/>
      <c r="D185" s="18"/>
      <c r="E185" s="18"/>
      <c r="F185" s="18"/>
      <c r="G185" s="18"/>
      <c r="H185" s="237"/>
      <c r="I185" s="237"/>
      <c r="J185" s="237"/>
      <c r="K185" s="237"/>
      <c r="L185" s="237"/>
      <c r="M185" s="237"/>
      <c r="N185" s="237"/>
      <c r="O185" s="237"/>
      <c r="P185" s="237"/>
      <c r="Q185" s="237"/>
      <c r="R185" s="237"/>
      <c r="S185" s="237"/>
      <c r="T185" s="237"/>
      <c r="U185" s="237"/>
      <c r="V185" s="237"/>
      <c r="W185" s="237"/>
      <c r="X185" s="238"/>
      <c r="Y185" s="238"/>
      <c r="Z185" s="238"/>
      <c r="AA185" s="238"/>
      <c r="AB185" s="238"/>
      <c r="AC185" s="238"/>
      <c r="AD185" s="238"/>
      <c r="AE185" s="238"/>
      <c r="AF185" s="238"/>
      <c r="AG185" s="238"/>
      <c r="AH185" s="238"/>
      <c r="AI185" s="238"/>
      <c r="AJ185" s="238"/>
      <c r="AK185" s="238"/>
      <c r="AL185" s="238"/>
      <c r="AM185" s="238"/>
      <c r="AN185" s="238"/>
      <c r="AO185" s="238"/>
      <c r="AP185" s="239"/>
      <c r="AQ185" s="239"/>
      <c r="AR185" s="239"/>
      <c r="AS185" s="239"/>
      <c r="AT185" s="239"/>
      <c r="AU185" s="239"/>
      <c r="AV185" s="239"/>
      <c r="AW185" s="239"/>
      <c r="AX185" s="239"/>
      <c r="AY185" s="239"/>
      <c r="AZ185" s="239"/>
      <c r="BA185" s="239"/>
      <c r="BB185" s="239"/>
      <c r="BC185" s="239"/>
      <c r="BD185" s="239"/>
      <c r="BE185" s="239"/>
      <c r="BF185" s="239"/>
      <c r="BG185" s="239"/>
      <c r="BH185" s="239"/>
      <c r="BI185" s="239"/>
      <c r="BJ185" s="239"/>
      <c r="BK185" s="239"/>
      <c r="BL185" s="239"/>
      <c r="BM185" s="239"/>
      <c r="BN185" s="239"/>
      <c r="BO185" s="239"/>
      <c r="BP185" s="239"/>
      <c r="BQ185" s="239"/>
      <c r="BR185" s="239"/>
      <c r="BS185" s="239"/>
      <c r="BT185" s="239"/>
      <c r="BU185" s="239"/>
      <c r="BV185" s="239"/>
      <c r="BW185" s="239"/>
      <c r="BX185" s="239"/>
      <c r="BY185" s="239"/>
      <c r="BZ185" s="239"/>
      <c r="CA185" s="239"/>
      <c r="CB185" s="239"/>
      <c r="CC185" s="239"/>
      <c r="CD185" s="239"/>
      <c r="CE185" s="239"/>
      <c r="CF185" s="239"/>
      <c r="CG185" s="239"/>
      <c r="CH185" s="239"/>
      <c r="CI185" s="239"/>
      <c r="CJ185" s="239"/>
      <c r="CK185" s="239"/>
      <c r="CL185" s="240"/>
      <c r="CM185" s="240"/>
      <c r="CN185" s="240"/>
      <c r="CO185" s="240"/>
      <c r="CP185" s="240"/>
      <c r="CQ185" s="240"/>
      <c r="CR185" s="240"/>
      <c r="CS185" s="240"/>
      <c r="CT185" s="240"/>
      <c r="CU185" s="240"/>
      <c r="CV185" s="240"/>
      <c r="CW185" s="240"/>
      <c r="CX185" s="240"/>
      <c r="CY185" s="240"/>
      <c r="CZ185" s="240"/>
      <c r="DA185" s="240"/>
    </row>
    <row r="186" spans="1:105" s="59" customFormat="1" ht="15" customHeight="1" x14ac:dyDescent="0.2">
      <c r="A186" s="6" t="s">
        <v>11</v>
      </c>
      <c r="B186" s="6"/>
      <c r="C186" s="6"/>
      <c r="D186" s="6"/>
      <c r="E186" s="6"/>
      <c r="F186" s="6"/>
      <c r="G186" s="6"/>
      <c r="H186" s="6"/>
      <c r="I186" s="6"/>
      <c r="J186" s="6"/>
      <c r="K186" s="6"/>
      <c r="L186" s="6"/>
      <c r="M186" s="6"/>
      <c r="N186" s="6"/>
      <c r="O186" s="6"/>
      <c r="P186" s="6"/>
      <c r="Q186" s="6"/>
      <c r="R186" s="6"/>
      <c r="S186" s="6"/>
      <c r="T186" s="6"/>
      <c r="U186" s="6"/>
      <c r="V186" s="6"/>
      <c r="W186" s="6"/>
      <c r="X186" s="442" t="s">
        <v>277</v>
      </c>
      <c r="Y186" s="442"/>
      <c r="Z186" s="442"/>
      <c r="AA186" s="442"/>
      <c r="AB186" s="442"/>
      <c r="AC186" s="442"/>
      <c r="AD186" s="442"/>
      <c r="AE186" s="442"/>
      <c r="AF186" s="442"/>
      <c r="AG186" s="442"/>
      <c r="AH186" s="442"/>
      <c r="AI186" s="442"/>
      <c r="AJ186" s="442"/>
      <c r="AK186" s="442"/>
      <c r="AL186" s="442"/>
      <c r="AM186" s="442"/>
      <c r="AN186" s="442"/>
      <c r="AO186" s="442"/>
      <c r="AP186" s="442"/>
      <c r="AQ186" s="442"/>
      <c r="AR186" s="442"/>
      <c r="AS186" s="442"/>
      <c r="AT186" s="442"/>
      <c r="AU186" s="442"/>
      <c r="AV186" s="442"/>
      <c r="AW186" s="442"/>
      <c r="AX186" s="442"/>
      <c r="AY186" s="442"/>
      <c r="AZ186" s="442"/>
      <c r="BA186" s="442"/>
      <c r="BB186" s="442"/>
      <c r="BC186" s="442"/>
      <c r="BD186" s="442"/>
      <c r="BE186" s="442"/>
      <c r="BF186" s="442"/>
      <c r="BG186" s="442"/>
      <c r="BH186" s="442"/>
      <c r="BI186" s="442"/>
      <c r="BJ186" s="442"/>
      <c r="BK186" s="442"/>
      <c r="BL186" s="442"/>
      <c r="BM186" s="442"/>
      <c r="BN186" s="442"/>
      <c r="BO186" s="442"/>
      <c r="BP186" s="442"/>
      <c r="BQ186" s="442"/>
      <c r="BR186" s="442"/>
      <c r="BS186" s="442"/>
      <c r="BT186" s="442"/>
      <c r="BU186" s="442"/>
      <c r="BV186" s="442"/>
      <c r="BW186" s="442"/>
      <c r="BX186" s="442"/>
      <c r="BY186" s="442"/>
      <c r="BZ186" s="442"/>
      <c r="CA186" s="442"/>
      <c r="CB186" s="442"/>
      <c r="CC186" s="442"/>
      <c r="CD186" s="442"/>
      <c r="CE186" s="442"/>
      <c r="CF186" s="442"/>
      <c r="CG186" s="442"/>
      <c r="CH186" s="442"/>
      <c r="CI186" s="442"/>
      <c r="CJ186" s="442"/>
      <c r="CK186" s="442"/>
      <c r="CL186" s="442"/>
      <c r="CM186" s="442"/>
      <c r="CN186" s="442"/>
      <c r="CO186" s="442"/>
      <c r="CP186" s="442"/>
      <c r="CQ186" s="442"/>
      <c r="CR186" s="442"/>
      <c r="CS186" s="442"/>
      <c r="CT186" s="442"/>
      <c r="CU186" s="442"/>
      <c r="CV186" s="442"/>
      <c r="CW186" s="442"/>
      <c r="CX186" s="442"/>
      <c r="CY186" s="442"/>
      <c r="CZ186" s="442"/>
      <c r="DA186" s="442"/>
    </row>
    <row r="187" spans="1:105" s="59" customFormat="1" ht="3" customHeight="1" x14ac:dyDescent="0.2">
      <c r="A187" s="6"/>
      <c r="B187" s="6"/>
      <c r="C187" s="6"/>
      <c r="D187" s="6"/>
      <c r="E187" s="6"/>
      <c r="F187" s="6"/>
      <c r="G187" s="6"/>
      <c r="H187" s="6"/>
      <c r="I187" s="6"/>
      <c r="J187" s="6"/>
      <c r="K187" s="6"/>
      <c r="L187" s="6"/>
      <c r="M187" s="6"/>
      <c r="N187" s="6"/>
      <c r="O187" s="6"/>
      <c r="P187" s="6"/>
      <c r="Q187" s="6"/>
      <c r="R187" s="6"/>
      <c r="S187" s="6"/>
      <c r="T187" s="6"/>
      <c r="U187" s="6"/>
      <c r="V187" s="6"/>
      <c r="W187" s="6"/>
      <c r="X187" s="11"/>
      <c r="Y187" s="11"/>
      <c r="Z187" s="11"/>
      <c r="AA187" s="11"/>
      <c r="AB187" s="11"/>
      <c r="AC187" s="11"/>
      <c r="AD187" s="11"/>
      <c r="AE187" s="11"/>
      <c r="AF187" s="11"/>
      <c r="AG187" s="11"/>
      <c r="AH187" s="11"/>
      <c r="AI187" s="11"/>
      <c r="AJ187" s="11"/>
      <c r="AK187" s="11"/>
      <c r="AL187" s="11"/>
      <c r="AM187" s="11"/>
      <c r="AN187" s="11"/>
      <c r="AO187" s="11"/>
      <c r="AP187" s="11"/>
      <c r="AQ187" s="11"/>
      <c r="AR187" s="11"/>
      <c r="AS187" s="11"/>
      <c r="AT187" s="11"/>
      <c r="AU187" s="11"/>
      <c r="AV187" s="11"/>
      <c r="AW187" s="11"/>
      <c r="AX187" s="11"/>
      <c r="AY187" s="11"/>
      <c r="AZ187" s="11"/>
      <c r="BA187" s="11"/>
      <c r="BB187" s="11"/>
      <c r="BC187" s="11"/>
      <c r="BD187" s="11"/>
      <c r="BE187" s="11"/>
      <c r="BF187" s="11"/>
      <c r="BG187" s="11"/>
      <c r="BH187" s="11"/>
      <c r="BI187" s="11"/>
      <c r="BJ187" s="11"/>
      <c r="BK187" s="11"/>
      <c r="BL187" s="11"/>
      <c r="BM187" s="11"/>
      <c r="BN187" s="11"/>
      <c r="BO187" s="11"/>
      <c r="BP187" s="11"/>
      <c r="BQ187" s="11"/>
      <c r="BR187" s="11"/>
      <c r="BS187" s="11"/>
      <c r="BT187" s="11"/>
      <c r="BU187" s="11"/>
      <c r="BV187" s="11"/>
      <c r="BW187" s="11"/>
      <c r="BX187" s="11"/>
      <c r="BY187" s="11"/>
      <c r="BZ187" s="11"/>
      <c r="CA187" s="11"/>
      <c r="CB187" s="11"/>
      <c r="CC187" s="11"/>
      <c r="CD187" s="11"/>
      <c r="CE187" s="11"/>
      <c r="CF187" s="11"/>
      <c r="CG187" s="11"/>
      <c r="CH187" s="11"/>
      <c r="CI187" s="11"/>
      <c r="CJ187" s="11"/>
      <c r="CK187" s="11"/>
      <c r="CL187" s="11"/>
      <c r="CM187" s="11"/>
      <c r="CN187" s="11"/>
      <c r="CO187" s="11"/>
      <c r="CP187" s="11"/>
      <c r="CQ187" s="11"/>
      <c r="CR187" s="11"/>
      <c r="CS187" s="11"/>
      <c r="CT187" s="11"/>
      <c r="CU187" s="11"/>
      <c r="CV187" s="11"/>
      <c r="CW187" s="11"/>
      <c r="CX187" s="11"/>
      <c r="CY187" s="11"/>
      <c r="CZ187" s="11"/>
      <c r="DA187" s="11"/>
    </row>
    <row r="188" spans="1:105" s="59" customFormat="1" ht="15" customHeight="1" x14ac:dyDescent="0.2">
      <c r="A188" s="443" t="s">
        <v>10</v>
      </c>
      <c r="B188" s="443"/>
      <c r="C188" s="443"/>
      <c r="D188" s="443"/>
      <c r="E188" s="443"/>
      <c r="F188" s="443"/>
      <c r="G188" s="443"/>
      <c r="H188" s="443"/>
      <c r="I188" s="443"/>
      <c r="J188" s="443"/>
      <c r="K188" s="443"/>
      <c r="L188" s="443"/>
      <c r="M188" s="443"/>
      <c r="N188" s="443"/>
      <c r="O188" s="443"/>
      <c r="P188" s="443"/>
      <c r="Q188" s="443"/>
      <c r="R188" s="443"/>
      <c r="S188" s="443"/>
      <c r="T188" s="443"/>
      <c r="U188" s="443"/>
      <c r="V188" s="443"/>
      <c r="W188" s="443"/>
      <c r="X188" s="443"/>
      <c r="Y188" s="443"/>
      <c r="Z188" s="443"/>
      <c r="AA188" s="443"/>
      <c r="AB188" s="443"/>
      <c r="AC188" s="443"/>
      <c r="AD188" s="443"/>
      <c r="AE188" s="443"/>
      <c r="AF188" s="443"/>
      <c r="AG188" s="443"/>
      <c r="AH188" s="443"/>
      <c r="AI188" s="443"/>
      <c r="AJ188" s="443"/>
      <c r="AK188" s="443"/>
      <c r="AL188" s="443"/>
      <c r="AM188" s="443"/>
      <c r="AN188" s="443"/>
      <c r="AO188" s="443"/>
      <c r="AP188" s="444" t="s">
        <v>96</v>
      </c>
      <c r="AQ188" s="444"/>
      <c r="AR188" s="444"/>
      <c r="AS188" s="444"/>
      <c r="AT188" s="444"/>
      <c r="AU188" s="444"/>
      <c r="AV188" s="444"/>
      <c r="AW188" s="444"/>
      <c r="AX188" s="444"/>
      <c r="AY188" s="444"/>
      <c r="AZ188" s="444"/>
      <c r="BA188" s="444"/>
      <c r="BB188" s="444"/>
      <c r="BC188" s="444"/>
      <c r="BD188" s="444"/>
      <c r="BE188" s="444"/>
      <c r="BF188" s="444"/>
      <c r="BG188" s="444"/>
      <c r="BH188" s="444"/>
      <c r="BI188" s="444"/>
      <c r="BJ188" s="444"/>
      <c r="BK188" s="444"/>
      <c r="BL188" s="444"/>
      <c r="BM188" s="444"/>
      <c r="BN188" s="444"/>
      <c r="BO188" s="444"/>
      <c r="BP188" s="444"/>
      <c r="BQ188" s="444"/>
      <c r="BR188" s="444"/>
      <c r="BS188" s="444"/>
      <c r="BT188" s="444"/>
      <c r="BU188" s="444"/>
      <c r="BV188" s="444"/>
      <c r="BW188" s="444"/>
      <c r="BX188" s="444"/>
      <c r="BY188" s="444"/>
      <c r="BZ188" s="444"/>
      <c r="CA188" s="444"/>
      <c r="CB188" s="444"/>
      <c r="CC188" s="444"/>
      <c r="CD188" s="444"/>
      <c r="CE188" s="444"/>
      <c r="CF188" s="444"/>
      <c r="CG188" s="444"/>
      <c r="CH188" s="444"/>
      <c r="CI188" s="444"/>
      <c r="CJ188" s="444"/>
      <c r="CK188" s="444"/>
      <c r="CL188" s="444"/>
      <c r="CM188" s="444"/>
      <c r="CN188" s="444"/>
      <c r="CO188" s="444"/>
      <c r="CP188" s="444"/>
      <c r="CQ188" s="444"/>
      <c r="CR188" s="444"/>
      <c r="CS188" s="444"/>
      <c r="CT188" s="444"/>
      <c r="CU188" s="444"/>
      <c r="CV188" s="444"/>
      <c r="CW188" s="444"/>
      <c r="CX188" s="444"/>
      <c r="CY188" s="444"/>
      <c r="CZ188" s="444"/>
      <c r="DA188" s="444"/>
    </row>
    <row r="189" spans="1:105" s="59" customFormat="1" ht="9.75" customHeight="1" x14ac:dyDescent="0.2">
      <c r="A189" s="18"/>
      <c r="B189" s="18"/>
      <c r="C189" s="18"/>
      <c r="D189" s="18"/>
      <c r="E189" s="18"/>
      <c r="F189" s="18"/>
      <c r="G189" s="18"/>
      <c r="H189" s="237"/>
      <c r="I189" s="237"/>
      <c r="J189" s="237"/>
      <c r="K189" s="237"/>
      <c r="L189" s="237"/>
      <c r="M189" s="237"/>
      <c r="N189" s="237"/>
      <c r="O189" s="237"/>
      <c r="P189" s="237"/>
      <c r="Q189" s="237"/>
      <c r="R189" s="237"/>
      <c r="S189" s="237"/>
      <c r="T189" s="237"/>
      <c r="U189" s="237"/>
      <c r="V189" s="237"/>
      <c r="W189" s="237"/>
      <c r="X189" s="237"/>
      <c r="Y189" s="237"/>
      <c r="Z189" s="237"/>
      <c r="AA189" s="237"/>
      <c r="AB189" s="237"/>
      <c r="AC189" s="237"/>
      <c r="AD189" s="237"/>
      <c r="AE189" s="237"/>
      <c r="AF189" s="237"/>
      <c r="AG189" s="237"/>
      <c r="AH189" s="237"/>
      <c r="AI189" s="237"/>
      <c r="AJ189" s="237"/>
      <c r="AK189" s="237"/>
      <c r="AL189" s="237"/>
      <c r="AM189" s="237"/>
      <c r="AN189" s="237"/>
      <c r="AO189" s="237"/>
      <c r="AP189" s="20"/>
      <c r="AQ189" s="20"/>
      <c r="AR189" s="20"/>
      <c r="AS189" s="20"/>
      <c r="AT189" s="20"/>
      <c r="AU189" s="20"/>
      <c r="AV189" s="20"/>
      <c r="AW189" s="20"/>
      <c r="AX189" s="20"/>
      <c r="AY189" s="20"/>
      <c r="AZ189" s="20"/>
      <c r="BA189" s="20"/>
      <c r="BB189" s="20"/>
      <c r="BC189" s="20"/>
      <c r="BD189" s="20"/>
      <c r="BE189" s="20"/>
      <c r="BF189" s="20"/>
      <c r="BG189" s="20"/>
      <c r="BH189" s="20"/>
      <c r="BI189" s="20"/>
      <c r="BJ189" s="20"/>
      <c r="BK189" s="20"/>
      <c r="BL189" s="20"/>
      <c r="BM189" s="20"/>
      <c r="BN189" s="20"/>
      <c r="BO189" s="20"/>
      <c r="BP189" s="20"/>
      <c r="BQ189" s="20"/>
      <c r="BR189" s="20"/>
      <c r="BS189" s="20"/>
      <c r="BT189" s="20"/>
      <c r="BU189" s="20"/>
      <c r="BV189" s="20"/>
      <c r="BW189" s="20"/>
      <c r="BX189" s="20"/>
      <c r="BY189" s="20"/>
      <c r="BZ189" s="20"/>
      <c r="CA189" s="20"/>
      <c r="CB189" s="20"/>
      <c r="CC189" s="20"/>
      <c r="CD189" s="20"/>
      <c r="CE189" s="20"/>
      <c r="CF189" s="20"/>
      <c r="CG189" s="20"/>
      <c r="CH189" s="20"/>
      <c r="CI189" s="20"/>
      <c r="CJ189" s="20"/>
      <c r="CK189" s="20"/>
      <c r="CL189" s="21"/>
      <c r="CM189" s="21"/>
      <c r="CN189" s="21"/>
      <c r="CO189" s="21"/>
      <c r="CP189" s="21"/>
      <c r="CQ189" s="21"/>
      <c r="CR189" s="21"/>
      <c r="CS189" s="21"/>
      <c r="CT189" s="21"/>
      <c r="CU189" s="21"/>
      <c r="CV189" s="21"/>
      <c r="CW189" s="21"/>
      <c r="CX189" s="21"/>
      <c r="CY189" s="21"/>
      <c r="CZ189" s="21"/>
      <c r="DA189" s="21"/>
    </row>
    <row r="190" spans="1:105" s="59" customFormat="1" ht="15" customHeight="1" x14ac:dyDescent="0.2">
      <c r="A190" s="465" t="s">
        <v>73</v>
      </c>
      <c r="B190" s="465"/>
      <c r="C190" s="465"/>
      <c r="D190" s="465"/>
      <c r="E190" s="465"/>
      <c r="F190" s="465"/>
      <c r="G190" s="465"/>
      <c r="H190" s="465"/>
      <c r="I190" s="465"/>
      <c r="J190" s="465"/>
      <c r="K190" s="465"/>
      <c r="L190" s="465"/>
      <c r="M190" s="465"/>
      <c r="N190" s="465"/>
      <c r="O190" s="465"/>
      <c r="P190" s="465"/>
      <c r="Q190" s="465"/>
      <c r="R190" s="465"/>
      <c r="S190" s="465"/>
      <c r="T190" s="465"/>
      <c r="U190" s="465"/>
      <c r="V190" s="465"/>
      <c r="W190" s="465"/>
      <c r="X190" s="465"/>
      <c r="Y190" s="465"/>
      <c r="Z190" s="465"/>
      <c r="AA190" s="465"/>
      <c r="AB190" s="465"/>
      <c r="AC190" s="465"/>
      <c r="AD190" s="465"/>
      <c r="AE190" s="465"/>
      <c r="AF190" s="465"/>
      <c r="AG190" s="465"/>
      <c r="AH190" s="465"/>
      <c r="AI190" s="465"/>
      <c r="AJ190" s="465"/>
      <c r="AK190" s="465"/>
      <c r="AL190" s="465"/>
      <c r="AM190" s="465"/>
      <c r="AN190" s="465"/>
      <c r="AO190" s="465"/>
      <c r="AP190" s="465"/>
      <c r="AQ190" s="465"/>
      <c r="AR190" s="465"/>
      <c r="AS190" s="465"/>
      <c r="AT190" s="465"/>
      <c r="AU190" s="465"/>
      <c r="AV190" s="465"/>
      <c r="AW190" s="465"/>
      <c r="AX190" s="465"/>
      <c r="AY190" s="465"/>
      <c r="AZ190" s="465"/>
      <c r="BA190" s="465"/>
      <c r="BB190" s="465"/>
      <c r="BC190" s="465"/>
      <c r="BD190" s="465"/>
      <c r="BE190" s="465"/>
      <c r="BF190" s="465"/>
      <c r="BG190" s="465"/>
      <c r="BH190" s="465"/>
      <c r="BI190" s="465"/>
      <c r="BJ190" s="465"/>
      <c r="BK190" s="465"/>
      <c r="BL190" s="465"/>
      <c r="BM190" s="465"/>
      <c r="BN190" s="465"/>
      <c r="BO190" s="465"/>
      <c r="BP190" s="465"/>
      <c r="BQ190" s="465"/>
      <c r="BR190" s="465"/>
      <c r="BS190" s="465"/>
      <c r="BT190" s="465"/>
      <c r="BU190" s="465"/>
      <c r="BV190" s="465"/>
      <c r="BW190" s="465"/>
      <c r="BX190" s="465"/>
      <c r="BY190" s="465"/>
      <c r="BZ190" s="465"/>
      <c r="CA190" s="465"/>
      <c r="CB190" s="465"/>
      <c r="CC190" s="465"/>
      <c r="CD190" s="465"/>
      <c r="CE190" s="465"/>
      <c r="CF190" s="465"/>
      <c r="CG190" s="465"/>
      <c r="CH190" s="465"/>
      <c r="CI190" s="465"/>
      <c r="CJ190" s="465"/>
      <c r="CK190" s="465"/>
      <c r="CL190" s="465"/>
      <c r="CM190" s="465"/>
      <c r="CN190" s="465"/>
      <c r="CO190" s="465"/>
      <c r="CP190" s="465"/>
      <c r="CQ190" s="465"/>
      <c r="CR190" s="465"/>
      <c r="CS190" s="465"/>
      <c r="CT190" s="465"/>
      <c r="CU190" s="465"/>
      <c r="CV190" s="465"/>
      <c r="CW190" s="465"/>
      <c r="CX190" s="465"/>
      <c r="CY190" s="465"/>
      <c r="CZ190" s="465"/>
      <c r="DA190" s="465"/>
    </row>
    <row r="191" spans="1:105" s="59" customFormat="1" ht="7.5" customHeight="1" x14ac:dyDescent="0.25">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c r="BF191" s="2"/>
      <c r="BG191" s="2"/>
      <c r="BH191" s="2"/>
      <c r="BI191" s="2"/>
      <c r="BJ191" s="2"/>
      <c r="BK191" s="2"/>
      <c r="BL191" s="2"/>
      <c r="BM191" s="2"/>
      <c r="BN191" s="2"/>
      <c r="BO191" s="2"/>
      <c r="BP191" s="2"/>
      <c r="BQ191" s="2"/>
      <c r="BR191" s="2"/>
      <c r="BS191" s="2"/>
      <c r="BT191" s="2"/>
      <c r="BU191" s="2"/>
      <c r="BV191" s="2"/>
      <c r="BW191" s="2"/>
      <c r="BX191" s="2"/>
      <c r="BY191" s="2"/>
      <c r="BZ191" s="2"/>
      <c r="CA191" s="2"/>
      <c r="CB191" s="2"/>
      <c r="CC191" s="2"/>
      <c r="CD191" s="2"/>
      <c r="CE191" s="2"/>
      <c r="CF191" s="2"/>
      <c r="CG191" s="2"/>
      <c r="CH191" s="2"/>
      <c r="CI191" s="2"/>
      <c r="CJ191" s="2"/>
      <c r="CK191" s="2"/>
      <c r="CL191" s="2"/>
      <c r="CM191" s="2"/>
      <c r="CN191" s="2"/>
      <c r="CO191" s="2"/>
      <c r="CP191" s="2"/>
      <c r="CQ191" s="2"/>
      <c r="CR191" s="2"/>
      <c r="CS191" s="2"/>
      <c r="CT191" s="2"/>
      <c r="CU191" s="2"/>
      <c r="CV191" s="2"/>
      <c r="CW191" s="2"/>
      <c r="CX191" s="2"/>
      <c r="CY191" s="2"/>
      <c r="CZ191" s="2"/>
      <c r="DA191" s="2"/>
    </row>
    <row r="192" spans="1:105" s="59" customFormat="1" ht="24" customHeight="1" x14ac:dyDescent="0.2">
      <c r="A192" s="466" t="s">
        <v>0</v>
      </c>
      <c r="B192" s="467"/>
      <c r="C192" s="467"/>
      <c r="D192" s="467"/>
      <c r="E192" s="467"/>
      <c r="F192" s="467"/>
      <c r="G192" s="468"/>
      <c r="H192" s="466" t="s">
        <v>50</v>
      </c>
      <c r="I192" s="467"/>
      <c r="J192" s="467"/>
      <c r="K192" s="467"/>
      <c r="L192" s="467"/>
      <c r="M192" s="467"/>
      <c r="N192" s="467"/>
      <c r="O192" s="467"/>
      <c r="P192" s="467"/>
      <c r="Q192" s="467"/>
      <c r="R192" s="467"/>
      <c r="S192" s="467"/>
      <c r="T192" s="467"/>
      <c r="U192" s="467"/>
      <c r="V192" s="467"/>
      <c r="W192" s="467"/>
      <c r="X192" s="467"/>
      <c r="Y192" s="467"/>
      <c r="Z192" s="467"/>
      <c r="AA192" s="467"/>
      <c r="AB192" s="467"/>
      <c r="AC192" s="467"/>
      <c r="AD192" s="467"/>
      <c r="AE192" s="467"/>
      <c r="AF192" s="467"/>
      <c r="AG192" s="467"/>
      <c r="AH192" s="467"/>
      <c r="AI192" s="467"/>
      <c r="AJ192" s="467"/>
      <c r="AK192" s="467"/>
      <c r="AL192" s="467"/>
      <c r="AM192" s="467"/>
      <c r="AN192" s="467"/>
      <c r="AO192" s="467"/>
      <c r="AP192" s="467"/>
      <c r="AQ192" s="467"/>
      <c r="AR192" s="467"/>
      <c r="AS192" s="467"/>
      <c r="AT192" s="467"/>
      <c r="AU192" s="467"/>
      <c r="AV192" s="467"/>
      <c r="AW192" s="467"/>
      <c r="AX192" s="467"/>
      <c r="AY192" s="467"/>
      <c r="AZ192" s="467"/>
      <c r="BA192" s="467"/>
      <c r="BB192" s="467"/>
      <c r="BC192" s="468"/>
      <c r="BD192" s="466" t="s">
        <v>70</v>
      </c>
      <c r="BE192" s="467"/>
      <c r="BF192" s="467"/>
      <c r="BG192" s="467"/>
      <c r="BH192" s="467"/>
      <c r="BI192" s="467"/>
      <c r="BJ192" s="467"/>
      <c r="BK192" s="467"/>
      <c r="BL192" s="467"/>
      <c r="BM192" s="467"/>
      <c r="BN192" s="467"/>
      <c r="BO192" s="467"/>
      <c r="BP192" s="467"/>
      <c r="BQ192" s="467"/>
      <c r="BR192" s="467"/>
      <c r="BS192" s="468"/>
      <c r="BT192" s="466" t="s">
        <v>72</v>
      </c>
      <c r="BU192" s="467"/>
      <c r="BV192" s="467"/>
      <c r="BW192" s="467"/>
      <c r="BX192" s="467"/>
      <c r="BY192" s="467"/>
      <c r="BZ192" s="467"/>
      <c r="CA192" s="467"/>
      <c r="CB192" s="467"/>
      <c r="CC192" s="467"/>
      <c r="CD192" s="467"/>
      <c r="CE192" s="467"/>
      <c r="CF192" s="467"/>
      <c r="CG192" s="467"/>
      <c r="CH192" s="467"/>
      <c r="CI192" s="468"/>
      <c r="CJ192" s="469" t="s">
        <v>71</v>
      </c>
      <c r="CK192" s="470"/>
      <c r="CL192" s="470"/>
      <c r="CM192" s="470"/>
      <c r="CN192" s="470"/>
      <c r="CO192" s="470"/>
      <c r="CP192" s="470"/>
      <c r="CQ192" s="470"/>
      <c r="CR192" s="470"/>
      <c r="CS192" s="470"/>
      <c r="CT192" s="470"/>
      <c r="CU192" s="470"/>
      <c r="CV192" s="470"/>
      <c r="CW192" s="470"/>
      <c r="CX192" s="470"/>
      <c r="CY192" s="470"/>
      <c r="CZ192" s="470"/>
      <c r="DA192" s="471"/>
    </row>
    <row r="193" spans="1:105" s="59" customFormat="1" ht="15" customHeight="1" x14ac:dyDescent="0.2">
      <c r="A193" s="472">
        <v>1</v>
      </c>
      <c r="B193" s="472"/>
      <c r="C193" s="472"/>
      <c r="D193" s="472"/>
      <c r="E193" s="472"/>
      <c r="F193" s="472"/>
      <c r="G193" s="472"/>
      <c r="H193" s="472">
        <v>2</v>
      </c>
      <c r="I193" s="472"/>
      <c r="J193" s="472"/>
      <c r="K193" s="472"/>
      <c r="L193" s="472"/>
      <c r="M193" s="472"/>
      <c r="N193" s="472"/>
      <c r="O193" s="472"/>
      <c r="P193" s="472"/>
      <c r="Q193" s="472"/>
      <c r="R193" s="472"/>
      <c r="S193" s="472"/>
      <c r="T193" s="472"/>
      <c r="U193" s="472"/>
      <c r="V193" s="472"/>
      <c r="W193" s="472"/>
      <c r="X193" s="472"/>
      <c r="Y193" s="472"/>
      <c r="Z193" s="472"/>
      <c r="AA193" s="472"/>
      <c r="AB193" s="472"/>
      <c r="AC193" s="472"/>
      <c r="AD193" s="472"/>
      <c r="AE193" s="472"/>
      <c r="AF193" s="472"/>
      <c r="AG193" s="472"/>
      <c r="AH193" s="472"/>
      <c r="AI193" s="472"/>
      <c r="AJ193" s="472"/>
      <c r="AK193" s="472"/>
      <c r="AL193" s="472"/>
      <c r="AM193" s="472"/>
      <c r="AN193" s="472"/>
      <c r="AO193" s="472"/>
      <c r="AP193" s="472"/>
      <c r="AQ193" s="472"/>
      <c r="AR193" s="472"/>
      <c r="AS193" s="472"/>
      <c r="AT193" s="472"/>
      <c r="AU193" s="472"/>
      <c r="AV193" s="472"/>
      <c r="AW193" s="472"/>
      <c r="AX193" s="472"/>
      <c r="AY193" s="472"/>
      <c r="AZ193" s="472"/>
      <c r="BA193" s="472"/>
      <c r="BB193" s="472"/>
      <c r="BC193" s="472"/>
      <c r="BD193" s="472">
        <v>3</v>
      </c>
      <c r="BE193" s="472"/>
      <c r="BF193" s="472"/>
      <c r="BG193" s="472"/>
      <c r="BH193" s="472"/>
      <c r="BI193" s="472"/>
      <c r="BJ193" s="472"/>
      <c r="BK193" s="472"/>
      <c r="BL193" s="472"/>
      <c r="BM193" s="472"/>
      <c r="BN193" s="472"/>
      <c r="BO193" s="472"/>
      <c r="BP193" s="472"/>
      <c r="BQ193" s="472"/>
      <c r="BR193" s="472"/>
      <c r="BS193" s="472"/>
      <c r="BT193" s="472">
        <v>4</v>
      </c>
      <c r="BU193" s="472"/>
      <c r="BV193" s="472"/>
      <c r="BW193" s="472"/>
      <c r="BX193" s="472"/>
      <c r="BY193" s="472"/>
      <c r="BZ193" s="472"/>
      <c r="CA193" s="472"/>
      <c r="CB193" s="472"/>
      <c r="CC193" s="472"/>
      <c r="CD193" s="472"/>
      <c r="CE193" s="472"/>
      <c r="CF193" s="472"/>
      <c r="CG193" s="472"/>
      <c r="CH193" s="472"/>
      <c r="CI193" s="472"/>
      <c r="CJ193" s="408">
        <v>5</v>
      </c>
      <c r="CK193" s="409"/>
      <c r="CL193" s="409"/>
      <c r="CM193" s="409"/>
      <c r="CN193" s="409"/>
      <c r="CO193" s="409"/>
      <c r="CP193" s="409"/>
      <c r="CQ193" s="409"/>
      <c r="CR193" s="409"/>
      <c r="CS193" s="409"/>
      <c r="CT193" s="409"/>
      <c r="CU193" s="409"/>
      <c r="CV193" s="409"/>
      <c r="CW193" s="409"/>
      <c r="CX193" s="409"/>
      <c r="CY193" s="409"/>
      <c r="CZ193" s="409"/>
      <c r="DA193" s="410"/>
    </row>
    <row r="194" spans="1:105" s="59" customFormat="1" ht="15" customHeight="1" x14ac:dyDescent="0.2">
      <c r="A194" s="411" t="s">
        <v>26</v>
      </c>
      <c r="B194" s="411"/>
      <c r="C194" s="411"/>
      <c r="D194" s="411"/>
      <c r="E194" s="411"/>
      <c r="F194" s="411"/>
      <c r="G194" s="411"/>
      <c r="H194" s="412"/>
      <c r="I194" s="412"/>
      <c r="J194" s="412"/>
      <c r="K194" s="412"/>
      <c r="L194" s="412"/>
      <c r="M194" s="412"/>
      <c r="N194" s="412"/>
      <c r="O194" s="412"/>
      <c r="P194" s="412"/>
      <c r="Q194" s="412"/>
      <c r="R194" s="412"/>
      <c r="S194" s="412"/>
      <c r="T194" s="412"/>
      <c r="U194" s="412"/>
      <c r="V194" s="412"/>
      <c r="W194" s="412"/>
      <c r="X194" s="412"/>
      <c r="Y194" s="412"/>
      <c r="Z194" s="412"/>
      <c r="AA194" s="412"/>
      <c r="AB194" s="412"/>
      <c r="AC194" s="412"/>
      <c r="AD194" s="412"/>
      <c r="AE194" s="412"/>
      <c r="AF194" s="412"/>
      <c r="AG194" s="412"/>
      <c r="AH194" s="412"/>
      <c r="AI194" s="412"/>
      <c r="AJ194" s="412"/>
      <c r="AK194" s="412"/>
      <c r="AL194" s="412"/>
      <c r="AM194" s="412"/>
      <c r="AN194" s="412"/>
      <c r="AO194" s="412"/>
      <c r="AP194" s="412"/>
      <c r="AQ194" s="412"/>
      <c r="AR194" s="412"/>
      <c r="AS194" s="412"/>
      <c r="AT194" s="412"/>
      <c r="AU194" s="412"/>
      <c r="AV194" s="412"/>
      <c r="AW194" s="412"/>
      <c r="AX194" s="412"/>
      <c r="AY194" s="412"/>
      <c r="AZ194" s="412"/>
      <c r="BA194" s="412"/>
      <c r="BB194" s="412"/>
      <c r="BC194" s="412"/>
      <c r="BD194" s="413"/>
      <c r="BE194" s="413"/>
      <c r="BF194" s="413"/>
      <c r="BG194" s="413"/>
      <c r="BH194" s="413"/>
      <c r="BI194" s="413"/>
      <c r="BJ194" s="413"/>
      <c r="BK194" s="413"/>
      <c r="BL194" s="413"/>
      <c r="BM194" s="413"/>
      <c r="BN194" s="413"/>
      <c r="BO194" s="413"/>
      <c r="BP194" s="413"/>
      <c r="BQ194" s="413"/>
      <c r="BR194" s="413"/>
      <c r="BS194" s="413"/>
      <c r="BT194" s="414"/>
      <c r="BU194" s="414"/>
      <c r="BV194" s="414"/>
      <c r="BW194" s="414"/>
      <c r="BX194" s="414"/>
      <c r="BY194" s="414"/>
      <c r="BZ194" s="414"/>
      <c r="CA194" s="414"/>
      <c r="CB194" s="414"/>
      <c r="CC194" s="414"/>
      <c r="CD194" s="414"/>
      <c r="CE194" s="414"/>
      <c r="CF194" s="414"/>
      <c r="CG194" s="414"/>
      <c r="CH194" s="414"/>
      <c r="CI194" s="414"/>
      <c r="CJ194" s="415"/>
      <c r="CK194" s="416"/>
      <c r="CL194" s="416"/>
      <c r="CM194" s="416"/>
      <c r="CN194" s="416"/>
      <c r="CO194" s="416"/>
      <c r="CP194" s="416"/>
      <c r="CQ194" s="416"/>
      <c r="CR194" s="416"/>
      <c r="CS194" s="416"/>
      <c r="CT194" s="416"/>
      <c r="CU194" s="416"/>
      <c r="CV194" s="416"/>
      <c r="CW194" s="416"/>
      <c r="CX194" s="416"/>
      <c r="CY194" s="416"/>
      <c r="CZ194" s="416"/>
      <c r="DA194" s="417"/>
    </row>
    <row r="195" spans="1:105" s="59" customFormat="1" ht="15" customHeight="1" x14ac:dyDescent="0.2">
      <c r="A195" s="411" t="s">
        <v>30</v>
      </c>
      <c r="B195" s="411"/>
      <c r="C195" s="411"/>
      <c r="D195" s="411"/>
      <c r="E195" s="411"/>
      <c r="F195" s="411"/>
      <c r="G195" s="411"/>
      <c r="H195" s="418"/>
      <c r="I195" s="418"/>
      <c r="J195" s="418"/>
      <c r="K195" s="418"/>
      <c r="L195" s="418"/>
      <c r="M195" s="418"/>
      <c r="N195" s="418"/>
      <c r="O195" s="418"/>
      <c r="P195" s="418"/>
      <c r="Q195" s="418"/>
      <c r="R195" s="418"/>
      <c r="S195" s="418"/>
      <c r="T195" s="418"/>
      <c r="U195" s="418"/>
      <c r="V195" s="418"/>
      <c r="W195" s="418"/>
      <c r="X195" s="418"/>
      <c r="Y195" s="418"/>
      <c r="Z195" s="418"/>
      <c r="AA195" s="418"/>
      <c r="AB195" s="418"/>
      <c r="AC195" s="418"/>
      <c r="AD195" s="418"/>
      <c r="AE195" s="418"/>
      <c r="AF195" s="418"/>
      <c r="AG195" s="418"/>
      <c r="AH195" s="418"/>
      <c r="AI195" s="418"/>
      <c r="AJ195" s="418"/>
      <c r="AK195" s="418"/>
      <c r="AL195" s="418"/>
      <c r="AM195" s="418"/>
      <c r="AN195" s="418"/>
      <c r="AO195" s="418"/>
      <c r="AP195" s="418"/>
      <c r="AQ195" s="418"/>
      <c r="AR195" s="418"/>
      <c r="AS195" s="418"/>
      <c r="AT195" s="418"/>
      <c r="AU195" s="418"/>
      <c r="AV195" s="418"/>
      <c r="AW195" s="418"/>
      <c r="AX195" s="418"/>
      <c r="AY195" s="418"/>
      <c r="AZ195" s="418"/>
      <c r="BA195" s="418"/>
      <c r="BB195" s="418"/>
      <c r="BC195" s="418"/>
      <c r="BD195" s="404"/>
      <c r="BE195" s="404"/>
      <c r="BF195" s="404"/>
      <c r="BG195" s="404"/>
      <c r="BH195" s="404"/>
      <c r="BI195" s="404"/>
      <c r="BJ195" s="404"/>
      <c r="BK195" s="404"/>
      <c r="BL195" s="404"/>
      <c r="BM195" s="404"/>
      <c r="BN195" s="404"/>
      <c r="BO195" s="404"/>
      <c r="BP195" s="404"/>
      <c r="BQ195" s="404"/>
      <c r="BR195" s="404"/>
      <c r="BS195" s="404"/>
      <c r="BT195" s="404"/>
      <c r="BU195" s="404"/>
      <c r="BV195" s="404"/>
      <c r="BW195" s="404"/>
      <c r="BX195" s="404"/>
      <c r="BY195" s="404"/>
      <c r="BZ195" s="404"/>
      <c r="CA195" s="404"/>
      <c r="CB195" s="404"/>
      <c r="CC195" s="404"/>
      <c r="CD195" s="404"/>
      <c r="CE195" s="404"/>
      <c r="CF195" s="404"/>
      <c r="CG195" s="404"/>
      <c r="CH195" s="404"/>
      <c r="CI195" s="404"/>
      <c r="CJ195" s="419"/>
      <c r="CK195" s="420"/>
      <c r="CL195" s="420"/>
      <c r="CM195" s="420"/>
      <c r="CN195" s="420"/>
      <c r="CO195" s="420"/>
      <c r="CP195" s="420"/>
      <c r="CQ195" s="420"/>
      <c r="CR195" s="420"/>
      <c r="CS195" s="420"/>
      <c r="CT195" s="420"/>
      <c r="CU195" s="420"/>
      <c r="CV195" s="420"/>
      <c r="CW195" s="420"/>
      <c r="CX195" s="420"/>
      <c r="CY195" s="420"/>
      <c r="CZ195" s="420"/>
      <c r="DA195" s="421"/>
    </row>
    <row r="196" spans="1:105" s="59" customFormat="1" ht="15" customHeight="1" x14ac:dyDescent="0.2">
      <c r="A196" s="411"/>
      <c r="B196" s="411"/>
      <c r="C196" s="411"/>
      <c r="D196" s="411"/>
      <c r="E196" s="411"/>
      <c r="F196" s="411"/>
      <c r="G196" s="411"/>
      <c r="H196" s="473" t="s">
        <v>7</v>
      </c>
      <c r="I196" s="473"/>
      <c r="J196" s="473"/>
      <c r="K196" s="473"/>
      <c r="L196" s="473"/>
      <c r="M196" s="473"/>
      <c r="N196" s="473"/>
      <c r="O196" s="473"/>
      <c r="P196" s="473"/>
      <c r="Q196" s="473"/>
      <c r="R196" s="473"/>
      <c r="S196" s="473"/>
      <c r="T196" s="473"/>
      <c r="U196" s="473"/>
      <c r="V196" s="473"/>
      <c r="W196" s="473"/>
      <c r="X196" s="473"/>
      <c r="Y196" s="473"/>
      <c r="Z196" s="473"/>
      <c r="AA196" s="473"/>
      <c r="AB196" s="473"/>
      <c r="AC196" s="473"/>
      <c r="AD196" s="473"/>
      <c r="AE196" s="473"/>
      <c r="AF196" s="473"/>
      <c r="AG196" s="473"/>
      <c r="AH196" s="473"/>
      <c r="AI196" s="473"/>
      <c r="AJ196" s="473"/>
      <c r="AK196" s="473"/>
      <c r="AL196" s="473"/>
      <c r="AM196" s="473"/>
      <c r="AN196" s="473"/>
      <c r="AO196" s="473"/>
      <c r="AP196" s="473"/>
      <c r="AQ196" s="473"/>
      <c r="AR196" s="473"/>
      <c r="AS196" s="473"/>
      <c r="AT196" s="473"/>
      <c r="AU196" s="473"/>
      <c r="AV196" s="473"/>
      <c r="AW196" s="473"/>
      <c r="AX196" s="473"/>
      <c r="AY196" s="473"/>
      <c r="AZ196" s="473"/>
      <c r="BA196" s="473"/>
      <c r="BB196" s="473"/>
      <c r="BC196" s="474"/>
      <c r="BD196" s="404" t="s">
        <v>8</v>
      </c>
      <c r="BE196" s="404"/>
      <c r="BF196" s="404"/>
      <c r="BG196" s="404"/>
      <c r="BH196" s="404"/>
      <c r="BI196" s="404"/>
      <c r="BJ196" s="404"/>
      <c r="BK196" s="404"/>
      <c r="BL196" s="404"/>
      <c r="BM196" s="404"/>
      <c r="BN196" s="404"/>
      <c r="BO196" s="404"/>
      <c r="BP196" s="404"/>
      <c r="BQ196" s="404"/>
      <c r="BR196" s="404"/>
      <c r="BS196" s="404"/>
      <c r="BT196" s="404" t="s">
        <v>8</v>
      </c>
      <c r="BU196" s="404"/>
      <c r="BV196" s="404"/>
      <c r="BW196" s="404"/>
      <c r="BX196" s="404"/>
      <c r="BY196" s="404"/>
      <c r="BZ196" s="404"/>
      <c r="CA196" s="404"/>
      <c r="CB196" s="404"/>
      <c r="CC196" s="404"/>
      <c r="CD196" s="404"/>
      <c r="CE196" s="404"/>
      <c r="CF196" s="404"/>
      <c r="CG196" s="404"/>
      <c r="CH196" s="404"/>
      <c r="CI196" s="404"/>
      <c r="CJ196" s="405">
        <f>CJ194</f>
        <v>0</v>
      </c>
      <c r="CK196" s="406"/>
      <c r="CL196" s="406"/>
      <c r="CM196" s="406"/>
      <c r="CN196" s="406"/>
      <c r="CO196" s="406"/>
      <c r="CP196" s="406"/>
      <c r="CQ196" s="406"/>
      <c r="CR196" s="406"/>
      <c r="CS196" s="406"/>
      <c r="CT196" s="406"/>
      <c r="CU196" s="406"/>
      <c r="CV196" s="406"/>
      <c r="CW196" s="406"/>
      <c r="CX196" s="406"/>
      <c r="CY196" s="406"/>
      <c r="CZ196" s="406"/>
      <c r="DA196" s="407"/>
    </row>
    <row r="197" spans="1:105" s="59" customFormat="1" ht="11.25" customHeight="1" x14ac:dyDescent="0.25">
      <c r="A197" s="55"/>
      <c r="B197" s="55"/>
      <c r="C197" s="55"/>
      <c r="D197" s="55"/>
      <c r="E197" s="55"/>
      <c r="F197" s="55"/>
      <c r="G197" s="55"/>
      <c r="H197" s="55"/>
      <c r="I197" s="55"/>
      <c r="J197" s="55"/>
      <c r="K197" s="55"/>
      <c r="L197" s="55"/>
      <c r="M197" s="55"/>
      <c r="N197" s="55"/>
      <c r="O197" s="55"/>
      <c r="P197" s="55"/>
      <c r="Q197" s="55"/>
      <c r="R197" s="55"/>
      <c r="S197" s="55"/>
      <c r="T197" s="55"/>
      <c r="U197" s="55"/>
      <c r="V197" s="55"/>
      <c r="W197" s="55"/>
      <c r="X197" s="55"/>
      <c r="Y197" s="55"/>
      <c r="Z197" s="55"/>
      <c r="AA197" s="55"/>
      <c r="AB197" s="55"/>
      <c r="AC197" s="55"/>
      <c r="AD197" s="55"/>
      <c r="AE197" s="55"/>
      <c r="AF197" s="55"/>
      <c r="AG197" s="55"/>
      <c r="AH197" s="55"/>
      <c r="AI197" s="55"/>
      <c r="AJ197" s="55"/>
      <c r="AK197" s="55"/>
      <c r="AL197" s="55"/>
      <c r="AM197" s="55"/>
      <c r="AN197" s="55"/>
      <c r="AO197" s="55"/>
      <c r="AP197" s="55"/>
      <c r="AQ197" s="55"/>
      <c r="AR197" s="55"/>
      <c r="AS197" s="55"/>
      <c r="AT197" s="55"/>
      <c r="AU197" s="55"/>
      <c r="AV197" s="55"/>
      <c r="AW197" s="55"/>
      <c r="AX197" s="55"/>
      <c r="AY197" s="55"/>
      <c r="AZ197" s="55"/>
      <c r="BA197" s="55"/>
      <c r="BB197" s="55"/>
      <c r="BC197" s="55"/>
      <c r="BD197" s="55"/>
      <c r="BE197" s="55"/>
      <c r="BF197" s="55"/>
      <c r="BG197" s="55"/>
      <c r="BH197" s="55"/>
      <c r="BI197" s="55"/>
      <c r="BJ197" s="55"/>
      <c r="BK197" s="55"/>
      <c r="BL197" s="55"/>
      <c r="BM197" s="55"/>
      <c r="BN197" s="55"/>
      <c r="BO197" s="55"/>
      <c r="BP197" s="55"/>
      <c r="BQ197" s="55"/>
      <c r="BR197" s="55"/>
      <c r="BS197" s="55"/>
      <c r="BT197" s="55"/>
      <c r="BU197" s="55"/>
      <c r="BV197" s="55"/>
      <c r="BW197" s="55"/>
      <c r="BX197" s="55"/>
      <c r="BY197" s="55"/>
      <c r="BZ197" s="55"/>
      <c r="CA197" s="55"/>
      <c r="CB197" s="55"/>
      <c r="CC197" s="55"/>
      <c r="CD197" s="55"/>
      <c r="CE197" s="55"/>
      <c r="CF197" s="55"/>
      <c r="CG197" s="55"/>
      <c r="CH197" s="55"/>
      <c r="CI197" s="55"/>
      <c r="CJ197" s="55"/>
      <c r="CK197" s="55"/>
      <c r="CL197" s="55"/>
      <c r="CM197" s="55"/>
      <c r="CN197" s="55"/>
      <c r="CO197" s="55"/>
      <c r="CP197" s="55"/>
      <c r="CQ197" s="55"/>
      <c r="CR197" s="55"/>
      <c r="CS197" s="55"/>
      <c r="CT197" s="55"/>
      <c r="CU197" s="55"/>
      <c r="CV197" s="55"/>
      <c r="CW197" s="55"/>
      <c r="CX197" s="55"/>
      <c r="CY197" s="55"/>
      <c r="CZ197" s="55"/>
      <c r="DA197" s="55"/>
    </row>
    <row r="198" spans="1:105" s="59" customFormat="1" ht="11.25" customHeight="1" x14ac:dyDescent="0.2">
      <c r="A198" s="536" t="s">
        <v>74</v>
      </c>
      <c r="B198" s="536"/>
      <c r="C198" s="536"/>
      <c r="D198" s="536"/>
      <c r="E198" s="536"/>
      <c r="F198" s="536"/>
      <c r="G198" s="536"/>
      <c r="H198" s="536"/>
      <c r="I198" s="536"/>
      <c r="J198" s="536"/>
      <c r="K198" s="536"/>
      <c r="L198" s="536"/>
      <c r="M198" s="536"/>
      <c r="N198" s="536"/>
      <c r="O198" s="536"/>
      <c r="P198" s="536"/>
      <c r="Q198" s="536"/>
      <c r="R198" s="536"/>
      <c r="S198" s="536"/>
      <c r="T198" s="536"/>
      <c r="U198" s="536"/>
      <c r="V198" s="536"/>
      <c r="W198" s="536"/>
      <c r="X198" s="536"/>
      <c r="Y198" s="536"/>
      <c r="Z198" s="536"/>
      <c r="AA198" s="536"/>
      <c r="AB198" s="536"/>
      <c r="AC198" s="536"/>
      <c r="AD198" s="536"/>
      <c r="AE198" s="536"/>
      <c r="AF198" s="536"/>
      <c r="AG198" s="536"/>
      <c r="AH198" s="536"/>
      <c r="AI198" s="536"/>
      <c r="AJ198" s="536"/>
      <c r="AK198" s="536"/>
      <c r="AL198" s="536"/>
      <c r="AM198" s="536"/>
      <c r="AN198" s="536"/>
      <c r="AO198" s="536"/>
      <c r="AP198" s="536"/>
      <c r="AQ198" s="536"/>
      <c r="AR198" s="536"/>
      <c r="AS198" s="536"/>
      <c r="AT198" s="536"/>
      <c r="AU198" s="536"/>
      <c r="AV198" s="536"/>
      <c r="AW198" s="536"/>
      <c r="AX198" s="536"/>
      <c r="AY198" s="536"/>
      <c r="AZ198" s="536"/>
      <c r="BA198" s="536"/>
      <c r="BB198" s="536"/>
      <c r="BC198" s="536"/>
      <c r="BD198" s="536"/>
      <c r="BE198" s="536"/>
      <c r="BF198" s="536"/>
      <c r="BG198" s="536"/>
      <c r="BH198" s="536"/>
      <c r="BI198" s="536"/>
      <c r="BJ198" s="536"/>
      <c r="BK198" s="536"/>
      <c r="BL198" s="536"/>
      <c r="BM198" s="536"/>
      <c r="BN198" s="536"/>
      <c r="BO198" s="536"/>
      <c r="BP198" s="536"/>
      <c r="BQ198" s="536"/>
      <c r="BR198" s="536"/>
      <c r="BS198" s="536"/>
      <c r="BT198" s="536"/>
      <c r="BU198" s="536"/>
      <c r="BV198" s="536"/>
      <c r="BW198" s="536"/>
      <c r="BX198" s="536"/>
      <c r="BY198" s="536"/>
      <c r="BZ198" s="536"/>
      <c r="CA198" s="536"/>
      <c r="CB198" s="536"/>
      <c r="CC198" s="536"/>
      <c r="CD198" s="536"/>
      <c r="CE198" s="536"/>
      <c r="CF198" s="536"/>
      <c r="CG198" s="536"/>
      <c r="CH198" s="536"/>
      <c r="CI198" s="536"/>
      <c r="CJ198" s="536"/>
      <c r="CK198" s="536"/>
      <c r="CL198" s="536"/>
      <c r="CM198" s="536"/>
      <c r="CN198" s="536"/>
      <c r="CO198" s="536"/>
      <c r="CP198" s="536"/>
      <c r="CQ198" s="536"/>
      <c r="CR198" s="536"/>
      <c r="CS198" s="536"/>
      <c r="CT198" s="536"/>
      <c r="CU198" s="536"/>
      <c r="CV198" s="536"/>
      <c r="CW198" s="536"/>
      <c r="CX198" s="536"/>
      <c r="CY198" s="536"/>
      <c r="CZ198" s="536"/>
      <c r="DA198" s="536"/>
    </row>
    <row r="199" spans="1:105" s="59" customFormat="1" ht="11.25" customHeight="1" x14ac:dyDescent="0.25">
      <c r="A199" s="55"/>
      <c r="B199" s="55"/>
      <c r="C199" s="55"/>
      <c r="D199" s="55"/>
      <c r="E199" s="55"/>
      <c r="F199" s="55"/>
      <c r="G199" s="55"/>
      <c r="H199" s="55"/>
      <c r="I199" s="55"/>
      <c r="J199" s="55"/>
      <c r="K199" s="55"/>
      <c r="L199" s="55"/>
      <c r="M199" s="55"/>
      <c r="N199" s="55"/>
      <c r="O199" s="55"/>
      <c r="P199" s="55"/>
      <c r="Q199" s="55"/>
      <c r="R199" s="55"/>
      <c r="S199" s="55"/>
      <c r="T199" s="55"/>
      <c r="U199" s="55"/>
      <c r="V199" s="55"/>
      <c r="W199" s="55"/>
      <c r="X199" s="55"/>
      <c r="Y199" s="55"/>
      <c r="Z199" s="55"/>
      <c r="AA199" s="55"/>
      <c r="AB199" s="55"/>
      <c r="AC199" s="55"/>
      <c r="AD199" s="55"/>
      <c r="AE199" s="55"/>
      <c r="AF199" s="55"/>
      <c r="AG199" s="55"/>
      <c r="AH199" s="55"/>
      <c r="AI199" s="55"/>
      <c r="AJ199" s="55"/>
      <c r="AK199" s="55"/>
      <c r="AL199" s="55"/>
      <c r="AM199" s="55"/>
      <c r="AN199" s="55"/>
      <c r="AO199" s="55"/>
      <c r="AP199" s="55"/>
      <c r="AQ199" s="55"/>
      <c r="AR199" s="55"/>
      <c r="AS199" s="55"/>
      <c r="AT199" s="55"/>
      <c r="AU199" s="55"/>
      <c r="AV199" s="55"/>
      <c r="AW199" s="55"/>
      <c r="AX199" s="55"/>
      <c r="AY199" s="55"/>
      <c r="AZ199" s="55"/>
      <c r="BA199" s="55"/>
      <c r="BB199" s="55"/>
      <c r="BC199" s="55"/>
      <c r="BD199" s="55"/>
      <c r="BE199" s="55"/>
      <c r="BF199" s="55"/>
      <c r="BG199" s="55"/>
      <c r="BH199" s="55"/>
      <c r="BI199" s="55"/>
      <c r="BJ199" s="55"/>
      <c r="BK199" s="55"/>
      <c r="BL199" s="55"/>
      <c r="BM199" s="55"/>
      <c r="BN199" s="55"/>
      <c r="BO199" s="55"/>
      <c r="BP199" s="55"/>
      <c r="BQ199" s="55"/>
      <c r="BR199" s="55"/>
      <c r="BS199" s="55"/>
      <c r="BT199" s="55"/>
      <c r="BU199" s="55"/>
      <c r="BV199" s="55"/>
      <c r="BW199" s="55"/>
      <c r="BX199" s="55"/>
      <c r="BY199" s="55"/>
      <c r="BZ199" s="55"/>
      <c r="CA199" s="55"/>
      <c r="CB199" s="55"/>
      <c r="CC199" s="55"/>
      <c r="CD199" s="55"/>
      <c r="CE199" s="55"/>
      <c r="CF199" s="55"/>
      <c r="CG199" s="55"/>
      <c r="CH199" s="55"/>
      <c r="CI199" s="55"/>
      <c r="CJ199" s="55"/>
      <c r="CK199" s="55"/>
      <c r="CL199" s="55"/>
      <c r="CM199" s="55"/>
      <c r="CN199" s="55"/>
      <c r="CO199" s="55"/>
      <c r="CP199" s="55"/>
      <c r="CQ199" s="55"/>
      <c r="CR199" s="55"/>
      <c r="CS199" s="55"/>
      <c r="CT199" s="55"/>
      <c r="CU199" s="55"/>
      <c r="CV199" s="55"/>
      <c r="CW199" s="55"/>
      <c r="CX199" s="55"/>
      <c r="CY199" s="55"/>
      <c r="CZ199" s="55"/>
      <c r="DA199" s="55"/>
    </row>
    <row r="200" spans="1:105" s="59" customFormat="1" ht="26.25" customHeight="1" x14ac:dyDescent="0.2">
      <c r="A200" s="469" t="s">
        <v>0</v>
      </c>
      <c r="B200" s="470"/>
      <c r="C200" s="470"/>
      <c r="D200" s="470"/>
      <c r="E200" s="470"/>
      <c r="F200" s="470"/>
      <c r="G200" s="471"/>
      <c r="H200" s="469" t="s">
        <v>14</v>
      </c>
      <c r="I200" s="470"/>
      <c r="J200" s="470"/>
      <c r="K200" s="470"/>
      <c r="L200" s="470"/>
      <c r="M200" s="470"/>
      <c r="N200" s="470"/>
      <c r="O200" s="470"/>
      <c r="P200" s="470"/>
      <c r="Q200" s="470"/>
      <c r="R200" s="470"/>
      <c r="S200" s="470"/>
      <c r="T200" s="470"/>
      <c r="U200" s="470"/>
      <c r="V200" s="470"/>
      <c r="W200" s="470"/>
      <c r="X200" s="470"/>
      <c r="Y200" s="470"/>
      <c r="Z200" s="470"/>
      <c r="AA200" s="470"/>
      <c r="AB200" s="470"/>
      <c r="AC200" s="470"/>
      <c r="AD200" s="470"/>
      <c r="AE200" s="470"/>
      <c r="AF200" s="470"/>
      <c r="AG200" s="470"/>
      <c r="AH200" s="470"/>
      <c r="AI200" s="470"/>
      <c r="AJ200" s="470"/>
      <c r="AK200" s="470"/>
      <c r="AL200" s="470"/>
      <c r="AM200" s="471"/>
      <c r="AN200" s="469" t="s">
        <v>75</v>
      </c>
      <c r="AO200" s="470"/>
      <c r="AP200" s="470"/>
      <c r="AQ200" s="470"/>
      <c r="AR200" s="470"/>
      <c r="AS200" s="470"/>
      <c r="AT200" s="470"/>
      <c r="AU200" s="470"/>
      <c r="AV200" s="470"/>
      <c r="AW200" s="470"/>
      <c r="AX200" s="470"/>
      <c r="AY200" s="470"/>
      <c r="AZ200" s="470"/>
      <c r="BA200" s="470"/>
      <c r="BB200" s="470"/>
      <c r="BC200" s="471"/>
      <c r="BD200" s="469" t="s">
        <v>85</v>
      </c>
      <c r="BE200" s="470"/>
      <c r="BF200" s="470"/>
      <c r="BG200" s="470"/>
      <c r="BH200" s="470"/>
      <c r="BI200" s="470"/>
      <c r="BJ200" s="470"/>
      <c r="BK200" s="470"/>
      <c r="BL200" s="470"/>
      <c r="BM200" s="470"/>
      <c r="BN200" s="470"/>
      <c r="BO200" s="470"/>
      <c r="BP200" s="470"/>
      <c r="BQ200" s="470"/>
      <c r="BR200" s="470"/>
      <c r="BS200" s="471"/>
      <c r="BT200" s="469" t="s">
        <v>76</v>
      </c>
      <c r="BU200" s="470"/>
      <c r="BV200" s="470"/>
      <c r="BW200" s="470"/>
      <c r="BX200" s="470"/>
      <c r="BY200" s="470"/>
      <c r="BZ200" s="470"/>
      <c r="CA200" s="470"/>
      <c r="CB200" s="470"/>
      <c r="CC200" s="470"/>
      <c r="CD200" s="470"/>
      <c r="CE200" s="470"/>
      <c r="CF200" s="470"/>
      <c r="CG200" s="470"/>
      <c r="CH200" s="470"/>
      <c r="CI200" s="471"/>
      <c r="CJ200" s="469" t="s">
        <v>77</v>
      </c>
      <c r="CK200" s="470"/>
      <c r="CL200" s="470"/>
      <c r="CM200" s="470"/>
      <c r="CN200" s="470"/>
      <c r="CO200" s="470"/>
      <c r="CP200" s="470"/>
      <c r="CQ200" s="470"/>
      <c r="CR200" s="470"/>
      <c r="CS200" s="470"/>
      <c r="CT200" s="470"/>
      <c r="CU200" s="470"/>
      <c r="CV200" s="470"/>
      <c r="CW200" s="470"/>
      <c r="CX200" s="470"/>
      <c r="CY200" s="470"/>
      <c r="CZ200" s="470"/>
      <c r="DA200" s="471"/>
    </row>
    <row r="201" spans="1:105" ht="12" customHeight="1" x14ac:dyDescent="0.25">
      <c r="A201" s="408">
        <v>1</v>
      </c>
      <c r="B201" s="409"/>
      <c r="C201" s="409"/>
      <c r="D201" s="409"/>
      <c r="E201" s="409"/>
      <c r="F201" s="409"/>
      <c r="G201" s="410"/>
      <c r="H201" s="408">
        <v>2</v>
      </c>
      <c r="I201" s="409"/>
      <c r="J201" s="409"/>
      <c r="K201" s="409"/>
      <c r="L201" s="409"/>
      <c r="M201" s="409"/>
      <c r="N201" s="409"/>
      <c r="O201" s="409"/>
      <c r="P201" s="409"/>
      <c r="Q201" s="409"/>
      <c r="R201" s="409"/>
      <c r="S201" s="409"/>
      <c r="T201" s="409"/>
      <c r="U201" s="409"/>
      <c r="V201" s="409"/>
      <c r="W201" s="409"/>
      <c r="X201" s="409"/>
      <c r="Y201" s="409"/>
      <c r="Z201" s="409"/>
      <c r="AA201" s="409"/>
      <c r="AB201" s="409"/>
      <c r="AC201" s="409"/>
      <c r="AD201" s="409"/>
      <c r="AE201" s="409"/>
      <c r="AF201" s="409"/>
      <c r="AG201" s="409"/>
      <c r="AH201" s="409"/>
      <c r="AI201" s="409"/>
      <c r="AJ201" s="409"/>
      <c r="AK201" s="409"/>
      <c r="AL201" s="409"/>
      <c r="AM201" s="410"/>
      <c r="AN201" s="408">
        <v>3</v>
      </c>
      <c r="AO201" s="409"/>
      <c r="AP201" s="409"/>
      <c r="AQ201" s="409"/>
      <c r="AR201" s="409"/>
      <c r="AS201" s="409"/>
      <c r="AT201" s="409"/>
      <c r="AU201" s="409"/>
      <c r="AV201" s="409"/>
      <c r="AW201" s="409"/>
      <c r="AX201" s="409"/>
      <c r="AY201" s="409"/>
      <c r="AZ201" s="409"/>
      <c r="BA201" s="409"/>
      <c r="BB201" s="409"/>
      <c r="BC201" s="410"/>
      <c r="BD201" s="408">
        <v>4</v>
      </c>
      <c r="BE201" s="409"/>
      <c r="BF201" s="409"/>
      <c r="BG201" s="409"/>
      <c r="BH201" s="409"/>
      <c r="BI201" s="409"/>
      <c r="BJ201" s="409"/>
      <c r="BK201" s="409"/>
      <c r="BL201" s="409"/>
      <c r="BM201" s="409"/>
      <c r="BN201" s="409"/>
      <c r="BO201" s="409"/>
      <c r="BP201" s="409"/>
      <c r="BQ201" s="409"/>
      <c r="BR201" s="409"/>
      <c r="BS201" s="410"/>
      <c r="BT201" s="408">
        <v>5</v>
      </c>
      <c r="BU201" s="409"/>
      <c r="BV201" s="409"/>
      <c r="BW201" s="409"/>
      <c r="BX201" s="409"/>
      <c r="BY201" s="409"/>
      <c r="BZ201" s="409"/>
      <c r="CA201" s="409"/>
      <c r="CB201" s="409"/>
      <c r="CC201" s="409"/>
      <c r="CD201" s="409"/>
      <c r="CE201" s="409"/>
      <c r="CF201" s="409"/>
      <c r="CG201" s="409"/>
      <c r="CH201" s="409"/>
      <c r="CI201" s="410"/>
      <c r="CJ201" s="408">
        <v>6</v>
      </c>
      <c r="CK201" s="409"/>
      <c r="CL201" s="409"/>
      <c r="CM201" s="409"/>
      <c r="CN201" s="409"/>
      <c r="CO201" s="409"/>
      <c r="CP201" s="409"/>
      <c r="CQ201" s="409"/>
      <c r="CR201" s="409"/>
      <c r="CS201" s="409"/>
      <c r="CT201" s="409"/>
      <c r="CU201" s="409"/>
      <c r="CV201" s="409"/>
      <c r="CW201" s="409"/>
      <c r="CX201" s="409"/>
      <c r="CY201" s="409"/>
      <c r="CZ201" s="409"/>
      <c r="DA201" s="410"/>
    </row>
    <row r="202" spans="1:105" s="56" customFormat="1" ht="45.75" customHeight="1" x14ac:dyDescent="0.2">
      <c r="A202" s="619" t="s">
        <v>26</v>
      </c>
      <c r="B202" s="620"/>
      <c r="C202" s="620"/>
      <c r="D202" s="620"/>
      <c r="E202" s="620"/>
      <c r="F202" s="620"/>
      <c r="G202" s="621"/>
      <c r="H202" s="639" t="s">
        <v>712</v>
      </c>
      <c r="I202" s="640"/>
      <c r="J202" s="640"/>
      <c r="K202" s="640"/>
      <c r="L202" s="640"/>
      <c r="M202" s="640"/>
      <c r="N202" s="640"/>
      <c r="O202" s="640"/>
      <c r="P202" s="640"/>
      <c r="Q202" s="640"/>
      <c r="R202" s="640"/>
      <c r="S202" s="640"/>
      <c r="T202" s="640"/>
      <c r="U202" s="640"/>
      <c r="V202" s="640"/>
      <c r="W202" s="640"/>
      <c r="X202" s="640"/>
      <c r="Y202" s="640"/>
      <c r="Z202" s="640"/>
      <c r="AA202" s="640"/>
      <c r="AB202" s="640"/>
      <c r="AC202" s="640"/>
      <c r="AD202" s="640"/>
      <c r="AE202" s="640"/>
      <c r="AF202" s="640"/>
      <c r="AG202" s="640"/>
      <c r="AH202" s="640"/>
      <c r="AI202" s="640"/>
      <c r="AJ202" s="640"/>
      <c r="AK202" s="640"/>
      <c r="AL202" s="640"/>
      <c r="AM202" s="641"/>
      <c r="AN202" s="642" t="s">
        <v>713</v>
      </c>
      <c r="AO202" s="643"/>
      <c r="AP202" s="643"/>
      <c r="AQ202" s="643"/>
      <c r="AR202" s="643"/>
      <c r="AS202" s="643"/>
      <c r="AT202" s="643"/>
      <c r="AU202" s="643"/>
      <c r="AV202" s="643"/>
      <c r="AW202" s="643"/>
      <c r="AX202" s="643"/>
      <c r="AY202" s="643"/>
      <c r="AZ202" s="643"/>
      <c r="BA202" s="643"/>
      <c r="BB202" s="643"/>
      <c r="BC202" s="644"/>
      <c r="BD202" s="633">
        <v>3000</v>
      </c>
      <c r="BE202" s="634"/>
      <c r="BF202" s="634"/>
      <c r="BG202" s="634"/>
      <c r="BH202" s="634"/>
      <c r="BI202" s="634"/>
      <c r="BJ202" s="634"/>
      <c r="BK202" s="634"/>
      <c r="BL202" s="634"/>
      <c r="BM202" s="634"/>
      <c r="BN202" s="634"/>
      <c r="BO202" s="634"/>
      <c r="BP202" s="634"/>
      <c r="BQ202" s="634"/>
      <c r="BR202" s="634"/>
      <c r="BS202" s="635"/>
      <c r="BT202" s="633">
        <v>12</v>
      </c>
      <c r="BU202" s="634"/>
      <c r="BV202" s="634"/>
      <c r="BW202" s="634"/>
      <c r="BX202" s="634"/>
      <c r="BY202" s="634"/>
      <c r="BZ202" s="634"/>
      <c r="CA202" s="634"/>
      <c r="CB202" s="634"/>
      <c r="CC202" s="634"/>
      <c r="CD202" s="634"/>
      <c r="CE202" s="634"/>
      <c r="CF202" s="634"/>
      <c r="CG202" s="634"/>
      <c r="CH202" s="634"/>
      <c r="CI202" s="635"/>
      <c r="CJ202" s="710">
        <f>BD202*BT202</f>
        <v>36000</v>
      </c>
      <c r="CK202" s="711"/>
      <c r="CL202" s="711"/>
      <c r="CM202" s="711"/>
      <c r="CN202" s="711"/>
      <c r="CO202" s="711"/>
      <c r="CP202" s="711"/>
      <c r="CQ202" s="711"/>
      <c r="CR202" s="711"/>
      <c r="CS202" s="711"/>
      <c r="CT202" s="711"/>
      <c r="CU202" s="711"/>
      <c r="CV202" s="711"/>
      <c r="CW202" s="711"/>
      <c r="CX202" s="711"/>
      <c r="CY202" s="711"/>
      <c r="CZ202" s="711"/>
      <c r="DA202" s="712"/>
    </row>
    <row r="203" spans="1:105" ht="51.75" customHeight="1" x14ac:dyDescent="0.25">
      <c r="A203" s="619" t="s">
        <v>30</v>
      </c>
      <c r="B203" s="620"/>
      <c r="C203" s="620"/>
      <c r="D203" s="620"/>
      <c r="E203" s="620"/>
      <c r="F203" s="620"/>
      <c r="G203" s="621"/>
      <c r="H203" s="639" t="s">
        <v>761</v>
      </c>
      <c r="I203" s="640"/>
      <c r="J203" s="640"/>
      <c r="K203" s="640"/>
      <c r="L203" s="640"/>
      <c r="M203" s="640"/>
      <c r="N203" s="640"/>
      <c r="O203" s="640"/>
      <c r="P203" s="640"/>
      <c r="Q203" s="640"/>
      <c r="R203" s="640"/>
      <c r="S203" s="640"/>
      <c r="T203" s="640"/>
      <c r="U203" s="640"/>
      <c r="V203" s="640"/>
      <c r="W203" s="640"/>
      <c r="X203" s="640"/>
      <c r="Y203" s="640"/>
      <c r="Z203" s="640"/>
      <c r="AA203" s="640"/>
      <c r="AB203" s="640"/>
      <c r="AC203" s="640"/>
      <c r="AD203" s="640"/>
      <c r="AE203" s="640"/>
      <c r="AF203" s="640"/>
      <c r="AG203" s="640"/>
      <c r="AH203" s="640"/>
      <c r="AI203" s="640"/>
      <c r="AJ203" s="640"/>
      <c r="AK203" s="640"/>
      <c r="AL203" s="640"/>
      <c r="AM203" s="641"/>
      <c r="AN203" s="642" t="s">
        <v>715</v>
      </c>
      <c r="AO203" s="643"/>
      <c r="AP203" s="643"/>
      <c r="AQ203" s="643"/>
      <c r="AR203" s="643"/>
      <c r="AS203" s="643"/>
      <c r="AT203" s="643"/>
      <c r="AU203" s="643"/>
      <c r="AV203" s="643"/>
      <c r="AW203" s="643"/>
      <c r="AX203" s="643"/>
      <c r="AY203" s="643"/>
      <c r="AZ203" s="643"/>
      <c r="BA203" s="643"/>
      <c r="BB203" s="643"/>
      <c r="BC203" s="644"/>
      <c r="BD203" s="633">
        <v>8600</v>
      </c>
      <c r="BE203" s="634"/>
      <c r="BF203" s="634"/>
      <c r="BG203" s="634"/>
      <c r="BH203" s="634"/>
      <c r="BI203" s="634"/>
      <c r="BJ203" s="634"/>
      <c r="BK203" s="634"/>
      <c r="BL203" s="634"/>
      <c r="BM203" s="634"/>
      <c r="BN203" s="634"/>
      <c r="BO203" s="634"/>
      <c r="BP203" s="634"/>
      <c r="BQ203" s="634"/>
      <c r="BR203" s="634"/>
      <c r="BS203" s="635"/>
      <c r="BT203" s="633">
        <v>5</v>
      </c>
      <c r="BU203" s="634"/>
      <c r="BV203" s="634"/>
      <c r="BW203" s="634"/>
      <c r="BX203" s="634"/>
      <c r="BY203" s="634"/>
      <c r="BZ203" s="634"/>
      <c r="CA203" s="634"/>
      <c r="CB203" s="634"/>
      <c r="CC203" s="634"/>
      <c r="CD203" s="634"/>
      <c r="CE203" s="634"/>
      <c r="CF203" s="634"/>
      <c r="CG203" s="634"/>
      <c r="CH203" s="634"/>
      <c r="CI203" s="635"/>
      <c r="CJ203" s="710">
        <f>BD203*BT203</f>
        <v>43000</v>
      </c>
      <c r="CK203" s="711"/>
      <c r="CL203" s="711"/>
      <c r="CM203" s="711"/>
      <c r="CN203" s="711"/>
      <c r="CO203" s="711"/>
      <c r="CP203" s="711"/>
      <c r="CQ203" s="711"/>
      <c r="CR203" s="711"/>
      <c r="CS203" s="711"/>
      <c r="CT203" s="711"/>
      <c r="CU203" s="711"/>
      <c r="CV203" s="711"/>
      <c r="CW203" s="711"/>
      <c r="CX203" s="711"/>
      <c r="CY203" s="711"/>
      <c r="CZ203" s="711"/>
      <c r="DA203" s="712"/>
    </row>
    <row r="204" spans="1:105" ht="14.25" customHeight="1" x14ac:dyDescent="0.25">
      <c r="A204" s="619" t="s">
        <v>36</v>
      </c>
      <c r="B204" s="620"/>
      <c r="C204" s="620"/>
      <c r="D204" s="620"/>
      <c r="E204" s="620"/>
      <c r="F204" s="620"/>
      <c r="G204" s="621"/>
      <c r="H204" s="639" t="s">
        <v>724</v>
      </c>
      <c r="I204" s="640"/>
      <c r="J204" s="640"/>
      <c r="K204" s="640"/>
      <c r="L204" s="640"/>
      <c r="M204" s="640"/>
      <c r="N204" s="640"/>
      <c r="O204" s="640"/>
      <c r="P204" s="640"/>
      <c r="Q204" s="640"/>
      <c r="R204" s="640"/>
      <c r="S204" s="640"/>
      <c r="T204" s="640"/>
      <c r="U204" s="640"/>
      <c r="V204" s="640"/>
      <c r="W204" s="640"/>
      <c r="X204" s="640"/>
      <c r="Y204" s="640"/>
      <c r="Z204" s="640"/>
      <c r="AA204" s="640"/>
      <c r="AB204" s="640"/>
      <c r="AC204" s="640"/>
      <c r="AD204" s="640"/>
      <c r="AE204" s="640"/>
      <c r="AF204" s="640"/>
      <c r="AG204" s="640"/>
      <c r="AH204" s="640"/>
      <c r="AI204" s="640"/>
      <c r="AJ204" s="640"/>
      <c r="AK204" s="640"/>
      <c r="AL204" s="640"/>
      <c r="AM204" s="641"/>
      <c r="AN204" s="642" t="s">
        <v>725</v>
      </c>
      <c r="AO204" s="643"/>
      <c r="AP204" s="643"/>
      <c r="AQ204" s="643"/>
      <c r="AR204" s="643"/>
      <c r="AS204" s="643"/>
      <c r="AT204" s="643"/>
      <c r="AU204" s="643"/>
      <c r="AV204" s="643"/>
      <c r="AW204" s="643"/>
      <c r="AX204" s="643"/>
      <c r="AY204" s="643"/>
      <c r="AZ204" s="643"/>
      <c r="BA204" s="643"/>
      <c r="BB204" s="643"/>
      <c r="BC204" s="644"/>
      <c r="BD204" s="645">
        <v>12000</v>
      </c>
      <c r="BE204" s="646"/>
      <c r="BF204" s="646"/>
      <c r="BG204" s="646"/>
      <c r="BH204" s="646"/>
      <c r="BI204" s="646"/>
      <c r="BJ204" s="646"/>
      <c r="BK204" s="646"/>
      <c r="BL204" s="646"/>
      <c r="BM204" s="646"/>
      <c r="BN204" s="646"/>
      <c r="BO204" s="646"/>
      <c r="BP204" s="646"/>
      <c r="BQ204" s="646"/>
      <c r="BR204" s="646"/>
      <c r="BS204" s="647"/>
      <c r="BT204" s="633">
        <v>12</v>
      </c>
      <c r="BU204" s="634"/>
      <c r="BV204" s="634"/>
      <c r="BW204" s="634"/>
      <c r="BX204" s="634"/>
      <c r="BY204" s="634"/>
      <c r="BZ204" s="634"/>
      <c r="CA204" s="634"/>
      <c r="CB204" s="634"/>
      <c r="CC204" s="634"/>
      <c r="CD204" s="634"/>
      <c r="CE204" s="634"/>
      <c r="CF204" s="634"/>
      <c r="CG204" s="634"/>
      <c r="CH204" s="634"/>
      <c r="CI204" s="635"/>
      <c r="CJ204" s="710">
        <f>BD204*BT204</f>
        <v>144000</v>
      </c>
      <c r="CK204" s="711"/>
      <c r="CL204" s="711"/>
      <c r="CM204" s="711"/>
      <c r="CN204" s="711"/>
      <c r="CO204" s="711"/>
      <c r="CP204" s="711"/>
      <c r="CQ204" s="711"/>
      <c r="CR204" s="711"/>
      <c r="CS204" s="711"/>
      <c r="CT204" s="711"/>
      <c r="CU204" s="711"/>
      <c r="CV204" s="711"/>
      <c r="CW204" s="711"/>
      <c r="CX204" s="711"/>
      <c r="CY204" s="711"/>
      <c r="CZ204" s="711"/>
      <c r="DA204" s="712"/>
    </row>
    <row r="205" spans="1:105" ht="26.25" customHeight="1" x14ac:dyDescent="0.25">
      <c r="A205" s="619" t="s">
        <v>99</v>
      </c>
      <c r="B205" s="620"/>
      <c r="C205" s="620"/>
      <c r="D205" s="620"/>
      <c r="E205" s="620"/>
      <c r="F205" s="620"/>
      <c r="G205" s="621"/>
      <c r="H205" s="639" t="s">
        <v>714</v>
      </c>
      <c r="I205" s="640"/>
      <c r="J205" s="640"/>
      <c r="K205" s="640"/>
      <c r="L205" s="640"/>
      <c r="M205" s="640"/>
      <c r="N205" s="640"/>
      <c r="O205" s="640"/>
      <c r="P205" s="640"/>
      <c r="Q205" s="640"/>
      <c r="R205" s="640"/>
      <c r="S205" s="640"/>
      <c r="T205" s="640"/>
      <c r="U205" s="640"/>
      <c r="V205" s="640"/>
      <c r="W205" s="640"/>
      <c r="X205" s="640"/>
      <c r="Y205" s="640"/>
      <c r="Z205" s="640"/>
      <c r="AA205" s="640"/>
      <c r="AB205" s="640"/>
      <c r="AC205" s="640"/>
      <c r="AD205" s="640"/>
      <c r="AE205" s="640"/>
      <c r="AF205" s="640"/>
      <c r="AG205" s="640"/>
      <c r="AH205" s="640"/>
      <c r="AI205" s="640"/>
      <c r="AJ205" s="640"/>
      <c r="AK205" s="640"/>
      <c r="AL205" s="640"/>
      <c r="AM205" s="641"/>
      <c r="AN205" s="642" t="s">
        <v>715</v>
      </c>
      <c r="AO205" s="643"/>
      <c r="AP205" s="643"/>
      <c r="AQ205" s="643"/>
      <c r="AR205" s="643"/>
      <c r="AS205" s="643"/>
      <c r="AT205" s="643"/>
      <c r="AU205" s="643"/>
      <c r="AV205" s="643"/>
      <c r="AW205" s="643"/>
      <c r="AX205" s="643"/>
      <c r="AY205" s="643"/>
      <c r="AZ205" s="643"/>
      <c r="BA205" s="643"/>
      <c r="BB205" s="643"/>
      <c r="BC205" s="644"/>
      <c r="BD205" s="633">
        <v>11250</v>
      </c>
      <c r="BE205" s="634"/>
      <c r="BF205" s="634"/>
      <c r="BG205" s="634"/>
      <c r="BH205" s="634"/>
      <c r="BI205" s="634"/>
      <c r="BJ205" s="634"/>
      <c r="BK205" s="634"/>
      <c r="BL205" s="634"/>
      <c r="BM205" s="634"/>
      <c r="BN205" s="634"/>
      <c r="BO205" s="634"/>
      <c r="BP205" s="634"/>
      <c r="BQ205" s="634"/>
      <c r="BR205" s="634"/>
      <c r="BS205" s="635"/>
      <c r="BT205" s="633">
        <v>12</v>
      </c>
      <c r="BU205" s="634"/>
      <c r="BV205" s="634"/>
      <c r="BW205" s="634"/>
      <c r="BX205" s="634"/>
      <c r="BY205" s="634"/>
      <c r="BZ205" s="634"/>
      <c r="CA205" s="634"/>
      <c r="CB205" s="634"/>
      <c r="CC205" s="634"/>
      <c r="CD205" s="634"/>
      <c r="CE205" s="634"/>
      <c r="CF205" s="634"/>
      <c r="CG205" s="634"/>
      <c r="CH205" s="634"/>
      <c r="CI205" s="635"/>
      <c r="CJ205" s="710">
        <f>BD205*BT205</f>
        <v>135000</v>
      </c>
      <c r="CK205" s="711"/>
      <c r="CL205" s="711"/>
      <c r="CM205" s="711"/>
      <c r="CN205" s="711"/>
      <c r="CO205" s="711"/>
      <c r="CP205" s="711"/>
      <c r="CQ205" s="711"/>
      <c r="CR205" s="711"/>
      <c r="CS205" s="711"/>
      <c r="CT205" s="711"/>
      <c r="CU205" s="711"/>
      <c r="CV205" s="711"/>
      <c r="CW205" s="711"/>
      <c r="CX205" s="711"/>
      <c r="CY205" s="711"/>
      <c r="CZ205" s="711"/>
      <c r="DA205" s="712"/>
    </row>
    <row r="206" spans="1:105" ht="40.5" customHeight="1" x14ac:dyDescent="0.25">
      <c r="A206" s="619" t="s">
        <v>100</v>
      </c>
      <c r="B206" s="620"/>
      <c r="C206" s="620"/>
      <c r="D206" s="620"/>
      <c r="E206" s="620"/>
      <c r="F206" s="620"/>
      <c r="G206" s="621"/>
      <c r="H206" s="707" t="s">
        <v>718</v>
      </c>
      <c r="I206" s="708"/>
      <c r="J206" s="708"/>
      <c r="K206" s="708"/>
      <c r="L206" s="708"/>
      <c r="M206" s="708"/>
      <c r="N206" s="708"/>
      <c r="O206" s="708"/>
      <c r="P206" s="708"/>
      <c r="Q206" s="708"/>
      <c r="R206" s="708"/>
      <c r="S206" s="708"/>
      <c r="T206" s="708"/>
      <c r="U206" s="708"/>
      <c r="V206" s="708"/>
      <c r="W206" s="708"/>
      <c r="X206" s="708"/>
      <c r="Y206" s="708"/>
      <c r="Z206" s="708"/>
      <c r="AA206" s="708"/>
      <c r="AB206" s="708"/>
      <c r="AC206" s="708"/>
      <c r="AD206" s="708"/>
      <c r="AE206" s="708"/>
      <c r="AF206" s="708"/>
      <c r="AG206" s="708"/>
      <c r="AH206" s="708"/>
      <c r="AI206" s="708"/>
      <c r="AJ206" s="708"/>
      <c r="AK206" s="708"/>
      <c r="AL206" s="708"/>
      <c r="AM206" s="709"/>
      <c r="AN206" s="642" t="s">
        <v>715</v>
      </c>
      <c r="AO206" s="643"/>
      <c r="AP206" s="643"/>
      <c r="AQ206" s="643"/>
      <c r="AR206" s="643"/>
      <c r="AS206" s="643"/>
      <c r="AT206" s="643"/>
      <c r="AU206" s="643"/>
      <c r="AV206" s="643"/>
      <c r="AW206" s="643"/>
      <c r="AX206" s="643"/>
      <c r="AY206" s="643"/>
      <c r="AZ206" s="643"/>
      <c r="BA206" s="643"/>
      <c r="BB206" s="643"/>
      <c r="BC206" s="644"/>
      <c r="BD206" s="633">
        <v>12000</v>
      </c>
      <c r="BE206" s="634"/>
      <c r="BF206" s="634"/>
      <c r="BG206" s="634"/>
      <c r="BH206" s="634"/>
      <c r="BI206" s="634"/>
      <c r="BJ206" s="634"/>
      <c r="BK206" s="634"/>
      <c r="BL206" s="634"/>
      <c r="BM206" s="634"/>
      <c r="BN206" s="634"/>
      <c r="BO206" s="634"/>
      <c r="BP206" s="634"/>
      <c r="BQ206" s="634"/>
      <c r="BR206" s="634"/>
      <c r="BS206" s="635"/>
      <c r="BT206" s="633">
        <v>6</v>
      </c>
      <c r="BU206" s="634"/>
      <c r="BV206" s="634"/>
      <c r="BW206" s="634"/>
      <c r="BX206" s="634"/>
      <c r="BY206" s="634"/>
      <c r="BZ206" s="634"/>
      <c r="CA206" s="634"/>
      <c r="CB206" s="634"/>
      <c r="CC206" s="634"/>
      <c r="CD206" s="634"/>
      <c r="CE206" s="634"/>
      <c r="CF206" s="634"/>
      <c r="CG206" s="634"/>
      <c r="CH206" s="634"/>
      <c r="CI206" s="635"/>
      <c r="CJ206" s="419">
        <f>BD206*BT206</f>
        <v>72000</v>
      </c>
      <c r="CK206" s="420"/>
      <c r="CL206" s="420"/>
      <c r="CM206" s="420"/>
      <c r="CN206" s="420"/>
      <c r="CO206" s="420"/>
      <c r="CP206" s="420"/>
      <c r="CQ206" s="420"/>
      <c r="CR206" s="420"/>
      <c r="CS206" s="420"/>
      <c r="CT206" s="420"/>
      <c r="CU206" s="420"/>
      <c r="CV206" s="420"/>
      <c r="CW206" s="420"/>
      <c r="CX206" s="420"/>
      <c r="CY206" s="420"/>
      <c r="CZ206" s="420"/>
      <c r="DA206" s="421"/>
    </row>
    <row r="207" spans="1:105" ht="52.5" customHeight="1" x14ac:dyDescent="0.25">
      <c r="A207" s="619" t="s">
        <v>101</v>
      </c>
      <c r="B207" s="620"/>
      <c r="C207" s="620"/>
      <c r="D207" s="620"/>
      <c r="E207" s="620"/>
      <c r="F207" s="620"/>
      <c r="G207" s="621"/>
      <c r="H207" s="707" t="s">
        <v>764</v>
      </c>
      <c r="I207" s="708"/>
      <c r="J207" s="708"/>
      <c r="K207" s="708"/>
      <c r="L207" s="708"/>
      <c r="M207" s="708"/>
      <c r="N207" s="708"/>
      <c r="O207" s="708"/>
      <c r="P207" s="708"/>
      <c r="Q207" s="708"/>
      <c r="R207" s="708"/>
      <c r="S207" s="708"/>
      <c r="T207" s="708"/>
      <c r="U207" s="708"/>
      <c r="V207" s="708"/>
      <c r="W207" s="708"/>
      <c r="X207" s="708"/>
      <c r="Y207" s="708"/>
      <c r="Z207" s="708"/>
      <c r="AA207" s="708"/>
      <c r="AB207" s="708"/>
      <c r="AC207" s="708"/>
      <c r="AD207" s="708"/>
      <c r="AE207" s="708"/>
      <c r="AF207" s="708"/>
      <c r="AG207" s="708"/>
      <c r="AH207" s="708"/>
      <c r="AI207" s="708"/>
      <c r="AJ207" s="708"/>
      <c r="AK207" s="708"/>
      <c r="AL207" s="708"/>
      <c r="AM207" s="709"/>
      <c r="AN207" s="642" t="s">
        <v>715</v>
      </c>
      <c r="AO207" s="643"/>
      <c r="AP207" s="643"/>
      <c r="AQ207" s="643"/>
      <c r="AR207" s="643"/>
      <c r="AS207" s="643"/>
      <c r="AT207" s="643"/>
      <c r="AU207" s="643"/>
      <c r="AV207" s="643"/>
      <c r="AW207" s="643"/>
      <c r="AX207" s="643"/>
      <c r="AY207" s="643"/>
      <c r="AZ207" s="643"/>
      <c r="BA207" s="643"/>
      <c r="BB207" s="643"/>
      <c r="BC207" s="644"/>
      <c r="BD207" s="633">
        <v>46866.67</v>
      </c>
      <c r="BE207" s="634"/>
      <c r="BF207" s="634"/>
      <c r="BG207" s="634"/>
      <c r="BH207" s="634"/>
      <c r="BI207" s="634"/>
      <c r="BJ207" s="634"/>
      <c r="BK207" s="634"/>
      <c r="BL207" s="634"/>
      <c r="BM207" s="634"/>
      <c r="BN207" s="634"/>
      <c r="BO207" s="634"/>
      <c r="BP207" s="634"/>
      <c r="BQ207" s="634"/>
      <c r="BR207" s="634"/>
      <c r="BS207" s="635"/>
      <c r="BT207" s="633">
        <v>3</v>
      </c>
      <c r="BU207" s="634"/>
      <c r="BV207" s="634"/>
      <c r="BW207" s="634"/>
      <c r="BX207" s="634"/>
      <c r="BY207" s="634"/>
      <c r="BZ207" s="634"/>
      <c r="CA207" s="634"/>
      <c r="CB207" s="634"/>
      <c r="CC207" s="634"/>
      <c r="CD207" s="634"/>
      <c r="CE207" s="634"/>
      <c r="CF207" s="634"/>
      <c r="CG207" s="634"/>
      <c r="CH207" s="634"/>
      <c r="CI207" s="635"/>
      <c r="CJ207" s="419">
        <f>BD207*BT207-0.01</f>
        <v>140600</v>
      </c>
      <c r="CK207" s="420"/>
      <c r="CL207" s="420"/>
      <c r="CM207" s="420"/>
      <c r="CN207" s="420"/>
      <c r="CO207" s="420"/>
      <c r="CP207" s="420"/>
      <c r="CQ207" s="420"/>
      <c r="CR207" s="420"/>
      <c r="CS207" s="420"/>
      <c r="CT207" s="420"/>
      <c r="CU207" s="420"/>
      <c r="CV207" s="420"/>
      <c r="CW207" s="420"/>
      <c r="CX207" s="420"/>
      <c r="CY207" s="420"/>
      <c r="CZ207" s="420"/>
      <c r="DA207" s="421"/>
    </row>
    <row r="208" spans="1:105" s="57" customFormat="1" ht="15" customHeight="1" x14ac:dyDescent="0.2">
      <c r="A208" s="490"/>
      <c r="B208" s="491"/>
      <c r="C208" s="491"/>
      <c r="D208" s="491"/>
      <c r="E208" s="491"/>
      <c r="F208" s="491"/>
      <c r="G208" s="492"/>
      <c r="H208" s="490" t="s">
        <v>7</v>
      </c>
      <c r="I208" s="491"/>
      <c r="J208" s="491"/>
      <c r="K208" s="491"/>
      <c r="L208" s="491"/>
      <c r="M208" s="491"/>
      <c r="N208" s="491"/>
      <c r="O208" s="491"/>
      <c r="P208" s="491"/>
      <c r="Q208" s="491"/>
      <c r="R208" s="491"/>
      <c r="S208" s="491"/>
      <c r="T208" s="491"/>
      <c r="U208" s="491"/>
      <c r="V208" s="491"/>
      <c r="W208" s="491"/>
      <c r="X208" s="491"/>
      <c r="Y208" s="491"/>
      <c r="Z208" s="491"/>
      <c r="AA208" s="491"/>
      <c r="AB208" s="491"/>
      <c r="AC208" s="491"/>
      <c r="AD208" s="491"/>
      <c r="AE208" s="491"/>
      <c r="AF208" s="491"/>
      <c r="AG208" s="491"/>
      <c r="AH208" s="491"/>
      <c r="AI208" s="491"/>
      <c r="AJ208" s="491"/>
      <c r="AK208" s="491"/>
      <c r="AL208" s="491"/>
      <c r="AM208" s="492"/>
      <c r="AN208" s="555" t="s">
        <v>8</v>
      </c>
      <c r="AO208" s="556"/>
      <c r="AP208" s="556"/>
      <c r="AQ208" s="556"/>
      <c r="AR208" s="556"/>
      <c r="AS208" s="556"/>
      <c r="AT208" s="556"/>
      <c r="AU208" s="556"/>
      <c r="AV208" s="556"/>
      <c r="AW208" s="556"/>
      <c r="AX208" s="556"/>
      <c r="AY208" s="556"/>
      <c r="AZ208" s="556"/>
      <c r="BA208" s="556"/>
      <c r="BB208" s="556"/>
      <c r="BC208" s="557"/>
      <c r="BD208" s="555" t="s">
        <v>8</v>
      </c>
      <c r="BE208" s="556"/>
      <c r="BF208" s="556"/>
      <c r="BG208" s="556"/>
      <c r="BH208" s="556"/>
      <c r="BI208" s="556"/>
      <c r="BJ208" s="556"/>
      <c r="BK208" s="556"/>
      <c r="BL208" s="556"/>
      <c r="BM208" s="556"/>
      <c r="BN208" s="556"/>
      <c r="BO208" s="556"/>
      <c r="BP208" s="556"/>
      <c r="BQ208" s="556"/>
      <c r="BR208" s="556"/>
      <c r="BS208" s="557"/>
      <c r="BT208" s="555" t="s">
        <v>8</v>
      </c>
      <c r="BU208" s="556"/>
      <c r="BV208" s="556"/>
      <c r="BW208" s="556"/>
      <c r="BX208" s="556"/>
      <c r="BY208" s="556"/>
      <c r="BZ208" s="556"/>
      <c r="CA208" s="556"/>
      <c r="CB208" s="556"/>
      <c r="CC208" s="556"/>
      <c r="CD208" s="556"/>
      <c r="CE208" s="556"/>
      <c r="CF208" s="556"/>
      <c r="CG208" s="556"/>
      <c r="CH208" s="556"/>
      <c r="CI208" s="557"/>
      <c r="CJ208" s="405">
        <f>SUM(CJ202:DA207)</f>
        <v>570600</v>
      </c>
      <c r="CK208" s="406"/>
      <c r="CL208" s="406"/>
      <c r="CM208" s="406"/>
      <c r="CN208" s="406"/>
      <c r="CO208" s="406"/>
      <c r="CP208" s="406"/>
      <c r="CQ208" s="406"/>
      <c r="CR208" s="406"/>
      <c r="CS208" s="406"/>
      <c r="CT208" s="406"/>
      <c r="CU208" s="406"/>
      <c r="CV208" s="406"/>
      <c r="CW208" s="406"/>
      <c r="CX208" s="406"/>
      <c r="CY208" s="406"/>
      <c r="CZ208" s="406"/>
      <c r="DA208" s="407"/>
    </row>
    <row r="209" spans="1:105" s="58" customFormat="1" ht="15" x14ac:dyDescent="0.25">
      <c r="A209" s="55"/>
      <c r="B209" s="55"/>
      <c r="C209" s="55"/>
      <c r="D209" s="55"/>
      <c r="E209" s="55"/>
      <c r="F209" s="55"/>
      <c r="G209" s="55"/>
      <c r="H209" s="55"/>
      <c r="I209" s="55"/>
      <c r="J209" s="55"/>
      <c r="K209" s="55"/>
      <c r="L209" s="55"/>
      <c r="M209" s="55"/>
      <c r="N209" s="55"/>
      <c r="O209" s="55"/>
      <c r="P209" s="55"/>
      <c r="Q209" s="55"/>
      <c r="R209" s="55"/>
      <c r="S209" s="55"/>
      <c r="T209" s="55"/>
      <c r="U209" s="55"/>
      <c r="V209" s="55"/>
      <c r="W209" s="55"/>
      <c r="X209" s="55"/>
      <c r="Y209" s="55"/>
      <c r="Z209" s="55"/>
      <c r="AA209" s="55"/>
      <c r="AB209" s="55"/>
      <c r="AC209" s="55"/>
      <c r="AD209" s="55"/>
      <c r="AE209" s="55"/>
      <c r="AF209" s="55"/>
      <c r="AG209" s="55"/>
      <c r="AH209" s="55"/>
      <c r="AI209" s="55"/>
      <c r="AJ209" s="55"/>
      <c r="AK209" s="55"/>
      <c r="AL209" s="55"/>
      <c r="AM209" s="55"/>
      <c r="AN209" s="55"/>
      <c r="AO209" s="55"/>
      <c r="AP209" s="55"/>
      <c r="AQ209" s="55"/>
      <c r="AR209" s="55"/>
      <c r="AS209" s="55"/>
      <c r="AT209" s="55"/>
      <c r="AU209" s="55"/>
      <c r="AV209" s="55"/>
      <c r="AW209" s="55"/>
      <c r="AX209" s="55"/>
      <c r="AY209" s="55"/>
      <c r="AZ209" s="55"/>
      <c r="BA209" s="55"/>
      <c r="BB209" s="55"/>
      <c r="BC209" s="55"/>
      <c r="BD209" s="55"/>
      <c r="BE209" s="55"/>
      <c r="BF209" s="55"/>
      <c r="BG209" s="55"/>
      <c r="BH209" s="55"/>
      <c r="BI209" s="55"/>
      <c r="BJ209" s="55"/>
      <c r="BK209" s="55"/>
      <c r="BL209" s="55"/>
      <c r="BM209" s="55"/>
      <c r="BN209" s="55"/>
      <c r="BO209" s="55"/>
      <c r="BP209" s="55"/>
      <c r="BQ209" s="55"/>
      <c r="BR209" s="55"/>
      <c r="BS209" s="55"/>
      <c r="BT209" s="55"/>
      <c r="BU209" s="55"/>
      <c r="BV209" s="55"/>
      <c r="BW209" s="55"/>
      <c r="BX209" s="55"/>
      <c r="BY209" s="55"/>
      <c r="BZ209" s="55"/>
      <c r="CA209" s="55"/>
      <c r="CB209" s="55"/>
      <c r="CC209" s="55"/>
      <c r="CD209" s="55"/>
      <c r="CE209" s="55"/>
      <c r="CF209" s="55"/>
      <c r="CG209" s="55"/>
      <c r="CH209" s="55"/>
      <c r="CI209" s="55"/>
      <c r="CJ209" s="55"/>
      <c r="CK209" s="55"/>
      <c r="CL209" s="55"/>
      <c r="CM209" s="55"/>
      <c r="CN209" s="55"/>
      <c r="CO209" s="55"/>
      <c r="CP209" s="55"/>
      <c r="CQ209" s="55"/>
      <c r="CR209" s="55"/>
      <c r="CS209" s="55"/>
      <c r="CT209" s="55"/>
      <c r="CU209" s="55"/>
      <c r="CV209" s="55"/>
      <c r="CW209" s="55"/>
      <c r="CX209" s="55"/>
      <c r="CY209" s="55"/>
      <c r="CZ209" s="55"/>
      <c r="DA209" s="55"/>
    </row>
    <row r="210" spans="1:105" s="59" customFormat="1" ht="15" customHeight="1" x14ac:dyDescent="0.2">
      <c r="A210" s="536" t="s">
        <v>156</v>
      </c>
      <c r="B210" s="536"/>
      <c r="C210" s="536"/>
      <c r="D210" s="536"/>
      <c r="E210" s="536"/>
      <c r="F210" s="536"/>
      <c r="G210" s="536"/>
      <c r="H210" s="536"/>
      <c r="I210" s="536"/>
      <c r="J210" s="536"/>
      <c r="K210" s="536"/>
      <c r="L210" s="536"/>
      <c r="M210" s="536"/>
      <c r="N210" s="536"/>
      <c r="O210" s="536"/>
      <c r="P210" s="536"/>
      <c r="Q210" s="536"/>
      <c r="R210" s="536"/>
      <c r="S210" s="536"/>
      <c r="T210" s="536"/>
      <c r="U210" s="536"/>
      <c r="V210" s="536"/>
      <c r="W210" s="536"/>
      <c r="X210" s="536"/>
      <c r="Y210" s="536"/>
      <c r="Z210" s="536"/>
      <c r="AA210" s="536"/>
      <c r="AB210" s="536"/>
      <c r="AC210" s="536"/>
      <c r="AD210" s="536"/>
      <c r="AE210" s="536"/>
      <c r="AF210" s="536"/>
      <c r="AG210" s="536"/>
      <c r="AH210" s="536"/>
      <c r="AI210" s="536"/>
      <c r="AJ210" s="536"/>
      <c r="AK210" s="536"/>
      <c r="AL210" s="536"/>
      <c r="AM210" s="536"/>
      <c r="AN210" s="536"/>
      <c r="AO210" s="536"/>
      <c r="AP210" s="536"/>
      <c r="AQ210" s="536"/>
      <c r="AR210" s="536"/>
      <c r="AS210" s="536"/>
      <c r="AT210" s="536"/>
      <c r="AU210" s="536"/>
      <c r="AV210" s="536"/>
      <c r="AW210" s="536"/>
      <c r="AX210" s="536"/>
      <c r="AY210" s="536"/>
      <c r="AZ210" s="536"/>
      <c r="BA210" s="536"/>
      <c r="BB210" s="536"/>
      <c r="BC210" s="536"/>
      <c r="BD210" s="536"/>
      <c r="BE210" s="536"/>
      <c r="BF210" s="536"/>
      <c r="BG210" s="536"/>
      <c r="BH210" s="536"/>
      <c r="BI210" s="536"/>
      <c r="BJ210" s="536"/>
      <c r="BK210" s="536"/>
      <c r="BL210" s="536"/>
      <c r="BM210" s="536"/>
      <c r="BN210" s="536"/>
      <c r="BO210" s="536"/>
      <c r="BP210" s="536"/>
      <c r="BQ210" s="536"/>
      <c r="BR210" s="536"/>
      <c r="BS210" s="536"/>
      <c r="BT210" s="536"/>
      <c r="BU210" s="536"/>
      <c r="BV210" s="536"/>
      <c r="BW210" s="536"/>
      <c r="BX210" s="536"/>
      <c r="BY210" s="536"/>
      <c r="BZ210" s="536"/>
      <c r="CA210" s="536"/>
      <c r="CB210" s="536"/>
      <c r="CC210" s="536"/>
      <c r="CD210" s="536"/>
      <c r="CE210" s="536"/>
      <c r="CF210" s="536"/>
      <c r="CG210" s="536"/>
      <c r="CH210" s="536"/>
      <c r="CI210" s="536"/>
      <c r="CJ210" s="536"/>
      <c r="CK210" s="536"/>
      <c r="CL210" s="536"/>
      <c r="CM210" s="536"/>
      <c r="CN210" s="536"/>
      <c r="CO210" s="536"/>
      <c r="CP210" s="536"/>
      <c r="CQ210" s="536"/>
      <c r="CR210" s="536"/>
      <c r="CS210" s="536"/>
      <c r="CT210" s="536"/>
      <c r="CU210" s="536"/>
      <c r="CV210" s="536"/>
      <c r="CW210" s="536"/>
      <c r="CX210" s="536"/>
      <c r="CY210" s="536"/>
      <c r="CZ210" s="536"/>
      <c r="DA210" s="536"/>
    </row>
    <row r="211" spans="1:105" s="59" customFormat="1" ht="9.75" customHeight="1" x14ac:dyDescent="0.25">
      <c r="A211" s="55"/>
      <c r="B211" s="55"/>
      <c r="C211" s="55"/>
      <c r="D211" s="55"/>
      <c r="E211" s="55"/>
      <c r="F211" s="55"/>
      <c r="G211" s="55"/>
      <c r="H211" s="55"/>
      <c r="I211" s="55"/>
      <c r="J211" s="55"/>
      <c r="K211" s="55"/>
      <c r="L211" s="55"/>
      <c r="M211" s="55"/>
      <c r="N211" s="55"/>
      <c r="O211" s="55"/>
      <c r="P211" s="55"/>
      <c r="Q211" s="55"/>
      <c r="R211" s="55"/>
      <c r="S211" s="55"/>
      <c r="T211" s="55"/>
      <c r="U211" s="55"/>
      <c r="V211" s="55"/>
      <c r="W211" s="55"/>
      <c r="X211" s="55"/>
      <c r="Y211" s="55"/>
      <c r="Z211" s="55"/>
      <c r="AA211" s="55"/>
      <c r="AB211" s="55"/>
      <c r="AC211" s="55"/>
      <c r="AD211" s="55"/>
      <c r="AE211" s="55"/>
      <c r="AF211" s="55"/>
      <c r="AG211" s="55"/>
      <c r="AH211" s="55"/>
      <c r="AI211" s="55"/>
      <c r="AJ211" s="55"/>
      <c r="AK211" s="55"/>
      <c r="AL211" s="55"/>
      <c r="AM211" s="55"/>
      <c r="AN211" s="55"/>
      <c r="AO211" s="55"/>
      <c r="AP211" s="55"/>
      <c r="AQ211" s="55"/>
      <c r="AR211" s="55"/>
      <c r="AS211" s="55"/>
      <c r="AT211" s="55"/>
      <c r="AU211" s="55"/>
      <c r="AV211" s="55"/>
      <c r="AW211" s="55"/>
      <c r="AX211" s="55"/>
      <c r="AY211" s="55"/>
      <c r="AZ211" s="55"/>
      <c r="BA211" s="55"/>
      <c r="BB211" s="55"/>
      <c r="BC211" s="55"/>
      <c r="BD211" s="55"/>
      <c r="BE211" s="55"/>
      <c r="BF211" s="55"/>
      <c r="BG211" s="55"/>
      <c r="BH211" s="55"/>
      <c r="BI211" s="55"/>
      <c r="BJ211" s="55"/>
      <c r="BK211" s="55"/>
      <c r="BL211" s="55"/>
      <c r="BM211" s="55"/>
      <c r="BN211" s="55"/>
      <c r="BO211" s="55"/>
      <c r="BP211" s="55"/>
      <c r="BQ211" s="55"/>
      <c r="BR211" s="55"/>
      <c r="BS211" s="55"/>
      <c r="BT211" s="55"/>
      <c r="BU211" s="55"/>
      <c r="BV211" s="55"/>
      <c r="BW211" s="55"/>
      <c r="BX211" s="55"/>
      <c r="BY211" s="55"/>
      <c r="BZ211" s="55"/>
      <c r="CA211" s="55"/>
      <c r="CB211" s="55"/>
      <c r="CC211" s="55"/>
      <c r="CD211" s="55"/>
      <c r="CE211" s="55"/>
      <c r="CF211" s="55"/>
      <c r="CG211" s="55"/>
      <c r="CH211" s="55"/>
      <c r="CI211" s="55"/>
      <c r="CJ211" s="55"/>
      <c r="CK211" s="55"/>
      <c r="CL211" s="55"/>
      <c r="CM211" s="55"/>
      <c r="CN211" s="55"/>
      <c r="CO211" s="55"/>
      <c r="CP211" s="55"/>
      <c r="CQ211" s="55"/>
      <c r="CR211" s="55"/>
      <c r="CS211" s="55"/>
      <c r="CT211" s="55"/>
      <c r="CU211" s="55"/>
      <c r="CV211" s="55"/>
      <c r="CW211" s="55"/>
      <c r="CX211" s="55"/>
      <c r="CY211" s="55"/>
      <c r="CZ211" s="55"/>
      <c r="DA211" s="55"/>
    </row>
    <row r="212" spans="1:105" s="59" customFormat="1" ht="32.25" customHeight="1" x14ac:dyDescent="0.2">
      <c r="A212" s="469" t="s">
        <v>0</v>
      </c>
      <c r="B212" s="470"/>
      <c r="C212" s="470"/>
      <c r="D212" s="470"/>
      <c r="E212" s="470"/>
      <c r="F212" s="470"/>
      <c r="G212" s="471"/>
      <c r="H212" s="469" t="s">
        <v>14</v>
      </c>
      <c r="I212" s="470"/>
      <c r="J212" s="470"/>
      <c r="K212" s="470"/>
      <c r="L212" s="470"/>
      <c r="M212" s="470"/>
      <c r="N212" s="470"/>
      <c r="O212" s="470"/>
      <c r="P212" s="470"/>
      <c r="Q212" s="470"/>
      <c r="R212" s="470"/>
      <c r="S212" s="470"/>
      <c r="T212" s="470"/>
      <c r="U212" s="470"/>
      <c r="V212" s="470"/>
      <c r="W212" s="470"/>
      <c r="X212" s="470"/>
      <c r="Y212" s="470"/>
      <c r="Z212" s="470"/>
      <c r="AA212" s="470"/>
      <c r="AB212" s="470"/>
      <c r="AC212" s="470"/>
      <c r="AD212" s="470"/>
      <c r="AE212" s="470"/>
      <c r="AF212" s="470"/>
      <c r="AG212" s="470"/>
      <c r="AH212" s="470"/>
      <c r="AI212" s="470"/>
      <c r="AJ212" s="470"/>
      <c r="AK212" s="470"/>
      <c r="AL212" s="470"/>
      <c r="AM212" s="470"/>
      <c r="AN212" s="470"/>
      <c r="AO212" s="470"/>
      <c r="AP212" s="470"/>
      <c r="AQ212" s="470"/>
      <c r="AR212" s="470"/>
      <c r="AS212" s="470"/>
      <c r="AT212" s="470"/>
      <c r="AU212" s="470"/>
      <c r="AV212" s="470"/>
      <c r="AW212" s="470"/>
      <c r="AX212" s="470"/>
      <c r="AY212" s="470"/>
      <c r="AZ212" s="470"/>
      <c r="BA212" s="470"/>
      <c r="BB212" s="470"/>
      <c r="BC212" s="470"/>
      <c r="BD212" s="470"/>
      <c r="BE212" s="470"/>
      <c r="BF212" s="470"/>
      <c r="BG212" s="470"/>
      <c r="BH212" s="470"/>
      <c r="BI212" s="470"/>
      <c r="BJ212" s="470"/>
      <c r="BK212" s="470"/>
      <c r="BL212" s="470"/>
      <c r="BM212" s="470"/>
      <c r="BN212" s="470"/>
      <c r="BO212" s="470"/>
      <c r="BP212" s="470"/>
      <c r="BQ212" s="470"/>
      <c r="BR212" s="470"/>
      <c r="BS212" s="471"/>
      <c r="BT212" s="469" t="s">
        <v>79</v>
      </c>
      <c r="BU212" s="470"/>
      <c r="BV212" s="470"/>
      <c r="BW212" s="470"/>
      <c r="BX212" s="470"/>
      <c r="BY212" s="470"/>
      <c r="BZ212" s="470"/>
      <c r="CA212" s="470"/>
      <c r="CB212" s="470"/>
      <c r="CC212" s="470"/>
      <c r="CD212" s="470"/>
      <c r="CE212" s="470"/>
      <c r="CF212" s="470"/>
      <c r="CG212" s="470"/>
      <c r="CH212" s="470"/>
      <c r="CI212" s="471"/>
      <c r="CJ212" s="469" t="s">
        <v>80</v>
      </c>
      <c r="CK212" s="470"/>
      <c r="CL212" s="470"/>
      <c r="CM212" s="470"/>
      <c r="CN212" s="470"/>
      <c r="CO212" s="470"/>
      <c r="CP212" s="470"/>
      <c r="CQ212" s="470"/>
      <c r="CR212" s="470"/>
      <c r="CS212" s="470"/>
      <c r="CT212" s="470"/>
      <c r="CU212" s="470"/>
      <c r="CV212" s="470"/>
      <c r="CW212" s="470"/>
      <c r="CX212" s="470"/>
      <c r="CY212" s="470"/>
      <c r="CZ212" s="470"/>
      <c r="DA212" s="471"/>
    </row>
    <row r="213" spans="1:105" ht="12" customHeight="1" x14ac:dyDescent="0.25">
      <c r="A213" s="408">
        <v>1</v>
      </c>
      <c r="B213" s="409"/>
      <c r="C213" s="409"/>
      <c r="D213" s="409"/>
      <c r="E213" s="409"/>
      <c r="F213" s="409"/>
      <c r="G213" s="410"/>
      <c r="H213" s="408">
        <v>2</v>
      </c>
      <c r="I213" s="409"/>
      <c r="J213" s="409"/>
      <c r="K213" s="409"/>
      <c r="L213" s="409"/>
      <c r="M213" s="409"/>
      <c r="N213" s="409"/>
      <c r="O213" s="409"/>
      <c r="P213" s="409"/>
      <c r="Q213" s="409"/>
      <c r="R213" s="409"/>
      <c r="S213" s="409"/>
      <c r="T213" s="409"/>
      <c r="U213" s="409"/>
      <c r="V213" s="409"/>
      <c r="W213" s="409"/>
      <c r="X213" s="409"/>
      <c r="Y213" s="409"/>
      <c r="Z213" s="409"/>
      <c r="AA213" s="409"/>
      <c r="AB213" s="409"/>
      <c r="AC213" s="409"/>
      <c r="AD213" s="409"/>
      <c r="AE213" s="409"/>
      <c r="AF213" s="409"/>
      <c r="AG213" s="409"/>
      <c r="AH213" s="409"/>
      <c r="AI213" s="409"/>
      <c r="AJ213" s="409"/>
      <c r="AK213" s="409"/>
      <c r="AL213" s="409"/>
      <c r="AM213" s="409"/>
      <c r="AN213" s="409"/>
      <c r="AO213" s="409"/>
      <c r="AP213" s="409"/>
      <c r="AQ213" s="409"/>
      <c r="AR213" s="409"/>
      <c r="AS213" s="409"/>
      <c r="AT213" s="409"/>
      <c r="AU213" s="409"/>
      <c r="AV213" s="409"/>
      <c r="AW213" s="409"/>
      <c r="AX213" s="409"/>
      <c r="AY213" s="409"/>
      <c r="AZ213" s="409"/>
      <c r="BA213" s="409"/>
      <c r="BB213" s="409"/>
      <c r="BC213" s="409"/>
      <c r="BD213" s="409"/>
      <c r="BE213" s="409"/>
      <c r="BF213" s="409"/>
      <c r="BG213" s="409"/>
      <c r="BH213" s="409"/>
      <c r="BI213" s="409"/>
      <c r="BJ213" s="409"/>
      <c r="BK213" s="409"/>
      <c r="BL213" s="409"/>
      <c r="BM213" s="409"/>
      <c r="BN213" s="409"/>
      <c r="BO213" s="409"/>
      <c r="BP213" s="409"/>
      <c r="BQ213" s="409"/>
      <c r="BR213" s="409"/>
      <c r="BS213" s="410"/>
      <c r="BT213" s="408">
        <v>3</v>
      </c>
      <c r="BU213" s="409"/>
      <c r="BV213" s="409"/>
      <c r="BW213" s="409"/>
      <c r="BX213" s="409"/>
      <c r="BY213" s="409"/>
      <c r="BZ213" s="409"/>
      <c r="CA213" s="409"/>
      <c r="CB213" s="409"/>
      <c r="CC213" s="409"/>
      <c r="CD213" s="409"/>
      <c r="CE213" s="409"/>
      <c r="CF213" s="409"/>
      <c r="CG213" s="409"/>
      <c r="CH213" s="409"/>
      <c r="CI213" s="410"/>
      <c r="CJ213" s="408">
        <v>4</v>
      </c>
      <c r="CK213" s="409"/>
      <c r="CL213" s="409"/>
      <c r="CM213" s="409"/>
      <c r="CN213" s="409"/>
      <c r="CO213" s="409"/>
      <c r="CP213" s="409"/>
      <c r="CQ213" s="409"/>
      <c r="CR213" s="409"/>
      <c r="CS213" s="409"/>
      <c r="CT213" s="409"/>
      <c r="CU213" s="409"/>
      <c r="CV213" s="409"/>
      <c r="CW213" s="409"/>
      <c r="CX213" s="409"/>
      <c r="CY213" s="409"/>
      <c r="CZ213" s="409"/>
      <c r="DA213" s="410"/>
    </row>
    <row r="214" spans="1:105" s="56" customFormat="1" ht="14.25" customHeight="1" x14ac:dyDescent="0.2">
      <c r="A214" s="530" t="s">
        <v>26</v>
      </c>
      <c r="B214" s="531"/>
      <c r="C214" s="531"/>
      <c r="D214" s="531"/>
      <c r="E214" s="531"/>
      <c r="F214" s="531"/>
      <c r="G214" s="532"/>
      <c r="H214" s="610" t="s">
        <v>97</v>
      </c>
      <c r="I214" s="611"/>
      <c r="J214" s="611"/>
      <c r="K214" s="611"/>
      <c r="L214" s="611"/>
      <c r="M214" s="611"/>
      <c r="N214" s="611"/>
      <c r="O214" s="611"/>
      <c r="P214" s="611"/>
      <c r="Q214" s="611"/>
      <c r="R214" s="611"/>
      <c r="S214" s="611"/>
      <c r="T214" s="611"/>
      <c r="U214" s="611"/>
      <c r="V214" s="611"/>
      <c r="W214" s="611"/>
      <c r="X214" s="611"/>
      <c r="Y214" s="611"/>
      <c r="Z214" s="611"/>
      <c r="AA214" s="611"/>
      <c r="AB214" s="611"/>
      <c r="AC214" s="611"/>
      <c r="AD214" s="611"/>
      <c r="AE214" s="611"/>
      <c r="AF214" s="611"/>
      <c r="AG214" s="611"/>
      <c r="AH214" s="611"/>
      <c r="AI214" s="611"/>
      <c r="AJ214" s="611"/>
      <c r="AK214" s="611"/>
      <c r="AL214" s="611"/>
      <c r="AM214" s="611"/>
      <c r="AN214" s="611"/>
      <c r="AO214" s="611"/>
      <c r="AP214" s="611"/>
      <c r="AQ214" s="611"/>
      <c r="AR214" s="611"/>
      <c r="AS214" s="611"/>
      <c r="AT214" s="611"/>
      <c r="AU214" s="611"/>
      <c r="AV214" s="611"/>
      <c r="AW214" s="611"/>
      <c r="AX214" s="611"/>
      <c r="AY214" s="611"/>
      <c r="AZ214" s="611"/>
      <c r="BA214" s="611"/>
      <c r="BB214" s="611"/>
      <c r="BC214" s="611"/>
      <c r="BD214" s="611"/>
      <c r="BE214" s="611"/>
      <c r="BF214" s="611"/>
      <c r="BG214" s="611"/>
      <c r="BH214" s="611"/>
      <c r="BI214" s="611"/>
      <c r="BJ214" s="611"/>
      <c r="BK214" s="611"/>
      <c r="BL214" s="611"/>
      <c r="BM214" s="611"/>
      <c r="BN214" s="611"/>
      <c r="BO214" s="611"/>
      <c r="BP214" s="611"/>
      <c r="BQ214" s="611"/>
      <c r="BR214" s="611"/>
      <c r="BS214" s="612"/>
      <c r="BT214" s="555"/>
      <c r="BU214" s="556"/>
      <c r="BV214" s="556"/>
      <c r="BW214" s="556"/>
      <c r="BX214" s="556"/>
      <c r="BY214" s="556"/>
      <c r="BZ214" s="556"/>
      <c r="CA214" s="556"/>
      <c r="CB214" s="556"/>
      <c r="CC214" s="556"/>
      <c r="CD214" s="556"/>
      <c r="CE214" s="556"/>
      <c r="CF214" s="556"/>
      <c r="CG214" s="556"/>
      <c r="CH214" s="556"/>
      <c r="CI214" s="557"/>
      <c r="CJ214" s="405">
        <f>CJ216+CJ217+CJ218</f>
        <v>44500</v>
      </c>
      <c r="CK214" s="406"/>
      <c r="CL214" s="406"/>
      <c r="CM214" s="406"/>
      <c r="CN214" s="406"/>
      <c r="CO214" s="406"/>
      <c r="CP214" s="406"/>
      <c r="CQ214" s="406"/>
      <c r="CR214" s="406"/>
      <c r="CS214" s="406"/>
      <c r="CT214" s="406"/>
      <c r="CU214" s="406"/>
      <c r="CV214" s="406"/>
      <c r="CW214" s="406"/>
      <c r="CX214" s="406"/>
      <c r="CY214" s="406"/>
      <c r="CZ214" s="406"/>
      <c r="DA214" s="407"/>
    </row>
    <row r="215" spans="1:105" ht="12" customHeight="1" x14ac:dyDescent="0.25">
      <c r="A215" s="490"/>
      <c r="B215" s="491"/>
      <c r="C215" s="491"/>
      <c r="D215" s="491"/>
      <c r="E215" s="491"/>
      <c r="F215" s="491"/>
      <c r="G215" s="492"/>
      <c r="H215" s="552" t="s">
        <v>98</v>
      </c>
      <c r="I215" s="553"/>
      <c r="J215" s="553"/>
      <c r="K215" s="553"/>
      <c r="L215" s="553"/>
      <c r="M215" s="553"/>
      <c r="N215" s="553"/>
      <c r="O215" s="553"/>
      <c r="P215" s="553"/>
      <c r="Q215" s="553"/>
      <c r="R215" s="553"/>
      <c r="S215" s="553"/>
      <c r="T215" s="553"/>
      <c r="U215" s="553"/>
      <c r="V215" s="553"/>
      <c r="W215" s="553"/>
      <c r="X215" s="553"/>
      <c r="Y215" s="553"/>
      <c r="Z215" s="553"/>
      <c r="AA215" s="553"/>
      <c r="AB215" s="553"/>
      <c r="AC215" s="553"/>
      <c r="AD215" s="553"/>
      <c r="AE215" s="553"/>
      <c r="AF215" s="553"/>
      <c r="AG215" s="553"/>
      <c r="AH215" s="553"/>
      <c r="AI215" s="553"/>
      <c r="AJ215" s="553"/>
      <c r="AK215" s="553"/>
      <c r="AL215" s="553"/>
      <c r="AM215" s="553"/>
      <c r="AN215" s="553"/>
      <c r="AO215" s="553"/>
      <c r="AP215" s="553"/>
      <c r="AQ215" s="553"/>
      <c r="AR215" s="553"/>
      <c r="AS215" s="553"/>
      <c r="AT215" s="553"/>
      <c r="AU215" s="553"/>
      <c r="AV215" s="553"/>
      <c r="AW215" s="553"/>
      <c r="AX215" s="553"/>
      <c r="AY215" s="553"/>
      <c r="AZ215" s="553"/>
      <c r="BA215" s="553"/>
      <c r="BB215" s="553"/>
      <c r="BC215" s="553"/>
      <c r="BD215" s="553"/>
      <c r="BE215" s="553"/>
      <c r="BF215" s="553"/>
      <c r="BG215" s="553"/>
      <c r="BH215" s="553"/>
      <c r="BI215" s="553"/>
      <c r="BJ215" s="553"/>
      <c r="BK215" s="553"/>
      <c r="BL215" s="553"/>
      <c r="BM215" s="553"/>
      <c r="BN215" s="553"/>
      <c r="BO215" s="553"/>
      <c r="BP215" s="553"/>
      <c r="BQ215" s="553"/>
      <c r="BR215" s="553"/>
      <c r="BS215" s="554"/>
      <c r="BT215" s="555"/>
      <c r="BU215" s="556"/>
      <c r="BV215" s="556"/>
      <c r="BW215" s="556"/>
      <c r="BX215" s="556"/>
      <c r="BY215" s="556"/>
      <c r="BZ215" s="556"/>
      <c r="CA215" s="556"/>
      <c r="CB215" s="556"/>
      <c r="CC215" s="556"/>
      <c r="CD215" s="556"/>
      <c r="CE215" s="556"/>
      <c r="CF215" s="556"/>
      <c r="CG215" s="556"/>
      <c r="CH215" s="556"/>
      <c r="CI215" s="557"/>
      <c r="CJ215" s="419"/>
      <c r="CK215" s="420"/>
      <c r="CL215" s="420"/>
      <c r="CM215" s="420"/>
      <c r="CN215" s="420"/>
      <c r="CO215" s="420"/>
      <c r="CP215" s="420"/>
      <c r="CQ215" s="420"/>
      <c r="CR215" s="420"/>
      <c r="CS215" s="420"/>
      <c r="CT215" s="420"/>
      <c r="CU215" s="420"/>
      <c r="CV215" s="420"/>
      <c r="CW215" s="420"/>
      <c r="CX215" s="420"/>
      <c r="CY215" s="420"/>
      <c r="CZ215" s="420"/>
      <c r="DA215" s="421"/>
    </row>
    <row r="216" spans="1:105" s="57" customFormat="1" ht="12.75" customHeight="1" x14ac:dyDescent="0.2">
      <c r="A216" s="490" t="s">
        <v>27</v>
      </c>
      <c r="B216" s="491"/>
      <c r="C216" s="491"/>
      <c r="D216" s="491"/>
      <c r="E216" s="491"/>
      <c r="F216" s="491"/>
      <c r="G216" s="492"/>
      <c r="H216" s="516" t="s">
        <v>729</v>
      </c>
      <c r="I216" s="517"/>
      <c r="J216" s="517"/>
      <c r="K216" s="517"/>
      <c r="L216" s="517"/>
      <c r="M216" s="517"/>
      <c r="N216" s="517"/>
      <c r="O216" s="517"/>
      <c r="P216" s="517"/>
      <c r="Q216" s="517"/>
      <c r="R216" s="517"/>
      <c r="S216" s="517"/>
      <c r="T216" s="517"/>
      <c r="U216" s="517"/>
      <c r="V216" s="517"/>
      <c r="W216" s="517"/>
      <c r="X216" s="517"/>
      <c r="Y216" s="517"/>
      <c r="Z216" s="517"/>
      <c r="AA216" s="517"/>
      <c r="AB216" s="517"/>
      <c r="AC216" s="517"/>
      <c r="AD216" s="517"/>
      <c r="AE216" s="517"/>
      <c r="AF216" s="517"/>
      <c r="AG216" s="517"/>
      <c r="AH216" s="517"/>
      <c r="AI216" s="517"/>
      <c r="AJ216" s="517"/>
      <c r="AK216" s="517"/>
      <c r="AL216" s="517"/>
      <c r="AM216" s="517"/>
      <c r="AN216" s="517"/>
      <c r="AO216" s="517"/>
      <c r="AP216" s="517"/>
      <c r="AQ216" s="517"/>
      <c r="AR216" s="517"/>
      <c r="AS216" s="517"/>
      <c r="AT216" s="517"/>
      <c r="AU216" s="517"/>
      <c r="AV216" s="517"/>
      <c r="AW216" s="517"/>
      <c r="AX216" s="517"/>
      <c r="AY216" s="517"/>
      <c r="AZ216" s="517"/>
      <c r="BA216" s="517"/>
      <c r="BB216" s="517"/>
      <c r="BC216" s="517"/>
      <c r="BD216" s="517"/>
      <c r="BE216" s="517"/>
      <c r="BF216" s="517"/>
      <c r="BG216" s="517"/>
      <c r="BH216" s="517"/>
      <c r="BI216" s="517"/>
      <c r="BJ216" s="517"/>
      <c r="BK216" s="517"/>
      <c r="BL216" s="517"/>
      <c r="BM216" s="517"/>
      <c r="BN216" s="517"/>
      <c r="BO216" s="517"/>
      <c r="BP216" s="517"/>
      <c r="BQ216" s="517"/>
      <c r="BR216" s="517"/>
      <c r="BS216" s="518"/>
      <c r="BT216" s="484">
        <v>1</v>
      </c>
      <c r="BU216" s="485"/>
      <c r="BV216" s="485"/>
      <c r="BW216" s="485"/>
      <c r="BX216" s="485"/>
      <c r="BY216" s="485"/>
      <c r="BZ216" s="485"/>
      <c r="CA216" s="485"/>
      <c r="CB216" s="485"/>
      <c r="CC216" s="485"/>
      <c r="CD216" s="485"/>
      <c r="CE216" s="485"/>
      <c r="CF216" s="485"/>
      <c r="CG216" s="485"/>
      <c r="CH216" s="485"/>
      <c r="CI216" s="486"/>
      <c r="CJ216" s="419">
        <v>13000</v>
      </c>
      <c r="CK216" s="420"/>
      <c r="CL216" s="420"/>
      <c r="CM216" s="420"/>
      <c r="CN216" s="420"/>
      <c r="CO216" s="420"/>
      <c r="CP216" s="420"/>
      <c r="CQ216" s="420"/>
      <c r="CR216" s="420"/>
      <c r="CS216" s="420"/>
      <c r="CT216" s="420"/>
      <c r="CU216" s="420"/>
      <c r="CV216" s="420"/>
      <c r="CW216" s="420"/>
      <c r="CX216" s="420"/>
      <c r="CY216" s="420"/>
      <c r="CZ216" s="420"/>
      <c r="DA216" s="421"/>
    </row>
    <row r="217" spans="1:105" s="58" customFormat="1" ht="12.75" x14ac:dyDescent="0.2">
      <c r="A217" s="411" t="s">
        <v>28</v>
      </c>
      <c r="B217" s="411"/>
      <c r="C217" s="411"/>
      <c r="D217" s="411"/>
      <c r="E217" s="411"/>
      <c r="F217" s="411"/>
      <c r="G217" s="411"/>
      <c r="H217" s="516" t="s">
        <v>730</v>
      </c>
      <c r="I217" s="517"/>
      <c r="J217" s="517"/>
      <c r="K217" s="517"/>
      <c r="L217" s="517"/>
      <c r="M217" s="517"/>
      <c r="N217" s="517"/>
      <c r="O217" s="517"/>
      <c r="P217" s="517"/>
      <c r="Q217" s="517"/>
      <c r="R217" s="517"/>
      <c r="S217" s="517"/>
      <c r="T217" s="517"/>
      <c r="U217" s="517"/>
      <c r="V217" s="517"/>
      <c r="W217" s="517"/>
      <c r="X217" s="517"/>
      <c r="Y217" s="517"/>
      <c r="Z217" s="517"/>
      <c r="AA217" s="517"/>
      <c r="AB217" s="517"/>
      <c r="AC217" s="517"/>
      <c r="AD217" s="517"/>
      <c r="AE217" s="517"/>
      <c r="AF217" s="517"/>
      <c r="AG217" s="517"/>
      <c r="AH217" s="517"/>
      <c r="AI217" s="517"/>
      <c r="AJ217" s="517"/>
      <c r="AK217" s="517"/>
      <c r="AL217" s="517"/>
      <c r="AM217" s="517"/>
      <c r="AN217" s="517"/>
      <c r="AO217" s="517"/>
      <c r="AP217" s="517"/>
      <c r="AQ217" s="517"/>
      <c r="AR217" s="517"/>
      <c r="AS217" s="517"/>
      <c r="AT217" s="517"/>
      <c r="AU217" s="517"/>
      <c r="AV217" s="517"/>
      <c r="AW217" s="517"/>
      <c r="AX217" s="517"/>
      <c r="AY217" s="517"/>
      <c r="AZ217" s="517"/>
      <c r="BA217" s="517"/>
      <c r="BB217" s="517"/>
      <c r="BC217" s="517"/>
      <c r="BD217" s="517"/>
      <c r="BE217" s="517"/>
      <c r="BF217" s="517"/>
      <c r="BG217" s="517"/>
      <c r="BH217" s="517"/>
      <c r="BI217" s="517"/>
      <c r="BJ217" s="517"/>
      <c r="BK217" s="517"/>
      <c r="BL217" s="517"/>
      <c r="BM217" s="517"/>
      <c r="BN217" s="517"/>
      <c r="BO217" s="517"/>
      <c r="BP217" s="517"/>
      <c r="BQ217" s="517"/>
      <c r="BR217" s="517"/>
      <c r="BS217" s="518"/>
      <c r="BT217" s="561">
        <v>1</v>
      </c>
      <c r="BU217" s="561"/>
      <c r="BV217" s="561"/>
      <c r="BW217" s="561"/>
      <c r="BX217" s="561"/>
      <c r="BY217" s="561"/>
      <c r="BZ217" s="561"/>
      <c r="CA217" s="561"/>
      <c r="CB217" s="561"/>
      <c r="CC217" s="561"/>
      <c r="CD217" s="561"/>
      <c r="CE217" s="561"/>
      <c r="CF217" s="561"/>
      <c r="CG217" s="561"/>
      <c r="CH217" s="561"/>
      <c r="CI217" s="561"/>
      <c r="CJ217" s="419">
        <v>14000</v>
      </c>
      <c r="CK217" s="420"/>
      <c r="CL217" s="420"/>
      <c r="CM217" s="420"/>
      <c r="CN217" s="420"/>
      <c r="CO217" s="420"/>
      <c r="CP217" s="420"/>
      <c r="CQ217" s="420"/>
      <c r="CR217" s="420"/>
      <c r="CS217" s="420"/>
      <c r="CT217" s="420"/>
      <c r="CU217" s="420"/>
      <c r="CV217" s="420"/>
      <c r="CW217" s="420"/>
      <c r="CX217" s="420"/>
      <c r="CY217" s="420"/>
      <c r="CZ217" s="420"/>
      <c r="DA217" s="421"/>
    </row>
    <row r="218" spans="1:105" s="59" customFormat="1" ht="15" customHeight="1" x14ac:dyDescent="0.2">
      <c r="A218" s="411" t="s">
        <v>29</v>
      </c>
      <c r="B218" s="411"/>
      <c r="C218" s="411"/>
      <c r="D218" s="411"/>
      <c r="E218" s="411"/>
      <c r="F218" s="411"/>
      <c r="G218" s="411"/>
      <c r="H218" s="516" t="s">
        <v>719</v>
      </c>
      <c r="I218" s="517"/>
      <c r="J218" s="517"/>
      <c r="K218" s="517"/>
      <c r="L218" s="517"/>
      <c r="M218" s="517"/>
      <c r="N218" s="517"/>
      <c r="O218" s="517"/>
      <c r="P218" s="517"/>
      <c r="Q218" s="517"/>
      <c r="R218" s="517"/>
      <c r="S218" s="517"/>
      <c r="T218" s="517"/>
      <c r="U218" s="517"/>
      <c r="V218" s="517"/>
      <c r="W218" s="517"/>
      <c r="X218" s="517"/>
      <c r="Y218" s="517"/>
      <c r="Z218" s="517"/>
      <c r="AA218" s="517"/>
      <c r="AB218" s="517"/>
      <c r="AC218" s="517"/>
      <c r="AD218" s="517"/>
      <c r="AE218" s="517"/>
      <c r="AF218" s="517"/>
      <c r="AG218" s="517"/>
      <c r="AH218" s="517"/>
      <c r="AI218" s="517"/>
      <c r="AJ218" s="517"/>
      <c r="AK218" s="517"/>
      <c r="AL218" s="517"/>
      <c r="AM218" s="517"/>
      <c r="AN218" s="517"/>
      <c r="AO218" s="517"/>
      <c r="AP218" s="517"/>
      <c r="AQ218" s="517"/>
      <c r="AR218" s="517"/>
      <c r="AS218" s="517"/>
      <c r="AT218" s="517"/>
      <c r="AU218" s="517"/>
      <c r="AV218" s="517"/>
      <c r="AW218" s="517"/>
      <c r="AX218" s="517"/>
      <c r="AY218" s="517"/>
      <c r="AZ218" s="517"/>
      <c r="BA218" s="517"/>
      <c r="BB218" s="517"/>
      <c r="BC218" s="517"/>
      <c r="BD218" s="517"/>
      <c r="BE218" s="517"/>
      <c r="BF218" s="517"/>
      <c r="BG218" s="517"/>
      <c r="BH218" s="517"/>
      <c r="BI218" s="517"/>
      <c r="BJ218" s="517"/>
      <c r="BK218" s="517"/>
      <c r="BL218" s="517"/>
      <c r="BM218" s="517"/>
      <c r="BN218" s="517"/>
      <c r="BO218" s="517"/>
      <c r="BP218" s="517"/>
      <c r="BQ218" s="517"/>
      <c r="BR218" s="517"/>
      <c r="BS218" s="518"/>
      <c r="BT218" s="561">
        <v>1</v>
      </c>
      <c r="BU218" s="561"/>
      <c r="BV218" s="561"/>
      <c r="BW218" s="561"/>
      <c r="BX218" s="561"/>
      <c r="BY218" s="561"/>
      <c r="BZ218" s="561"/>
      <c r="CA218" s="561"/>
      <c r="CB218" s="561"/>
      <c r="CC218" s="561"/>
      <c r="CD218" s="561"/>
      <c r="CE218" s="561"/>
      <c r="CF218" s="561"/>
      <c r="CG218" s="561"/>
      <c r="CH218" s="561"/>
      <c r="CI218" s="561"/>
      <c r="CJ218" s="419">
        <v>17500</v>
      </c>
      <c r="CK218" s="420"/>
      <c r="CL218" s="420"/>
      <c r="CM218" s="420"/>
      <c r="CN218" s="420"/>
      <c r="CO218" s="420"/>
      <c r="CP218" s="420"/>
      <c r="CQ218" s="420"/>
      <c r="CR218" s="420"/>
      <c r="CS218" s="420"/>
      <c r="CT218" s="420"/>
      <c r="CU218" s="420"/>
      <c r="CV218" s="420"/>
      <c r="CW218" s="420"/>
      <c r="CX218" s="420"/>
      <c r="CY218" s="420"/>
      <c r="CZ218" s="420"/>
      <c r="DA218" s="421"/>
    </row>
    <row r="219" spans="1:105" s="59" customFormat="1" ht="15" customHeight="1" x14ac:dyDescent="0.2">
      <c r="A219" s="450" t="s">
        <v>30</v>
      </c>
      <c r="B219" s="450"/>
      <c r="C219" s="450"/>
      <c r="D219" s="450"/>
      <c r="E219" s="450"/>
      <c r="F219" s="450"/>
      <c r="G219" s="450"/>
      <c r="H219" s="661" t="s">
        <v>114</v>
      </c>
      <c r="I219" s="662"/>
      <c r="J219" s="662"/>
      <c r="K219" s="662"/>
      <c r="L219" s="662"/>
      <c r="M219" s="662"/>
      <c r="N219" s="662"/>
      <c r="O219" s="662"/>
      <c r="P219" s="662"/>
      <c r="Q219" s="662"/>
      <c r="R219" s="662"/>
      <c r="S219" s="662"/>
      <c r="T219" s="662"/>
      <c r="U219" s="662"/>
      <c r="V219" s="662"/>
      <c r="W219" s="662"/>
      <c r="X219" s="662"/>
      <c r="Y219" s="662"/>
      <c r="Z219" s="662"/>
      <c r="AA219" s="662"/>
      <c r="AB219" s="662"/>
      <c r="AC219" s="662"/>
      <c r="AD219" s="662"/>
      <c r="AE219" s="662"/>
      <c r="AF219" s="662"/>
      <c r="AG219" s="662"/>
      <c r="AH219" s="662"/>
      <c r="AI219" s="662"/>
      <c r="AJ219" s="662"/>
      <c r="AK219" s="662"/>
      <c r="AL219" s="662"/>
      <c r="AM219" s="662"/>
      <c r="AN219" s="662"/>
      <c r="AO219" s="662"/>
      <c r="AP219" s="662"/>
      <c r="AQ219" s="662"/>
      <c r="AR219" s="662"/>
      <c r="AS219" s="662"/>
      <c r="AT219" s="662"/>
      <c r="AU219" s="662"/>
      <c r="AV219" s="662"/>
      <c r="AW219" s="662"/>
      <c r="AX219" s="662"/>
      <c r="AY219" s="662"/>
      <c r="AZ219" s="662"/>
      <c r="BA219" s="662"/>
      <c r="BB219" s="662"/>
      <c r="BC219" s="662"/>
      <c r="BD219" s="662"/>
      <c r="BE219" s="662"/>
      <c r="BF219" s="662"/>
      <c r="BG219" s="662"/>
      <c r="BH219" s="662"/>
      <c r="BI219" s="662"/>
      <c r="BJ219" s="662"/>
      <c r="BK219" s="662"/>
      <c r="BL219" s="662"/>
      <c r="BM219" s="662"/>
      <c r="BN219" s="662"/>
      <c r="BO219" s="662"/>
      <c r="BP219" s="662"/>
      <c r="BQ219" s="662"/>
      <c r="BR219" s="662"/>
      <c r="BS219" s="663"/>
      <c r="BT219" s="404"/>
      <c r="BU219" s="404"/>
      <c r="BV219" s="404"/>
      <c r="BW219" s="404"/>
      <c r="BX219" s="404"/>
      <c r="BY219" s="404"/>
      <c r="BZ219" s="404"/>
      <c r="CA219" s="404"/>
      <c r="CB219" s="404"/>
      <c r="CC219" s="404"/>
      <c r="CD219" s="404"/>
      <c r="CE219" s="404"/>
      <c r="CF219" s="404"/>
      <c r="CG219" s="404"/>
      <c r="CH219" s="404"/>
      <c r="CI219" s="404"/>
      <c r="CJ219" s="664">
        <f>SUM(CJ220:DA222)</f>
        <v>7200</v>
      </c>
      <c r="CK219" s="665"/>
      <c r="CL219" s="665"/>
      <c r="CM219" s="665"/>
      <c r="CN219" s="665"/>
      <c r="CO219" s="665"/>
      <c r="CP219" s="665"/>
      <c r="CQ219" s="665"/>
      <c r="CR219" s="665"/>
      <c r="CS219" s="665"/>
      <c r="CT219" s="665"/>
      <c r="CU219" s="665"/>
      <c r="CV219" s="665"/>
      <c r="CW219" s="665"/>
      <c r="CX219" s="665"/>
      <c r="CY219" s="665"/>
      <c r="CZ219" s="665"/>
      <c r="DA219" s="666"/>
    </row>
    <row r="220" spans="1:105" s="59" customFormat="1" ht="15" customHeight="1" x14ac:dyDescent="0.2">
      <c r="A220" s="411" t="s">
        <v>31</v>
      </c>
      <c r="B220" s="411"/>
      <c r="C220" s="411"/>
      <c r="D220" s="411"/>
      <c r="E220" s="411"/>
      <c r="F220" s="411"/>
      <c r="G220" s="411"/>
      <c r="H220" s="552" t="s">
        <v>731</v>
      </c>
      <c r="I220" s="553"/>
      <c r="J220" s="553"/>
      <c r="K220" s="553"/>
      <c r="L220" s="553"/>
      <c r="M220" s="553"/>
      <c r="N220" s="553"/>
      <c r="O220" s="553"/>
      <c r="P220" s="553"/>
      <c r="Q220" s="553"/>
      <c r="R220" s="553"/>
      <c r="S220" s="553"/>
      <c r="T220" s="553"/>
      <c r="U220" s="553"/>
      <c r="V220" s="553"/>
      <c r="W220" s="553"/>
      <c r="X220" s="553"/>
      <c r="Y220" s="553"/>
      <c r="Z220" s="553"/>
      <c r="AA220" s="553"/>
      <c r="AB220" s="553"/>
      <c r="AC220" s="553"/>
      <c r="AD220" s="553"/>
      <c r="AE220" s="553"/>
      <c r="AF220" s="553"/>
      <c r="AG220" s="553"/>
      <c r="AH220" s="553"/>
      <c r="AI220" s="553"/>
      <c r="AJ220" s="553"/>
      <c r="AK220" s="553"/>
      <c r="AL220" s="553"/>
      <c r="AM220" s="553"/>
      <c r="AN220" s="553"/>
      <c r="AO220" s="553"/>
      <c r="AP220" s="553"/>
      <c r="AQ220" s="553"/>
      <c r="AR220" s="553"/>
      <c r="AS220" s="553"/>
      <c r="AT220" s="553"/>
      <c r="AU220" s="553"/>
      <c r="AV220" s="553"/>
      <c r="AW220" s="553"/>
      <c r="AX220" s="553"/>
      <c r="AY220" s="553"/>
      <c r="AZ220" s="553"/>
      <c r="BA220" s="553"/>
      <c r="BB220" s="553"/>
      <c r="BC220" s="553"/>
      <c r="BD220" s="553"/>
      <c r="BE220" s="553"/>
      <c r="BF220" s="553"/>
      <c r="BG220" s="553"/>
      <c r="BH220" s="553"/>
      <c r="BI220" s="553"/>
      <c r="BJ220" s="553"/>
      <c r="BK220" s="553"/>
      <c r="BL220" s="553"/>
      <c r="BM220" s="553"/>
      <c r="BN220" s="553"/>
      <c r="BO220" s="553"/>
      <c r="BP220" s="553"/>
      <c r="BQ220" s="553"/>
      <c r="BR220" s="553"/>
      <c r="BS220" s="554"/>
      <c r="BT220" s="404">
        <v>1</v>
      </c>
      <c r="BU220" s="404"/>
      <c r="BV220" s="404"/>
      <c r="BW220" s="404"/>
      <c r="BX220" s="404"/>
      <c r="BY220" s="404"/>
      <c r="BZ220" s="404"/>
      <c r="CA220" s="404"/>
      <c r="CB220" s="404"/>
      <c r="CC220" s="404"/>
      <c r="CD220" s="404"/>
      <c r="CE220" s="404"/>
      <c r="CF220" s="404"/>
      <c r="CG220" s="404"/>
      <c r="CH220" s="404"/>
      <c r="CI220" s="404"/>
      <c r="CJ220" s="419">
        <v>2900</v>
      </c>
      <c r="CK220" s="420"/>
      <c r="CL220" s="420"/>
      <c r="CM220" s="420"/>
      <c r="CN220" s="420"/>
      <c r="CO220" s="420"/>
      <c r="CP220" s="420"/>
      <c r="CQ220" s="420"/>
      <c r="CR220" s="420"/>
      <c r="CS220" s="420"/>
      <c r="CT220" s="420"/>
      <c r="CU220" s="420"/>
      <c r="CV220" s="420"/>
      <c r="CW220" s="420"/>
      <c r="CX220" s="420"/>
      <c r="CY220" s="420"/>
      <c r="CZ220" s="420"/>
      <c r="DA220" s="421"/>
    </row>
    <row r="221" spans="1:105" ht="12" customHeight="1" x14ac:dyDescent="0.25">
      <c r="A221" s="411" t="s">
        <v>32</v>
      </c>
      <c r="B221" s="411"/>
      <c r="C221" s="411"/>
      <c r="D221" s="411"/>
      <c r="E221" s="411"/>
      <c r="F221" s="411"/>
      <c r="G221" s="411"/>
      <c r="H221" s="552" t="s">
        <v>732</v>
      </c>
      <c r="I221" s="553"/>
      <c r="J221" s="553"/>
      <c r="K221" s="553"/>
      <c r="L221" s="553"/>
      <c r="M221" s="553"/>
      <c r="N221" s="553"/>
      <c r="O221" s="553"/>
      <c r="P221" s="553"/>
      <c r="Q221" s="553"/>
      <c r="R221" s="553"/>
      <c r="S221" s="553"/>
      <c r="T221" s="553"/>
      <c r="U221" s="553"/>
      <c r="V221" s="553"/>
      <c r="W221" s="553"/>
      <c r="X221" s="553"/>
      <c r="Y221" s="553"/>
      <c r="Z221" s="553"/>
      <c r="AA221" s="553"/>
      <c r="AB221" s="553"/>
      <c r="AC221" s="553"/>
      <c r="AD221" s="553"/>
      <c r="AE221" s="553"/>
      <c r="AF221" s="553"/>
      <c r="AG221" s="553"/>
      <c r="AH221" s="553"/>
      <c r="AI221" s="553"/>
      <c r="AJ221" s="553"/>
      <c r="AK221" s="553"/>
      <c r="AL221" s="553"/>
      <c r="AM221" s="553"/>
      <c r="AN221" s="553"/>
      <c r="AO221" s="553"/>
      <c r="AP221" s="553"/>
      <c r="AQ221" s="553"/>
      <c r="AR221" s="553"/>
      <c r="AS221" s="553"/>
      <c r="AT221" s="553"/>
      <c r="AU221" s="553"/>
      <c r="AV221" s="553"/>
      <c r="AW221" s="553"/>
      <c r="AX221" s="553"/>
      <c r="AY221" s="553"/>
      <c r="AZ221" s="553"/>
      <c r="BA221" s="553"/>
      <c r="BB221" s="553"/>
      <c r="BC221" s="553"/>
      <c r="BD221" s="553"/>
      <c r="BE221" s="553"/>
      <c r="BF221" s="553"/>
      <c r="BG221" s="553"/>
      <c r="BH221" s="553"/>
      <c r="BI221" s="553"/>
      <c r="BJ221" s="553"/>
      <c r="BK221" s="553"/>
      <c r="BL221" s="553"/>
      <c r="BM221" s="553"/>
      <c r="BN221" s="553"/>
      <c r="BO221" s="553"/>
      <c r="BP221" s="553"/>
      <c r="BQ221" s="553"/>
      <c r="BR221" s="553"/>
      <c r="BS221" s="554"/>
      <c r="BT221" s="404">
        <v>1</v>
      </c>
      <c r="BU221" s="404"/>
      <c r="BV221" s="404"/>
      <c r="BW221" s="404"/>
      <c r="BX221" s="404"/>
      <c r="BY221" s="404"/>
      <c r="BZ221" s="404"/>
      <c r="CA221" s="404"/>
      <c r="CB221" s="404"/>
      <c r="CC221" s="404"/>
      <c r="CD221" s="404"/>
      <c r="CE221" s="404"/>
      <c r="CF221" s="404"/>
      <c r="CG221" s="404"/>
      <c r="CH221" s="404"/>
      <c r="CI221" s="404"/>
      <c r="CJ221" s="419">
        <v>2900</v>
      </c>
      <c r="CK221" s="420"/>
      <c r="CL221" s="420"/>
      <c r="CM221" s="420"/>
      <c r="CN221" s="420"/>
      <c r="CO221" s="420"/>
      <c r="CP221" s="420"/>
      <c r="CQ221" s="420"/>
      <c r="CR221" s="420"/>
      <c r="CS221" s="420"/>
      <c r="CT221" s="420"/>
      <c r="CU221" s="420"/>
      <c r="CV221" s="420"/>
      <c r="CW221" s="420"/>
      <c r="CX221" s="420"/>
      <c r="CY221" s="420"/>
      <c r="CZ221" s="420"/>
      <c r="DA221" s="421"/>
    </row>
    <row r="222" spans="1:105" s="56" customFormat="1" ht="14.25" x14ac:dyDescent="0.2">
      <c r="A222" s="411" t="s">
        <v>33</v>
      </c>
      <c r="B222" s="411"/>
      <c r="C222" s="411"/>
      <c r="D222" s="411"/>
      <c r="E222" s="411"/>
      <c r="F222" s="411"/>
      <c r="G222" s="411"/>
      <c r="H222" s="552" t="s">
        <v>688</v>
      </c>
      <c r="I222" s="553"/>
      <c r="J222" s="553"/>
      <c r="K222" s="553"/>
      <c r="L222" s="553"/>
      <c r="M222" s="553"/>
      <c r="N222" s="553"/>
      <c r="O222" s="553"/>
      <c r="P222" s="553"/>
      <c r="Q222" s="553"/>
      <c r="R222" s="553"/>
      <c r="S222" s="553"/>
      <c r="T222" s="553"/>
      <c r="U222" s="553"/>
      <c r="V222" s="553"/>
      <c r="W222" s="553"/>
      <c r="X222" s="553"/>
      <c r="Y222" s="553"/>
      <c r="Z222" s="553"/>
      <c r="AA222" s="553"/>
      <c r="AB222" s="553"/>
      <c r="AC222" s="553"/>
      <c r="AD222" s="553"/>
      <c r="AE222" s="553"/>
      <c r="AF222" s="553"/>
      <c r="AG222" s="553"/>
      <c r="AH222" s="553"/>
      <c r="AI222" s="553"/>
      <c r="AJ222" s="553"/>
      <c r="AK222" s="553"/>
      <c r="AL222" s="553"/>
      <c r="AM222" s="553"/>
      <c r="AN222" s="553"/>
      <c r="AO222" s="553"/>
      <c r="AP222" s="553"/>
      <c r="AQ222" s="553"/>
      <c r="AR222" s="553"/>
      <c r="AS222" s="553"/>
      <c r="AT222" s="553"/>
      <c r="AU222" s="553"/>
      <c r="AV222" s="553"/>
      <c r="AW222" s="553"/>
      <c r="AX222" s="553"/>
      <c r="AY222" s="553"/>
      <c r="AZ222" s="553"/>
      <c r="BA222" s="553"/>
      <c r="BB222" s="553"/>
      <c r="BC222" s="553"/>
      <c r="BD222" s="553"/>
      <c r="BE222" s="553"/>
      <c r="BF222" s="553"/>
      <c r="BG222" s="553"/>
      <c r="BH222" s="553"/>
      <c r="BI222" s="553"/>
      <c r="BJ222" s="553"/>
      <c r="BK222" s="553"/>
      <c r="BL222" s="553"/>
      <c r="BM222" s="553"/>
      <c r="BN222" s="553"/>
      <c r="BO222" s="553"/>
      <c r="BP222" s="553"/>
      <c r="BQ222" s="553"/>
      <c r="BR222" s="553"/>
      <c r="BS222" s="554"/>
      <c r="BT222" s="404">
        <v>1</v>
      </c>
      <c r="BU222" s="404"/>
      <c r="BV222" s="404"/>
      <c r="BW222" s="404"/>
      <c r="BX222" s="404"/>
      <c r="BY222" s="404"/>
      <c r="BZ222" s="404"/>
      <c r="CA222" s="404"/>
      <c r="CB222" s="404"/>
      <c r="CC222" s="404"/>
      <c r="CD222" s="404"/>
      <c r="CE222" s="404"/>
      <c r="CF222" s="404"/>
      <c r="CG222" s="404"/>
      <c r="CH222" s="404"/>
      <c r="CI222" s="404"/>
      <c r="CJ222" s="419">
        <v>1400</v>
      </c>
      <c r="CK222" s="420"/>
      <c r="CL222" s="420"/>
      <c r="CM222" s="420"/>
      <c r="CN222" s="420"/>
      <c r="CO222" s="420"/>
      <c r="CP222" s="420"/>
      <c r="CQ222" s="420"/>
      <c r="CR222" s="420"/>
      <c r="CS222" s="420"/>
      <c r="CT222" s="420"/>
      <c r="CU222" s="420"/>
      <c r="CV222" s="420"/>
      <c r="CW222" s="420"/>
      <c r="CX222" s="420"/>
      <c r="CY222" s="420"/>
      <c r="CZ222" s="420"/>
      <c r="DA222" s="421"/>
    </row>
    <row r="223" spans="1:105" ht="15.75" customHeight="1" x14ac:dyDescent="0.25">
      <c r="A223" s="411"/>
      <c r="B223" s="411"/>
      <c r="C223" s="411"/>
      <c r="D223" s="411"/>
      <c r="E223" s="411"/>
      <c r="F223" s="411"/>
      <c r="G223" s="411"/>
      <c r="H223" s="530" t="s">
        <v>7</v>
      </c>
      <c r="I223" s="531"/>
      <c r="J223" s="531"/>
      <c r="K223" s="531"/>
      <c r="L223" s="531"/>
      <c r="M223" s="531"/>
      <c r="N223" s="531"/>
      <c r="O223" s="531"/>
      <c r="P223" s="531"/>
      <c r="Q223" s="531"/>
      <c r="R223" s="531"/>
      <c r="S223" s="531"/>
      <c r="T223" s="531"/>
      <c r="U223" s="531"/>
      <c r="V223" s="531"/>
      <c r="W223" s="531"/>
      <c r="X223" s="531"/>
      <c r="Y223" s="531"/>
      <c r="Z223" s="531"/>
      <c r="AA223" s="531"/>
      <c r="AB223" s="531"/>
      <c r="AC223" s="531"/>
      <c r="AD223" s="531"/>
      <c r="AE223" s="531"/>
      <c r="AF223" s="531"/>
      <c r="AG223" s="531"/>
      <c r="AH223" s="531"/>
      <c r="AI223" s="531"/>
      <c r="AJ223" s="531"/>
      <c r="AK223" s="531"/>
      <c r="AL223" s="531"/>
      <c r="AM223" s="531"/>
      <c r="AN223" s="531"/>
      <c r="AO223" s="531"/>
      <c r="AP223" s="531"/>
      <c r="AQ223" s="531"/>
      <c r="AR223" s="531"/>
      <c r="AS223" s="531"/>
      <c r="AT223" s="531"/>
      <c r="AU223" s="531"/>
      <c r="AV223" s="531"/>
      <c r="AW223" s="531"/>
      <c r="AX223" s="531"/>
      <c r="AY223" s="531"/>
      <c r="AZ223" s="531"/>
      <c r="BA223" s="531"/>
      <c r="BB223" s="531"/>
      <c r="BC223" s="531"/>
      <c r="BD223" s="531"/>
      <c r="BE223" s="531"/>
      <c r="BF223" s="531"/>
      <c r="BG223" s="531"/>
      <c r="BH223" s="531"/>
      <c r="BI223" s="531"/>
      <c r="BJ223" s="531"/>
      <c r="BK223" s="531"/>
      <c r="BL223" s="531"/>
      <c r="BM223" s="531"/>
      <c r="BN223" s="531"/>
      <c r="BO223" s="531"/>
      <c r="BP223" s="531"/>
      <c r="BQ223" s="531"/>
      <c r="BR223" s="531"/>
      <c r="BS223" s="532"/>
      <c r="BT223" s="404" t="s">
        <v>8</v>
      </c>
      <c r="BU223" s="404"/>
      <c r="BV223" s="404"/>
      <c r="BW223" s="404"/>
      <c r="BX223" s="404"/>
      <c r="BY223" s="404"/>
      <c r="BZ223" s="404"/>
      <c r="CA223" s="404"/>
      <c r="CB223" s="404"/>
      <c r="CC223" s="404"/>
      <c r="CD223" s="404"/>
      <c r="CE223" s="404"/>
      <c r="CF223" s="404"/>
      <c r="CG223" s="404"/>
      <c r="CH223" s="404"/>
      <c r="CI223" s="404"/>
      <c r="CJ223" s="405">
        <f>CJ214+CJ219</f>
        <v>51700</v>
      </c>
      <c r="CK223" s="406"/>
      <c r="CL223" s="406"/>
      <c r="CM223" s="406"/>
      <c r="CN223" s="406"/>
      <c r="CO223" s="406"/>
      <c r="CP223" s="406"/>
      <c r="CQ223" s="406"/>
      <c r="CR223" s="406"/>
      <c r="CS223" s="406"/>
      <c r="CT223" s="406"/>
      <c r="CU223" s="406"/>
      <c r="CV223" s="406"/>
      <c r="CW223" s="406"/>
      <c r="CX223" s="406"/>
      <c r="CY223" s="406"/>
      <c r="CZ223" s="406"/>
      <c r="DA223" s="407"/>
    </row>
    <row r="224" spans="1:105" ht="17.25" customHeight="1" x14ac:dyDescent="0.25">
      <c r="A224" s="66"/>
      <c r="B224" s="66"/>
      <c r="C224" s="66"/>
      <c r="D224" s="66"/>
      <c r="E224" s="66"/>
      <c r="F224" s="66"/>
      <c r="G224" s="66"/>
      <c r="H224" s="67"/>
      <c r="I224" s="67"/>
      <c r="J224" s="67"/>
      <c r="K224" s="67"/>
      <c r="L224" s="67"/>
      <c r="M224" s="67"/>
      <c r="N224" s="67"/>
      <c r="O224" s="67"/>
      <c r="P224" s="67"/>
      <c r="Q224" s="67"/>
      <c r="R224" s="67"/>
      <c r="S224" s="67"/>
      <c r="T224" s="67"/>
      <c r="U224" s="67"/>
      <c r="V224" s="67"/>
      <c r="W224" s="67"/>
      <c r="X224" s="67"/>
      <c r="Y224" s="67"/>
      <c r="Z224" s="67"/>
      <c r="AA224" s="67"/>
      <c r="AB224" s="67"/>
      <c r="AC224" s="67"/>
      <c r="AD224" s="67"/>
      <c r="AE224" s="67"/>
      <c r="AF224" s="67"/>
      <c r="AG224" s="67"/>
      <c r="AH224" s="67"/>
      <c r="AI224" s="67"/>
      <c r="AJ224" s="67"/>
      <c r="AK224" s="67"/>
      <c r="AL224" s="67"/>
      <c r="AM224" s="67"/>
      <c r="AN224" s="67"/>
      <c r="AO224" s="67"/>
      <c r="AP224" s="67"/>
      <c r="AQ224" s="67"/>
      <c r="AR224" s="67"/>
      <c r="AS224" s="67"/>
      <c r="AT224" s="67"/>
      <c r="AU224" s="67"/>
      <c r="AV224" s="67"/>
      <c r="AW224" s="67"/>
      <c r="AX224" s="67"/>
      <c r="AY224" s="67"/>
      <c r="AZ224" s="67"/>
      <c r="BA224" s="67"/>
      <c r="BB224" s="67"/>
      <c r="BC224" s="67"/>
      <c r="BD224" s="67"/>
      <c r="BE224" s="67"/>
      <c r="BF224" s="67"/>
      <c r="BG224" s="67"/>
      <c r="BH224" s="67"/>
      <c r="BI224" s="67"/>
      <c r="BJ224" s="67"/>
      <c r="BK224" s="67"/>
      <c r="BL224" s="67"/>
      <c r="BM224" s="67"/>
      <c r="BN224" s="67"/>
      <c r="BO224" s="67"/>
      <c r="BP224" s="67"/>
      <c r="BQ224" s="67"/>
      <c r="BR224" s="67"/>
      <c r="BS224" s="67"/>
      <c r="BT224" s="68"/>
      <c r="BU224" s="68"/>
      <c r="BV224" s="68"/>
      <c r="BW224" s="68"/>
      <c r="BX224" s="68"/>
      <c r="BY224" s="68"/>
      <c r="BZ224" s="68"/>
      <c r="CA224" s="68"/>
      <c r="CB224" s="68"/>
      <c r="CC224" s="68"/>
      <c r="CD224" s="68"/>
      <c r="CE224" s="68"/>
      <c r="CF224" s="68"/>
      <c r="CG224" s="68"/>
      <c r="CH224" s="68"/>
      <c r="CI224" s="68"/>
      <c r="CJ224" s="69"/>
      <c r="CK224" s="69"/>
      <c r="CL224" s="69"/>
      <c r="CM224" s="69"/>
      <c r="CN224" s="69"/>
      <c r="CO224" s="69"/>
      <c r="CP224" s="69"/>
      <c r="CQ224" s="69"/>
      <c r="CR224" s="69"/>
      <c r="CS224" s="69"/>
      <c r="CT224" s="69"/>
      <c r="CU224" s="69"/>
      <c r="CV224" s="69"/>
      <c r="CW224" s="69"/>
      <c r="CX224" s="69"/>
      <c r="CY224" s="69"/>
      <c r="CZ224" s="69"/>
      <c r="DA224" s="69"/>
    </row>
    <row r="225" spans="1:105" s="60" customFormat="1" ht="14.25" x14ac:dyDescent="0.2">
      <c r="A225" s="536" t="s">
        <v>157</v>
      </c>
      <c r="B225" s="536"/>
      <c r="C225" s="536"/>
      <c r="D225" s="536"/>
      <c r="E225" s="536"/>
      <c r="F225" s="536"/>
      <c r="G225" s="536"/>
      <c r="H225" s="536"/>
      <c r="I225" s="536"/>
      <c r="J225" s="536"/>
      <c r="K225" s="536"/>
      <c r="L225" s="536"/>
      <c r="M225" s="536"/>
      <c r="N225" s="536"/>
      <c r="O225" s="536"/>
      <c r="P225" s="536"/>
      <c r="Q225" s="536"/>
      <c r="R225" s="536"/>
      <c r="S225" s="536"/>
      <c r="T225" s="536"/>
      <c r="U225" s="536"/>
      <c r="V225" s="536"/>
      <c r="W225" s="536"/>
      <c r="X225" s="536"/>
      <c r="Y225" s="536"/>
      <c r="Z225" s="536"/>
      <c r="AA225" s="536"/>
      <c r="AB225" s="536"/>
      <c r="AC225" s="536"/>
      <c r="AD225" s="536"/>
      <c r="AE225" s="536"/>
      <c r="AF225" s="536"/>
      <c r="AG225" s="536"/>
      <c r="AH225" s="536"/>
      <c r="AI225" s="536"/>
      <c r="AJ225" s="536"/>
      <c r="AK225" s="536"/>
      <c r="AL225" s="536"/>
      <c r="AM225" s="536"/>
      <c r="AN225" s="536"/>
      <c r="AO225" s="536"/>
      <c r="AP225" s="536"/>
      <c r="AQ225" s="536"/>
      <c r="AR225" s="536"/>
      <c r="AS225" s="536"/>
      <c r="AT225" s="536"/>
      <c r="AU225" s="536"/>
      <c r="AV225" s="536"/>
      <c r="AW225" s="536"/>
      <c r="AX225" s="536"/>
      <c r="AY225" s="536"/>
      <c r="AZ225" s="536"/>
      <c r="BA225" s="536"/>
      <c r="BB225" s="536"/>
      <c r="BC225" s="536"/>
      <c r="BD225" s="536"/>
      <c r="BE225" s="536"/>
      <c r="BF225" s="536"/>
      <c r="BG225" s="536"/>
      <c r="BH225" s="536"/>
      <c r="BI225" s="536"/>
      <c r="BJ225" s="536"/>
      <c r="BK225" s="536"/>
      <c r="BL225" s="536"/>
      <c r="BM225" s="536"/>
      <c r="BN225" s="536"/>
      <c r="BO225" s="536"/>
      <c r="BP225" s="536"/>
      <c r="BQ225" s="536"/>
      <c r="BR225" s="536"/>
      <c r="BS225" s="536"/>
      <c r="BT225" s="536"/>
      <c r="BU225" s="536"/>
      <c r="BV225" s="536"/>
      <c r="BW225" s="536"/>
      <c r="BX225" s="536"/>
      <c r="BY225" s="536"/>
      <c r="BZ225" s="536"/>
      <c r="CA225" s="536"/>
      <c r="CB225" s="536"/>
      <c r="CC225" s="536"/>
      <c r="CD225" s="536"/>
      <c r="CE225" s="536"/>
      <c r="CF225" s="536"/>
      <c r="CG225" s="536"/>
      <c r="CH225" s="536"/>
      <c r="CI225" s="536"/>
      <c r="CJ225" s="536"/>
      <c r="CK225" s="536"/>
      <c r="CL225" s="536"/>
      <c r="CM225" s="536"/>
      <c r="CN225" s="536"/>
      <c r="CO225" s="536"/>
      <c r="CP225" s="536"/>
      <c r="CQ225" s="536"/>
      <c r="CR225" s="536"/>
      <c r="CS225" s="536"/>
      <c r="CT225" s="536"/>
      <c r="CU225" s="536"/>
      <c r="CV225" s="536"/>
      <c r="CW225" s="536"/>
      <c r="CX225" s="536"/>
      <c r="CY225" s="536"/>
      <c r="CZ225" s="536"/>
      <c r="DA225" s="536"/>
    </row>
    <row r="226" spans="1:105" ht="12.75" customHeight="1" x14ac:dyDescent="0.25">
      <c r="A226" s="53"/>
      <c r="B226" s="53"/>
      <c r="C226" s="53"/>
      <c r="D226" s="53"/>
      <c r="E226" s="53"/>
      <c r="F226" s="53"/>
      <c r="G226" s="53"/>
      <c r="H226" s="53"/>
      <c r="I226" s="53"/>
      <c r="J226" s="53"/>
      <c r="K226" s="53"/>
      <c r="L226" s="53"/>
      <c r="M226" s="53"/>
      <c r="N226" s="53"/>
      <c r="O226" s="53"/>
      <c r="P226" s="53"/>
      <c r="Q226" s="53"/>
      <c r="R226" s="53"/>
      <c r="S226" s="53"/>
      <c r="T226" s="53"/>
      <c r="U226" s="53"/>
      <c r="V226" s="53"/>
      <c r="W226" s="53"/>
      <c r="X226" s="53"/>
      <c r="Y226" s="53"/>
      <c r="Z226" s="53"/>
      <c r="AA226" s="53"/>
      <c r="AB226" s="53"/>
      <c r="AC226" s="53"/>
      <c r="AD226" s="53"/>
      <c r="AE226" s="53"/>
      <c r="AF226" s="53"/>
      <c r="AG226" s="53"/>
      <c r="AH226" s="53"/>
      <c r="AI226" s="53"/>
      <c r="AJ226" s="53"/>
      <c r="AK226" s="53"/>
      <c r="AL226" s="53"/>
      <c r="AM226" s="53"/>
      <c r="AN226" s="53"/>
      <c r="AO226" s="53"/>
      <c r="AP226" s="53"/>
      <c r="AQ226" s="53"/>
      <c r="AR226" s="53"/>
      <c r="AS226" s="53"/>
      <c r="AT226" s="53"/>
      <c r="AU226" s="53"/>
      <c r="AV226" s="53"/>
      <c r="AW226" s="53"/>
      <c r="AX226" s="53"/>
      <c r="AY226" s="53"/>
      <c r="AZ226" s="53"/>
      <c r="BA226" s="53"/>
      <c r="BB226" s="53"/>
      <c r="BC226" s="53"/>
      <c r="BD226" s="53"/>
      <c r="BE226" s="53"/>
      <c r="BF226" s="53"/>
      <c r="BG226" s="53"/>
      <c r="BH226" s="53"/>
      <c r="BI226" s="53"/>
      <c r="BJ226" s="53"/>
      <c r="BK226" s="53"/>
      <c r="BL226" s="53"/>
      <c r="BM226" s="53"/>
      <c r="BN226" s="53"/>
      <c r="BO226" s="53"/>
      <c r="BP226" s="53"/>
      <c r="BQ226" s="53"/>
      <c r="BR226" s="53"/>
      <c r="BS226" s="53"/>
      <c r="BT226" s="53"/>
      <c r="BU226" s="53"/>
      <c r="BV226" s="53"/>
      <c r="BW226" s="53"/>
      <c r="BX226" s="53"/>
      <c r="BY226" s="53"/>
      <c r="BZ226" s="53"/>
      <c r="CA226" s="53"/>
      <c r="CB226" s="53"/>
      <c r="CC226" s="53"/>
      <c r="CD226" s="53"/>
      <c r="CE226" s="53"/>
      <c r="CF226" s="53"/>
      <c r="CG226" s="53"/>
      <c r="CH226" s="53"/>
      <c r="CI226" s="53"/>
      <c r="CJ226" s="53"/>
      <c r="CK226" s="53"/>
      <c r="CL226" s="53"/>
      <c r="CM226" s="53"/>
      <c r="CN226" s="53"/>
      <c r="CO226" s="53"/>
      <c r="CP226" s="53"/>
      <c r="CQ226" s="53"/>
      <c r="CR226" s="53"/>
      <c r="CS226" s="53"/>
      <c r="CT226" s="53"/>
      <c r="CU226" s="53"/>
      <c r="CV226" s="53"/>
      <c r="CW226" s="53"/>
      <c r="CX226" s="53"/>
      <c r="CY226" s="53"/>
      <c r="CZ226" s="53"/>
      <c r="DA226" s="53"/>
    </row>
    <row r="227" spans="1:105" ht="23.25" customHeight="1" x14ac:dyDescent="0.25">
      <c r="A227" s="431" t="s">
        <v>0</v>
      </c>
      <c r="B227" s="432"/>
      <c r="C227" s="432"/>
      <c r="D227" s="432"/>
      <c r="E227" s="432"/>
      <c r="F227" s="432"/>
      <c r="G227" s="433"/>
      <c r="H227" s="431" t="s">
        <v>14</v>
      </c>
      <c r="I227" s="432"/>
      <c r="J227" s="432"/>
      <c r="K227" s="432"/>
      <c r="L227" s="432"/>
      <c r="M227" s="432"/>
      <c r="N227" s="432"/>
      <c r="O227" s="432"/>
      <c r="P227" s="432"/>
      <c r="Q227" s="432"/>
      <c r="R227" s="432"/>
      <c r="S227" s="432"/>
      <c r="T227" s="432"/>
      <c r="U227" s="432"/>
      <c r="V227" s="432"/>
      <c r="W227" s="432"/>
      <c r="X227" s="432"/>
      <c r="Y227" s="432"/>
      <c r="Z227" s="432"/>
      <c r="AA227" s="432"/>
      <c r="AB227" s="432"/>
      <c r="AC227" s="432"/>
      <c r="AD227" s="432"/>
      <c r="AE227" s="432"/>
      <c r="AF227" s="432"/>
      <c r="AG227" s="432"/>
      <c r="AH227" s="432"/>
      <c r="AI227" s="432"/>
      <c r="AJ227" s="432"/>
      <c r="AK227" s="432"/>
      <c r="AL227" s="432"/>
      <c r="AM227" s="432"/>
      <c r="AN227" s="432"/>
      <c r="AO227" s="432"/>
      <c r="AP227" s="432"/>
      <c r="AQ227" s="432"/>
      <c r="AR227" s="432"/>
      <c r="AS227" s="432"/>
      <c r="AT227" s="432"/>
      <c r="AU227" s="432"/>
      <c r="AV227" s="432"/>
      <c r="AW227" s="432"/>
      <c r="AX227" s="432"/>
      <c r="AY227" s="432"/>
      <c r="AZ227" s="432"/>
      <c r="BA227" s="432"/>
      <c r="BB227" s="432"/>
      <c r="BC227" s="432"/>
      <c r="BD227" s="432"/>
      <c r="BE227" s="432"/>
      <c r="BF227" s="432"/>
      <c r="BG227" s="432"/>
      <c r="BH227" s="432"/>
      <c r="BI227" s="432"/>
      <c r="BJ227" s="432"/>
      <c r="BK227" s="432"/>
      <c r="BL227" s="432"/>
      <c r="BM227" s="432"/>
      <c r="BN227" s="432"/>
      <c r="BO227" s="432"/>
      <c r="BP227" s="432"/>
      <c r="BQ227" s="432"/>
      <c r="BR227" s="432"/>
      <c r="BS227" s="433"/>
      <c r="BT227" s="431" t="s">
        <v>79</v>
      </c>
      <c r="BU227" s="432"/>
      <c r="BV227" s="432"/>
      <c r="BW227" s="432"/>
      <c r="BX227" s="432"/>
      <c r="BY227" s="432"/>
      <c r="BZ227" s="432"/>
      <c r="CA227" s="432"/>
      <c r="CB227" s="432"/>
      <c r="CC227" s="432"/>
      <c r="CD227" s="432"/>
      <c r="CE227" s="432"/>
      <c r="CF227" s="432"/>
      <c r="CG227" s="432"/>
      <c r="CH227" s="432"/>
      <c r="CI227" s="433"/>
      <c r="CJ227" s="431" t="s">
        <v>80</v>
      </c>
      <c r="CK227" s="432"/>
      <c r="CL227" s="432"/>
      <c r="CM227" s="432"/>
      <c r="CN227" s="432"/>
      <c r="CO227" s="432"/>
      <c r="CP227" s="432"/>
      <c r="CQ227" s="432"/>
      <c r="CR227" s="432"/>
      <c r="CS227" s="432"/>
      <c r="CT227" s="432"/>
      <c r="CU227" s="432"/>
      <c r="CV227" s="432"/>
      <c r="CW227" s="432"/>
      <c r="CX227" s="432"/>
      <c r="CY227" s="432"/>
      <c r="CZ227" s="432"/>
      <c r="DA227" s="433"/>
    </row>
    <row r="228" spans="1:105" ht="15" x14ac:dyDescent="0.25">
      <c r="A228" s="424" t="s">
        <v>26</v>
      </c>
      <c r="B228" s="424"/>
      <c r="C228" s="424"/>
      <c r="D228" s="424"/>
      <c r="E228" s="424"/>
      <c r="F228" s="424"/>
      <c r="G228" s="424"/>
      <c r="H228" s="497" t="s">
        <v>117</v>
      </c>
      <c r="I228" s="498"/>
      <c r="J228" s="498"/>
      <c r="K228" s="498"/>
      <c r="L228" s="498"/>
      <c r="M228" s="498"/>
      <c r="N228" s="498"/>
      <c r="O228" s="498"/>
      <c r="P228" s="498"/>
      <c r="Q228" s="498"/>
      <c r="R228" s="498"/>
      <c r="S228" s="498"/>
      <c r="T228" s="498"/>
      <c r="U228" s="498"/>
      <c r="V228" s="498"/>
      <c r="W228" s="498"/>
      <c r="X228" s="498"/>
      <c r="Y228" s="498"/>
      <c r="Z228" s="498"/>
      <c r="AA228" s="498"/>
      <c r="AB228" s="498"/>
      <c r="AC228" s="498"/>
      <c r="AD228" s="498"/>
      <c r="AE228" s="498"/>
      <c r="AF228" s="498"/>
      <c r="AG228" s="498"/>
      <c r="AH228" s="498"/>
      <c r="AI228" s="498"/>
      <c r="AJ228" s="498"/>
      <c r="AK228" s="498"/>
      <c r="AL228" s="498"/>
      <c r="AM228" s="498"/>
      <c r="AN228" s="498"/>
      <c r="AO228" s="498"/>
      <c r="AP228" s="498"/>
      <c r="AQ228" s="498"/>
      <c r="AR228" s="498"/>
      <c r="AS228" s="498"/>
      <c r="AT228" s="498"/>
      <c r="AU228" s="498"/>
      <c r="AV228" s="498"/>
      <c r="AW228" s="498"/>
      <c r="AX228" s="498"/>
      <c r="AY228" s="498"/>
      <c r="AZ228" s="498"/>
      <c r="BA228" s="498"/>
      <c r="BB228" s="498"/>
      <c r="BC228" s="498"/>
      <c r="BD228" s="498"/>
      <c r="BE228" s="498"/>
      <c r="BF228" s="498"/>
      <c r="BG228" s="498"/>
      <c r="BH228" s="498"/>
      <c r="BI228" s="498"/>
      <c r="BJ228" s="498"/>
      <c r="BK228" s="498"/>
      <c r="BL228" s="498"/>
      <c r="BM228" s="498"/>
      <c r="BN228" s="498"/>
      <c r="BO228" s="498"/>
      <c r="BP228" s="498"/>
      <c r="BQ228" s="498"/>
      <c r="BR228" s="498"/>
      <c r="BS228" s="499"/>
      <c r="BT228" s="413"/>
      <c r="BU228" s="413"/>
      <c r="BV228" s="413"/>
      <c r="BW228" s="413"/>
      <c r="BX228" s="413"/>
      <c r="BY228" s="413"/>
      <c r="BZ228" s="413"/>
      <c r="CA228" s="413"/>
      <c r="CB228" s="413"/>
      <c r="CC228" s="413"/>
      <c r="CD228" s="413"/>
      <c r="CE228" s="413"/>
      <c r="CF228" s="413"/>
      <c r="CG228" s="413"/>
      <c r="CH228" s="413"/>
      <c r="CI228" s="413"/>
      <c r="CJ228" s="427"/>
      <c r="CK228" s="427"/>
      <c r="CL228" s="427"/>
      <c r="CM228" s="427"/>
      <c r="CN228" s="427"/>
      <c r="CO228" s="427"/>
      <c r="CP228" s="427"/>
      <c r="CQ228" s="427"/>
      <c r="CR228" s="427"/>
      <c r="CS228" s="427"/>
      <c r="CT228" s="427"/>
      <c r="CU228" s="427"/>
      <c r="CV228" s="427"/>
      <c r="CW228" s="427"/>
      <c r="CX228" s="427"/>
      <c r="CY228" s="427"/>
      <c r="CZ228" s="427"/>
      <c r="DA228" s="427"/>
    </row>
    <row r="229" spans="1:105" ht="15" customHeight="1" x14ac:dyDescent="0.25">
      <c r="A229" s="424" t="s">
        <v>30</v>
      </c>
      <c r="B229" s="424"/>
      <c r="C229" s="424"/>
      <c r="D229" s="424"/>
      <c r="E229" s="424"/>
      <c r="F229" s="424"/>
      <c r="G229" s="424"/>
      <c r="H229" s="497" t="s">
        <v>119</v>
      </c>
      <c r="I229" s="498"/>
      <c r="J229" s="498"/>
      <c r="K229" s="498"/>
      <c r="L229" s="498"/>
      <c r="M229" s="498"/>
      <c r="N229" s="498"/>
      <c r="O229" s="498"/>
      <c r="P229" s="498"/>
      <c r="Q229" s="498"/>
      <c r="R229" s="498"/>
      <c r="S229" s="498"/>
      <c r="T229" s="498"/>
      <c r="U229" s="498"/>
      <c r="V229" s="498"/>
      <c r="W229" s="498"/>
      <c r="X229" s="498"/>
      <c r="Y229" s="498"/>
      <c r="Z229" s="498"/>
      <c r="AA229" s="498"/>
      <c r="AB229" s="498"/>
      <c r="AC229" s="498"/>
      <c r="AD229" s="498"/>
      <c r="AE229" s="498"/>
      <c r="AF229" s="498"/>
      <c r="AG229" s="498"/>
      <c r="AH229" s="498"/>
      <c r="AI229" s="498"/>
      <c r="AJ229" s="498"/>
      <c r="AK229" s="498"/>
      <c r="AL229" s="498"/>
      <c r="AM229" s="498"/>
      <c r="AN229" s="498"/>
      <c r="AO229" s="498"/>
      <c r="AP229" s="498"/>
      <c r="AQ229" s="498"/>
      <c r="AR229" s="498"/>
      <c r="AS229" s="498"/>
      <c r="AT229" s="498"/>
      <c r="AU229" s="498"/>
      <c r="AV229" s="498"/>
      <c r="AW229" s="498"/>
      <c r="AX229" s="498"/>
      <c r="AY229" s="498"/>
      <c r="AZ229" s="498"/>
      <c r="BA229" s="498"/>
      <c r="BB229" s="498"/>
      <c r="BC229" s="498"/>
      <c r="BD229" s="498"/>
      <c r="BE229" s="498"/>
      <c r="BF229" s="498"/>
      <c r="BG229" s="498"/>
      <c r="BH229" s="498"/>
      <c r="BI229" s="498"/>
      <c r="BJ229" s="498"/>
      <c r="BK229" s="498"/>
      <c r="BL229" s="498"/>
      <c r="BM229" s="498"/>
      <c r="BN229" s="498"/>
      <c r="BO229" s="498"/>
      <c r="BP229" s="498"/>
      <c r="BQ229" s="498"/>
      <c r="BR229" s="498"/>
      <c r="BS229" s="499"/>
      <c r="BT229" s="413">
        <v>50</v>
      </c>
      <c r="BU229" s="413"/>
      <c r="BV229" s="413"/>
      <c r="BW229" s="413"/>
      <c r="BX229" s="413"/>
      <c r="BY229" s="413"/>
      <c r="BZ229" s="413"/>
      <c r="CA229" s="413"/>
      <c r="CB229" s="413"/>
      <c r="CC229" s="413"/>
      <c r="CD229" s="413"/>
      <c r="CE229" s="413"/>
      <c r="CF229" s="413"/>
      <c r="CG229" s="413"/>
      <c r="CH229" s="413"/>
      <c r="CI229" s="413"/>
      <c r="CJ229" s="427">
        <v>310300</v>
      </c>
      <c r="CK229" s="427"/>
      <c r="CL229" s="427"/>
      <c r="CM229" s="427"/>
      <c r="CN229" s="427"/>
      <c r="CO229" s="427"/>
      <c r="CP229" s="427"/>
      <c r="CQ229" s="427"/>
      <c r="CR229" s="427"/>
      <c r="CS229" s="427"/>
      <c r="CT229" s="427"/>
      <c r="CU229" s="427"/>
      <c r="CV229" s="427"/>
      <c r="CW229" s="427"/>
      <c r="CX229" s="427"/>
      <c r="CY229" s="427"/>
      <c r="CZ229" s="427"/>
      <c r="DA229" s="427"/>
    </row>
    <row r="230" spans="1:105" ht="16.5" customHeight="1" x14ac:dyDescent="0.25">
      <c r="A230" s="424"/>
      <c r="B230" s="424"/>
      <c r="C230" s="424"/>
      <c r="D230" s="424"/>
      <c r="E230" s="424"/>
      <c r="F230" s="424"/>
      <c r="G230" s="424"/>
      <c r="H230" s="613" t="s">
        <v>7</v>
      </c>
      <c r="I230" s="614"/>
      <c r="J230" s="614"/>
      <c r="K230" s="614"/>
      <c r="L230" s="614"/>
      <c r="M230" s="614"/>
      <c r="N230" s="614"/>
      <c r="O230" s="614"/>
      <c r="P230" s="614"/>
      <c r="Q230" s="614"/>
      <c r="R230" s="614"/>
      <c r="S230" s="614"/>
      <c r="T230" s="614"/>
      <c r="U230" s="614"/>
      <c r="V230" s="614"/>
      <c r="W230" s="614"/>
      <c r="X230" s="614"/>
      <c r="Y230" s="614"/>
      <c r="Z230" s="614"/>
      <c r="AA230" s="614"/>
      <c r="AB230" s="614"/>
      <c r="AC230" s="614"/>
      <c r="AD230" s="614"/>
      <c r="AE230" s="614"/>
      <c r="AF230" s="614"/>
      <c r="AG230" s="614"/>
      <c r="AH230" s="614"/>
      <c r="AI230" s="614"/>
      <c r="AJ230" s="614"/>
      <c r="AK230" s="614"/>
      <c r="AL230" s="614"/>
      <c r="AM230" s="614"/>
      <c r="AN230" s="614"/>
      <c r="AO230" s="614"/>
      <c r="AP230" s="614"/>
      <c r="AQ230" s="614"/>
      <c r="AR230" s="614"/>
      <c r="AS230" s="614"/>
      <c r="AT230" s="614"/>
      <c r="AU230" s="614"/>
      <c r="AV230" s="614"/>
      <c r="AW230" s="614"/>
      <c r="AX230" s="614"/>
      <c r="AY230" s="614"/>
      <c r="AZ230" s="614"/>
      <c r="BA230" s="614"/>
      <c r="BB230" s="614"/>
      <c r="BC230" s="614"/>
      <c r="BD230" s="614"/>
      <c r="BE230" s="614"/>
      <c r="BF230" s="614"/>
      <c r="BG230" s="614"/>
      <c r="BH230" s="614"/>
      <c r="BI230" s="614"/>
      <c r="BJ230" s="614"/>
      <c r="BK230" s="614"/>
      <c r="BL230" s="614"/>
      <c r="BM230" s="614"/>
      <c r="BN230" s="614"/>
      <c r="BO230" s="614"/>
      <c r="BP230" s="614"/>
      <c r="BQ230" s="614"/>
      <c r="BR230" s="614"/>
      <c r="BS230" s="615"/>
      <c r="BT230" s="413" t="s">
        <v>8</v>
      </c>
      <c r="BU230" s="413"/>
      <c r="BV230" s="413"/>
      <c r="BW230" s="413"/>
      <c r="BX230" s="413"/>
      <c r="BY230" s="413"/>
      <c r="BZ230" s="413"/>
      <c r="CA230" s="413"/>
      <c r="CB230" s="413"/>
      <c r="CC230" s="413"/>
      <c r="CD230" s="413"/>
      <c r="CE230" s="413"/>
      <c r="CF230" s="413"/>
      <c r="CG230" s="413"/>
      <c r="CH230" s="413"/>
      <c r="CI230" s="413"/>
      <c r="CJ230" s="427">
        <f>SUM(CJ228:DA229)</f>
        <v>310300</v>
      </c>
      <c r="CK230" s="427"/>
      <c r="CL230" s="427"/>
      <c r="CM230" s="427"/>
      <c r="CN230" s="427"/>
      <c r="CO230" s="427"/>
      <c r="CP230" s="427"/>
      <c r="CQ230" s="427"/>
      <c r="CR230" s="427"/>
      <c r="CS230" s="427"/>
      <c r="CT230" s="427"/>
      <c r="CU230" s="427"/>
      <c r="CV230" s="427"/>
      <c r="CW230" s="427"/>
      <c r="CX230" s="427"/>
      <c r="CY230" s="427"/>
      <c r="CZ230" s="427"/>
      <c r="DA230" s="427"/>
    </row>
    <row r="231" spans="1:105" ht="15.75" customHeight="1" x14ac:dyDescent="0.25"/>
    <row r="232" spans="1:105" ht="13.5" customHeight="1" x14ac:dyDescent="0.25">
      <c r="A232" s="430" t="s">
        <v>158</v>
      </c>
      <c r="B232" s="430"/>
      <c r="C232" s="430"/>
      <c r="D232" s="430"/>
      <c r="E232" s="430"/>
      <c r="F232" s="430"/>
      <c r="G232" s="430"/>
      <c r="H232" s="430"/>
      <c r="I232" s="430"/>
      <c r="J232" s="430"/>
      <c r="K232" s="430"/>
      <c r="L232" s="430"/>
      <c r="M232" s="430"/>
      <c r="N232" s="430"/>
      <c r="O232" s="430"/>
      <c r="P232" s="430"/>
      <c r="Q232" s="430"/>
      <c r="R232" s="430"/>
      <c r="S232" s="430"/>
      <c r="T232" s="430"/>
      <c r="U232" s="430"/>
      <c r="V232" s="430"/>
      <c r="W232" s="430"/>
      <c r="X232" s="430"/>
      <c r="Y232" s="430"/>
      <c r="Z232" s="430"/>
      <c r="AA232" s="430"/>
      <c r="AB232" s="430"/>
      <c r="AC232" s="430"/>
      <c r="AD232" s="430"/>
      <c r="AE232" s="430"/>
      <c r="AF232" s="430"/>
      <c r="AG232" s="430"/>
      <c r="AH232" s="430"/>
      <c r="AI232" s="430"/>
      <c r="AJ232" s="430"/>
      <c r="AK232" s="430"/>
      <c r="AL232" s="430"/>
      <c r="AM232" s="430"/>
      <c r="AN232" s="430"/>
      <c r="AO232" s="430"/>
      <c r="AP232" s="430"/>
      <c r="AQ232" s="430"/>
      <c r="AR232" s="430"/>
      <c r="AS232" s="430"/>
      <c r="AT232" s="430"/>
      <c r="AU232" s="430"/>
      <c r="AV232" s="430"/>
      <c r="AW232" s="430"/>
      <c r="AX232" s="430"/>
      <c r="AY232" s="430"/>
      <c r="AZ232" s="430"/>
      <c r="BA232" s="430"/>
      <c r="BB232" s="430"/>
      <c r="BC232" s="430"/>
      <c r="BD232" s="430"/>
      <c r="BE232" s="430"/>
      <c r="BF232" s="430"/>
      <c r="BG232" s="430"/>
      <c r="BH232" s="430"/>
      <c r="BI232" s="430"/>
      <c r="BJ232" s="430"/>
      <c r="BK232" s="430"/>
      <c r="BL232" s="430"/>
      <c r="BM232" s="430"/>
      <c r="BN232" s="430"/>
      <c r="BO232" s="430"/>
      <c r="BP232" s="430"/>
      <c r="BQ232" s="430"/>
      <c r="BR232" s="430"/>
      <c r="BS232" s="430"/>
      <c r="BT232" s="430"/>
      <c r="BU232" s="430"/>
      <c r="BV232" s="430"/>
      <c r="BW232" s="430"/>
      <c r="BX232" s="430"/>
      <c r="BY232" s="430"/>
      <c r="BZ232" s="430"/>
      <c r="CA232" s="430"/>
      <c r="CB232" s="430"/>
      <c r="CC232" s="430"/>
      <c r="CD232" s="430"/>
      <c r="CE232" s="430"/>
      <c r="CF232" s="430"/>
      <c r="CG232" s="430"/>
      <c r="CH232" s="430"/>
      <c r="CI232" s="430"/>
      <c r="CJ232" s="430"/>
      <c r="CK232" s="430"/>
      <c r="CL232" s="430"/>
      <c r="CM232" s="430"/>
      <c r="CN232" s="430"/>
      <c r="CO232" s="430"/>
      <c r="CP232" s="430"/>
      <c r="CQ232" s="430"/>
      <c r="CR232" s="430"/>
      <c r="CS232" s="430"/>
      <c r="CT232" s="430"/>
      <c r="CU232" s="430"/>
      <c r="CV232" s="430"/>
      <c r="CW232" s="430"/>
      <c r="CX232" s="430"/>
      <c r="CY232" s="430"/>
      <c r="CZ232" s="430"/>
      <c r="DA232" s="430"/>
    </row>
    <row r="233" spans="1:105" ht="8.25" customHeight="1" x14ac:dyDescent="0.25"/>
    <row r="234" spans="1:105" ht="21.75" customHeight="1" x14ac:dyDescent="0.25">
      <c r="A234" s="431" t="s">
        <v>0</v>
      </c>
      <c r="B234" s="432"/>
      <c r="C234" s="432"/>
      <c r="D234" s="432"/>
      <c r="E234" s="432"/>
      <c r="F234" s="432"/>
      <c r="G234" s="433"/>
      <c r="H234" s="431" t="s">
        <v>14</v>
      </c>
      <c r="I234" s="432"/>
      <c r="J234" s="432"/>
      <c r="K234" s="432"/>
      <c r="L234" s="432"/>
      <c r="M234" s="432"/>
      <c r="N234" s="432"/>
      <c r="O234" s="432"/>
      <c r="P234" s="432"/>
      <c r="Q234" s="432"/>
      <c r="R234" s="432"/>
      <c r="S234" s="432"/>
      <c r="T234" s="432"/>
      <c r="U234" s="432"/>
      <c r="V234" s="432"/>
      <c r="W234" s="432"/>
      <c r="X234" s="432"/>
      <c r="Y234" s="432"/>
      <c r="Z234" s="432"/>
      <c r="AA234" s="432"/>
      <c r="AB234" s="432"/>
      <c r="AC234" s="432"/>
      <c r="AD234" s="432"/>
      <c r="AE234" s="432"/>
      <c r="AF234" s="432"/>
      <c r="AG234" s="432"/>
      <c r="AH234" s="432"/>
      <c r="AI234" s="432"/>
      <c r="AJ234" s="432"/>
      <c r="AK234" s="432"/>
      <c r="AL234" s="432"/>
      <c r="AM234" s="432"/>
      <c r="AN234" s="432"/>
      <c r="AO234" s="432"/>
      <c r="AP234" s="432"/>
      <c r="AQ234" s="432"/>
      <c r="AR234" s="432"/>
      <c r="AS234" s="432"/>
      <c r="AT234" s="432"/>
      <c r="AU234" s="432"/>
      <c r="AV234" s="432"/>
      <c r="AW234" s="432"/>
      <c r="AX234" s="432"/>
      <c r="AY234" s="432"/>
      <c r="AZ234" s="432"/>
      <c r="BA234" s="432"/>
      <c r="BB234" s="432"/>
      <c r="BC234" s="433"/>
      <c r="BD234" s="431" t="s">
        <v>70</v>
      </c>
      <c r="BE234" s="432"/>
      <c r="BF234" s="432"/>
      <c r="BG234" s="432"/>
      <c r="BH234" s="432"/>
      <c r="BI234" s="432"/>
      <c r="BJ234" s="432"/>
      <c r="BK234" s="432"/>
      <c r="BL234" s="432"/>
      <c r="BM234" s="432"/>
      <c r="BN234" s="432"/>
      <c r="BO234" s="432"/>
      <c r="BP234" s="432"/>
      <c r="BQ234" s="432"/>
      <c r="BR234" s="432"/>
      <c r="BS234" s="433"/>
      <c r="BT234" s="431" t="s">
        <v>81</v>
      </c>
      <c r="BU234" s="432"/>
      <c r="BV234" s="432"/>
      <c r="BW234" s="432"/>
      <c r="BX234" s="432"/>
      <c r="BY234" s="432"/>
      <c r="BZ234" s="432"/>
      <c r="CA234" s="432"/>
      <c r="CB234" s="432"/>
      <c r="CC234" s="432"/>
      <c r="CD234" s="432"/>
      <c r="CE234" s="432"/>
      <c r="CF234" s="432"/>
      <c r="CG234" s="432"/>
      <c r="CH234" s="432"/>
      <c r="CI234" s="433"/>
      <c r="CJ234" s="431" t="s">
        <v>48</v>
      </c>
      <c r="CK234" s="432"/>
      <c r="CL234" s="432"/>
      <c r="CM234" s="432"/>
      <c r="CN234" s="432"/>
      <c r="CO234" s="432"/>
      <c r="CP234" s="432"/>
      <c r="CQ234" s="432"/>
      <c r="CR234" s="432"/>
      <c r="CS234" s="432"/>
      <c r="CT234" s="432"/>
      <c r="CU234" s="432"/>
      <c r="CV234" s="432"/>
      <c r="CW234" s="432"/>
      <c r="CX234" s="432"/>
      <c r="CY234" s="432"/>
      <c r="CZ234" s="432"/>
      <c r="DA234" s="433"/>
    </row>
    <row r="235" spans="1:105" ht="15" x14ac:dyDescent="0.25">
      <c r="A235" s="429">
        <v>1</v>
      </c>
      <c r="B235" s="429"/>
      <c r="C235" s="429"/>
      <c r="D235" s="429"/>
      <c r="E235" s="429"/>
      <c r="F235" s="429"/>
      <c r="G235" s="429"/>
      <c r="H235" s="429">
        <v>2</v>
      </c>
      <c r="I235" s="429"/>
      <c r="J235" s="429"/>
      <c r="K235" s="429"/>
      <c r="L235" s="429"/>
      <c r="M235" s="429"/>
      <c r="N235" s="429"/>
      <c r="O235" s="429"/>
      <c r="P235" s="429"/>
      <c r="Q235" s="429"/>
      <c r="R235" s="429"/>
      <c r="S235" s="429"/>
      <c r="T235" s="429"/>
      <c r="U235" s="429"/>
      <c r="V235" s="429"/>
      <c r="W235" s="429"/>
      <c r="X235" s="429"/>
      <c r="Y235" s="429"/>
      <c r="Z235" s="429"/>
      <c r="AA235" s="429"/>
      <c r="AB235" s="429"/>
      <c r="AC235" s="429"/>
      <c r="AD235" s="429"/>
      <c r="AE235" s="429"/>
      <c r="AF235" s="429"/>
      <c r="AG235" s="429"/>
      <c r="AH235" s="429"/>
      <c r="AI235" s="429"/>
      <c r="AJ235" s="429"/>
      <c r="AK235" s="429"/>
      <c r="AL235" s="429"/>
      <c r="AM235" s="429"/>
      <c r="AN235" s="429"/>
      <c r="AO235" s="429"/>
      <c r="AP235" s="429"/>
      <c r="AQ235" s="429"/>
      <c r="AR235" s="429"/>
      <c r="AS235" s="429"/>
      <c r="AT235" s="429"/>
      <c r="AU235" s="429"/>
      <c r="AV235" s="429"/>
      <c r="AW235" s="429"/>
      <c r="AX235" s="429"/>
      <c r="AY235" s="429"/>
      <c r="AZ235" s="429"/>
      <c r="BA235" s="429"/>
      <c r="BB235" s="429"/>
      <c r="BC235" s="429"/>
      <c r="BD235" s="429">
        <v>3</v>
      </c>
      <c r="BE235" s="429"/>
      <c r="BF235" s="429"/>
      <c r="BG235" s="429"/>
      <c r="BH235" s="429"/>
      <c r="BI235" s="429"/>
      <c r="BJ235" s="429"/>
      <c r="BK235" s="429"/>
      <c r="BL235" s="429"/>
      <c r="BM235" s="429"/>
      <c r="BN235" s="429"/>
      <c r="BO235" s="429"/>
      <c r="BP235" s="429"/>
      <c r="BQ235" s="429"/>
      <c r="BR235" s="429"/>
      <c r="BS235" s="429"/>
      <c r="BT235" s="429">
        <v>4</v>
      </c>
      <c r="BU235" s="429"/>
      <c r="BV235" s="429"/>
      <c r="BW235" s="429"/>
      <c r="BX235" s="429"/>
      <c r="BY235" s="429"/>
      <c r="BZ235" s="429"/>
      <c r="CA235" s="429"/>
      <c r="CB235" s="429"/>
      <c r="CC235" s="429"/>
      <c r="CD235" s="429"/>
      <c r="CE235" s="429"/>
      <c r="CF235" s="429"/>
      <c r="CG235" s="429"/>
      <c r="CH235" s="429"/>
      <c r="CI235" s="429"/>
      <c r="CJ235" s="429">
        <v>5</v>
      </c>
      <c r="CK235" s="429"/>
      <c r="CL235" s="429"/>
      <c r="CM235" s="429"/>
      <c r="CN235" s="429"/>
      <c r="CO235" s="429"/>
      <c r="CP235" s="429"/>
      <c r="CQ235" s="429"/>
      <c r="CR235" s="429"/>
      <c r="CS235" s="429"/>
      <c r="CT235" s="429"/>
      <c r="CU235" s="429"/>
      <c r="CV235" s="429"/>
      <c r="CW235" s="429"/>
      <c r="CX235" s="429"/>
      <c r="CY235" s="429"/>
      <c r="CZ235" s="429"/>
      <c r="DA235" s="429"/>
    </row>
    <row r="236" spans="1:105" ht="15" x14ac:dyDescent="0.25">
      <c r="A236" s="424" t="s">
        <v>26</v>
      </c>
      <c r="B236" s="424"/>
      <c r="C236" s="424"/>
      <c r="D236" s="424"/>
      <c r="E236" s="424"/>
      <c r="F236" s="424"/>
      <c r="G236" s="424"/>
      <c r="H236" s="412"/>
      <c r="I236" s="412"/>
      <c r="J236" s="412"/>
      <c r="K236" s="412"/>
      <c r="L236" s="412"/>
      <c r="M236" s="412"/>
      <c r="N236" s="412"/>
      <c r="O236" s="412"/>
      <c r="P236" s="412"/>
      <c r="Q236" s="412"/>
      <c r="R236" s="412"/>
      <c r="S236" s="412"/>
      <c r="T236" s="412"/>
      <c r="U236" s="412"/>
      <c r="V236" s="412"/>
      <c r="W236" s="412"/>
      <c r="X236" s="412"/>
      <c r="Y236" s="412"/>
      <c r="Z236" s="412"/>
      <c r="AA236" s="412"/>
      <c r="AB236" s="412"/>
      <c r="AC236" s="412"/>
      <c r="AD236" s="412"/>
      <c r="AE236" s="412"/>
      <c r="AF236" s="412"/>
      <c r="AG236" s="412"/>
      <c r="AH236" s="412"/>
      <c r="AI236" s="412"/>
      <c r="AJ236" s="412"/>
      <c r="AK236" s="412"/>
      <c r="AL236" s="412"/>
      <c r="AM236" s="412"/>
      <c r="AN236" s="412"/>
      <c r="AO236" s="412"/>
      <c r="AP236" s="412"/>
      <c r="AQ236" s="412"/>
      <c r="AR236" s="412"/>
      <c r="AS236" s="412"/>
      <c r="AT236" s="412"/>
      <c r="AU236" s="412"/>
      <c r="AV236" s="412"/>
      <c r="AW236" s="412"/>
      <c r="AX236" s="412"/>
      <c r="AY236" s="412"/>
      <c r="AZ236" s="412"/>
      <c r="BA236" s="412"/>
      <c r="BB236" s="412"/>
      <c r="BC236" s="412"/>
      <c r="BD236" s="413"/>
      <c r="BE236" s="413"/>
      <c r="BF236" s="413"/>
      <c r="BG236" s="413"/>
      <c r="BH236" s="413"/>
      <c r="BI236" s="413"/>
      <c r="BJ236" s="413"/>
      <c r="BK236" s="413"/>
      <c r="BL236" s="413"/>
      <c r="BM236" s="413"/>
      <c r="BN236" s="413"/>
      <c r="BO236" s="413"/>
      <c r="BP236" s="413"/>
      <c r="BQ236" s="413"/>
      <c r="BR236" s="413"/>
      <c r="BS236" s="413"/>
      <c r="BT236" s="414"/>
      <c r="BU236" s="414"/>
      <c r="BV236" s="414"/>
      <c r="BW236" s="414"/>
      <c r="BX236" s="414"/>
      <c r="BY236" s="414"/>
      <c r="BZ236" s="414"/>
      <c r="CA236" s="414"/>
      <c r="CB236" s="414"/>
      <c r="CC236" s="414"/>
      <c r="CD236" s="414"/>
      <c r="CE236" s="414"/>
      <c r="CF236" s="414"/>
      <c r="CG236" s="414"/>
      <c r="CH236" s="414"/>
      <c r="CI236" s="414"/>
      <c r="CJ236" s="414"/>
      <c r="CK236" s="414"/>
      <c r="CL236" s="414"/>
      <c r="CM236" s="414"/>
      <c r="CN236" s="414"/>
      <c r="CO236" s="414"/>
      <c r="CP236" s="414"/>
      <c r="CQ236" s="414"/>
      <c r="CR236" s="414"/>
      <c r="CS236" s="414"/>
      <c r="CT236" s="414"/>
      <c r="CU236" s="414"/>
      <c r="CV236" s="414"/>
      <c r="CW236" s="414"/>
      <c r="CX236" s="414"/>
      <c r="CY236" s="414"/>
      <c r="CZ236" s="414"/>
      <c r="DA236" s="414"/>
    </row>
    <row r="237" spans="1:105" ht="9.75" customHeight="1" x14ac:dyDescent="0.25">
      <c r="A237" s="413">
        <v>2</v>
      </c>
      <c r="B237" s="413"/>
      <c r="C237" s="413"/>
      <c r="D237" s="413"/>
      <c r="E237" s="413"/>
      <c r="F237" s="413"/>
      <c r="G237" s="413"/>
      <c r="H237" s="412"/>
      <c r="I237" s="412"/>
      <c r="J237" s="412"/>
      <c r="K237" s="412"/>
      <c r="L237" s="412"/>
      <c r="M237" s="412"/>
      <c r="N237" s="412"/>
      <c r="O237" s="412"/>
      <c r="P237" s="412"/>
      <c r="Q237" s="412"/>
      <c r="R237" s="412"/>
      <c r="S237" s="412"/>
      <c r="T237" s="412"/>
      <c r="U237" s="412"/>
      <c r="V237" s="412"/>
      <c r="W237" s="412"/>
      <c r="X237" s="412"/>
      <c r="Y237" s="412"/>
      <c r="Z237" s="412"/>
      <c r="AA237" s="412"/>
      <c r="AB237" s="412"/>
      <c r="AC237" s="412"/>
      <c r="AD237" s="412"/>
      <c r="AE237" s="412"/>
      <c r="AF237" s="412"/>
      <c r="AG237" s="412"/>
      <c r="AH237" s="412"/>
      <c r="AI237" s="412"/>
      <c r="AJ237" s="412"/>
      <c r="AK237" s="412"/>
      <c r="AL237" s="412"/>
      <c r="AM237" s="412"/>
      <c r="AN237" s="412"/>
      <c r="AO237" s="412"/>
      <c r="AP237" s="412"/>
      <c r="AQ237" s="412"/>
      <c r="AR237" s="412"/>
      <c r="AS237" s="412"/>
      <c r="AT237" s="412"/>
      <c r="AU237" s="412"/>
      <c r="AV237" s="412"/>
      <c r="AW237" s="412"/>
      <c r="AX237" s="412"/>
      <c r="AY237" s="412"/>
      <c r="AZ237" s="412"/>
      <c r="BA237" s="412"/>
      <c r="BB237" s="412"/>
      <c r="BC237" s="412"/>
      <c r="BD237" s="428"/>
      <c r="BE237" s="428"/>
      <c r="BF237" s="428"/>
      <c r="BG237" s="428"/>
      <c r="BH237" s="428"/>
      <c r="BI237" s="428"/>
      <c r="BJ237" s="428"/>
      <c r="BK237" s="428"/>
      <c r="BL237" s="428"/>
      <c r="BM237" s="428"/>
      <c r="BN237" s="428"/>
      <c r="BO237" s="428"/>
      <c r="BP237" s="428"/>
      <c r="BQ237" s="428"/>
      <c r="BR237" s="428"/>
      <c r="BS237" s="428"/>
      <c r="BT237" s="414"/>
      <c r="BU237" s="414"/>
      <c r="BV237" s="414"/>
      <c r="BW237" s="414"/>
      <c r="BX237" s="414"/>
      <c r="BY237" s="414"/>
      <c r="BZ237" s="414"/>
      <c r="CA237" s="414"/>
      <c r="CB237" s="414"/>
      <c r="CC237" s="414"/>
      <c r="CD237" s="414"/>
      <c r="CE237" s="414"/>
      <c r="CF237" s="414"/>
      <c r="CG237" s="414"/>
      <c r="CH237" s="414"/>
      <c r="CI237" s="414"/>
      <c r="CJ237" s="414"/>
      <c r="CK237" s="414"/>
      <c r="CL237" s="414"/>
      <c r="CM237" s="414"/>
      <c r="CN237" s="414"/>
      <c r="CO237" s="414"/>
      <c r="CP237" s="414"/>
      <c r="CQ237" s="414"/>
      <c r="CR237" s="414"/>
      <c r="CS237" s="414"/>
      <c r="CT237" s="414"/>
      <c r="CU237" s="414"/>
      <c r="CV237" s="414"/>
      <c r="CW237" s="414"/>
      <c r="CX237" s="414"/>
      <c r="CY237" s="414"/>
      <c r="CZ237" s="414"/>
      <c r="DA237" s="414"/>
    </row>
    <row r="238" spans="1:105" ht="15" customHeight="1" x14ac:dyDescent="0.25">
      <c r="A238" s="413">
        <v>3</v>
      </c>
      <c r="B238" s="413"/>
      <c r="C238" s="413"/>
      <c r="D238" s="413"/>
      <c r="E238" s="413"/>
      <c r="F238" s="413"/>
      <c r="G238" s="413"/>
      <c r="H238" s="412"/>
      <c r="I238" s="412"/>
      <c r="J238" s="412"/>
      <c r="K238" s="412"/>
      <c r="L238" s="412"/>
      <c r="M238" s="412"/>
      <c r="N238" s="412"/>
      <c r="O238" s="412"/>
      <c r="P238" s="412"/>
      <c r="Q238" s="412"/>
      <c r="R238" s="412"/>
      <c r="S238" s="412"/>
      <c r="T238" s="412"/>
      <c r="U238" s="412"/>
      <c r="V238" s="412"/>
      <c r="W238" s="412"/>
      <c r="X238" s="412"/>
      <c r="Y238" s="412"/>
      <c r="Z238" s="412"/>
      <c r="AA238" s="412"/>
      <c r="AB238" s="412"/>
      <c r="AC238" s="412"/>
      <c r="AD238" s="412"/>
      <c r="AE238" s="412"/>
      <c r="AF238" s="412"/>
      <c r="AG238" s="412"/>
      <c r="AH238" s="412"/>
      <c r="AI238" s="412"/>
      <c r="AJ238" s="412"/>
      <c r="AK238" s="412"/>
      <c r="AL238" s="412"/>
      <c r="AM238" s="412"/>
      <c r="AN238" s="412"/>
      <c r="AO238" s="412"/>
      <c r="AP238" s="412"/>
      <c r="AQ238" s="412"/>
      <c r="AR238" s="412"/>
      <c r="AS238" s="412"/>
      <c r="AT238" s="412"/>
      <c r="AU238" s="412"/>
      <c r="AV238" s="412"/>
      <c r="AW238" s="412"/>
      <c r="AX238" s="412"/>
      <c r="AY238" s="412"/>
      <c r="AZ238" s="412"/>
      <c r="BA238" s="412"/>
      <c r="BB238" s="412"/>
      <c r="BC238" s="412"/>
      <c r="BD238" s="428"/>
      <c r="BE238" s="428"/>
      <c r="BF238" s="428"/>
      <c r="BG238" s="428"/>
      <c r="BH238" s="428"/>
      <c r="BI238" s="428"/>
      <c r="BJ238" s="428"/>
      <c r="BK238" s="428"/>
      <c r="BL238" s="428"/>
      <c r="BM238" s="428"/>
      <c r="BN238" s="428"/>
      <c r="BO238" s="428"/>
      <c r="BP238" s="428"/>
      <c r="BQ238" s="428"/>
      <c r="BR238" s="428"/>
      <c r="BS238" s="428"/>
      <c r="BT238" s="414"/>
      <c r="BU238" s="414"/>
      <c r="BV238" s="414"/>
      <c r="BW238" s="414"/>
      <c r="BX238" s="414"/>
      <c r="BY238" s="414"/>
      <c r="BZ238" s="414"/>
      <c r="CA238" s="414"/>
      <c r="CB238" s="414"/>
      <c r="CC238" s="414"/>
      <c r="CD238" s="414"/>
      <c r="CE238" s="414"/>
      <c r="CF238" s="414"/>
      <c r="CG238" s="414"/>
      <c r="CH238" s="414"/>
      <c r="CI238" s="414"/>
      <c r="CJ238" s="414"/>
      <c r="CK238" s="414"/>
      <c r="CL238" s="414"/>
      <c r="CM238" s="414"/>
      <c r="CN238" s="414"/>
      <c r="CO238" s="414"/>
      <c r="CP238" s="414"/>
      <c r="CQ238" s="414"/>
      <c r="CR238" s="414"/>
      <c r="CS238" s="414"/>
      <c r="CT238" s="414"/>
      <c r="CU238" s="414"/>
      <c r="CV238" s="414"/>
      <c r="CW238" s="414"/>
      <c r="CX238" s="414"/>
      <c r="CY238" s="414"/>
      <c r="CZ238" s="414"/>
      <c r="DA238" s="414"/>
    </row>
    <row r="239" spans="1:105" ht="15" customHeight="1" x14ac:dyDescent="0.25">
      <c r="A239" s="413">
        <v>4</v>
      </c>
      <c r="B239" s="413"/>
      <c r="C239" s="413"/>
      <c r="D239" s="413"/>
      <c r="E239" s="413"/>
      <c r="F239" s="413"/>
      <c r="G239" s="413"/>
      <c r="H239" s="412"/>
      <c r="I239" s="412"/>
      <c r="J239" s="412"/>
      <c r="K239" s="412"/>
      <c r="L239" s="412"/>
      <c r="M239" s="412"/>
      <c r="N239" s="412"/>
      <c r="O239" s="412"/>
      <c r="P239" s="412"/>
      <c r="Q239" s="412"/>
      <c r="R239" s="412"/>
      <c r="S239" s="412"/>
      <c r="T239" s="412"/>
      <c r="U239" s="412"/>
      <c r="V239" s="412"/>
      <c r="W239" s="412"/>
      <c r="X239" s="412"/>
      <c r="Y239" s="412"/>
      <c r="Z239" s="412"/>
      <c r="AA239" s="412"/>
      <c r="AB239" s="412"/>
      <c r="AC239" s="412"/>
      <c r="AD239" s="412"/>
      <c r="AE239" s="412"/>
      <c r="AF239" s="412"/>
      <c r="AG239" s="412"/>
      <c r="AH239" s="412"/>
      <c r="AI239" s="412"/>
      <c r="AJ239" s="412"/>
      <c r="AK239" s="412"/>
      <c r="AL239" s="412"/>
      <c r="AM239" s="412"/>
      <c r="AN239" s="412"/>
      <c r="AO239" s="412"/>
      <c r="AP239" s="412"/>
      <c r="AQ239" s="412"/>
      <c r="AR239" s="412"/>
      <c r="AS239" s="412"/>
      <c r="AT239" s="412"/>
      <c r="AU239" s="412"/>
      <c r="AV239" s="412"/>
      <c r="AW239" s="412"/>
      <c r="AX239" s="412"/>
      <c r="AY239" s="412"/>
      <c r="AZ239" s="412"/>
      <c r="BA239" s="412"/>
      <c r="BB239" s="412"/>
      <c r="BC239" s="412"/>
      <c r="BD239" s="423"/>
      <c r="BE239" s="423"/>
      <c r="BF239" s="423"/>
      <c r="BG239" s="423"/>
      <c r="BH239" s="423"/>
      <c r="BI239" s="423"/>
      <c r="BJ239" s="423"/>
      <c r="BK239" s="423"/>
      <c r="BL239" s="423"/>
      <c r="BM239" s="423"/>
      <c r="BN239" s="423"/>
      <c r="BO239" s="423"/>
      <c r="BP239" s="423"/>
      <c r="BQ239" s="423"/>
      <c r="BR239" s="423"/>
      <c r="BS239" s="423"/>
      <c r="BT239" s="414"/>
      <c r="BU239" s="414"/>
      <c r="BV239" s="414"/>
      <c r="BW239" s="414"/>
      <c r="BX239" s="414"/>
      <c r="BY239" s="414"/>
      <c r="BZ239" s="414"/>
      <c r="CA239" s="414"/>
      <c r="CB239" s="414"/>
      <c r="CC239" s="414"/>
      <c r="CD239" s="414"/>
      <c r="CE239" s="414"/>
      <c r="CF239" s="414"/>
      <c r="CG239" s="414"/>
      <c r="CH239" s="414"/>
      <c r="CI239" s="414"/>
      <c r="CJ239" s="414"/>
      <c r="CK239" s="414"/>
      <c r="CL239" s="414"/>
      <c r="CM239" s="414"/>
      <c r="CN239" s="414"/>
      <c r="CO239" s="414"/>
      <c r="CP239" s="414"/>
      <c r="CQ239" s="414"/>
      <c r="CR239" s="414"/>
      <c r="CS239" s="414"/>
      <c r="CT239" s="414"/>
      <c r="CU239" s="414"/>
      <c r="CV239" s="414"/>
      <c r="CW239" s="414"/>
      <c r="CX239" s="414"/>
      <c r="CY239" s="414"/>
      <c r="CZ239" s="414"/>
      <c r="DA239" s="414"/>
    </row>
    <row r="240" spans="1:105" ht="15" customHeight="1" x14ac:dyDescent="0.25">
      <c r="A240" s="424"/>
      <c r="B240" s="424"/>
      <c r="C240" s="424"/>
      <c r="D240" s="424"/>
      <c r="E240" s="424"/>
      <c r="F240" s="424"/>
      <c r="G240" s="424"/>
      <c r="H240" s="425" t="s">
        <v>7</v>
      </c>
      <c r="I240" s="425"/>
      <c r="J240" s="425"/>
      <c r="K240" s="425"/>
      <c r="L240" s="425"/>
      <c r="M240" s="425"/>
      <c r="N240" s="425"/>
      <c r="O240" s="425"/>
      <c r="P240" s="425"/>
      <c r="Q240" s="425"/>
      <c r="R240" s="425"/>
      <c r="S240" s="425"/>
      <c r="T240" s="425"/>
      <c r="U240" s="425"/>
      <c r="V240" s="425"/>
      <c r="W240" s="425"/>
      <c r="X240" s="425"/>
      <c r="Y240" s="425"/>
      <c r="Z240" s="425"/>
      <c r="AA240" s="425"/>
      <c r="AB240" s="425"/>
      <c r="AC240" s="425"/>
      <c r="AD240" s="425"/>
      <c r="AE240" s="425"/>
      <c r="AF240" s="425"/>
      <c r="AG240" s="425"/>
      <c r="AH240" s="425"/>
      <c r="AI240" s="425"/>
      <c r="AJ240" s="425"/>
      <c r="AK240" s="425"/>
      <c r="AL240" s="425"/>
      <c r="AM240" s="425"/>
      <c r="AN240" s="425"/>
      <c r="AO240" s="425"/>
      <c r="AP240" s="425"/>
      <c r="AQ240" s="425"/>
      <c r="AR240" s="425"/>
      <c r="AS240" s="425"/>
      <c r="AT240" s="425"/>
      <c r="AU240" s="425"/>
      <c r="AV240" s="425"/>
      <c r="AW240" s="425"/>
      <c r="AX240" s="425"/>
      <c r="AY240" s="425"/>
      <c r="AZ240" s="425"/>
      <c r="BA240" s="425"/>
      <c r="BB240" s="425"/>
      <c r="BC240" s="426"/>
      <c r="BD240" s="413"/>
      <c r="BE240" s="413"/>
      <c r="BF240" s="413"/>
      <c r="BG240" s="413"/>
      <c r="BH240" s="413"/>
      <c r="BI240" s="413"/>
      <c r="BJ240" s="413"/>
      <c r="BK240" s="413"/>
      <c r="BL240" s="413"/>
      <c r="BM240" s="413"/>
      <c r="BN240" s="413"/>
      <c r="BO240" s="413"/>
      <c r="BP240" s="413"/>
      <c r="BQ240" s="413"/>
      <c r="BR240" s="413"/>
      <c r="BS240" s="413"/>
      <c r="BT240" s="413" t="s">
        <v>8</v>
      </c>
      <c r="BU240" s="413"/>
      <c r="BV240" s="413"/>
      <c r="BW240" s="413"/>
      <c r="BX240" s="413"/>
      <c r="BY240" s="413"/>
      <c r="BZ240" s="413"/>
      <c r="CA240" s="413"/>
      <c r="CB240" s="413"/>
      <c r="CC240" s="413"/>
      <c r="CD240" s="413"/>
      <c r="CE240" s="413"/>
      <c r="CF240" s="413"/>
      <c r="CG240" s="413"/>
      <c r="CH240" s="413"/>
      <c r="CI240" s="413"/>
      <c r="CJ240" s="427"/>
      <c r="CK240" s="427"/>
      <c r="CL240" s="427"/>
      <c r="CM240" s="427"/>
      <c r="CN240" s="427"/>
      <c r="CO240" s="427"/>
      <c r="CP240" s="427"/>
      <c r="CQ240" s="427"/>
      <c r="CR240" s="427"/>
      <c r="CS240" s="427"/>
      <c r="CT240" s="427"/>
      <c r="CU240" s="427"/>
      <c r="CV240" s="427"/>
      <c r="CW240" s="427"/>
      <c r="CX240" s="427"/>
      <c r="CY240" s="427"/>
      <c r="CZ240" s="427"/>
      <c r="DA240" s="427"/>
    </row>
    <row r="241" spans="1:105" s="56" customFormat="1" ht="9.75" customHeight="1" x14ac:dyDescent="0.25">
      <c r="A241" s="55"/>
      <c r="B241" s="55"/>
      <c r="C241" s="55"/>
      <c r="D241" s="55"/>
      <c r="E241" s="55"/>
      <c r="F241" s="55"/>
      <c r="G241" s="55"/>
      <c r="H241" s="55"/>
      <c r="I241" s="55"/>
      <c r="J241" s="55"/>
      <c r="K241" s="55"/>
      <c r="L241" s="55"/>
      <c r="M241" s="55"/>
      <c r="N241" s="55"/>
      <c r="O241" s="55"/>
      <c r="P241" s="55"/>
      <c r="Q241" s="55"/>
      <c r="R241" s="55"/>
      <c r="S241" s="55"/>
      <c r="T241" s="55"/>
      <c r="U241" s="55"/>
      <c r="V241" s="55"/>
      <c r="W241" s="55"/>
      <c r="X241" s="55"/>
      <c r="Y241" s="55"/>
      <c r="Z241" s="55"/>
      <c r="AA241" s="55"/>
      <c r="AB241" s="55"/>
      <c r="AC241" s="55"/>
      <c r="AD241" s="55"/>
      <c r="AE241" s="55"/>
      <c r="AF241" s="55"/>
      <c r="AG241" s="55"/>
      <c r="AH241" s="55"/>
      <c r="AI241" s="55"/>
      <c r="AJ241" s="55"/>
      <c r="AK241" s="55"/>
      <c r="AL241" s="55"/>
      <c r="AM241" s="55"/>
      <c r="AN241" s="55"/>
      <c r="AO241" s="55"/>
      <c r="AP241" s="55"/>
      <c r="AQ241" s="55"/>
      <c r="AR241" s="55"/>
      <c r="AS241" s="55"/>
      <c r="AT241" s="55"/>
      <c r="AU241" s="55"/>
      <c r="AV241" s="55"/>
      <c r="AW241" s="55"/>
      <c r="AX241" s="55"/>
      <c r="AY241" s="55"/>
      <c r="AZ241" s="55"/>
      <c r="BA241" s="55"/>
      <c r="BB241" s="55"/>
      <c r="BC241" s="55"/>
      <c r="BD241" s="55"/>
      <c r="BE241" s="55"/>
      <c r="BF241" s="55"/>
      <c r="BG241" s="55"/>
      <c r="BH241" s="55"/>
      <c r="BI241" s="55"/>
      <c r="BJ241" s="55"/>
      <c r="BK241" s="55"/>
      <c r="BL241" s="55"/>
      <c r="BM241" s="55"/>
      <c r="BN241" s="55"/>
      <c r="BO241" s="55"/>
      <c r="BP241" s="55"/>
      <c r="BQ241" s="55"/>
      <c r="BR241" s="55"/>
      <c r="BS241" s="55"/>
      <c r="BT241" s="55"/>
      <c r="BU241" s="55"/>
      <c r="BV241" s="55"/>
      <c r="BW241" s="55"/>
      <c r="BX241" s="55"/>
      <c r="BY241" s="55"/>
      <c r="BZ241" s="55"/>
      <c r="CA241" s="55"/>
      <c r="CB241" s="55"/>
      <c r="CC241" s="55"/>
      <c r="CD241" s="55"/>
      <c r="CE241" s="55"/>
      <c r="CF241" s="55"/>
      <c r="CG241" s="55"/>
      <c r="CH241" s="55"/>
      <c r="CI241" s="55"/>
      <c r="CJ241" s="55"/>
      <c r="CK241" s="55"/>
      <c r="CL241" s="55"/>
      <c r="CM241" s="55"/>
      <c r="CN241" s="55"/>
      <c r="CO241" s="55"/>
      <c r="CP241" s="55"/>
      <c r="CQ241" s="55"/>
      <c r="CR241" s="55"/>
      <c r="CS241" s="55"/>
      <c r="CT241" s="55"/>
      <c r="CU241" s="55"/>
      <c r="CV241" s="55"/>
      <c r="CW241" s="55"/>
      <c r="CX241" s="55"/>
      <c r="CY241" s="55"/>
      <c r="CZ241" s="55"/>
      <c r="DA241" s="55"/>
    </row>
    <row r="242" spans="1:105" s="56" customFormat="1" ht="14.25" x14ac:dyDescent="0.2">
      <c r="A242" s="430" t="s">
        <v>159</v>
      </c>
      <c r="B242" s="430"/>
      <c r="C242" s="430"/>
      <c r="D242" s="430"/>
      <c r="E242" s="430"/>
      <c r="F242" s="430"/>
      <c r="G242" s="430"/>
      <c r="H242" s="430"/>
      <c r="I242" s="430"/>
      <c r="J242" s="430"/>
      <c r="K242" s="430"/>
      <c r="L242" s="430"/>
      <c r="M242" s="430"/>
      <c r="N242" s="430"/>
      <c r="O242" s="430"/>
      <c r="P242" s="430"/>
      <c r="Q242" s="430"/>
      <c r="R242" s="430"/>
      <c r="S242" s="430"/>
      <c r="T242" s="430"/>
      <c r="U242" s="430"/>
      <c r="V242" s="430"/>
      <c r="W242" s="430"/>
      <c r="X242" s="430"/>
      <c r="Y242" s="430"/>
      <c r="Z242" s="430"/>
      <c r="AA242" s="430"/>
      <c r="AB242" s="430"/>
      <c r="AC242" s="430"/>
      <c r="AD242" s="430"/>
      <c r="AE242" s="430"/>
      <c r="AF242" s="430"/>
      <c r="AG242" s="430"/>
      <c r="AH242" s="430"/>
      <c r="AI242" s="430"/>
      <c r="AJ242" s="430"/>
      <c r="AK242" s="430"/>
      <c r="AL242" s="430"/>
      <c r="AM242" s="430"/>
      <c r="AN242" s="430"/>
      <c r="AO242" s="430"/>
      <c r="AP242" s="430"/>
      <c r="AQ242" s="430"/>
      <c r="AR242" s="430"/>
      <c r="AS242" s="430"/>
      <c r="AT242" s="430"/>
      <c r="AU242" s="430"/>
      <c r="AV242" s="430"/>
      <c r="AW242" s="430"/>
      <c r="AX242" s="430"/>
      <c r="AY242" s="430"/>
      <c r="AZ242" s="430"/>
      <c r="BA242" s="430"/>
      <c r="BB242" s="430"/>
      <c r="BC242" s="430"/>
      <c r="BD242" s="430"/>
      <c r="BE242" s="430"/>
      <c r="BF242" s="430"/>
      <c r="BG242" s="430"/>
      <c r="BH242" s="430"/>
      <c r="BI242" s="430"/>
      <c r="BJ242" s="430"/>
      <c r="BK242" s="430"/>
      <c r="BL242" s="430"/>
      <c r="BM242" s="430"/>
      <c r="BN242" s="430"/>
      <c r="BO242" s="430"/>
      <c r="BP242" s="430"/>
      <c r="BQ242" s="430"/>
      <c r="BR242" s="430"/>
      <c r="BS242" s="430"/>
      <c r="BT242" s="430"/>
      <c r="BU242" s="430"/>
      <c r="BV242" s="430"/>
      <c r="BW242" s="430"/>
      <c r="BX242" s="430"/>
      <c r="BY242" s="430"/>
      <c r="BZ242" s="430"/>
      <c r="CA242" s="430"/>
      <c r="CB242" s="430"/>
      <c r="CC242" s="430"/>
      <c r="CD242" s="430"/>
      <c r="CE242" s="430"/>
      <c r="CF242" s="430"/>
      <c r="CG242" s="430"/>
      <c r="CH242" s="430"/>
      <c r="CI242" s="430"/>
      <c r="CJ242" s="430"/>
      <c r="CK242" s="430"/>
      <c r="CL242" s="430"/>
      <c r="CM242" s="430"/>
      <c r="CN242" s="430"/>
      <c r="CO242" s="430"/>
      <c r="CP242" s="430"/>
      <c r="CQ242" s="430"/>
      <c r="CR242" s="430"/>
      <c r="CS242" s="430"/>
      <c r="CT242" s="430"/>
      <c r="CU242" s="430"/>
      <c r="CV242" s="430"/>
      <c r="CW242" s="430"/>
      <c r="CX242" s="430"/>
      <c r="CY242" s="430"/>
      <c r="CZ242" s="430"/>
      <c r="DA242" s="430"/>
    </row>
    <row r="243" spans="1:105" ht="6" customHeight="1" x14ac:dyDescent="0.25"/>
    <row r="244" spans="1:105" ht="23.25" customHeight="1" x14ac:dyDescent="0.25">
      <c r="A244" s="431" t="s">
        <v>0</v>
      </c>
      <c r="B244" s="432"/>
      <c r="C244" s="432"/>
      <c r="D244" s="432"/>
      <c r="E244" s="432"/>
      <c r="F244" s="432"/>
      <c r="G244" s="433"/>
      <c r="H244" s="431" t="s">
        <v>14</v>
      </c>
      <c r="I244" s="432"/>
      <c r="J244" s="432"/>
      <c r="K244" s="432"/>
      <c r="L244" s="432"/>
      <c r="M244" s="432"/>
      <c r="N244" s="432"/>
      <c r="O244" s="432"/>
      <c r="P244" s="432"/>
      <c r="Q244" s="432"/>
      <c r="R244" s="432"/>
      <c r="S244" s="432"/>
      <c r="T244" s="432"/>
      <c r="U244" s="432"/>
      <c r="V244" s="432"/>
      <c r="W244" s="432"/>
      <c r="X244" s="432"/>
      <c r="Y244" s="432"/>
      <c r="Z244" s="432"/>
      <c r="AA244" s="432"/>
      <c r="AB244" s="432"/>
      <c r="AC244" s="432"/>
      <c r="AD244" s="432"/>
      <c r="AE244" s="432"/>
      <c r="AF244" s="432"/>
      <c r="AG244" s="432"/>
      <c r="AH244" s="432"/>
      <c r="AI244" s="432"/>
      <c r="AJ244" s="432"/>
      <c r="AK244" s="432"/>
      <c r="AL244" s="432"/>
      <c r="AM244" s="432"/>
      <c r="AN244" s="432"/>
      <c r="AO244" s="432"/>
      <c r="AP244" s="432"/>
      <c r="AQ244" s="432"/>
      <c r="AR244" s="432"/>
      <c r="AS244" s="432"/>
      <c r="AT244" s="432"/>
      <c r="AU244" s="432"/>
      <c r="AV244" s="432"/>
      <c r="AW244" s="432"/>
      <c r="AX244" s="432"/>
      <c r="AY244" s="432"/>
      <c r="AZ244" s="432"/>
      <c r="BA244" s="432"/>
      <c r="BB244" s="432"/>
      <c r="BC244" s="433"/>
      <c r="BD244" s="431" t="s">
        <v>70</v>
      </c>
      <c r="BE244" s="432"/>
      <c r="BF244" s="432"/>
      <c r="BG244" s="432"/>
      <c r="BH244" s="432"/>
      <c r="BI244" s="432"/>
      <c r="BJ244" s="432"/>
      <c r="BK244" s="432"/>
      <c r="BL244" s="432"/>
      <c r="BM244" s="432"/>
      <c r="BN244" s="432"/>
      <c r="BO244" s="432"/>
      <c r="BP244" s="432"/>
      <c r="BQ244" s="432"/>
      <c r="BR244" s="432"/>
      <c r="BS244" s="433"/>
      <c r="BT244" s="431" t="s">
        <v>81</v>
      </c>
      <c r="BU244" s="432"/>
      <c r="BV244" s="432"/>
      <c r="BW244" s="432"/>
      <c r="BX244" s="432"/>
      <c r="BY244" s="432"/>
      <c r="BZ244" s="432"/>
      <c r="CA244" s="432"/>
      <c r="CB244" s="432"/>
      <c r="CC244" s="432"/>
      <c r="CD244" s="432"/>
      <c r="CE244" s="432"/>
      <c r="CF244" s="432"/>
      <c r="CG244" s="432"/>
      <c r="CH244" s="432"/>
      <c r="CI244" s="433"/>
      <c r="CJ244" s="431" t="s">
        <v>48</v>
      </c>
      <c r="CK244" s="432"/>
      <c r="CL244" s="432"/>
      <c r="CM244" s="432"/>
      <c r="CN244" s="432"/>
      <c r="CO244" s="432"/>
      <c r="CP244" s="432"/>
      <c r="CQ244" s="432"/>
      <c r="CR244" s="432"/>
      <c r="CS244" s="432"/>
      <c r="CT244" s="432"/>
      <c r="CU244" s="432"/>
      <c r="CV244" s="432"/>
      <c r="CW244" s="432"/>
      <c r="CX244" s="432"/>
      <c r="CY244" s="432"/>
      <c r="CZ244" s="432"/>
      <c r="DA244" s="433"/>
    </row>
    <row r="245" spans="1:105" ht="15" customHeight="1" x14ac:dyDescent="0.25">
      <c r="A245" s="429">
        <v>1</v>
      </c>
      <c r="B245" s="429"/>
      <c r="C245" s="429"/>
      <c r="D245" s="429"/>
      <c r="E245" s="429"/>
      <c r="F245" s="429"/>
      <c r="G245" s="429"/>
      <c r="H245" s="429">
        <v>2</v>
      </c>
      <c r="I245" s="429"/>
      <c r="J245" s="429"/>
      <c r="K245" s="429"/>
      <c r="L245" s="429"/>
      <c r="M245" s="429"/>
      <c r="N245" s="429"/>
      <c r="O245" s="429"/>
      <c r="P245" s="429"/>
      <c r="Q245" s="429"/>
      <c r="R245" s="429"/>
      <c r="S245" s="429"/>
      <c r="T245" s="429"/>
      <c r="U245" s="429"/>
      <c r="V245" s="429"/>
      <c r="W245" s="429"/>
      <c r="X245" s="429"/>
      <c r="Y245" s="429"/>
      <c r="Z245" s="429"/>
      <c r="AA245" s="429"/>
      <c r="AB245" s="429"/>
      <c r="AC245" s="429"/>
      <c r="AD245" s="429"/>
      <c r="AE245" s="429"/>
      <c r="AF245" s="429"/>
      <c r="AG245" s="429"/>
      <c r="AH245" s="429"/>
      <c r="AI245" s="429"/>
      <c r="AJ245" s="429"/>
      <c r="AK245" s="429"/>
      <c r="AL245" s="429"/>
      <c r="AM245" s="429"/>
      <c r="AN245" s="429"/>
      <c r="AO245" s="429"/>
      <c r="AP245" s="429"/>
      <c r="AQ245" s="429"/>
      <c r="AR245" s="429"/>
      <c r="AS245" s="429"/>
      <c r="AT245" s="429"/>
      <c r="AU245" s="429"/>
      <c r="AV245" s="429"/>
      <c r="AW245" s="429"/>
      <c r="AX245" s="429"/>
      <c r="AY245" s="429"/>
      <c r="AZ245" s="429"/>
      <c r="BA245" s="429"/>
      <c r="BB245" s="429"/>
      <c r="BC245" s="429"/>
      <c r="BD245" s="429">
        <v>3</v>
      </c>
      <c r="BE245" s="429"/>
      <c r="BF245" s="429"/>
      <c r="BG245" s="429"/>
      <c r="BH245" s="429"/>
      <c r="BI245" s="429"/>
      <c r="BJ245" s="429"/>
      <c r="BK245" s="429"/>
      <c r="BL245" s="429"/>
      <c r="BM245" s="429"/>
      <c r="BN245" s="429"/>
      <c r="BO245" s="429"/>
      <c r="BP245" s="429"/>
      <c r="BQ245" s="429"/>
      <c r="BR245" s="429"/>
      <c r="BS245" s="429"/>
      <c r="BT245" s="429">
        <v>4</v>
      </c>
      <c r="BU245" s="429"/>
      <c r="BV245" s="429"/>
      <c r="BW245" s="429"/>
      <c r="BX245" s="429"/>
      <c r="BY245" s="429"/>
      <c r="BZ245" s="429"/>
      <c r="CA245" s="429"/>
      <c r="CB245" s="429"/>
      <c r="CC245" s="429"/>
      <c r="CD245" s="429"/>
      <c r="CE245" s="429"/>
      <c r="CF245" s="429"/>
      <c r="CG245" s="429"/>
      <c r="CH245" s="429"/>
      <c r="CI245" s="429"/>
      <c r="CJ245" s="429">
        <v>5</v>
      </c>
      <c r="CK245" s="429"/>
      <c r="CL245" s="429"/>
      <c r="CM245" s="429"/>
      <c r="CN245" s="429"/>
      <c r="CO245" s="429"/>
      <c r="CP245" s="429"/>
      <c r="CQ245" s="429"/>
      <c r="CR245" s="429"/>
      <c r="CS245" s="429"/>
      <c r="CT245" s="429"/>
      <c r="CU245" s="429"/>
      <c r="CV245" s="429"/>
      <c r="CW245" s="429"/>
      <c r="CX245" s="429"/>
      <c r="CY245" s="429"/>
      <c r="CZ245" s="429"/>
      <c r="DA245" s="429"/>
    </row>
    <row r="246" spans="1:105" ht="15" customHeight="1" x14ac:dyDescent="0.25">
      <c r="A246" s="424" t="s">
        <v>26</v>
      </c>
      <c r="B246" s="424"/>
      <c r="C246" s="424"/>
      <c r="D246" s="424"/>
      <c r="E246" s="424"/>
      <c r="F246" s="424"/>
      <c r="G246" s="424"/>
      <c r="H246" s="412"/>
      <c r="I246" s="412"/>
      <c r="J246" s="412"/>
      <c r="K246" s="412"/>
      <c r="L246" s="412"/>
      <c r="M246" s="412"/>
      <c r="N246" s="412"/>
      <c r="O246" s="412"/>
      <c r="P246" s="412"/>
      <c r="Q246" s="412"/>
      <c r="R246" s="412"/>
      <c r="S246" s="412"/>
      <c r="T246" s="412"/>
      <c r="U246" s="412"/>
      <c r="V246" s="412"/>
      <c r="W246" s="412"/>
      <c r="X246" s="412"/>
      <c r="Y246" s="412"/>
      <c r="Z246" s="412"/>
      <c r="AA246" s="412"/>
      <c r="AB246" s="412"/>
      <c r="AC246" s="412"/>
      <c r="AD246" s="412"/>
      <c r="AE246" s="412"/>
      <c r="AF246" s="412"/>
      <c r="AG246" s="412"/>
      <c r="AH246" s="412"/>
      <c r="AI246" s="412"/>
      <c r="AJ246" s="412"/>
      <c r="AK246" s="412"/>
      <c r="AL246" s="412"/>
      <c r="AM246" s="412"/>
      <c r="AN246" s="412"/>
      <c r="AO246" s="412"/>
      <c r="AP246" s="412"/>
      <c r="AQ246" s="412"/>
      <c r="AR246" s="412"/>
      <c r="AS246" s="412"/>
      <c r="AT246" s="412"/>
      <c r="AU246" s="412"/>
      <c r="AV246" s="412"/>
      <c r="AW246" s="412"/>
      <c r="AX246" s="412"/>
      <c r="AY246" s="412"/>
      <c r="AZ246" s="412"/>
      <c r="BA246" s="412"/>
      <c r="BB246" s="412"/>
      <c r="BC246" s="412"/>
      <c r="BD246" s="413"/>
      <c r="BE246" s="413"/>
      <c r="BF246" s="413"/>
      <c r="BG246" s="413"/>
      <c r="BH246" s="413"/>
      <c r="BI246" s="413"/>
      <c r="BJ246" s="413"/>
      <c r="BK246" s="413"/>
      <c r="BL246" s="413"/>
      <c r="BM246" s="413"/>
      <c r="BN246" s="413"/>
      <c r="BO246" s="413"/>
      <c r="BP246" s="413"/>
      <c r="BQ246" s="413"/>
      <c r="BR246" s="413"/>
      <c r="BS246" s="413"/>
      <c r="BT246" s="414"/>
      <c r="BU246" s="414"/>
      <c r="BV246" s="414"/>
      <c r="BW246" s="414"/>
      <c r="BX246" s="414"/>
      <c r="BY246" s="414"/>
      <c r="BZ246" s="414"/>
      <c r="CA246" s="414"/>
      <c r="CB246" s="414"/>
      <c r="CC246" s="414"/>
      <c r="CD246" s="414"/>
      <c r="CE246" s="414"/>
      <c r="CF246" s="414"/>
      <c r="CG246" s="414"/>
      <c r="CH246" s="414"/>
      <c r="CI246" s="414"/>
      <c r="CJ246" s="414"/>
      <c r="CK246" s="414"/>
      <c r="CL246" s="414"/>
      <c r="CM246" s="414"/>
      <c r="CN246" s="414"/>
      <c r="CO246" s="414"/>
      <c r="CP246" s="414"/>
      <c r="CQ246" s="414"/>
      <c r="CR246" s="414"/>
      <c r="CS246" s="414"/>
      <c r="CT246" s="414"/>
      <c r="CU246" s="414"/>
      <c r="CV246" s="414"/>
      <c r="CW246" s="414"/>
      <c r="CX246" s="414"/>
      <c r="CY246" s="414"/>
      <c r="CZ246" s="414"/>
      <c r="DA246" s="414"/>
    </row>
    <row r="247" spans="1:105" ht="15" customHeight="1" x14ac:dyDescent="0.25">
      <c r="A247" s="413">
        <v>2</v>
      </c>
      <c r="B247" s="413"/>
      <c r="C247" s="413"/>
      <c r="D247" s="413"/>
      <c r="E247" s="413"/>
      <c r="F247" s="413"/>
      <c r="G247" s="413"/>
      <c r="H247" s="412"/>
      <c r="I247" s="412"/>
      <c r="J247" s="412"/>
      <c r="K247" s="412"/>
      <c r="L247" s="412"/>
      <c r="M247" s="412"/>
      <c r="N247" s="412"/>
      <c r="O247" s="412"/>
      <c r="P247" s="412"/>
      <c r="Q247" s="412"/>
      <c r="R247" s="412"/>
      <c r="S247" s="412"/>
      <c r="T247" s="412"/>
      <c r="U247" s="412"/>
      <c r="V247" s="412"/>
      <c r="W247" s="412"/>
      <c r="X247" s="412"/>
      <c r="Y247" s="412"/>
      <c r="Z247" s="412"/>
      <c r="AA247" s="412"/>
      <c r="AB247" s="412"/>
      <c r="AC247" s="412"/>
      <c r="AD247" s="412"/>
      <c r="AE247" s="412"/>
      <c r="AF247" s="412"/>
      <c r="AG247" s="412"/>
      <c r="AH247" s="412"/>
      <c r="AI247" s="412"/>
      <c r="AJ247" s="412"/>
      <c r="AK247" s="412"/>
      <c r="AL247" s="412"/>
      <c r="AM247" s="412"/>
      <c r="AN247" s="412"/>
      <c r="AO247" s="412"/>
      <c r="AP247" s="412"/>
      <c r="AQ247" s="412"/>
      <c r="AR247" s="412"/>
      <c r="AS247" s="412"/>
      <c r="AT247" s="412"/>
      <c r="AU247" s="412"/>
      <c r="AV247" s="412"/>
      <c r="AW247" s="412"/>
      <c r="AX247" s="412"/>
      <c r="AY247" s="412"/>
      <c r="AZ247" s="412"/>
      <c r="BA247" s="412"/>
      <c r="BB247" s="412"/>
      <c r="BC247" s="412"/>
      <c r="BD247" s="428"/>
      <c r="BE247" s="428"/>
      <c r="BF247" s="428"/>
      <c r="BG247" s="428"/>
      <c r="BH247" s="428"/>
      <c r="BI247" s="428"/>
      <c r="BJ247" s="428"/>
      <c r="BK247" s="428"/>
      <c r="BL247" s="428"/>
      <c r="BM247" s="428"/>
      <c r="BN247" s="428"/>
      <c r="BO247" s="428"/>
      <c r="BP247" s="428"/>
      <c r="BQ247" s="428"/>
      <c r="BR247" s="428"/>
      <c r="BS247" s="428"/>
      <c r="BT247" s="414"/>
      <c r="BU247" s="414"/>
      <c r="BV247" s="414"/>
      <c r="BW247" s="414"/>
      <c r="BX247" s="414"/>
      <c r="BY247" s="414"/>
      <c r="BZ247" s="414"/>
      <c r="CA247" s="414"/>
      <c r="CB247" s="414"/>
      <c r="CC247" s="414"/>
      <c r="CD247" s="414"/>
      <c r="CE247" s="414"/>
      <c r="CF247" s="414"/>
      <c r="CG247" s="414"/>
      <c r="CH247" s="414"/>
      <c r="CI247" s="414"/>
      <c r="CJ247" s="414"/>
      <c r="CK247" s="414"/>
      <c r="CL247" s="414"/>
      <c r="CM247" s="414"/>
      <c r="CN247" s="414"/>
      <c r="CO247" s="414"/>
      <c r="CP247" s="414"/>
      <c r="CQ247" s="414"/>
      <c r="CR247" s="414"/>
      <c r="CS247" s="414"/>
      <c r="CT247" s="414"/>
      <c r="CU247" s="414"/>
      <c r="CV247" s="414"/>
      <c r="CW247" s="414"/>
      <c r="CX247" s="414"/>
      <c r="CY247" s="414"/>
      <c r="CZ247" s="414"/>
      <c r="DA247" s="414"/>
    </row>
    <row r="248" spans="1:105" ht="15" customHeight="1" x14ac:dyDescent="0.25">
      <c r="A248" s="413">
        <v>3</v>
      </c>
      <c r="B248" s="413"/>
      <c r="C248" s="413"/>
      <c r="D248" s="413"/>
      <c r="E248" s="413"/>
      <c r="F248" s="413"/>
      <c r="G248" s="413"/>
      <c r="H248" s="412"/>
      <c r="I248" s="412"/>
      <c r="J248" s="412"/>
      <c r="K248" s="412"/>
      <c r="L248" s="412"/>
      <c r="M248" s="412"/>
      <c r="N248" s="412"/>
      <c r="O248" s="412"/>
      <c r="P248" s="412"/>
      <c r="Q248" s="412"/>
      <c r="R248" s="412"/>
      <c r="S248" s="412"/>
      <c r="T248" s="412"/>
      <c r="U248" s="412"/>
      <c r="V248" s="412"/>
      <c r="W248" s="412"/>
      <c r="X248" s="412"/>
      <c r="Y248" s="412"/>
      <c r="Z248" s="412"/>
      <c r="AA248" s="412"/>
      <c r="AB248" s="412"/>
      <c r="AC248" s="412"/>
      <c r="AD248" s="412"/>
      <c r="AE248" s="412"/>
      <c r="AF248" s="412"/>
      <c r="AG248" s="412"/>
      <c r="AH248" s="412"/>
      <c r="AI248" s="412"/>
      <c r="AJ248" s="412"/>
      <c r="AK248" s="412"/>
      <c r="AL248" s="412"/>
      <c r="AM248" s="412"/>
      <c r="AN248" s="412"/>
      <c r="AO248" s="412"/>
      <c r="AP248" s="412"/>
      <c r="AQ248" s="412"/>
      <c r="AR248" s="412"/>
      <c r="AS248" s="412"/>
      <c r="AT248" s="412"/>
      <c r="AU248" s="412"/>
      <c r="AV248" s="412"/>
      <c r="AW248" s="412"/>
      <c r="AX248" s="412"/>
      <c r="AY248" s="412"/>
      <c r="AZ248" s="412"/>
      <c r="BA248" s="412"/>
      <c r="BB248" s="412"/>
      <c r="BC248" s="412"/>
      <c r="BD248" s="428"/>
      <c r="BE248" s="428"/>
      <c r="BF248" s="428"/>
      <c r="BG248" s="428"/>
      <c r="BH248" s="428"/>
      <c r="BI248" s="428"/>
      <c r="BJ248" s="428"/>
      <c r="BK248" s="428"/>
      <c r="BL248" s="428"/>
      <c r="BM248" s="428"/>
      <c r="BN248" s="428"/>
      <c r="BO248" s="428"/>
      <c r="BP248" s="428"/>
      <c r="BQ248" s="428"/>
      <c r="BR248" s="428"/>
      <c r="BS248" s="428"/>
      <c r="BT248" s="414"/>
      <c r="BU248" s="414"/>
      <c r="BV248" s="414"/>
      <c r="BW248" s="414"/>
      <c r="BX248" s="414"/>
      <c r="BY248" s="414"/>
      <c r="BZ248" s="414"/>
      <c r="CA248" s="414"/>
      <c r="CB248" s="414"/>
      <c r="CC248" s="414"/>
      <c r="CD248" s="414"/>
      <c r="CE248" s="414"/>
      <c r="CF248" s="414"/>
      <c r="CG248" s="414"/>
      <c r="CH248" s="414"/>
      <c r="CI248" s="414"/>
      <c r="CJ248" s="414"/>
      <c r="CK248" s="414"/>
      <c r="CL248" s="414"/>
      <c r="CM248" s="414"/>
      <c r="CN248" s="414"/>
      <c r="CO248" s="414"/>
      <c r="CP248" s="414"/>
      <c r="CQ248" s="414"/>
      <c r="CR248" s="414"/>
      <c r="CS248" s="414"/>
      <c r="CT248" s="414"/>
      <c r="CU248" s="414"/>
      <c r="CV248" s="414"/>
      <c r="CW248" s="414"/>
      <c r="CX248" s="414"/>
      <c r="CY248" s="414"/>
      <c r="CZ248" s="414"/>
      <c r="DA248" s="414"/>
    </row>
    <row r="249" spans="1:105" ht="12" customHeight="1" x14ac:dyDescent="0.25">
      <c r="A249" s="413">
        <v>4</v>
      </c>
      <c r="B249" s="413"/>
      <c r="C249" s="413"/>
      <c r="D249" s="413"/>
      <c r="E249" s="413"/>
      <c r="F249" s="413"/>
      <c r="G249" s="413"/>
      <c r="H249" s="412"/>
      <c r="I249" s="412"/>
      <c r="J249" s="412"/>
      <c r="K249" s="412"/>
      <c r="L249" s="412"/>
      <c r="M249" s="412"/>
      <c r="N249" s="412"/>
      <c r="O249" s="412"/>
      <c r="P249" s="412"/>
      <c r="Q249" s="412"/>
      <c r="R249" s="412"/>
      <c r="S249" s="412"/>
      <c r="T249" s="412"/>
      <c r="U249" s="412"/>
      <c r="V249" s="412"/>
      <c r="W249" s="412"/>
      <c r="X249" s="412"/>
      <c r="Y249" s="412"/>
      <c r="Z249" s="412"/>
      <c r="AA249" s="412"/>
      <c r="AB249" s="412"/>
      <c r="AC249" s="412"/>
      <c r="AD249" s="412"/>
      <c r="AE249" s="412"/>
      <c r="AF249" s="412"/>
      <c r="AG249" s="412"/>
      <c r="AH249" s="412"/>
      <c r="AI249" s="412"/>
      <c r="AJ249" s="412"/>
      <c r="AK249" s="412"/>
      <c r="AL249" s="412"/>
      <c r="AM249" s="412"/>
      <c r="AN249" s="412"/>
      <c r="AO249" s="412"/>
      <c r="AP249" s="412"/>
      <c r="AQ249" s="412"/>
      <c r="AR249" s="412"/>
      <c r="AS249" s="412"/>
      <c r="AT249" s="412"/>
      <c r="AU249" s="412"/>
      <c r="AV249" s="412"/>
      <c r="AW249" s="412"/>
      <c r="AX249" s="412"/>
      <c r="AY249" s="412"/>
      <c r="AZ249" s="412"/>
      <c r="BA249" s="412"/>
      <c r="BB249" s="412"/>
      <c r="BC249" s="412"/>
      <c r="BD249" s="423"/>
      <c r="BE249" s="423"/>
      <c r="BF249" s="423"/>
      <c r="BG249" s="423"/>
      <c r="BH249" s="423"/>
      <c r="BI249" s="423"/>
      <c r="BJ249" s="423"/>
      <c r="BK249" s="423"/>
      <c r="BL249" s="423"/>
      <c r="BM249" s="423"/>
      <c r="BN249" s="423"/>
      <c r="BO249" s="423"/>
      <c r="BP249" s="423"/>
      <c r="BQ249" s="423"/>
      <c r="BR249" s="423"/>
      <c r="BS249" s="423"/>
      <c r="BT249" s="414"/>
      <c r="BU249" s="414"/>
      <c r="BV249" s="414"/>
      <c r="BW249" s="414"/>
      <c r="BX249" s="414"/>
      <c r="BY249" s="414"/>
      <c r="BZ249" s="414"/>
      <c r="CA249" s="414"/>
      <c r="CB249" s="414"/>
      <c r="CC249" s="414"/>
      <c r="CD249" s="414"/>
      <c r="CE249" s="414"/>
      <c r="CF249" s="414"/>
      <c r="CG249" s="414"/>
      <c r="CH249" s="414"/>
      <c r="CI249" s="414"/>
      <c r="CJ249" s="414"/>
      <c r="CK249" s="414"/>
      <c r="CL249" s="414"/>
      <c r="CM249" s="414"/>
      <c r="CN249" s="414"/>
      <c r="CO249" s="414"/>
      <c r="CP249" s="414"/>
      <c r="CQ249" s="414"/>
      <c r="CR249" s="414"/>
      <c r="CS249" s="414"/>
      <c r="CT249" s="414"/>
      <c r="CU249" s="414"/>
      <c r="CV249" s="414"/>
      <c r="CW249" s="414"/>
      <c r="CX249" s="414"/>
      <c r="CY249" s="414"/>
      <c r="CZ249" s="414"/>
      <c r="DA249" s="414"/>
    </row>
    <row r="250" spans="1:105" s="56" customFormat="1" ht="11.25" customHeight="1" x14ac:dyDescent="0.2">
      <c r="A250" s="424"/>
      <c r="B250" s="424"/>
      <c r="C250" s="424"/>
      <c r="D250" s="424"/>
      <c r="E250" s="424"/>
      <c r="F250" s="424"/>
      <c r="G250" s="424"/>
      <c r="H250" s="425" t="s">
        <v>7</v>
      </c>
      <c r="I250" s="425"/>
      <c r="J250" s="425"/>
      <c r="K250" s="425"/>
      <c r="L250" s="425"/>
      <c r="M250" s="425"/>
      <c r="N250" s="425"/>
      <c r="O250" s="425"/>
      <c r="P250" s="425"/>
      <c r="Q250" s="425"/>
      <c r="R250" s="425"/>
      <c r="S250" s="425"/>
      <c r="T250" s="425"/>
      <c r="U250" s="425"/>
      <c r="V250" s="425"/>
      <c r="W250" s="425"/>
      <c r="X250" s="425"/>
      <c r="Y250" s="425"/>
      <c r="Z250" s="425"/>
      <c r="AA250" s="425"/>
      <c r="AB250" s="425"/>
      <c r="AC250" s="425"/>
      <c r="AD250" s="425"/>
      <c r="AE250" s="425"/>
      <c r="AF250" s="425"/>
      <c r="AG250" s="425"/>
      <c r="AH250" s="425"/>
      <c r="AI250" s="425"/>
      <c r="AJ250" s="425"/>
      <c r="AK250" s="425"/>
      <c r="AL250" s="425"/>
      <c r="AM250" s="425"/>
      <c r="AN250" s="425"/>
      <c r="AO250" s="425"/>
      <c r="AP250" s="425"/>
      <c r="AQ250" s="425"/>
      <c r="AR250" s="425"/>
      <c r="AS250" s="425"/>
      <c r="AT250" s="425"/>
      <c r="AU250" s="425"/>
      <c r="AV250" s="425"/>
      <c r="AW250" s="425"/>
      <c r="AX250" s="425"/>
      <c r="AY250" s="425"/>
      <c r="AZ250" s="425"/>
      <c r="BA250" s="425"/>
      <c r="BB250" s="425"/>
      <c r="BC250" s="426"/>
      <c r="BD250" s="413"/>
      <c r="BE250" s="413"/>
      <c r="BF250" s="413"/>
      <c r="BG250" s="413"/>
      <c r="BH250" s="413"/>
      <c r="BI250" s="413"/>
      <c r="BJ250" s="413"/>
      <c r="BK250" s="413"/>
      <c r="BL250" s="413"/>
      <c r="BM250" s="413"/>
      <c r="BN250" s="413"/>
      <c r="BO250" s="413"/>
      <c r="BP250" s="413"/>
      <c r="BQ250" s="413"/>
      <c r="BR250" s="413"/>
      <c r="BS250" s="413"/>
      <c r="BT250" s="413" t="s">
        <v>8</v>
      </c>
      <c r="BU250" s="413"/>
      <c r="BV250" s="413"/>
      <c r="BW250" s="413"/>
      <c r="BX250" s="413"/>
      <c r="BY250" s="413"/>
      <c r="BZ250" s="413"/>
      <c r="CA250" s="413"/>
      <c r="CB250" s="413"/>
      <c r="CC250" s="413"/>
      <c r="CD250" s="413"/>
      <c r="CE250" s="413"/>
      <c r="CF250" s="413"/>
      <c r="CG250" s="413"/>
      <c r="CH250" s="413"/>
      <c r="CI250" s="413"/>
      <c r="CJ250" s="427"/>
      <c r="CK250" s="427"/>
      <c r="CL250" s="427"/>
      <c r="CM250" s="427"/>
      <c r="CN250" s="427"/>
      <c r="CO250" s="427"/>
      <c r="CP250" s="427"/>
      <c r="CQ250" s="427"/>
      <c r="CR250" s="427"/>
      <c r="CS250" s="427"/>
      <c r="CT250" s="427"/>
      <c r="CU250" s="427"/>
      <c r="CV250" s="427"/>
      <c r="CW250" s="427"/>
      <c r="CX250" s="427"/>
      <c r="CY250" s="427"/>
      <c r="CZ250" s="427"/>
      <c r="DA250" s="427"/>
    </row>
    <row r="251" spans="1:105" ht="15" customHeight="1" x14ac:dyDescent="0.25"/>
    <row r="252" spans="1:105" s="57" customFormat="1" ht="17.25" customHeight="1" x14ac:dyDescent="0.25">
      <c r="A252" s="55"/>
      <c r="B252" s="55"/>
      <c r="C252" s="55"/>
      <c r="D252" s="55"/>
      <c r="E252" s="55"/>
      <c r="F252" s="55"/>
      <c r="G252" s="55"/>
      <c r="H252" s="55"/>
      <c r="I252" s="55"/>
      <c r="J252" s="55"/>
      <c r="K252" s="55"/>
      <c r="L252" s="55"/>
      <c r="M252" s="55"/>
      <c r="N252" s="55"/>
      <c r="O252" s="55"/>
      <c r="P252" s="55"/>
      <c r="Q252" s="55"/>
      <c r="R252" s="55"/>
      <c r="S252" s="55"/>
      <c r="T252" s="55"/>
      <c r="U252" s="55"/>
      <c r="V252" s="55"/>
      <c r="W252" s="55"/>
      <c r="X252" s="55"/>
      <c r="Y252" s="55"/>
      <c r="Z252" s="55"/>
      <c r="AA252" s="55"/>
      <c r="AB252" s="55"/>
      <c r="AC252" s="55"/>
      <c r="AD252" s="55"/>
      <c r="AE252" s="55"/>
      <c r="AF252" s="55"/>
      <c r="AG252" s="55"/>
      <c r="AH252" s="55"/>
      <c r="AI252" s="55"/>
      <c r="AJ252" s="55"/>
      <c r="AK252" s="55"/>
      <c r="AL252" s="55"/>
      <c r="AM252" s="55"/>
      <c r="AN252" s="55"/>
      <c r="AO252" s="55"/>
      <c r="AP252" s="55"/>
      <c r="AQ252" s="55"/>
      <c r="AR252" s="55"/>
      <c r="AS252" s="55"/>
      <c r="AT252" s="55"/>
      <c r="AU252" s="55"/>
      <c r="AV252" s="55"/>
      <c r="AW252" s="55"/>
      <c r="AX252" s="55"/>
      <c r="AY252" s="55"/>
      <c r="AZ252" s="55"/>
      <c r="BA252" s="55"/>
      <c r="BB252" s="55"/>
      <c r="BC252" s="55"/>
      <c r="BD252" s="55"/>
      <c r="BE252" s="55"/>
      <c r="BF252" s="55"/>
      <c r="BG252" s="55"/>
      <c r="BH252" s="55"/>
      <c r="BI252" s="55"/>
      <c r="BJ252" s="55"/>
      <c r="BK252" s="55"/>
      <c r="BL252" s="55"/>
      <c r="BM252" s="55"/>
      <c r="BN252" s="55"/>
      <c r="BO252" s="55"/>
      <c r="BP252" s="55"/>
      <c r="BQ252" s="55"/>
      <c r="BR252" s="55"/>
      <c r="BS252" s="55"/>
      <c r="BT252" s="55"/>
      <c r="BU252" s="55"/>
      <c r="BV252" s="55"/>
      <c r="BW252" s="55"/>
      <c r="BX252" s="55"/>
      <c r="BY252" s="55"/>
      <c r="BZ252" s="55"/>
      <c r="CA252" s="55"/>
      <c r="CB252" s="55"/>
      <c r="CC252" s="55"/>
      <c r="CD252" s="55"/>
      <c r="CE252" s="55"/>
      <c r="CF252" s="55"/>
      <c r="CG252" s="55"/>
      <c r="CH252" s="55"/>
      <c r="CI252" s="55"/>
      <c r="CJ252" s="55"/>
      <c r="CK252" s="55"/>
      <c r="CL252" s="55"/>
      <c r="CM252" s="55"/>
      <c r="CN252" s="55"/>
      <c r="CO252" s="55"/>
      <c r="CP252" s="55"/>
      <c r="CQ252" s="55"/>
      <c r="CR252" s="55"/>
      <c r="CS252" s="55"/>
      <c r="CT252" s="55"/>
      <c r="CU252" s="55"/>
      <c r="CV252" s="55"/>
      <c r="CW252" s="55"/>
      <c r="CX252" s="55"/>
      <c r="CY252" s="55"/>
      <c r="CZ252" s="55"/>
      <c r="DA252" s="55"/>
    </row>
    <row r="253" spans="1:105" s="58" customFormat="1" ht="15" x14ac:dyDescent="0.25">
      <c r="A253" s="55"/>
      <c r="B253" s="55"/>
      <c r="C253" s="519" t="s">
        <v>132</v>
      </c>
      <c r="D253" s="519"/>
      <c r="E253" s="519"/>
      <c r="F253" s="519"/>
      <c r="G253" s="519"/>
      <c r="H253" s="519"/>
      <c r="I253" s="519"/>
      <c r="J253" s="519"/>
      <c r="K253" s="519"/>
      <c r="L253" s="519"/>
      <c r="M253" s="519"/>
      <c r="N253" s="519"/>
      <c r="O253" s="519"/>
      <c r="P253" s="519"/>
      <c r="Q253" s="519"/>
      <c r="R253" s="519"/>
      <c r="S253" s="60"/>
      <c r="T253" s="520"/>
      <c r="U253" s="520"/>
      <c r="V253" s="520"/>
      <c r="W253" s="520"/>
      <c r="X253" s="520"/>
      <c r="Y253" s="520"/>
      <c r="Z253" s="520"/>
      <c r="AA253" s="520"/>
      <c r="AB253" s="520"/>
      <c r="AC253" s="60"/>
      <c r="AD253" s="60"/>
      <c r="AE253" s="60"/>
      <c r="AF253" s="60"/>
      <c r="AG253" s="60"/>
      <c r="AH253" s="60"/>
      <c r="AI253" s="60"/>
      <c r="AJ253" s="60"/>
      <c r="AK253" s="60"/>
      <c r="AL253" s="60"/>
      <c r="AM253" s="60"/>
      <c r="AN253" s="520" t="s">
        <v>676</v>
      </c>
      <c r="AO253" s="520"/>
      <c r="AP253" s="520"/>
      <c r="AQ253" s="520"/>
      <c r="AR253" s="520"/>
      <c r="AS253" s="520"/>
      <c r="AT253" s="520"/>
      <c r="AU253" s="520"/>
      <c r="AV253" s="520"/>
      <c r="AW253" s="520"/>
      <c r="AX253" s="520"/>
      <c r="AY253" s="520"/>
      <c r="AZ253" s="520"/>
      <c r="BA253" s="520"/>
      <c r="BB253" s="520"/>
      <c r="BC253" s="520"/>
      <c r="BD253" s="520"/>
      <c r="BE253" s="520"/>
      <c r="BF253" s="520"/>
      <c r="BG253" s="520"/>
      <c r="BH253" s="520"/>
      <c r="BI253" s="520"/>
      <c r="BJ253" s="520"/>
      <c r="BK253" s="520"/>
      <c r="BL253" s="55"/>
      <c r="BM253" s="55"/>
      <c r="BN253" s="55"/>
      <c r="BO253" s="55"/>
      <c r="BP253" s="55"/>
      <c r="BQ253" s="55"/>
      <c r="BR253" s="55"/>
      <c r="BS253" s="55"/>
      <c r="BT253" s="55"/>
      <c r="BU253" s="55"/>
      <c r="BV253" s="55"/>
      <c r="BW253" s="55"/>
      <c r="BX253" s="55"/>
      <c r="BY253" s="55"/>
      <c r="BZ253" s="55"/>
      <c r="CA253" s="55"/>
      <c r="CB253" s="55"/>
      <c r="CC253" s="55"/>
      <c r="CD253" s="55"/>
      <c r="CE253" s="55"/>
      <c r="CF253" s="55"/>
      <c r="CG253" s="55"/>
      <c r="CH253" s="55"/>
      <c r="CI253" s="55"/>
      <c r="CJ253" s="55"/>
      <c r="CK253" s="55"/>
      <c r="CL253" s="55"/>
      <c r="CM253" s="55"/>
      <c r="CN253" s="55"/>
      <c r="CO253" s="55"/>
      <c r="CP253" s="55"/>
      <c r="CQ253" s="55"/>
      <c r="CR253" s="55"/>
      <c r="CS253" s="55"/>
      <c r="CT253" s="55"/>
      <c r="CU253" s="55"/>
      <c r="CV253" s="55"/>
      <c r="CW253" s="55"/>
      <c r="CX253" s="55"/>
      <c r="CY253" s="55"/>
      <c r="CZ253" s="55"/>
      <c r="DA253" s="55"/>
    </row>
    <row r="254" spans="1:105" s="59" customFormat="1" ht="15" customHeight="1" x14ac:dyDescent="0.25">
      <c r="A254" s="55"/>
      <c r="B254" s="55"/>
      <c r="C254" s="60"/>
      <c r="D254" s="60"/>
      <c r="E254" s="60"/>
      <c r="F254" s="60"/>
      <c r="G254" s="60"/>
      <c r="H254" s="60"/>
      <c r="I254" s="60"/>
      <c r="J254" s="60"/>
      <c r="K254" s="60"/>
      <c r="L254" s="60"/>
      <c r="M254" s="60"/>
      <c r="N254" s="60"/>
      <c r="O254" s="60"/>
      <c r="P254" s="60"/>
      <c r="Q254" s="60"/>
      <c r="R254" s="60"/>
      <c r="S254" s="60"/>
      <c r="T254" s="542" t="s">
        <v>133</v>
      </c>
      <c r="U254" s="542"/>
      <c r="V254" s="542"/>
      <c r="W254" s="542"/>
      <c r="X254" s="542"/>
      <c r="Y254" s="542"/>
      <c r="Z254" s="542"/>
      <c r="AA254" s="542"/>
      <c r="AB254" s="542"/>
      <c r="AC254" s="60"/>
      <c r="AD254" s="60"/>
      <c r="AE254" s="60"/>
      <c r="AF254" s="60"/>
      <c r="AG254" s="60"/>
      <c r="AH254" s="60"/>
      <c r="AI254" s="60"/>
      <c r="AJ254" s="60"/>
      <c r="AK254" s="60"/>
      <c r="AL254" s="60"/>
      <c r="AM254" s="60"/>
      <c r="AN254" s="542" t="s">
        <v>134</v>
      </c>
      <c r="AO254" s="542"/>
      <c r="AP254" s="542"/>
      <c r="AQ254" s="542"/>
      <c r="AR254" s="542"/>
      <c r="AS254" s="542"/>
      <c r="AT254" s="542"/>
      <c r="AU254" s="542"/>
      <c r="AV254" s="542"/>
      <c r="AW254" s="542"/>
      <c r="AX254" s="542"/>
      <c r="AY254" s="542"/>
      <c r="AZ254" s="542"/>
      <c r="BA254" s="542"/>
      <c r="BB254" s="542"/>
      <c r="BC254" s="542"/>
      <c r="BD254" s="542"/>
      <c r="BE254" s="542"/>
      <c r="BF254" s="542"/>
      <c r="BG254" s="542"/>
      <c r="BH254" s="542"/>
      <c r="BI254" s="542"/>
      <c r="BJ254" s="542"/>
      <c r="BK254" s="542"/>
      <c r="BL254" s="55"/>
      <c r="BM254" s="55"/>
      <c r="BN254" s="55"/>
      <c r="BO254" s="55"/>
      <c r="BP254" s="55"/>
      <c r="BQ254" s="55"/>
      <c r="BR254" s="55"/>
      <c r="BS254" s="55"/>
      <c r="BT254" s="55"/>
      <c r="BU254" s="55"/>
      <c r="BV254" s="55"/>
      <c r="BW254" s="55"/>
      <c r="BX254" s="55"/>
      <c r="BY254" s="55"/>
      <c r="BZ254" s="55"/>
      <c r="CA254" s="55"/>
      <c r="CB254" s="55"/>
      <c r="CC254" s="55"/>
      <c r="CD254" s="55"/>
      <c r="CE254" s="55"/>
      <c r="CF254" s="55"/>
      <c r="CG254" s="55"/>
      <c r="CH254" s="55"/>
      <c r="CI254" s="55"/>
      <c r="CJ254" s="55"/>
      <c r="CK254" s="55"/>
      <c r="CL254" s="55"/>
      <c r="CM254" s="55"/>
      <c r="CN254" s="55"/>
      <c r="CO254" s="55"/>
      <c r="CP254" s="55"/>
      <c r="CQ254" s="55"/>
      <c r="CR254" s="55"/>
      <c r="CS254" s="55"/>
      <c r="CT254" s="55"/>
      <c r="CU254" s="55"/>
      <c r="CV254" s="55"/>
      <c r="CW254" s="55"/>
      <c r="CX254" s="55"/>
      <c r="CY254" s="55"/>
      <c r="CZ254" s="55"/>
      <c r="DA254" s="55"/>
    </row>
    <row r="255" spans="1:105" s="59" customFormat="1" ht="15" customHeight="1" x14ac:dyDescent="0.25">
      <c r="A255" s="55"/>
      <c r="B255" s="55"/>
      <c r="C255" s="541" t="s">
        <v>701</v>
      </c>
      <c r="D255" s="541"/>
      <c r="E255" s="541"/>
      <c r="F255" s="541"/>
      <c r="G255" s="541"/>
      <c r="H255" s="541"/>
      <c r="I255" s="541"/>
      <c r="J255" s="541"/>
      <c r="K255" s="541"/>
      <c r="L255" s="541"/>
      <c r="M255" s="541"/>
      <c r="N255" s="541"/>
      <c r="O255" s="541"/>
      <c r="P255" s="541"/>
      <c r="Q255" s="541"/>
      <c r="R255" s="541"/>
      <c r="S255" s="60"/>
      <c r="T255" s="520"/>
      <c r="U255" s="520"/>
      <c r="V255" s="520"/>
      <c r="W255" s="520"/>
      <c r="X255" s="520"/>
      <c r="Y255" s="520"/>
      <c r="Z255" s="520"/>
      <c r="AA255" s="520"/>
      <c r="AB255" s="520"/>
      <c r="AC255" s="60"/>
      <c r="AD255" s="60"/>
      <c r="AE255" s="60"/>
      <c r="AF255" s="60"/>
      <c r="AG255" s="60"/>
      <c r="AH255" s="60"/>
      <c r="AI255" s="60"/>
      <c r="AJ255" s="60"/>
      <c r="AK255" s="60"/>
      <c r="AL255" s="60"/>
      <c r="AM255" s="60"/>
      <c r="AN255" s="520" t="s">
        <v>771</v>
      </c>
      <c r="AO255" s="520"/>
      <c r="AP255" s="520"/>
      <c r="AQ255" s="520"/>
      <c r="AR255" s="520"/>
      <c r="AS255" s="520"/>
      <c r="AT255" s="520"/>
      <c r="AU255" s="520"/>
      <c r="AV255" s="520"/>
      <c r="AW255" s="520"/>
      <c r="AX255" s="520"/>
      <c r="AY255" s="520"/>
      <c r="AZ255" s="520"/>
      <c r="BA255" s="520"/>
      <c r="BB255" s="520"/>
      <c r="BC255" s="520"/>
      <c r="BD255" s="520"/>
      <c r="BE255" s="520"/>
      <c r="BF255" s="520"/>
      <c r="BG255" s="520"/>
      <c r="BH255" s="520"/>
      <c r="BI255" s="520"/>
      <c r="BJ255" s="520"/>
      <c r="BK255" s="520"/>
      <c r="BL255" s="55"/>
      <c r="BM255" s="55"/>
      <c r="BN255" s="55"/>
      <c r="BO255" s="55"/>
      <c r="BP255" s="55"/>
      <c r="BQ255" s="55"/>
      <c r="BR255" s="55"/>
      <c r="BS255" s="55"/>
      <c r="BT255" s="55"/>
      <c r="BU255" s="55"/>
      <c r="BV255" s="55"/>
      <c r="BW255" s="55"/>
      <c r="BX255" s="55"/>
      <c r="BY255" s="55"/>
      <c r="BZ255" s="55"/>
      <c r="CA255" s="55"/>
      <c r="CB255" s="55"/>
      <c r="CC255" s="55"/>
      <c r="CD255" s="55"/>
      <c r="CE255" s="55"/>
      <c r="CF255" s="55"/>
      <c r="CG255" s="55"/>
      <c r="CH255" s="55"/>
      <c r="CI255" s="55"/>
      <c r="CJ255" s="55"/>
      <c r="CK255" s="55"/>
      <c r="CL255" s="55"/>
      <c r="CM255" s="55"/>
      <c r="CN255" s="55"/>
      <c r="CO255" s="55"/>
      <c r="CP255" s="55"/>
      <c r="CQ255" s="55"/>
      <c r="CR255" s="55"/>
      <c r="CS255" s="55"/>
      <c r="CT255" s="55"/>
      <c r="CU255" s="55"/>
      <c r="CV255" s="55"/>
      <c r="CW255" s="55"/>
      <c r="CX255" s="55"/>
      <c r="CY255" s="55"/>
      <c r="CZ255" s="55"/>
      <c r="DA255" s="55"/>
    </row>
    <row r="256" spans="1:105" s="59" customFormat="1" ht="15" customHeight="1" x14ac:dyDescent="0.25">
      <c r="A256" s="55"/>
      <c r="B256" s="55"/>
      <c r="C256" s="60"/>
      <c r="D256" s="60"/>
      <c r="E256" s="60"/>
      <c r="F256" s="60"/>
      <c r="G256" s="60"/>
      <c r="H256" s="60"/>
      <c r="I256" s="60"/>
      <c r="J256" s="60"/>
      <c r="K256" s="60"/>
      <c r="L256" s="60"/>
      <c r="M256" s="60"/>
      <c r="N256" s="60"/>
      <c r="O256" s="60"/>
      <c r="P256" s="60"/>
      <c r="Q256" s="60"/>
      <c r="R256" s="60"/>
      <c r="S256" s="60"/>
      <c r="T256" s="540" t="s">
        <v>133</v>
      </c>
      <c r="U256" s="540"/>
      <c r="V256" s="540"/>
      <c r="W256" s="540"/>
      <c r="X256" s="540"/>
      <c r="Y256" s="540"/>
      <c r="Z256" s="540"/>
      <c r="AA256" s="540"/>
      <c r="AB256" s="540"/>
      <c r="AC256" s="70"/>
      <c r="AD256" s="70"/>
      <c r="AE256" s="70"/>
      <c r="AF256" s="70"/>
      <c r="AG256" s="70"/>
      <c r="AH256" s="70"/>
      <c r="AI256" s="70"/>
      <c r="AJ256" s="70"/>
      <c r="AK256" s="70"/>
      <c r="AL256" s="70"/>
      <c r="AM256" s="70"/>
      <c r="AN256" s="540" t="s">
        <v>134</v>
      </c>
      <c r="AO256" s="540"/>
      <c r="AP256" s="540"/>
      <c r="AQ256" s="540"/>
      <c r="AR256" s="540"/>
      <c r="AS256" s="540"/>
      <c r="AT256" s="540"/>
      <c r="AU256" s="540"/>
      <c r="AV256" s="540"/>
      <c r="AW256" s="540"/>
      <c r="AX256" s="540"/>
      <c r="AY256" s="540"/>
      <c r="AZ256" s="540"/>
      <c r="BA256" s="540"/>
      <c r="BB256" s="540"/>
      <c r="BC256" s="540"/>
      <c r="BD256" s="540"/>
      <c r="BE256" s="540"/>
      <c r="BF256" s="540"/>
      <c r="BG256" s="540"/>
      <c r="BH256" s="540"/>
      <c r="BI256" s="540"/>
      <c r="BJ256" s="540"/>
      <c r="BK256" s="540"/>
      <c r="BL256" s="55"/>
      <c r="BM256" s="55"/>
      <c r="BN256" s="55"/>
      <c r="BO256" s="55"/>
      <c r="BP256" s="55"/>
      <c r="BQ256" s="55"/>
      <c r="BR256" s="55"/>
      <c r="BS256" s="55"/>
      <c r="BT256" s="55"/>
      <c r="BU256" s="55"/>
      <c r="BV256" s="55"/>
      <c r="BW256" s="55"/>
      <c r="BX256" s="55"/>
      <c r="BY256" s="55"/>
      <c r="BZ256" s="55"/>
      <c r="CA256" s="55"/>
      <c r="CB256" s="55"/>
      <c r="CC256" s="55"/>
      <c r="CD256" s="55"/>
      <c r="CE256" s="55"/>
      <c r="CF256" s="55"/>
      <c r="CG256" s="55"/>
      <c r="CH256" s="55"/>
      <c r="CI256" s="55"/>
      <c r="CJ256" s="55"/>
      <c r="CK256" s="55"/>
      <c r="CL256" s="55"/>
      <c r="CM256" s="55"/>
      <c r="CN256" s="55"/>
      <c r="CO256" s="55"/>
      <c r="CP256" s="55"/>
      <c r="CQ256" s="55"/>
      <c r="CR256" s="55"/>
      <c r="CS256" s="55"/>
      <c r="CT256" s="55"/>
      <c r="CU256" s="55"/>
      <c r="CV256" s="55"/>
      <c r="CW256" s="55"/>
      <c r="CX256" s="55"/>
      <c r="CY256" s="55"/>
      <c r="CZ256" s="55"/>
      <c r="DA256" s="55"/>
    </row>
    <row r="257" spans="1:105" s="59" customFormat="1" ht="15" customHeight="1" x14ac:dyDescent="0.25">
      <c r="A257" s="55"/>
      <c r="B257" s="55"/>
      <c r="C257" s="55"/>
      <c r="D257" s="55"/>
      <c r="E257" s="55"/>
      <c r="F257" s="55"/>
      <c r="G257" s="55"/>
      <c r="H257" s="55"/>
      <c r="I257" s="55"/>
      <c r="J257" s="55"/>
      <c r="K257" s="55"/>
      <c r="L257" s="55"/>
      <c r="M257" s="55"/>
      <c r="N257" s="55"/>
      <c r="O257" s="55"/>
      <c r="P257" s="55"/>
      <c r="Q257" s="55"/>
      <c r="R257" s="55"/>
      <c r="S257" s="55"/>
      <c r="T257" s="55"/>
      <c r="U257" s="55"/>
      <c r="V257" s="55"/>
      <c r="W257" s="55"/>
      <c r="X257" s="55"/>
      <c r="Y257" s="55"/>
      <c r="Z257" s="55"/>
      <c r="AA257" s="55"/>
      <c r="AB257" s="55"/>
      <c r="AC257" s="55"/>
      <c r="AD257" s="55"/>
      <c r="AE257" s="55"/>
      <c r="AF257" s="55"/>
      <c r="AG257" s="55"/>
      <c r="AH257" s="55"/>
      <c r="AI257" s="55"/>
      <c r="AJ257" s="55"/>
      <c r="AK257" s="55"/>
      <c r="AL257" s="55"/>
      <c r="AM257" s="55"/>
      <c r="AN257" s="55"/>
      <c r="AO257" s="55"/>
      <c r="AP257" s="55"/>
      <c r="AQ257" s="55"/>
      <c r="AR257" s="55"/>
      <c r="AS257" s="55"/>
      <c r="AT257" s="55"/>
      <c r="AU257" s="55"/>
      <c r="AV257" s="55"/>
      <c r="AW257" s="55"/>
      <c r="AX257" s="55"/>
      <c r="AY257" s="55"/>
      <c r="AZ257" s="55"/>
      <c r="BA257" s="55"/>
      <c r="BB257" s="55"/>
      <c r="BC257" s="55"/>
      <c r="BD257" s="55"/>
      <c r="BE257" s="55"/>
      <c r="BF257" s="55"/>
      <c r="BG257" s="55"/>
      <c r="BH257" s="55"/>
      <c r="BI257" s="55"/>
      <c r="BJ257" s="55"/>
      <c r="BK257" s="55"/>
      <c r="BL257" s="55"/>
      <c r="BM257" s="55"/>
      <c r="BN257" s="55"/>
      <c r="BO257" s="55"/>
      <c r="BP257" s="55"/>
      <c r="BQ257" s="55"/>
      <c r="BR257" s="55"/>
      <c r="BS257" s="55"/>
      <c r="BT257" s="55"/>
      <c r="BU257" s="55"/>
      <c r="BV257" s="55"/>
      <c r="BW257" s="55"/>
      <c r="BX257" s="55"/>
      <c r="BY257" s="55"/>
      <c r="BZ257" s="55"/>
      <c r="CA257" s="55"/>
      <c r="CB257" s="55"/>
      <c r="CC257" s="55"/>
      <c r="CD257" s="55"/>
      <c r="CE257" s="55"/>
      <c r="CF257" s="55"/>
      <c r="CG257" s="55"/>
      <c r="CH257" s="55"/>
      <c r="CI257" s="55"/>
      <c r="CJ257" s="55"/>
      <c r="CK257" s="55"/>
      <c r="CL257" s="55"/>
      <c r="CM257" s="55"/>
      <c r="CN257" s="55"/>
      <c r="CO257" s="55"/>
      <c r="CP257" s="55"/>
      <c r="CQ257" s="55"/>
      <c r="CR257" s="55"/>
      <c r="CS257" s="55"/>
      <c r="CT257" s="55"/>
      <c r="CU257" s="55"/>
      <c r="CV257" s="55"/>
      <c r="CW257" s="55"/>
      <c r="CX257" s="55"/>
      <c r="CY257" s="55"/>
      <c r="CZ257" s="55"/>
      <c r="DA257" s="55"/>
    </row>
    <row r="258" spans="1:105" s="59" customFormat="1" ht="15" customHeight="1" x14ac:dyDescent="0.25">
      <c r="A258" s="55"/>
      <c r="B258" s="55"/>
      <c r="C258" s="55"/>
      <c r="D258" s="422" t="s">
        <v>677</v>
      </c>
      <c r="E258" s="422"/>
      <c r="F258" s="422"/>
      <c r="G258" s="422"/>
      <c r="H258" s="422"/>
      <c r="I258" s="422"/>
      <c r="J258" s="422"/>
      <c r="K258" s="422"/>
      <c r="L258" s="422"/>
      <c r="M258" s="422"/>
      <c r="N258" s="422"/>
      <c r="O258" s="422"/>
      <c r="P258" s="422"/>
      <c r="Q258" s="422"/>
      <c r="R258" s="422"/>
      <c r="S258" s="55"/>
      <c r="T258" s="55"/>
      <c r="U258" s="55"/>
      <c r="V258" s="55"/>
      <c r="W258" s="55"/>
      <c r="X258" s="55"/>
      <c r="Y258" s="55"/>
      <c r="Z258" s="55"/>
      <c r="AA258" s="55"/>
      <c r="AB258" s="55"/>
      <c r="AC258" s="55"/>
      <c r="AD258" s="55"/>
      <c r="AE258" s="55"/>
      <c r="AF258" s="55"/>
      <c r="AG258" s="55"/>
      <c r="AH258" s="55"/>
      <c r="AI258" s="55"/>
      <c r="AJ258" s="55"/>
      <c r="AK258" s="55"/>
      <c r="AL258" s="55"/>
      <c r="AM258" s="55"/>
      <c r="AN258" s="55"/>
      <c r="AO258" s="55"/>
      <c r="AP258" s="55"/>
      <c r="AQ258" s="55"/>
      <c r="AR258" s="55"/>
      <c r="AS258" s="55"/>
      <c r="AT258" s="55"/>
      <c r="AU258" s="55"/>
      <c r="AV258" s="55"/>
      <c r="AW258" s="55"/>
      <c r="AX258" s="55"/>
      <c r="AY258" s="55"/>
      <c r="AZ258" s="55"/>
      <c r="BA258" s="55"/>
      <c r="BB258" s="55"/>
      <c r="BC258" s="55"/>
      <c r="BD258" s="55"/>
      <c r="BE258" s="55"/>
      <c r="BF258" s="55"/>
      <c r="BG258" s="55"/>
      <c r="BH258" s="55"/>
      <c r="BI258" s="55"/>
      <c r="BJ258" s="55"/>
      <c r="BK258" s="55"/>
      <c r="BL258" s="55"/>
      <c r="BM258" s="55"/>
      <c r="BN258" s="55"/>
      <c r="BO258" s="55"/>
      <c r="BP258" s="55"/>
      <c r="BQ258" s="55"/>
      <c r="BR258" s="55"/>
      <c r="BS258" s="55"/>
      <c r="BT258" s="55"/>
      <c r="BU258" s="55"/>
      <c r="BV258" s="55"/>
      <c r="BW258" s="55"/>
      <c r="BX258" s="55"/>
      <c r="BY258" s="55"/>
      <c r="BZ258" s="55"/>
      <c r="CA258" s="55"/>
      <c r="CB258" s="55"/>
      <c r="CC258" s="55"/>
      <c r="CD258" s="55"/>
      <c r="CE258" s="55"/>
      <c r="CF258" s="55"/>
      <c r="CG258" s="55"/>
      <c r="CH258" s="55"/>
      <c r="CI258" s="55"/>
      <c r="CJ258" s="55"/>
      <c r="CK258" s="55"/>
      <c r="CL258" s="55"/>
      <c r="CM258" s="55"/>
      <c r="CN258" s="55"/>
      <c r="CO258" s="55"/>
      <c r="CP258" s="55"/>
      <c r="CQ258" s="55"/>
      <c r="CR258" s="55"/>
      <c r="CS258" s="55"/>
      <c r="CT258" s="55"/>
      <c r="CU258" s="55"/>
      <c r="CV258" s="55"/>
      <c r="CW258" s="55"/>
      <c r="CX258" s="55"/>
      <c r="CY258" s="55"/>
      <c r="CZ258" s="55"/>
      <c r="DA258" s="55"/>
    </row>
    <row r="259" spans="1:105" ht="18.75" customHeight="1" x14ac:dyDescent="0.25"/>
    <row r="260" spans="1:105" s="56" customFormat="1" ht="20.25" customHeight="1" x14ac:dyDescent="0.25">
      <c r="A260" s="55"/>
      <c r="B260" s="55"/>
      <c r="C260" s="55"/>
      <c r="D260" s="55"/>
      <c r="E260" s="55"/>
      <c r="F260" s="55"/>
      <c r="G260" s="55"/>
      <c r="H260" s="55"/>
      <c r="I260" s="55"/>
      <c r="J260" s="55"/>
      <c r="K260" s="55"/>
      <c r="L260" s="55"/>
      <c r="M260" s="55"/>
      <c r="N260" s="55"/>
      <c r="O260" s="55"/>
      <c r="P260" s="55"/>
      <c r="Q260" s="55"/>
      <c r="R260" s="55"/>
      <c r="S260" s="55"/>
      <c r="T260" s="55"/>
      <c r="U260" s="55"/>
      <c r="V260" s="55"/>
      <c r="W260" s="55"/>
      <c r="X260" s="55"/>
      <c r="Y260" s="55"/>
      <c r="Z260" s="55"/>
      <c r="AA260" s="55"/>
      <c r="AB260" s="55"/>
      <c r="AC260" s="55"/>
      <c r="AD260" s="55"/>
      <c r="AE260" s="55"/>
      <c r="AF260" s="55"/>
      <c r="AG260" s="55"/>
      <c r="AH260" s="55"/>
      <c r="AI260" s="55"/>
      <c r="AJ260" s="55"/>
      <c r="AK260" s="55"/>
      <c r="AL260" s="55"/>
      <c r="AM260" s="55"/>
      <c r="AN260" s="55"/>
      <c r="AO260" s="55"/>
      <c r="AP260" s="55"/>
      <c r="AQ260" s="55"/>
      <c r="AR260" s="55"/>
      <c r="AS260" s="55"/>
      <c r="AT260" s="55"/>
      <c r="AU260" s="55"/>
      <c r="AV260" s="55"/>
      <c r="AW260" s="55"/>
      <c r="AX260" s="55"/>
      <c r="AY260" s="55"/>
      <c r="AZ260" s="55"/>
      <c r="BA260" s="55"/>
      <c r="BB260" s="55"/>
      <c r="BC260" s="55"/>
      <c r="BD260" s="55"/>
      <c r="BE260" s="55"/>
      <c r="BF260" s="55"/>
      <c r="BG260" s="55"/>
      <c r="BH260" s="55"/>
      <c r="BI260" s="55"/>
      <c r="BJ260" s="55"/>
      <c r="BK260" s="55"/>
      <c r="BL260" s="55"/>
      <c r="BM260" s="55"/>
      <c r="BN260" s="55"/>
      <c r="BO260" s="55"/>
      <c r="BP260" s="55"/>
      <c r="BQ260" s="55"/>
      <c r="BR260" s="55"/>
      <c r="BS260" s="55"/>
      <c r="BT260" s="55"/>
      <c r="BU260" s="55"/>
      <c r="BV260" s="55"/>
      <c r="BW260" s="55"/>
      <c r="BX260" s="55"/>
      <c r="BY260" s="55"/>
      <c r="BZ260" s="55"/>
      <c r="CA260" s="55"/>
      <c r="CB260" s="55"/>
      <c r="CC260" s="55"/>
      <c r="CD260" s="55"/>
      <c r="CE260" s="55"/>
      <c r="CF260" s="55"/>
      <c r="CG260" s="55"/>
      <c r="CH260" s="55"/>
      <c r="CI260" s="55"/>
      <c r="CJ260" s="55"/>
      <c r="CK260" s="55"/>
      <c r="CL260" s="55"/>
      <c r="CM260" s="55"/>
      <c r="CN260" s="55"/>
      <c r="CO260" s="55"/>
      <c r="CP260" s="55"/>
      <c r="CQ260" s="55"/>
      <c r="CR260" s="55"/>
      <c r="CS260" s="55"/>
      <c r="CT260" s="55"/>
      <c r="CU260" s="55"/>
      <c r="CV260" s="55"/>
      <c r="CW260" s="55"/>
      <c r="CX260" s="55"/>
      <c r="CY260" s="55"/>
      <c r="CZ260" s="55"/>
      <c r="DA260" s="55"/>
    </row>
    <row r="261" spans="1:105" ht="10.5" customHeight="1" x14ac:dyDescent="0.25"/>
    <row r="262" spans="1:105" s="57" customFormat="1" ht="22.5" customHeight="1" x14ac:dyDescent="0.25">
      <c r="A262" s="55"/>
      <c r="B262" s="55"/>
      <c r="C262" s="55"/>
      <c r="D262" s="55"/>
      <c r="E262" s="55"/>
      <c r="F262" s="55"/>
      <c r="G262" s="55"/>
      <c r="H262" s="55"/>
      <c r="I262" s="55"/>
      <c r="J262" s="55"/>
      <c r="K262" s="55"/>
      <c r="L262" s="55"/>
      <c r="M262" s="55"/>
      <c r="N262" s="55"/>
      <c r="O262" s="55"/>
      <c r="P262" s="55"/>
      <c r="Q262" s="55"/>
      <c r="R262" s="55"/>
      <c r="S262" s="55"/>
      <c r="T262" s="55"/>
      <c r="U262" s="55"/>
      <c r="V262" s="55"/>
      <c r="W262" s="55"/>
      <c r="X262" s="55"/>
      <c r="Y262" s="55"/>
      <c r="Z262" s="55"/>
      <c r="AA262" s="55"/>
      <c r="AB262" s="55"/>
      <c r="AC262" s="55"/>
      <c r="AD262" s="55"/>
      <c r="AE262" s="55"/>
      <c r="AF262" s="55"/>
      <c r="AG262" s="55"/>
      <c r="AH262" s="55"/>
      <c r="AI262" s="55"/>
      <c r="AJ262" s="55"/>
      <c r="AK262" s="55"/>
      <c r="AL262" s="55"/>
      <c r="AM262" s="55"/>
      <c r="AN262" s="55"/>
      <c r="AO262" s="55"/>
      <c r="AP262" s="55"/>
      <c r="AQ262" s="55"/>
      <c r="AR262" s="55"/>
      <c r="AS262" s="55"/>
      <c r="AT262" s="55"/>
      <c r="AU262" s="55"/>
      <c r="AV262" s="55"/>
      <c r="AW262" s="55"/>
      <c r="AX262" s="55"/>
      <c r="AY262" s="55"/>
      <c r="AZ262" s="55"/>
      <c r="BA262" s="55"/>
      <c r="BB262" s="55"/>
      <c r="BC262" s="55"/>
      <c r="BD262" s="55"/>
      <c r="BE262" s="55"/>
      <c r="BF262" s="55"/>
      <c r="BG262" s="55"/>
      <c r="BH262" s="55"/>
      <c r="BI262" s="55"/>
      <c r="BJ262" s="55"/>
      <c r="BK262" s="55"/>
      <c r="BL262" s="55"/>
      <c r="BM262" s="55"/>
      <c r="BN262" s="55"/>
      <c r="BO262" s="55"/>
      <c r="BP262" s="55"/>
      <c r="BQ262" s="55"/>
      <c r="BR262" s="55"/>
      <c r="BS262" s="55"/>
      <c r="BT262" s="55"/>
      <c r="BU262" s="55"/>
      <c r="BV262" s="55"/>
      <c r="BW262" s="55"/>
      <c r="BX262" s="55"/>
      <c r="BY262" s="55"/>
      <c r="BZ262" s="55"/>
      <c r="CA262" s="55"/>
      <c r="CB262" s="55"/>
      <c r="CC262" s="55"/>
      <c r="CD262" s="55"/>
      <c r="CE262" s="55"/>
      <c r="CF262" s="55"/>
      <c r="CG262" s="55"/>
      <c r="CH262" s="55"/>
      <c r="CI262" s="55"/>
      <c r="CJ262" s="55"/>
      <c r="CK262" s="55"/>
      <c r="CL262" s="55"/>
      <c r="CM262" s="55"/>
      <c r="CN262" s="55"/>
      <c r="CO262" s="55"/>
      <c r="CP262" s="55"/>
      <c r="CQ262" s="55"/>
      <c r="CR262" s="55"/>
      <c r="CS262" s="55"/>
      <c r="CT262" s="55"/>
      <c r="CU262" s="55"/>
      <c r="CV262" s="55"/>
      <c r="CW262" s="55"/>
      <c r="CX262" s="55"/>
      <c r="CY262" s="55"/>
      <c r="CZ262" s="55"/>
      <c r="DA262" s="55"/>
    </row>
    <row r="263" spans="1:105" s="58" customFormat="1" ht="15" x14ac:dyDescent="0.25">
      <c r="A263" s="55"/>
      <c r="B263" s="55"/>
      <c r="C263" s="55"/>
      <c r="D263" s="55"/>
      <c r="E263" s="55"/>
      <c r="F263" s="55"/>
      <c r="G263" s="55"/>
      <c r="H263" s="55"/>
      <c r="I263" s="55"/>
      <c r="J263" s="55"/>
      <c r="K263" s="55"/>
      <c r="L263" s="55"/>
      <c r="M263" s="55"/>
      <c r="N263" s="55"/>
      <c r="O263" s="55"/>
      <c r="P263" s="55"/>
      <c r="Q263" s="55"/>
      <c r="R263" s="55"/>
      <c r="S263" s="55"/>
      <c r="T263" s="55"/>
      <c r="U263" s="55"/>
      <c r="V263" s="55"/>
      <c r="W263" s="55"/>
      <c r="X263" s="55"/>
      <c r="Y263" s="55"/>
      <c r="Z263" s="55"/>
      <c r="AA263" s="55"/>
      <c r="AB263" s="55"/>
      <c r="AC263" s="55"/>
      <c r="AD263" s="55"/>
      <c r="AE263" s="55"/>
      <c r="AF263" s="55"/>
      <c r="AG263" s="55"/>
      <c r="AH263" s="55"/>
      <c r="AI263" s="55"/>
      <c r="AJ263" s="55"/>
      <c r="AK263" s="55"/>
      <c r="AL263" s="55"/>
      <c r="AM263" s="55"/>
      <c r="AN263" s="55"/>
      <c r="AO263" s="55"/>
      <c r="AP263" s="55"/>
      <c r="AQ263" s="55"/>
      <c r="AR263" s="55"/>
      <c r="AS263" s="55"/>
      <c r="AT263" s="55"/>
      <c r="AU263" s="55"/>
      <c r="AV263" s="55"/>
      <c r="AW263" s="55"/>
      <c r="AX263" s="55"/>
      <c r="AY263" s="55"/>
      <c r="AZ263" s="55"/>
      <c r="BA263" s="55"/>
      <c r="BB263" s="55"/>
      <c r="BC263" s="55"/>
      <c r="BD263" s="55"/>
      <c r="BE263" s="55"/>
      <c r="BF263" s="55"/>
      <c r="BG263" s="55"/>
      <c r="BH263" s="55"/>
      <c r="BI263" s="55"/>
      <c r="BJ263" s="55"/>
      <c r="BK263" s="55"/>
      <c r="BL263" s="55"/>
      <c r="BM263" s="55"/>
      <c r="BN263" s="55"/>
      <c r="BO263" s="55"/>
      <c r="BP263" s="55"/>
      <c r="BQ263" s="55"/>
      <c r="BR263" s="55"/>
      <c r="BS263" s="55"/>
      <c r="BT263" s="55"/>
      <c r="BU263" s="55"/>
      <c r="BV263" s="55"/>
      <c r="BW263" s="55"/>
      <c r="BX263" s="55"/>
      <c r="BY263" s="55"/>
      <c r="BZ263" s="55"/>
      <c r="CA263" s="55"/>
      <c r="CB263" s="55"/>
      <c r="CC263" s="55"/>
      <c r="CD263" s="55"/>
      <c r="CE263" s="55"/>
      <c r="CF263" s="55"/>
      <c r="CG263" s="55"/>
      <c r="CH263" s="55"/>
      <c r="CI263" s="55"/>
      <c r="CJ263" s="55"/>
      <c r="CK263" s="55"/>
      <c r="CL263" s="55"/>
      <c r="CM263" s="55"/>
      <c r="CN263" s="55"/>
      <c r="CO263" s="55"/>
      <c r="CP263" s="55"/>
      <c r="CQ263" s="55"/>
      <c r="CR263" s="55"/>
      <c r="CS263" s="55"/>
      <c r="CT263" s="55"/>
      <c r="CU263" s="55"/>
      <c r="CV263" s="55"/>
      <c r="CW263" s="55"/>
      <c r="CX263" s="55"/>
      <c r="CY263" s="55"/>
      <c r="CZ263" s="55"/>
      <c r="DA263" s="55"/>
    </row>
    <row r="264" spans="1:105" s="59" customFormat="1" ht="15" customHeight="1" x14ac:dyDescent="0.25">
      <c r="A264" s="55"/>
      <c r="B264" s="55"/>
      <c r="C264" s="55"/>
      <c r="D264" s="55"/>
      <c r="E264" s="55"/>
      <c r="F264" s="55"/>
      <c r="G264" s="55"/>
      <c r="H264" s="55"/>
      <c r="I264" s="55"/>
      <c r="J264" s="55"/>
      <c r="K264" s="55"/>
      <c r="L264" s="55"/>
      <c r="M264" s="55"/>
      <c r="N264" s="55"/>
      <c r="O264" s="55"/>
      <c r="P264" s="55"/>
      <c r="Q264" s="55"/>
      <c r="R264" s="55"/>
      <c r="S264" s="55"/>
      <c r="T264" s="55"/>
      <c r="U264" s="55"/>
      <c r="V264" s="55"/>
      <c r="W264" s="55"/>
      <c r="X264" s="55"/>
      <c r="Y264" s="55"/>
      <c r="Z264" s="55"/>
      <c r="AA264" s="55"/>
      <c r="AB264" s="55"/>
      <c r="AC264" s="55"/>
      <c r="AD264" s="55"/>
      <c r="AE264" s="55"/>
      <c r="AF264" s="55"/>
      <c r="AG264" s="55"/>
      <c r="AH264" s="55"/>
      <c r="AI264" s="55"/>
      <c r="AJ264" s="55"/>
      <c r="AK264" s="55"/>
      <c r="AL264" s="55"/>
      <c r="AM264" s="55"/>
      <c r="AN264" s="55"/>
      <c r="AO264" s="55"/>
      <c r="AP264" s="55"/>
      <c r="AQ264" s="55"/>
      <c r="AR264" s="55"/>
      <c r="AS264" s="55"/>
      <c r="AT264" s="55"/>
      <c r="AU264" s="55"/>
      <c r="AV264" s="55"/>
      <c r="AW264" s="55"/>
      <c r="AX264" s="55"/>
      <c r="AY264" s="55"/>
      <c r="AZ264" s="55"/>
      <c r="BA264" s="55"/>
      <c r="BB264" s="55"/>
      <c r="BC264" s="55"/>
      <c r="BD264" s="55"/>
      <c r="BE264" s="55"/>
      <c r="BF264" s="55"/>
      <c r="BG264" s="55"/>
      <c r="BH264" s="55"/>
      <c r="BI264" s="55"/>
      <c r="BJ264" s="55"/>
      <c r="BK264" s="55"/>
      <c r="BL264" s="55"/>
      <c r="BM264" s="55"/>
      <c r="BN264" s="55"/>
      <c r="BO264" s="55"/>
      <c r="BP264" s="55"/>
      <c r="BQ264" s="55"/>
      <c r="BR264" s="55"/>
      <c r="BS264" s="55"/>
      <c r="BT264" s="55"/>
      <c r="BU264" s="55"/>
      <c r="BV264" s="55"/>
      <c r="BW264" s="55"/>
      <c r="BX264" s="55"/>
      <c r="BY264" s="55"/>
      <c r="BZ264" s="55"/>
      <c r="CA264" s="55"/>
      <c r="CB264" s="55"/>
      <c r="CC264" s="55"/>
      <c r="CD264" s="55"/>
      <c r="CE264" s="55"/>
      <c r="CF264" s="55"/>
      <c r="CG264" s="55"/>
      <c r="CH264" s="55"/>
      <c r="CI264" s="55"/>
      <c r="CJ264" s="55"/>
      <c r="CK264" s="55"/>
      <c r="CL264" s="55"/>
      <c r="CM264" s="55"/>
      <c r="CN264" s="55"/>
      <c r="CO264" s="55"/>
      <c r="CP264" s="55"/>
      <c r="CQ264" s="55"/>
      <c r="CR264" s="55"/>
      <c r="CS264" s="55"/>
      <c r="CT264" s="55"/>
      <c r="CU264" s="55"/>
      <c r="CV264" s="55"/>
      <c r="CW264" s="55"/>
      <c r="CX264" s="55"/>
      <c r="CY264" s="55"/>
      <c r="CZ264" s="55"/>
      <c r="DA264" s="55"/>
    </row>
    <row r="265" spans="1:105" s="59" customFormat="1" ht="15" customHeight="1" x14ac:dyDescent="0.25">
      <c r="A265" s="55"/>
      <c r="B265" s="55"/>
      <c r="C265" s="55"/>
      <c r="D265" s="55"/>
      <c r="E265" s="55"/>
      <c r="F265" s="55"/>
      <c r="G265" s="55"/>
      <c r="H265" s="55"/>
      <c r="I265" s="55"/>
      <c r="J265" s="55"/>
      <c r="K265" s="55"/>
      <c r="L265" s="55"/>
      <c r="M265" s="55"/>
      <c r="N265" s="55"/>
      <c r="O265" s="55"/>
      <c r="P265" s="55"/>
      <c r="Q265" s="55"/>
      <c r="R265" s="55"/>
      <c r="S265" s="55"/>
      <c r="T265" s="55"/>
      <c r="U265" s="55"/>
      <c r="V265" s="55"/>
      <c r="W265" s="55"/>
      <c r="X265" s="55"/>
      <c r="Y265" s="55"/>
      <c r="Z265" s="55"/>
      <c r="AA265" s="55"/>
      <c r="AB265" s="55"/>
      <c r="AC265" s="55"/>
      <c r="AD265" s="55"/>
      <c r="AE265" s="55"/>
      <c r="AF265" s="55"/>
      <c r="AG265" s="55"/>
      <c r="AH265" s="55"/>
      <c r="AI265" s="55"/>
      <c r="AJ265" s="55"/>
      <c r="AK265" s="55"/>
      <c r="AL265" s="55"/>
      <c r="AM265" s="55"/>
      <c r="AN265" s="55"/>
      <c r="AO265" s="55"/>
      <c r="AP265" s="55"/>
      <c r="AQ265" s="55"/>
      <c r="AR265" s="55"/>
      <c r="AS265" s="55"/>
      <c r="AT265" s="55"/>
      <c r="AU265" s="55"/>
      <c r="AV265" s="55"/>
      <c r="AW265" s="55"/>
      <c r="AX265" s="55"/>
      <c r="AY265" s="55"/>
      <c r="AZ265" s="55"/>
      <c r="BA265" s="55"/>
      <c r="BB265" s="55"/>
      <c r="BC265" s="55"/>
      <c r="BD265" s="55"/>
      <c r="BE265" s="55"/>
      <c r="BF265" s="55"/>
      <c r="BG265" s="55"/>
      <c r="BH265" s="55"/>
      <c r="BI265" s="55"/>
      <c r="BJ265" s="55"/>
      <c r="BK265" s="55"/>
      <c r="BL265" s="55"/>
      <c r="BM265" s="55"/>
      <c r="BN265" s="55"/>
      <c r="BO265" s="55"/>
      <c r="BP265" s="55"/>
      <c r="BQ265" s="55"/>
      <c r="BR265" s="55"/>
      <c r="BS265" s="55"/>
      <c r="BT265" s="55"/>
      <c r="BU265" s="55"/>
      <c r="BV265" s="55"/>
      <c r="BW265" s="55"/>
      <c r="BX265" s="55"/>
      <c r="BY265" s="55"/>
      <c r="BZ265" s="55"/>
      <c r="CA265" s="55"/>
      <c r="CB265" s="55"/>
      <c r="CC265" s="55"/>
      <c r="CD265" s="55"/>
      <c r="CE265" s="55"/>
      <c r="CF265" s="55"/>
      <c r="CG265" s="55"/>
      <c r="CH265" s="55"/>
      <c r="CI265" s="55"/>
      <c r="CJ265" s="55"/>
      <c r="CK265" s="55"/>
      <c r="CL265" s="55"/>
      <c r="CM265" s="55"/>
      <c r="CN265" s="55"/>
      <c r="CO265" s="55"/>
      <c r="CP265" s="55"/>
      <c r="CQ265" s="55"/>
      <c r="CR265" s="55"/>
      <c r="CS265" s="55"/>
      <c r="CT265" s="55"/>
      <c r="CU265" s="55"/>
      <c r="CV265" s="55"/>
      <c r="CW265" s="55"/>
      <c r="CX265" s="55"/>
      <c r="CY265" s="55"/>
      <c r="CZ265" s="55"/>
      <c r="DA265" s="55"/>
    </row>
    <row r="266" spans="1:105" s="59" customFormat="1" ht="15" customHeight="1" x14ac:dyDescent="0.25">
      <c r="A266" s="55"/>
      <c r="B266" s="55"/>
      <c r="C266" s="55"/>
      <c r="D266" s="55"/>
      <c r="E266" s="55"/>
      <c r="F266" s="55"/>
      <c r="G266" s="55"/>
      <c r="H266" s="55"/>
      <c r="I266" s="55"/>
      <c r="J266" s="55"/>
      <c r="K266" s="55"/>
      <c r="L266" s="55"/>
      <c r="M266" s="55"/>
      <c r="N266" s="55"/>
      <c r="O266" s="55"/>
      <c r="P266" s="55"/>
      <c r="Q266" s="55"/>
      <c r="R266" s="55"/>
      <c r="S266" s="55"/>
      <c r="T266" s="55"/>
      <c r="U266" s="55"/>
      <c r="V266" s="55"/>
      <c r="W266" s="55"/>
      <c r="X266" s="55"/>
      <c r="Y266" s="55"/>
      <c r="Z266" s="55"/>
      <c r="AA266" s="55"/>
      <c r="AB266" s="55"/>
      <c r="AC266" s="55"/>
      <c r="AD266" s="55"/>
      <c r="AE266" s="55"/>
      <c r="AF266" s="55"/>
      <c r="AG266" s="55"/>
      <c r="AH266" s="55"/>
      <c r="AI266" s="55"/>
      <c r="AJ266" s="55"/>
      <c r="AK266" s="55"/>
      <c r="AL266" s="55"/>
      <c r="AM266" s="55"/>
      <c r="AN266" s="55"/>
      <c r="AO266" s="55"/>
      <c r="AP266" s="55"/>
      <c r="AQ266" s="55"/>
      <c r="AR266" s="55"/>
      <c r="AS266" s="55"/>
      <c r="AT266" s="55"/>
      <c r="AU266" s="55"/>
      <c r="AV266" s="55"/>
      <c r="AW266" s="55"/>
      <c r="AX266" s="55"/>
      <c r="AY266" s="55"/>
      <c r="AZ266" s="55"/>
      <c r="BA266" s="55"/>
      <c r="BB266" s="55"/>
      <c r="BC266" s="55"/>
      <c r="BD266" s="55"/>
      <c r="BE266" s="55"/>
      <c r="BF266" s="55"/>
      <c r="BG266" s="55"/>
      <c r="BH266" s="55"/>
      <c r="BI266" s="55"/>
      <c r="BJ266" s="55"/>
      <c r="BK266" s="55"/>
      <c r="BL266" s="55"/>
      <c r="BM266" s="55"/>
      <c r="BN266" s="55"/>
      <c r="BO266" s="55"/>
      <c r="BP266" s="55"/>
      <c r="BQ266" s="55"/>
      <c r="BR266" s="55"/>
      <c r="BS266" s="55"/>
      <c r="BT266" s="55"/>
      <c r="BU266" s="55"/>
      <c r="BV266" s="55"/>
      <c r="BW266" s="55"/>
      <c r="BX266" s="55"/>
      <c r="BY266" s="55"/>
      <c r="BZ266" s="55"/>
      <c r="CA266" s="55"/>
      <c r="CB266" s="55"/>
      <c r="CC266" s="55"/>
      <c r="CD266" s="55"/>
      <c r="CE266" s="55"/>
      <c r="CF266" s="55"/>
      <c r="CG266" s="55"/>
      <c r="CH266" s="55"/>
      <c r="CI266" s="55"/>
      <c r="CJ266" s="55"/>
      <c r="CK266" s="55"/>
      <c r="CL266" s="55"/>
      <c r="CM266" s="55"/>
      <c r="CN266" s="55"/>
      <c r="CO266" s="55"/>
      <c r="CP266" s="55"/>
      <c r="CQ266" s="55"/>
      <c r="CR266" s="55"/>
      <c r="CS266" s="55"/>
      <c r="CT266" s="55"/>
      <c r="CU266" s="55"/>
      <c r="CV266" s="55"/>
      <c r="CW266" s="55"/>
      <c r="CX266" s="55"/>
      <c r="CY266" s="55"/>
      <c r="CZ266" s="55"/>
      <c r="DA266" s="55"/>
    </row>
    <row r="267" spans="1:105" s="59" customFormat="1" ht="15" customHeight="1" x14ac:dyDescent="0.25">
      <c r="A267" s="55"/>
      <c r="B267" s="55"/>
      <c r="C267" s="55"/>
      <c r="D267" s="55"/>
      <c r="E267" s="55"/>
      <c r="F267" s="55"/>
      <c r="G267" s="55"/>
      <c r="H267" s="55"/>
      <c r="I267" s="55"/>
      <c r="J267" s="55"/>
      <c r="K267" s="55"/>
      <c r="L267" s="55"/>
      <c r="M267" s="55"/>
      <c r="N267" s="55"/>
      <c r="O267" s="55"/>
      <c r="P267" s="55"/>
      <c r="Q267" s="55"/>
      <c r="R267" s="55"/>
      <c r="S267" s="55"/>
      <c r="T267" s="55"/>
      <c r="U267" s="55"/>
      <c r="V267" s="55"/>
      <c r="W267" s="55"/>
      <c r="X267" s="55"/>
      <c r="Y267" s="55"/>
      <c r="Z267" s="55"/>
      <c r="AA267" s="55"/>
      <c r="AB267" s="55"/>
      <c r="AC267" s="55"/>
      <c r="AD267" s="55"/>
      <c r="AE267" s="55"/>
      <c r="AF267" s="55"/>
      <c r="AG267" s="55"/>
      <c r="AH267" s="55"/>
      <c r="AI267" s="55"/>
      <c r="AJ267" s="55"/>
      <c r="AK267" s="55"/>
      <c r="AL267" s="55"/>
      <c r="AM267" s="55"/>
      <c r="AN267" s="55"/>
      <c r="AO267" s="55"/>
      <c r="AP267" s="55"/>
      <c r="AQ267" s="55"/>
      <c r="AR267" s="55"/>
      <c r="AS267" s="55"/>
      <c r="AT267" s="55"/>
      <c r="AU267" s="55"/>
      <c r="AV267" s="55"/>
      <c r="AW267" s="55"/>
      <c r="AX267" s="55"/>
      <c r="AY267" s="55"/>
      <c r="AZ267" s="55"/>
      <c r="BA267" s="55"/>
      <c r="BB267" s="55"/>
      <c r="BC267" s="55"/>
      <c r="BD267" s="55"/>
      <c r="BE267" s="55"/>
      <c r="BF267" s="55"/>
      <c r="BG267" s="55"/>
      <c r="BH267" s="55"/>
      <c r="BI267" s="55"/>
      <c r="BJ267" s="55"/>
      <c r="BK267" s="55"/>
      <c r="BL267" s="55"/>
      <c r="BM267" s="55"/>
      <c r="BN267" s="55"/>
      <c r="BO267" s="55"/>
      <c r="BP267" s="55"/>
      <c r="BQ267" s="55"/>
      <c r="BR267" s="55"/>
      <c r="BS267" s="55"/>
      <c r="BT267" s="55"/>
      <c r="BU267" s="55"/>
      <c r="BV267" s="55"/>
      <c r="BW267" s="55"/>
      <c r="BX267" s="55"/>
      <c r="BY267" s="55"/>
      <c r="BZ267" s="55"/>
      <c r="CA267" s="55"/>
      <c r="CB267" s="55"/>
      <c r="CC267" s="55"/>
      <c r="CD267" s="55"/>
      <c r="CE267" s="55"/>
      <c r="CF267" s="55"/>
      <c r="CG267" s="55"/>
      <c r="CH267" s="55"/>
      <c r="CI267" s="55"/>
      <c r="CJ267" s="55"/>
      <c r="CK267" s="55"/>
      <c r="CL267" s="55"/>
      <c r="CM267" s="55"/>
      <c r="CN267" s="55"/>
      <c r="CO267" s="55"/>
      <c r="CP267" s="55"/>
      <c r="CQ267" s="55"/>
      <c r="CR267" s="55"/>
      <c r="CS267" s="55"/>
      <c r="CT267" s="55"/>
      <c r="CU267" s="55"/>
      <c r="CV267" s="55"/>
      <c r="CW267" s="55"/>
      <c r="CX267" s="55"/>
      <c r="CY267" s="55"/>
      <c r="CZ267" s="55"/>
      <c r="DA267" s="55"/>
    </row>
    <row r="268" spans="1:105" s="59" customFormat="1" ht="15" customHeight="1" x14ac:dyDescent="0.25">
      <c r="A268" s="55"/>
      <c r="B268" s="55"/>
      <c r="C268" s="55"/>
      <c r="D268" s="55"/>
      <c r="E268" s="55"/>
      <c r="F268" s="55"/>
      <c r="G268" s="55"/>
      <c r="H268" s="55"/>
      <c r="I268" s="55"/>
      <c r="J268" s="55"/>
      <c r="K268" s="55"/>
      <c r="L268" s="55"/>
      <c r="M268" s="55"/>
      <c r="N268" s="55"/>
      <c r="O268" s="55"/>
      <c r="P268" s="55"/>
      <c r="Q268" s="55"/>
      <c r="R268" s="55"/>
      <c r="S268" s="55"/>
      <c r="T268" s="55"/>
      <c r="U268" s="55"/>
      <c r="V268" s="55"/>
      <c r="W268" s="55"/>
      <c r="X268" s="55"/>
      <c r="Y268" s="55"/>
      <c r="Z268" s="55"/>
      <c r="AA268" s="55"/>
      <c r="AB268" s="55"/>
      <c r="AC268" s="55"/>
      <c r="AD268" s="55"/>
      <c r="AE268" s="55"/>
      <c r="AF268" s="55"/>
      <c r="AG268" s="55"/>
      <c r="AH268" s="55"/>
      <c r="AI268" s="55"/>
      <c r="AJ268" s="55"/>
      <c r="AK268" s="55"/>
      <c r="AL268" s="55"/>
      <c r="AM268" s="55"/>
      <c r="AN268" s="55"/>
      <c r="AO268" s="55"/>
      <c r="AP268" s="55"/>
      <c r="AQ268" s="55"/>
      <c r="AR268" s="55"/>
      <c r="AS268" s="55"/>
      <c r="AT268" s="55"/>
      <c r="AU268" s="55"/>
      <c r="AV268" s="55"/>
      <c r="AW268" s="55"/>
      <c r="AX268" s="55"/>
      <c r="AY268" s="55"/>
      <c r="AZ268" s="55"/>
      <c r="BA268" s="55"/>
      <c r="BB268" s="55"/>
      <c r="BC268" s="55"/>
      <c r="BD268" s="55"/>
      <c r="BE268" s="55"/>
      <c r="BF268" s="55"/>
      <c r="BG268" s="55"/>
      <c r="BH268" s="55"/>
      <c r="BI268" s="55"/>
      <c r="BJ268" s="55"/>
      <c r="BK268" s="55"/>
      <c r="BL268" s="55"/>
      <c r="BM268" s="55"/>
      <c r="BN268" s="55"/>
      <c r="BO268" s="55"/>
      <c r="BP268" s="55"/>
      <c r="BQ268" s="55"/>
      <c r="BR268" s="55"/>
      <c r="BS268" s="55"/>
      <c r="BT268" s="55"/>
      <c r="BU268" s="55"/>
      <c r="BV268" s="55"/>
      <c r="BW268" s="55"/>
      <c r="BX268" s="55"/>
      <c r="BY268" s="55"/>
      <c r="BZ268" s="55"/>
      <c r="CA268" s="55"/>
      <c r="CB268" s="55"/>
      <c r="CC268" s="55"/>
      <c r="CD268" s="55"/>
      <c r="CE268" s="55"/>
      <c r="CF268" s="55"/>
      <c r="CG268" s="55"/>
      <c r="CH268" s="55"/>
      <c r="CI268" s="55"/>
      <c r="CJ268" s="55"/>
      <c r="CK268" s="55"/>
      <c r="CL268" s="55"/>
      <c r="CM268" s="55"/>
      <c r="CN268" s="55"/>
      <c r="CO268" s="55"/>
      <c r="CP268" s="55"/>
      <c r="CQ268" s="55"/>
      <c r="CR268" s="55"/>
      <c r="CS268" s="55"/>
      <c r="CT268" s="55"/>
      <c r="CU268" s="55"/>
      <c r="CV268" s="55"/>
      <c r="CW268" s="55"/>
      <c r="CX268" s="55"/>
      <c r="CY268" s="55"/>
      <c r="CZ268" s="55"/>
      <c r="DA268" s="55"/>
    </row>
    <row r="273" ht="25.9" customHeight="1" x14ac:dyDescent="0.25"/>
  </sheetData>
  <mergeCells count="902">
    <mergeCell ref="BD248:BS248"/>
    <mergeCell ref="BT248:CI248"/>
    <mergeCell ref="CJ248:DA248"/>
    <mergeCell ref="CJ250:DA250"/>
    <mergeCell ref="T256:AB256"/>
    <mergeCell ref="AN256:BK256"/>
    <mergeCell ref="A249:G249"/>
    <mergeCell ref="H249:BC249"/>
    <mergeCell ref="BD249:BS249"/>
    <mergeCell ref="BT249:CI249"/>
    <mergeCell ref="A250:G250"/>
    <mergeCell ref="H250:BC250"/>
    <mergeCell ref="BD250:BS250"/>
    <mergeCell ref="BT250:CI250"/>
    <mergeCell ref="T253:AB253"/>
    <mergeCell ref="AN253:BK253"/>
    <mergeCell ref="T254:AB254"/>
    <mergeCell ref="AN254:BK254"/>
    <mergeCell ref="C255:R255"/>
    <mergeCell ref="T255:AB255"/>
    <mergeCell ref="AN255:BK255"/>
    <mergeCell ref="CJ249:DA249"/>
    <mergeCell ref="A248:G248"/>
    <mergeCell ref="H248:BC248"/>
    <mergeCell ref="A247:G247"/>
    <mergeCell ref="H247:BC247"/>
    <mergeCell ref="BD247:BS247"/>
    <mergeCell ref="BT247:CI247"/>
    <mergeCell ref="A242:DA242"/>
    <mergeCell ref="A244:G244"/>
    <mergeCell ref="H244:BC244"/>
    <mergeCell ref="BD244:BS244"/>
    <mergeCell ref="BT244:CI244"/>
    <mergeCell ref="CJ244:DA244"/>
    <mergeCell ref="BT245:CI245"/>
    <mergeCell ref="CJ245:DA245"/>
    <mergeCell ref="A246:G246"/>
    <mergeCell ref="H246:BC246"/>
    <mergeCell ref="BD246:BS246"/>
    <mergeCell ref="BT246:CI246"/>
    <mergeCell ref="CJ246:DA246"/>
    <mergeCell ref="CJ247:DA247"/>
    <mergeCell ref="A245:G245"/>
    <mergeCell ref="H245:BC245"/>
    <mergeCell ref="BD245:BS245"/>
    <mergeCell ref="A229:G229"/>
    <mergeCell ref="H229:BS229"/>
    <mergeCell ref="BT229:CI229"/>
    <mergeCell ref="CJ229:DA229"/>
    <mergeCell ref="BT239:CI239"/>
    <mergeCell ref="CJ239:DA239"/>
    <mergeCell ref="A240:G240"/>
    <mergeCell ref="H240:BC240"/>
    <mergeCell ref="BD240:BS240"/>
    <mergeCell ref="BT240:CI240"/>
    <mergeCell ref="CJ240:DA240"/>
    <mergeCell ref="A232:DA232"/>
    <mergeCell ref="A234:G234"/>
    <mergeCell ref="H234:BC234"/>
    <mergeCell ref="A238:G238"/>
    <mergeCell ref="H238:BC238"/>
    <mergeCell ref="BD238:BS238"/>
    <mergeCell ref="BT238:CI238"/>
    <mergeCell ref="CJ238:DA238"/>
    <mergeCell ref="BT230:CI230"/>
    <mergeCell ref="CJ230:DA230"/>
    <mergeCell ref="A237:G237"/>
    <mergeCell ref="H237:BC237"/>
    <mergeCell ref="BD237:BS237"/>
    <mergeCell ref="BT237:CI237"/>
    <mergeCell ref="CJ237:DA237"/>
    <mergeCell ref="A228:G228"/>
    <mergeCell ref="BT222:CI222"/>
    <mergeCell ref="CJ222:DA222"/>
    <mergeCell ref="A223:G223"/>
    <mergeCell ref="H223:BS223"/>
    <mergeCell ref="BT223:CI223"/>
    <mergeCell ref="CJ223:DA223"/>
    <mergeCell ref="H228:BS228"/>
    <mergeCell ref="BT228:CI228"/>
    <mergeCell ref="CJ228:DA228"/>
    <mergeCell ref="BT234:CI234"/>
    <mergeCell ref="CJ234:DA234"/>
    <mergeCell ref="CJ235:DA235"/>
    <mergeCell ref="A236:G236"/>
    <mergeCell ref="H236:BC236"/>
    <mergeCell ref="BD236:BS236"/>
    <mergeCell ref="BT236:CI236"/>
    <mergeCell ref="CJ236:DA236"/>
    <mergeCell ref="A235:G235"/>
    <mergeCell ref="H235:BC235"/>
    <mergeCell ref="BD235:BS235"/>
    <mergeCell ref="BT235:CI235"/>
    <mergeCell ref="A220:G220"/>
    <mergeCell ref="H220:BS220"/>
    <mergeCell ref="BT220:CI220"/>
    <mergeCell ref="CJ220:DA220"/>
    <mergeCell ref="A221:G221"/>
    <mergeCell ref="H221:BS221"/>
    <mergeCell ref="BT221:CI221"/>
    <mergeCell ref="CJ221:DA221"/>
    <mergeCell ref="BT227:CI227"/>
    <mergeCell ref="CJ227:DA227"/>
    <mergeCell ref="BT218:CI218"/>
    <mergeCell ref="CJ218:DA218"/>
    <mergeCell ref="A219:G219"/>
    <mergeCell ref="H219:BS219"/>
    <mergeCell ref="BT219:CI219"/>
    <mergeCell ref="CJ219:DA219"/>
    <mergeCell ref="A216:G216"/>
    <mergeCell ref="H216:BS216"/>
    <mergeCell ref="BT216:CI216"/>
    <mergeCell ref="CJ216:DA216"/>
    <mergeCell ref="A217:G217"/>
    <mergeCell ref="H217:BS217"/>
    <mergeCell ref="BT217:CI217"/>
    <mergeCell ref="CJ217:DA217"/>
    <mergeCell ref="H208:AM208"/>
    <mergeCell ref="AN208:BC208"/>
    <mergeCell ref="BD208:BS208"/>
    <mergeCell ref="BT208:CI208"/>
    <mergeCell ref="CJ208:DA208"/>
    <mergeCell ref="A210:DA210"/>
    <mergeCell ref="A212:G212"/>
    <mergeCell ref="H212:BS212"/>
    <mergeCell ref="BT212:CI212"/>
    <mergeCell ref="CJ212:DA212"/>
    <mergeCell ref="A203:G203"/>
    <mergeCell ref="H203:AM203"/>
    <mergeCell ref="AN203:BC203"/>
    <mergeCell ref="BD203:BS203"/>
    <mergeCell ref="BT203:CI203"/>
    <mergeCell ref="CJ203:DA203"/>
    <mergeCell ref="CJ201:DA201"/>
    <mergeCell ref="A202:G202"/>
    <mergeCell ref="H202:AM202"/>
    <mergeCell ref="AN202:BC202"/>
    <mergeCell ref="BD202:BS202"/>
    <mergeCell ref="BT202:CI202"/>
    <mergeCell ref="CJ202:DA202"/>
    <mergeCell ref="A196:G196"/>
    <mergeCell ref="H196:BC196"/>
    <mergeCell ref="BD196:BS196"/>
    <mergeCell ref="BT196:CI196"/>
    <mergeCell ref="CJ196:DA196"/>
    <mergeCell ref="A201:G201"/>
    <mergeCell ref="H201:AM201"/>
    <mergeCell ref="AN201:BC201"/>
    <mergeCell ref="BD201:BS201"/>
    <mergeCell ref="BT201:CI201"/>
    <mergeCell ref="A198:DA198"/>
    <mergeCell ref="A200:G200"/>
    <mergeCell ref="H200:AM200"/>
    <mergeCell ref="AN200:BC200"/>
    <mergeCell ref="BD200:BS200"/>
    <mergeCell ref="BT200:CI200"/>
    <mergeCell ref="CJ200:DA200"/>
    <mergeCell ref="A194:G194"/>
    <mergeCell ref="H194:BC194"/>
    <mergeCell ref="BD194:BS194"/>
    <mergeCell ref="BT194:CI194"/>
    <mergeCell ref="CJ194:DA194"/>
    <mergeCell ref="A195:G195"/>
    <mergeCell ref="H195:BC195"/>
    <mergeCell ref="BD195:BS195"/>
    <mergeCell ref="BT195:CI195"/>
    <mergeCell ref="CJ195:DA195"/>
    <mergeCell ref="X186:DA186"/>
    <mergeCell ref="A188:AO188"/>
    <mergeCell ref="AP188:DA188"/>
    <mergeCell ref="A193:G193"/>
    <mergeCell ref="H193:BC193"/>
    <mergeCell ref="BD193:BS193"/>
    <mergeCell ref="BT193:CI193"/>
    <mergeCell ref="CJ193:DA193"/>
    <mergeCell ref="A190:DA190"/>
    <mergeCell ref="A192:G192"/>
    <mergeCell ref="H192:BC192"/>
    <mergeCell ref="BD192:BS192"/>
    <mergeCell ref="BT192:CI192"/>
    <mergeCell ref="CJ192:DA192"/>
    <mergeCell ref="A184:G184"/>
    <mergeCell ref="H184:AO184"/>
    <mergeCell ref="AP184:BE184"/>
    <mergeCell ref="BF184:BU184"/>
    <mergeCell ref="BV184:CK184"/>
    <mergeCell ref="CL184:DA184"/>
    <mergeCell ref="A183:G183"/>
    <mergeCell ref="H183:AO183"/>
    <mergeCell ref="AP183:BE183"/>
    <mergeCell ref="BF183:BU183"/>
    <mergeCell ref="BV183:CK183"/>
    <mergeCell ref="CL183:DA183"/>
    <mergeCell ref="A182:G182"/>
    <mergeCell ref="H182:AO182"/>
    <mergeCell ref="AP182:BE182"/>
    <mergeCell ref="BF182:BU182"/>
    <mergeCell ref="BV182:CK182"/>
    <mergeCell ref="CL182:DA182"/>
    <mergeCell ref="A181:G181"/>
    <mergeCell ref="H181:AO181"/>
    <mergeCell ref="AP181:BE181"/>
    <mergeCell ref="BF181:BU181"/>
    <mergeCell ref="BV181:CK181"/>
    <mergeCell ref="CL181:DA181"/>
    <mergeCell ref="A180:G180"/>
    <mergeCell ref="H180:AO180"/>
    <mergeCell ref="AP180:BE180"/>
    <mergeCell ref="BF180:BU180"/>
    <mergeCell ref="BV180:CK180"/>
    <mergeCell ref="CL180:DA180"/>
    <mergeCell ref="A179:G179"/>
    <mergeCell ref="H179:AO179"/>
    <mergeCell ref="AP179:BE179"/>
    <mergeCell ref="BF179:BU179"/>
    <mergeCell ref="BV179:CK179"/>
    <mergeCell ref="CL179:DA179"/>
    <mergeCell ref="A178:G178"/>
    <mergeCell ref="H178:AO178"/>
    <mergeCell ref="AP178:BE178"/>
    <mergeCell ref="BF178:BU178"/>
    <mergeCell ref="BV178:CK178"/>
    <mergeCell ref="CL178:DA178"/>
    <mergeCell ref="A177:G177"/>
    <mergeCell ref="H177:AO177"/>
    <mergeCell ref="AP177:BE177"/>
    <mergeCell ref="BF177:BU177"/>
    <mergeCell ref="BV177:CK177"/>
    <mergeCell ref="CL177:DA177"/>
    <mergeCell ref="A176:G176"/>
    <mergeCell ref="H176:AO176"/>
    <mergeCell ref="AP176:BE176"/>
    <mergeCell ref="BF176:BU176"/>
    <mergeCell ref="BV176:CK176"/>
    <mergeCell ref="CL176:DA176"/>
    <mergeCell ref="A175:G175"/>
    <mergeCell ref="H175:AO175"/>
    <mergeCell ref="AP175:BE175"/>
    <mergeCell ref="BF175:BU175"/>
    <mergeCell ref="BV175:CK175"/>
    <mergeCell ref="CL175:DA175"/>
    <mergeCell ref="A174:G174"/>
    <mergeCell ref="H174:AO174"/>
    <mergeCell ref="AP174:BE174"/>
    <mergeCell ref="BF174:BU174"/>
    <mergeCell ref="BV174:CK174"/>
    <mergeCell ref="CL174:DA174"/>
    <mergeCell ref="A173:G173"/>
    <mergeCell ref="H173:AO173"/>
    <mergeCell ref="AP173:BE173"/>
    <mergeCell ref="BF173:BU173"/>
    <mergeCell ref="BV173:CK173"/>
    <mergeCell ref="CL173:DA173"/>
    <mergeCell ref="A170:DA170"/>
    <mergeCell ref="A172:G172"/>
    <mergeCell ref="H172:AO172"/>
    <mergeCell ref="AP172:BE172"/>
    <mergeCell ref="BF172:BU172"/>
    <mergeCell ref="BV172:CK172"/>
    <mergeCell ref="CL172:DA172"/>
    <mergeCell ref="A164:G164"/>
    <mergeCell ref="H164:AO164"/>
    <mergeCell ref="AP164:BE164"/>
    <mergeCell ref="BF164:BU164"/>
    <mergeCell ref="BV164:CK164"/>
    <mergeCell ref="CL164:DA164"/>
    <mergeCell ref="A163:G163"/>
    <mergeCell ref="H163:AO163"/>
    <mergeCell ref="AP163:BE163"/>
    <mergeCell ref="BF163:BU163"/>
    <mergeCell ref="BV163:CK163"/>
    <mergeCell ref="CL163:DA163"/>
    <mergeCell ref="A162:G162"/>
    <mergeCell ref="H162:AO162"/>
    <mergeCell ref="AP162:BE162"/>
    <mergeCell ref="BF162:BU162"/>
    <mergeCell ref="BV162:CK162"/>
    <mergeCell ref="CL162:DA162"/>
    <mergeCell ref="AP157:BE157"/>
    <mergeCell ref="BF157:BU157"/>
    <mergeCell ref="BV157:CK157"/>
    <mergeCell ref="A161:G161"/>
    <mergeCell ref="H161:AO161"/>
    <mergeCell ref="AP161:BE161"/>
    <mergeCell ref="BF161:BU161"/>
    <mergeCell ref="BV161:CK161"/>
    <mergeCell ref="CL161:DA161"/>
    <mergeCell ref="A160:G160"/>
    <mergeCell ref="H160:AO160"/>
    <mergeCell ref="AP160:BE160"/>
    <mergeCell ref="BF160:BU160"/>
    <mergeCell ref="BV160:CK160"/>
    <mergeCell ref="CL160:DA160"/>
    <mergeCell ref="BV148:CK148"/>
    <mergeCell ref="CL148:DA148"/>
    <mergeCell ref="BF155:BU155"/>
    <mergeCell ref="BV155:CK155"/>
    <mergeCell ref="A149:G149"/>
    <mergeCell ref="A150:G150"/>
    <mergeCell ref="A151:G151"/>
    <mergeCell ref="A152:G152"/>
    <mergeCell ref="A156:G156"/>
    <mergeCell ref="H156:AO156"/>
    <mergeCell ref="A155:G155"/>
    <mergeCell ref="H155:AO155"/>
    <mergeCell ref="H150:AO150"/>
    <mergeCell ref="H152:AO152"/>
    <mergeCell ref="H149:AO149"/>
    <mergeCell ref="AP149:BE149"/>
    <mergeCell ref="BF149:BU149"/>
    <mergeCell ref="BV149:CK149"/>
    <mergeCell ref="AP152:BE152"/>
    <mergeCell ref="BF152:BU152"/>
    <mergeCell ref="BV152:CK152"/>
    <mergeCell ref="A148:G148"/>
    <mergeCell ref="CL149:DA149"/>
    <mergeCell ref="AP150:BE150"/>
    <mergeCell ref="A146:G146"/>
    <mergeCell ref="H146:AO146"/>
    <mergeCell ref="AP146:BE146"/>
    <mergeCell ref="BF146:BU146"/>
    <mergeCell ref="A145:G145"/>
    <mergeCell ref="AP145:BE145"/>
    <mergeCell ref="BF145:BU145"/>
    <mergeCell ref="H148:AO148"/>
    <mergeCell ref="AP148:BE148"/>
    <mergeCell ref="BF148:BU148"/>
    <mergeCell ref="A140:G140"/>
    <mergeCell ref="H140:BC140"/>
    <mergeCell ref="BD140:BS140"/>
    <mergeCell ref="BT140:CI140"/>
    <mergeCell ref="BV145:CK145"/>
    <mergeCell ref="CJ140:DA140"/>
    <mergeCell ref="A141:G141"/>
    <mergeCell ref="H141:BC141"/>
    <mergeCell ref="BD141:BS141"/>
    <mergeCell ref="BT141:CI141"/>
    <mergeCell ref="CJ141:DA141"/>
    <mergeCell ref="A143:DA143"/>
    <mergeCell ref="A138:G138"/>
    <mergeCell ref="H138:BC138"/>
    <mergeCell ref="BD138:BS138"/>
    <mergeCell ref="BT138:CI138"/>
    <mergeCell ref="CJ138:DA138"/>
    <mergeCell ref="A139:G139"/>
    <mergeCell ref="H139:BC139"/>
    <mergeCell ref="BD139:BS139"/>
    <mergeCell ref="BT139:CI139"/>
    <mergeCell ref="CJ139:DA139"/>
    <mergeCell ref="A133:G133"/>
    <mergeCell ref="H133:AO133"/>
    <mergeCell ref="AP133:BE133"/>
    <mergeCell ref="BF133:BU133"/>
    <mergeCell ref="BV133:CK133"/>
    <mergeCell ref="CL133:DA133"/>
    <mergeCell ref="A132:G132"/>
    <mergeCell ref="H132:AO132"/>
    <mergeCell ref="AP132:BE132"/>
    <mergeCell ref="BF132:BU132"/>
    <mergeCell ref="A105:G105"/>
    <mergeCell ref="H105:BC105"/>
    <mergeCell ref="BD105:BS105"/>
    <mergeCell ref="BT105:CI105"/>
    <mergeCell ref="CJ105:DA105"/>
    <mergeCell ref="A97:G97"/>
    <mergeCell ref="A107:G107"/>
    <mergeCell ref="H107:BC107"/>
    <mergeCell ref="BD107:BS107"/>
    <mergeCell ref="BT107:CI107"/>
    <mergeCell ref="CJ107:DA107"/>
    <mergeCell ref="A85:G85"/>
    <mergeCell ref="H85:BC85"/>
    <mergeCell ref="BD85:BS85"/>
    <mergeCell ref="BT85:CD85"/>
    <mergeCell ref="CE85:DA85"/>
    <mergeCell ref="AN204:BC204"/>
    <mergeCell ref="BD204:BS204"/>
    <mergeCell ref="BT204:CI204"/>
    <mergeCell ref="CJ204:DA204"/>
    <mergeCell ref="A93:G93"/>
    <mergeCell ref="A87:DA87"/>
    <mergeCell ref="X89:DA89"/>
    <mergeCell ref="A91:AO91"/>
    <mergeCell ref="AP91:DA91"/>
    <mergeCell ref="BT93:CI93"/>
    <mergeCell ref="CJ93:DA93"/>
    <mergeCell ref="H93:BC93"/>
    <mergeCell ref="BD93:BS93"/>
    <mergeCell ref="BT94:CI94"/>
    <mergeCell ref="CJ94:DA94"/>
    <mergeCell ref="BT95:CI95"/>
    <mergeCell ref="A94:G94"/>
    <mergeCell ref="H94:BC94"/>
    <mergeCell ref="BD94:BS94"/>
    <mergeCell ref="A83:G83"/>
    <mergeCell ref="H83:BC83"/>
    <mergeCell ref="BD83:BS83"/>
    <mergeCell ref="BT83:CD83"/>
    <mergeCell ref="CE83:DA83"/>
    <mergeCell ref="A84:G84"/>
    <mergeCell ref="H84:BC84"/>
    <mergeCell ref="BD84:BS84"/>
    <mergeCell ref="BT84:CD84"/>
    <mergeCell ref="CE84:DA84"/>
    <mergeCell ref="A81:G81"/>
    <mergeCell ref="H81:BC81"/>
    <mergeCell ref="BD81:BS81"/>
    <mergeCell ref="BT81:CD81"/>
    <mergeCell ref="CE81:DA81"/>
    <mergeCell ref="A82:G82"/>
    <mergeCell ref="H82:BC82"/>
    <mergeCell ref="BD82:BS82"/>
    <mergeCell ref="BT82:CD82"/>
    <mergeCell ref="CE82:DA82"/>
    <mergeCell ref="A79:G79"/>
    <mergeCell ref="H79:BC79"/>
    <mergeCell ref="BD79:BS79"/>
    <mergeCell ref="BT79:CD79"/>
    <mergeCell ref="CE79:DA79"/>
    <mergeCell ref="A80:G80"/>
    <mergeCell ref="H80:BC80"/>
    <mergeCell ref="BD80:BS80"/>
    <mergeCell ref="BT80:CD80"/>
    <mergeCell ref="CE80:DA80"/>
    <mergeCell ref="A77:G77"/>
    <mergeCell ref="H77:BC77"/>
    <mergeCell ref="BD77:BS77"/>
    <mergeCell ref="BT77:CD77"/>
    <mergeCell ref="CE77:DA77"/>
    <mergeCell ref="A78:G78"/>
    <mergeCell ref="H78:BC78"/>
    <mergeCell ref="BD78:BS78"/>
    <mergeCell ref="BT78:CD78"/>
    <mergeCell ref="CE78:DA78"/>
    <mergeCell ref="A75:G75"/>
    <mergeCell ref="H75:BC75"/>
    <mergeCell ref="BD75:BS75"/>
    <mergeCell ref="BT75:CD75"/>
    <mergeCell ref="CE75:DA75"/>
    <mergeCell ref="A76:G76"/>
    <mergeCell ref="H76:BC76"/>
    <mergeCell ref="BD76:BS76"/>
    <mergeCell ref="BT76:CD76"/>
    <mergeCell ref="CE76:DA76"/>
    <mergeCell ref="A73:G73"/>
    <mergeCell ref="H73:BC73"/>
    <mergeCell ref="BD73:BS73"/>
    <mergeCell ref="BT73:CD73"/>
    <mergeCell ref="CE73:DA73"/>
    <mergeCell ref="A74:G74"/>
    <mergeCell ref="H74:BC74"/>
    <mergeCell ref="BD74:BS74"/>
    <mergeCell ref="BT74:CD74"/>
    <mergeCell ref="CE74:DA74"/>
    <mergeCell ref="A71:G71"/>
    <mergeCell ref="H71:BC71"/>
    <mergeCell ref="BD71:BS71"/>
    <mergeCell ref="BT71:CD71"/>
    <mergeCell ref="CE71:DA71"/>
    <mergeCell ref="A72:G72"/>
    <mergeCell ref="H72:BC72"/>
    <mergeCell ref="BD72:BS72"/>
    <mergeCell ref="BT72:CD72"/>
    <mergeCell ref="CE72:DA72"/>
    <mergeCell ref="A69:G69"/>
    <mergeCell ref="H69:BC69"/>
    <mergeCell ref="BD69:BS69"/>
    <mergeCell ref="BT69:CD69"/>
    <mergeCell ref="CE69:DA69"/>
    <mergeCell ref="A70:G70"/>
    <mergeCell ref="H70:BC70"/>
    <mergeCell ref="BD70:BS70"/>
    <mergeCell ref="BT70:CD70"/>
    <mergeCell ref="CE70:DA70"/>
    <mergeCell ref="A62:DA62"/>
    <mergeCell ref="X64:DA64"/>
    <mergeCell ref="A66:AO66"/>
    <mergeCell ref="AP66:DA66"/>
    <mergeCell ref="A68:G68"/>
    <mergeCell ref="H68:BC68"/>
    <mergeCell ref="BD68:BS68"/>
    <mergeCell ref="BT68:CD68"/>
    <mergeCell ref="CE68:DA68"/>
    <mergeCell ref="CJ59:DA59"/>
    <mergeCell ref="A60:G60"/>
    <mergeCell ref="H60:BC60"/>
    <mergeCell ref="BD60:BS60"/>
    <mergeCell ref="BT60:CI60"/>
    <mergeCell ref="CJ60:DA60"/>
    <mergeCell ref="A59:G59"/>
    <mergeCell ref="H59:AG59"/>
    <mergeCell ref="AH59:AN59"/>
    <mergeCell ref="AP59:BC59"/>
    <mergeCell ref="BD59:BS59"/>
    <mergeCell ref="BT59:CI59"/>
    <mergeCell ref="CJ57:DA57"/>
    <mergeCell ref="A58:G58"/>
    <mergeCell ref="H58:AG58"/>
    <mergeCell ref="AH58:AN58"/>
    <mergeCell ref="AP58:BC58"/>
    <mergeCell ref="BD58:BS58"/>
    <mergeCell ref="BT58:CI58"/>
    <mergeCell ref="CJ58:DA58"/>
    <mergeCell ref="A57:G57"/>
    <mergeCell ref="H57:AG57"/>
    <mergeCell ref="AH57:AN57"/>
    <mergeCell ref="AP57:BC57"/>
    <mergeCell ref="BD57:BS57"/>
    <mergeCell ref="BT57:CI57"/>
    <mergeCell ref="CJ55:DA55"/>
    <mergeCell ref="A56:G56"/>
    <mergeCell ref="H56:AG56"/>
    <mergeCell ref="AH56:AN56"/>
    <mergeCell ref="AP56:BC56"/>
    <mergeCell ref="BD56:BS56"/>
    <mergeCell ref="BT56:CI56"/>
    <mergeCell ref="CJ56:DA56"/>
    <mergeCell ref="A55:G55"/>
    <mergeCell ref="H55:AG55"/>
    <mergeCell ref="AH55:AN55"/>
    <mergeCell ref="AP55:BC55"/>
    <mergeCell ref="BD55:BS55"/>
    <mergeCell ref="BT55:CI55"/>
    <mergeCell ref="A48:DA48"/>
    <mergeCell ref="AO50:DA50"/>
    <mergeCell ref="AP52:DA52"/>
    <mergeCell ref="A54:G54"/>
    <mergeCell ref="H54:AG54"/>
    <mergeCell ref="AH54:AN54"/>
    <mergeCell ref="AP54:BC54"/>
    <mergeCell ref="BD54:BS54"/>
    <mergeCell ref="BT54:CI54"/>
    <mergeCell ref="CJ54:DA54"/>
    <mergeCell ref="A46:F46"/>
    <mergeCell ref="G46:AD46"/>
    <mergeCell ref="AE46:BC46"/>
    <mergeCell ref="BD46:CI46"/>
    <mergeCell ref="CJ46:DA46"/>
    <mergeCell ref="A47:F47"/>
    <mergeCell ref="G47:AD47"/>
    <mergeCell ref="AE47:BC47"/>
    <mergeCell ref="BD47:CI47"/>
    <mergeCell ref="CJ47:DA47"/>
    <mergeCell ref="A44:F44"/>
    <mergeCell ref="G44:AD44"/>
    <mergeCell ref="AE44:BC44"/>
    <mergeCell ref="BD44:CI44"/>
    <mergeCell ref="CJ44:DA44"/>
    <mergeCell ref="A45:F45"/>
    <mergeCell ref="G45:AD45"/>
    <mergeCell ref="AE45:BC45"/>
    <mergeCell ref="BD45:CI45"/>
    <mergeCell ref="CJ45:DA45"/>
    <mergeCell ref="A39:DA39"/>
    <mergeCell ref="A41:DA41"/>
    <mergeCell ref="A43:F43"/>
    <mergeCell ref="G43:AD43"/>
    <mergeCell ref="AE43:BC43"/>
    <mergeCell ref="BD43:CI43"/>
    <mergeCell ref="CJ43:DA43"/>
    <mergeCell ref="A36:F36"/>
    <mergeCell ref="H36:BV36"/>
    <mergeCell ref="BW36:CL36"/>
    <mergeCell ref="CM36:DA36"/>
    <mergeCell ref="A37:F37"/>
    <mergeCell ref="G37:BV37"/>
    <mergeCell ref="BW37:CL37"/>
    <mergeCell ref="CM37:DA37"/>
    <mergeCell ref="A34:F34"/>
    <mergeCell ref="H34:BV34"/>
    <mergeCell ref="BW34:CL35"/>
    <mergeCell ref="CM34:DA35"/>
    <mergeCell ref="A35:F35"/>
    <mergeCell ref="H35:BV35"/>
    <mergeCell ref="A32:F32"/>
    <mergeCell ref="H32:BV32"/>
    <mergeCell ref="BW32:CL33"/>
    <mergeCell ref="CM32:DA33"/>
    <mergeCell ref="A33:F33"/>
    <mergeCell ref="H33:BV33"/>
    <mergeCell ref="A29:F29"/>
    <mergeCell ref="H29:BV29"/>
    <mergeCell ref="BW29:CL29"/>
    <mergeCell ref="CM29:DA29"/>
    <mergeCell ref="A30:F31"/>
    <mergeCell ref="H30:BV30"/>
    <mergeCell ref="BW30:CL31"/>
    <mergeCell ref="CM30:DA31"/>
    <mergeCell ref="H31:BV31"/>
    <mergeCell ref="A27:F27"/>
    <mergeCell ref="H27:BV27"/>
    <mergeCell ref="BW27:CL27"/>
    <mergeCell ref="CM27:DA27"/>
    <mergeCell ref="A28:F28"/>
    <mergeCell ref="H28:BV28"/>
    <mergeCell ref="BW28:CL28"/>
    <mergeCell ref="CM28:DA28"/>
    <mergeCell ref="A24:F24"/>
    <mergeCell ref="H24:BV24"/>
    <mergeCell ref="BW24:CL24"/>
    <mergeCell ref="CM24:DA24"/>
    <mergeCell ref="A25:F26"/>
    <mergeCell ref="H25:BV25"/>
    <mergeCell ref="BW25:CL26"/>
    <mergeCell ref="CM25:DA26"/>
    <mergeCell ref="H26:BV26"/>
    <mergeCell ref="A20:DA20"/>
    <mergeCell ref="A22:F22"/>
    <mergeCell ref="G22:BV22"/>
    <mergeCell ref="BW22:CL22"/>
    <mergeCell ref="CM22:DA22"/>
    <mergeCell ref="A23:F23"/>
    <mergeCell ref="G23:BV23"/>
    <mergeCell ref="BW23:CL23"/>
    <mergeCell ref="CM23:DA23"/>
    <mergeCell ref="A18:F18"/>
    <mergeCell ref="G18:AD18"/>
    <mergeCell ref="AE18:AY18"/>
    <mergeCell ref="AZ18:BQ18"/>
    <mergeCell ref="BR18:CI18"/>
    <mergeCell ref="CJ18:DA18"/>
    <mergeCell ref="A17:F17"/>
    <mergeCell ref="G17:AD17"/>
    <mergeCell ref="AE17:AY17"/>
    <mergeCell ref="AZ17:BQ17"/>
    <mergeCell ref="BR17:CI17"/>
    <mergeCell ref="CJ17:DA17"/>
    <mergeCell ref="A16:F16"/>
    <mergeCell ref="G16:AD16"/>
    <mergeCell ref="AE16:AY16"/>
    <mergeCell ref="AZ16:BQ16"/>
    <mergeCell ref="BR16:CI16"/>
    <mergeCell ref="CJ16:DA16"/>
    <mergeCell ref="A15:F15"/>
    <mergeCell ref="G15:AD15"/>
    <mergeCell ref="AE15:AY15"/>
    <mergeCell ref="AZ15:BQ15"/>
    <mergeCell ref="BR15:CI15"/>
    <mergeCell ref="CJ15:DA15"/>
    <mergeCell ref="A12:DA12"/>
    <mergeCell ref="A14:F14"/>
    <mergeCell ref="G14:AD14"/>
    <mergeCell ref="AE14:AY14"/>
    <mergeCell ref="AZ14:BQ14"/>
    <mergeCell ref="BR14:CI14"/>
    <mergeCell ref="CJ14:DA14"/>
    <mergeCell ref="A10:F10"/>
    <mergeCell ref="G10:AD10"/>
    <mergeCell ref="AE10:BC10"/>
    <mergeCell ref="BD10:BS10"/>
    <mergeCell ref="BT10:CI10"/>
    <mergeCell ref="CJ10:DA10"/>
    <mergeCell ref="A9:F9"/>
    <mergeCell ref="G9:AD9"/>
    <mergeCell ref="AE9:BC9"/>
    <mergeCell ref="BD9:BS9"/>
    <mergeCell ref="BT9:CI9"/>
    <mergeCell ref="CJ9:DA9"/>
    <mergeCell ref="A8:F8"/>
    <mergeCell ref="G8:AD8"/>
    <mergeCell ref="AE8:BC8"/>
    <mergeCell ref="BD8:BS8"/>
    <mergeCell ref="BT8:CI8"/>
    <mergeCell ref="CJ8:DA8"/>
    <mergeCell ref="A7:F7"/>
    <mergeCell ref="G7:AD7"/>
    <mergeCell ref="AE7:BC7"/>
    <mergeCell ref="BD7:BS7"/>
    <mergeCell ref="BT7:CI7"/>
    <mergeCell ref="CJ7:DA7"/>
    <mergeCell ref="A2:DA2"/>
    <mergeCell ref="A4:DA4"/>
    <mergeCell ref="A6:F6"/>
    <mergeCell ref="G6:AD6"/>
    <mergeCell ref="AE6:BC6"/>
    <mergeCell ref="BD6:BS6"/>
    <mergeCell ref="BT6:CI6"/>
    <mergeCell ref="CJ6:DA6"/>
    <mergeCell ref="CJ95:DA95"/>
    <mergeCell ref="BT96:CI96"/>
    <mergeCell ref="CJ96:DA96"/>
    <mergeCell ref="H97:BC97"/>
    <mergeCell ref="BD97:BS97"/>
    <mergeCell ref="BT97:CI97"/>
    <mergeCell ref="CJ97:DA97"/>
    <mergeCell ref="A99:DA99"/>
    <mergeCell ref="A103:AO103"/>
    <mergeCell ref="AP103:DA103"/>
    <mergeCell ref="A95:G95"/>
    <mergeCell ref="H95:BC95"/>
    <mergeCell ref="BD95:BS95"/>
    <mergeCell ref="A96:G96"/>
    <mergeCell ref="H96:BC96"/>
    <mergeCell ref="BD96:BS96"/>
    <mergeCell ref="X101:DA101"/>
    <mergeCell ref="CJ109:DA109"/>
    <mergeCell ref="A106:G106"/>
    <mergeCell ref="H106:BC106"/>
    <mergeCell ref="BD106:BS106"/>
    <mergeCell ref="H110:BC110"/>
    <mergeCell ref="BD110:BS110"/>
    <mergeCell ref="BT110:CI110"/>
    <mergeCell ref="CJ110:DA110"/>
    <mergeCell ref="BT106:CI106"/>
    <mergeCell ref="CJ106:DA106"/>
    <mergeCell ref="A108:G108"/>
    <mergeCell ref="H108:BC108"/>
    <mergeCell ref="BD108:BS108"/>
    <mergeCell ref="BT108:CI108"/>
    <mergeCell ref="CJ108:DA108"/>
    <mergeCell ref="A109:G109"/>
    <mergeCell ref="H109:BC109"/>
    <mergeCell ref="BD109:BS109"/>
    <mergeCell ref="BT109:CI109"/>
    <mergeCell ref="A110:G110"/>
    <mergeCell ref="CJ111:DA111"/>
    <mergeCell ref="A113:DA113"/>
    <mergeCell ref="X115:DA115"/>
    <mergeCell ref="A117:AO117"/>
    <mergeCell ref="AP117:DA117"/>
    <mergeCell ref="A119:DA119"/>
    <mergeCell ref="H121:AO121"/>
    <mergeCell ref="AP121:BE121"/>
    <mergeCell ref="BF121:BU121"/>
    <mergeCell ref="BV121:CK121"/>
    <mergeCell ref="CL121:DA121"/>
    <mergeCell ref="A121:G121"/>
    <mergeCell ref="A111:G111"/>
    <mergeCell ref="H111:BC111"/>
    <mergeCell ref="BD111:BS111"/>
    <mergeCell ref="BT111:CI111"/>
    <mergeCell ref="CL122:DA122"/>
    <mergeCell ref="BV123:CK123"/>
    <mergeCell ref="CL123:DA123"/>
    <mergeCell ref="A122:G122"/>
    <mergeCell ref="H124:AO124"/>
    <mergeCell ref="AP124:BE124"/>
    <mergeCell ref="BF124:BU124"/>
    <mergeCell ref="BV124:CK124"/>
    <mergeCell ref="CL124:DA124"/>
    <mergeCell ref="BV122:CK122"/>
    <mergeCell ref="H122:AO122"/>
    <mergeCell ref="AP122:BE122"/>
    <mergeCell ref="BF122:BU122"/>
    <mergeCell ref="A124:G124"/>
    <mergeCell ref="A123:G123"/>
    <mergeCell ref="H123:AO123"/>
    <mergeCell ref="AP123:BE123"/>
    <mergeCell ref="BF123:BU123"/>
    <mergeCell ref="CL125:DA125"/>
    <mergeCell ref="A126:G126"/>
    <mergeCell ref="H126:AO126"/>
    <mergeCell ref="AP126:BE126"/>
    <mergeCell ref="BF126:BU126"/>
    <mergeCell ref="BV126:CK126"/>
    <mergeCell ref="CL126:DA126"/>
    <mergeCell ref="A127:G127"/>
    <mergeCell ref="H127:AO127"/>
    <mergeCell ref="AP127:BE127"/>
    <mergeCell ref="BF127:BU127"/>
    <mergeCell ref="BV127:CK127"/>
    <mergeCell ref="CL127:DA127"/>
    <mergeCell ref="A125:G125"/>
    <mergeCell ref="H125:AO125"/>
    <mergeCell ref="AP125:BE125"/>
    <mergeCell ref="BF125:BU125"/>
    <mergeCell ref="BV125:CK125"/>
    <mergeCell ref="CL128:DA128"/>
    <mergeCell ref="A129:G129"/>
    <mergeCell ref="H129:AO129"/>
    <mergeCell ref="AP129:BE129"/>
    <mergeCell ref="BF129:BU129"/>
    <mergeCell ref="BV129:CK129"/>
    <mergeCell ref="CL129:DA129"/>
    <mergeCell ref="A130:G130"/>
    <mergeCell ref="H130:AO130"/>
    <mergeCell ref="AP130:BE130"/>
    <mergeCell ref="BF130:BU130"/>
    <mergeCell ref="BV130:CK130"/>
    <mergeCell ref="CL130:DA130"/>
    <mergeCell ref="A128:G128"/>
    <mergeCell ref="H128:AO128"/>
    <mergeCell ref="AP128:BE128"/>
    <mergeCell ref="BF128:BU128"/>
    <mergeCell ref="BV128:CK128"/>
    <mergeCell ref="AP131:BE131"/>
    <mergeCell ref="BF131:BU131"/>
    <mergeCell ref="BV131:CK131"/>
    <mergeCell ref="CL131:DA131"/>
    <mergeCell ref="CL145:DA145"/>
    <mergeCell ref="BV146:CK146"/>
    <mergeCell ref="CL146:DA146"/>
    <mergeCell ref="A147:G147"/>
    <mergeCell ref="H147:AO147"/>
    <mergeCell ref="AP147:BE147"/>
    <mergeCell ref="BF147:BU147"/>
    <mergeCell ref="BV147:CK147"/>
    <mergeCell ref="CL147:DA147"/>
    <mergeCell ref="H145:AO145"/>
    <mergeCell ref="A131:G131"/>
    <mergeCell ref="H131:AO131"/>
    <mergeCell ref="A135:DA135"/>
    <mergeCell ref="A137:G137"/>
    <mergeCell ref="H137:BC137"/>
    <mergeCell ref="BD137:BS137"/>
    <mergeCell ref="BT137:CI137"/>
    <mergeCell ref="CJ137:DA137"/>
    <mergeCell ref="BV132:CK132"/>
    <mergeCell ref="CL132:DA132"/>
    <mergeCell ref="BF150:BU150"/>
    <mergeCell ref="BV150:CK150"/>
    <mergeCell ref="CL150:DA150"/>
    <mergeCell ref="H151:AO151"/>
    <mergeCell ref="AP151:BE151"/>
    <mergeCell ref="BF151:BU151"/>
    <mergeCell ref="BV151:CK151"/>
    <mergeCell ref="CL151:DA151"/>
    <mergeCell ref="CL152:DA152"/>
    <mergeCell ref="A153:G153"/>
    <mergeCell ref="H153:AO153"/>
    <mergeCell ref="AP153:BE153"/>
    <mergeCell ref="BF153:BU153"/>
    <mergeCell ref="BV153:CK153"/>
    <mergeCell ref="CL153:DA153"/>
    <mergeCell ref="A154:G154"/>
    <mergeCell ref="H154:AO154"/>
    <mergeCell ref="AP154:BE154"/>
    <mergeCell ref="BF154:BU154"/>
    <mergeCell ref="BV154:CK154"/>
    <mergeCell ref="CL154:DA154"/>
    <mergeCell ref="CL155:DA155"/>
    <mergeCell ref="X167:DA167"/>
    <mergeCell ref="A169:AO169"/>
    <mergeCell ref="AP169:DA169"/>
    <mergeCell ref="AP156:BE156"/>
    <mergeCell ref="BF156:BU156"/>
    <mergeCell ref="BV156:CK156"/>
    <mergeCell ref="CL156:DA156"/>
    <mergeCell ref="AP155:BE155"/>
    <mergeCell ref="A157:G157"/>
    <mergeCell ref="A159:G159"/>
    <mergeCell ref="H159:AO159"/>
    <mergeCell ref="AP159:BE159"/>
    <mergeCell ref="BF159:BU159"/>
    <mergeCell ref="BV159:CK159"/>
    <mergeCell ref="CL159:DA159"/>
    <mergeCell ref="CL157:DA157"/>
    <mergeCell ref="A158:G158"/>
    <mergeCell ref="H158:AO158"/>
    <mergeCell ref="AP158:BE158"/>
    <mergeCell ref="BF158:BU158"/>
    <mergeCell ref="BV158:CK158"/>
    <mergeCell ref="CL158:DA158"/>
    <mergeCell ref="H157:AO157"/>
    <mergeCell ref="AN207:BC207"/>
    <mergeCell ref="BD205:BS205"/>
    <mergeCell ref="A225:DA225"/>
    <mergeCell ref="A213:G213"/>
    <mergeCell ref="H213:BS213"/>
    <mergeCell ref="BT213:CI213"/>
    <mergeCell ref="CJ213:DA213"/>
    <mergeCell ref="A214:G214"/>
    <mergeCell ref="H214:BS214"/>
    <mergeCell ref="CJ205:DA205"/>
    <mergeCell ref="CJ206:DA206"/>
    <mergeCell ref="CJ207:DA207"/>
    <mergeCell ref="BD206:BS206"/>
    <mergeCell ref="BD207:BS207"/>
    <mergeCell ref="BT205:CI205"/>
    <mergeCell ref="BT206:CI206"/>
    <mergeCell ref="BT207:CI207"/>
    <mergeCell ref="BT214:CI214"/>
    <mergeCell ref="CJ214:DA214"/>
    <mergeCell ref="A215:G215"/>
    <mergeCell ref="H215:BS215"/>
    <mergeCell ref="BT215:CI215"/>
    <mergeCell ref="CJ215:DA215"/>
    <mergeCell ref="A208:G208"/>
    <mergeCell ref="D258:R258"/>
    <mergeCell ref="A204:G204"/>
    <mergeCell ref="A205:G205"/>
    <mergeCell ref="A206:G206"/>
    <mergeCell ref="A207:G207"/>
    <mergeCell ref="H204:AM204"/>
    <mergeCell ref="H205:AM205"/>
    <mergeCell ref="H206:AM206"/>
    <mergeCell ref="H207:AM207"/>
    <mergeCell ref="C253:R253"/>
    <mergeCell ref="A218:G218"/>
    <mergeCell ref="H218:BS218"/>
    <mergeCell ref="A222:G222"/>
    <mergeCell ref="H222:BS222"/>
    <mergeCell ref="A227:G227"/>
    <mergeCell ref="A230:G230"/>
    <mergeCell ref="H230:BS230"/>
    <mergeCell ref="H227:BS227"/>
    <mergeCell ref="A239:G239"/>
    <mergeCell ref="H239:BC239"/>
    <mergeCell ref="BD239:BS239"/>
    <mergeCell ref="BD234:BS234"/>
    <mergeCell ref="AN205:BC205"/>
    <mergeCell ref="AN206:BC206"/>
  </mergeCells>
  <pageMargins left="0.70866141732283472" right="0.70866141732283472" top="0.74803149606299213" bottom="0.74803149606299213" header="0.31496062992125984" footer="0.31496062992125984"/>
  <pageSetup paperSize="9" scale="93" fitToHeight="0" orientation="portrait" r:id="rId1"/>
  <rowBreaks count="3" manualBreakCount="3">
    <brk id="142" max="104" man="1"/>
    <brk id="197" max="104" man="1"/>
    <brk id="231" max="104"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R172"/>
  <sheetViews>
    <sheetView tabSelected="1" view="pageBreakPreview" topLeftCell="A44" zoomScaleNormal="100" zoomScaleSheetLayoutView="100" workbookViewId="0">
      <selection activeCell="F58" sqref="F58"/>
    </sheetView>
  </sheetViews>
  <sheetFormatPr defaultColWidth="1.7109375" defaultRowHeight="15" x14ac:dyDescent="0.25"/>
  <cols>
    <col min="1" max="1" width="42.7109375" style="44" customWidth="1"/>
    <col min="2" max="2" width="11.42578125" style="45" customWidth="1"/>
    <col min="3" max="3" width="9.28515625" style="44" hidden="1" customWidth="1"/>
    <col min="4" max="4" width="11.85546875" style="44" customWidth="1"/>
    <col min="5" max="5" width="9.28515625" style="44" customWidth="1"/>
    <col min="6" max="6" width="15.140625" style="44" customWidth="1"/>
    <col min="7" max="7" width="15.42578125" style="44" customWidth="1"/>
    <col min="8" max="8" width="15.7109375" style="44" customWidth="1"/>
    <col min="9" max="9" width="11.42578125" style="44" customWidth="1"/>
    <col min="10" max="10" width="15.140625" style="44" customWidth="1"/>
    <col min="11" max="11" width="15.42578125" style="44" customWidth="1"/>
    <col min="12" max="12" width="15.7109375" style="44" customWidth="1"/>
    <col min="13" max="15" width="14.140625" style="46" customWidth="1"/>
    <col min="16" max="37" width="1.7109375" style="46"/>
    <col min="38" max="38" width="1.28515625" style="46" customWidth="1"/>
    <col min="39" max="44" width="1.7109375" style="46" hidden="1" customWidth="1"/>
    <col min="45" max="16384" width="1.7109375" style="46"/>
  </cols>
  <sheetData>
    <row r="1" spans="1:12" ht="15.75" x14ac:dyDescent="0.25">
      <c r="A1" s="332" t="s">
        <v>379</v>
      </c>
      <c r="B1" s="332"/>
      <c r="C1" s="332"/>
      <c r="D1" s="332"/>
      <c r="E1" s="332"/>
      <c r="F1" s="332"/>
      <c r="G1" s="332"/>
      <c r="H1" s="332"/>
      <c r="I1" s="332"/>
      <c r="J1" s="46"/>
      <c r="K1" s="46"/>
      <c r="L1" s="46"/>
    </row>
    <row r="2" spans="1:12" ht="15.75" x14ac:dyDescent="0.25">
      <c r="A2" s="86"/>
      <c r="B2" s="86"/>
      <c r="C2" s="86"/>
      <c r="D2" s="86"/>
      <c r="E2" s="86"/>
      <c r="F2" s="86"/>
      <c r="G2" s="86"/>
      <c r="H2" s="86"/>
      <c r="I2" s="86"/>
      <c r="J2" s="46"/>
      <c r="K2" s="46"/>
      <c r="L2" s="46"/>
    </row>
    <row r="3" spans="1:12" x14ac:dyDescent="0.25">
      <c r="A3" s="333" t="s">
        <v>50</v>
      </c>
      <c r="B3" s="334" t="s">
        <v>166</v>
      </c>
      <c r="C3" s="333" t="s">
        <v>166</v>
      </c>
      <c r="D3" s="334" t="s">
        <v>167</v>
      </c>
      <c r="E3" s="334" t="s">
        <v>168</v>
      </c>
      <c r="F3" s="333" t="s">
        <v>380</v>
      </c>
      <c r="G3" s="333"/>
      <c r="H3" s="333"/>
      <c r="I3" s="333"/>
      <c r="J3" s="46"/>
      <c r="K3" s="46"/>
      <c r="L3" s="46"/>
    </row>
    <row r="4" spans="1:12" ht="15" customHeight="1" x14ac:dyDescent="0.25">
      <c r="A4" s="333"/>
      <c r="B4" s="334"/>
      <c r="C4" s="333"/>
      <c r="D4" s="334"/>
      <c r="E4" s="334"/>
      <c r="F4" s="329" t="s">
        <v>587</v>
      </c>
      <c r="G4" s="329" t="s">
        <v>588</v>
      </c>
      <c r="H4" s="329" t="s">
        <v>589</v>
      </c>
      <c r="I4" s="329" t="s">
        <v>381</v>
      </c>
      <c r="J4" s="46"/>
      <c r="K4" s="46"/>
      <c r="L4" s="46"/>
    </row>
    <row r="5" spans="1:12" ht="45" customHeight="1" x14ac:dyDescent="0.25">
      <c r="A5" s="333"/>
      <c r="B5" s="334"/>
      <c r="C5" s="333"/>
      <c r="D5" s="334"/>
      <c r="E5" s="334"/>
      <c r="F5" s="330"/>
      <c r="G5" s="330"/>
      <c r="H5" s="330"/>
      <c r="I5" s="330"/>
      <c r="J5" s="46"/>
      <c r="K5" s="46"/>
      <c r="L5" s="46"/>
    </row>
    <row r="6" spans="1:12" ht="52.15" customHeight="1" x14ac:dyDescent="0.25">
      <c r="A6" s="333"/>
      <c r="B6" s="334"/>
      <c r="C6" s="333"/>
      <c r="D6" s="334"/>
      <c r="E6" s="334"/>
      <c r="F6" s="331"/>
      <c r="G6" s="331"/>
      <c r="H6" s="331"/>
      <c r="I6" s="331"/>
      <c r="J6" s="46"/>
      <c r="K6" s="46"/>
      <c r="L6" s="46"/>
    </row>
    <row r="7" spans="1:12" x14ac:dyDescent="0.25">
      <c r="A7" s="24">
        <v>1</v>
      </c>
      <c r="B7" s="24">
        <v>2</v>
      </c>
      <c r="C7" s="24">
        <v>2</v>
      </c>
      <c r="D7" s="24">
        <v>3</v>
      </c>
      <c r="E7" s="24">
        <v>4</v>
      </c>
      <c r="F7" s="24">
        <v>5</v>
      </c>
      <c r="G7" s="24">
        <f>F7+1</f>
        <v>6</v>
      </c>
      <c r="H7" s="24">
        <f>G7+1</f>
        <v>7</v>
      </c>
      <c r="I7" s="24">
        <f>H7+1</f>
        <v>8</v>
      </c>
      <c r="J7" s="46"/>
      <c r="K7" s="46"/>
      <c r="L7" s="46"/>
    </row>
    <row r="8" spans="1:12" ht="26.25" x14ac:dyDescent="0.25">
      <c r="A8" s="72" t="s">
        <v>575</v>
      </c>
      <c r="B8" s="37" t="s">
        <v>339</v>
      </c>
      <c r="C8" s="24"/>
      <c r="D8" s="37" t="s">
        <v>178</v>
      </c>
      <c r="E8" s="37" t="s">
        <v>178</v>
      </c>
      <c r="F8" s="101">
        <f>'Детализация доходов (расходов)'!F9</f>
        <v>312775.62</v>
      </c>
      <c r="G8" s="193">
        <f>'Детализация дох. (расх.) 2024'!F9</f>
        <v>203761.1099999994</v>
      </c>
      <c r="H8" s="193">
        <f>'Детализация дох. (расх.) 2025'!F9</f>
        <v>781467.21000000089</v>
      </c>
      <c r="I8" s="101"/>
      <c r="J8" s="46"/>
      <c r="K8" s="46"/>
      <c r="L8" s="46"/>
    </row>
    <row r="9" spans="1:12" ht="26.25" x14ac:dyDescent="0.25">
      <c r="A9" s="72" t="s">
        <v>576</v>
      </c>
      <c r="B9" s="37" t="s">
        <v>340</v>
      </c>
      <c r="C9" s="24"/>
      <c r="D9" s="37" t="s">
        <v>178</v>
      </c>
      <c r="E9" s="37" t="s">
        <v>178</v>
      </c>
      <c r="F9" s="193">
        <f>'Детализация доходов (расходов)'!F10</f>
        <v>203761.11000000127</v>
      </c>
      <c r="G9" s="193">
        <f>'Детализация дох. (расх.) 2024'!F10</f>
        <v>781467.21000000089</v>
      </c>
      <c r="H9" s="193">
        <f>'Детализация дох. (расх.) 2025'!F10</f>
        <v>73223.310000002384</v>
      </c>
      <c r="I9" s="101"/>
      <c r="J9" s="46"/>
      <c r="K9" s="46"/>
      <c r="L9" s="46"/>
    </row>
    <row r="10" spans="1:12" ht="23.25" customHeight="1" x14ac:dyDescent="0.25">
      <c r="A10" s="83" t="s">
        <v>332</v>
      </c>
      <c r="B10" s="81" t="s">
        <v>341</v>
      </c>
      <c r="C10" s="84"/>
      <c r="D10" s="128">
        <v>100</v>
      </c>
      <c r="E10" s="128" t="s">
        <v>178</v>
      </c>
      <c r="F10" s="129">
        <f>F12+F16+F39+F43+F49</f>
        <v>84314099.730000004</v>
      </c>
      <c r="G10" s="129">
        <f>G12+G16+G39+G43+G49</f>
        <v>62439916.920000002</v>
      </c>
      <c r="H10" s="129">
        <f>H12+H16+H39+H43+H49</f>
        <v>61141966.920000002</v>
      </c>
      <c r="I10" s="129">
        <f>I12+I16+I39+I43+I49</f>
        <v>0</v>
      </c>
      <c r="J10" s="46"/>
      <c r="K10" s="46"/>
      <c r="L10" s="46"/>
    </row>
    <row r="11" spans="1:12" x14ac:dyDescent="0.25">
      <c r="A11" s="74" t="s">
        <v>333</v>
      </c>
      <c r="B11" s="36" t="s">
        <v>178</v>
      </c>
      <c r="C11" s="36" t="s">
        <v>178</v>
      </c>
      <c r="D11" s="36" t="s">
        <v>178</v>
      </c>
      <c r="E11" s="36" t="s">
        <v>178</v>
      </c>
      <c r="F11" s="36" t="s">
        <v>178</v>
      </c>
      <c r="G11" s="36" t="s">
        <v>178</v>
      </c>
      <c r="H11" s="36" t="s">
        <v>178</v>
      </c>
      <c r="I11" s="36" t="s">
        <v>178</v>
      </c>
      <c r="J11" s="46"/>
      <c r="K11" s="46"/>
      <c r="L11" s="46"/>
    </row>
    <row r="12" spans="1:12" x14ac:dyDescent="0.25">
      <c r="A12" s="73" t="s">
        <v>389</v>
      </c>
      <c r="B12" s="30" t="s">
        <v>342</v>
      </c>
      <c r="C12" s="24"/>
      <c r="D12" s="126">
        <v>120</v>
      </c>
      <c r="E12" s="126" t="s">
        <v>178</v>
      </c>
      <c r="F12" s="127">
        <f>F14+F15</f>
        <v>132600</v>
      </c>
      <c r="G12" s="127">
        <f>G14+G15</f>
        <v>132600</v>
      </c>
      <c r="H12" s="127">
        <f>H14+H15</f>
        <v>132600</v>
      </c>
      <c r="I12" s="127">
        <f>I14+I15</f>
        <v>0</v>
      </c>
      <c r="J12" s="46"/>
      <c r="K12" s="46"/>
      <c r="L12" s="46"/>
    </row>
    <row r="13" spans="1:12" x14ac:dyDescent="0.25">
      <c r="A13" s="74" t="s">
        <v>333</v>
      </c>
      <c r="B13" s="37" t="s">
        <v>178</v>
      </c>
      <c r="C13" s="37" t="s">
        <v>178</v>
      </c>
      <c r="D13" s="37" t="s">
        <v>178</v>
      </c>
      <c r="E13" s="37" t="s">
        <v>178</v>
      </c>
      <c r="F13" s="37"/>
      <c r="G13" s="37"/>
      <c r="H13" s="37"/>
      <c r="I13" s="37"/>
      <c r="J13" s="46"/>
      <c r="K13" s="46"/>
      <c r="L13" s="46"/>
    </row>
    <row r="14" spans="1:12" x14ac:dyDescent="0.25">
      <c r="A14" s="74" t="s">
        <v>390</v>
      </c>
      <c r="B14" s="33" t="s">
        <v>392</v>
      </c>
      <c r="C14" s="24"/>
      <c r="D14" s="124">
        <v>120</v>
      </c>
      <c r="E14" s="124">
        <v>121</v>
      </c>
      <c r="F14" s="125">
        <v>132600</v>
      </c>
      <c r="G14" s="125">
        <v>132600</v>
      </c>
      <c r="H14" s="125">
        <v>132600</v>
      </c>
      <c r="I14" s="125"/>
      <c r="J14" s="46"/>
      <c r="K14" s="46"/>
      <c r="L14" s="46"/>
    </row>
    <row r="15" spans="1:12" x14ac:dyDescent="0.25">
      <c r="A15" s="74" t="s">
        <v>391</v>
      </c>
      <c r="B15" s="33" t="s">
        <v>393</v>
      </c>
      <c r="C15" s="24"/>
      <c r="D15" s="124">
        <v>120</v>
      </c>
      <c r="E15" s="124">
        <v>129</v>
      </c>
      <c r="F15" s="125"/>
      <c r="G15" s="125"/>
      <c r="H15" s="125"/>
      <c r="I15" s="125"/>
      <c r="J15" s="46"/>
      <c r="K15" s="46"/>
      <c r="L15" s="46"/>
    </row>
    <row r="16" spans="1:12" ht="25.5" x14ac:dyDescent="0.25">
      <c r="A16" s="73" t="s">
        <v>334</v>
      </c>
      <c r="B16" s="30" t="s">
        <v>343</v>
      </c>
      <c r="C16" s="24"/>
      <c r="D16" s="38">
        <v>130</v>
      </c>
      <c r="E16" s="38" t="s">
        <v>178</v>
      </c>
      <c r="F16" s="52">
        <f>F18+F19</f>
        <v>68388811.180000007</v>
      </c>
      <c r="G16" s="52">
        <f>G18+G19</f>
        <v>62121316.920000002</v>
      </c>
      <c r="H16" s="52">
        <f>H18+H19</f>
        <v>60823366.920000002</v>
      </c>
      <c r="I16" s="52">
        <f>I18+I19</f>
        <v>0</v>
      </c>
      <c r="J16" s="46"/>
      <c r="K16" s="46"/>
      <c r="L16" s="46"/>
    </row>
    <row r="17" spans="1:12" x14ac:dyDescent="0.25">
      <c r="A17" s="74" t="s">
        <v>333</v>
      </c>
      <c r="B17" s="36" t="s">
        <v>178</v>
      </c>
      <c r="C17" s="36" t="s">
        <v>178</v>
      </c>
      <c r="D17" s="36" t="s">
        <v>178</v>
      </c>
      <c r="E17" s="36" t="s">
        <v>178</v>
      </c>
      <c r="F17" s="36" t="s">
        <v>178</v>
      </c>
      <c r="G17" s="36" t="s">
        <v>178</v>
      </c>
      <c r="H17" s="36" t="s">
        <v>178</v>
      </c>
      <c r="I17" s="36" t="s">
        <v>178</v>
      </c>
      <c r="J17" s="46"/>
      <c r="K17" s="46"/>
      <c r="L17" s="46"/>
    </row>
    <row r="18" spans="1:12" ht="25.5" x14ac:dyDescent="0.25">
      <c r="A18" s="74" t="s">
        <v>394</v>
      </c>
      <c r="B18" s="33" t="s">
        <v>395</v>
      </c>
      <c r="C18" s="36"/>
      <c r="D18" s="36">
        <v>130</v>
      </c>
      <c r="E18" s="36">
        <v>131</v>
      </c>
      <c r="F18" s="138">
        <v>53358600</v>
      </c>
      <c r="G18" s="138">
        <v>53144500</v>
      </c>
      <c r="H18" s="138">
        <v>54077100</v>
      </c>
      <c r="I18" s="138"/>
      <c r="J18" s="46"/>
      <c r="K18" s="46"/>
      <c r="L18" s="46"/>
    </row>
    <row r="19" spans="1:12" ht="25.5" x14ac:dyDescent="0.25">
      <c r="A19" s="74" t="s">
        <v>396</v>
      </c>
      <c r="B19" s="33" t="s">
        <v>397</v>
      </c>
      <c r="C19" s="36"/>
      <c r="D19" s="36">
        <v>130</v>
      </c>
      <c r="E19" s="36" t="s">
        <v>178</v>
      </c>
      <c r="F19" s="132">
        <f>F21+F26+F34+F35</f>
        <v>15030211.18</v>
      </c>
      <c r="G19" s="132">
        <f>G21+G26+G34+G35</f>
        <v>8976816.9199999999</v>
      </c>
      <c r="H19" s="132">
        <f>H21+H26+H34+H35</f>
        <v>6746266.9199999999</v>
      </c>
      <c r="I19" s="132">
        <f>I21+I26+I34+I35</f>
        <v>0</v>
      </c>
      <c r="J19" s="46"/>
      <c r="K19" s="46"/>
      <c r="L19" s="46"/>
    </row>
    <row r="20" spans="1:12" x14ac:dyDescent="0.25">
      <c r="A20" s="134" t="s">
        <v>187</v>
      </c>
      <c r="B20" s="37" t="s">
        <v>178</v>
      </c>
      <c r="C20" s="37" t="s">
        <v>178</v>
      </c>
      <c r="D20" s="37" t="s">
        <v>178</v>
      </c>
      <c r="E20" s="37" t="s">
        <v>178</v>
      </c>
      <c r="F20" s="37"/>
      <c r="G20" s="37"/>
      <c r="H20" s="37"/>
      <c r="I20" s="37"/>
      <c r="J20" s="46"/>
      <c r="K20" s="46"/>
      <c r="L20" s="46"/>
    </row>
    <row r="21" spans="1:12" x14ac:dyDescent="0.25">
      <c r="A21" s="134" t="s">
        <v>398</v>
      </c>
      <c r="B21" s="37" t="s">
        <v>399</v>
      </c>
      <c r="C21" s="37"/>
      <c r="D21" s="37">
        <v>130</v>
      </c>
      <c r="E21" s="37">
        <v>131</v>
      </c>
      <c r="F21" s="125">
        <f>SUM(F23:F25)</f>
        <v>12514540.82</v>
      </c>
      <c r="G21" s="125">
        <f>SUM(G23:G25)</f>
        <v>8100900</v>
      </c>
      <c r="H21" s="125">
        <f>SUM(H23:H25)</f>
        <v>5920600</v>
      </c>
      <c r="I21" s="125">
        <f>I23</f>
        <v>0</v>
      </c>
      <c r="J21" s="46"/>
      <c r="K21" s="46"/>
      <c r="L21" s="46"/>
    </row>
    <row r="22" spans="1:12" x14ac:dyDescent="0.25">
      <c r="A22" s="74" t="s">
        <v>333</v>
      </c>
      <c r="B22" s="36" t="s">
        <v>178</v>
      </c>
      <c r="C22" s="36" t="s">
        <v>178</v>
      </c>
      <c r="D22" s="36" t="s">
        <v>178</v>
      </c>
      <c r="E22" s="36" t="s">
        <v>178</v>
      </c>
      <c r="F22" s="36" t="s">
        <v>178</v>
      </c>
      <c r="G22" s="36" t="s">
        <v>178</v>
      </c>
      <c r="H22" s="36" t="s">
        <v>178</v>
      </c>
      <c r="I22" s="36" t="s">
        <v>178</v>
      </c>
      <c r="J22" s="46"/>
      <c r="K22" s="46"/>
      <c r="L22" s="46"/>
    </row>
    <row r="23" spans="1:12" ht="25.5" x14ac:dyDescent="0.25">
      <c r="A23" s="199" t="s">
        <v>590</v>
      </c>
      <c r="B23" s="33" t="s">
        <v>400</v>
      </c>
      <c r="C23" s="34" t="s">
        <v>593</v>
      </c>
      <c r="D23" s="34" t="s">
        <v>594</v>
      </c>
      <c r="E23" s="34" t="s">
        <v>595</v>
      </c>
      <c r="F23" s="200">
        <f>6062596.22-11641+168210.84+3177.36</f>
        <v>6222343.4199999999</v>
      </c>
      <c r="G23" s="200">
        <v>3702300</v>
      </c>
      <c r="H23" s="200">
        <v>1666600</v>
      </c>
      <c r="I23" s="36"/>
      <c r="J23" s="46"/>
      <c r="K23" s="46"/>
      <c r="L23" s="46"/>
    </row>
    <row r="24" spans="1:12" ht="29.25" customHeight="1" x14ac:dyDescent="0.25">
      <c r="A24" s="199" t="s">
        <v>591</v>
      </c>
      <c r="B24" s="33" t="s">
        <v>596</v>
      </c>
      <c r="C24" s="34"/>
      <c r="D24" s="34" t="s">
        <v>594</v>
      </c>
      <c r="E24" s="34" t="s">
        <v>595</v>
      </c>
      <c r="F24" s="200">
        <f>4921697.4+130500</f>
        <v>5052197.4000000004</v>
      </c>
      <c r="G24" s="200">
        <v>3738600</v>
      </c>
      <c r="H24" s="200">
        <v>3603000</v>
      </c>
      <c r="I24" s="36"/>
      <c r="J24" s="46"/>
      <c r="K24" s="46"/>
      <c r="L24" s="46"/>
    </row>
    <row r="25" spans="1:12" ht="63.75" x14ac:dyDescent="0.25">
      <c r="A25" s="199" t="s">
        <v>592</v>
      </c>
      <c r="B25" s="33" t="s">
        <v>597</v>
      </c>
      <c r="C25" s="34"/>
      <c r="D25" s="34" t="s">
        <v>594</v>
      </c>
      <c r="E25" s="34" t="s">
        <v>595</v>
      </c>
      <c r="F25" s="200">
        <f>1040000+200000</f>
        <v>1240000</v>
      </c>
      <c r="G25" s="200">
        <v>660000</v>
      </c>
      <c r="H25" s="200">
        <v>651000</v>
      </c>
      <c r="I25" s="200"/>
      <c r="J25" s="46"/>
      <c r="K25" s="46"/>
      <c r="L25" s="46"/>
    </row>
    <row r="26" spans="1:12" x14ac:dyDescent="0.25">
      <c r="A26" s="73" t="s">
        <v>401</v>
      </c>
      <c r="B26" s="37" t="s">
        <v>402</v>
      </c>
      <c r="C26" s="37"/>
      <c r="D26" s="37">
        <v>130</v>
      </c>
      <c r="E26" s="37">
        <v>131</v>
      </c>
      <c r="F26" s="201">
        <f>SUM(F28:F33)</f>
        <v>2329175</v>
      </c>
      <c r="G26" s="201">
        <f>SUM(G28:G31)</f>
        <v>842750</v>
      </c>
      <c r="H26" s="201">
        <f>SUM(H28:H31)</f>
        <v>792500</v>
      </c>
      <c r="I26" s="135">
        <f>I31</f>
        <v>0</v>
      </c>
      <c r="J26" s="46"/>
      <c r="K26" s="46"/>
      <c r="L26" s="46"/>
    </row>
    <row r="27" spans="1:12" x14ac:dyDescent="0.25">
      <c r="A27" s="74" t="s">
        <v>187</v>
      </c>
      <c r="B27" s="36" t="s">
        <v>178</v>
      </c>
      <c r="C27" s="36" t="s">
        <v>178</v>
      </c>
      <c r="D27" s="36" t="s">
        <v>178</v>
      </c>
      <c r="E27" s="36" t="s">
        <v>178</v>
      </c>
      <c r="F27" s="36" t="s">
        <v>178</v>
      </c>
      <c r="G27" s="36" t="s">
        <v>178</v>
      </c>
      <c r="H27" s="36" t="s">
        <v>178</v>
      </c>
      <c r="I27" s="36" t="s">
        <v>178</v>
      </c>
      <c r="J27" s="46"/>
      <c r="K27" s="46"/>
      <c r="L27" s="46"/>
    </row>
    <row r="28" spans="1:12" ht="25.5" x14ac:dyDescent="0.25">
      <c r="A28" s="199" t="s">
        <v>598</v>
      </c>
      <c r="B28" s="33" t="s">
        <v>403</v>
      </c>
      <c r="C28" s="34"/>
      <c r="D28" s="34" t="s">
        <v>594</v>
      </c>
      <c r="E28" s="34" t="s">
        <v>595</v>
      </c>
      <c r="F28" s="200">
        <v>520000</v>
      </c>
      <c r="G28" s="200">
        <v>442750</v>
      </c>
      <c r="H28" s="200">
        <v>412500</v>
      </c>
      <c r="I28" s="36"/>
      <c r="J28" s="46"/>
      <c r="K28" s="46"/>
      <c r="L28" s="46"/>
    </row>
    <row r="29" spans="1:12" ht="25.5" x14ac:dyDescent="0.25">
      <c r="A29" s="199" t="s">
        <v>599</v>
      </c>
      <c r="B29" s="33" t="s">
        <v>600</v>
      </c>
      <c r="C29" s="34"/>
      <c r="D29" s="34" t="s">
        <v>594</v>
      </c>
      <c r="E29" s="34" t="s">
        <v>595</v>
      </c>
      <c r="F29" s="200">
        <f>660000+60000</f>
        <v>720000</v>
      </c>
      <c r="G29" s="200">
        <v>250000</v>
      </c>
      <c r="H29" s="200">
        <v>230000</v>
      </c>
      <c r="I29" s="36"/>
      <c r="J29" s="46"/>
      <c r="K29" s="46"/>
      <c r="L29" s="46"/>
    </row>
    <row r="30" spans="1:12" ht="25.5" x14ac:dyDescent="0.25">
      <c r="A30" s="199" t="s">
        <v>601</v>
      </c>
      <c r="B30" s="33" t="s">
        <v>602</v>
      </c>
      <c r="C30" s="34"/>
      <c r="D30" s="34" t="s">
        <v>594</v>
      </c>
      <c r="E30" s="34" t="s">
        <v>595</v>
      </c>
      <c r="F30" s="200">
        <f>675000+375000</f>
        <v>1050000</v>
      </c>
      <c r="G30" s="200">
        <v>150000</v>
      </c>
      <c r="H30" s="200">
        <v>150000</v>
      </c>
      <c r="I30" s="36"/>
      <c r="J30" s="46"/>
      <c r="K30" s="46"/>
      <c r="L30" s="46"/>
    </row>
    <row r="31" spans="1:12" x14ac:dyDescent="0.25">
      <c r="A31" s="199" t="s">
        <v>603</v>
      </c>
      <c r="B31" s="33" t="s">
        <v>604</v>
      </c>
      <c r="C31" s="34"/>
      <c r="D31" s="34" t="s">
        <v>594</v>
      </c>
      <c r="E31" s="34" t="s">
        <v>595</v>
      </c>
      <c r="F31" s="200">
        <v>30000</v>
      </c>
      <c r="G31" s="200"/>
      <c r="H31" s="200"/>
      <c r="I31" s="36"/>
      <c r="J31" s="46"/>
      <c r="K31" s="46"/>
      <c r="L31" s="46"/>
    </row>
    <row r="32" spans="1:12" x14ac:dyDescent="0.25">
      <c r="A32" s="199" t="s">
        <v>827</v>
      </c>
      <c r="B32" s="33" t="s">
        <v>828</v>
      </c>
      <c r="C32" s="34"/>
      <c r="D32" s="34" t="s">
        <v>594</v>
      </c>
      <c r="E32" s="34" t="s">
        <v>595</v>
      </c>
      <c r="F32" s="200">
        <v>4225</v>
      </c>
      <c r="G32" s="200"/>
      <c r="H32" s="200"/>
      <c r="I32" s="36"/>
      <c r="J32" s="46"/>
      <c r="K32" s="46"/>
      <c r="L32" s="46"/>
    </row>
    <row r="33" spans="1:12" x14ac:dyDescent="0.25">
      <c r="A33" s="199" t="s">
        <v>830</v>
      </c>
      <c r="B33" s="33" t="s">
        <v>829</v>
      </c>
      <c r="C33" s="34"/>
      <c r="D33" s="34" t="s">
        <v>594</v>
      </c>
      <c r="E33" s="34" t="s">
        <v>595</v>
      </c>
      <c r="F33" s="200">
        <v>4950</v>
      </c>
      <c r="G33" s="200"/>
      <c r="H33" s="200"/>
      <c r="I33" s="36"/>
      <c r="J33" s="46"/>
      <c r="K33" s="46"/>
      <c r="L33" s="46"/>
    </row>
    <row r="34" spans="1:12" ht="16.5" customHeight="1" x14ac:dyDescent="0.25">
      <c r="A34" s="73" t="s">
        <v>404</v>
      </c>
      <c r="B34" s="37" t="s">
        <v>405</v>
      </c>
      <c r="C34" s="37"/>
      <c r="D34" s="37">
        <v>130</v>
      </c>
      <c r="E34" s="37">
        <v>134</v>
      </c>
      <c r="F34" s="201">
        <v>150000</v>
      </c>
      <c r="G34" s="201"/>
      <c r="H34" s="201"/>
      <c r="I34" s="37"/>
      <c r="J34" s="46"/>
      <c r="K34" s="46"/>
      <c r="L34" s="46"/>
    </row>
    <row r="35" spans="1:12" x14ac:dyDescent="0.25">
      <c r="A35" s="73" t="s">
        <v>406</v>
      </c>
      <c r="B35" s="37" t="s">
        <v>407</v>
      </c>
      <c r="C35" s="37"/>
      <c r="D35" s="37">
        <v>130</v>
      </c>
      <c r="E35" s="37">
        <v>135</v>
      </c>
      <c r="F35" s="201">
        <f>F37+F38</f>
        <v>36495.360000000001</v>
      </c>
      <c r="G35" s="201">
        <f>G37+G38</f>
        <v>33166.92</v>
      </c>
      <c r="H35" s="201">
        <f>H37+H38</f>
        <v>33166.92</v>
      </c>
      <c r="I35" s="135">
        <f>I37+I38</f>
        <v>0</v>
      </c>
      <c r="J35" s="46"/>
      <c r="K35" s="46"/>
      <c r="L35" s="46"/>
    </row>
    <row r="36" spans="1:12" x14ac:dyDescent="0.25">
      <c r="A36" s="74" t="s">
        <v>187</v>
      </c>
      <c r="B36" s="36" t="s">
        <v>178</v>
      </c>
      <c r="C36" s="36" t="s">
        <v>178</v>
      </c>
      <c r="D36" s="36" t="s">
        <v>178</v>
      </c>
      <c r="E36" s="36" t="s">
        <v>178</v>
      </c>
      <c r="F36" s="36" t="s">
        <v>178</v>
      </c>
      <c r="G36" s="36" t="s">
        <v>178</v>
      </c>
      <c r="H36" s="36" t="s">
        <v>178</v>
      </c>
      <c r="I36" s="36" t="s">
        <v>178</v>
      </c>
      <c r="J36" s="46"/>
      <c r="K36" s="46"/>
      <c r="L36" s="46"/>
    </row>
    <row r="37" spans="1:12" ht="102" x14ac:dyDescent="0.25">
      <c r="A37" s="74" t="s">
        <v>408</v>
      </c>
      <c r="B37" s="36" t="s">
        <v>409</v>
      </c>
      <c r="C37" s="36"/>
      <c r="D37" s="36">
        <v>130</v>
      </c>
      <c r="E37" s="36">
        <v>135</v>
      </c>
      <c r="F37" s="200">
        <v>36495.360000000001</v>
      </c>
      <c r="G37" s="200">
        <v>33166.92</v>
      </c>
      <c r="H37" s="200">
        <v>33166.92</v>
      </c>
      <c r="I37" s="36"/>
      <c r="J37" s="46"/>
      <c r="K37" s="46"/>
      <c r="L37" s="46"/>
    </row>
    <row r="38" spans="1:12" x14ac:dyDescent="0.25">
      <c r="A38" s="74" t="s">
        <v>122</v>
      </c>
      <c r="B38" s="36" t="s">
        <v>410</v>
      </c>
      <c r="C38" s="36"/>
      <c r="D38" s="36"/>
      <c r="E38" s="36"/>
      <c r="F38" s="36"/>
      <c r="G38" s="36"/>
      <c r="H38" s="36"/>
      <c r="I38" s="36"/>
      <c r="J38" s="46"/>
      <c r="K38" s="46"/>
      <c r="L38" s="46"/>
    </row>
    <row r="39" spans="1:12" ht="29.25" customHeight="1" x14ac:dyDescent="0.25">
      <c r="A39" s="75" t="s">
        <v>338</v>
      </c>
      <c r="B39" s="30" t="s">
        <v>344</v>
      </c>
      <c r="C39" s="24"/>
      <c r="D39" s="38">
        <v>140</v>
      </c>
      <c r="E39" s="38" t="s">
        <v>178</v>
      </c>
      <c r="F39" s="52">
        <f>F41+F42</f>
        <v>0</v>
      </c>
      <c r="G39" s="52">
        <f>G41+G42</f>
        <v>0</v>
      </c>
      <c r="H39" s="52">
        <f>H41+H42</f>
        <v>0</v>
      </c>
      <c r="I39" s="52">
        <f>I41+I42</f>
        <v>0</v>
      </c>
      <c r="J39" s="46"/>
      <c r="K39" s="46"/>
      <c r="L39" s="46"/>
    </row>
    <row r="40" spans="1:12" x14ac:dyDescent="0.25">
      <c r="A40" s="74" t="s">
        <v>333</v>
      </c>
      <c r="B40" s="36" t="s">
        <v>178</v>
      </c>
      <c r="C40" s="36" t="s">
        <v>178</v>
      </c>
      <c r="D40" s="36" t="s">
        <v>178</v>
      </c>
      <c r="E40" s="36" t="s">
        <v>178</v>
      </c>
      <c r="F40" s="36" t="s">
        <v>178</v>
      </c>
      <c r="G40" s="36" t="s">
        <v>178</v>
      </c>
      <c r="H40" s="36" t="s">
        <v>178</v>
      </c>
      <c r="I40" s="36" t="s">
        <v>178</v>
      </c>
      <c r="J40" s="46"/>
      <c r="K40" s="46"/>
      <c r="L40" s="46"/>
    </row>
    <row r="41" spans="1:12" ht="38.25" x14ac:dyDescent="0.25">
      <c r="A41" s="74" t="s">
        <v>411</v>
      </c>
      <c r="B41" s="36" t="s">
        <v>412</v>
      </c>
      <c r="C41" s="36"/>
      <c r="D41" s="36">
        <v>141</v>
      </c>
      <c r="E41" s="36"/>
      <c r="F41" s="36"/>
      <c r="G41" s="36"/>
      <c r="H41" s="36"/>
      <c r="I41" s="36"/>
      <c r="J41" s="46"/>
      <c r="K41" s="46"/>
      <c r="L41" s="46"/>
    </row>
    <row r="42" spans="1:12" x14ac:dyDescent="0.25">
      <c r="A42" s="74" t="s">
        <v>122</v>
      </c>
      <c r="B42" s="36" t="s">
        <v>413</v>
      </c>
      <c r="C42" s="36"/>
      <c r="D42" s="36"/>
      <c r="E42" s="36"/>
      <c r="F42" s="36"/>
      <c r="G42" s="36"/>
      <c r="H42" s="36"/>
      <c r="I42" s="36"/>
      <c r="J42" s="46"/>
      <c r="K42" s="46"/>
      <c r="L42" s="46"/>
    </row>
    <row r="43" spans="1:12" ht="14.25" customHeight="1" x14ac:dyDescent="0.25">
      <c r="A43" s="78" t="s">
        <v>354</v>
      </c>
      <c r="B43" s="77" t="s">
        <v>352</v>
      </c>
      <c r="C43" s="71" t="s">
        <v>351</v>
      </c>
      <c r="D43" s="71" t="s">
        <v>353</v>
      </c>
      <c r="E43" s="126" t="s">
        <v>178</v>
      </c>
      <c r="F43" s="127">
        <f>F45+F46+F47+F48</f>
        <v>15792688.550000001</v>
      </c>
      <c r="G43" s="127">
        <f>G45+G46+G47</f>
        <v>186000</v>
      </c>
      <c r="H43" s="127">
        <f>H45+H46+H47</f>
        <v>186000</v>
      </c>
      <c r="I43" s="127">
        <f>I45+I46+I47</f>
        <v>0</v>
      </c>
      <c r="J43" s="46"/>
      <c r="K43" s="46"/>
      <c r="L43" s="46"/>
    </row>
    <row r="44" spans="1:12" x14ac:dyDescent="0.25">
      <c r="A44" s="134" t="s">
        <v>333</v>
      </c>
      <c r="B44" s="37" t="s">
        <v>178</v>
      </c>
      <c r="C44" s="37" t="s">
        <v>178</v>
      </c>
      <c r="D44" s="37" t="s">
        <v>178</v>
      </c>
      <c r="E44" s="37" t="s">
        <v>178</v>
      </c>
      <c r="F44" s="37" t="s">
        <v>178</v>
      </c>
      <c r="G44" s="37" t="s">
        <v>178</v>
      </c>
      <c r="H44" s="37" t="s">
        <v>178</v>
      </c>
      <c r="I44" s="37" t="s">
        <v>178</v>
      </c>
      <c r="J44" s="46"/>
      <c r="K44" s="46"/>
      <c r="L44" s="46"/>
    </row>
    <row r="45" spans="1:12" x14ac:dyDescent="0.25">
      <c r="A45" s="136" t="s">
        <v>414</v>
      </c>
      <c r="B45" s="33" t="s">
        <v>415</v>
      </c>
      <c r="C45" s="34" t="s">
        <v>416</v>
      </c>
      <c r="D45" s="34" t="s">
        <v>353</v>
      </c>
      <c r="E45" s="34" t="s">
        <v>417</v>
      </c>
      <c r="F45" s="132">
        <f>10833914.65+2456096+500000+11641+730000+40236.9</f>
        <v>14571888.550000001</v>
      </c>
      <c r="G45" s="132"/>
      <c r="H45" s="132"/>
      <c r="I45" s="132"/>
      <c r="J45" s="46"/>
      <c r="K45" s="46"/>
      <c r="L45" s="46"/>
    </row>
    <row r="46" spans="1:12" ht="25.5" x14ac:dyDescent="0.25">
      <c r="A46" s="136" t="s">
        <v>418</v>
      </c>
      <c r="B46" s="33" t="s">
        <v>419</v>
      </c>
      <c r="C46" s="34"/>
      <c r="D46" s="34" t="s">
        <v>353</v>
      </c>
      <c r="E46" s="34" t="s">
        <v>420</v>
      </c>
      <c r="F46" s="132"/>
      <c r="G46" s="132"/>
      <c r="H46" s="132"/>
      <c r="I46" s="132"/>
      <c r="J46" s="46"/>
      <c r="K46" s="46"/>
      <c r="L46" s="46"/>
    </row>
    <row r="47" spans="1:12" ht="25.5" x14ac:dyDescent="0.25">
      <c r="A47" s="136" t="s">
        <v>605</v>
      </c>
      <c r="B47" s="33" t="s">
        <v>606</v>
      </c>
      <c r="C47" s="34"/>
      <c r="D47" s="34" t="s">
        <v>607</v>
      </c>
      <c r="E47" s="34" t="s">
        <v>608</v>
      </c>
      <c r="F47" s="132">
        <f>204000+1000000</f>
        <v>1204000</v>
      </c>
      <c r="G47" s="132">
        <v>186000</v>
      </c>
      <c r="H47" s="132">
        <v>186000</v>
      </c>
      <c r="I47" s="37"/>
      <c r="J47" s="46"/>
      <c r="K47" s="46"/>
      <c r="L47" s="46"/>
    </row>
    <row r="48" spans="1:12" ht="25.5" x14ac:dyDescent="0.25">
      <c r="A48" s="136" t="s">
        <v>791</v>
      </c>
      <c r="B48" s="33" t="s">
        <v>792</v>
      </c>
      <c r="C48" s="34"/>
      <c r="D48" s="34" t="s">
        <v>353</v>
      </c>
      <c r="E48" s="34" t="s">
        <v>417</v>
      </c>
      <c r="F48" s="132">
        <v>16800</v>
      </c>
      <c r="G48" s="132"/>
      <c r="H48" s="132"/>
      <c r="I48" s="37"/>
      <c r="J48" s="46"/>
      <c r="K48" s="46"/>
      <c r="L48" s="46"/>
    </row>
    <row r="49" spans="1:12" x14ac:dyDescent="0.25">
      <c r="A49" s="76" t="s">
        <v>345</v>
      </c>
      <c r="B49" s="77" t="s">
        <v>346</v>
      </c>
      <c r="C49" s="24"/>
      <c r="D49" s="126">
        <v>180</v>
      </c>
      <c r="E49" s="126" t="s">
        <v>178</v>
      </c>
      <c r="F49" s="131">
        <f>F51</f>
        <v>0</v>
      </c>
      <c r="G49" s="131">
        <f>G51</f>
        <v>0</v>
      </c>
      <c r="H49" s="131">
        <f>H51</f>
        <v>0</v>
      </c>
      <c r="I49" s="131">
        <f>I51</f>
        <v>0</v>
      </c>
      <c r="J49" s="46"/>
      <c r="K49" s="46"/>
      <c r="L49" s="46"/>
    </row>
    <row r="50" spans="1:12" x14ac:dyDescent="0.25">
      <c r="A50" s="134" t="s">
        <v>333</v>
      </c>
      <c r="B50" s="37" t="s">
        <v>178</v>
      </c>
      <c r="C50" s="37" t="s">
        <v>178</v>
      </c>
      <c r="D50" s="37" t="s">
        <v>178</v>
      </c>
      <c r="E50" s="37" t="s">
        <v>178</v>
      </c>
      <c r="F50" s="37" t="s">
        <v>178</v>
      </c>
      <c r="G50" s="37" t="s">
        <v>178</v>
      </c>
      <c r="H50" s="37" t="s">
        <v>178</v>
      </c>
      <c r="I50" s="37" t="s">
        <v>178</v>
      </c>
      <c r="J50" s="46"/>
      <c r="K50" s="46"/>
      <c r="L50" s="46"/>
    </row>
    <row r="51" spans="1:12" x14ac:dyDescent="0.25">
      <c r="A51" s="134" t="s">
        <v>122</v>
      </c>
      <c r="B51" s="137" t="s">
        <v>421</v>
      </c>
      <c r="C51" s="24"/>
      <c r="D51" s="124">
        <v>180</v>
      </c>
      <c r="E51" s="24"/>
      <c r="F51" s="130"/>
      <c r="G51" s="131"/>
      <c r="H51" s="87"/>
      <c r="I51" s="87"/>
      <c r="J51" s="46"/>
      <c r="K51" s="46"/>
      <c r="L51" s="46"/>
    </row>
    <row r="52" spans="1:12" x14ac:dyDescent="0.25">
      <c r="A52" s="78" t="s">
        <v>347</v>
      </c>
      <c r="B52" s="77" t="s">
        <v>348</v>
      </c>
      <c r="C52" s="24"/>
      <c r="D52" s="126" t="s">
        <v>178</v>
      </c>
      <c r="E52" s="126" t="s">
        <v>178</v>
      </c>
      <c r="F52" s="127">
        <f>F54</f>
        <v>0</v>
      </c>
      <c r="G52" s="127">
        <f>G54</f>
        <v>0</v>
      </c>
      <c r="H52" s="127">
        <f>H54</f>
        <v>0</v>
      </c>
      <c r="I52" s="127">
        <f>I54</f>
        <v>0</v>
      </c>
      <c r="J52" s="46"/>
      <c r="K52" s="46"/>
      <c r="L52" s="46"/>
    </row>
    <row r="53" spans="1:12" x14ac:dyDescent="0.25">
      <c r="A53" s="134" t="s">
        <v>333</v>
      </c>
      <c r="B53" s="37" t="s">
        <v>178</v>
      </c>
      <c r="C53" s="37" t="s">
        <v>178</v>
      </c>
      <c r="D53" s="37" t="s">
        <v>178</v>
      </c>
      <c r="E53" s="37" t="s">
        <v>178</v>
      </c>
      <c r="F53" s="37" t="s">
        <v>178</v>
      </c>
      <c r="G53" s="37" t="s">
        <v>178</v>
      </c>
      <c r="H53" s="37" t="s">
        <v>178</v>
      </c>
      <c r="I53" s="37" t="s">
        <v>178</v>
      </c>
      <c r="J53" s="46"/>
      <c r="K53" s="46"/>
      <c r="L53" s="46"/>
    </row>
    <row r="54" spans="1:12" x14ac:dyDescent="0.25">
      <c r="A54" s="134" t="s">
        <v>122</v>
      </c>
      <c r="B54" s="137" t="s">
        <v>422</v>
      </c>
      <c r="C54" s="124"/>
      <c r="D54" s="124"/>
      <c r="E54" s="124"/>
      <c r="F54" s="138"/>
      <c r="G54" s="138"/>
      <c r="H54" s="138"/>
      <c r="I54" s="138"/>
      <c r="J54" s="46"/>
      <c r="K54" s="46"/>
      <c r="L54" s="46"/>
    </row>
    <row r="55" spans="1:12" x14ac:dyDescent="0.25">
      <c r="A55" s="79" t="s">
        <v>577</v>
      </c>
      <c r="B55" s="77" t="s">
        <v>349</v>
      </c>
      <c r="C55" s="24"/>
      <c r="D55" s="126" t="s">
        <v>178</v>
      </c>
      <c r="E55" s="126" t="s">
        <v>178</v>
      </c>
      <c r="F55" s="127">
        <f>F56+F57</f>
        <v>0</v>
      </c>
      <c r="G55" s="127">
        <f>G56+G57</f>
        <v>0</v>
      </c>
      <c r="H55" s="127">
        <f>H56+H57</f>
        <v>0</v>
      </c>
      <c r="I55" s="127">
        <f>I56+I57</f>
        <v>0</v>
      </c>
      <c r="J55" s="46"/>
      <c r="K55" s="46"/>
      <c r="L55" s="46"/>
    </row>
    <row r="56" spans="1:12" ht="51" x14ac:dyDescent="0.25">
      <c r="A56" s="74" t="s">
        <v>423</v>
      </c>
      <c r="B56" s="36" t="s">
        <v>424</v>
      </c>
      <c r="C56" s="37"/>
      <c r="D56" s="36">
        <v>510</v>
      </c>
      <c r="E56" s="36" t="s">
        <v>178</v>
      </c>
      <c r="F56" s="36"/>
      <c r="G56" s="36"/>
      <c r="H56" s="36"/>
      <c r="I56" s="36"/>
      <c r="J56" s="46"/>
      <c r="K56" s="46"/>
      <c r="L56" s="46"/>
    </row>
    <row r="57" spans="1:12" x14ac:dyDescent="0.25">
      <c r="A57" s="134" t="s">
        <v>122</v>
      </c>
      <c r="B57" s="36" t="s">
        <v>425</v>
      </c>
      <c r="C57" s="24"/>
      <c r="D57" s="124"/>
      <c r="E57" s="124"/>
      <c r="F57" s="138"/>
      <c r="G57" s="138"/>
      <c r="H57" s="138"/>
      <c r="I57" s="138"/>
      <c r="J57" s="46"/>
      <c r="K57" s="46"/>
      <c r="L57" s="46"/>
    </row>
    <row r="58" spans="1:12" ht="24.75" customHeight="1" x14ac:dyDescent="0.25">
      <c r="A58" s="80" t="s">
        <v>175</v>
      </c>
      <c r="B58" s="81" t="s">
        <v>176</v>
      </c>
      <c r="C58" s="82" t="s">
        <v>177</v>
      </c>
      <c r="D58" s="82" t="s">
        <v>178</v>
      </c>
      <c r="E58" s="82" t="s">
        <v>178</v>
      </c>
      <c r="F58" s="129">
        <f>F60+F86+F105+F108+F116+F123+F126+F157+F161+F162</f>
        <v>84228541.239999995</v>
      </c>
      <c r="G58" s="129">
        <f>G60+G86+G105+G108+G116+G123+G126+G157+G161+G162</f>
        <v>61757210.82</v>
      </c>
      <c r="H58" s="129">
        <f>H60+H86+H105+H108+H116+H123+H126+H157+H161+H162</f>
        <v>61745210.82</v>
      </c>
      <c r="I58" s="129">
        <f>I60+I86+I105+I108+I116+I123+I126+I157+I161+I162</f>
        <v>0</v>
      </c>
      <c r="J58" s="46"/>
      <c r="K58" s="46"/>
      <c r="L58" s="46"/>
    </row>
    <row r="59" spans="1:12" x14ac:dyDescent="0.25">
      <c r="A59" s="27" t="s">
        <v>1</v>
      </c>
      <c r="B59" s="85" t="s">
        <v>178</v>
      </c>
      <c r="C59" s="98" t="s">
        <v>178</v>
      </c>
      <c r="D59" s="98" t="s">
        <v>178</v>
      </c>
      <c r="E59" s="98" t="s">
        <v>178</v>
      </c>
      <c r="F59" s="196" t="s">
        <v>178</v>
      </c>
      <c r="G59" s="196" t="s">
        <v>178</v>
      </c>
      <c r="H59" s="196" t="s">
        <v>178</v>
      </c>
      <c r="I59" s="196" t="s">
        <v>178</v>
      </c>
      <c r="J59" s="46"/>
      <c r="K59" s="46"/>
      <c r="L59" s="46"/>
    </row>
    <row r="60" spans="1:12" x14ac:dyDescent="0.25">
      <c r="A60" s="29" t="s">
        <v>179</v>
      </c>
      <c r="B60" s="30" t="s">
        <v>180</v>
      </c>
      <c r="C60" s="31" t="s">
        <v>181</v>
      </c>
      <c r="D60" s="31" t="s">
        <v>182</v>
      </c>
      <c r="E60" s="31" t="s">
        <v>178</v>
      </c>
      <c r="F60" s="52">
        <f>F62+F73+F78+F81</f>
        <v>55919690.5</v>
      </c>
      <c r="G60" s="52">
        <f>G62+G73+G78+G81</f>
        <v>47875491.399999999</v>
      </c>
      <c r="H60" s="52">
        <f>H62+H73+H78+H81</f>
        <v>47875491.399999999</v>
      </c>
      <c r="I60" s="52">
        <f>I62+I73+I78+I81</f>
        <v>0</v>
      </c>
      <c r="J60" s="46"/>
      <c r="K60" s="46"/>
      <c r="L60" s="46"/>
    </row>
    <row r="61" spans="1:12" x14ac:dyDescent="0.25">
      <c r="A61" s="27" t="s">
        <v>1</v>
      </c>
      <c r="B61" s="85" t="s">
        <v>178</v>
      </c>
      <c r="C61" s="98" t="s">
        <v>178</v>
      </c>
      <c r="D61" s="98" t="s">
        <v>178</v>
      </c>
      <c r="E61" s="98" t="s">
        <v>178</v>
      </c>
      <c r="F61" s="198" t="s">
        <v>178</v>
      </c>
      <c r="G61" s="198" t="s">
        <v>178</v>
      </c>
      <c r="H61" s="198" t="s">
        <v>178</v>
      </c>
      <c r="I61" s="198" t="s">
        <v>178</v>
      </c>
      <c r="J61" s="46"/>
      <c r="K61" s="46"/>
      <c r="L61" s="46"/>
    </row>
    <row r="62" spans="1:12" x14ac:dyDescent="0.25">
      <c r="A62" s="29" t="s">
        <v>183</v>
      </c>
      <c r="B62" s="30" t="s">
        <v>184</v>
      </c>
      <c r="C62" s="31" t="s">
        <v>185</v>
      </c>
      <c r="D62" s="31" t="s">
        <v>186</v>
      </c>
      <c r="E62" s="31" t="s">
        <v>178</v>
      </c>
      <c r="F62" s="52">
        <f>F64+F72</f>
        <v>42726300</v>
      </c>
      <c r="G62" s="52">
        <f>G64+G72</f>
        <v>36671700</v>
      </c>
      <c r="H62" s="52">
        <f>H64+H72</f>
        <v>36671700</v>
      </c>
      <c r="I62" s="52">
        <f>I64+I72</f>
        <v>0</v>
      </c>
      <c r="J62" s="46"/>
      <c r="K62" s="46"/>
      <c r="L62" s="46"/>
    </row>
    <row r="63" spans="1:12" x14ac:dyDescent="0.25">
      <c r="A63" s="32" t="s">
        <v>187</v>
      </c>
      <c r="B63" s="33" t="s">
        <v>178</v>
      </c>
      <c r="C63" s="34" t="s">
        <v>178</v>
      </c>
      <c r="D63" s="34" t="s">
        <v>178</v>
      </c>
      <c r="E63" s="34" t="s">
        <v>178</v>
      </c>
      <c r="F63" s="34" t="s">
        <v>178</v>
      </c>
      <c r="G63" s="34" t="s">
        <v>178</v>
      </c>
      <c r="H63" s="34" t="s">
        <v>178</v>
      </c>
      <c r="I63" s="34" t="s">
        <v>178</v>
      </c>
      <c r="J63" s="46"/>
      <c r="K63" s="46"/>
      <c r="L63" s="46"/>
    </row>
    <row r="64" spans="1:12" x14ac:dyDescent="0.25">
      <c r="A64" s="32" t="s">
        <v>188</v>
      </c>
      <c r="B64" s="33" t="s">
        <v>189</v>
      </c>
      <c r="C64" s="34" t="s">
        <v>178</v>
      </c>
      <c r="D64" s="34" t="s">
        <v>186</v>
      </c>
      <c r="E64" s="36">
        <v>211</v>
      </c>
      <c r="F64" s="132">
        <f>F66+F67+F70+F71</f>
        <v>42551300</v>
      </c>
      <c r="G64" s="132">
        <f>G66+G67+G70+G71</f>
        <v>36496700</v>
      </c>
      <c r="H64" s="132">
        <f>H66+H67+H70+H71</f>
        <v>36496700</v>
      </c>
      <c r="I64" s="132">
        <f>I66+I67+I70+I71</f>
        <v>0</v>
      </c>
      <c r="J64" s="46"/>
      <c r="K64" s="46"/>
      <c r="L64" s="46"/>
    </row>
    <row r="65" spans="1:12" x14ac:dyDescent="0.25">
      <c r="A65" s="27" t="s">
        <v>1</v>
      </c>
      <c r="B65" s="85" t="s">
        <v>178</v>
      </c>
      <c r="C65" s="98" t="s">
        <v>178</v>
      </c>
      <c r="D65" s="98" t="s">
        <v>178</v>
      </c>
      <c r="E65" s="98" t="s">
        <v>178</v>
      </c>
      <c r="F65" s="196" t="s">
        <v>178</v>
      </c>
      <c r="G65" s="196" t="s">
        <v>178</v>
      </c>
      <c r="H65" s="196" t="s">
        <v>178</v>
      </c>
      <c r="I65" s="196" t="s">
        <v>178</v>
      </c>
      <c r="J65" s="46"/>
      <c r="K65" s="46"/>
      <c r="L65" s="46"/>
    </row>
    <row r="66" spans="1:12" x14ac:dyDescent="0.25">
      <c r="A66" s="27" t="s">
        <v>190</v>
      </c>
      <c r="B66" s="85" t="s">
        <v>191</v>
      </c>
      <c r="C66" s="98" t="s">
        <v>178</v>
      </c>
      <c r="D66" s="98" t="s">
        <v>186</v>
      </c>
      <c r="E66" s="37">
        <v>211</v>
      </c>
      <c r="F66" s="197">
        <v>4742800</v>
      </c>
      <c r="G66" s="197">
        <v>3422700</v>
      </c>
      <c r="H66" s="197">
        <v>3422700</v>
      </c>
      <c r="I66" s="88"/>
      <c r="J66" s="46"/>
      <c r="K66" s="46"/>
      <c r="L66" s="46"/>
    </row>
    <row r="67" spans="1:12" x14ac:dyDescent="0.25">
      <c r="A67" s="27" t="s">
        <v>288</v>
      </c>
      <c r="B67" s="85" t="s">
        <v>192</v>
      </c>
      <c r="C67" s="98" t="s">
        <v>178</v>
      </c>
      <c r="D67" s="98" t="s">
        <v>186</v>
      </c>
      <c r="E67" s="37">
        <v>211</v>
      </c>
      <c r="F67" s="197">
        <v>20113800</v>
      </c>
      <c r="G67" s="197">
        <v>18088000</v>
      </c>
      <c r="H67" s="197">
        <v>18088000</v>
      </c>
      <c r="I67" s="88"/>
      <c r="J67" s="46"/>
      <c r="K67" s="46"/>
      <c r="L67" s="46"/>
    </row>
    <row r="68" spans="1:12" x14ac:dyDescent="0.25">
      <c r="A68" s="32" t="s">
        <v>289</v>
      </c>
      <c r="B68" s="33" t="s">
        <v>178</v>
      </c>
      <c r="C68" s="34" t="s">
        <v>178</v>
      </c>
      <c r="D68" s="34" t="s">
        <v>178</v>
      </c>
      <c r="E68" s="34" t="s">
        <v>178</v>
      </c>
      <c r="F68" s="34" t="s">
        <v>178</v>
      </c>
      <c r="G68" s="34" t="s">
        <v>178</v>
      </c>
      <c r="H68" s="34" t="s">
        <v>178</v>
      </c>
      <c r="I68" s="34" t="s">
        <v>178</v>
      </c>
      <c r="J68" s="46"/>
      <c r="K68" s="46"/>
      <c r="L68" s="46"/>
    </row>
    <row r="69" spans="1:12" ht="25.5" x14ac:dyDescent="0.25">
      <c r="A69" s="32" t="s">
        <v>290</v>
      </c>
      <c r="B69" s="85" t="s">
        <v>193</v>
      </c>
      <c r="C69" s="98" t="s">
        <v>178</v>
      </c>
      <c r="D69" s="98" t="s">
        <v>186</v>
      </c>
      <c r="E69" s="37">
        <v>211</v>
      </c>
      <c r="F69" s="132">
        <v>16726800</v>
      </c>
      <c r="G69" s="132">
        <v>15109800</v>
      </c>
      <c r="H69" s="132">
        <v>15109800</v>
      </c>
      <c r="I69" s="88"/>
      <c r="J69" s="46"/>
      <c r="K69" s="46"/>
      <c r="L69" s="46"/>
    </row>
    <row r="70" spans="1:12" x14ac:dyDescent="0.25">
      <c r="A70" s="27" t="s">
        <v>195</v>
      </c>
      <c r="B70" s="85" t="s">
        <v>194</v>
      </c>
      <c r="C70" s="98" t="s">
        <v>178</v>
      </c>
      <c r="D70" s="98" t="s">
        <v>186</v>
      </c>
      <c r="E70" s="37">
        <v>211</v>
      </c>
      <c r="F70" s="197">
        <v>11924700</v>
      </c>
      <c r="G70" s="197">
        <v>9712400</v>
      </c>
      <c r="H70" s="197">
        <v>9712400</v>
      </c>
      <c r="I70" s="88"/>
      <c r="J70" s="46"/>
      <c r="K70" s="46"/>
      <c r="L70" s="46"/>
    </row>
    <row r="71" spans="1:12" x14ac:dyDescent="0.25">
      <c r="A71" s="27" t="s">
        <v>197</v>
      </c>
      <c r="B71" s="85" t="s">
        <v>196</v>
      </c>
      <c r="C71" s="98" t="s">
        <v>178</v>
      </c>
      <c r="D71" s="98" t="s">
        <v>186</v>
      </c>
      <c r="E71" s="37">
        <v>211</v>
      </c>
      <c r="F71" s="197">
        <v>5770000</v>
      </c>
      <c r="G71" s="197">
        <v>5273600</v>
      </c>
      <c r="H71" s="197">
        <v>5273600</v>
      </c>
      <c r="I71" s="88"/>
      <c r="J71" s="46"/>
      <c r="K71" s="46"/>
      <c r="L71" s="46"/>
    </row>
    <row r="72" spans="1:12" ht="38.25" x14ac:dyDescent="0.25">
      <c r="A72" s="136" t="s">
        <v>198</v>
      </c>
      <c r="B72" s="33" t="s">
        <v>199</v>
      </c>
      <c r="C72" s="34" t="s">
        <v>178</v>
      </c>
      <c r="D72" s="34" t="s">
        <v>186</v>
      </c>
      <c r="E72" s="36">
        <v>266</v>
      </c>
      <c r="F72" s="132">
        <v>175000</v>
      </c>
      <c r="G72" s="132">
        <v>175000</v>
      </c>
      <c r="H72" s="132">
        <v>175000</v>
      </c>
      <c r="I72" s="132"/>
      <c r="J72" s="46"/>
      <c r="K72" s="46"/>
      <c r="L72" s="46"/>
    </row>
    <row r="73" spans="1:12" ht="25.5" x14ac:dyDescent="0.25">
      <c r="A73" s="29" t="s">
        <v>200</v>
      </c>
      <c r="B73" s="30" t="s">
        <v>201</v>
      </c>
      <c r="C73" s="31" t="s">
        <v>202</v>
      </c>
      <c r="D73" s="31" t="s">
        <v>203</v>
      </c>
      <c r="E73" s="31" t="s">
        <v>178</v>
      </c>
      <c r="F73" s="52">
        <f>SUM(F75:F77)</f>
        <v>210236.9</v>
      </c>
      <c r="G73" s="52">
        <f>SUM(G75:G77)</f>
        <v>57000</v>
      </c>
      <c r="H73" s="52">
        <f>SUM(H75:H77)</f>
        <v>57000</v>
      </c>
      <c r="I73" s="52">
        <f>I75</f>
        <v>0</v>
      </c>
      <c r="J73" s="46"/>
      <c r="K73" s="46"/>
      <c r="L73" s="46"/>
    </row>
    <row r="74" spans="1:12" x14ac:dyDescent="0.25">
      <c r="A74" s="32" t="s">
        <v>187</v>
      </c>
      <c r="B74" s="33" t="s">
        <v>178</v>
      </c>
      <c r="C74" s="34" t="s">
        <v>178</v>
      </c>
      <c r="D74" s="34" t="s">
        <v>178</v>
      </c>
      <c r="E74" s="34" t="s">
        <v>178</v>
      </c>
      <c r="F74" s="34" t="s">
        <v>178</v>
      </c>
      <c r="G74" s="34" t="s">
        <v>178</v>
      </c>
      <c r="H74" s="34" t="s">
        <v>178</v>
      </c>
      <c r="I74" s="34" t="s">
        <v>178</v>
      </c>
      <c r="J74" s="46"/>
      <c r="K74" s="46"/>
      <c r="L74" s="46"/>
    </row>
    <row r="75" spans="1:12" ht="25.5" x14ac:dyDescent="0.25">
      <c r="A75" s="32" t="s">
        <v>609</v>
      </c>
      <c r="B75" s="208" t="s">
        <v>205</v>
      </c>
      <c r="C75" s="209" t="s">
        <v>178</v>
      </c>
      <c r="D75" s="124">
        <v>112</v>
      </c>
      <c r="E75" s="124">
        <v>212</v>
      </c>
      <c r="F75" s="138">
        <f>70000-10000</f>
        <v>60000</v>
      </c>
      <c r="G75" s="138">
        <v>15000</v>
      </c>
      <c r="H75" s="138">
        <v>15000</v>
      </c>
      <c r="I75" s="132"/>
      <c r="J75" s="46"/>
      <c r="K75" s="46"/>
      <c r="L75" s="46"/>
    </row>
    <row r="76" spans="1:12" ht="25.5" x14ac:dyDescent="0.25">
      <c r="A76" s="32" t="s">
        <v>610</v>
      </c>
      <c r="B76" s="208" t="s">
        <v>611</v>
      </c>
      <c r="C76" s="209"/>
      <c r="D76" s="124">
        <v>112</v>
      </c>
      <c r="E76" s="124">
        <v>214</v>
      </c>
      <c r="F76" s="138">
        <v>40236.9</v>
      </c>
      <c r="G76" s="138"/>
      <c r="H76" s="138"/>
      <c r="I76" s="132"/>
      <c r="J76" s="46"/>
      <c r="K76" s="46"/>
      <c r="L76" s="46"/>
    </row>
    <row r="77" spans="1:12" x14ac:dyDescent="0.25">
      <c r="A77" s="32" t="s">
        <v>558</v>
      </c>
      <c r="B77" s="208" t="s">
        <v>612</v>
      </c>
      <c r="C77" s="209"/>
      <c r="D77" s="124">
        <v>112</v>
      </c>
      <c r="E77" s="124">
        <v>226</v>
      </c>
      <c r="F77" s="138">
        <f>130000-20000</f>
        <v>110000</v>
      </c>
      <c r="G77" s="138">
        <v>42000</v>
      </c>
      <c r="H77" s="138">
        <v>42000</v>
      </c>
      <c r="I77" s="132"/>
      <c r="J77" s="46"/>
      <c r="K77" s="46"/>
      <c r="L77" s="46"/>
    </row>
    <row r="78" spans="1:12" ht="38.25" x14ac:dyDescent="0.25">
      <c r="A78" s="29" t="s">
        <v>206</v>
      </c>
      <c r="B78" s="30" t="s">
        <v>207</v>
      </c>
      <c r="C78" s="31" t="s">
        <v>208</v>
      </c>
      <c r="D78" s="31" t="s">
        <v>209</v>
      </c>
      <c r="E78" s="38" t="s">
        <v>178</v>
      </c>
      <c r="F78" s="52">
        <f>F80</f>
        <v>80000</v>
      </c>
      <c r="G78" s="52">
        <f>G80</f>
        <v>72000</v>
      </c>
      <c r="H78" s="52">
        <f>H80</f>
        <v>72000</v>
      </c>
      <c r="I78" s="52">
        <f>I80</f>
        <v>0</v>
      </c>
      <c r="J78" s="46"/>
      <c r="K78" s="46"/>
      <c r="L78" s="46"/>
    </row>
    <row r="79" spans="1:12" x14ac:dyDescent="0.25">
      <c r="A79" s="32" t="s">
        <v>187</v>
      </c>
      <c r="B79" s="33" t="s">
        <v>178</v>
      </c>
      <c r="C79" s="34" t="s">
        <v>178</v>
      </c>
      <c r="D79" s="34" t="s">
        <v>178</v>
      </c>
      <c r="E79" s="34" t="s">
        <v>178</v>
      </c>
      <c r="F79" s="34" t="s">
        <v>178</v>
      </c>
      <c r="G79" s="34" t="s">
        <v>178</v>
      </c>
      <c r="H79" s="34" t="s">
        <v>178</v>
      </c>
      <c r="I79" s="34" t="s">
        <v>178</v>
      </c>
      <c r="J79" s="46"/>
      <c r="K79" s="46"/>
      <c r="L79" s="46"/>
    </row>
    <row r="80" spans="1:12" x14ac:dyDescent="0.25">
      <c r="A80" s="210" t="s">
        <v>613</v>
      </c>
      <c r="B80" s="208" t="s">
        <v>210</v>
      </c>
      <c r="C80" s="209"/>
      <c r="D80" s="209" t="s">
        <v>209</v>
      </c>
      <c r="E80" s="124">
        <v>226</v>
      </c>
      <c r="F80" s="138">
        <v>80000</v>
      </c>
      <c r="G80" s="138">
        <v>72000</v>
      </c>
      <c r="H80" s="138">
        <v>72000</v>
      </c>
      <c r="I80" s="133"/>
      <c r="J80" s="46"/>
      <c r="K80" s="46"/>
      <c r="L80" s="46"/>
    </row>
    <row r="81" spans="1:12" ht="51" x14ac:dyDescent="0.25">
      <c r="A81" s="29" t="s">
        <v>211</v>
      </c>
      <c r="B81" s="30" t="s">
        <v>212</v>
      </c>
      <c r="C81" s="31" t="s">
        <v>213</v>
      </c>
      <c r="D81" s="31" t="s">
        <v>214</v>
      </c>
      <c r="E81" s="31" t="s">
        <v>178</v>
      </c>
      <c r="F81" s="52">
        <f>F83+F84+F85</f>
        <v>12903153.6</v>
      </c>
      <c r="G81" s="52">
        <f>G83+G84+G85</f>
        <v>11074791.4</v>
      </c>
      <c r="H81" s="52">
        <f>H83+H84+H85</f>
        <v>11074791.4</v>
      </c>
      <c r="I81" s="52">
        <f>I83+I84+I85</f>
        <v>0</v>
      </c>
      <c r="J81" s="46"/>
      <c r="K81" s="46"/>
      <c r="L81" s="46"/>
    </row>
    <row r="82" spans="1:12" x14ac:dyDescent="0.25">
      <c r="A82" s="32" t="s">
        <v>187</v>
      </c>
      <c r="B82" s="33" t="s">
        <v>178</v>
      </c>
      <c r="C82" s="34" t="s">
        <v>178</v>
      </c>
      <c r="D82" s="34" t="s">
        <v>178</v>
      </c>
      <c r="E82" s="34" t="s">
        <v>178</v>
      </c>
      <c r="F82" s="34" t="s">
        <v>178</v>
      </c>
      <c r="G82" s="34" t="s">
        <v>178</v>
      </c>
      <c r="H82" s="34" t="s">
        <v>178</v>
      </c>
      <c r="I82" s="34" t="s">
        <v>178</v>
      </c>
      <c r="J82" s="46"/>
      <c r="K82" s="46"/>
      <c r="L82" s="46"/>
    </row>
    <row r="83" spans="1:12" x14ac:dyDescent="0.25">
      <c r="A83" s="32" t="s">
        <v>215</v>
      </c>
      <c r="B83" s="33" t="s">
        <v>216</v>
      </c>
      <c r="C83" s="34" t="s">
        <v>178</v>
      </c>
      <c r="D83" s="34" t="s">
        <v>214</v>
      </c>
      <c r="E83" s="36">
        <v>213</v>
      </c>
      <c r="F83" s="132">
        <v>12903153.6</v>
      </c>
      <c r="G83" s="132">
        <v>11074791.4</v>
      </c>
      <c r="H83" s="132">
        <v>11074791.4</v>
      </c>
      <c r="I83" s="132"/>
      <c r="J83" s="46"/>
      <c r="K83" s="46"/>
      <c r="L83" s="46"/>
    </row>
    <row r="84" spans="1:12" x14ac:dyDescent="0.25">
      <c r="A84" s="32" t="s">
        <v>217</v>
      </c>
      <c r="B84" s="33" t="s">
        <v>218</v>
      </c>
      <c r="C84" s="34"/>
      <c r="D84" s="34" t="s">
        <v>214</v>
      </c>
      <c r="E84" s="36"/>
      <c r="F84" s="132"/>
      <c r="G84" s="132"/>
      <c r="H84" s="132"/>
      <c r="I84" s="132"/>
      <c r="J84" s="46"/>
      <c r="K84" s="46"/>
      <c r="L84" s="46"/>
    </row>
    <row r="85" spans="1:12" x14ac:dyDescent="0.25">
      <c r="A85" s="32" t="s">
        <v>204</v>
      </c>
      <c r="B85" s="33" t="s">
        <v>219</v>
      </c>
      <c r="C85" s="34"/>
      <c r="D85" s="34" t="s">
        <v>214</v>
      </c>
      <c r="E85" s="36"/>
      <c r="F85" s="132"/>
      <c r="G85" s="132"/>
      <c r="H85" s="132"/>
      <c r="I85" s="132"/>
      <c r="J85" s="46"/>
      <c r="K85" s="46"/>
      <c r="L85" s="46"/>
    </row>
    <row r="86" spans="1:12" x14ac:dyDescent="0.25">
      <c r="A86" s="29" t="s">
        <v>220</v>
      </c>
      <c r="B86" s="30" t="s">
        <v>221</v>
      </c>
      <c r="C86" s="31" t="s">
        <v>222</v>
      </c>
      <c r="D86" s="31" t="s">
        <v>223</v>
      </c>
      <c r="E86" s="31" t="s">
        <v>178</v>
      </c>
      <c r="F86" s="52">
        <f>F88+F99+F103+F104</f>
        <v>8014844.5099999998</v>
      </c>
      <c r="G86" s="52">
        <f>G88+G99+G103+G104</f>
        <v>6000</v>
      </c>
      <c r="H86" s="52">
        <f>H88+H99+H103+H104</f>
        <v>6000</v>
      </c>
      <c r="I86" s="52">
        <f>I88+I99+I103+I104</f>
        <v>0</v>
      </c>
      <c r="J86" s="46"/>
      <c r="K86" s="46"/>
      <c r="L86" s="46"/>
    </row>
    <row r="87" spans="1:12" x14ac:dyDescent="0.25">
      <c r="A87" s="27" t="s">
        <v>1</v>
      </c>
      <c r="B87" s="98" t="s">
        <v>178</v>
      </c>
      <c r="C87" s="98" t="s">
        <v>178</v>
      </c>
      <c r="D87" s="98" t="s">
        <v>178</v>
      </c>
      <c r="E87" s="98" t="s">
        <v>178</v>
      </c>
      <c r="F87" s="196" t="s">
        <v>178</v>
      </c>
      <c r="G87" s="196" t="s">
        <v>178</v>
      </c>
      <c r="H87" s="196" t="s">
        <v>178</v>
      </c>
      <c r="I87" s="196" t="s">
        <v>178</v>
      </c>
      <c r="J87" s="46"/>
      <c r="K87" s="46"/>
      <c r="L87" s="46"/>
    </row>
    <row r="88" spans="1:12" ht="25.5" x14ac:dyDescent="0.25">
      <c r="A88" s="29" t="s">
        <v>224</v>
      </c>
      <c r="B88" s="30" t="s">
        <v>225</v>
      </c>
      <c r="C88" s="31"/>
      <c r="D88" s="31" t="s">
        <v>226</v>
      </c>
      <c r="E88" s="31" t="s">
        <v>178</v>
      </c>
      <c r="F88" s="52">
        <f>F90+F95</f>
        <v>6096925.6499999994</v>
      </c>
      <c r="G88" s="52">
        <f>G90+G95</f>
        <v>0</v>
      </c>
      <c r="H88" s="52">
        <f>H90+H95</f>
        <v>0</v>
      </c>
      <c r="I88" s="52">
        <f>I90+I95</f>
        <v>0</v>
      </c>
      <c r="J88" s="46"/>
      <c r="K88" s="46"/>
      <c r="L88" s="46"/>
    </row>
    <row r="89" spans="1:12" x14ac:dyDescent="0.25">
      <c r="A89" s="27" t="s">
        <v>187</v>
      </c>
      <c r="B89" s="98" t="s">
        <v>178</v>
      </c>
      <c r="C89" s="98" t="s">
        <v>178</v>
      </c>
      <c r="D89" s="98" t="s">
        <v>178</v>
      </c>
      <c r="E89" s="98" t="s">
        <v>178</v>
      </c>
      <c r="F89" s="196" t="s">
        <v>178</v>
      </c>
      <c r="G89" s="196" t="s">
        <v>178</v>
      </c>
      <c r="H89" s="196" t="s">
        <v>178</v>
      </c>
      <c r="I89" s="196" t="s">
        <v>178</v>
      </c>
      <c r="J89" s="46"/>
      <c r="K89" s="46"/>
      <c r="L89" s="46"/>
    </row>
    <row r="90" spans="1:12" ht="38.25" x14ac:dyDescent="0.25">
      <c r="A90" s="29" t="s">
        <v>227</v>
      </c>
      <c r="B90" s="30" t="s">
        <v>228</v>
      </c>
      <c r="C90" s="31" t="s">
        <v>229</v>
      </c>
      <c r="D90" s="31" t="s">
        <v>230</v>
      </c>
      <c r="E90" s="31" t="s">
        <v>178</v>
      </c>
      <c r="F90" s="52">
        <f>SUM(F92:F94)</f>
        <v>5999984.0499999998</v>
      </c>
      <c r="G90" s="52">
        <f>G92</f>
        <v>0</v>
      </c>
      <c r="H90" s="52">
        <f>H92</f>
        <v>0</v>
      </c>
      <c r="I90" s="52">
        <f>I92</f>
        <v>0</v>
      </c>
      <c r="J90" s="46"/>
      <c r="K90" s="46"/>
      <c r="L90" s="46"/>
    </row>
    <row r="91" spans="1:12" x14ac:dyDescent="0.25">
      <c r="A91" s="139" t="s">
        <v>1</v>
      </c>
      <c r="B91" s="98" t="s">
        <v>178</v>
      </c>
      <c r="C91" s="98" t="s">
        <v>178</v>
      </c>
      <c r="D91" s="98" t="s">
        <v>178</v>
      </c>
      <c r="E91" s="98" t="s">
        <v>178</v>
      </c>
      <c r="F91" s="196" t="s">
        <v>178</v>
      </c>
      <c r="G91" s="196" t="s">
        <v>178</v>
      </c>
      <c r="H91" s="196" t="s">
        <v>178</v>
      </c>
      <c r="I91" s="196" t="s">
        <v>178</v>
      </c>
      <c r="J91" s="46"/>
      <c r="K91" s="46"/>
      <c r="L91" s="46"/>
    </row>
    <row r="92" spans="1:12" ht="25.5" x14ac:dyDescent="0.25">
      <c r="A92" s="32" t="s">
        <v>755</v>
      </c>
      <c r="B92" s="33" t="s">
        <v>231</v>
      </c>
      <c r="C92" s="34"/>
      <c r="D92" s="34" t="s">
        <v>230</v>
      </c>
      <c r="E92" s="36">
        <v>262</v>
      </c>
      <c r="F92" s="132">
        <v>260361.5</v>
      </c>
      <c r="G92" s="132"/>
      <c r="H92" s="132"/>
      <c r="I92" s="132"/>
      <c r="J92" s="46"/>
      <c r="K92" s="46"/>
      <c r="L92" s="46"/>
    </row>
    <row r="93" spans="1:12" ht="25.5" x14ac:dyDescent="0.25">
      <c r="A93" s="32" t="s">
        <v>755</v>
      </c>
      <c r="B93" s="33" t="s">
        <v>428</v>
      </c>
      <c r="C93" s="34"/>
      <c r="D93" s="34" t="s">
        <v>230</v>
      </c>
      <c r="E93" s="36">
        <v>263</v>
      </c>
      <c r="F93" s="132">
        <v>5671322.5499999998</v>
      </c>
      <c r="G93" s="132"/>
      <c r="H93" s="132"/>
      <c r="I93" s="132"/>
      <c r="J93" s="46"/>
      <c r="K93" s="46"/>
      <c r="L93" s="46"/>
    </row>
    <row r="94" spans="1:12" ht="25.5" x14ac:dyDescent="0.25">
      <c r="A94" s="32" t="s">
        <v>614</v>
      </c>
      <c r="B94" s="33" t="s">
        <v>784</v>
      </c>
      <c r="C94" s="34"/>
      <c r="D94" s="34" t="s">
        <v>230</v>
      </c>
      <c r="E94" s="36">
        <v>296</v>
      </c>
      <c r="F94" s="132">
        <v>68300</v>
      </c>
      <c r="G94" s="132"/>
      <c r="H94" s="132"/>
      <c r="I94" s="132"/>
      <c r="J94" s="46"/>
      <c r="K94" s="46"/>
      <c r="L94" s="46"/>
    </row>
    <row r="95" spans="1:12" ht="51" x14ac:dyDescent="0.25">
      <c r="A95" s="248" t="s">
        <v>232</v>
      </c>
      <c r="B95" s="30" t="s">
        <v>426</v>
      </c>
      <c r="C95" s="31" t="s">
        <v>234</v>
      </c>
      <c r="D95" s="31" t="s">
        <v>235</v>
      </c>
      <c r="E95" s="38" t="s">
        <v>178</v>
      </c>
      <c r="F95" s="241">
        <f>F97+F98</f>
        <v>96941.6</v>
      </c>
      <c r="G95" s="132">
        <f>G97+G98</f>
        <v>0</v>
      </c>
      <c r="H95" s="132">
        <f>H97+H98</f>
        <v>0</v>
      </c>
      <c r="I95" s="132">
        <f>I97+I98</f>
        <v>0</v>
      </c>
      <c r="J95" s="46"/>
      <c r="K95" s="46"/>
      <c r="L95" s="46"/>
    </row>
    <row r="96" spans="1:12" x14ac:dyDescent="0.25">
      <c r="A96" s="141" t="s">
        <v>1</v>
      </c>
      <c r="B96" s="100" t="s">
        <v>178</v>
      </c>
      <c r="C96" s="100" t="s">
        <v>178</v>
      </c>
      <c r="D96" s="100" t="s">
        <v>178</v>
      </c>
      <c r="E96" s="100" t="s">
        <v>178</v>
      </c>
      <c r="F96" s="196" t="s">
        <v>178</v>
      </c>
      <c r="G96" s="196" t="s">
        <v>178</v>
      </c>
      <c r="H96" s="196" t="s">
        <v>178</v>
      </c>
      <c r="I96" s="196" t="s">
        <v>178</v>
      </c>
      <c r="J96" s="46"/>
      <c r="K96" s="46"/>
      <c r="L96" s="46"/>
    </row>
    <row r="97" spans="1:12" ht="25.5" x14ac:dyDescent="0.25">
      <c r="A97" s="140" t="s">
        <v>427</v>
      </c>
      <c r="B97" s="34" t="s">
        <v>428</v>
      </c>
      <c r="C97" s="34"/>
      <c r="D97" s="34" t="s">
        <v>235</v>
      </c>
      <c r="E97" s="34" t="s">
        <v>429</v>
      </c>
      <c r="F97" s="132">
        <v>96941.6</v>
      </c>
      <c r="G97" s="52"/>
      <c r="H97" s="52"/>
      <c r="I97" s="52"/>
      <c r="J97" s="46"/>
      <c r="K97" s="46"/>
      <c r="L97" s="46"/>
    </row>
    <row r="98" spans="1:12" x14ac:dyDescent="0.25">
      <c r="A98" s="32" t="s">
        <v>204</v>
      </c>
      <c r="B98" s="85" t="s">
        <v>430</v>
      </c>
      <c r="C98" s="34"/>
      <c r="D98" s="34"/>
      <c r="E98" s="36"/>
      <c r="F98" s="132"/>
      <c r="G98" s="132"/>
      <c r="H98" s="132"/>
      <c r="I98" s="132"/>
      <c r="J98" s="46"/>
      <c r="K98" s="46"/>
      <c r="L98" s="46"/>
    </row>
    <row r="99" spans="1:12" x14ac:dyDescent="0.25">
      <c r="A99" s="29" t="s">
        <v>237</v>
      </c>
      <c r="B99" s="30" t="s">
        <v>233</v>
      </c>
      <c r="C99" s="31" t="s">
        <v>239</v>
      </c>
      <c r="D99" s="31" t="s">
        <v>240</v>
      </c>
      <c r="E99" s="31" t="s">
        <v>178</v>
      </c>
      <c r="F99" s="52">
        <f>SUM(F101:F102)</f>
        <v>1917918.86</v>
      </c>
      <c r="G99" s="52">
        <f>SUM(G101:G102)</f>
        <v>6000</v>
      </c>
      <c r="H99" s="52">
        <f>SUM(H101:H102)</f>
        <v>6000</v>
      </c>
      <c r="I99" s="52">
        <f>I101</f>
        <v>0</v>
      </c>
      <c r="J99" s="46"/>
      <c r="K99" s="46"/>
      <c r="L99" s="46"/>
    </row>
    <row r="100" spans="1:12" x14ac:dyDescent="0.25">
      <c r="A100" s="32" t="s">
        <v>187</v>
      </c>
      <c r="B100" s="34" t="s">
        <v>178</v>
      </c>
      <c r="C100" s="34" t="s">
        <v>178</v>
      </c>
      <c r="D100" s="34" t="s">
        <v>178</v>
      </c>
      <c r="E100" s="34" t="s">
        <v>178</v>
      </c>
      <c r="F100" s="34" t="s">
        <v>178</v>
      </c>
      <c r="G100" s="34" t="s">
        <v>178</v>
      </c>
      <c r="H100" s="34" t="s">
        <v>178</v>
      </c>
      <c r="I100" s="34" t="s">
        <v>178</v>
      </c>
      <c r="J100" s="46"/>
      <c r="K100" s="46"/>
      <c r="L100" s="46"/>
    </row>
    <row r="101" spans="1:12" ht="25.5" x14ac:dyDescent="0.25">
      <c r="A101" s="32" t="s">
        <v>614</v>
      </c>
      <c r="B101" s="33" t="s">
        <v>236</v>
      </c>
      <c r="C101" s="34"/>
      <c r="D101" s="34" t="s">
        <v>240</v>
      </c>
      <c r="E101" s="36">
        <v>296</v>
      </c>
      <c r="F101" s="132">
        <f>1897118.86+16800</f>
        <v>1913918.86</v>
      </c>
      <c r="G101" s="132">
        <v>6000</v>
      </c>
      <c r="H101" s="132">
        <v>6000</v>
      </c>
      <c r="I101" s="132"/>
      <c r="J101" s="46"/>
      <c r="K101" s="46"/>
      <c r="L101" s="46"/>
    </row>
    <row r="102" spans="1:12" ht="51" x14ac:dyDescent="0.25">
      <c r="A102" s="32" t="s">
        <v>788</v>
      </c>
      <c r="B102" s="211" t="s">
        <v>615</v>
      </c>
      <c r="C102" s="34"/>
      <c r="D102" s="34" t="s">
        <v>240</v>
      </c>
      <c r="E102" s="36">
        <v>262</v>
      </c>
      <c r="F102" s="132">
        <v>4000</v>
      </c>
      <c r="G102" s="132"/>
      <c r="H102" s="132"/>
      <c r="I102" s="132"/>
      <c r="J102" s="46"/>
      <c r="K102" s="46"/>
      <c r="L102" s="46"/>
    </row>
    <row r="103" spans="1:12" x14ac:dyDescent="0.25">
      <c r="A103" s="29" t="s">
        <v>241</v>
      </c>
      <c r="B103" s="30" t="s">
        <v>238</v>
      </c>
      <c r="C103" s="31" t="s">
        <v>243</v>
      </c>
      <c r="D103" s="31" t="s">
        <v>244</v>
      </c>
      <c r="E103" s="38">
        <v>296</v>
      </c>
      <c r="F103" s="52"/>
      <c r="G103" s="52"/>
      <c r="H103" s="52"/>
      <c r="I103" s="52"/>
      <c r="J103" s="46"/>
      <c r="K103" s="46"/>
      <c r="L103" s="46"/>
    </row>
    <row r="104" spans="1:12" x14ac:dyDescent="0.25">
      <c r="A104" s="29" t="s">
        <v>245</v>
      </c>
      <c r="B104" s="30" t="s">
        <v>242</v>
      </c>
      <c r="C104" s="31"/>
      <c r="D104" s="31" t="s">
        <v>247</v>
      </c>
      <c r="E104" s="38">
        <v>296</v>
      </c>
      <c r="F104" s="52"/>
      <c r="G104" s="52"/>
      <c r="H104" s="52"/>
      <c r="I104" s="52"/>
      <c r="J104" s="46"/>
      <c r="K104" s="46"/>
      <c r="L104" s="46"/>
    </row>
    <row r="105" spans="1:12" ht="38.25" x14ac:dyDescent="0.25">
      <c r="A105" s="29" t="s">
        <v>291</v>
      </c>
      <c r="B105" s="30" t="s">
        <v>246</v>
      </c>
      <c r="C105" s="31"/>
      <c r="D105" s="31" t="s">
        <v>299</v>
      </c>
      <c r="E105" s="52" t="s">
        <v>178</v>
      </c>
      <c r="F105" s="52">
        <f>F107</f>
        <v>0</v>
      </c>
      <c r="G105" s="52">
        <f>G107</f>
        <v>0</v>
      </c>
      <c r="H105" s="52">
        <f>H107</f>
        <v>0</v>
      </c>
      <c r="I105" s="52">
        <f>I107</f>
        <v>0</v>
      </c>
      <c r="J105" s="46"/>
      <c r="K105" s="46"/>
      <c r="L105" s="46"/>
    </row>
    <row r="106" spans="1:12" x14ac:dyDescent="0.25">
      <c r="A106" s="27" t="s">
        <v>1</v>
      </c>
      <c r="B106" s="85" t="s">
        <v>178</v>
      </c>
      <c r="C106" s="98" t="s">
        <v>178</v>
      </c>
      <c r="D106" s="98" t="s">
        <v>178</v>
      </c>
      <c r="E106" s="98" t="s">
        <v>178</v>
      </c>
      <c r="F106" s="196" t="s">
        <v>178</v>
      </c>
      <c r="G106" s="196" t="s">
        <v>178</v>
      </c>
      <c r="H106" s="196" t="s">
        <v>178</v>
      </c>
      <c r="I106" s="196" t="s">
        <v>178</v>
      </c>
      <c r="J106" s="46"/>
      <c r="K106" s="46"/>
      <c r="L106" s="46"/>
    </row>
    <row r="107" spans="1:12" x14ac:dyDescent="0.25">
      <c r="A107" s="29" t="s">
        <v>204</v>
      </c>
      <c r="B107" s="33" t="s">
        <v>431</v>
      </c>
      <c r="C107" s="31"/>
      <c r="D107" s="31"/>
      <c r="E107" s="38"/>
      <c r="F107" s="52"/>
      <c r="G107" s="52"/>
      <c r="H107" s="52"/>
      <c r="I107" s="52"/>
      <c r="J107" s="46"/>
      <c r="K107" s="46"/>
      <c r="L107" s="46"/>
    </row>
    <row r="108" spans="1:12" x14ac:dyDescent="0.25">
      <c r="A108" s="29" t="s">
        <v>248</v>
      </c>
      <c r="B108" s="30" t="s">
        <v>249</v>
      </c>
      <c r="C108" s="31" t="s">
        <v>250</v>
      </c>
      <c r="D108" s="31" t="s">
        <v>251</v>
      </c>
      <c r="E108" s="31" t="s">
        <v>178</v>
      </c>
      <c r="F108" s="52">
        <f>F110+F111+F112</f>
        <v>2268700</v>
      </c>
      <c r="G108" s="52">
        <f>G110+G111+G112</f>
        <v>2233700</v>
      </c>
      <c r="H108" s="52">
        <f>H110+H111+H112</f>
        <v>2233700</v>
      </c>
      <c r="I108" s="52">
        <f>I110+I111+I112</f>
        <v>0</v>
      </c>
      <c r="J108" s="46"/>
      <c r="K108" s="46"/>
      <c r="L108" s="46"/>
    </row>
    <row r="109" spans="1:12" x14ac:dyDescent="0.25">
      <c r="A109" s="27" t="s">
        <v>187</v>
      </c>
      <c r="B109" s="98" t="s">
        <v>178</v>
      </c>
      <c r="C109" s="98" t="s">
        <v>178</v>
      </c>
      <c r="D109" s="98" t="s">
        <v>178</v>
      </c>
      <c r="E109" s="98" t="s">
        <v>178</v>
      </c>
      <c r="F109" s="196" t="s">
        <v>178</v>
      </c>
      <c r="G109" s="196" t="s">
        <v>178</v>
      </c>
      <c r="H109" s="196" t="s">
        <v>178</v>
      </c>
      <c r="I109" s="196" t="s">
        <v>178</v>
      </c>
      <c r="J109" s="46"/>
      <c r="K109" s="46"/>
      <c r="L109" s="46"/>
    </row>
    <row r="110" spans="1:12" ht="38.25" x14ac:dyDescent="0.25">
      <c r="A110" s="29" t="s">
        <v>252</v>
      </c>
      <c r="B110" s="30" t="s">
        <v>253</v>
      </c>
      <c r="C110" s="31" t="s">
        <v>254</v>
      </c>
      <c r="D110" s="31" t="s">
        <v>255</v>
      </c>
      <c r="E110" s="38">
        <v>291</v>
      </c>
      <c r="F110" s="52">
        <v>2223800</v>
      </c>
      <c r="G110" s="52">
        <v>2223800</v>
      </c>
      <c r="H110" s="52">
        <v>2223800</v>
      </c>
      <c r="I110" s="52"/>
      <c r="J110" s="46"/>
      <c r="K110" s="46"/>
      <c r="L110" s="46"/>
    </row>
    <row r="111" spans="1:12" ht="51" x14ac:dyDescent="0.25">
      <c r="A111" s="39" t="s">
        <v>256</v>
      </c>
      <c r="B111" s="30" t="s">
        <v>257</v>
      </c>
      <c r="C111" s="31" t="s">
        <v>258</v>
      </c>
      <c r="D111" s="31" t="s">
        <v>259</v>
      </c>
      <c r="E111" s="38">
        <v>291</v>
      </c>
      <c r="F111" s="52">
        <f>7400+35000</f>
        <v>42400</v>
      </c>
      <c r="G111" s="52">
        <v>7400</v>
      </c>
      <c r="H111" s="52">
        <v>7400</v>
      </c>
      <c r="I111" s="52"/>
      <c r="J111" s="46"/>
      <c r="K111" s="46"/>
      <c r="L111" s="46"/>
    </row>
    <row r="112" spans="1:12" ht="25.5" x14ac:dyDescent="0.25">
      <c r="A112" s="39" t="s">
        <v>307</v>
      </c>
      <c r="B112" s="30" t="s">
        <v>260</v>
      </c>
      <c r="C112" s="31" t="s">
        <v>261</v>
      </c>
      <c r="D112" s="31" t="s">
        <v>262</v>
      </c>
      <c r="E112" s="38" t="s">
        <v>178</v>
      </c>
      <c r="F112" s="52">
        <f>SUM(F114:F115)</f>
        <v>2500</v>
      </c>
      <c r="G112" s="52">
        <f>SUM(G114:G115)</f>
        <v>2500</v>
      </c>
      <c r="H112" s="52">
        <f>SUM(H114:H115)</f>
        <v>2500</v>
      </c>
      <c r="I112" s="52">
        <f>I114</f>
        <v>0</v>
      </c>
      <c r="J112" s="46"/>
      <c r="K112" s="46"/>
      <c r="L112" s="46"/>
    </row>
    <row r="113" spans="1:12" x14ac:dyDescent="0.25">
      <c r="A113" s="32" t="s">
        <v>187</v>
      </c>
      <c r="B113" s="34" t="s">
        <v>178</v>
      </c>
      <c r="C113" s="34" t="s">
        <v>178</v>
      </c>
      <c r="D113" s="34" t="s">
        <v>178</v>
      </c>
      <c r="E113" s="34" t="s">
        <v>178</v>
      </c>
      <c r="F113" s="34" t="s">
        <v>178</v>
      </c>
      <c r="G113" s="34" t="s">
        <v>178</v>
      </c>
      <c r="H113" s="34" t="s">
        <v>178</v>
      </c>
      <c r="I113" s="34" t="s">
        <v>178</v>
      </c>
      <c r="J113" s="46"/>
      <c r="K113" s="46"/>
      <c r="L113" s="46"/>
    </row>
    <row r="114" spans="1:12" x14ac:dyDescent="0.25">
      <c r="A114" s="32" t="s">
        <v>616</v>
      </c>
      <c r="B114" s="33" t="s">
        <v>263</v>
      </c>
      <c r="C114" s="34"/>
      <c r="D114" s="34" t="s">
        <v>262</v>
      </c>
      <c r="E114" s="34" t="s">
        <v>617</v>
      </c>
      <c r="F114" s="132">
        <v>1500</v>
      </c>
      <c r="G114" s="132">
        <v>1500</v>
      </c>
      <c r="H114" s="132">
        <v>1500</v>
      </c>
      <c r="I114" s="132"/>
      <c r="J114" s="46"/>
      <c r="K114" s="46"/>
      <c r="L114" s="46"/>
    </row>
    <row r="115" spans="1:12" ht="38.25" x14ac:dyDescent="0.25">
      <c r="A115" s="32" t="s">
        <v>618</v>
      </c>
      <c r="B115" s="33" t="s">
        <v>619</v>
      </c>
      <c r="C115" s="34"/>
      <c r="D115" s="34" t="s">
        <v>262</v>
      </c>
      <c r="E115" s="34" t="s">
        <v>620</v>
      </c>
      <c r="F115" s="132">
        <v>1000</v>
      </c>
      <c r="G115" s="132">
        <v>1000</v>
      </c>
      <c r="H115" s="132">
        <v>1000</v>
      </c>
      <c r="I115" s="132"/>
      <c r="J115" s="46"/>
      <c r="K115" s="46"/>
      <c r="L115" s="46"/>
    </row>
    <row r="116" spans="1:12" ht="25.5" x14ac:dyDescent="0.25">
      <c r="A116" s="29" t="s">
        <v>315</v>
      </c>
      <c r="B116" s="30" t="s">
        <v>265</v>
      </c>
      <c r="C116" s="34" t="s">
        <v>178</v>
      </c>
      <c r="D116" s="38" t="s">
        <v>178</v>
      </c>
      <c r="E116" s="38" t="s">
        <v>178</v>
      </c>
      <c r="F116" s="52">
        <f>F117+F118+F119+F120+F121+F122</f>
        <v>0</v>
      </c>
      <c r="G116" s="52">
        <f>G117+G118+G119+G120+G121+G122</f>
        <v>0</v>
      </c>
      <c r="H116" s="52">
        <f>H117+H118+H119+H120+H121+H122</f>
        <v>0</v>
      </c>
      <c r="I116" s="52">
        <f>I117+I118+I119+I120+I121+I122</f>
        <v>0</v>
      </c>
      <c r="J116" s="46"/>
      <c r="K116" s="46"/>
      <c r="L116" s="46"/>
    </row>
    <row r="117" spans="1:12" ht="38.25" x14ac:dyDescent="0.25">
      <c r="A117" s="32" t="s">
        <v>432</v>
      </c>
      <c r="B117" s="33" t="s">
        <v>267</v>
      </c>
      <c r="C117" s="34"/>
      <c r="D117" s="34" t="s">
        <v>326</v>
      </c>
      <c r="E117" s="34"/>
      <c r="F117" s="132"/>
      <c r="G117" s="132"/>
      <c r="H117" s="132"/>
      <c r="I117" s="132"/>
      <c r="J117" s="46"/>
      <c r="K117" s="46"/>
      <c r="L117" s="46"/>
    </row>
    <row r="118" spans="1:12" ht="25.5" x14ac:dyDescent="0.25">
      <c r="A118" s="32" t="s">
        <v>316</v>
      </c>
      <c r="B118" s="33" t="s">
        <v>317</v>
      </c>
      <c r="C118" s="34" t="s">
        <v>327</v>
      </c>
      <c r="D118" s="34" t="s">
        <v>327</v>
      </c>
      <c r="E118" s="34"/>
      <c r="F118" s="132"/>
      <c r="G118" s="132"/>
      <c r="H118" s="132"/>
      <c r="I118" s="132"/>
      <c r="J118" s="46"/>
      <c r="K118" s="46"/>
      <c r="L118" s="46"/>
    </row>
    <row r="119" spans="1:12" ht="38.25" x14ac:dyDescent="0.25">
      <c r="A119" s="32" t="s">
        <v>318</v>
      </c>
      <c r="B119" s="33" t="s">
        <v>319</v>
      </c>
      <c r="C119" s="34" t="s">
        <v>328</v>
      </c>
      <c r="D119" s="34" t="s">
        <v>328</v>
      </c>
      <c r="E119" s="34"/>
      <c r="F119" s="132"/>
      <c r="G119" s="132"/>
      <c r="H119" s="132"/>
      <c r="I119" s="132"/>
      <c r="J119" s="46"/>
      <c r="K119" s="46"/>
      <c r="L119" s="46"/>
    </row>
    <row r="120" spans="1:12" ht="25.5" x14ac:dyDescent="0.25">
      <c r="A120" s="32" t="s">
        <v>320</v>
      </c>
      <c r="B120" s="33" t="s">
        <v>321</v>
      </c>
      <c r="C120" s="34" t="s">
        <v>329</v>
      </c>
      <c r="D120" s="34" t="s">
        <v>329</v>
      </c>
      <c r="E120" s="34"/>
      <c r="F120" s="132"/>
      <c r="G120" s="132"/>
      <c r="H120" s="132"/>
      <c r="I120" s="132"/>
      <c r="J120" s="46"/>
      <c r="K120" s="46"/>
      <c r="L120" s="46"/>
    </row>
    <row r="121" spans="1:12" x14ac:dyDescent="0.25">
      <c r="A121" s="32" t="s">
        <v>322</v>
      </c>
      <c r="B121" s="33" t="s">
        <v>323</v>
      </c>
      <c r="C121" s="34" t="s">
        <v>330</v>
      </c>
      <c r="D121" s="34" t="s">
        <v>330</v>
      </c>
      <c r="E121" s="34"/>
      <c r="F121" s="132"/>
      <c r="G121" s="132"/>
      <c r="H121" s="132"/>
      <c r="I121" s="132"/>
      <c r="J121" s="46"/>
      <c r="K121" s="46"/>
      <c r="L121" s="46"/>
    </row>
    <row r="122" spans="1:12" ht="38.25" x14ac:dyDescent="0.25">
      <c r="A122" s="32" t="s">
        <v>324</v>
      </c>
      <c r="B122" s="33" t="s">
        <v>325</v>
      </c>
      <c r="C122" s="34" t="s">
        <v>331</v>
      </c>
      <c r="D122" s="34" t="s">
        <v>331</v>
      </c>
      <c r="E122" s="34"/>
      <c r="F122" s="132"/>
      <c r="G122" s="132"/>
      <c r="H122" s="132"/>
      <c r="I122" s="132"/>
      <c r="J122" s="46"/>
      <c r="K122" s="46"/>
      <c r="L122" s="46"/>
    </row>
    <row r="123" spans="1:12" ht="25.5" x14ac:dyDescent="0.25">
      <c r="A123" s="29" t="s">
        <v>264</v>
      </c>
      <c r="B123" s="30" t="s">
        <v>269</v>
      </c>
      <c r="C123" s="34"/>
      <c r="D123" s="38" t="s">
        <v>178</v>
      </c>
      <c r="E123" s="38" t="s">
        <v>178</v>
      </c>
      <c r="F123" s="52">
        <f>F124+F125</f>
        <v>0</v>
      </c>
      <c r="G123" s="52">
        <f>G124+G125</f>
        <v>0</v>
      </c>
      <c r="H123" s="52">
        <f>H124+H125</f>
        <v>0</v>
      </c>
      <c r="I123" s="52">
        <f>I124+I125</f>
        <v>0</v>
      </c>
      <c r="J123" s="46"/>
      <c r="K123" s="46"/>
      <c r="L123" s="46"/>
    </row>
    <row r="124" spans="1:12" ht="51" x14ac:dyDescent="0.25">
      <c r="A124" s="32" t="s">
        <v>266</v>
      </c>
      <c r="B124" s="33" t="s">
        <v>272</v>
      </c>
      <c r="C124" s="34" t="s">
        <v>254</v>
      </c>
      <c r="D124" s="34" t="s">
        <v>268</v>
      </c>
      <c r="E124" s="36" t="s">
        <v>178</v>
      </c>
      <c r="F124" s="132">
        <f>F125</f>
        <v>0</v>
      </c>
      <c r="G124" s="132">
        <f>G125</f>
        <v>0</v>
      </c>
      <c r="H124" s="132">
        <f>H125</f>
        <v>0</v>
      </c>
      <c r="I124" s="132">
        <f>I125</f>
        <v>0</v>
      </c>
      <c r="J124" s="46"/>
      <c r="K124" s="46"/>
      <c r="L124" s="46"/>
    </row>
    <row r="125" spans="1:12" x14ac:dyDescent="0.25">
      <c r="A125" s="32" t="s">
        <v>204</v>
      </c>
      <c r="B125" s="33" t="s">
        <v>274</v>
      </c>
      <c r="C125" s="34"/>
      <c r="D125" s="34"/>
      <c r="E125" s="34"/>
      <c r="F125" s="132"/>
      <c r="G125" s="132"/>
      <c r="H125" s="132"/>
      <c r="I125" s="132"/>
      <c r="J125" s="46"/>
      <c r="K125" s="46"/>
      <c r="L125" s="46"/>
    </row>
    <row r="126" spans="1:12" ht="46.15" customHeight="1" x14ac:dyDescent="0.25">
      <c r="A126" s="29" t="s">
        <v>292</v>
      </c>
      <c r="B126" s="30" t="s">
        <v>280</v>
      </c>
      <c r="C126" s="31" t="s">
        <v>270</v>
      </c>
      <c r="D126" s="31" t="s">
        <v>177</v>
      </c>
      <c r="E126" s="38" t="s">
        <v>178</v>
      </c>
      <c r="F126" s="52">
        <f>F130+F131+F153</f>
        <v>18025306.23</v>
      </c>
      <c r="G126" s="241">
        <f>G130+G131+G153</f>
        <v>11642019.42</v>
      </c>
      <c r="H126" s="241">
        <f>H130+H131+H153</f>
        <v>11630019.42</v>
      </c>
      <c r="I126" s="52">
        <f>I130+I142+I153</f>
        <v>0</v>
      </c>
      <c r="J126" s="46"/>
      <c r="K126" s="46"/>
      <c r="L126" s="46"/>
    </row>
    <row r="127" spans="1:12" x14ac:dyDescent="0.25">
      <c r="A127" s="27" t="s">
        <v>1</v>
      </c>
      <c r="B127" s="98" t="s">
        <v>178</v>
      </c>
      <c r="C127" s="98" t="s">
        <v>178</v>
      </c>
      <c r="D127" s="98" t="s">
        <v>178</v>
      </c>
      <c r="E127" s="98" t="s">
        <v>178</v>
      </c>
      <c r="F127" s="196" t="s">
        <v>178</v>
      </c>
      <c r="G127" s="196" t="s">
        <v>178</v>
      </c>
      <c r="H127" s="196" t="s">
        <v>178</v>
      </c>
      <c r="I127" s="196" t="s">
        <v>178</v>
      </c>
      <c r="J127" s="46"/>
      <c r="K127" s="46"/>
      <c r="L127" s="46"/>
    </row>
    <row r="128" spans="1:12" x14ac:dyDescent="0.25">
      <c r="A128" s="32" t="s">
        <v>187</v>
      </c>
      <c r="B128" s="34" t="s">
        <v>178</v>
      </c>
      <c r="C128" s="34" t="s">
        <v>178</v>
      </c>
      <c r="D128" s="34" t="s">
        <v>178</v>
      </c>
      <c r="E128" s="34" t="s">
        <v>178</v>
      </c>
      <c r="F128" s="34" t="s">
        <v>178</v>
      </c>
      <c r="G128" s="34" t="s">
        <v>178</v>
      </c>
      <c r="H128" s="34" t="s">
        <v>178</v>
      </c>
      <c r="I128" s="34" t="s">
        <v>178</v>
      </c>
      <c r="J128" s="46"/>
      <c r="K128" s="46"/>
      <c r="L128" s="46"/>
    </row>
    <row r="129" spans="1:12" x14ac:dyDescent="0.25">
      <c r="A129" s="32" t="s">
        <v>122</v>
      </c>
      <c r="B129" s="34" t="s">
        <v>433</v>
      </c>
      <c r="C129" s="34"/>
      <c r="D129" s="34"/>
      <c r="E129" s="34"/>
      <c r="F129" s="132"/>
      <c r="G129" s="132"/>
      <c r="H129" s="132"/>
      <c r="I129" s="132"/>
      <c r="J129" s="46"/>
      <c r="K129" s="46"/>
      <c r="L129" s="46"/>
    </row>
    <row r="130" spans="1:12" ht="38.25" x14ac:dyDescent="0.25">
      <c r="A130" s="29" t="s">
        <v>271</v>
      </c>
      <c r="B130" s="30" t="s">
        <v>311</v>
      </c>
      <c r="C130" s="31" t="s">
        <v>273</v>
      </c>
      <c r="D130" s="31" t="s">
        <v>261</v>
      </c>
      <c r="E130" s="31" t="s">
        <v>178</v>
      </c>
      <c r="F130" s="52"/>
      <c r="G130" s="52"/>
      <c r="H130" s="52"/>
      <c r="I130" s="52"/>
      <c r="J130" s="46"/>
      <c r="K130" s="46"/>
      <c r="L130" s="46"/>
    </row>
    <row r="131" spans="1:12" ht="25.5" x14ac:dyDescent="0.25">
      <c r="A131" s="29" t="s">
        <v>275</v>
      </c>
      <c r="B131" s="30" t="s">
        <v>312</v>
      </c>
      <c r="C131" s="31" t="s">
        <v>276</v>
      </c>
      <c r="D131" s="31" t="s">
        <v>277</v>
      </c>
      <c r="E131" s="31" t="s">
        <v>178</v>
      </c>
      <c r="F131" s="52">
        <f>F134+F135+F136+F137+F138+F139+F140+F141+F142</f>
        <v>11192162.82</v>
      </c>
      <c r="G131" s="52">
        <f>G134+G135+G136+G137+G138+G139+G140+G141+G142</f>
        <v>5072423.82</v>
      </c>
      <c r="H131" s="52">
        <f>H134+H135+H136+H137+H138+H139+H140+H141+H142</f>
        <v>5060423.82</v>
      </c>
      <c r="I131" s="52">
        <f>I134+I135+I136+I137+I138+I139+I140+I141+I142</f>
        <v>0</v>
      </c>
      <c r="J131" s="46"/>
      <c r="K131" s="46"/>
      <c r="L131" s="46"/>
    </row>
    <row r="132" spans="1:12" x14ac:dyDescent="0.25">
      <c r="A132" s="27" t="s">
        <v>1</v>
      </c>
      <c r="B132" s="98" t="s">
        <v>178</v>
      </c>
      <c r="C132" s="98" t="s">
        <v>178</v>
      </c>
      <c r="D132" s="98" t="s">
        <v>178</v>
      </c>
      <c r="E132" s="98" t="s">
        <v>178</v>
      </c>
      <c r="F132" s="196" t="s">
        <v>178</v>
      </c>
      <c r="G132" s="196" t="s">
        <v>178</v>
      </c>
      <c r="H132" s="196" t="s">
        <v>178</v>
      </c>
      <c r="I132" s="196" t="s">
        <v>178</v>
      </c>
      <c r="J132" s="46"/>
      <c r="K132" s="46"/>
      <c r="L132" s="46"/>
    </row>
    <row r="133" spans="1:12" x14ac:dyDescent="0.25">
      <c r="A133" s="32" t="s">
        <v>187</v>
      </c>
      <c r="B133" s="34" t="s">
        <v>178</v>
      </c>
      <c r="C133" s="34" t="s">
        <v>178</v>
      </c>
      <c r="D133" s="34" t="s">
        <v>178</v>
      </c>
      <c r="E133" s="34" t="s">
        <v>178</v>
      </c>
      <c r="F133" s="34" t="s">
        <v>178</v>
      </c>
      <c r="G133" s="34" t="s">
        <v>178</v>
      </c>
      <c r="H133" s="34" t="s">
        <v>178</v>
      </c>
      <c r="I133" s="34" t="s">
        <v>178</v>
      </c>
      <c r="J133" s="46"/>
      <c r="K133" s="46"/>
      <c r="L133" s="46"/>
    </row>
    <row r="134" spans="1:12" x14ac:dyDescent="0.25">
      <c r="A134" s="190" t="s">
        <v>554</v>
      </c>
      <c r="B134" s="34" t="s">
        <v>546</v>
      </c>
      <c r="C134" s="34"/>
      <c r="D134" s="34" t="s">
        <v>277</v>
      </c>
      <c r="E134" s="34" t="s">
        <v>229</v>
      </c>
      <c r="F134" s="132">
        <f>'Детализация доходов (расходов)'!F96</f>
        <v>319550</v>
      </c>
      <c r="G134" s="132">
        <v>283000</v>
      </c>
      <c r="H134" s="132">
        <v>283000</v>
      </c>
      <c r="I134" s="132"/>
      <c r="J134" s="46"/>
      <c r="K134" s="46"/>
      <c r="L134" s="46"/>
    </row>
    <row r="135" spans="1:12" x14ac:dyDescent="0.25">
      <c r="A135" s="190" t="s">
        <v>555</v>
      </c>
      <c r="B135" s="34" t="s">
        <v>547</v>
      </c>
      <c r="C135" s="34"/>
      <c r="D135" s="34" t="s">
        <v>277</v>
      </c>
      <c r="E135" s="34" t="s">
        <v>234</v>
      </c>
      <c r="F135" s="132">
        <f>'Детализация доходов (расходов)'!F97</f>
        <v>0</v>
      </c>
      <c r="G135" s="132">
        <v>0</v>
      </c>
      <c r="H135" s="132">
        <v>0</v>
      </c>
      <c r="I135" s="132"/>
      <c r="J135" s="46"/>
      <c r="K135" s="46"/>
      <c r="L135" s="46"/>
    </row>
    <row r="136" spans="1:12" x14ac:dyDescent="0.25">
      <c r="A136" s="190" t="s">
        <v>556</v>
      </c>
      <c r="B136" s="34" t="s">
        <v>548</v>
      </c>
      <c r="C136" s="34"/>
      <c r="D136" s="34" t="s">
        <v>277</v>
      </c>
      <c r="E136" s="34" t="s">
        <v>239</v>
      </c>
      <c r="F136" s="132">
        <f>'Детализация доходов (расходов)'!F98</f>
        <v>425767.02</v>
      </c>
      <c r="G136" s="132">
        <v>425767.02</v>
      </c>
      <c r="H136" s="132">
        <v>425767.02</v>
      </c>
      <c r="I136" s="132"/>
      <c r="J136" s="46"/>
      <c r="K136" s="46"/>
      <c r="L136" s="46"/>
    </row>
    <row r="137" spans="1:12" ht="16.5" customHeight="1" x14ac:dyDescent="0.25">
      <c r="A137" s="190" t="s">
        <v>766</v>
      </c>
      <c r="B137" s="34" t="s">
        <v>549</v>
      </c>
      <c r="C137" s="34"/>
      <c r="D137" s="34" t="s">
        <v>277</v>
      </c>
      <c r="E137" s="34" t="s">
        <v>243</v>
      </c>
      <c r="F137" s="132">
        <f>'Детализация доходов (расходов)'!F99</f>
        <v>0</v>
      </c>
      <c r="G137" s="132">
        <v>0</v>
      </c>
      <c r="H137" s="132">
        <v>0</v>
      </c>
      <c r="I137" s="132"/>
      <c r="J137" s="46"/>
      <c r="K137" s="46"/>
      <c r="L137" s="46"/>
    </row>
    <row r="138" spans="1:12" x14ac:dyDescent="0.25">
      <c r="A138" s="190" t="s">
        <v>557</v>
      </c>
      <c r="B138" s="34" t="s">
        <v>550</v>
      </c>
      <c r="C138" s="34"/>
      <c r="D138" s="34" t="s">
        <v>277</v>
      </c>
      <c r="E138" s="34" t="s">
        <v>542</v>
      </c>
      <c r="F138" s="132">
        <f>'Детализация доходов (расходов)'!F100</f>
        <v>1643056.8</v>
      </c>
      <c r="G138" s="132">
        <v>1395056.8</v>
      </c>
      <c r="H138" s="132">
        <v>1800656.8</v>
      </c>
      <c r="I138" s="132"/>
      <c r="J138" s="46"/>
      <c r="K138" s="46"/>
      <c r="L138" s="46"/>
    </row>
    <row r="139" spans="1:12" x14ac:dyDescent="0.25">
      <c r="A139" s="190" t="s">
        <v>558</v>
      </c>
      <c r="B139" s="34" t="s">
        <v>551</v>
      </c>
      <c r="C139" s="34"/>
      <c r="D139" s="34" t="s">
        <v>277</v>
      </c>
      <c r="E139" s="34" t="s">
        <v>543</v>
      </c>
      <c r="F139" s="132">
        <f>'Детализация доходов (расходов)'!F101</f>
        <v>3133622</v>
      </c>
      <c r="G139" s="132">
        <v>1618600</v>
      </c>
      <c r="H139" s="132">
        <v>1359300</v>
      </c>
      <c r="I139" s="132"/>
      <c r="J139" s="46"/>
      <c r="K139" s="46"/>
      <c r="L139" s="46"/>
    </row>
    <row r="140" spans="1:12" x14ac:dyDescent="0.25">
      <c r="A140" s="190" t="s">
        <v>559</v>
      </c>
      <c r="B140" s="34" t="s">
        <v>552</v>
      </c>
      <c r="C140" s="34"/>
      <c r="D140" s="34" t="s">
        <v>277</v>
      </c>
      <c r="E140" s="34" t="s">
        <v>544</v>
      </c>
      <c r="F140" s="132">
        <f>'Детализация доходов (расходов)'!F102</f>
        <v>55000</v>
      </c>
      <c r="G140" s="132">
        <v>55000</v>
      </c>
      <c r="H140" s="132">
        <v>51700</v>
      </c>
      <c r="I140" s="132"/>
      <c r="J140" s="46"/>
      <c r="K140" s="46"/>
      <c r="L140" s="46"/>
    </row>
    <row r="141" spans="1:12" x14ac:dyDescent="0.25">
      <c r="A141" s="190" t="s">
        <v>560</v>
      </c>
      <c r="B141" s="33" t="s">
        <v>553</v>
      </c>
      <c r="C141" s="34"/>
      <c r="D141" s="34" t="s">
        <v>277</v>
      </c>
      <c r="E141" s="34" t="s">
        <v>545</v>
      </c>
      <c r="F141" s="132">
        <f>'Детализация доходов (расходов)'!F103</f>
        <v>1182467</v>
      </c>
      <c r="G141" s="132">
        <v>620000</v>
      </c>
      <c r="H141" s="132">
        <v>300000</v>
      </c>
      <c r="I141" s="132"/>
      <c r="J141" s="46"/>
      <c r="K141" s="46"/>
      <c r="L141" s="46"/>
    </row>
    <row r="142" spans="1:12" x14ac:dyDescent="0.25">
      <c r="A142" s="29" t="s">
        <v>278</v>
      </c>
      <c r="B142" s="30" t="s">
        <v>313</v>
      </c>
      <c r="C142" s="31" t="s">
        <v>178</v>
      </c>
      <c r="D142" s="31" t="s">
        <v>277</v>
      </c>
      <c r="E142" s="38">
        <v>340</v>
      </c>
      <c r="F142" s="52">
        <f>F144+F145+F146+F147+F148+F149+F150+F151</f>
        <v>4432700</v>
      </c>
      <c r="G142" s="52">
        <f>G144+G145+G146+G147+G148+G149+G150+G151</f>
        <v>675000</v>
      </c>
      <c r="H142" s="52">
        <f>H144+H145+H146+H147+H148+H149+H150+H151</f>
        <v>840000</v>
      </c>
      <c r="I142" s="52">
        <f>I144+I145+I146+I147+I148+I149+I150+I151</f>
        <v>0</v>
      </c>
      <c r="J142" s="46"/>
      <c r="K142" s="46"/>
      <c r="L142" s="46"/>
    </row>
    <row r="143" spans="1:12" x14ac:dyDescent="0.25">
      <c r="A143" s="32" t="s">
        <v>187</v>
      </c>
      <c r="B143" s="34" t="s">
        <v>178</v>
      </c>
      <c r="C143" s="34" t="s">
        <v>178</v>
      </c>
      <c r="D143" s="34" t="s">
        <v>178</v>
      </c>
      <c r="E143" s="34" t="s">
        <v>178</v>
      </c>
      <c r="F143" s="132"/>
      <c r="G143" s="132"/>
      <c r="H143" s="132"/>
      <c r="I143" s="132"/>
      <c r="J143" s="46"/>
      <c r="K143" s="46"/>
      <c r="L143" s="46"/>
    </row>
    <row r="144" spans="1:12" ht="38.25" x14ac:dyDescent="0.25">
      <c r="A144" s="32" t="s">
        <v>442</v>
      </c>
      <c r="B144" s="33" t="s">
        <v>314</v>
      </c>
      <c r="C144" s="34"/>
      <c r="D144" s="34" t="s">
        <v>277</v>
      </c>
      <c r="E144" s="34" t="s">
        <v>434</v>
      </c>
      <c r="F144" s="132">
        <f>'Детализация доходов (расходов)'!F106</f>
        <v>5000</v>
      </c>
      <c r="G144" s="132">
        <v>5000</v>
      </c>
      <c r="H144" s="132">
        <v>5000</v>
      </c>
      <c r="I144" s="132"/>
      <c r="J144" s="46"/>
      <c r="K144" s="46"/>
      <c r="L144" s="46"/>
    </row>
    <row r="145" spans="1:12" x14ac:dyDescent="0.25">
      <c r="A145" s="32" t="s">
        <v>443</v>
      </c>
      <c r="B145" s="33" t="s">
        <v>382</v>
      </c>
      <c r="C145" s="34"/>
      <c r="D145" s="34" t="s">
        <v>277</v>
      </c>
      <c r="E145" s="34" t="s">
        <v>435</v>
      </c>
      <c r="F145" s="132">
        <f>'Детализация доходов (расходов)'!F107</f>
        <v>3323689</v>
      </c>
      <c r="G145" s="132">
        <v>300000</v>
      </c>
      <c r="H145" s="132">
        <v>300000</v>
      </c>
      <c r="I145" s="132"/>
      <c r="J145" s="46"/>
      <c r="K145" s="46"/>
      <c r="L145" s="46"/>
    </row>
    <row r="146" spans="1:12" ht="25.5" x14ac:dyDescent="0.25">
      <c r="A146" s="32" t="s">
        <v>444</v>
      </c>
      <c r="B146" s="33" t="s">
        <v>383</v>
      </c>
      <c r="C146" s="34"/>
      <c r="D146" s="34" t="s">
        <v>277</v>
      </c>
      <c r="E146" s="34" t="s">
        <v>436</v>
      </c>
      <c r="F146" s="132">
        <f>'Детализация доходов (расходов)'!F108</f>
        <v>70000</v>
      </c>
      <c r="G146" s="132">
        <v>40000</v>
      </c>
      <c r="H146" s="132">
        <v>40000</v>
      </c>
      <c r="I146" s="132"/>
      <c r="J146" s="46"/>
      <c r="K146" s="46"/>
      <c r="L146" s="46"/>
    </row>
    <row r="147" spans="1:12" ht="25.5" x14ac:dyDescent="0.25">
      <c r="A147" s="32" t="s">
        <v>445</v>
      </c>
      <c r="B147" s="33" t="s">
        <v>384</v>
      </c>
      <c r="C147" s="34"/>
      <c r="D147" s="34" t="s">
        <v>277</v>
      </c>
      <c r="E147" s="34" t="s">
        <v>437</v>
      </c>
      <c r="F147" s="132">
        <f>'Детализация доходов (расходов)'!F109</f>
        <v>70000</v>
      </c>
      <c r="G147" s="132">
        <v>15000</v>
      </c>
      <c r="H147" s="132">
        <v>30000</v>
      </c>
      <c r="I147" s="132"/>
      <c r="J147" s="46"/>
      <c r="K147" s="46"/>
      <c r="L147" s="46"/>
    </row>
    <row r="148" spans="1:12" x14ac:dyDescent="0.25">
      <c r="A148" s="32" t="s">
        <v>446</v>
      </c>
      <c r="B148" s="33" t="s">
        <v>385</v>
      </c>
      <c r="C148" s="34"/>
      <c r="D148" s="34" t="s">
        <v>277</v>
      </c>
      <c r="E148" s="34" t="s">
        <v>438</v>
      </c>
      <c r="F148" s="132">
        <f>'Детализация доходов (расходов)'!F110</f>
        <v>52000</v>
      </c>
      <c r="G148" s="132">
        <v>25000</v>
      </c>
      <c r="H148" s="132">
        <v>50000</v>
      </c>
      <c r="I148" s="132"/>
      <c r="J148" s="46"/>
      <c r="K148" s="46"/>
      <c r="L148" s="46"/>
    </row>
    <row r="149" spans="1:12" ht="25.5" x14ac:dyDescent="0.25">
      <c r="A149" s="32" t="s">
        <v>447</v>
      </c>
      <c r="B149" s="33" t="s">
        <v>386</v>
      </c>
      <c r="C149" s="34"/>
      <c r="D149" s="34" t="s">
        <v>277</v>
      </c>
      <c r="E149" s="34" t="s">
        <v>439</v>
      </c>
      <c r="F149" s="132">
        <f>'Детализация доходов (расходов)'!F111</f>
        <v>877011</v>
      </c>
      <c r="G149" s="132">
        <v>225000</v>
      </c>
      <c r="H149" s="132">
        <v>350000</v>
      </c>
      <c r="I149" s="132"/>
      <c r="J149" s="46"/>
      <c r="K149" s="46"/>
      <c r="L149" s="46"/>
    </row>
    <row r="150" spans="1:12" ht="25.5" x14ac:dyDescent="0.25">
      <c r="A150" s="32" t="s">
        <v>449</v>
      </c>
      <c r="B150" s="33" t="s">
        <v>387</v>
      </c>
      <c r="C150" s="34"/>
      <c r="D150" s="34" t="s">
        <v>277</v>
      </c>
      <c r="E150" s="34" t="s">
        <v>440</v>
      </c>
      <c r="F150" s="132">
        <f>'Детализация доходов (расходов)'!F112</f>
        <v>0</v>
      </c>
      <c r="G150" s="132"/>
      <c r="H150" s="132"/>
      <c r="I150" s="132"/>
      <c r="J150" s="46"/>
      <c r="K150" s="46"/>
      <c r="L150" s="46"/>
    </row>
    <row r="151" spans="1:12" ht="25.5" x14ac:dyDescent="0.25">
      <c r="A151" s="32" t="s">
        <v>448</v>
      </c>
      <c r="B151" s="33" t="s">
        <v>388</v>
      </c>
      <c r="C151" s="34"/>
      <c r="D151" s="34" t="s">
        <v>277</v>
      </c>
      <c r="E151" s="34" t="s">
        <v>441</v>
      </c>
      <c r="F151" s="132">
        <f>'Детализация доходов (расходов)'!F113</f>
        <v>35000</v>
      </c>
      <c r="G151" s="132">
        <v>65000</v>
      </c>
      <c r="H151" s="132">
        <v>65000</v>
      </c>
      <c r="I151" s="132"/>
      <c r="J151" s="46"/>
      <c r="K151" s="46"/>
      <c r="L151" s="46"/>
    </row>
    <row r="152" spans="1:12" ht="51" x14ac:dyDescent="0.25">
      <c r="A152" s="29" t="s">
        <v>450</v>
      </c>
      <c r="B152" s="30" t="s">
        <v>451</v>
      </c>
      <c r="C152" s="31"/>
      <c r="D152" s="31" t="s">
        <v>452</v>
      </c>
      <c r="E152" s="31"/>
      <c r="F152" s="52"/>
      <c r="G152" s="52"/>
      <c r="H152" s="52"/>
      <c r="I152" s="52"/>
      <c r="J152" s="46"/>
      <c r="K152" s="46"/>
      <c r="L152" s="46"/>
    </row>
    <row r="153" spans="1:12" x14ac:dyDescent="0.25">
      <c r="A153" s="29" t="s">
        <v>453</v>
      </c>
      <c r="B153" s="30" t="s">
        <v>454</v>
      </c>
      <c r="C153" s="31"/>
      <c r="D153" s="31" t="s">
        <v>455</v>
      </c>
      <c r="E153" s="31"/>
      <c r="F153" s="52">
        <f>SUM(F155:F156)</f>
        <v>6833143.4100000001</v>
      </c>
      <c r="G153" s="52">
        <f>SUM(G155:G156)</f>
        <v>6569595.5999999996</v>
      </c>
      <c r="H153" s="52">
        <f>SUM(H155:H156)</f>
        <v>6569595.5999999996</v>
      </c>
      <c r="I153" s="52">
        <f>I155</f>
        <v>0</v>
      </c>
      <c r="J153" s="46"/>
      <c r="K153" s="46"/>
      <c r="L153" s="46"/>
    </row>
    <row r="154" spans="1:12" x14ac:dyDescent="0.25">
      <c r="A154" s="32" t="s">
        <v>187</v>
      </c>
      <c r="B154" s="34" t="s">
        <v>178</v>
      </c>
      <c r="C154" s="34" t="s">
        <v>178</v>
      </c>
      <c r="D154" s="34" t="s">
        <v>178</v>
      </c>
      <c r="E154" s="34" t="s">
        <v>178</v>
      </c>
      <c r="F154" s="34" t="s">
        <v>178</v>
      </c>
      <c r="G154" s="34" t="s">
        <v>178</v>
      </c>
      <c r="H154" s="34" t="s">
        <v>178</v>
      </c>
      <c r="I154" s="34" t="s">
        <v>178</v>
      </c>
      <c r="J154" s="46"/>
      <c r="K154" s="46"/>
      <c r="L154" s="46"/>
    </row>
    <row r="155" spans="1:12" x14ac:dyDescent="0.25">
      <c r="A155" s="32" t="s">
        <v>621</v>
      </c>
      <c r="B155" s="33" t="s">
        <v>456</v>
      </c>
      <c r="C155" s="31"/>
      <c r="D155" s="34" t="s">
        <v>455</v>
      </c>
      <c r="E155" s="34" t="s">
        <v>239</v>
      </c>
      <c r="F155" s="197">
        <v>5570253.4100000001</v>
      </c>
      <c r="G155" s="197">
        <v>5330435.5999999996</v>
      </c>
      <c r="H155" s="197">
        <v>5330435.5999999996</v>
      </c>
      <c r="I155" s="132"/>
      <c r="J155" s="46"/>
      <c r="K155" s="46"/>
      <c r="L155" s="46"/>
    </row>
    <row r="156" spans="1:12" x14ac:dyDescent="0.25">
      <c r="A156" s="32" t="s">
        <v>622</v>
      </c>
      <c r="B156" s="33" t="s">
        <v>623</v>
      </c>
      <c r="C156" s="31"/>
      <c r="D156" s="34" t="s">
        <v>455</v>
      </c>
      <c r="E156" s="34" t="s">
        <v>239</v>
      </c>
      <c r="F156" s="197">
        <v>1262890</v>
      </c>
      <c r="G156" s="197">
        <v>1239160</v>
      </c>
      <c r="H156" s="197">
        <v>1239160</v>
      </c>
      <c r="I156" s="132"/>
      <c r="J156" s="46"/>
      <c r="K156" s="46"/>
      <c r="L156" s="46"/>
    </row>
    <row r="157" spans="1:12" ht="26.25" x14ac:dyDescent="0.25">
      <c r="A157" s="54" t="s">
        <v>279</v>
      </c>
      <c r="B157" s="30" t="s">
        <v>310</v>
      </c>
      <c r="C157" s="34"/>
      <c r="D157" s="31" t="s">
        <v>281</v>
      </c>
      <c r="E157" s="34"/>
      <c r="F157" s="52">
        <f>F159+F160</f>
        <v>0</v>
      </c>
      <c r="G157" s="52">
        <f>G159+G160</f>
        <v>0</v>
      </c>
      <c r="H157" s="52">
        <f>H159+H160</f>
        <v>0</v>
      </c>
      <c r="I157" s="52">
        <f>I159+I160</f>
        <v>0</v>
      </c>
      <c r="J157" s="46"/>
      <c r="K157" s="46"/>
      <c r="L157" s="46"/>
    </row>
    <row r="158" spans="1:12" x14ac:dyDescent="0.25">
      <c r="A158" s="27" t="s">
        <v>1</v>
      </c>
      <c r="B158" s="98" t="s">
        <v>178</v>
      </c>
      <c r="C158" s="98" t="s">
        <v>178</v>
      </c>
      <c r="D158" s="98" t="s">
        <v>178</v>
      </c>
      <c r="E158" s="98" t="s">
        <v>178</v>
      </c>
      <c r="F158" s="88"/>
      <c r="G158" s="88"/>
      <c r="H158" s="88"/>
      <c r="I158" s="88"/>
      <c r="J158" s="46"/>
      <c r="K158" s="46"/>
      <c r="L158" s="46"/>
    </row>
    <row r="159" spans="1:12" ht="76.5" x14ac:dyDescent="0.25">
      <c r="A159" s="32" t="s">
        <v>282</v>
      </c>
      <c r="B159" s="33" t="s">
        <v>457</v>
      </c>
      <c r="C159" s="34"/>
      <c r="D159" s="34" t="s">
        <v>284</v>
      </c>
      <c r="E159" s="34"/>
      <c r="F159" s="132"/>
      <c r="G159" s="132"/>
      <c r="H159" s="132"/>
      <c r="I159" s="132"/>
      <c r="J159" s="46"/>
      <c r="K159" s="46"/>
      <c r="L159" s="46"/>
    </row>
    <row r="160" spans="1:12" s="44" customFormat="1" ht="51" x14ac:dyDescent="0.25">
      <c r="A160" s="32" t="s">
        <v>306</v>
      </c>
      <c r="B160" s="33" t="s">
        <v>458</v>
      </c>
      <c r="C160" s="34"/>
      <c r="D160" s="34" t="s">
        <v>285</v>
      </c>
      <c r="E160" s="34"/>
      <c r="F160" s="132"/>
      <c r="G160" s="132"/>
      <c r="H160" s="132"/>
      <c r="I160" s="132"/>
    </row>
    <row r="161" spans="1:12" s="44" customFormat="1" x14ac:dyDescent="0.25">
      <c r="A161" s="32" t="s">
        <v>460</v>
      </c>
      <c r="B161" s="85" t="s">
        <v>286</v>
      </c>
      <c r="C161" s="34"/>
      <c r="D161" s="98" t="s">
        <v>459</v>
      </c>
      <c r="E161" s="34"/>
      <c r="F161" s="132"/>
      <c r="G161" s="132"/>
      <c r="H161" s="132"/>
      <c r="I161" s="132"/>
    </row>
    <row r="162" spans="1:12" s="44" customFormat="1" x14ac:dyDescent="0.25">
      <c r="A162" s="32" t="s">
        <v>122</v>
      </c>
      <c r="B162" s="85" t="s">
        <v>461</v>
      </c>
      <c r="C162" s="34"/>
      <c r="D162" s="98"/>
      <c r="E162" s="34"/>
      <c r="F162" s="132"/>
      <c r="G162" s="132"/>
      <c r="H162" s="132"/>
      <c r="I162" s="132"/>
    </row>
    <row r="163" spans="1:12" x14ac:dyDescent="0.25">
      <c r="A163" s="48" t="s">
        <v>293</v>
      </c>
      <c r="B163" s="38" t="s">
        <v>300</v>
      </c>
      <c r="C163" s="48"/>
      <c r="D163" s="126">
        <v>100</v>
      </c>
      <c r="E163" s="31" t="s">
        <v>178</v>
      </c>
      <c r="F163" s="52">
        <f>F165+F166+F167</f>
        <v>-194573</v>
      </c>
      <c r="G163" s="52">
        <f>G165+G166+G167</f>
        <v>-105000</v>
      </c>
      <c r="H163" s="52">
        <f>H165+H166+H167</f>
        <v>-105000</v>
      </c>
      <c r="I163" s="52">
        <f>I165+I166+I167</f>
        <v>0</v>
      </c>
      <c r="J163" s="46"/>
      <c r="K163" s="46"/>
      <c r="L163" s="46"/>
    </row>
    <row r="164" spans="1:12" s="44" customFormat="1" x14ac:dyDescent="0.25">
      <c r="A164" s="50" t="s">
        <v>1</v>
      </c>
      <c r="B164" s="34" t="s">
        <v>178</v>
      </c>
      <c r="C164" s="34" t="s">
        <v>178</v>
      </c>
      <c r="D164" s="34" t="s">
        <v>178</v>
      </c>
      <c r="E164" s="34" t="s">
        <v>178</v>
      </c>
      <c r="F164" s="187"/>
      <c r="G164" s="187"/>
      <c r="H164" s="187"/>
      <c r="I164" s="187"/>
    </row>
    <row r="165" spans="1:12" x14ac:dyDescent="0.25">
      <c r="A165" s="50" t="s">
        <v>294</v>
      </c>
      <c r="B165" s="36" t="s">
        <v>462</v>
      </c>
      <c r="C165" s="50"/>
      <c r="D165" s="124">
        <v>180</v>
      </c>
      <c r="E165" s="34" t="s">
        <v>178</v>
      </c>
      <c r="F165" s="132">
        <v>-94573</v>
      </c>
      <c r="G165" s="132">
        <v>-55000</v>
      </c>
      <c r="H165" s="132">
        <v>-55000</v>
      </c>
      <c r="I165" s="187"/>
      <c r="J165" s="46"/>
      <c r="K165" s="46"/>
      <c r="L165" s="46"/>
    </row>
    <row r="166" spans="1:12" x14ac:dyDescent="0.25">
      <c r="A166" s="50" t="s">
        <v>295</v>
      </c>
      <c r="B166" s="36" t="s">
        <v>301</v>
      </c>
      <c r="C166" s="50"/>
      <c r="D166" s="124">
        <v>180</v>
      </c>
      <c r="E166" s="34" t="s">
        <v>178</v>
      </c>
      <c r="F166" s="132">
        <v>-100000</v>
      </c>
      <c r="G166" s="132">
        <v>-50000</v>
      </c>
      <c r="H166" s="132">
        <v>-50000</v>
      </c>
      <c r="I166" s="187"/>
      <c r="J166" s="46"/>
      <c r="K166" s="46"/>
      <c r="L166" s="46"/>
    </row>
    <row r="167" spans="1:12" x14ac:dyDescent="0.25">
      <c r="A167" s="50" t="s">
        <v>296</v>
      </c>
      <c r="B167" s="36" t="s">
        <v>302</v>
      </c>
      <c r="C167" s="50"/>
      <c r="D167" s="50"/>
      <c r="E167" s="34" t="s">
        <v>178</v>
      </c>
      <c r="F167" s="187"/>
      <c r="G167" s="187"/>
      <c r="H167" s="187"/>
      <c r="I167" s="187"/>
      <c r="J167" s="46"/>
      <c r="K167" s="46"/>
      <c r="L167" s="46"/>
    </row>
    <row r="168" spans="1:12" x14ac:dyDescent="0.25">
      <c r="A168" s="48" t="s">
        <v>297</v>
      </c>
      <c r="B168" s="38" t="s">
        <v>304</v>
      </c>
      <c r="C168" s="48"/>
      <c r="D168" s="31" t="s">
        <v>178</v>
      </c>
      <c r="E168" s="31" t="s">
        <v>178</v>
      </c>
      <c r="F168" s="52">
        <f>F170</f>
        <v>0</v>
      </c>
      <c r="G168" s="52">
        <f>G170</f>
        <v>0</v>
      </c>
      <c r="H168" s="52">
        <f>H170</f>
        <v>0</v>
      </c>
      <c r="I168" s="52">
        <f>I170</f>
        <v>0</v>
      </c>
      <c r="J168" s="46"/>
      <c r="K168" s="46"/>
      <c r="L168" s="46"/>
    </row>
    <row r="169" spans="1:12" x14ac:dyDescent="0.25">
      <c r="A169" s="50" t="s">
        <v>187</v>
      </c>
      <c r="B169" s="36"/>
      <c r="C169" s="50"/>
      <c r="D169" s="50"/>
      <c r="E169" s="34"/>
      <c r="F169" s="187"/>
      <c r="G169" s="187"/>
      <c r="H169" s="187"/>
      <c r="I169" s="187"/>
      <c r="J169" s="46"/>
      <c r="K169" s="46"/>
      <c r="L169" s="46"/>
    </row>
    <row r="170" spans="1:12" x14ac:dyDescent="0.25">
      <c r="A170" s="51" t="s">
        <v>298</v>
      </c>
      <c r="B170" s="36" t="s">
        <v>305</v>
      </c>
      <c r="C170" s="50"/>
      <c r="D170" s="36">
        <v>610</v>
      </c>
      <c r="E170" s="34" t="s">
        <v>178</v>
      </c>
      <c r="F170" s="187"/>
      <c r="G170" s="187"/>
      <c r="H170" s="187"/>
      <c r="I170" s="187"/>
      <c r="J170" s="46"/>
      <c r="K170" s="46"/>
      <c r="L170" s="46"/>
    </row>
    <row r="171" spans="1:12" x14ac:dyDescent="0.25">
      <c r="J171" s="46"/>
      <c r="K171" s="46"/>
      <c r="L171" s="46"/>
    </row>
    <row r="172" spans="1:12" ht="395.25" customHeight="1" x14ac:dyDescent="0.25">
      <c r="A172" s="327" t="s">
        <v>463</v>
      </c>
      <c r="B172" s="328"/>
      <c r="C172" s="328"/>
      <c r="D172" s="328"/>
      <c r="E172" s="328"/>
      <c r="F172" s="328"/>
      <c r="G172" s="328"/>
      <c r="H172" s="328"/>
      <c r="I172" s="328"/>
      <c r="J172" s="46"/>
      <c r="K172" s="46"/>
      <c r="L172" s="46"/>
    </row>
  </sheetData>
  <mergeCells count="12">
    <mergeCell ref="A172:I172"/>
    <mergeCell ref="G4:G6"/>
    <mergeCell ref="H4:H6"/>
    <mergeCell ref="I4:I6"/>
    <mergeCell ref="A1:I1"/>
    <mergeCell ref="A3:A6"/>
    <mergeCell ref="B3:B6"/>
    <mergeCell ref="C3:C6"/>
    <mergeCell ref="D3:D6"/>
    <mergeCell ref="E3:E6"/>
    <mergeCell ref="F3:I3"/>
    <mergeCell ref="F4:F6"/>
  </mergeCells>
  <pageMargins left="0.70866141732283472" right="0.70866141732283472" top="0.74803149606299213" bottom="0.74803149606299213" header="0.31496062992125984" footer="0.31496062992125984"/>
  <pageSetup paperSize="9" scale="53" fitToHeight="3" orientation="portrait" r:id="rId1"/>
  <rowBreaks count="1" manualBreakCount="1">
    <brk id="104" max="8" man="1"/>
  </rowBreaks>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8" tint="0.39997558519241921"/>
    <pageSetUpPr fitToPage="1"/>
  </sheetPr>
  <dimension ref="A1:DX285"/>
  <sheetViews>
    <sheetView view="pageBreakPreview" topLeftCell="A233" zoomScale="115" zoomScaleNormal="100" zoomScaleSheetLayoutView="115" workbookViewId="0">
      <selection activeCell="CJ253" sqref="CJ253:DA253"/>
    </sheetView>
  </sheetViews>
  <sheetFormatPr defaultColWidth="0.85546875" defaultRowHeight="12" customHeight="1" x14ac:dyDescent="0.25"/>
  <cols>
    <col min="1" max="22" width="0.85546875" style="2"/>
    <col min="23" max="23" width="2" style="2" customWidth="1"/>
    <col min="24" max="24" width="0.85546875" style="2" customWidth="1"/>
    <col min="25" max="29" width="0.85546875" style="2"/>
    <col min="30" max="30" width="6.42578125" style="2" customWidth="1"/>
    <col min="31" max="40" width="0.85546875" style="2"/>
    <col min="41" max="41" width="6.140625" style="2" customWidth="1"/>
    <col min="42" max="16384" width="0.85546875" style="2"/>
  </cols>
  <sheetData>
    <row r="1" spans="1:105" ht="8.4499999999999993" customHeight="1" x14ac:dyDescent="0.25"/>
    <row r="2" spans="1:105" ht="36" customHeight="1" x14ac:dyDescent="0.25">
      <c r="A2" s="685" t="s">
        <v>563</v>
      </c>
      <c r="B2" s="685"/>
      <c r="C2" s="685"/>
      <c r="D2" s="685"/>
      <c r="E2" s="685"/>
      <c r="F2" s="685"/>
      <c r="G2" s="685"/>
      <c r="H2" s="685"/>
      <c r="I2" s="685"/>
      <c r="J2" s="685"/>
      <c r="K2" s="685"/>
      <c r="L2" s="685"/>
      <c r="M2" s="685"/>
      <c r="N2" s="685"/>
      <c r="O2" s="685"/>
      <c r="P2" s="685"/>
      <c r="Q2" s="685"/>
      <c r="R2" s="685"/>
      <c r="S2" s="685"/>
      <c r="T2" s="685"/>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c r="AT2" s="685"/>
      <c r="AU2" s="685"/>
      <c r="AV2" s="685"/>
      <c r="AW2" s="685"/>
      <c r="AX2" s="685"/>
      <c r="AY2" s="685"/>
      <c r="AZ2" s="685"/>
      <c r="BA2" s="685"/>
      <c r="BB2" s="685"/>
      <c r="BC2" s="685"/>
      <c r="BD2" s="685"/>
      <c r="BE2" s="685"/>
      <c r="BF2" s="685"/>
      <c r="BG2" s="685"/>
      <c r="BH2" s="685"/>
      <c r="BI2" s="685"/>
      <c r="BJ2" s="685"/>
      <c r="BK2" s="685"/>
      <c r="BL2" s="685"/>
      <c r="BM2" s="685"/>
      <c r="BN2" s="685"/>
      <c r="BO2" s="685"/>
      <c r="BP2" s="685"/>
      <c r="BQ2" s="685"/>
      <c r="BR2" s="685"/>
      <c r="BS2" s="685"/>
      <c r="BT2" s="685"/>
      <c r="BU2" s="685"/>
      <c r="BV2" s="685"/>
      <c r="BW2" s="685"/>
      <c r="BX2" s="685"/>
      <c r="BY2" s="685"/>
      <c r="BZ2" s="685"/>
      <c r="CA2" s="685"/>
      <c r="CB2" s="685"/>
      <c r="CC2" s="685"/>
      <c r="CD2" s="685"/>
      <c r="CE2" s="685"/>
      <c r="CF2" s="685"/>
      <c r="CG2" s="685"/>
      <c r="CH2" s="685"/>
      <c r="CI2" s="685"/>
      <c r="CJ2" s="685"/>
      <c r="CK2" s="685"/>
      <c r="CL2" s="685"/>
      <c r="CM2" s="685"/>
      <c r="CN2" s="685"/>
      <c r="CO2" s="685"/>
      <c r="CP2" s="685"/>
      <c r="CQ2" s="685"/>
      <c r="CR2" s="685"/>
      <c r="CS2" s="685"/>
      <c r="CT2" s="685"/>
      <c r="CU2" s="685"/>
      <c r="CV2" s="685"/>
      <c r="CW2" s="685"/>
      <c r="CX2" s="685"/>
      <c r="CY2" s="685"/>
      <c r="CZ2" s="685"/>
      <c r="DA2" s="685"/>
    </row>
    <row r="3" spans="1:105" ht="10.15" customHeight="1" x14ac:dyDescent="0.25"/>
    <row r="4" spans="1:105" s="6" customFormat="1" ht="14.25" x14ac:dyDescent="0.2">
      <c r="A4" s="465" t="s">
        <v>13</v>
      </c>
      <c r="B4" s="465"/>
      <c r="C4" s="465"/>
      <c r="D4" s="465"/>
      <c r="E4" s="465"/>
      <c r="F4" s="465"/>
      <c r="G4" s="465"/>
      <c r="H4" s="465"/>
      <c r="I4" s="465"/>
      <c r="J4" s="465"/>
      <c r="K4" s="465"/>
      <c r="L4" s="465"/>
      <c r="M4" s="465"/>
      <c r="N4" s="465"/>
      <c r="O4" s="465"/>
      <c r="P4" s="465"/>
      <c r="Q4" s="465"/>
      <c r="R4" s="465"/>
      <c r="S4" s="465"/>
      <c r="T4" s="465"/>
      <c r="U4" s="465"/>
      <c r="V4" s="465"/>
      <c r="W4" s="465"/>
      <c r="X4" s="465"/>
      <c r="Y4" s="465"/>
      <c r="Z4" s="465"/>
      <c r="AA4" s="465"/>
      <c r="AB4" s="465"/>
      <c r="AC4" s="465"/>
      <c r="AD4" s="465"/>
      <c r="AE4" s="465"/>
      <c r="AF4" s="465"/>
      <c r="AG4" s="465"/>
      <c r="AH4" s="465"/>
      <c r="AI4" s="465"/>
      <c r="AJ4" s="465"/>
      <c r="AK4" s="465"/>
      <c r="AL4" s="465"/>
      <c r="AM4" s="465"/>
      <c r="AN4" s="465"/>
      <c r="AO4" s="465"/>
      <c r="AP4" s="465"/>
      <c r="AQ4" s="465"/>
      <c r="AR4" s="465"/>
      <c r="AS4" s="465"/>
      <c r="AT4" s="465"/>
      <c r="AU4" s="465"/>
      <c r="AV4" s="465"/>
      <c r="AW4" s="465"/>
      <c r="AX4" s="465"/>
      <c r="AY4" s="465"/>
      <c r="AZ4" s="465"/>
      <c r="BA4" s="465"/>
      <c r="BB4" s="465"/>
      <c r="BC4" s="465"/>
      <c r="BD4" s="465"/>
      <c r="BE4" s="465"/>
      <c r="BF4" s="465"/>
      <c r="BG4" s="465"/>
      <c r="BH4" s="465"/>
      <c r="BI4" s="465"/>
      <c r="BJ4" s="465"/>
      <c r="BK4" s="465"/>
      <c r="BL4" s="465"/>
      <c r="BM4" s="465"/>
      <c r="BN4" s="465"/>
      <c r="BO4" s="465"/>
      <c r="BP4" s="465"/>
      <c r="BQ4" s="465"/>
      <c r="BR4" s="465"/>
      <c r="BS4" s="465"/>
      <c r="BT4" s="465"/>
      <c r="BU4" s="465"/>
      <c r="BV4" s="465"/>
      <c r="BW4" s="465"/>
      <c r="BX4" s="465"/>
      <c r="BY4" s="465"/>
      <c r="BZ4" s="465"/>
      <c r="CA4" s="465"/>
      <c r="CB4" s="465"/>
      <c r="CC4" s="465"/>
      <c r="CD4" s="465"/>
      <c r="CE4" s="465"/>
      <c r="CF4" s="465"/>
      <c r="CG4" s="465"/>
      <c r="CH4" s="465"/>
      <c r="CI4" s="465"/>
      <c r="CJ4" s="465"/>
      <c r="CK4" s="465"/>
      <c r="CL4" s="465"/>
      <c r="CM4" s="465"/>
      <c r="CN4" s="465"/>
      <c r="CO4" s="465"/>
      <c r="CP4" s="465"/>
      <c r="CQ4" s="465"/>
      <c r="CR4" s="465"/>
      <c r="CS4" s="465"/>
      <c r="CT4" s="465"/>
      <c r="CU4" s="465"/>
      <c r="CV4" s="465"/>
      <c r="CW4" s="465"/>
      <c r="CX4" s="465"/>
      <c r="CY4" s="465"/>
      <c r="CZ4" s="465"/>
      <c r="DA4" s="465"/>
    </row>
    <row r="5" spans="1:105" ht="10.5" customHeight="1" x14ac:dyDescent="0.25"/>
    <row r="6" spans="1:105" s="3" customFormat="1" ht="45" customHeight="1" x14ac:dyDescent="0.2">
      <c r="A6" s="466" t="s">
        <v>0</v>
      </c>
      <c r="B6" s="467"/>
      <c r="C6" s="467"/>
      <c r="D6" s="467"/>
      <c r="E6" s="467"/>
      <c r="F6" s="468"/>
      <c r="G6" s="466" t="s">
        <v>19</v>
      </c>
      <c r="H6" s="467"/>
      <c r="I6" s="467"/>
      <c r="J6" s="467"/>
      <c r="K6" s="467"/>
      <c r="L6" s="467"/>
      <c r="M6" s="467"/>
      <c r="N6" s="467"/>
      <c r="O6" s="467"/>
      <c r="P6" s="467"/>
      <c r="Q6" s="467"/>
      <c r="R6" s="467"/>
      <c r="S6" s="467"/>
      <c r="T6" s="467"/>
      <c r="U6" s="467"/>
      <c r="V6" s="467"/>
      <c r="W6" s="467"/>
      <c r="X6" s="467"/>
      <c r="Y6" s="467"/>
      <c r="Z6" s="467"/>
      <c r="AA6" s="467"/>
      <c r="AB6" s="467"/>
      <c r="AC6" s="467"/>
      <c r="AD6" s="468"/>
      <c r="AE6" s="466" t="s">
        <v>15</v>
      </c>
      <c r="AF6" s="467"/>
      <c r="AG6" s="467"/>
      <c r="AH6" s="467"/>
      <c r="AI6" s="467"/>
      <c r="AJ6" s="467"/>
      <c r="AK6" s="467"/>
      <c r="AL6" s="467"/>
      <c r="AM6" s="467"/>
      <c r="AN6" s="467"/>
      <c r="AO6" s="467"/>
      <c r="AP6" s="467"/>
      <c r="AQ6" s="467"/>
      <c r="AR6" s="467"/>
      <c r="AS6" s="467"/>
      <c r="AT6" s="467"/>
      <c r="AU6" s="467"/>
      <c r="AV6" s="467"/>
      <c r="AW6" s="467"/>
      <c r="AX6" s="467"/>
      <c r="AY6" s="467"/>
      <c r="AZ6" s="467"/>
      <c r="BA6" s="467"/>
      <c r="BB6" s="467"/>
      <c r="BC6" s="468"/>
      <c r="BD6" s="466" t="s">
        <v>82</v>
      </c>
      <c r="BE6" s="467"/>
      <c r="BF6" s="467"/>
      <c r="BG6" s="467"/>
      <c r="BH6" s="467"/>
      <c r="BI6" s="467"/>
      <c r="BJ6" s="467"/>
      <c r="BK6" s="467"/>
      <c r="BL6" s="467"/>
      <c r="BM6" s="467"/>
      <c r="BN6" s="467"/>
      <c r="BO6" s="467"/>
      <c r="BP6" s="467"/>
      <c r="BQ6" s="467"/>
      <c r="BR6" s="467"/>
      <c r="BS6" s="468"/>
      <c r="BT6" s="466" t="s">
        <v>16</v>
      </c>
      <c r="BU6" s="467"/>
      <c r="BV6" s="467"/>
      <c r="BW6" s="467"/>
      <c r="BX6" s="467"/>
      <c r="BY6" s="467"/>
      <c r="BZ6" s="467"/>
      <c r="CA6" s="467"/>
      <c r="CB6" s="467"/>
      <c r="CC6" s="467"/>
      <c r="CD6" s="467"/>
      <c r="CE6" s="467"/>
      <c r="CF6" s="467"/>
      <c r="CG6" s="467"/>
      <c r="CH6" s="467"/>
      <c r="CI6" s="468"/>
      <c r="CJ6" s="466" t="s">
        <v>17</v>
      </c>
      <c r="CK6" s="467"/>
      <c r="CL6" s="467"/>
      <c r="CM6" s="467"/>
      <c r="CN6" s="467"/>
      <c r="CO6" s="467"/>
      <c r="CP6" s="467"/>
      <c r="CQ6" s="467"/>
      <c r="CR6" s="467"/>
      <c r="CS6" s="467"/>
      <c r="CT6" s="467"/>
      <c r="CU6" s="467"/>
      <c r="CV6" s="467"/>
      <c r="CW6" s="467"/>
      <c r="CX6" s="467"/>
      <c r="CY6" s="467"/>
      <c r="CZ6" s="467"/>
      <c r="DA6" s="468"/>
    </row>
    <row r="7" spans="1:105" s="4" customFormat="1" ht="12.75" x14ac:dyDescent="0.2">
      <c r="A7" s="472">
        <v>1</v>
      </c>
      <c r="B7" s="472"/>
      <c r="C7" s="472"/>
      <c r="D7" s="472"/>
      <c r="E7" s="472"/>
      <c r="F7" s="472"/>
      <c r="G7" s="472">
        <v>2</v>
      </c>
      <c r="H7" s="472"/>
      <c r="I7" s="472"/>
      <c r="J7" s="472"/>
      <c r="K7" s="472"/>
      <c r="L7" s="472"/>
      <c r="M7" s="472"/>
      <c r="N7" s="472"/>
      <c r="O7" s="472"/>
      <c r="P7" s="472"/>
      <c r="Q7" s="472"/>
      <c r="R7" s="472"/>
      <c r="S7" s="472"/>
      <c r="T7" s="472"/>
      <c r="U7" s="472"/>
      <c r="V7" s="472"/>
      <c r="W7" s="472"/>
      <c r="X7" s="472"/>
      <c r="Y7" s="472"/>
      <c r="Z7" s="472"/>
      <c r="AA7" s="472"/>
      <c r="AB7" s="472"/>
      <c r="AC7" s="472"/>
      <c r="AD7" s="472"/>
      <c r="AE7" s="472">
        <v>3</v>
      </c>
      <c r="AF7" s="472"/>
      <c r="AG7" s="472"/>
      <c r="AH7" s="472"/>
      <c r="AI7" s="472"/>
      <c r="AJ7" s="472"/>
      <c r="AK7" s="472"/>
      <c r="AL7" s="472"/>
      <c r="AM7" s="472"/>
      <c r="AN7" s="472"/>
      <c r="AO7" s="472"/>
      <c r="AP7" s="472"/>
      <c r="AQ7" s="472"/>
      <c r="AR7" s="472"/>
      <c r="AS7" s="472"/>
      <c r="AT7" s="472"/>
      <c r="AU7" s="472"/>
      <c r="AV7" s="472"/>
      <c r="AW7" s="472"/>
      <c r="AX7" s="472"/>
      <c r="AY7" s="472"/>
      <c r="AZ7" s="472"/>
      <c r="BA7" s="472"/>
      <c r="BB7" s="472"/>
      <c r="BC7" s="472"/>
      <c r="BD7" s="472">
        <v>4</v>
      </c>
      <c r="BE7" s="472"/>
      <c r="BF7" s="472"/>
      <c r="BG7" s="472"/>
      <c r="BH7" s="472"/>
      <c r="BI7" s="472"/>
      <c r="BJ7" s="472"/>
      <c r="BK7" s="472"/>
      <c r="BL7" s="472"/>
      <c r="BM7" s="472"/>
      <c r="BN7" s="472"/>
      <c r="BO7" s="472"/>
      <c r="BP7" s="472"/>
      <c r="BQ7" s="472"/>
      <c r="BR7" s="472"/>
      <c r="BS7" s="472"/>
      <c r="BT7" s="472">
        <v>5</v>
      </c>
      <c r="BU7" s="472"/>
      <c r="BV7" s="472"/>
      <c r="BW7" s="472"/>
      <c r="BX7" s="472"/>
      <c r="BY7" s="472"/>
      <c r="BZ7" s="472"/>
      <c r="CA7" s="472"/>
      <c r="CB7" s="472"/>
      <c r="CC7" s="472"/>
      <c r="CD7" s="472"/>
      <c r="CE7" s="472"/>
      <c r="CF7" s="472"/>
      <c r="CG7" s="472"/>
      <c r="CH7" s="472"/>
      <c r="CI7" s="472"/>
      <c r="CJ7" s="472">
        <v>6</v>
      </c>
      <c r="CK7" s="472"/>
      <c r="CL7" s="472"/>
      <c r="CM7" s="472"/>
      <c r="CN7" s="472"/>
      <c r="CO7" s="472"/>
      <c r="CP7" s="472"/>
      <c r="CQ7" s="472"/>
      <c r="CR7" s="472"/>
      <c r="CS7" s="472"/>
      <c r="CT7" s="472"/>
      <c r="CU7" s="472"/>
      <c r="CV7" s="472"/>
      <c r="CW7" s="472"/>
      <c r="CX7" s="472"/>
      <c r="CY7" s="472"/>
      <c r="CZ7" s="472"/>
      <c r="DA7" s="472"/>
    </row>
    <row r="8" spans="1:105" s="5" customFormat="1" ht="77.25" customHeight="1" x14ac:dyDescent="0.2">
      <c r="A8" s="411" t="s">
        <v>26</v>
      </c>
      <c r="B8" s="411"/>
      <c r="C8" s="411"/>
      <c r="D8" s="411"/>
      <c r="E8" s="411"/>
      <c r="F8" s="411"/>
      <c r="G8" s="516" t="s">
        <v>702</v>
      </c>
      <c r="H8" s="517"/>
      <c r="I8" s="517"/>
      <c r="J8" s="517"/>
      <c r="K8" s="517"/>
      <c r="L8" s="517"/>
      <c r="M8" s="517"/>
      <c r="N8" s="517"/>
      <c r="O8" s="517"/>
      <c r="P8" s="517"/>
      <c r="Q8" s="517"/>
      <c r="R8" s="517"/>
      <c r="S8" s="517"/>
      <c r="T8" s="517"/>
      <c r="U8" s="517"/>
      <c r="V8" s="517"/>
      <c r="W8" s="517"/>
      <c r="X8" s="517"/>
      <c r="Y8" s="517"/>
      <c r="Z8" s="517"/>
      <c r="AA8" s="517"/>
      <c r="AB8" s="517"/>
      <c r="AC8" s="517"/>
      <c r="AD8" s="518"/>
      <c r="AE8" s="561">
        <v>1000</v>
      </c>
      <c r="AF8" s="561"/>
      <c r="AG8" s="561"/>
      <c r="AH8" s="561"/>
      <c r="AI8" s="561"/>
      <c r="AJ8" s="561"/>
      <c r="AK8" s="561"/>
      <c r="AL8" s="561"/>
      <c r="AM8" s="561"/>
      <c r="AN8" s="561"/>
      <c r="AO8" s="561"/>
      <c r="AP8" s="561"/>
      <c r="AQ8" s="561"/>
      <c r="AR8" s="561"/>
      <c r="AS8" s="561"/>
      <c r="AT8" s="561"/>
      <c r="AU8" s="561"/>
      <c r="AV8" s="561"/>
      <c r="AW8" s="561"/>
      <c r="AX8" s="561"/>
      <c r="AY8" s="561"/>
      <c r="AZ8" s="561"/>
      <c r="BA8" s="561"/>
      <c r="BB8" s="561"/>
      <c r="BC8" s="561"/>
      <c r="BD8" s="561">
        <v>5</v>
      </c>
      <c r="BE8" s="561"/>
      <c r="BF8" s="561"/>
      <c r="BG8" s="561"/>
      <c r="BH8" s="561"/>
      <c r="BI8" s="561"/>
      <c r="BJ8" s="561"/>
      <c r="BK8" s="561"/>
      <c r="BL8" s="561"/>
      <c r="BM8" s="561"/>
      <c r="BN8" s="561"/>
      <c r="BO8" s="561"/>
      <c r="BP8" s="561"/>
      <c r="BQ8" s="561"/>
      <c r="BR8" s="561"/>
      <c r="BS8" s="561"/>
      <c r="BT8" s="561">
        <v>3</v>
      </c>
      <c r="BU8" s="561"/>
      <c r="BV8" s="561"/>
      <c r="BW8" s="561"/>
      <c r="BX8" s="561"/>
      <c r="BY8" s="561"/>
      <c r="BZ8" s="561"/>
      <c r="CA8" s="561"/>
      <c r="CB8" s="561"/>
      <c r="CC8" s="561"/>
      <c r="CD8" s="561"/>
      <c r="CE8" s="561"/>
      <c r="CF8" s="561"/>
      <c r="CG8" s="561"/>
      <c r="CH8" s="561"/>
      <c r="CI8" s="561"/>
      <c r="CJ8" s="487">
        <f>AE8*BD8*BT8</f>
        <v>15000</v>
      </c>
      <c r="CK8" s="488"/>
      <c r="CL8" s="488"/>
      <c r="CM8" s="488"/>
      <c r="CN8" s="488"/>
      <c r="CO8" s="488"/>
      <c r="CP8" s="488"/>
      <c r="CQ8" s="488"/>
      <c r="CR8" s="488"/>
      <c r="CS8" s="488"/>
      <c r="CT8" s="488"/>
      <c r="CU8" s="488"/>
      <c r="CV8" s="488"/>
      <c r="CW8" s="488"/>
      <c r="CX8" s="488"/>
      <c r="CY8" s="488"/>
      <c r="CZ8" s="488"/>
      <c r="DA8" s="489"/>
    </row>
    <row r="9" spans="1:105" s="5" customFormat="1" ht="32.25" customHeight="1" x14ac:dyDescent="0.2">
      <c r="A9" s="411" t="s">
        <v>30</v>
      </c>
      <c r="B9" s="411"/>
      <c r="C9" s="411"/>
      <c r="D9" s="411"/>
      <c r="E9" s="411"/>
      <c r="F9" s="411"/>
      <c r="G9" s="516" t="s">
        <v>703</v>
      </c>
      <c r="H9" s="517"/>
      <c r="I9" s="517"/>
      <c r="J9" s="517"/>
      <c r="K9" s="517"/>
      <c r="L9" s="517"/>
      <c r="M9" s="517"/>
      <c r="N9" s="517"/>
      <c r="O9" s="517"/>
      <c r="P9" s="517"/>
      <c r="Q9" s="517"/>
      <c r="R9" s="517"/>
      <c r="S9" s="517"/>
      <c r="T9" s="517"/>
      <c r="U9" s="517"/>
      <c r="V9" s="517"/>
      <c r="W9" s="517"/>
      <c r="X9" s="517"/>
      <c r="Y9" s="517"/>
      <c r="Z9" s="517"/>
      <c r="AA9" s="517"/>
      <c r="AB9" s="517"/>
      <c r="AC9" s="517"/>
      <c r="AD9" s="518"/>
      <c r="AE9" s="484">
        <v>1200</v>
      </c>
      <c r="AF9" s="485"/>
      <c r="AG9" s="485"/>
      <c r="AH9" s="485"/>
      <c r="AI9" s="485"/>
      <c r="AJ9" s="485"/>
      <c r="AK9" s="485"/>
      <c r="AL9" s="485"/>
      <c r="AM9" s="485"/>
      <c r="AN9" s="485"/>
      <c r="AO9" s="485"/>
      <c r="AP9" s="485"/>
      <c r="AQ9" s="485"/>
      <c r="AR9" s="485"/>
      <c r="AS9" s="485"/>
      <c r="AT9" s="485"/>
      <c r="AU9" s="485"/>
      <c r="AV9" s="485"/>
      <c r="AW9" s="485"/>
      <c r="AX9" s="485"/>
      <c r="AY9" s="485"/>
      <c r="AZ9" s="485"/>
      <c r="BA9" s="485"/>
      <c r="BB9" s="485"/>
      <c r="BC9" s="486"/>
      <c r="BD9" s="484">
        <v>5</v>
      </c>
      <c r="BE9" s="485"/>
      <c r="BF9" s="485"/>
      <c r="BG9" s="485"/>
      <c r="BH9" s="485"/>
      <c r="BI9" s="485"/>
      <c r="BJ9" s="485"/>
      <c r="BK9" s="485"/>
      <c r="BL9" s="485"/>
      <c r="BM9" s="485"/>
      <c r="BN9" s="485"/>
      <c r="BO9" s="485"/>
      <c r="BP9" s="485"/>
      <c r="BQ9" s="485"/>
      <c r="BR9" s="485"/>
      <c r="BS9" s="486"/>
      <c r="BT9" s="484">
        <v>7</v>
      </c>
      <c r="BU9" s="485"/>
      <c r="BV9" s="485"/>
      <c r="BW9" s="485"/>
      <c r="BX9" s="485"/>
      <c r="BY9" s="485"/>
      <c r="BZ9" s="485"/>
      <c r="CA9" s="485"/>
      <c r="CB9" s="485"/>
      <c r="CC9" s="485"/>
      <c r="CD9" s="485"/>
      <c r="CE9" s="485"/>
      <c r="CF9" s="485"/>
      <c r="CG9" s="485"/>
      <c r="CH9" s="485"/>
      <c r="CI9" s="486"/>
      <c r="CJ9" s="487">
        <f>AE9*BD9*BT9</f>
        <v>42000</v>
      </c>
      <c r="CK9" s="488"/>
      <c r="CL9" s="488"/>
      <c r="CM9" s="488"/>
      <c r="CN9" s="488"/>
      <c r="CO9" s="488"/>
      <c r="CP9" s="488"/>
      <c r="CQ9" s="488"/>
      <c r="CR9" s="488"/>
      <c r="CS9" s="488"/>
      <c r="CT9" s="488"/>
      <c r="CU9" s="488"/>
      <c r="CV9" s="488"/>
      <c r="CW9" s="488"/>
      <c r="CX9" s="488"/>
      <c r="CY9" s="488"/>
      <c r="CZ9" s="488"/>
      <c r="DA9" s="489"/>
    </row>
    <row r="10" spans="1:105" s="5" customFormat="1" ht="20.25" customHeight="1" x14ac:dyDescent="0.2">
      <c r="A10" s="490" t="s">
        <v>99</v>
      </c>
      <c r="B10" s="491"/>
      <c r="C10" s="491"/>
      <c r="D10" s="491"/>
      <c r="E10" s="491"/>
      <c r="F10" s="492"/>
      <c r="G10" s="516" t="s">
        <v>704</v>
      </c>
      <c r="H10" s="517"/>
      <c r="I10" s="517"/>
      <c r="J10" s="517"/>
      <c r="K10" s="517"/>
      <c r="L10" s="517"/>
      <c r="M10" s="517"/>
      <c r="N10" s="517"/>
      <c r="O10" s="517"/>
      <c r="P10" s="517"/>
      <c r="Q10" s="517"/>
      <c r="R10" s="517"/>
      <c r="S10" s="517"/>
      <c r="T10" s="517"/>
      <c r="U10" s="517"/>
      <c r="V10" s="517"/>
      <c r="W10" s="517"/>
      <c r="X10" s="517"/>
      <c r="Y10" s="517"/>
      <c r="Z10" s="517"/>
      <c r="AA10" s="517"/>
      <c r="AB10" s="517"/>
      <c r="AC10" s="517"/>
      <c r="AD10" s="518"/>
      <c r="AE10" s="655">
        <v>3000</v>
      </c>
      <c r="AF10" s="656"/>
      <c r="AG10" s="656"/>
      <c r="AH10" s="656"/>
      <c r="AI10" s="656"/>
      <c r="AJ10" s="656"/>
      <c r="AK10" s="656"/>
      <c r="AL10" s="656"/>
      <c r="AM10" s="656"/>
      <c r="AN10" s="656"/>
      <c r="AO10" s="656"/>
      <c r="AP10" s="656"/>
      <c r="AQ10" s="656"/>
      <c r="AR10" s="656"/>
      <c r="AS10" s="656"/>
      <c r="AT10" s="656"/>
      <c r="AU10" s="656"/>
      <c r="AV10" s="656"/>
      <c r="AW10" s="656"/>
      <c r="AX10" s="656"/>
      <c r="AY10" s="656"/>
      <c r="AZ10" s="656"/>
      <c r="BA10" s="656"/>
      <c r="BB10" s="656"/>
      <c r="BC10" s="657"/>
      <c r="BD10" s="484">
        <v>12</v>
      </c>
      <c r="BE10" s="485"/>
      <c r="BF10" s="485"/>
      <c r="BG10" s="485"/>
      <c r="BH10" s="485"/>
      <c r="BI10" s="485"/>
      <c r="BJ10" s="485"/>
      <c r="BK10" s="485"/>
      <c r="BL10" s="485"/>
      <c r="BM10" s="485"/>
      <c r="BN10" s="485"/>
      <c r="BO10" s="485"/>
      <c r="BP10" s="485"/>
      <c r="BQ10" s="485"/>
      <c r="BR10" s="485"/>
      <c r="BS10" s="486"/>
      <c r="BT10" s="484">
        <v>2</v>
      </c>
      <c r="BU10" s="485"/>
      <c r="BV10" s="485"/>
      <c r="BW10" s="485"/>
      <c r="BX10" s="485"/>
      <c r="BY10" s="485"/>
      <c r="BZ10" s="485"/>
      <c r="CA10" s="485"/>
      <c r="CB10" s="485"/>
      <c r="CC10" s="485"/>
      <c r="CD10" s="485"/>
      <c r="CE10" s="485"/>
      <c r="CF10" s="485"/>
      <c r="CG10" s="485"/>
      <c r="CH10" s="485"/>
      <c r="CI10" s="486"/>
      <c r="CJ10" s="487">
        <f>AE10*BD10*BT10</f>
        <v>72000</v>
      </c>
      <c r="CK10" s="488"/>
      <c r="CL10" s="488"/>
      <c r="CM10" s="488"/>
      <c r="CN10" s="488"/>
      <c r="CO10" s="488"/>
      <c r="CP10" s="488"/>
      <c r="CQ10" s="488"/>
      <c r="CR10" s="488"/>
      <c r="CS10" s="488"/>
      <c r="CT10" s="488"/>
      <c r="CU10" s="488"/>
      <c r="CV10" s="488"/>
      <c r="CW10" s="488"/>
      <c r="CX10" s="488"/>
      <c r="CY10" s="488"/>
      <c r="CZ10" s="488"/>
      <c r="DA10" s="489"/>
    </row>
    <row r="11" spans="1:105" s="5" customFormat="1" ht="11.25" customHeight="1" x14ac:dyDescent="0.2">
      <c r="A11" s="411"/>
      <c r="B11" s="411"/>
      <c r="C11" s="411"/>
      <c r="D11" s="411"/>
      <c r="E11" s="411"/>
      <c r="F11" s="411"/>
      <c r="G11" s="418"/>
      <c r="H11" s="418"/>
      <c r="I11" s="418"/>
      <c r="J11" s="418"/>
      <c r="K11" s="418"/>
      <c r="L11" s="418"/>
      <c r="M11" s="418"/>
      <c r="N11" s="418"/>
      <c r="O11" s="418"/>
      <c r="P11" s="418"/>
      <c r="Q11" s="418"/>
      <c r="R11" s="418"/>
      <c r="S11" s="418"/>
      <c r="T11" s="418"/>
      <c r="U11" s="418"/>
      <c r="V11" s="418"/>
      <c r="W11" s="418"/>
      <c r="X11" s="418"/>
      <c r="Y11" s="418"/>
      <c r="Z11" s="418"/>
      <c r="AA11" s="418"/>
      <c r="AB11" s="418"/>
      <c r="AC11" s="418"/>
      <c r="AD11" s="418"/>
      <c r="AE11" s="404"/>
      <c r="AF11" s="404"/>
      <c r="AG11" s="404"/>
      <c r="AH11" s="404"/>
      <c r="AI11" s="404"/>
      <c r="AJ11" s="404"/>
      <c r="AK11" s="404"/>
      <c r="AL11" s="404"/>
      <c r="AM11" s="404"/>
      <c r="AN11" s="404"/>
      <c r="AO11" s="404"/>
      <c r="AP11" s="404"/>
      <c r="AQ11" s="404"/>
      <c r="AR11" s="404"/>
      <c r="AS11" s="404"/>
      <c r="AT11" s="404"/>
      <c r="AU11" s="404"/>
      <c r="AV11" s="404"/>
      <c r="AW11" s="404"/>
      <c r="AX11" s="404"/>
      <c r="AY11" s="404"/>
      <c r="AZ11" s="404"/>
      <c r="BA11" s="404"/>
      <c r="BB11" s="404"/>
      <c r="BC11" s="404"/>
      <c r="BD11" s="404"/>
      <c r="BE11" s="404"/>
      <c r="BF11" s="404"/>
      <c r="BG11" s="404"/>
      <c r="BH11" s="404"/>
      <c r="BI11" s="404"/>
      <c r="BJ11" s="404"/>
      <c r="BK11" s="404"/>
      <c r="BL11" s="404"/>
      <c r="BM11" s="404"/>
      <c r="BN11" s="404"/>
      <c r="BO11" s="404"/>
      <c r="BP11" s="404"/>
      <c r="BQ11" s="404"/>
      <c r="BR11" s="404"/>
      <c r="BS11" s="404"/>
      <c r="BT11" s="404"/>
      <c r="BU11" s="404"/>
      <c r="BV11" s="404"/>
      <c r="BW11" s="404"/>
      <c r="BX11" s="404"/>
      <c r="BY11" s="404"/>
      <c r="BZ11" s="404"/>
      <c r="CA11" s="404"/>
      <c r="CB11" s="404"/>
      <c r="CC11" s="404"/>
      <c r="CD11" s="404"/>
      <c r="CE11" s="404"/>
      <c r="CF11" s="404"/>
      <c r="CG11" s="404"/>
      <c r="CH11" s="404"/>
      <c r="CI11" s="404"/>
      <c r="CJ11" s="551"/>
      <c r="CK11" s="551"/>
      <c r="CL11" s="551"/>
      <c r="CM11" s="551"/>
      <c r="CN11" s="551"/>
      <c r="CO11" s="551"/>
      <c r="CP11" s="551"/>
      <c r="CQ11" s="551"/>
      <c r="CR11" s="551"/>
      <c r="CS11" s="551"/>
      <c r="CT11" s="551"/>
      <c r="CU11" s="551"/>
      <c r="CV11" s="551"/>
      <c r="CW11" s="551"/>
      <c r="CX11" s="551"/>
      <c r="CY11" s="551"/>
      <c r="CZ11" s="551"/>
      <c r="DA11" s="551"/>
    </row>
    <row r="12" spans="1:105" s="5" customFormat="1" ht="15" customHeight="1" x14ac:dyDescent="0.2">
      <c r="A12" s="411"/>
      <c r="B12" s="411"/>
      <c r="C12" s="411"/>
      <c r="D12" s="411"/>
      <c r="E12" s="411"/>
      <c r="F12" s="411"/>
      <c r="G12" s="473" t="s">
        <v>7</v>
      </c>
      <c r="H12" s="473"/>
      <c r="I12" s="473"/>
      <c r="J12" s="473"/>
      <c r="K12" s="473"/>
      <c r="L12" s="473"/>
      <c r="M12" s="473"/>
      <c r="N12" s="473"/>
      <c r="O12" s="473"/>
      <c r="P12" s="473"/>
      <c r="Q12" s="473"/>
      <c r="R12" s="473"/>
      <c r="S12" s="473"/>
      <c r="T12" s="473"/>
      <c r="U12" s="473"/>
      <c r="V12" s="473"/>
      <c r="W12" s="473"/>
      <c r="X12" s="473"/>
      <c r="Y12" s="473"/>
      <c r="Z12" s="473"/>
      <c r="AA12" s="473"/>
      <c r="AB12" s="473"/>
      <c r="AC12" s="473"/>
      <c r="AD12" s="474"/>
      <c r="AE12" s="404" t="s">
        <v>8</v>
      </c>
      <c r="AF12" s="404"/>
      <c r="AG12" s="404"/>
      <c r="AH12" s="404"/>
      <c r="AI12" s="404"/>
      <c r="AJ12" s="404"/>
      <c r="AK12" s="404"/>
      <c r="AL12" s="404"/>
      <c r="AM12" s="404"/>
      <c r="AN12" s="404"/>
      <c r="AO12" s="404"/>
      <c r="AP12" s="404"/>
      <c r="AQ12" s="404"/>
      <c r="AR12" s="404"/>
      <c r="AS12" s="404"/>
      <c r="AT12" s="404"/>
      <c r="AU12" s="404"/>
      <c r="AV12" s="404"/>
      <c r="AW12" s="404"/>
      <c r="AX12" s="404"/>
      <c r="AY12" s="404"/>
      <c r="AZ12" s="404"/>
      <c r="BA12" s="404"/>
      <c r="BB12" s="404"/>
      <c r="BC12" s="404"/>
      <c r="BD12" s="404" t="s">
        <v>8</v>
      </c>
      <c r="BE12" s="404"/>
      <c r="BF12" s="404"/>
      <c r="BG12" s="404"/>
      <c r="BH12" s="404"/>
      <c r="BI12" s="404"/>
      <c r="BJ12" s="404"/>
      <c r="BK12" s="404"/>
      <c r="BL12" s="404"/>
      <c r="BM12" s="404"/>
      <c r="BN12" s="404"/>
      <c r="BO12" s="404"/>
      <c r="BP12" s="404"/>
      <c r="BQ12" s="404"/>
      <c r="BR12" s="404"/>
      <c r="BS12" s="404"/>
      <c r="BT12" s="404" t="s">
        <v>8</v>
      </c>
      <c r="BU12" s="404"/>
      <c r="BV12" s="404"/>
      <c r="BW12" s="404"/>
      <c r="BX12" s="404"/>
      <c r="BY12" s="404"/>
      <c r="BZ12" s="404"/>
      <c r="CA12" s="404"/>
      <c r="CB12" s="404"/>
      <c r="CC12" s="404"/>
      <c r="CD12" s="404"/>
      <c r="CE12" s="404"/>
      <c r="CF12" s="404"/>
      <c r="CG12" s="404"/>
      <c r="CH12" s="404"/>
      <c r="CI12" s="404"/>
      <c r="CJ12" s="589">
        <f>SUM(CJ8:DA11)</f>
        <v>129000</v>
      </c>
      <c r="CK12" s="589"/>
      <c r="CL12" s="589"/>
      <c r="CM12" s="589"/>
      <c r="CN12" s="589"/>
      <c r="CO12" s="589"/>
      <c r="CP12" s="589"/>
      <c r="CQ12" s="589"/>
      <c r="CR12" s="589"/>
      <c r="CS12" s="589"/>
      <c r="CT12" s="589"/>
      <c r="CU12" s="589"/>
      <c r="CV12" s="589"/>
      <c r="CW12" s="589"/>
      <c r="CX12" s="589"/>
      <c r="CY12" s="589"/>
      <c r="CZ12" s="589"/>
      <c r="DA12" s="589"/>
    </row>
    <row r="14" spans="1:105" s="6" customFormat="1" ht="14.25" x14ac:dyDescent="0.2">
      <c r="A14" s="465" t="s">
        <v>18</v>
      </c>
      <c r="B14" s="465"/>
      <c r="C14" s="465"/>
      <c r="D14" s="465"/>
      <c r="E14" s="465"/>
      <c r="F14" s="465"/>
      <c r="G14" s="465"/>
      <c r="H14" s="465"/>
      <c r="I14" s="465"/>
      <c r="J14" s="465"/>
      <c r="K14" s="465"/>
      <c r="L14" s="465"/>
      <c r="M14" s="465"/>
      <c r="N14" s="465"/>
      <c r="O14" s="465"/>
      <c r="P14" s="465"/>
      <c r="Q14" s="465"/>
      <c r="R14" s="465"/>
      <c r="S14" s="465"/>
      <c r="T14" s="465"/>
      <c r="U14" s="465"/>
      <c r="V14" s="465"/>
      <c r="W14" s="465"/>
      <c r="X14" s="465"/>
      <c r="Y14" s="465"/>
      <c r="Z14" s="465"/>
      <c r="AA14" s="465"/>
      <c r="AB14" s="465"/>
      <c r="AC14" s="465"/>
      <c r="AD14" s="465"/>
      <c r="AE14" s="465"/>
      <c r="AF14" s="465"/>
      <c r="AG14" s="465"/>
      <c r="AH14" s="465"/>
      <c r="AI14" s="465"/>
      <c r="AJ14" s="465"/>
      <c r="AK14" s="465"/>
      <c r="AL14" s="465"/>
      <c r="AM14" s="465"/>
      <c r="AN14" s="465"/>
      <c r="AO14" s="465"/>
      <c r="AP14" s="465"/>
      <c r="AQ14" s="465"/>
      <c r="AR14" s="465"/>
      <c r="AS14" s="465"/>
      <c r="AT14" s="465"/>
      <c r="AU14" s="465"/>
      <c r="AV14" s="465"/>
      <c r="AW14" s="465"/>
      <c r="AX14" s="465"/>
      <c r="AY14" s="465"/>
      <c r="AZ14" s="465"/>
      <c r="BA14" s="465"/>
      <c r="BB14" s="465"/>
      <c r="BC14" s="465"/>
      <c r="BD14" s="465"/>
      <c r="BE14" s="465"/>
      <c r="BF14" s="465"/>
      <c r="BG14" s="465"/>
      <c r="BH14" s="465"/>
      <c r="BI14" s="465"/>
      <c r="BJ14" s="465"/>
      <c r="BK14" s="465"/>
      <c r="BL14" s="465"/>
      <c r="BM14" s="465"/>
      <c r="BN14" s="465"/>
      <c r="BO14" s="465"/>
      <c r="BP14" s="465"/>
      <c r="BQ14" s="465"/>
      <c r="BR14" s="465"/>
      <c r="BS14" s="465"/>
      <c r="BT14" s="465"/>
      <c r="BU14" s="465"/>
      <c r="BV14" s="465"/>
      <c r="BW14" s="465"/>
      <c r="BX14" s="465"/>
      <c r="BY14" s="465"/>
      <c r="BZ14" s="465"/>
      <c r="CA14" s="465"/>
      <c r="CB14" s="465"/>
      <c r="CC14" s="465"/>
      <c r="CD14" s="465"/>
      <c r="CE14" s="465"/>
      <c r="CF14" s="465"/>
      <c r="CG14" s="465"/>
      <c r="CH14" s="465"/>
      <c r="CI14" s="465"/>
      <c r="CJ14" s="465"/>
      <c r="CK14" s="465"/>
      <c r="CL14" s="465"/>
      <c r="CM14" s="465"/>
      <c r="CN14" s="465"/>
      <c r="CO14" s="465"/>
      <c r="CP14" s="465"/>
      <c r="CQ14" s="465"/>
      <c r="CR14" s="465"/>
      <c r="CS14" s="465"/>
      <c r="CT14" s="465"/>
      <c r="CU14" s="465"/>
      <c r="CV14" s="465"/>
      <c r="CW14" s="465"/>
      <c r="CX14" s="465"/>
      <c r="CY14" s="465"/>
      <c r="CZ14" s="465"/>
      <c r="DA14" s="465"/>
    </row>
    <row r="15" spans="1:105" ht="10.5" customHeight="1" x14ac:dyDescent="0.25"/>
    <row r="16" spans="1:105" s="3" customFormat="1" ht="55.5" customHeight="1" x14ac:dyDescent="0.2">
      <c r="A16" s="466" t="s">
        <v>0</v>
      </c>
      <c r="B16" s="467"/>
      <c r="C16" s="467"/>
      <c r="D16" s="467"/>
      <c r="E16" s="467"/>
      <c r="F16" s="468"/>
      <c r="G16" s="466" t="s">
        <v>19</v>
      </c>
      <c r="H16" s="467"/>
      <c r="I16" s="467"/>
      <c r="J16" s="467"/>
      <c r="K16" s="467"/>
      <c r="L16" s="467"/>
      <c r="M16" s="467"/>
      <c r="N16" s="467"/>
      <c r="O16" s="467"/>
      <c r="P16" s="467"/>
      <c r="Q16" s="467"/>
      <c r="R16" s="467"/>
      <c r="S16" s="467"/>
      <c r="T16" s="467"/>
      <c r="U16" s="467"/>
      <c r="V16" s="467"/>
      <c r="W16" s="467"/>
      <c r="X16" s="467"/>
      <c r="Y16" s="467"/>
      <c r="Z16" s="467"/>
      <c r="AA16" s="467"/>
      <c r="AB16" s="467"/>
      <c r="AC16" s="467"/>
      <c r="AD16" s="468"/>
      <c r="AE16" s="466" t="s">
        <v>20</v>
      </c>
      <c r="AF16" s="467"/>
      <c r="AG16" s="467"/>
      <c r="AH16" s="467"/>
      <c r="AI16" s="467"/>
      <c r="AJ16" s="467"/>
      <c r="AK16" s="467"/>
      <c r="AL16" s="467"/>
      <c r="AM16" s="467"/>
      <c r="AN16" s="467"/>
      <c r="AO16" s="467"/>
      <c r="AP16" s="467"/>
      <c r="AQ16" s="467"/>
      <c r="AR16" s="467"/>
      <c r="AS16" s="467"/>
      <c r="AT16" s="467"/>
      <c r="AU16" s="467"/>
      <c r="AV16" s="467"/>
      <c r="AW16" s="467"/>
      <c r="AX16" s="467"/>
      <c r="AY16" s="468"/>
      <c r="AZ16" s="466" t="s">
        <v>21</v>
      </c>
      <c r="BA16" s="467"/>
      <c r="BB16" s="467"/>
      <c r="BC16" s="467"/>
      <c r="BD16" s="467"/>
      <c r="BE16" s="467"/>
      <c r="BF16" s="467"/>
      <c r="BG16" s="467"/>
      <c r="BH16" s="467"/>
      <c r="BI16" s="467"/>
      <c r="BJ16" s="467"/>
      <c r="BK16" s="467"/>
      <c r="BL16" s="467"/>
      <c r="BM16" s="467"/>
      <c r="BN16" s="467"/>
      <c r="BO16" s="467"/>
      <c r="BP16" s="467"/>
      <c r="BQ16" s="468"/>
      <c r="BR16" s="466" t="s">
        <v>22</v>
      </c>
      <c r="BS16" s="467"/>
      <c r="BT16" s="467"/>
      <c r="BU16" s="467"/>
      <c r="BV16" s="467"/>
      <c r="BW16" s="467"/>
      <c r="BX16" s="467"/>
      <c r="BY16" s="467"/>
      <c r="BZ16" s="467"/>
      <c r="CA16" s="467"/>
      <c r="CB16" s="467"/>
      <c r="CC16" s="467"/>
      <c r="CD16" s="467"/>
      <c r="CE16" s="467"/>
      <c r="CF16" s="467"/>
      <c r="CG16" s="467"/>
      <c r="CH16" s="467"/>
      <c r="CI16" s="468"/>
      <c r="CJ16" s="466" t="s">
        <v>17</v>
      </c>
      <c r="CK16" s="467"/>
      <c r="CL16" s="467"/>
      <c r="CM16" s="467"/>
      <c r="CN16" s="467"/>
      <c r="CO16" s="467"/>
      <c r="CP16" s="467"/>
      <c r="CQ16" s="467"/>
      <c r="CR16" s="467"/>
      <c r="CS16" s="467"/>
      <c r="CT16" s="467"/>
      <c r="CU16" s="467"/>
      <c r="CV16" s="467"/>
      <c r="CW16" s="467"/>
      <c r="CX16" s="467"/>
      <c r="CY16" s="467"/>
      <c r="CZ16" s="467"/>
      <c r="DA16" s="468"/>
    </row>
    <row r="17" spans="1:105" s="4" customFormat="1" ht="12.75" x14ac:dyDescent="0.2">
      <c r="A17" s="472">
        <v>1</v>
      </c>
      <c r="B17" s="472"/>
      <c r="C17" s="472"/>
      <c r="D17" s="472"/>
      <c r="E17" s="472"/>
      <c r="F17" s="472"/>
      <c r="G17" s="472">
        <v>2</v>
      </c>
      <c r="H17" s="472"/>
      <c r="I17" s="472"/>
      <c r="J17" s="472"/>
      <c r="K17" s="472"/>
      <c r="L17" s="472"/>
      <c r="M17" s="472"/>
      <c r="N17" s="472"/>
      <c r="O17" s="472"/>
      <c r="P17" s="472"/>
      <c r="Q17" s="472"/>
      <c r="R17" s="472"/>
      <c r="S17" s="472"/>
      <c r="T17" s="472"/>
      <c r="U17" s="472"/>
      <c r="V17" s="472"/>
      <c r="W17" s="472"/>
      <c r="X17" s="472"/>
      <c r="Y17" s="472"/>
      <c r="Z17" s="472"/>
      <c r="AA17" s="472"/>
      <c r="AB17" s="472"/>
      <c r="AC17" s="472"/>
      <c r="AD17" s="472"/>
      <c r="AE17" s="472">
        <v>3</v>
      </c>
      <c r="AF17" s="472"/>
      <c r="AG17" s="472"/>
      <c r="AH17" s="472"/>
      <c r="AI17" s="472"/>
      <c r="AJ17" s="472"/>
      <c r="AK17" s="472"/>
      <c r="AL17" s="472"/>
      <c r="AM17" s="472"/>
      <c r="AN17" s="472"/>
      <c r="AO17" s="472"/>
      <c r="AP17" s="472"/>
      <c r="AQ17" s="472"/>
      <c r="AR17" s="472"/>
      <c r="AS17" s="472"/>
      <c r="AT17" s="472"/>
      <c r="AU17" s="472"/>
      <c r="AV17" s="472"/>
      <c r="AW17" s="472"/>
      <c r="AX17" s="472"/>
      <c r="AY17" s="472"/>
      <c r="AZ17" s="472">
        <v>4</v>
      </c>
      <c r="BA17" s="472"/>
      <c r="BB17" s="472"/>
      <c r="BC17" s="472"/>
      <c r="BD17" s="472"/>
      <c r="BE17" s="472"/>
      <c r="BF17" s="472"/>
      <c r="BG17" s="472"/>
      <c r="BH17" s="472"/>
      <c r="BI17" s="472"/>
      <c r="BJ17" s="472"/>
      <c r="BK17" s="472"/>
      <c r="BL17" s="472"/>
      <c r="BM17" s="472"/>
      <c r="BN17" s="472"/>
      <c r="BO17" s="472"/>
      <c r="BP17" s="472"/>
      <c r="BQ17" s="472"/>
      <c r="BR17" s="472">
        <v>5</v>
      </c>
      <c r="BS17" s="472"/>
      <c r="BT17" s="472"/>
      <c r="BU17" s="472"/>
      <c r="BV17" s="472"/>
      <c r="BW17" s="472"/>
      <c r="BX17" s="472"/>
      <c r="BY17" s="472"/>
      <c r="BZ17" s="472"/>
      <c r="CA17" s="472"/>
      <c r="CB17" s="472"/>
      <c r="CC17" s="472"/>
      <c r="CD17" s="472"/>
      <c r="CE17" s="472"/>
      <c r="CF17" s="472"/>
      <c r="CG17" s="472"/>
      <c r="CH17" s="472"/>
      <c r="CI17" s="472"/>
      <c r="CJ17" s="472">
        <v>6</v>
      </c>
      <c r="CK17" s="472"/>
      <c r="CL17" s="472"/>
      <c r="CM17" s="472"/>
      <c r="CN17" s="472"/>
      <c r="CO17" s="472"/>
      <c r="CP17" s="472"/>
      <c r="CQ17" s="472"/>
      <c r="CR17" s="472"/>
      <c r="CS17" s="472"/>
      <c r="CT17" s="472"/>
      <c r="CU17" s="472"/>
      <c r="CV17" s="472"/>
      <c r="CW17" s="472"/>
      <c r="CX17" s="472"/>
      <c r="CY17" s="472"/>
      <c r="CZ17" s="472"/>
      <c r="DA17" s="472"/>
    </row>
    <row r="18" spans="1:105" s="5" customFormat="1" ht="12.75" customHeight="1" x14ac:dyDescent="0.2">
      <c r="A18" s="411" t="s">
        <v>26</v>
      </c>
      <c r="B18" s="411"/>
      <c r="C18" s="411"/>
      <c r="D18" s="411"/>
      <c r="E18" s="411"/>
      <c r="F18" s="411"/>
      <c r="G18" s="622"/>
      <c r="H18" s="622"/>
      <c r="I18" s="622"/>
      <c r="J18" s="622"/>
      <c r="K18" s="622"/>
      <c r="L18" s="622"/>
      <c r="M18" s="622"/>
      <c r="N18" s="622"/>
      <c r="O18" s="622"/>
      <c r="P18" s="622"/>
      <c r="Q18" s="622"/>
      <c r="R18" s="622"/>
      <c r="S18" s="622"/>
      <c r="T18" s="622"/>
      <c r="U18" s="622"/>
      <c r="V18" s="622"/>
      <c r="W18" s="622"/>
      <c r="X18" s="622"/>
      <c r="Y18" s="622"/>
      <c r="Z18" s="622"/>
      <c r="AA18" s="622"/>
      <c r="AB18" s="622"/>
      <c r="AC18" s="622"/>
      <c r="AD18" s="622"/>
      <c r="AE18" s="684"/>
      <c r="AF18" s="684"/>
      <c r="AG18" s="684"/>
      <c r="AH18" s="684"/>
      <c r="AI18" s="684"/>
      <c r="AJ18" s="684"/>
      <c r="AK18" s="684"/>
      <c r="AL18" s="684"/>
      <c r="AM18" s="684"/>
      <c r="AN18" s="684"/>
      <c r="AO18" s="684"/>
      <c r="AP18" s="684"/>
      <c r="AQ18" s="684"/>
      <c r="AR18" s="684"/>
      <c r="AS18" s="684"/>
      <c r="AT18" s="684"/>
      <c r="AU18" s="684"/>
      <c r="AV18" s="684"/>
      <c r="AW18" s="684"/>
      <c r="AX18" s="684"/>
      <c r="AY18" s="684"/>
      <c r="AZ18" s="561"/>
      <c r="BA18" s="561"/>
      <c r="BB18" s="561"/>
      <c r="BC18" s="561"/>
      <c r="BD18" s="561"/>
      <c r="BE18" s="561"/>
      <c r="BF18" s="561"/>
      <c r="BG18" s="561"/>
      <c r="BH18" s="561"/>
      <c r="BI18" s="561"/>
      <c r="BJ18" s="561"/>
      <c r="BK18" s="561"/>
      <c r="BL18" s="561"/>
      <c r="BM18" s="561"/>
      <c r="BN18" s="561"/>
      <c r="BO18" s="561"/>
      <c r="BP18" s="561"/>
      <c r="BQ18" s="561"/>
      <c r="BR18" s="574"/>
      <c r="BS18" s="574"/>
      <c r="BT18" s="574"/>
      <c r="BU18" s="574"/>
      <c r="BV18" s="574"/>
      <c r="BW18" s="574"/>
      <c r="BX18" s="574"/>
      <c r="BY18" s="574"/>
      <c r="BZ18" s="574"/>
      <c r="CA18" s="574"/>
      <c r="CB18" s="574"/>
      <c r="CC18" s="574"/>
      <c r="CD18" s="574"/>
      <c r="CE18" s="574"/>
      <c r="CF18" s="574"/>
      <c r="CG18" s="574"/>
      <c r="CH18" s="574"/>
      <c r="CI18" s="574"/>
      <c r="CJ18" s="574"/>
      <c r="CK18" s="574"/>
      <c r="CL18" s="574"/>
      <c r="CM18" s="574"/>
      <c r="CN18" s="574"/>
      <c r="CO18" s="574"/>
      <c r="CP18" s="574"/>
      <c r="CQ18" s="574"/>
      <c r="CR18" s="574"/>
      <c r="CS18" s="574"/>
      <c r="CT18" s="574"/>
      <c r="CU18" s="574"/>
      <c r="CV18" s="574"/>
      <c r="CW18" s="574"/>
      <c r="CX18" s="574"/>
      <c r="CY18" s="574"/>
      <c r="CZ18" s="574"/>
      <c r="DA18" s="574"/>
    </row>
    <row r="19" spans="1:105" s="5" customFormat="1" ht="15" customHeight="1" x14ac:dyDescent="0.2">
      <c r="A19" s="411"/>
      <c r="B19" s="411"/>
      <c r="C19" s="411"/>
      <c r="D19" s="411"/>
      <c r="E19" s="411"/>
      <c r="F19" s="411"/>
      <c r="G19" s="418"/>
      <c r="H19" s="418"/>
      <c r="I19" s="418"/>
      <c r="J19" s="418"/>
      <c r="K19" s="418"/>
      <c r="L19" s="418"/>
      <c r="M19" s="418"/>
      <c r="N19" s="418"/>
      <c r="O19" s="418"/>
      <c r="P19" s="418"/>
      <c r="Q19" s="418"/>
      <c r="R19" s="418"/>
      <c r="S19" s="418"/>
      <c r="T19" s="418"/>
      <c r="U19" s="418"/>
      <c r="V19" s="418"/>
      <c r="W19" s="418"/>
      <c r="X19" s="418"/>
      <c r="Y19" s="418"/>
      <c r="Z19" s="418"/>
      <c r="AA19" s="418"/>
      <c r="AB19" s="418"/>
      <c r="AC19" s="418"/>
      <c r="AD19" s="418"/>
      <c r="AE19" s="404"/>
      <c r="AF19" s="404"/>
      <c r="AG19" s="404"/>
      <c r="AH19" s="404"/>
      <c r="AI19" s="404"/>
      <c r="AJ19" s="404"/>
      <c r="AK19" s="404"/>
      <c r="AL19" s="404"/>
      <c r="AM19" s="404"/>
      <c r="AN19" s="404"/>
      <c r="AO19" s="404"/>
      <c r="AP19" s="404"/>
      <c r="AQ19" s="404"/>
      <c r="AR19" s="404"/>
      <c r="AS19" s="404"/>
      <c r="AT19" s="404"/>
      <c r="AU19" s="404"/>
      <c r="AV19" s="404"/>
      <c r="AW19" s="404"/>
      <c r="AX19" s="404"/>
      <c r="AY19" s="404"/>
      <c r="AZ19" s="404"/>
      <c r="BA19" s="404"/>
      <c r="BB19" s="404"/>
      <c r="BC19" s="404"/>
      <c r="BD19" s="404"/>
      <c r="BE19" s="404"/>
      <c r="BF19" s="404"/>
      <c r="BG19" s="404"/>
      <c r="BH19" s="404"/>
      <c r="BI19" s="404"/>
      <c r="BJ19" s="404"/>
      <c r="BK19" s="404"/>
      <c r="BL19" s="404"/>
      <c r="BM19" s="404"/>
      <c r="BN19" s="404"/>
      <c r="BO19" s="404"/>
      <c r="BP19" s="404"/>
      <c r="BQ19" s="404"/>
      <c r="BR19" s="551"/>
      <c r="BS19" s="551"/>
      <c r="BT19" s="551"/>
      <c r="BU19" s="551"/>
      <c r="BV19" s="551"/>
      <c r="BW19" s="551"/>
      <c r="BX19" s="551"/>
      <c r="BY19" s="551"/>
      <c r="BZ19" s="551"/>
      <c r="CA19" s="551"/>
      <c r="CB19" s="551"/>
      <c r="CC19" s="551"/>
      <c r="CD19" s="551"/>
      <c r="CE19" s="551"/>
      <c r="CF19" s="551"/>
      <c r="CG19" s="551"/>
      <c r="CH19" s="551"/>
      <c r="CI19" s="551"/>
      <c r="CJ19" s="551"/>
      <c r="CK19" s="551"/>
      <c r="CL19" s="551"/>
      <c r="CM19" s="551"/>
      <c r="CN19" s="551"/>
      <c r="CO19" s="551"/>
      <c r="CP19" s="551"/>
      <c r="CQ19" s="551"/>
      <c r="CR19" s="551"/>
      <c r="CS19" s="551"/>
      <c r="CT19" s="551"/>
      <c r="CU19" s="551"/>
      <c r="CV19" s="551"/>
      <c r="CW19" s="551"/>
      <c r="CX19" s="551"/>
      <c r="CY19" s="551"/>
      <c r="CZ19" s="551"/>
      <c r="DA19" s="551"/>
    </row>
    <row r="20" spans="1:105" s="5" customFormat="1" ht="15" customHeight="1" x14ac:dyDescent="0.2">
      <c r="A20" s="411"/>
      <c r="B20" s="411"/>
      <c r="C20" s="411"/>
      <c r="D20" s="411"/>
      <c r="E20" s="411"/>
      <c r="F20" s="411"/>
      <c r="G20" s="473" t="s">
        <v>7</v>
      </c>
      <c r="H20" s="473"/>
      <c r="I20" s="473"/>
      <c r="J20" s="473"/>
      <c r="K20" s="473"/>
      <c r="L20" s="473"/>
      <c r="M20" s="473"/>
      <c r="N20" s="473"/>
      <c r="O20" s="473"/>
      <c r="P20" s="473"/>
      <c r="Q20" s="473"/>
      <c r="R20" s="473"/>
      <c r="S20" s="473"/>
      <c r="T20" s="473"/>
      <c r="U20" s="473"/>
      <c r="V20" s="473"/>
      <c r="W20" s="473"/>
      <c r="X20" s="473"/>
      <c r="Y20" s="473"/>
      <c r="Z20" s="473"/>
      <c r="AA20" s="473"/>
      <c r="AB20" s="473"/>
      <c r="AC20" s="473"/>
      <c r="AD20" s="474"/>
      <c r="AE20" s="404" t="s">
        <v>8</v>
      </c>
      <c r="AF20" s="404"/>
      <c r="AG20" s="404"/>
      <c r="AH20" s="404"/>
      <c r="AI20" s="404"/>
      <c r="AJ20" s="404"/>
      <c r="AK20" s="404"/>
      <c r="AL20" s="404"/>
      <c r="AM20" s="404"/>
      <c r="AN20" s="404"/>
      <c r="AO20" s="404"/>
      <c r="AP20" s="404"/>
      <c r="AQ20" s="404"/>
      <c r="AR20" s="404"/>
      <c r="AS20" s="404"/>
      <c r="AT20" s="404"/>
      <c r="AU20" s="404"/>
      <c r="AV20" s="404"/>
      <c r="AW20" s="404"/>
      <c r="AX20" s="404"/>
      <c r="AY20" s="404"/>
      <c r="AZ20" s="404" t="s">
        <v>8</v>
      </c>
      <c r="BA20" s="404"/>
      <c r="BB20" s="404"/>
      <c r="BC20" s="404"/>
      <c r="BD20" s="404"/>
      <c r="BE20" s="404"/>
      <c r="BF20" s="404"/>
      <c r="BG20" s="404"/>
      <c r="BH20" s="404"/>
      <c r="BI20" s="404"/>
      <c r="BJ20" s="404"/>
      <c r="BK20" s="404"/>
      <c r="BL20" s="404"/>
      <c r="BM20" s="404"/>
      <c r="BN20" s="404"/>
      <c r="BO20" s="404"/>
      <c r="BP20" s="404"/>
      <c r="BQ20" s="404"/>
      <c r="BR20" s="551" t="s">
        <v>8</v>
      </c>
      <c r="BS20" s="551"/>
      <c r="BT20" s="551"/>
      <c r="BU20" s="551"/>
      <c r="BV20" s="551"/>
      <c r="BW20" s="551"/>
      <c r="BX20" s="551"/>
      <c r="BY20" s="551"/>
      <c r="BZ20" s="551"/>
      <c r="CA20" s="551"/>
      <c r="CB20" s="551"/>
      <c r="CC20" s="551"/>
      <c r="CD20" s="551"/>
      <c r="CE20" s="551"/>
      <c r="CF20" s="551"/>
      <c r="CG20" s="551"/>
      <c r="CH20" s="551"/>
      <c r="CI20" s="551"/>
      <c r="CJ20" s="589"/>
      <c r="CK20" s="589"/>
      <c r="CL20" s="589"/>
      <c r="CM20" s="589"/>
      <c r="CN20" s="589"/>
      <c r="CO20" s="589"/>
      <c r="CP20" s="589"/>
      <c r="CQ20" s="589"/>
      <c r="CR20" s="589"/>
      <c r="CS20" s="589"/>
      <c r="CT20" s="589"/>
      <c r="CU20" s="589"/>
      <c r="CV20" s="589"/>
      <c r="CW20" s="589"/>
      <c r="CX20" s="589"/>
      <c r="CY20" s="589"/>
      <c r="CZ20" s="589"/>
      <c r="DA20" s="589"/>
    </row>
    <row r="22" spans="1:105" s="6" customFormat="1" ht="41.25" customHeight="1" x14ac:dyDescent="0.2">
      <c r="A22" s="659" t="s">
        <v>23</v>
      </c>
      <c r="B22" s="659"/>
      <c r="C22" s="659"/>
      <c r="D22" s="659"/>
      <c r="E22" s="659"/>
      <c r="F22" s="659"/>
      <c r="G22" s="659"/>
      <c r="H22" s="659"/>
      <c r="I22" s="659"/>
      <c r="J22" s="659"/>
      <c r="K22" s="659"/>
      <c r="L22" s="659"/>
      <c r="M22" s="659"/>
      <c r="N22" s="659"/>
      <c r="O22" s="659"/>
      <c r="P22" s="659"/>
      <c r="Q22" s="659"/>
      <c r="R22" s="659"/>
      <c r="S22" s="659"/>
      <c r="T22" s="659"/>
      <c r="U22" s="659"/>
      <c r="V22" s="659"/>
      <c r="W22" s="659"/>
      <c r="X22" s="659"/>
      <c r="Y22" s="659"/>
      <c r="Z22" s="659"/>
      <c r="AA22" s="659"/>
      <c r="AB22" s="659"/>
      <c r="AC22" s="659"/>
      <c r="AD22" s="659"/>
      <c r="AE22" s="659"/>
      <c r="AF22" s="659"/>
      <c r="AG22" s="659"/>
      <c r="AH22" s="659"/>
      <c r="AI22" s="659"/>
      <c r="AJ22" s="659"/>
      <c r="AK22" s="659"/>
      <c r="AL22" s="659"/>
      <c r="AM22" s="659"/>
      <c r="AN22" s="659"/>
      <c r="AO22" s="659"/>
      <c r="AP22" s="659"/>
      <c r="AQ22" s="659"/>
      <c r="AR22" s="659"/>
      <c r="AS22" s="659"/>
      <c r="AT22" s="659"/>
      <c r="AU22" s="659"/>
      <c r="AV22" s="659"/>
      <c r="AW22" s="659"/>
      <c r="AX22" s="659"/>
      <c r="AY22" s="659"/>
      <c r="AZ22" s="659"/>
      <c r="BA22" s="659"/>
      <c r="BB22" s="659"/>
      <c r="BC22" s="659"/>
      <c r="BD22" s="659"/>
      <c r="BE22" s="659"/>
      <c r="BF22" s="659"/>
      <c r="BG22" s="659"/>
      <c r="BH22" s="659"/>
      <c r="BI22" s="659"/>
      <c r="BJ22" s="659"/>
      <c r="BK22" s="659"/>
      <c r="BL22" s="659"/>
      <c r="BM22" s="659"/>
      <c r="BN22" s="659"/>
      <c r="BO22" s="659"/>
      <c r="BP22" s="659"/>
      <c r="BQ22" s="659"/>
      <c r="BR22" s="659"/>
      <c r="BS22" s="659"/>
      <c r="BT22" s="659"/>
      <c r="BU22" s="659"/>
      <c r="BV22" s="659"/>
      <c r="BW22" s="659"/>
      <c r="BX22" s="659"/>
      <c r="BY22" s="659"/>
      <c r="BZ22" s="659"/>
      <c r="CA22" s="659"/>
      <c r="CB22" s="659"/>
      <c r="CC22" s="659"/>
      <c r="CD22" s="659"/>
      <c r="CE22" s="659"/>
      <c r="CF22" s="659"/>
      <c r="CG22" s="659"/>
      <c r="CH22" s="659"/>
      <c r="CI22" s="659"/>
      <c r="CJ22" s="659"/>
      <c r="CK22" s="659"/>
      <c r="CL22" s="659"/>
      <c r="CM22" s="659"/>
      <c r="CN22" s="659"/>
      <c r="CO22" s="659"/>
      <c r="CP22" s="659"/>
      <c r="CQ22" s="659"/>
      <c r="CR22" s="659"/>
      <c r="CS22" s="659"/>
      <c r="CT22" s="659"/>
      <c r="CU22" s="659"/>
      <c r="CV22" s="659"/>
      <c r="CW22" s="659"/>
      <c r="CX22" s="659"/>
      <c r="CY22" s="659"/>
      <c r="CZ22" s="659"/>
      <c r="DA22" s="659"/>
    </row>
    <row r="23" spans="1:105" ht="10.5" customHeight="1" x14ac:dyDescent="0.25"/>
    <row r="24" spans="1:105" ht="55.5" customHeight="1" x14ac:dyDescent="0.25">
      <c r="A24" s="466" t="s">
        <v>0</v>
      </c>
      <c r="B24" s="467"/>
      <c r="C24" s="467"/>
      <c r="D24" s="467"/>
      <c r="E24" s="467"/>
      <c r="F24" s="468"/>
      <c r="G24" s="466" t="s">
        <v>78</v>
      </c>
      <c r="H24" s="467"/>
      <c r="I24" s="467"/>
      <c r="J24" s="467"/>
      <c r="K24" s="467"/>
      <c r="L24" s="467"/>
      <c r="M24" s="467"/>
      <c r="N24" s="467"/>
      <c r="O24" s="467"/>
      <c r="P24" s="467"/>
      <c r="Q24" s="467"/>
      <c r="R24" s="467"/>
      <c r="S24" s="467"/>
      <c r="T24" s="467"/>
      <c r="U24" s="467"/>
      <c r="V24" s="467"/>
      <c r="W24" s="467"/>
      <c r="X24" s="467"/>
      <c r="Y24" s="467"/>
      <c r="Z24" s="467"/>
      <c r="AA24" s="467"/>
      <c r="AB24" s="467"/>
      <c r="AC24" s="467"/>
      <c r="AD24" s="467"/>
      <c r="AE24" s="467"/>
      <c r="AF24" s="467"/>
      <c r="AG24" s="467"/>
      <c r="AH24" s="467"/>
      <c r="AI24" s="467"/>
      <c r="AJ24" s="467"/>
      <c r="AK24" s="467"/>
      <c r="AL24" s="467"/>
      <c r="AM24" s="467"/>
      <c r="AN24" s="467"/>
      <c r="AO24" s="467"/>
      <c r="AP24" s="467"/>
      <c r="AQ24" s="467"/>
      <c r="AR24" s="467"/>
      <c r="AS24" s="467"/>
      <c r="AT24" s="467"/>
      <c r="AU24" s="467"/>
      <c r="AV24" s="467"/>
      <c r="AW24" s="467"/>
      <c r="AX24" s="467"/>
      <c r="AY24" s="467"/>
      <c r="AZ24" s="467"/>
      <c r="BA24" s="467"/>
      <c r="BB24" s="467"/>
      <c r="BC24" s="467"/>
      <c r="BD24" s="467"/>
      <c r="BE24" s="467"/>
      <c r="BF24" s="467"/>
      <c r="BG24" s="467"/>
      <c r="BH24" s="467"/>
      <c r="BI24" s="467"/>
      <c r="BJ24" s="467"/>
      <c r="BK24" s="467"/>
      <c r="BL24" s="467"/>
      <c r="BM24" s="467"/>
      <c r="BN24" s="467"/>
      <c r="BO24" s="467"/>
      <c r="BP24" s="467"/>
      <c r="BQ24" s="467"/>
      <c r="BR24" s="467"/>
      <c r="BS24" s="467"/>
      <c r="BT24" s="467"/>
      <c r="BU24" s="467"/>
      <c r="BV24" s="468"/>
      <c r="BW24" s="466" t="s">
        <v>25</v>
      </c>
      <c r="BX24" s="467"/>
      <c r="BY24" s="467"/>
      <c r="BZ24" s="467"/>
      <c r="CA24" s="467"/>
      <c r="CB24" s="467"/>
      <c r="CC24" s="467"/>
      <c r="CD24" s="467"/>
      <c r="CE24" s="467"/>
      <c r="CF24" s="467"/>
      <c r="CG24" s="467"/>
      <c r="CH24" s="467"/>
      <c r="CI24" s="467"/>
      <c r="CJ24" s="467"/>
      <c r="CK24" s="467"/>
      <c r="CL24" s="468"/>
      <c r="CM24" s="466" t="s">
        <v>24</v>
      </c>
      <c r="CN24" s="467"/>
      <c r="CO24" s="467"/>
      <c r="CP24" s="467"/>
      <c r="CQ24" s="467"/>
      <c r="CR24" s="467"/>
      <c r="CS24" s="467"/>
      <c r="CT24" s="467"/>
      <c r="CU24" s="467"/>
      <c r="CV24" s="467"/>
      <c r="CW24" s="467"/>
      <c r="CX24" s="467"/>
      <c r="CY24" s="467"/>
      <c r="CZ24" s="467"/>
      <c r="DA24" s="468"/>
    </row>
    <row r="25" spans="1:105" s="1" customFormat="1" ht="12.75" customHeight="1" x14ac:dyDescent="0.2">
      <c r="A25" s="472">
        <v>1</v>
      </c>
      <c r="B25" s="472"/>
      <c r="C25" s="472"/>
      <c r="D25" s="472"/>
      <c r="E25" s="472"/>
      <c r="F25" s="472"/>
      <c r="G25" s="472">
        <v>2</v>
      </c>
      <c r="H25" s="472"/>
      <c r="I25" s="472"/>
      <c r="J25" s="472"/>
      <c r="K25" s="472"/>
      <c r="L25" s="472"/>
      <c r="M25" s="472"/>
      <c r="N25" s="472"/>
      <c r="O25" s="472"/>
      <c r="P25" s="472"/>
      <c r="Q25" s="472"/>
      <c r="R25" s="472"/>
      <c r="S25" s="472"/>
      <c r="T25" s="472"/>
      <c r="U25" s="472"/>
      <c r="V25" s="472"/>
      <c r="W25" s="472"/>
      <c r="X25" s="472"/>
      <c r="Y25" s="472"/>
      <c r="Z25" s="472"/>
      <c r="AA25" s="472"/>
      <c r="AB25" s="472"/>
      <c r="AC25" s="472"/>
      <c r="AD25" s="472"/>
      <c r="AE25" s="472"/>
      <c r="AF25" s="472"/>
      <c r="AG25" s="472"/>
      <c r="AH25" s="472"/>
      <c r="AI25" s="472"/>
      <c r="AJ25" s="472"/>
      <c r="AK25" s="472"/>
      <c r="AL25" s="472"/>
      <c r="AM25" s="472"/>
      <c r="AN25" s="472"/>
      <c r="AO25" s="472"/>
      <c r="AP25" s="472"/>
      <c r="AQ25" s="472"/>
      <c r="AR25" s="472"/>
      <c r="AS25" s="472"/>
      <c r="AT25" s="472"/>
      <c r="AU25" s="472"/>
      <c r="AV25" s="472"/>
      <c r="AW25" s="472"/>
      <c r="AX25" s="472"/>
      <c r="AY25" s="472"/>
      <c r="AZ25" s="472"/>
      <c r="BA25" s="472"/>
      <c r="BB25" s="472"/>
      <c r="BC25" s="472"/>
      <c r="BD25" s="472"/>
      <c r="BE25" s="472"/>
      <c r="BF25" s="472"/>
      <c r="BG25" s="472"/>
      <c r="BH25" s="472"/>
      <c r="BI25" s="472"/>
      <c r="BJ25" s="472"/>
      <c r="BK25" s="472"/>
      <c r="BL25" s="472"/>
      <c r="BM25" s="472"/>
      <c r="BN25" s="472"/>
      <c r="BO25" s="472"/>
      <c r="BP25" s="472"/>
      <c r="BQ25" s="472"/>
      <c r="BR25" s="472"/>
      <c r="BS25" s="472"/>
      <c r="BT25" s="472"/>
      <c r="BU25" s="472"/>
      <c r="BV25" s="472"/>
      <c r="BW25" s="472">
        <v>3</v>
      </c>
      <c r="BX25" s="472"/>
      <c r="BY25" s="472"/>
      <c r="BZ25" s="472"/>
      <c r="CA25" s="472"/>
      <c r="CB25" s="472"/>
      <c r="CC25" s="472"/>
      <c r="CD25" s="472"/>
      <c r="CE25" s="472"/>
      <c r="CF25" s="472"/>
      <c r="CG25" s="472"/>
      <c r="CH25" s="472"/>
      <c r="CI25" s="472"/>
      <c r="CJ25" s="472"/>
      <c r="CK25" s="472"/>
      <c r="CL25" s="472"/>
      <c r="CM25" s="472">
        <v>4</v>
      </c>
      <c r="CN25" s="472"/>
      <c r="CO25" s="472"/>
      <c r="CP25" s="472"/>
      <c r="CQ25" s="472"/>
      <c r="CR25" s="472"/>
      <c r="CS25" s="472"/>
      <c r="CT25" s="472"/>
      <c r="CU25" s="472"/>
      <c r="CV25" s="472"/>
      <c r="CW25" s="472"/>
      <c r="CX25" s="472"/>
      <c r="CY25" s="472"/>
      <c r="CZ25" s="472"/>
      <c r="DA25" s="472"/>
    </row>
    <row r="26" spans="1:105" ht="15" customHeight="1" x14ac:dyDescent="0.25">
      <c r="A26" s="411" t="s">
        <v>26</v>
      </c>
      <c r="B26" s="411"/>
      <c r="C26" s="411"/>
      <c r="D26" s="411"/>
      <c r="E26" s="411"/>
      <c r="F26" s="411"/>
      <c r="G26" s="8"/>
      <c r="H26" s="553" t="s">
        <v>37</v>
      </c>
      <c r="I26" s="553"/>
      <c r="J26" s="553"/>
      <c r="K26" s="553"/>
      <c r="L26" s="553"/>
      <c r="M26" s="553"/>
      <c r="N26" s="553"/>
      <c r="O26" s="553"/>
      <c r="P26" s="553"/>
      <c r="Q26" s="553"/>
      <c r="R26" s="553"/>
      <c r="S26" s="553"/>
      <c r="T26" s="553"/>
      <c r="U26" s="553"/>
      <c r="V26" s="553"/>
      <c r="W26" s="553"/>
      <c r="X26" s="553"/>
      <c r="Y26" s="553"/>
      <c r="Z26" s="553"/>
      <c r="AA26" s="553"/>
      <c r="AB26" s="553"/>
      <c r="AC26" s="553"/>
      <c r="AD26" s="553"/>
      <c r="AE26" s="553"/>
      <c r="AF26" s="553"/>
      <c r="AG26" s="553"/>
      <c r="AH26" s="553"/>
      <c r="AI26" s="553"/>
      <c r="AJ26" s="553"/>
      <c r="AK26" s="553"/>
      <c r="AL26" s="553"/>
      <c r="AM26" s="553"/>
      <c r="AN26" s="553"/>
      <c r="AO26" s="553"/>
      <c r="AP26" s="553"/>
      <c r="AQ26" s="553"/>
      <c r="AR26" s="553"/>
      <c r="AS26" s="553"/>
      <c r="AT26" s="553"/>
      <c r="AU26" s="553"/>
      <c r="AV26" s="553"/>
      <c r="AW26" s="553"/>
      <c r="AX26" s="553"/>
      <c r="AY26" s="553"/>
      <c r="AZ26" s="553"/>
      <c r="BA26" s="553"/>
      <c r="BB26" s="553"/>
      <c r="BC26" s="553"/>
      <c r="BD26" s="553"/>
      <c r="BE26" s="553"/>
      <c r="BF26" s="553"/>
      <c r="BG26" s="553"/>
      <c r="BH26" s="553"/>
      <c r="BI26" s="553"/>
      <c r="BJ26" s="553"/>
      <c r="BK26" s="553"/>
      <c r="BL26" s="553"/>
      <c r="BM26" s="553"/>
      <c r="BN26" s="553"/>
      <c r="BO26" s="553"/>
      <c r="BP26" s="553"/>
      <c r="BQ26" s="553"/>
      <c r="BR26" s="553"/>
      <c r="BS26" s="553"/>
      <c r="BT26" s="553"/>
      <c r="BU26" s="553"/>
      <c r="BV26" s="554"/>
      <c r="BW26" s="551" t="s">
        <v>8</v>
      </c>
      <c r="BX26" s="551"/>
      <c r="BY26" s="551"/>
      <c r="BZ26" s="551"/>
      <c r="CA26" s="551"/>
      <c r="CB26" s="551"/>
      <c r="CC26" s="551"/>
      <c r="CD26" s="551"/>
      <c r="CE26" s="551"/>
      <c r="CF26" s="551"/>
      <c r="CG26" s="551"/>
      <c r="CH26" s="551"/>
      <c r="CI26" s="551"/>
      <c r="CJ26" s="551"/>
      <c r="CK26" s="551"/>
      <c r="CL26" s="551"/>
      <c r="CM26" s="551">
        <f>SUM(CM27)</f>
        <v>261954</v>
      </c>
      <c r="CN26" s="551"/>
      <c r="CO26" s="551"/>
      <c r="CP26" s="551"/>
      <c r="CQ26" s="551"/>
      <c r="CR26" s="551"/>
      <c r="CS26" s="551"/>
      <c r="CT26" s="551"/>
      <c r="CU26" s="551"/>
      <c r="CV26" s="551"/>
      <c r="CW26" s="551"/>
      <c r="CX26" s="551"/>
      <c r="CY26" s="551"/>
      <c r="CZ26" s="551"/>
      <c r="DA26" s="551"/>
    </row>
    <row r="27" spans="1:105" s="1" customFormat="1" ht="12.75" customHeight="1" x14ac:dyDescent="0.2">
      <c r="A27" s="579" t="s">
        <v>27</v>
      </c>
      <c r="B27" s="580"/>
      <c r="C27" s="580"/>
      <c r="D27" s="580"/>
      <c r="E27" s="580"/>
      <c r="F27" s="581"/>
      <c r="G27" s="10"/>
      <c r="H27" s="575" t="s">
        <v>1</v>
      </c>
      <c r="I27" s="575"/>
      <c r="J27" s="575"/>
      <c r="K27" s="575"/>
      <c r="L27" s="575"/>
      <c r="M27" s="575"/>
      <c r="N27" s="575"/>
      <c r="O27" s="575"/>
      <c r="P27" s="575"/>
      <c r="Q27" s="575"/>
      <c r="R27" s="575"/>
      <c r="S27" s="575"/>
      <c r="T27" s="575"/>
      <c r="U27" s="575"/>
      <c r="V27" s="575"/>
      <c r="W27" s="575"/>
      <c r="X27" s="575"/>
      <c r="Y27" s="575"/>
      <c r="Z27" s="575"/>
      <c r="AA27" s="575"/>
      <c r="AB27" s="575"/>
      <c r="AC27" s="575"/>
      <c r="AD27" s="575"/>
      <c r="AE27" s="575"/>
      <c r="AF27" s="575"/>
      <c r="AG27" s="575"/>
      <c r="AH27" s="575"/>
      <c r="AI27" s="575"/>
      <c r="AJ27" s="575"/>
      <c r="AK27" s="575"/>
      <c r="AL27" s="575"/>
      <c r="AM27" s="575"/>
      <c r="AN27" s="575"/>
      <c r="AO27" s="575"/>
      <c r="AP27" s="575"/>
      <c r="AQ27" s="575"/>
      <c r="AR27" s="575"/>
      <c r="AS27" s="575"/>
      <c r="AT27" s="575"/>
      <c r="AU27" s="575"/>
      <c r="AV27" s="575"/>
      <c r="AW27" s="575"/>
      <c r="AX27" s="575"/>
      <c r="AY27" s="575"/>
      <c r="AZ27" s="575"/>
      <c r="BA27" s="575"/>
      <c r="BB27" s="575"/>
      <c r="BC27" s="575"/>
      <c r="BD27" s="575"/>
      <c r="BE27" s="575"/>
      <c r="BF27" s="575"/>
      <c r="BG27" s="575"/>
      <c r="BH27" s="575"/>
      <c r="BI27" s="575"/>
      <c r="BJ27" s="575"/>
      <c r="BK27" s="575"/>
      <c r="BL27" s="575"/>
      <c r="BM27" s="575"/>
      <c r="BN27" s="575"/>
      <c r="BO27" s="575"/>
      <c r="BP27" s="575"/>
      <c r="BQ27" s="575"/>
      <c r="BR27" s="575"/>
      <c r="BS27" s="575"/>
      <c r="BT27" s="575"/>
      <c r="BU27" s="575"/>
      <c r="BV27" s="576"/>
      <c r="BW27" s="414">
        <v>1190700</v>
      </c>
      <c r="BX27" s="414"/>
      <c r="BY27" s="414"/>
      <c r="BZ27" s="414"/>
      <c r="CA27" s="414"/>
      <c r="CB27" s="414"/>
      <c r="CC27" s="414"/>
      <c r="CD27" s="414"/>
      <c r="CE27" s="414"/>
      <c r="CF27" s="414"/>
      <c r="CG27" s="414"/>
      <c r="CH27" s="414"/>
      <c r="CI27" s="414"/>
      <c r="CJ27" s="414"/>
      <c r="CK27" s="414"/>
      <c r="CL27" s="414"/>
      <c r="CM27" s="414">
        <f>BW27*0.22</f>
        <v>261954</v>
      </c>
      <c r="CN27" s="414"/>
      <c r="CO27" s="414"/>
      <c r="CP27" s="414"/>
      <c r="CQ27" s="414"/>
      <c r="CR27" s="414"/>
      <c r="CS27" s="414"/>
      <c r="CT27" s="414"/>
      <c r="CU27" s="414"/>
      <c r="CV27" s="414"/>
      <c r="CW27" s="414"/>
      <c r="CX27" s="414"/>
      <c r="CY27" s="414"/>
      <c r="CZ27" s="414"/>
      <c r="DA27" s="414"/>
    </row>
    <row r="28" spans="1:105" s="1" customFormat="1" ht="12.75" customHeight="1" x14ac:dyDescent="0.2">
      <c r="A28" s="582"/>
      <c r="B28" s="583"/>
      <c r="C28" s="583"/>
      <c r="D28" s="583"/>
      <c r="E28" s="583"/>
      <c r="F28" s="584"/>
      <c r="G28" s="9"/>
      <c r="H28" s="577" t="s">
        <v>38</v>
      </c>
      <c r="I28" s="577"/>
      <c r="J28" s="577"/>
      <c r="K28" s="577"/>
      <c r="L28" s="577"/>
      <c r="M28" s="577"/>
      <c r="N28" s="577"/>
      <c r="O28" s="577"/>
      <c r="P28" s="577"/>
      <c r="Q28" s="577"/>
      <c r="R28" s="577"/>
      <c r="S28" s="577"/>
      <c r="T28" s="577"/>
      <c r="U28" s="577"/>
      <c r="V28" s="577"/>
      <c r="W28" s="577"/>
      <c r="X28" s="577"/>
      <c r="Y28" s="577"/>
      <c r="Z28" s="577"/>
      <c r="AA28" s="577"/>
      <c r="AB28" s="577"/>
      <c r="AC28" s="577"/>
      <c r="AD28" s="577"/>
      <c r="AE28" s="577"/>
      <c r="AF28" s="577"/>
      <c r="AG28" s="577"/>
      <c r="AH28" s="577"/>
      <c r="AI28" s="577"/>
      <c r="AJ28" s="577"/>
      <c r="AK28" s="577"/>
      <c r="AL28" s="577"/>
      <c r="AM28" s="577"/>
      <c r="AN28" s="577"/>
      <c r="AO28" s="577"/>
      <c r="AP28" s="577"/>
      <c r="AQ28" s="577"/>
      <c r="AR28" s="577"/>
      <c r="AS28" s="577"/>
      <c r="AT28" s="577"/>
      <c r="AU28" s="577"/>
      <c r="AV28" s="577"/>
      <c r="AW28" s="577"/>
      <c r="AX28" s="577"/>
      <c r="AY28" s="577"/>
      <c r="AZ28" s="577"/>
      <c r="BA28" s="577"/>
      <c r="BB28" s="577"/>
      <c r="BC28" s="577"/>
      <c r="BD28" s="577"/>
      <c r="BE28" s="577"/>
      <c r="BF28" s="577"/>
      <c r="BG28" s="577"/>
      <c r="BH28" s="577"/>
      <c r="BI28" s="577"/>
      <c r="BJ28" s="577"/>
      <c r="BK28" s="577"/>
      <c r="BL28" s="577"/>
      <c r="BM28" s="577"/>
      <c r="BN28" s="577"/>
      <c r="BO28" s="577"/>
      <c r="BP28" s="577"/>
      <c r="BQ28" s="577"/>
      <c r="BR28" s="577"/>
      <c r="BS28" s="577"/>
      <c r="BT28" s="577"/>
      <c r="BU28" s="577"/>
      <c r="BV28" s="578"/>
      <c r="BW28" s="414"/>
      <c r="BX28" s="414"/>
      <c r="BY28" s="414"/>
      <c r="BZ28" s="414"/>
      <c r="CA28" s="414"/>
      <c r="CB28" s="414"/>
      <c r="CC28" s="414"/>
      <c r="CD28" s="414"/>
      <c r="CE28" s="414"/>
      <c r="CF28" s="414"/>
      <c r="CG28" s="414"/>
      <c r="CH28" s="414"/>
      <c r="CI28" s="414"/>
      <c r="CJ28" s="414"/>
      <c r="CK28" s="414"/>
      <c r="CL28" s="414"/>
      <c r="CM28" s="414"/>
      <c r="CN28" s="414"/>
      <c r="CO28" s="414"/>
      <c r="CP28" s="414"/>
      <c r="CQ28" s="414"/>
      <c r="CR28" s="414"/>
      <c r="CS28" s="414"/>
      <c r="CT28" s="414"/>
      <c r="CU28" s="414"/>
      <c r="CV28" s="414"/>
      <c r="CW28" s="414"/>
      <c r="CX28" s="414"/>
      <c r="CY28" s="414"/>
      <c r="CZ28" s="414"/>
      <c r="DA28" s="414"/>
    </row>
    <row r="29" spans="1:105" s="1" customFormat="1" ht="13.5" customHeight="1" x14ac:dyDescent="0.2">
      <c r="A29" s="411" t="s">
        <v>28</v>
      </c>
      <c r="B29" s="411"/>
      <c r="C29" s="411"/>
      <c r="D29" s="411"/>
      <c r="E29" s="411"/>
      <c r="F29" s="411"/>
      <c r="G29" s="8"/>
      <c r="H29" s="585" t="s">
        <v>39</v>
      </c>
      <c r="I29" s="585"/>
      <c r="J29" s="585"/>
      <c r="K29" s="585"/>
      <c r="L29" s="585"/>
      <c r="M29" s="585"/>
      <c r="N29" s="585"/>
      <c r="O29" s="585"/>
      <c r="P29" s="585"/>
      <c r="Q29" s="585"/>
      <c r="R29" s="585"/>
      <c r="S29" s="585"/>
      <c r="T29" s="585"/>
      <c r="U29" s="585"/>
      <c r="V29" s="585"/>
      <c r="W29" s="585"/>
      <c r="X29" s="585"/>
      <c r="Y29" s="585"/>
      <c r="Z29" s="585"/>
      <c r="AA29" s="585"/>
      <c r="AB29" s="585"/>
      <c r="AC29" s="585"/>
      <c r="AD29" s="585"/>
      <c r="AE29" s="585"/>
      <c r="AF29" s="585"/>
      <c r="AG29" s="585"/>
      <c r="AH29" s="585"/>
      <c r="AI29" s="585"/>
      <c r="AJ29" s="585"/>
      <c r="AK29" s="585"/>
      <c r="AL29" s="585"/>
      <c r="AM29" s="585"/>
      <c r="AN29" s="585"/>
      <c r="AO29" s="585"/>
      <c r="AP29" s="585"/>
      <c r="AQ29" s="585"/>
      <c r="AR29" s="585"/>
      <c r="AS29" s="585"/>
      <c r="AT29" s="585"/>
      <c r="AU29" s="585"/>
      <c r="AV29" s="585"/>
      <c r="AW29" s="585"/>
      <c r="AX29" s="585"/>
      <c r="AY29" s="585"/>
      <c r="AZ29" s="585"/>
      <c r="BA29" s="585"/>
      <c r="BB29" s="585"/>
      <c r="BC29" s="585"/>
      <c r="BD29" s="585"/>
      <c r="BE29" s="585"/>
      <c r="BF29" s="585"/>
      <c r="BG29" s="585"/>
      <c r="BH29" s="585"/>
      <c r="BI29" s="585"/>
      <c r="BJ29" s="585"/>
      <c r="BK29" s="585"/>
      <c r="BL29" s="585"/>
      <c r="BM29" s="585"/>
      <c r="BN29" s="585"/>
      <c r="BO29" s="585"/>
      <c r="BP29" s="585"/>
      <c r="BQ29" s="585"/>
      <c r="BR29" s="585"/>
      <c r="BS29" s="585"/>
      <c r="BT29" s="585"/>
      <c r="BU29" s="585"/>
      <c r="BV29" s="586"/>
      <c r="BW29" s="551"/>
      <c r="BX29" s="551"/>
      <c r="BY29" s="551"/>
      <c r="BZ29" s="551"/>
      <c r="CA29" s="551"/>
      <c r="CB29" s="551"/>
      <c r="CC29" s="551"/>
      <c r="CD29" s="551"/>
      <c r="CE29" s="551"/>
      <c r="CF29" s="551"/>
      <c r="CG29" s="551"/>
      <c r="CH29" s="551"/>
      <c r="CI29" s="551"/>
      <c r="CJ29" s="551"/>
      <c r="CK29" s="551"/>
      <c r="CL29" s="551"/>
      <c r="CM29" s="551"/>
      <c r="CN29" s="551"/>
      <c r="CO29" s="551"/>
      <c r="CP29" s="551"/>
      <c r="CQ29" s="551"/>
      <c r="CR29" s="551"/>
      <c r="CS29" s="551"/>
      <c r="CT29" s="551"/>
      <c r="CU29" s="551"/>
      <c r="CV29" s="551"/>
      <c r="CW29" s="551"/>
      <c r="CX29" s="551"/>
      <c r="CY29" s="551"/>
      <c r="CZ29" s="551"/>
      <c r="DA29" s="551"/>
    </row>
    <row r="30" spans="1:105" s="1" customFormat="1" ht="26.25" customHeight="1" x14ac:dyDescent="0.2">
      <c r="A30" s="411" t="s">
        <v>29</v>
      </c>
      <c r="B30" s="411"/>
      <c r="C30" s="411"/>
      <c r="D30" s="411"/>
      <c r="E30" s="411"/>
      <c r="F30" s="411"/>
      <c r="G30" s="8"/>
      <c r="H30" s="585" t="s">
        <v>40</v>
      </c>
      <c r="I30" s="585"/>
      <c r="J30" s="585"/>
      <c r="K30" s="585"/>
      <c r="L30" s="585"/>
      <c r="M30" s="585"/>
      <c r="N30" s="585"/>
      <c r="O30" s="585"/>
      <c r="P30" s="585"/>
      <c r="Q30" s="585"/>
      <c r="R30" s="585"/>
      <c r="S30" s="585"/>
      <c r="T30" s="585"/>
      <c r="U30" s="585"/>
      <c r="V30" s="585"/>
      <c r="W30" s="585"/>
      <c r="X30" s="585"/>
      <c r="Y30" s="585"/>
      <c r="Z30" s="585"/>
      <c r="AA30" s="585"/>
      <c r="AB30" s="585"/>
      <c r="AC30" s="585"/>
      <c r="AD30" s="585"/>
      <c r="AE30" s="585"/>
      <c r="AF30" s="585"/>
      <c r="AG30" s="585"/>
      <c r="AH30" s="585"/>
      <c r="AI30" s="585"/>
      <c r="AJ30" s="585"/>
      <c r="AK30" s="585"/>
      <c r="AL30" s="585"/>
      <c r="AM30" s="585"/>
      <c r="AN30" s="585"/>
      <c r="AO30" s="585"/>
      <c r="AP30" s="585"/>
      <c r="AQ30" s="585"/>
      <c r="AR30" s="585"/>
      <c r="AS30" s="585"/>
      <c r="AT30" s="585"/>
      <c r="AU30" s="585"/>
      <c r="AV30" s="585"/>
      <c r="AW30" s="585"/>
      <c r="AX30" s="585"/>
      <c r="AY30" s="585"/>
      <c r="AZ30" s="585"/>
      <c r="BA30" s="585"/>
      <c r="BB30" s="585"/>
      <c r="BC30" s="585"/>
      <c r="BD30" s="585"/>
      <c r="BE30" s="585"/>
      <c r="BF30" s="585"/>
      <c r="BG30" s="585"/>
      <c r="BH30" s="585"/>
      <c r="BI30" s="585"/>
      <c r="BJ30" s="585"/>
      <c r="BK30" s="585"/>
      <c r="BL30" s="585"/>
      <c r="BM30" s="585"/>
      <c r="BN30" s="585"/>
      <c r="BO30" s="585"/>
      <c r="BP30" s="585"/>
      <c r="BQ30" s="585"/>
      <c r="BR30" s="585"/>
      <c r="BS30" s="585"/>
      <c r="BT30" s="585"/>
      <c r="BU30" s="585"/>
      <c r="BV30" s="586"/>
      <c r="BW30" s="551"/>
      <c r="BX30" s="551"/>
      <c r="BY30" s="551"/>
      <c r="BZ30" s="551"/>
      <c r="CA30" s="551"/>
      <c r="CB30" s="551"/>
      <c r="CC30" s="551"/>
      <c r="CD30" s="551"/>
      <c r="CE30" s="551"/>
      <c r="CF30" s="551"/>
      <c r="CG30" s="551"/>
      <c r="CH30" s="551"/>
      <c r="CI30" s="551"/>
      <c r="CJ30" s="551"/>
      <c r="CK30" s="551"/>
      <c r="CL30" s="551"/>
      <c r="CM30" s="551"/>
      <c r="CN30" s="551"/>
      <c r="CO30" s="551"/>
      <c r="CP30" s="551"/>
      <c r="CQ30" s="551"/>
      <c r="CR30" s="551"/>
      <c r="CS30" s="551"/>
      <c r="CT30" s="551"/>
      <c r="CU30" s="551"/>
      <c r="CV30" s="551"/>
      <c r="CW30" s="551"/>
      <c r="CX30" s="551"/>
      <c r="CY30" s="551"/>
      <c r="CZ30" s="551"/>
      <c r="DA30" s="551"/>
    </row>
    <row r="31" spans="1:105" s="1" customFormat="1" ht="26.25" customHeight="1" x14ac:dyDescent="0.2">
      <c r="A31" s="411" t="s">
        <v>30</v>
      </c>
      <c r="B31" s="411"/>
      <c r="C31" s="411"/>
      <c r="D31" s="411"/>
      <c r="E31" s="411"/>
      <c r="F31" s="411"/>
      <c r="G31" s="8"/>
      <c r="H31" s="553" t="s">
        <v>41</v>
      </c>
      <c r="I31" s="553"/>
      <c r="J31" s="553"/>
      <c r="K31" s="553"/>
      <c r="L31" s="553"/>
      <c r="M31" s="553"/>
      <c r="N31" s="553"/>
      <c r="O31" s="553"/>
      <c r="P31" s="553"/>
      <c r="Q31" s="553"/>
      <c r="R31" s="553"/>
      <c r="S31" s="553"/>
      <c r="T31" s="553"/>
      <c r="U31" s="553"/>
      <c r="V31" s="553"/>
      <c r="W31" s="553"/>
      <c r="X31" s="553"/>
      <c r="Y31" s="553"/>
      <c r="Z31" s="553"/>
      <c r="AA31" s="553"/>
      <c r="AB31" s="553"/>
      <c r="AC31" s="553"/>
      <c r="AD31" s="553"/>
      <c r="AE31" s="553"/>
      <c r="AF31" s="553"/>
      <c r="AG31" s="553"/>
      <c r="AH31" s="553"/>
      <c r="AI31" s="553"/>
      <c r="AJ31" s="553"/>
      <c r="AK31" s="553"/>
      <c r="AL31" s="553"/>
      <c r="AM31" s="553"/>
      <c r="AN31" s="553"/>
      <c r="AO31" s="553"/>
      <c r="AP31" s="553"/>
      <c r="AQ31" s="553"/>
      <c r="AR31" s="553"/>
      <c r="AS31" s="553"/>
      <c r="AT31" s="553"/>
      <c r="AU31" s="553"/>
      <c r="AV31" s="553"/>
      <c r="AW31" s="553"/>
      <c r="AX31" s="553"/>
      <c r="AY31" s="553"/>
      <c r="AZ31" s="553"/>
      <c r="BA31" s="553"/>
      <c r="BB31" s="553"/>
      <c r="BC31" s="553"/>
      <c r="BD31" s="553"/>
      <c r="BE31" s="553"/>
      <c r="BF31" s="553"/>
      <c r="BG31" s="553"/>
      <c r="BH31" s="553"/>
      <c r="BI31" s="553"/>
      <c r="BJ31" s="553"/>
      <c r="BK31" s="553"/>
      <c r="BL31" s="553"/>
      <c r="BM31" s="553"/>
      <c r="BN31" s="553"/>
      <c r="BO31" s="553"/>
      <c r="BP31" s="553"/>
      <c r="BQ31" s="553"/>
      <c r="BR31" s="553"/>
      <c r="BS31" s="553"/>
      <c r="BT31" s="553"/>
      <c r="BU31" s="553"/>
      <c r="BV31" s="554"/>
      <c r="BW31" s="551" t="s">
        <v>8</v>
      </c>
      <c r="BX31" s="551"/>
      <c r="BY31" s="551"/>
      <c r="BZ31" s="551"/>
      <c r="CA31" s="551"/>
      <c r="CB31" s="551"/>
      <c r="CC31" s="551"/>
      <c r="CD31" s="551"/>
      <c r="CE31" s="551"/>
      <c r="CF31" s="551"/>
      <c r="CG31" s="551"/>
      <c r="CH31" s="551"/>
      <c r="CI31" s="551"/>
      <c r="CJ31" s="551"/>
      <c r="CK31" s="551"/>
      <c r="CL31" s="551"/>
      <c r="CM31" s="551">
        <f>SUM(CM32:DA35)</f>
        <v>36911.700000000004</v>
      </c>
      <c r="CN31" s="551"/>
      <c r="CO31" s="551"/>
      <c r="CP31" s="551"/>
      <c r="CQ31" s="551"/>
      <c r="CR31" s="551"/>
      <c r="CS31" s="551"/>
      <c r="CT31" s="551"/>
      <c r="CU31" s="551"/>
      <c r="CV31" s="551"/>
      <c r="CW31" s="551"/>
      <c r="CX31" s="551"/>
      <c r="CY31" s="551"/>
      <c r="CZ31" s="551"/>
      <c r="DA31" s="551"/>
    </row>
    <row r="32" spans="1:105" s="1" customFormat="1" ht="12.75" customHeight="1" x14ac:dyDescent="0.2">
      <c r="A32" s="579" t="s">
        <v>31</v>
      </c>
      <c r="B32" s="580"/>
      <c r="C32" s="580"/>
      <c r="D32" s="580"/>
      <c r="E32" s="580"/>
      <c r="F32" s="581"/>
      <c r="G32" s="10"/>
      <c r="H32" s="575" t="s">
        <v>1</v>
      </c>
      <c r="I32" s="575"/>
      <c r="J32" s="575"/>
      <c r="K32" s="575"/>
      <c r="L32" s="575"/>
      <c r="M32" s="575"/>
      <c r="N32" s="575"/>
      <c r="O32" s="575"/>
      <c r="P32" s="575"/>
      <c r="Q32" s="575"/>
      <c r="R32" s="575"/>
      <c r="S32" s="575"/>
      <c r="T32" s="575"/>
      <c r="U32" s="575"/>
      <c r="V32" s="575"/>
      <c r="W32" s="575"/>
      <c r="X32" s="575"/>
      <c r="Y32" s="575"/>
      <c r="Z32" s="575"/>
      <c r="AA32" s="575"/>
      <c r="AB32" s="575"/>
      <c r="AC32" s="575"/>
      <c r="AD32" s="575"/>
      <c r="AE32" s="575"/>
      <c r="AF32" s="575"/>
      <c r="AG32" s="575"/>
      <c r="AH32" s="575"/>
      <c r="AI32" s="575"/>
      <c r="AJ32" s="575"/>
      <c r="AK32" s="575"/>
      <c r="AL32" s="575"/>
      <c r="AM32" s="575"/>
      <c r="AN32" s="575"/>
      <c r="AO32" s="575"/>
      <c r="AP32" s="575"/>
      <c r="AQ32" s="575"/>
      <c r="AR32" s="575"/>
      <c r="AS32" s="575"/>
      <c r="AT32" s="575"/>
      <c r="AU32" s="575"/>
      <c r="AV32" s="575"/>
      <c r="AW32" s="575"/>
      <c r="AX32" s="575"/>
      <c r="AY32" s="575"/>
      <c r="AZ32" s="575"/>
      <c r="BA32" s="575"/>
      <c r="BB32" s="575"/>
      <c r="BC32" s="575"/>
      <c r="BD32" s="575"/>
      <c r="BE32" s="575"/>
      <c r="BF32" s="575"/>
      <c r="BG32" s="575"/>
      <c r="BH32" s="575"/>
      <c r="BI32" s="575"/>
      <c r="BJ32" s="575"/>
      <c r="BK32" s="575"/>
      <c r="BL32" s="575"/>
      <c r="BM32" s="575"/>
      <c r="BN32" s="575"/>
      <c r="BO32" s="575"/>
      <c r="BP32" s="575"/>
      <c r="BQ32" s="575"/>
      <c r="BR32" s="575"/>
      <c r="BS32" s="575"/>
      <c r="BT32" s="575"/>
      <c r="BU32" s="575"/>
      <c r="BV32" s="576"/>
      <c r="BW32" s="414">
        <v>1190700</v>
      </c>
      <c r="BX32" s="414"/>
      <c r="BY32" s="414"/>
      <c r="BZ32" s="414"/>
      <c r="CA32" s="414"/>
      <c r="CB32" s="414"/>
      <c r="CC32" s="414"/>
      <c r="CD32" s="414"/>
      <c r="CE32" s="414"/>
      <c r="CF32" s="414"/>
      <c r="CG32" s="414"/>
      <c r="CH32" s="414"/>
      <c r="CI32" s="414"/>
      <c r="CJ32" s="414"/>
      <c r="CK32" s="414"/>
      <c r="CL32" s="414"/>
      <c r="CM32" s="414">
        <f>BW32*0.029</f>
        <v>34530.300000000003</v>
      </c>
      <c r="CN32" s="414"/>
      <c r="CO32" s="414"/>
      <c r="CP32" s="414"/>
      <c r="CQ32" s="414"/>
      <c r="CR32" s="414"/>
      <c r="CS32" s="414"/>
      <c r="CT32" s="414"/>
      <c r="CU32" s="414"/>
      <c r="CV32" s="414"/>
      <c r="CW32" s="414"/>
      <c r="CX32" s="414"/>
      <c r="CY32" s="414"/>
      <c r="CZ32" s="414"/>
      <c r="DA32" s="414"/>
    </row>
    <row r="33" spans="1:105" s="1" customFormat="1" ht="25.5" customHeight="1" x14ac:dyDescent="0.2">
      <c r="A33" s="582"/>
      <c r="B33" s="583"/>
      <c r="C33" s="583"/>
      <c r="D33" s="583"/>
      <c r="E33" s="583"/>
      <c r="F33" s="584"/>
      <c r="G33" s="9"/>
      <c r="H33" s="577" t="s">
        <v>42</v>
      </c>
      <c r="I33" s="577"/>
      <c r="J33" s="577"/>
      <c r="K33" s="577"/>
      <c r="L33" s="577"/>
      <c r="M33" s="577"/>
      <c r="N33" s="577"/>
      <c r="O33" s="577"/>
      <c r="P33" s="577"/>
      <c r="Q33" s="577"/>
      <c r="R33" s="577"/>
      <c r="S33" s="577"/>
      <c r="T33" s="577"/>
      <c r="U33" s="577"/>
      <c r="V33" s="577"/>
      <c r="W33" s="577"/>
      <c r="X33" s="577"/>
      <c r="Y33" s="577"/>
      <c r="Z33" s="577"/>
      <c r="AA33" s="577"/>
      <c r="AB33" s="577"/>
      <c r="AC33" s="577"/>
      <c r="AD33" s="577"/>
      <c r="AE33" s="577"/>
      <c r="AF33" s="577"/>
      <c r="AG33" s="577"/>
      <c r="AH33" s="577"/>
      <c r="AI33" s="577"/>
      <c r="AJ33" s="577"/>
      <c r="AK33" s="577"/>
      <c r="AL33" s="577"/>
      <c r="AM33" s="577"/>
      <c r="AN33" s="577"/>
      <c r="AO33" s="577"/>
      <c r="AP33" s="577"/>
      <c r="AQ33" s="577"/>
      <c r="AR33" s="577"/>
      <c r="AS33" s="577"/>
      <c r="AT33" s="577"/>
      <c r="AU33" s="577"/>
      <c r="AV33" s="577"/>
      <c r="AW33" s="577"/>
      <c r="AX33" s="577"/>
      <c r="AY33" s="577"/>
      <c r="AZ33" s="577"/>
      <c r="BA33" s="577"/>
      <c r="BB33" s="577"/>
      <c r="BC33" s="577"/>
      <c r="BD33" s="577"/>
      <c r="BE33" s="577"/>
      <c r="BF33" s="577"/>
      <c r="BG33" s="577"/>
      <c r="BH33" s="577"/>
      <c r="BI33" s="577"/>
      <c r="BJ33" s="577"/>
      <c r="BK33" s="577"/>
      <c r="BL33" s="577"/>
      <c r="BM33" s="577"/>
      <c r="BN33" s="577"/>
      <c r="BO33" s="577"/>
      <c r="BP33" s="577"/>
      <c r="BQ33" s="577"/>
      <c r="BR33" s="577"/>
      <c r="BS33" s="577"/>
      <c r="BT33" s="577"/>
      <c r="BU33" s="577"/>
      <c r="BV33" s="578"/>
      <c r="BW33" s="414"/>
      <c r="BX33" s="414"/>
      <c r="BY33" s="414"/>
      <c r="BZ33" s="414"/>
      <c r="CA33" s="414"/>
      <c r="CB33" s="414"/>
      <c r="CC33" s="414"/>
      <c r="CD33" s="414"/>
      <c r="CE33" s="414"/>
      <c r="CF33" s="414"/>
      <c r="CG33" s="414"/>
      <c r="CH33" s="414"/>
      <c r="CI33" s="414"/>
      <c r="CJ33" s="414"/>
      <c r="CK33" s="414"/>
      <c r="CL33" s="414"/>
      <c r="CM33" s="414"/>
      <c r="CN33" s="414"/>
      <c r="CO33" s="414"/>
      <c r="CP33" s="414"/>
      <c r="CQ33" s="414"/>
      <c r="CR33" s="414"/>
      <c r="CS33" s="414"/>
      <c r="CT33" s="414"/>
      <c r="CU33" s="414"/>
      <c r="CV33" s="414"/>
      <c r="CW33" s="414"/>
      <c r="CX33" s="414"/>
      <c r="CY33" s="414"/>
      <c r="CZ33" s="414"/>
      <c r="DA33" s="414"/>
    </row>
    <row r="34" spans="1:105" s="1" customFormat="1" ht="26.25" customHeight="1" x14ac:dyDescent="0.2">
      <c r="A34" s="411" t="s">
        <v>32</v>
      </c>
      <c r="B34" s="411"/>
      <c r="C34" s="411"/>
      <c r="D34" s="411"/>
      <c r="E34" s="411"/>
      <c r="F34" s="411"/>
      <c r="G34" s="8"/>
      <c r="H34" s="585" t="s">
        <v>43</v>
      </c>
      <c r="I34" s="585"/>
      <c r="J34" s="585"/>
      <c r="K34" s="585"/>
      <c r="L34" s="585"/>
      <c r="M34" s="585"/>
      <c r="N34" s="585"/>
      <c r="O34" s="585"/>
      <c r="P34" s="585"/>
      <c r="Q34" s="585"/>
      <c r="R34" s="585"/>
      <c r="S34" s="585"/>
      <c r="T34" s="585"/>
      <c r="U34" s="585"/>
      <c r="V34" s="585"/>
      <c r="W34" s="585"/>
      <c r="X34" s="585"/>
      <c r="Y34" s="585"/>
      <c r="Z34" s="585"/>
      <c r="AA34" s="585"/>
      <c r="AB34" s="585"/>
      <c r="AC34" s="585"/>
      <c r="AD34" s="585"/>
      <c r="AE34" s="585"/>
      <c r="AF34" s="585"/>
      <c r="AG34" s="585"/>
      <c r="AH34" s="585"/>
      <c r="AI34" s="585"/>
      <c r="AJ34" s="585"/>
      <c r="AK34" s="585"/>
      <c r="AL34" s="585"/>
      <c r="AM34" s="585"/>
      <c r="AN34" s="585"/>
      <c r="AO34" s="585"/>
      <c r="AP34" s="585"/>
      <c r="AQ34" s="585"/>
      <c r="AR34" s="585"/>
      <c r="AS34" s="585"/>
      <c r="AT34" s="585"/>
      <c r="AU34" s="585"/>
      <c r="AV34" s="585"/>
      <c r="AW34" s="585"/>
      <c r="AX34" s="585"/>
      <c r="AY34" s="585"/>
      <c r="AZ34" s="585"/>
      <c r="BA34" s="585"/>
      <c r="BB34" s="585"/>
      <c r="BC34" s="585"/>
      <c r="BD34" s="585"/>
      <c r="BE34" s="585"/>
      <c r="BF34" s="585"/>
      <c r="BG34" s="585"/>
      <c r="BH34" s="585"/>
      <c r="BI34" s="585"/>
      <c r="BJ34" s="585"/>
      <c r="BK34" s="585"/>
      <c r="BL34" s="585"/>
      <c r="BM34" s="585"/>
      <c r="BN34" s="585"/>
      <c r="BO34" s="585"/>
      <c r="BP34" s="585"/>
      <c r="BQ34" s="585"/>
      <c r="BR34" s="585"/>
      <c r="BS34" s="585"/>
      <c r="BT34" s="585"/>
      <c r="BU34" s="585"/>
      <c r="BV34" s="586"/>
      <c r="BW34" s="414">
        <v>1190700</v>
      </c>
      <c r="BX34" s="414"/>
      <c r="BY34" s="414"/>
      <c r="BZ34" s="414"/>
      <c r="CA34" s="414"/>
      <c r="CB34" s="414"/>
      <c r="CC34" s="414"/>
      <c r="CD34" s="414"/>
      <c r="CE34" s="414"/>
      <c r="CF34" s="414"/>
      <c r="CG34" s="414"/>
      <c r="CH34" s="414"/>
      <c r="CI34" s="414"/>
      <c r="CJ34" s="414"/>
      <c r="CK34" s="414"/>
      <c r="CL34" s="414"/>
      <c r="CM34" s="414">
        <f>BW34*0.002</f>
        <v>2381.4</v>
      </c>
      <c r="CN34" s="414"/>
      <c r="CO34" s="414"/>
      <c r="CP34" s="414"/>
      <c r="CQ34" s="414"/>
      <c r="CR34" s="414"/>
      <c r="CS34" s="414"/>
      <c r="CT34" s="414"/>
      <c r="CU34" s="414"/>
      <c r="CV34" s="414"/>
      <c r="CW34" s="414"/>
      <c r="CX34" s="414"/>
      <c r="CY34" s="414"/>
      <c r="CZ34" s="414"/>
      <c r="DA34" s="414"/>
    </row>
    <row r="35" spans="1:105" s="1" customFormat="1" ht="27" customHeight="1" x14ac:dyDescent="0.2">
      <c r="A35" s="411" t="s">
        <v>33</v>
      </c>
      <c r="B35" s="411"/>
      <c r="C35" s="411"/>
      <c r="D35" s="411"/>
      <c r="E35" s="411"/>
      <c r="F35" s="411"/>
      <c r="G35" s="8"/>
      <c r="H35" s="585" t="s">
        <v>44</v>
      </c>
      <c r="I35" s="585"/>
      <c r="J35" s="585"/>
      <c r="K35" s="585"/>
      <c r="L35" s="585"/>
      <c r="M35" s="585"/>
      <c r="N35" s="585"/>
      <c r="O35" s="585"/>
      <c r="P35" s="585"/>
      <c r="Q35" s="585"/>
      <c r="R35" s="585"/>
      <c r="S35" s="585"/>
      <c r="T35" s="585"/>
      <c r="U35" s="585"/>
      <c r="V35" s="585"/>
      <c r="W35" s="585"/>
      <c r="X35" s="585"/>
      <c r="Y35" s="585"/>
      <c r="Z35" s="585"/>
      <c r="AA35" s="585"/>
      <c r="AB35" s="585"/>
      <c r="AC35" s="585"/>
      <c r="AD35" s="585"/>
      <c r="AE35" s="585"/>
      <c r="AF35" s="585"/>
      <c r="AG35" s="585"/>
      <c r="AH35" s="585"/>
      <c r="AI35" s="585"/>
      <c r="AJ35" s="585"/>
      <c r="AK35" s="585"/>
      <c r="AL35" s="585"/>
      <c r="AM35" s="585"/>
      <c r="AN35" s="585"/>
      <c r="AO35" s="585"/>
      <c r="AP35" s="585"/>
      <c r="AQ35" s="585"/>
      <c r="AR35" s="585"/>
      <c r="AS35" s="585"/>
      <c r="AT35" s="585"/>
      <c r="AU35" s="585"/>
      <c r="AV35" s="585"/>
      <c r="AW35" s="585"/>
      <c r="AX35" s="585"/>
      <c r="AY35" s="585"/>
      <c r="AZ35" s="585"/>
      <c r="BA35" s="585"/>
      <c r="BB35" s="585"/>
      <c r="BC35" s="585"/>
      <c r="BD35" s="585"/>
      <c r="BE35" s="585"/>
      <c r="BF35" s="585"/>
      <c r="BG35" s="585"/>
      <c r="BH35" s="585"/>
      <c r="BI35" s="585"/>
      <c r="BJ35" s="585"/>
      <c r="BK35" s="585"/>
      <c r="BL35" s="585"/>
      <c r="BM35" s="585"/>
      <c r="BN35" s="585"/>
      <c r="BO35" s="585"/>
      <c r="BP35" s="585"/>
      <c r="BQ35" s="585"/>
      <c r="BR35" s="585"/>
      <c r="BS35" s="585"/>
      <c r="BT35" s="585"/>
      <c r="BU35" s="585"/>
      <c r="BV35" s="586"/>
      <c r="BW35" s="414"/>
      <c r="BX35" s="414"/>
      <c r="BY35" s="414"/>
      <c r="BZ35" s="414"/>
      <c r="CA35" s="414"/>
      <c r="CB35" s="414"/>
      <c r="CC35" s="414"/>
      <c r="CD35" s="414"/>
      <c r="CE35" s="414"/>
      <c r="CF35" s="414"/>
      <c r="CG35" s="414"/>
      <c r="CH35" s="414"/>
      <c r="CI35" s="414"/>
      <c r="CJ35" s="414"/>
      <c r="CK35" s="414"/>
      <c r="CL35" s="414"/>
      <c r="CM35" s="414"/>
      <c r="CN35" s="414"/>
      <c r="CO35" s="414"/>
      <c r="CP35" s="414"/>
      <c r="CQ35" s="414"/>
      <c r="CR35" s="414"/>
      <c r="CS35" s="414"/>
      <c r="CT35" s="414"/>
      <c r="CU35" s="414"/>
      <c r="CV35" s="414"/>
      <c r="CW35" s="414"/>
      <c r="CX35" s="414"/>
      <c r="CY35" s="414"/>
      <c r="CZ35" s="414"/>
      <c r="DA35" s="414"/>
    </row>
    <row r="36" spans="1:105" s="1" customFormat="1" ht="27" customHeight="1" x14ac:dyDescent="0.2">
      <c r="A36" s="411" t="s">
        <v>34</v>
      </c>
      <c r="B36" s="411"/>
      <c r="C36" s="411"/>
      <c r="D36" s="411"/>
      <c r="E36" s="411"/>
      <c r="F36" s="411"/>
      <c r="G36" s="8"/>
      <c r="H36" s="585" t="s">
        <v>45</v>
      </c>
      <c r="I36" s="585"/>
      <c r="J36" s="585"/>
      <c r="K36" s="585"/>
      <c r="L36" s="585"/>
      <c r="M36" s="585"/>
      <c r="N36" s="585"/>
      <c r="O36" s="585"/>
      <c r="P36" s="585"/>
      <c r="Q36" s="585"/>
      <c r="R36" s="585"/>
      <c r="S36" s="585"/>
      <c r="T36" s="585"/>
      <c r="U36" s="585"/>
      <c r="V36" s="585"/>
      <c r="W36" s="585"/>
      <c r="X36" s="585"/>
      <c r="Y36" s="585"/>
      <c r="Z36" s="585"/>
      <c r="AA36" s="585"/>
      <c r="AB36" s="585"/>
      <c r="AC36" s="585"/>
      <c r="AD36" s="585"/>
      <c r="AE36" s="585"/>
      <c r="AF36" s="585"/>
      <c r="AG36" s="585"/>
      <c r="AH36" s="585"/>
      <c r="AI36" s="585"/>
      <c r="AJ36" s="585"/>
      <c r="AK36" s="585"/>
      <c r="AL36" s="585"/>
      <c r="AM36" s="585"/>
      <c r="AN36" s="585"/>
      <c r="AO36" s="585"/>
      <c r="AP36" s="585"/>
      <c r="AQ36" s="585"/>
      <c r="AR36" s="585"/>
      <c r="AS36" s="585"/>
      <c r="AT36" s="585"/>
      <c r="AU36" s="585"/>
      <c r="AV36" s="585"/>
      <c r="AW36" s="585"/>
      <c r="AX36" s="585"/>
      <c r="AY36" s="585"/>
      <c r="AZ36" s="585"/>
      <c r="BA36" s="585"/>
      <c r="BB36" s="585"/>
      <c r="BC36" s="585"/>
      <c r="BD36" s="585"/>
      <c r="BE36" s="585"/>
      <c r="BF36" s="585"/>
      <c r="BG36" s="585"/>
      <c r="BH36" s="585"/>
      <c r="BI36" s="585"/>
      <c r="BJ36" s="585"/>
      <c r="BK36" s="585"/>
      <c r="BL36" s="585"/>
      <c r="BM36" s="585"/>
      <c r="BN36" s="585"/>
      <c r="BO36" s="585"/>
      <c r="BP36" s="585"/>
      <c r="BQ36" s="585"/>
      <c r="BR36" s="585"/>
      <c r="BS36" s="585"/>
      <c r="BT36" s="585"/>
      <c r="BU36" s="585"/>
      <c r="BV36" s="586"/>
      <c r="BW36" s="414"/>
      <c r="BX36" s="414"/>
      <c r="BY36" s="414"/>
      <c r="BZ36" s="414"/>
      <c r="CA36" s="414"/>
      <c r="CB36" s="414"/>
      <c r="CC36" s="414"/>
      <c r="CD36" s="414"/>
      <c r="CE36" s="414"/>
      <c r="CF36" s="414"/>
      <c r="CG36" s="414"/>
      <c r="CH36" s="414"/>
      <c r="CI36" s="414"/>
      <c r="CJ36" s="414"/>
      <c r="CK36" s="414"/>
      <c r="CL36" s="414"/>
      <c r="CM36" s="414"/>
      <c r="CN36" s="414"/>
      <c r="CO36" s="414"/>
      <c r="CP36" s="414"/>
      <c r="CQ36" s="414"/>
      <c r="CR36" s="414"/>
      <c r="CS36" s="414"/>
      <c r="CT36" s="414"/>
      <c r="CU36" s="414"/>
      <c r="CV36" s="414"/>
      <c r="CW36" s="414"/>
      <c r="CX36" s="414"/>
      <c r="CY36" s="414"/>
      <c r="CZ36" s="414"/>
      <c r="DA36" s="414"/>
    </row>
    <row r="37" spans="1:105" s="1" customFormat="1" ht="27" customHeight="1" x14ac:dyDescent="0.2">
      <c r="A37" s="411" t="s">
        <v>35</v>
      </c>
      <c r="B37" s="411"/>
      <c r="C37" s="411"/>
      <c r="D37" s="411"/>
      <c r="E37" s="411"/>
      <c r="F37" s="411"/>
      <c r="G37" s="8"/>
      <c r="H37" s="585" t="s">
        <v>45</v>
      </c>
      <c r="I37" s="585"/>
      <c r="J37" s="585"/>
      <c r="K37" s="585"/>
      <c r="L37" s="585"/>
      <c r="M37" s="585"/>
      <c r="N37" s="585"/>
      <c r="O37" s="585"/>
      <c r="P37" s="585"/>
      <c r="Q37" s="585"/>
      <c r="R37" s="585"/>
      <c r="S37" s="585"/>
      <c r="T37" s="585"/>
      <c r="U37" s="585"/>
      <c r="V37" s="585"/>
      <c r="W37" s="585"/>
      <c r="X37" s="585"/>
      <c r="Y37" s="585"/>
      <c r="Z37" s="585"/>
      <c r="AA37" s="585"/>
      <c r="AB37" s="585"/>
      <c r="AC37" s="585"/>
      <c r="AD37" s="585"/>
      <c r="AE37" s="585"/>
      <c r="AF37" s="585"/>
      <c r="AG37" s="585"/>
      <c r="AH37" s="585"/>
      <c r="AI37" s="585"/>
      <c r="AJ37" s="585"/>
      <c r="AK37" s="585"/>
      <c r="AL37" s="585"/>
      <c r="AM37" s="585"/>
      <c r="AN37" s="585"/>
      <c r="AO37" s="585"/>
      <c r="AP37" s="585"/>
      <c r="AQ37" s="585"/>
      <c r="AR37" s="585"/>
      <c r="AS37" s="585"/>
      <c r="AT37" s="585"/>
      <c r="AU37" s="585"/>
      <c r="AV37" s="585"/>
      <c r="AW37" s="585"/>
      <c r="AX37" s="585"/>
      <c r="AY37" s="585"/>
      <c r="AZ37" s="585"/>
      <c r="BA37" s="585"/>
      <c r="BB37" s="585"/>
      <c r="BC37" s="585"/>
      <c r="BD37" s="585"/>
      <c r="BE37" s="585"/>
      <c r="BF37" s="585"/>
      <c r="BG37" s="585"/>
      <c r="BH37" s="585"/>
      <c r="BI37" s="585"/>
      <c r="BJ37" s="585"/>
      <c r="BK37" s="585"/>
      <c r="BL37" s="585"/>
      <c r="BM37" s="585"/>
      <c r="BN37" s="585"/>
      <c r="BO37" s="585"/>
      <c r="BP37" s="585"/>
      <c r="BQ37" s="585"/>
      <c r="BR37" s="585"/>
      <c r="BS37" s="585"/>
      <c r="BT37" s="585"/>
      <c r="BU37" s="585"/>
      <c r="BV37" s="586"/>
      <c r="BW37" s="414"/>
      <c r="BX37" s="414"/>
      <c r="BY37" s="414"/>
      <c r="BZ37" s="414"/>
      <c r="CA37" s="414"/>
      <c r="CB37" s="414"/>
      <c r="CC37" s="414"/>
      <c r="CD37" s="414"/>
      <c r="CE37" s="414"/>
      <c r="CF37" s="414"/>
      <c r="CG37" s="414"/>
      <c r="CH37" s="414"/>
      <c r="CI37" s="414"/>
      <c r="CJ37" s="414"/>
      <c r="CK37" s="414"/>
      <c r="CL37" s="414"/>
      <c r="CM37" s="414"/>
      <c r="CN37" s="414"/>
      <c r="CO37" s="414"/>
      <c r="CP37" s="414"/>
      <c r="CQ37" s="414"/>
      <c r="CR37" s="414"/>
      <c r="CS37" s="414"/>
      <c r="CT37" s="414"/>
      <c r="CU37" s="414"/>
      <c r="CV37" s="414"/>
      <c r="CW37" s="414"/>
      <c r="CX37" s="414"/>
      <c r="CY37" s="414"/>
      <c r="CZ37" s="414"/>
      <c r="DA37" s="414"/>
    </row>
    <row r="38" spans="1:105" s="1" customFormat="1" ht="26.25" customHeight="1" x14ac:dyDescent="0.2">
      <c r="A38" s="411" t="s">
        <v>36</v>
      </c>
      <c r="B38" s="411"/>
      <c r="C38" s="411"/>
      <c r="D38" s="411"/>
      <c r="E38" s="411"/>
      <c r="F38" s="411"/>
      <c r="G38" s="8"/>
      <c r="H38" s="553" t="s">
        <v>46</v>
      </c>
      <c r="I38" s="553"/>
      <c r="J38" s="553"/>
      <c r="K38" s="553"/>
      <c r="L38" s="553"/>
      <c r="M38" s="553"/>
      <c r="N38" s="553"/>
      <c r="O38" s="553"/>
      <c r="P38" s="553"/>
      <c r="Q38" s="553"/>
      <c r="R38" s="553"/>
      <c r="S38" s="553"/>
      <c r="T38" s="553"/>
      <c r="U38" s="553"/>
      <c r="V38" s="553"/>
      <c r="W38" s="553"/>
      <c r="X38" s="553"/>
      <c r="Y38" s="553"/>
      <c r="Z38" s="553"/>
      <c r="AA38" s="553"/>
      <c r="AB38" s="553"/>
      <c r="AC38" s="553"/>
      <c r="AD38" s="553"/>
      <c r="AE38" s="553"/>
      <c r="AF38" s="553"/>
      <c r="AG38" s="553"/>
      <c r="AH38" s="553"/>
      <c r="AI38" s="553"/>
      <c r="AJ38" s="553"/>
      <c r="AK38" s="553"/>
      <c r="AL38" s="553"/>
      <c r="AM38" s="553"/>
      <c r="AN38" s="553"/>
      <c r="AO38" s="553"/>
      <c r="AP38" s="553"/>
      <c r="AQ38" s="553"/>
      <c r="AR38" s="553"/>
      <c r="AS38" s="553"/>
      <c r="AT38" s="553"/>
      <c r="AU38" s="553"/>
      <c r="AV38" s="553"/>
      <c r="AW38" s="553"/>
      <c r="AX38" s="553"/>
      <c r="AY38" s="553"/>
      <c r="AZ38" s="553"/>
      <c r="BA38" s="553"/>
      <c r="BB38" s="553"/>
      <c r="BC38" s="553"/>
      <c r="BD38" s="553"/>
      <c r="BE38" s="553"/>
      <c r="BF38" s="553"/>
      <c r="BG38" s="553"/>
      <c r="BH38" s="553"/>
      <c r="BI38" s="553"/>
      <c r="BJ38" s="553"/>
      <c r="BK38" s="553"/>
      <c r="BL38" s="553"/>
      <c r="BM38" s="553"/>
      <c r="BN38" s="553"/>
      <c r="BO38" s="553"/>
      <c r="BP38" s="553"/>
      <c r="BQ38" s="553"/>
      <c r="BR38" s="553"/>
      <c r="BS38" s="553"/>
      <c r="BT38" s="553"/>
      <c r="BU38" s="553"/>
      <c r="BV38" s="554"/>
      <c r="BW38" s="414">
        <v>1190700</v>
      </c>
      <c r="BX38" s="414"/>
      <c r="BY38" s="414"/>
      <c r="BZ38" s="414"/>
      <c r="CA38" s="414"/>
      <c r="CB38" s="414"/>
      <c r="CC38" s="414"/>
      <c r="CD38" s="414"/>
      <c r="CE38" s="414"/>
      <c r="CF38" s="414"/>
      <c r="CG38" s="414"/>
      <c r="CH38" s="414"/>
      <c r="CI38" s="414"/>
      <c r="CJ38" s="414"/>
      <c r="CK38" s="414"/>
      <c r="CL38" s="414"/>
      <c r="CM38" s="414">
        <f>BW38*0.051</f>
        <v>60725.7</v>
      </c>
      <c r="CN38" s="414"/>
      <c r="CO38" s="414"/>
      <c r="CP38" s="414"/>
      <c r="CQ38" s="414"/>
      <c r="CR38" s="414"/>
      <c r="CS38" s="414"/>
      <c r="CT38" s="414"/>
      <c r="CU38" s="414"/>
      <c r="CV38" s="414"/>
      <c r="CW38" s="414"/>
      <c r="CX38" s="414"/>
      <c r="CY38" s="414"/>
      <c r="CZ38" s="414"/>
      <c r="DA38" s="414"/>
    </row>
    <row r="39" spans="1:105" s="1" customFormat="1" ht="13.5" customHeight="1" x14ac:dyDescent="0.2">
      <c r="A39" s="411"/>
      <c r="B39" s="411"/>
      <c r="C39" s="411"/>
      <c r="D39" s="411"/>
      <c r="E39" s="411"/>
      <c r="F39" s="411"/>
      <c r="G39" s="590" t="s">
        <v>7</v>
      </c>
      <c r="H39" s="591"/>
      <c r="I39" s="591"/>
      <c r="J39" s="591"/>
      <c r="K39" s="591"/>
      <c r="L39" s="591"/>
      <c r="M39" s="591"/>
      <c r="N39" s="591"/>
      <c r="O39" s="591"/>
      <c r="P39" s="591"/>
      <c r="Q39" s="591"/>
      <c r="R39" s="591"/>
      <c r="S39" s="591"/>
      <c r="T39" s="591"/>
      <c r="U39" s="591"/>
      <c r="V39" s="591"/>
      <c r="W39" s="591"/>
      <c r="X39" s="591"/>
      <c r="Y39" s="591"/>
      <c r="Z39" s="591"/>
      <c r="AA39" s="591"/>
      <c r="AB39" s="591"/>
      <c r="AC39" s="591"/>
      <c r="AD39" s="591"/>
      <c r="AE39" s="591"/>
      <c r="AF39" s="591"/>
      <c r="AG39" s="591"/>
      <c r="AH39" s="591"/>
      <c r="AI39" s="591"/>
      <c r="AJ39" s="591"/>
      <c r="AK39" s="591"/>
      <c r="AL39" s="591"/>
      <c r="AM39" s="591"/>
      <c r="AN39" s="591"/>
      <c r="AO39" s="591"/>
      <c r="AP39" s="591"/>
      <c r="AQ39" s="591"/>
      <c r="AR39" s="591"/>
      <c r="AS39" s="591"/>
      <c r="AT39" s="591"/>
      <c r="AU39" s="591"/>
      <c r="AV39" s="591"/>
      <c r="AW39" s="591"/>
      <c r="AX39" s="591"/>
      <c r="AY39" s="591"/>
      <c r="AZ39" s="591"/>
      <c r="BA39" s="591"/>
      <c r="BB39" s="591"/>
      <c r="BC39" s="591"/>
      <c r="BD39" s="591"/>
      <c r="BE39" s="591"/>
      <c r="BF39" s="591"/>
      <c r="BG39" s="591"/>
      <c r="BH39" s="591"/>
      <c r="BI39" s="591"/>
      <c r="BJ39" s="591"/>
      <c r="BK39" s="591"/>
      <c r="BL39" s="591"/>
      <c r="BM39" s="591"/>
      <c r="BN39" s="591"/>
      <c r="BO39" s="591"/>
      <c r="BP39" s="591"/>
      <c r="BQ39" s="591"/>
      <c r="BR39" s="591"/>
      <c r="BS39" s="591"/>
      <c r="BT39" s="591"/>
      <c r="BU39" s="591"/>
      <c r="BV39" s="592"/>
      <c r="BW39" s="551" t="s">
        <v>8</v>
      </c>
      <c r="BX39" s="551"/>
      <c r="BY39" s="551"/>
      <c r="BZ39" s="551"/>
      <c r="CA39" s="551"/>
      <c r="CB39" s="551"/>
      <c r="CC39" s="551"/>
      <c r="CD39" s="551"/>
      <c r="CE39" s="551"/>
      <c r="CF39" s="551"/>
      <c r="CG39" s="551"/>
      <c r="CH39" s="551"/>
      <c r="CI39" s="551"/>
      <c r="CJ39" s="551"/>
      <c r="CK39" s="551"/>
      <c r="CL39" s="551"/>
      <c r="CM39" s="589">
        <f>CM26+CM31+CM38</f>
        <v>359591.4</v>
      </c>
      <c r="CN39" s="589"/>
      <c r="CO39" s="589"/>
      <c r="CP39" s="589"/>
      <c r="CQ39" s="589"/>
      <c r="CR39" s="589"/>
      <c r="CS39" s="589"/>
      <c r="CT39" s="589"/>
      <c r="CU39" s="589"/>
      <c r="CV39" s="589"/>
      <c r="CW39" s="589"/>
      <c r="CX39" s="589"/>
      <c r="CY39" s="589"/>
      <c r="CZ39" s="589"/>
      <c r="DA39" s="589"/>
    </row>
    <row r="40" spans="1:105" ht="3" customHeight="1" x14ac:dyDescent="0.25"/>
    <row r="41" spans="1:105" s="7" customFormat="1" ht="48" customHeight="1" x14ac:dyDescent="0.2">
      <c r="A41" s="682" t="s">
        <v>84</v>
      </c>
      <c r="B41" s="683"/>
      <c r="C41" s="683"/>
      <c r="D41" s="683"/>
      <c r="E41" s="683"/>
      <c r="F41" s="683"/>
      <c r="G41" s="683"/>
      <c r="H41" s="683"/>
      <c r="I41" s="683"/>
      <c r="J41" s="683"/>
      <c r="K41" s="683"/>
      <c r="L41" s="683"/>
      <c r="M41" s="683"/>
      <c r="N41" s="683"/>
      <c r="O41" s="683"/>
      <c r="P41" s="683"/>
      <c r="Q41" s="683"/>
      <c r="R41" s="683"/>
      <c r="S41" s="683"/>
      <c r="T41" s="683"/>
      <c r="U41" s="683"/>
      <c r="V41" s="683"/>
      <c r="W41" s="683"/>
      <c r="X41" s="683"/>
      <c r="Y41" s="683"/>
      <c r="Z41" s="683"/>
      <c r="AA41" s="683"/>
      <c r="AB41" s="683"/>
      <c r="AC41" s="683"/>
      <c r="AD41" s="683"/>
      <c r="AE41" s="683"/>
      <c r="AF41" s="683"/>
      <c r="AG41" s="683"/>
      <c r="AH41" s="683"/>
      <c r="AI41" s="683"/>
      <c r="AJ41" s="683"/>
      <c r="AK41" s="683"/>
      <c r="AL41" s="683"/>
      <c r="AM41" s="683"/>
      <c r="AN41" s="683"/>
      <c r="AO41" s="683"/>
      <c r="AP41" s="683"/>
      <c r="AQ41" s="683"/>
      <c r="AR41" s="683"/>
      <c r="AS41" s="683"/>
      <c r="AT41" s="683"/>
      <c r="AU41" s="683"/>
      <c r="AV41" s="683"/>
      <c r="AW41" s="683"/>
      <c r="AX41" s="683"/>
      <c r="AY41" s="683"/>
      <c r="AZ41" s="683"/>
      <c r="BA41" s="683"/>
      <c r="BB41" s="683"/>
      <c r="BC41" s="683"/>
      <c r="BD41" s="683"/>
      <c r="BE41" s="683"/>
      <c r="BF41" s="683"/>
      <c r="BG41" s="683"/>
      <c r="BH41" s="683"/>
      <c r="BI41" s="683"/>
      <c r="BJ41" s="683"/>
      <c r="BK41" s="683"/>
      <c r="BL41" s="683"/>
      <c r="BM41" s="683"/>
      <c r="BN41" s="683"/>
      <c r="BO41" s="683"/>
      <c r="BP41" s="683"/>
      <c r="BQ41" s="683"/>
      <c r="BR41" s="683"/>
      <c r="BS41" s="683"/>
      <c r="BT41" s="683"/>
      <c r="BU41" s="683"/>
      <c r="BV41" s="683"/>
      <c r="BW41" s="683"/>
      <c r="BX41" s="683"/>
      <c r="BY41" s="683"/>
      <c r="BZ41" s="683"/>
      <c r="CA41" s="683"/>
      <c r="CB41" s="683"/>
      <c r="CC41" s="683"/>
      <c r="CD41" s="683"/>
      <c r="CE41" s="683"/>
      <c r="CF41" s="683"/>
      <c r="CG41" s="683"/>
      <c r="CH41" s="683"/>
      <c r="CI41" s="683"/>
      <c r="CJ41" s="683"/>
      <c r="CK41" s="683"/>
      <c r="CL41" s="683"/>
      <c r="CM41" s="683"/>
      <c r="CN41" s="683"/>
      <c r="CO41" s="683"/>
      <c r="CP41" s="683"/>
      <c r="CQ41" s="683"/>
      <c r="CR41" s="683"/>
      <c r="CS41" s="683"/>
      <c r="CT41" s="683"/>
      <c r="CU41" s="683"/>
      <c r="CV41" s="683"/>
      <c r="CW41" s="683"/>
      <c r="CX41" s="683"/>
      <c r="CY41" s="683"/>
      <c r="CZ41" s="683"/>
      <c r="DA41" s="683"/>
    </row>
    <row r="43" spans="1:105" s="6" customFormat="1" ht="42" customHeight="1" x14ac:dyDescent="0.2">
      <c r="A43" s="659" t="s">
        <v>161</v>
      </c>
      <c r="B43" s="659"/>
      <c r="C43" s="659"/>
      <c r="D43" s="659"/>
      <c r="E43" s="659"/>
      <c r="F43" s="659"/>
      <c r="G43" s="659"/>
      <c r="H43" s="659"/>
      <c r="I43" s="659"/>
      <c r="J43" s="659"/>
      <c r="K43" s="659"/>
      <c r="L43" s="659"/>
      <c r="M43" s="659"/>
      <c r="N43" s="659"/>
      <c r="O43" s="659"/>
      <c r="P43" s="659"/>
      <c r="Q43" s="659"/>
      <c r="R43" s="659"/>
      <c r="S43" s="659"/>
      <c r="T43" s="659"/>
      <c r="U43" s="659"/>
      <c r="V43" s="659"/>
      <c r="W43" s="659"/>
      <c r="X43" s="659"/>
      <c r="Y43" s="659"/>
      <c r="Z43" s="659"/>
      <c r="AA43" s="659"/>
      <c r="AB43" s="659"/>
      <c r="AC43" s="659"/>
      <c r="AD43" s="659"/>
      <c r="AE43" s="659"/>
      <c r="AF43" s="659"/>
      <c r="AG43" s="659"/>
      <c r="AH43" s="659"/>
      <c r="AI43" s="659"/>
      <c r="AJ43" s="659"/>
      <c r="AK43" s="659"/>
      <c r="AL43" s="659"/>
      <c r="AM43" s="659"/>
      <c r="AN43" s="659"/>
      <c r="AO43" s="659"/>
      <c r="AP43" s="659"/>
      <c r="AQ43" s="659"/>
      <c r="AR43" s="659"/>
      <c r="AS43" s="659"/>
      <c r="AT43" s="659"/>
      <c r="AU43" s="659"/>
      <c r="AV43" s="659"/>
      <c r="AW43" s="659"/>
      <c r="AX43" s="659"/>
      <c r="AY43" s="659"/>
      <c r="AZ43" s="659"/>
      <c r="BA43" s="659"/>
      <c r="BB43" s="659"/>
      <c r="BC43" s="659"/>
      <c r="BD43" s="659"/>
      <c r="BE43" s="659"/>
      <c r="BF43" s="659"/>
      <c r="BG43" s="659"/>
      <c r="BH43" s="659"/>
      <c r="BI43" s="659"/>
      <c r="BJ43" s="659"/>
      <c r="BK43" s="659"/>
      <c r="BL43" s="659"/>
      <c r="BM43" s="659"/>
      <c r="BN43" s="659"/>
      <c r="BO43" s="659"/>
      <c r="BP43" s="659"/>
      <c r="BQ43" s="659"/>
      <c r="BR43" s="659"/>
      <c r="BS43" s="659"/>
      <c r="BT43" s="659"/>
      <c r="BU43" s="659"/>
      <c r="BV43" s="659"/>
      <c r="BW43" s="659"/>
      <c r="BX43" s="659"/>
      <c r="BY43" s="659"/>
      <c r="BZ43" s="659"/>
      <c r="CA43" s="659"/>
      <c r="CB43" s="659"/>
      <c r="CC43" s="659"/>
      <c r="CD43" s="659"/>
      <c r="CE43" s="659"/>
      <c r="CF43" s="659"/>
      <c r="CG43" s="659"/>
      <c r="CH43" s="659"/>
      <c r="CI43" s="659"/>
      <c r="CJ43" s="659"/>
      <c r="CK43" s="659"/>
      <c r="CL43" s="659"/>
      <c r="CM43" s="659"/>
      <c r="CN43" s="659"/>
      <c r="CO43" s="659"/>
      <c r="CP43" s="659"/>
      <c r="CQ43" s="659"/>
      <c r="CR43" s="659"/>
      <c r="CS43" s="659"/>
      <c r="CT43" s="659"/>
      <c r="CU43" s="659"/>
      <c r="CV43" s="659"/>
      <c r="CW43" s="659"/>
      <c r="CX43" s="659"/>
      <c r="CY43" s="659"/>
      <c r="CZ43" s="659"/>
      <c r="DA43" s="659"/>
    </row>
    <row r="44" spans="1:105" ht="10.5" customHeight="1" x14ac:dyDescent="0.25"/>
    <row r="45" spans="1:105" s="3" customFormat="1" ht="45" customHeight="1" x14ac:dyDescent="0.2">
      <c r="A45" s="466" t="s">
        <v>0</v>
      </c>
      <c r="B45" s="467"/>
      <c r="C45" s="467"/>
      <c r="D45" s="467"/>
      <c r="E45" s="467"/>
      <c r="F45" s="468"/>
      <c r="G45" s="466" t="s">
        <v>19</v>
      </c>
      <c r="H45" s="467"/>
      <c r="I45" s="467"/>
      <c r="J45" s="467"/>
      <c r="K45" s="467"/>
      <c r="L45" s="467"/>
      <c r="M45" s="467"/>
      <c r="N45" s="467"/>
      <c r="O45" s="467"/>
      <c r="P45" s="467"/>
      <c r="Q45" s="467"/>
      <c r="R45" s="467"/>
      <c r="S45" s="467"/>
      <c r="T45" s="467"/>
      <c r="U45" s="467"/>
      <c r="V45" s="467"/>
      <c r="W45" s="467"/>
      <c r="X45" s="467"/>
      <c r="Y45" s="467"/>
      <c r="Z45" s="467"/>
      <c r="AA45" s="467"/>
      <c r="AB45" s="467"/>
      <c r="AC45" s="467"/>
      <c r="AD45" s="468"/>
      <c r="AE45" s="466" t="s">
        <v>160</v>
      </c>
      <c r="AF45" s="467"/>
      <c r="AG45" s="467"/>
      <c r="AH45" s="467"/>
      <c r="AI45" s="467"/>
      <c r="AJ45" s="467"/>
      <c r="AK45" s="467"/>
      <c r="AL45" s="467"/>
      <c r="AM45" s="467"/>
      <c r="AN45" s="467"/>
      <c r="AO45" s="467"/>
      <c r="AP45" s="467"/>
      <c r="AQ45" s="467"/>
      <c r="AR45" s="467"/>
      <c r="AS45" s="467"/>
      <c r="AT45" s="467"/>
      <c r="AU45" s="467"/>
      <c r="AV45" s="467"/>
      <c r="AW45" s="467"/>
      <c r="AX45" s="467"/>
      <c r="AY45" s="467"/>
      <c r="AZ45" s="467"/>
      <c r="BA45" s="467"/>
      <c r="BB45" s="467"/>
      <c r="BC45" s="468"/>
      <c r="BD45" s="469" t="s">
        <v>82</v>
      </c>
      <c r="BE45" s="470"/>
      <c r="BF45" s="470"/>
      <c r="BG45" s="470"/>
      <c r="BH45" s="470"/>
      <c r="BI45" s="470"/>
      <c r="BJ45" s="470"/>
      <c r="BK45" s="470"/>
      <c r="BL45" s="470"/>
      <c r="BM45" s="470"/>
      <c r="BN45" s="470"/>
      <c r="BO45" s="470"/>
      <c r="BP45" s="470"/>
      <c r="BQ45" s="470"/>
      <c r="BR45" s="470"/>
      <c r="BS45" s="470"/>
      <c r="BT45" s="470"/>
      <c r="BU45" s="470"/>
      <c r="BV45" s="470"/>
      <c r="BW45" s="470"/>
      <c r="BX45" s="470"/>
      <c r="BY45" s="470"/>
      <c r="BZ45" s="470"/>
      <c r="CA45" s="470"/>
      <c r="CB45" s="470"/>
      <c r="CC45" s="470"/>
      <c r="CD45" s="470"/>
      <c r="CE45" s="470"/>
      <c r="CF45" s="470"/>
      <c r="CG45" s="470"/>
      <c r="CH45" s="470"/>
      <c r="CI45" s="471"/>
      <c r="CJ45" s="466" t="s">
        <v>48</v>
      </c>
      <c r="CK45" s="467"/>
      <c r="CL45" s="467"/>
      <c r="CM45" s="467"/>
      <c r="CN45" s="467"/>
      <c r="CO45" s="467"/>
      <c r="CP45" s="467"/>
      <c r="CQ45" s="467"/>
      <c r="CR45" s="467"/>
      <c r="CS45" s="467"/>
      <c r="CT45" s="467"/>
      <c r="CU45" s="467"/>
      <c r="CV45" s="467"/>
      <c r="CW45" s="467"/>
      <c r="CX45" s="467"/>
      <c r="CY45" s="467"/>
      <c r="CZ45" s="467"/>
      <c r="DA45" s="468"/>
    </row>
    <row r="46" spans="1:105" s="4" customFormat="1" ht="12.75" x14ac:dyDescent="0.2">
      <c r="A46" s="472">
        <v>1</v>
      </c>
      <c r="B46" s="472"/>
      <c r="C46" s="472"/>
      <c r="D46" s="472"/>
      <c r="E46" s="472"/>
      <c r="F46" s="472"/>
      <c r="G46" s="472">
        <v>2</v>
      </c>
      <c r="H46" s="472"/>
      <c r="I46" s="472"/>
      <c r="J46" s="472"/>
      <c r="K46" s="472"/>
      <c r="L46" s="472"/>
      <c r="M46" s="472"/>
      <c r="N46" s="472"/>
      <c r="O46" s="472"/>
      <c r="P46" s="472"/>
      <c r="Q46" s="472"/>
      <c r="R46" s="472"/>
      <c r="S46" s="472"/>
      <c r="T46" s="472"/>
      <c r="U46" s="472"/>
      <c r="V46" s="472"/>
      <c r="W46" s="472"/>
      <c r="X46" s="472"/>
      <c r="Y46" s="472"/>
      <c r="Z46" s="472"/>
      <c r="AA46" s="472"/>
      <c r="AB46" s="472"/>
      <c r="AC46" s="472"/>
      <c r="AD46" s="472"/>
      <c r="AE46" s="472">
        <v>3</v>
      </c>
      <c r="AF46" s="472"/>
      <c r="AG46" s="472"/>
      <c r="AH46" s="472"/>
      <c r="AI46" s="472"/>
      <c r="AJ46" s="472"/>
      <c r="AK46" s="472"/>
      <c r="AL46" s="472"/>
      <c r="AM46" s="472"/>
      <c r="AN46" s="472"/>
      <c r="AO46" s="472"/>
      <c r="AP46" s="472"/>
      <c r="AQ46" s="472"/>
      <c r="AR46" s="472"/>
      <c r="AS46" s="472"/>
      <c r="AT46" s="472"/>
      <c r="AU46" s="472"/>
      <c r="AV46" s="472"/>
      <c r="AW46" s="472"/>
      <c r="AX46" s="472"/>
      <c r="AY46" s="472"/>
      <c r="AZ46" s="472"/>
      <c r="BA46" s="472"/>
      <c r="BB46" s="472"/>
      <c r="BC46" s="472"/>
      <c r="BD46" s="408">
        <v>4</v>
      </c>
      <c r="BE46" s="409"/>
      <c r="BF46" s="409"/>
      <c r="BG46" s="409"/>
      <c r="BH46" s="409"/>
      <c r="BI46" s="409"/>
      <c r="BJ46" s="409"/>
      <c r="BK46" s="409"/>
      <c r="BL46" s="409"/>
      <c r="BM46" s="409"/>
      <c r="BN46" s="409"/>
      <c r="BO46" s="409"/>
      <c r="BP46" s="409"/>
      <c r="BQ46" s="409"/>
      <c r="BR46" s="409"/>
      <c r="BS46" s="409"/>
      <c r="BT46" s="409"/>
      <c r="BU46" s="409"/>
      <c r="BV46" s="409"/>
      <c r="BW46" s="409"/>
      <c r="BX46" s="409"/>
      <c r="BY46" s="409"/>
      <c r="BZ46" s="409"/>
      <c r="CA46" s="409"/>
      <c r="CB46" s="409"/>
      <c r="CC46" s="409"/>
      <c r="CD46" s="409"/>
      <c r="CE46" s="409"/>
      <c r="CF46" s="409"/>
      <c r="CG46" s="409"/>
      <c r="CH46" s="409"/>
      <c r="CI46" s="410"/>
      <c r="CJ46" s="472">
        <v>5</v>
      </c>
      <c r="CK46" s="472"/>
      <c r="CL46" s="472"/>
      <c r="CM46" s="472"/>
      <c r="CN46" s="472"/>
      <c r="CO46" s="472"/>
      <c r="CP46" s="472"/>
      <c r="CQ46" s="472"/>
      <c r="CR46" s="472"/>
      <c r="CS46" s="472"/>
      <c r="CT46" s="472"/>
      <c r="CU46" s="472"/>
      <c r="CV46" s="472"/>
      <c r="CW46" s="472"/>
      <c r="CX46" s="472"/>
      <c r="CY46" s="472"/>
      <c r="CZ46" s="472"/>
      <c r="DA46" s="472"/>
    </row>
    <row r="47" spans="1:105" s="5" customFormat="1" ht="15" customHeight="1" x14ac:dyDescent="0.2">
      <c r="A47" s="411"/>
      <c r="B47" s="411"/>
      <c r="C47" s="411"/>
      <c r="D47" s="411"/>
      <c r="E47" s="411"/>
      <c r="F47" s="411"/>
      <c r="G47" s="418"/>
      <c r="H47" s="418"/>
      <c r="I47" s="418"/>
      <c r="J47" s="418"/>
      <c r="K47" s="418"/>
      <c r="L47" s="418"/>
      <c r="M47" s="418"/>
      <c r="N47" s="418"/>
      <c r="O47" s="418"/>
      <c r="P47" s="418"/>
      <c r="Q47" s="418"/>
      <c r="R47" s="418"/>
      <c r="S47" s="418"/>
      <c r="T47" s="418"/>
      <c r="U47" s="418"/>
      <c r="V47" s="418"/>
      <c r="W47" s="418"/>
      <c r="X47" s="418"/>
      <c r="Y47" s="418"/>
      <c r="Z47" s="418"/>
      <c r="AA47" s="418"/>
      <c r="AB47" s="418"/>
      <c r="AC47" s="418"/>
      <c r="AD47" s="418"/>
      <c r="AE47" s="404"/>
      <c r="AF47" s="404"/>
      <c r="AG47" s="404"/>
      <c r="AH47" s="404"/>
      <c r="AI47" s="404"/>
      <c r="AJ47" s="404"/>
      <c r="AK47" s="404"/>
      <c r="AL47" s="404"/>
      <c r="AM47" s="404"/>
      <c r="AN47" s="404"/>
      <c r="AO47" s="404"/>
      <c r="AP47" s="404"/>
      <c r="AQ47" s="404"/>
      <c r="AR47" s="404"/>
      <c r="AS47" s="404"/>
      <c r="AT47" s="404"/>
      <c r="AU47" s="404"/>
      <c r="AV47" s="404"/>
      <c r="AW47" s="404"/>
      <c r="AX47" s="404"/>
      <c r="AY47" s="404"/>
      <c r="AZ47" s="404"/>
      <c r="BA47" s="404"/>
      <c r="BB47" s="404"/>
      <c r="BC47" s="404"/>
      <c r="BD47" s="555"/>
      <c r="BE47" s="556"/>
      <c r="BF47" s="556"/>
      <c r="BG47" s="556"/>
      <c r="BH47" s="556"/>
      <c r="BI47" s="556"/>
      <c r="BJ47" s="556"/>
      <c r="BK47" s="556"/>
      <c r="BL47" s="556"/>
      <c r="BM47" s="556"/>
      <c r="BN47" s="556"/>
      <c r="BO47" s="556"/>
      <c r="BP47" s="556"/>
      <c r="BQ47" s="556"/>
      <c r="BR47" s="556"/>
      <c r="BS47" s="556"/>
      <c r="BT47" s="556"/>
      <c r="BU47" s="556"/>
      <c r="BV47" s="556"/>
      <c r="BW47" s="556"/>
      <c r="BX47" s="556"/>
      <c r="BY47" s="556"/>
      <c r="BZ47" s="556"/>
      <c r="CA47" s="556"/>
      <c r="CB47" s="556"/>
      <c r="CC47" s="556"/>
      <c r="CD47" s="556"/>
      <c r="CE47" s="556"/>
      <c r="CF47" s="556"/>
      <c r="CG47" s="556"/>
      <c r="CH47" s="556"/>
      <c r="CI47" s="557"/>
      <c r="CJ47" s="551"/>
      <c r="CK47" s="551"/>
      <c r="CL47" s="551"/>
      <c r="CM47" s="551"/>
      <c r="CN47" s="551"/>
      <c r="CO47" s="551"/>
      <c r="CP47" s="551"/>
      <c r="CQ47" s="551"/>
      <c r="CR47" s="551"/>
      <c r="CS47" s="551"/>
      <c r="CT47" s="551"/>
      <c r="CU47" s="551"/>
      <c r="CV47" s="551"/>
      <c r="CW47" s="551"/>
      <c r="CX47" s="551"/>
      <c r="CY47" s="551"/>
      <c r="CZ47" s="551"/>
      <c r="DA47" s="551"/>
    </row>
    <row r="48" spans="1:105" s="5" customFormat="1" ht="15" customHeight="1" x14ac:dyDescent="0.2">
      <c r="A48" s="411"/>
      <c r="B48" s="411"/>
      <c r="C48" s="411"/>
      <c r="D48" s="411"/>
      <c r="E48" s="411"/>
      <c r="F48" s="411"/>
      <c r="G48" s="418"/>
      <c r="H48" s="418"/>
      <c r="I48" s="418"/>
      <c r="J48" s="418"/>
      <c r="K48" s="418"/>
      <c r="L48" s="418"/>
      <c r="M48" s="418"/>
      <c r="N48" s="418"/>
      <c r="O48" s="418"/>
      <c r="P48" s="418"/>
      <c r="Q48" s="418"/>
      <c r="R48" s="418"/>
      <c r="S48" s="418"/>
      <c r="T48" s="418"/>
      <c r="U48" s="418"/>
      <c r="V48" s="418"/>
      <c r="W48" s="418"/>
      <c r="X48" s="418"/>
      <c r="Y48" s="418"/>
      <c r="Z48" s="418"/>
      <c r="AA48" s="418"/>
      <c r="AB48" s="418"/>
      <c r="AC48" s="418"/>
      <c r="AD48" s="418"/>
      <c r="AE48" s="404"/>
      <c r="AF48" s="404"/>
      <c r="AG48" s="404"/>
      <c r="AH48" s="404"/>
      <c r="AI48" s="404"/>
      <c r="AJ48" s="404"/>
      <c r="AK48" s="404"/>
      <c r="AL48" s="404"/>
      <c r="AM48" s="404"/>
      <c r="AN48" s="404"/>
      <c r="AO48" s="404"/>
      <c r="AP48" s="404"/>
      <c r="AQ48" s="404"/>
      <c r="AR48" s="404"/>
      <c r="AS48" s="404"/>
      <c r="AT48" s="404"/>
      <c r="AU48" s="404"/>
      <c r="AV48" s="404"/>
      <c r="AW48" s="404"/>
      <c r="AX48" s="404"/>
      <c r="AY48" s="404"/>
      <c r="AZ48" s="404"/>
      <c r="BA48" s="404"/>
      <c r="BB48" s="404"/>
      <c r="BC48" s="404"/>
      <c r="BD48" s="555"/>
      <c r="BE48" s="556"/>
      <c r="BF48" s="556"/>
      <c r="BG48" s="556"/>
      <c r="BH48" s="556"/>
      <c r="BI48" s="556"/>
      <c r="BJ48" s="556"/>
      <c r="BK48" s="556"/>
      <c r="BL48" s="556"/>
      <c r="BM48" s="556"/>
      <c r="BN48" s="556"/>
      <c r="BO48" s="556"/>
      <c r="BP48" s="556"/>
      <c r="BQ48" s="556"/>
      <c r="BR48" s="556"/>
      <c r="BS48" s="556"/>
      <c r="BT48" s="556"/>
      <c r="BU48" s="556"/>
      <c r="BV48" s="556"/>
      <c r="BW48" s="556"/>
      <c r="BX48" s="556"/>
      <c r="BY48" s="556"/>
      <c r="BZ48" s="556"/>
      <c r="CA48" s="556"/>
      <c r="CB48" s="556"/>
      <c r="CC48" s="556"/>
      <c r="CD48" s="556"/>
      <c r="CE48" s="556"/>
      <c r="CF48" s="556"/>
      <c r="CG48" s="556"/>
      <c r="CH48" s="556"/>
      <c r="CI48" s="557"/>
      <c r="CJ48" s="551"/>
      <c r="CK48" s="551"/>
      <c r="CL48" s="551"/>
      <c r="CM48" s="551"/>
      <c r="CN48" s="551"/>
      <c r="CO48" s="551"/>
      <c r="CP48" s="551"/>
      <c r="CQ48" s="551"/>
      <c r="CR48" s="551"/>
      <c r="CS48" s="551"/>
      <c r="CT48" s="551"/>
      <c r="CU48" s="551"/>
      <c r="CV48" s="551"/>
      <c r="CW48" s="551"/>
      <c r="CX48" s="551"/>
      <c r="CY48" s="551"/>
      <c r="CZ48" s="551"/>
      <c r="DA48" s="551"/>
    </row>
    <row r="49" spans="1:105" s="5" customFormat="1" ht="15" customHeight="1" x14ac:dyDescent="0.2">
      <c r="A49" s="411"/>
      <c r="B49" s="411"/>
      <c r="C49" s="411"/>
      <c r="D49" s="411"/>
      <c r="E49" s="411"/>
      <c r="F49" s="411"/>
      <c r="G49" s="473" t="s">
        <v>7</v>
      </c>
      <c r="H49" s="473"/>
      <c r="I49" s="473"/>
      <c r="J49" s="473"/>
      <c r="K49" s="473"/>
      <c r="L49" s="473"/>
      <c r="M49" s="473"/>
      <c r="N49" s="473"/>
      <c r="O49" s="473"/>
      <c r="P49" s="473"/>
      <c r="Q49" s="473"/>
      <c r="R49" s="473"/>
      <c r="S49" s="473"/>
      <c r="T49" s="473"/>
      <c r="U49" s="473"/>
      <c r="V49" s="473"/>
      <c r="W49" s="473"/>
      <c r="X49" s="473"/>
      <c r="Y49" s="473"/>
      <c r="Z49" s="473"/>
      <c r="AA49" s="473"/>
      <c r="AB49" s="473"/>
      <c r="AC49" s="473"/>
      <c r="AD49" s="474"/>
      <c r="AE49" s="404" t="s">
        <v>8</v>
      </c>
      <c r="AF49" s="404"/>
      <c r="AG49" s="404"/>
      <c r="AH49" s="404"/>
      <c r="AI49" s="404"/>
      <c r="AJ49" s="404"/>
      <c r="AK49" s="404"/>
      <c r="AL49" s="404"/>
      <c r="AM49" s="404"/>
      <c r="AN49" s="404"/>
      <c r="AO49" s="404"/>
      <c r="AP49" s="404"/>
      <c r="AQ49" s="404"/>
      <c r="AR49" s="404"/>
      <c r="AS49" s="404"/>
      <c r="AT49" s="404"/>
      <c r="AU49" s="404"/>
      <c r="AV49" s="404"/>
      <c r="AW49" s="404"/>
      <c r="AX49" s="404"/>
      <c r="AY49" s="404"/>
      <c r="AZ49" s="404"/>
      <c r="BA49" s="404"/>
      <c r="BB49" s="404"/>
      <c r="BC49" s="404"/>
      <c r="BD49" s="555" t="s">
        <v>8</v>
      </c>
      <c r="BE49" s="556"/>
      <c r="BF49" s="556"/>
      <c r="BG49" s="556"/>
      <c r="BH49" s="556"/>
      <c r="BI49" s="556"/>
      <c r="BJ49" s="556"/>
      <c r="BK49" s="556"/>
      <c r="BL49" s="556"/>
      <c r="BM49" s="556"/>
      <c r="BN49" s="556"/>
      <c r="BO49" s="556"/>
      <c r="BP49" s="556"/>
      <c r="BQ49" s="556"/>
      <c r="BR49" s="556"/>
      <c r="BS49" s="556"/>
      <c r="BT49" s="556"/>
      <c r="BU49" s="556"/>
      <c r="BV49" s="556"/>
      <c r="BW49" s="556"/>
      <c r="BX49" s="556"/>
      <c r="BY49" s="556"/>
      <c r="BZ49" s="556"/>
      <c r="CA49" s="556"/>
      <c r="CB49" s="556"/>
      <c r="CC49" s="556"/>
      <c r="CD49" s="556"/>
      <c r="CE49" s="556"/>
      <c r="CF49" s="556"/>
      <c r="CG49" s="556"/>
      <c r="CH49" s="556"/>
      <c r="CI49" s="557"/>
      <c r="CJ49" s="551"/>
      <c r="CK49" s="551"/>
      <c r="CL49" s="551"/>
      <c r="CM49" s="551"/>
      <c r="CN49" s="551"/>
      <c r="CO49" s="551"/>
      <c r="CP49" s="551"/>
      <c r="CQ49" s="551"/>
      <c r="CR49" s="551"/>
      <c r="CS49" s="551"/>
      <c r="CT49" s="551"/>
      <c r="CU49" s="551"/>
      <c r="CV49" s="551"/>
      <c r="CW49" s="551"/>
      <c r="CX49" s="551"/>
      <c r="CY49" s="551"/>
      <c r="CZ49" s="551"/>
      <c r="DA49" s="551"/>
    </row>
    <row r="50" spans="1:105" s="6" customFormat="1" ht="14.25" x14ac:dyDescent="0.2">
      <c r="A50" s="536" t="s">
        <v>47</v>
      </c>
      <c r="B50" s="536"/>
      <c r="C50" s="536"/>
      <c r="D50" s="536"/>
      <c r="E50" s="536"/>
      <c r="F50" s="536"/>
      <c r="G50" s="536"/>
      <c r="H50" s="536"/>
      <c r="I50" s="536"/>
      <c r="J50" s="536"/>
      <c r="K50" s="536"/>
      <c r="L50" s="536"/>
      <c r="M50" s="536"/>
      <c r="N50" s="536"/>
      <c r="O50" s="536"/>
      <c r="P50" s="536"/>
      <c r="Q50" s="536"/>
      <c r="R50" s="536"/>
      <c r="S50" s="536"/>
      <c r="T50" s="536"/>
      <c r="U50" s="536"/>
      <c r="V50" s="536"/>
      <c r="W50" s="536"/>
      <c r="X50" s="536"/>
      <c r="Y50" s="536"/>
      <c r="Z50" s="536"/>
      <c r="AA50" s="536"/>
      <c r="AB50" s="536"/>
      <c r="AC50" s="536"/>
      <c r="AD50" s="536"/>
      <c r="AE50" s="536"/>
      <c r="AF50" s="536"/>
      <c r="AG50" s="536"/>
      <c r="AH50" s="536"/>
      <c r="AI50" s="536"/>
      <c r="AJ50" s="536"/>
      <c r="AK50" s="536"/>
      <c r="AL50" s="536"/>
      <c r="AM50" s="536"/>
      <c r="AN50" s="536"/>
      <c r="AO50" s="536"/>
      <c r="AP50" s="536"/>
      <c r="AQ50" s="536"/>
      <c r="AR50" s="536"/>
      <c r="AS50" s="536"/>
      <c r="AT50" s="536"/>
      <c r="AU50" s="536"/>
      <c r="AV50" s="536"/>
      <c r="AW50" s="536"/>
      <c r="AX50" s="536"/>
      <c r="AY50" s="536"/>
      <c r="AZ50" s="536"/>
      <c r="BA50" s="536"/>
      <c r="BB50" s="536"/>
      <c r="BC50" s="536"/>
      <c r="BD50" s="536"/>
      <c r="BE50" s="536"/>
      <c r="BF50" s="536"/>
      <c r="BG50" s="536"/>
      <c r="BH50" s="536"/>
      <c r="BI50" s="536"/>
      <c r="BJ50" s="536"/>
      <c r="BK50" s="536"/>
      <c r="BL50" s="536"/>
      <c r="BM50" s="536"/>
      <c r="BN50" s="536"/>
      <c r="BO50" s="536"/>
      <c r="BP50" s="536"/>
      <c r="BQ50" s="536"/>
      <c r="BR50" s="536"/>
      <c r="BS50" s="536"/>
      <c r="BT50" s="536"/>
      <c r="BU50" s="536"/>
      <c r="BV50" s="536"/>
      <c r="BW50" s="536"/>
      <c r="BX50" s="536"/>
      <c r="BY50" s="536"/>
      <c r="BZ50" s="536"/>
      <c r="CA50" s="536"/>
      <c r="CB50" s="536"/>
      <c r="CC50" s="536"/>
      <c r="CD50" s="536"/>
      <c r="CE50" s="536"/>
      <c r="CF50" s="536"/>
      <c r="CG50" s="536"/>
      <c r="CH50" s="536"/>
      <c r="CI50" s="536"/>
      <c r="CJ50" s="536"/>
      <c r="CK50" s="536"/>
      <c r="CL50" s="536"/>
      <c r="CM50" s="536"/>
      <c r="CN50" s="536"/>
      <c r="CO50" s="536"/>
      <c r="CP50" s="536"/>
      <c r="CQ50" s="536"/>
      <c r="CR50" s="536"/>
      <c r="CS50" s="536"/>
      <c r="CT50" s="536"/>
      <c r="CU50" s="536"/>
      <c r="CV50" s="536"/>
      <c r="CW50" s="536"/>
      <c r="CX50" s="536"/>
      <c r="CY50" s="536"/>
      <c r="CZ50" s="536"/>
      <c r="DA50" s="536"/>
    </row>
    <row r="51" spans="1:105" ht="6" customHeight="1" x14ac:dyDescent="0.25"/>
    <row r="52" spans="1:105" s="6" customFormat="1" ht="15" x14ac:dyDescent="0.25">
      <c r="A52" s="6" t="s">
        <v>11</v>
      </c>
      <c r="X52" s="678"/>
      <c r="Y52" s="678"/>
      <c r="Z52" s="678"/>
      <c r="AA52" s="678"/>
      <c r="AB52" s="678"/>
      <c r="AC52" s="678"/>
      <c r="AD52" s="678"/>
      <c r="AE52" s="678"/>
      <c r="AF52" s="678"/>
      <c r="AG52" s="678"/>
      <c r="AH52" s="678"/>
      <c r="AI52" s="678"/>
      <c r="AJ52" s="678"/>
      <c r="AK52" s="678"/>
      <c r="AL52" s="678"/>
      <c r="AM52" s="678"/>
      <c r="AN52" s="678"/>
      <c r="AO52" s="678"/>
      <c r="AP52" s="678"/>
      <c r="AQ52" s="678"/>
      <c r="AR52" s="678"/>
      <c r="AS52" s="678"/>
      <c r="AT52" s="678"/>
      <c r="AU52" s="678"/>
      <c r="AV52" s="678"/>
      <c r="AW52" s="678"/>
      <c r="AX52" s="678"/>
      <c r="AY52" s="678"/>
      <c r="AZ52" s="678"/>
      <c r="BA52" s="678"/>
      <c r="BB52" s="678"/>
      <c r="BC52" s="678"/>
      <c r="BD52" s="678"/>
      <c r="BE52" s="678"/>
      <c r="BF52" s="678"/>
      <c r="BG52" s="678"/>
      <c r="BH52" s="678"/>
      <c r="BI52" s="678"/>
      <c r="BJ52" s="678"/>
      <c r="BK52" s="678"/>
      <c r="BL52" s="678"/>
      <c r="BM52" s="678"/>
      <c r="BN52" s="678"/>
      <c r="BO52" s="678"/>
      <c r="BP52" s="678"/>
      <c r="BQ52" s="678"/>
      <c r="BR52" s="678"/>
      <c r="BS52" s="678"/>
      <c r="BT52" s="678"/>
      <c r="BU52" s="678"/>
      <c r="BV52" s="678"/>
      <c r="BW52" s="678"/>
      <c r="BX52" s="678"/>
      <c r="BY52" s="678"/>
      <c r="BZ52" s="678"/>
      <c r="CA52" s="678"/>
      <c r="CB52" s="678"/>
      <c r="CC52" s="678"/>
      <c r="CD52" s="678"/>
      <c r="CE52" s="678"/>
      <c r="CF52" s="678"/>
      <c r="CG52" s="678"/>
      <c r="CH52" s="678"/>
      <c r="CI52" s="678"/>
      <c r="CJ52" s="678"/>
      <c r="CK52" s="678"/>
      <c r="CL52" s="678"/>
      <c r="CM52" s="678"/>
      <c r="CN52" s="678"/>
      <c r="CO52" s="678"/>
      <c r="CP52" s="678"/>
      <c r="CQ52" s="678"/>
      <c r="CR52" s="678"/>
      <c r="CS52" s="678"/>
      <c r="CT52" s="678"/>
      <c r="CU52" s="678"/>
      <c r="CV52" s="678"/>
      <c r="CW52" s="678"/>
      <c r="CX52" s="678"/>
      <c r="CY52" s="678"/>
      <c r="CZ52" s="678"/>
      <c r="DA52" s="678"/>
    </row>
    <row r="53" spans="1:105" s="6" customFormat="1" ht="9" customHeight="1" x14ac:dyDescent="0.2">
      <c r="X53" s="11"/>
      <c r="Y53" s="11"/>
      <c r="Z53" s="11"/>
      <c r="AA53" s="11"/>
      <c r="AB53" s="11"/>
      <c r="AC53" s="11"/>
      <c r="AD53" s="11"/>
      <c r="AE53" s="11"/>
      <c r="AF53" s="11"/>
      <c r="AG53" s="11"/>
      <c r="AH53" s="11"/>
      <c r="AI53" s="11"/>
      <c r="AJ53" s="11"/>
      <c r="AK53" s="11"/>
      <c r="AL53" s="11"/>
      <c r="AM53" s="11"/>
      <c r="AN53" s="11"/>
      <c r="AO53" s="11"/>
      <c r="AP53" s="11"/>
      <c r="AQ53" s="11"/>
      <c r="AR53" s="11"/>
      <c r="AS53" s="11"/>
      <c r="AT53" s="11"/>
      <c r="AU53" s="11"/>
      <c r="AV53" s="11"/>
      <c r="AW53" s="11"/>
      <c r="AX53" s="11"/>
      <c r="AY53" s="11"/>
      <c r="AZ53" s="11"/>
      <c r="BA53" s="11"/>
      <c r="BB53" s="11"/>
      <c r="BC53" s="11"/>
      <c r="BD53" s="11"/>
      <c r="BE53" s="11"/>
      <c r="BF53" s="11"/>
      <c r="BG53" s="11"/>
      <c r="BH53" s="11"/>
      <c r="BI53" s="11"/>
      <c r="BJ53" s="11"/>
      <c r="BK53" s="11"/>
      <c r="BL53" s="11"/>
      <c r="BM53" s="11"/>
      <c r="BN53" s="11"/>
      <c r="BO53" s="11"/>
      <c r="BP53" s="11"/>
      <c r="BQ53" s="11"/>
      <c r="BR53" s="11"/>
      <c r="BS53" s="11"/>
      <c r="BT53" s="11"/>
      <c r="BU53" s="11"/>
      <c r="BV53" s="11"/>
      <c r="BW53" s="11"/>
      <c r="BX53" s="11"/>
      <c r="BY53" s="11"/>
      <c r="BZ53" s="11"/>
      <c r="CA53" s="11"/>
      <c r="CB53" s="11"/>
      <c r="CC53" s="11"/>
      <c r="CD53" s="11"/>
      <c r="CE53" s="11"/>
      <c r="CF53" s="11"/>
      <c r="CG53" s="11"/>
      <c r="CH53" s="11"/>
      <c r="CI53" s="11"/>
      <c r="CJ53" s="11"/>
      <c r="CK53" s="11"/>
      <c r="CL53" s="11"/>
      <c r="CM53" s="11"/>
      <c r="CN53" s="11"/>
      <c r="CO53" s="11"/>
      <c r="CP53" s="11"/>
      <c r="CQ53" s="11"/>
      <c r="CR53" s="11"/>
      <c r="CS53" s="11"/>
      <c r="CT53" s="11"/>
      <c r="CU53" s="11"/>
      <c r="CV53" s="11"/>
      <c r="CW53" s="11"/>
      <c r="CX53" s="11"/>
      <c r="CY53" s="11"/>
      <c r="CZ53" s="11"/>
      <c r="DA53" s="11"/>
    </row>
    <row r="54" spans="1:105" s="6" customFormat="1" ht="30.6" customHeight="1" x14ac:dyDescent="0.2">
      <c r="A54" s="12" t="s">
        <v>10</v>
      </c>
      <c r="B54" s="12"/>
      <c r="C54" s="12"/>
      <c r="D54" s="12"/>
      <c r="E54" s="12"/>
      <c r="F54" s="12"/>
      <c r="G54" s="12"/>
      <c r="H54" s="12"/>
      <c r="I54" s="12"/>
      <c r="J54" s="12"/>
      <c r="K54" s="12"/>
      <c r="L54" s="12"/>
      <c r="M54" s="12"/>
      <c r="N54" s="12"/>
      <c r="O54" s="12"/>
      <c r="P54" s="12"/>
      <c r="Q54" s="12"/>
      <c r="R54" s="12"/>
      <c r="S54" s="12"/>
      <c r="T54" s="12"/>
      <c r="U54" s="12"/>
      <c r="V54" s="12"/>
      <c r="W54" s="12"/>
      <c r="X54" s="12"/>
      <c r="Y54" s="12"/>
      <c r="Z54" s="12"/>
      <c r="AA54" s="12"/>
      <c r="AB54" s="12"/>
      <c r="AC54" s="12"/>
      <c r="AD54" s="12"/>
      <c r="AE54" s="12"/>
      <c r="AF54" s="12"/>
      <c r="AG54" s="12"/>
      <c r="AH54" s="12"/>
      <c r="AI54" s="12"/>
      <c r="AJ54" s="12"/>
      <c r="AK54" s="12"/>
      <c r="AL54" s="12"/>
      <c r="AM54" s="12"/>
      <c r="AN54" s="12"/>
      <c r="AO54" s="12"/>
      <c r="AP54" s="681" t="s">
        <v>142</v>
      </c>
      <c r="AQ54" s="681"/>
      <c r="AR54" s="681"/>
      <c r="AS54" s="681"/>
      <c r="AT54" s="681"/>
      <c r="AU54" s="681"/>
      <c r="AV54" s="681"/>
      <c r="AW54" s="681"/>
      <c r="AX54" s="681"/>
      <c r="AY54" s="681"/>
      <c r="AZ54" s="681"/>
      <c r="BA54" s="681"/>
      <c r="BB54" s="681"/>
      <c r="BC54" s="681"/>
      <c r="BD54" s="681"/>
      <c r="BE54" s="681"/>
      <c r="BF54" s="681"/>
      <c r="BG54" s="681"/>
      <c r="BH54" s="681"/>
      <c r="BI54" s="681"/>
      <c r="BJ54" s="681"/>
      <c r="BK54" s="681"/>
      <c r="BL54" s="681"/>
      <c r="BM54" s="681"/>
      <c r="BN54" s="681"/>
      <c r="BO54" s="681"/>
      <c r="BP54" s="681"/>
      <c r="BQ54" s="681"/>
      <c r="BR54" s="681"/>
      <c r="BS54" s="681"/>
      <c r="BT54" s="681"/>
      <c r="BU54" s="681"/>
      <c r="BV54" s="681"/>
      <c r="BW54" s="681"/>
      <c r="BX54" s="681"/>
      <c r="BY54" s="681"/>
      <c r="BZ54" s="681"/>
      <c r="CA54" s="681"/>
      <c r="CB54" s="681"/>
      <c r="CC54" s="681"/>
      <c r="CD54" s="681"/>
      <c r="CE54" s="681"/>
      <c r="CF54" s="681"/>
      <c r="CG54" s="681"/>
      <c r="CH54" s="681"/>
      <c r="CI54" s="681"/>
      <c r="CJ54" s="681"/>
      <c r="CK54" s="681"/>
      <c r="CL54" s="681"/>
      <c r="CM54" s="681"/>
      <c r="CN54" s="681"/>
      <c r="CO54" s="681"/>
      <c r="CP54" s="681"/>
      <c r="CQ54" s="681"/>
      <c r="CR54" s="681"/>
      <c r="CS54" s="681"/>
      <c r="CT54" s="681"/>
      <c r="CU54" s="681"/>
      <c r="CV54" s="681"/>
      <c r="CW54" s="681"/>
      <c r="CX54" s="681"/>
      <c r="CY54" s="681"/>
      <c r="CZ54" s="681"/>
      <c r="DA54" s="681"/>
    </row>
    <row r="55" spans="1:105" ht="10.5" customHeight="1" x14ac:dyDescent="0.25"/>
    <row r="56" spans="1:105" s="95" customFormat="1" ht="45" customHeight="1" x14ac:dyDescent="0.2">
      <c r="A56" s="571" t="s">
        <v>0</v>
      </c>
      <c r="B56" s="572"/>
      <c r="C56" s="572"/>
      <c r="D56" s="572"/>
      <c r="E56" s="572"/>
      <c r="F56" s="572"/>
      <c r="G56" s="573"/>
      <c r="H56" s="388" t="s">
        <v>50</v>
      </c>
      <c r="I56" s="388"/>
      <c r="J56" s="388"/>
      <c r="K56" s="388"/>
      <c r="L56" s="388"/>
      <c r="M56" s="388"/>
      <c r="N56" s="388"/>
      <c r="O56" s="388"/>
      <c r="P56" s="388"/>
      <c r="Q56" s="388"/>
      <c r="R56" s="388"/>
      <c r="S56" s="388"/>
      <c r="T56" s="388"/>
      <c r="U56" s="388"/>
      <c r="V56" s="388"/>
      <c r="W56" s="388"/>
      <c r="X56" s="388"/>
      <c r="Y56" s="388"/>
      <c r="Z56" s="388"/>
      <c r="AA56" s="388"/>
      <c r="AB56" s="388"/>
      <c r="AC56" s="388"/>
      <c r="AD56" s="388"/>
      <c r="AE56" s="388"/>
      <c r="AF56" s="388"/>
      <c r="AG56" s="388"/>
      <c r="AH56" s="564" t="s">
        <v>356</v>
      </c>
      <c r="AI56" s="564"/>
      <c r="AJ56" s="564"/>
      <c r="AK56" s="564"/>
      <c r="AL56" s="564"/>
      <c r="AM56" s="564"/>
      <c r="AN56" s="564"/>
      <c r="AO56" s="207" t="s">
        <v>357</v>
      </c>
      <c r="AP56" s="565" t="s">
        <v>358</v>
      </c>
      <c r="AQ56" s="565"/>
      <c r="AR56" s="565"/>
      <c r="AS56" s="565"/>
      <c r="AT56" s="565"/>
      <c r="AU56" s="565"/>
      <c r="AV56" s="565"/>
      <c r="AW56" s="565"/>
      <c r="AX56" s="565"/>
      <c r="AY56" s="565"/>
      <c r="AZ56" s="565"/>
      <c r="BA56" s="565"/>
      <c r="BB56" s="565"/>
      <c r="BC56" s="566"/>
      <c r="BD56" s="571" t="s">
        <v>51</v>
      </c>
      <c r="BE56" s="572"/>
      <c r="BF56" s="572"/>
      <c r="BG56" s="572"/>
      <c r="BH56" s="572"/>
      <c r="BI56" s="572"/>
      <c r="BJ56" s="572"/>
      <c r="BK56" s="572"/>
      <c r="BL56" s="572"/>
      <c r="BM56" s="572"/>
      <c r="BN56" s="572"/>
      <c r="BO56" s="572"/>
      <c r="BP56" s="572"/>
      <c r="BQ56" s="572"/>
      <c r="BR56" s="572"/>
      <c r="BS56" s="573"/>
      <c r="BT56" s="571" t="s">
        <v>52</v>
      </c>
      <c r="BU56" s="572"/>
      <c r="BV56" s="572"/>
      <c r="BW56" s="572"/>
      <c r="BX56" s="572"/>
      <c r="BY56" s="572"/>
      <c r="BZ56" s="572"/>
      <c r="CA56" s="572"/>
      <c r="CB56" s="572"/>
      <c r="CC56" s="572"/>
      <c r="CD56" s="572"/>
      <c r="CE56" s="572"/>
      <c r="CF56" s="572"/>
      <c r="CG56" s="572"/>
      <c r="CH56" s="572"/>
      <c r="CI56" s="573"/>
      <c r="CJ56" s="571" t="s">
        <v>359</v>
      </c>
      <c r="CK56" s="572"/>
      <c r="CL56" s="572"/>
      <c r="CM56" s="572"/>
      <c r="CN56" s="572"/>
      <c r="CO56" s="572"/>
      <c r="CP56" s="572"/>
      <c r="CQ56" s="572"/>
      <c r="CR56" s="572"/>
      <c r="CS56" s="572"/>
      <c r="CT56" s="572"/>
      <c r="CU56" s="572"/>
      <c r="CV56" s="572"/>
      <c r="CW56" s="572"/>
      <c r="CX56" s="572"/>
      <c r="CY56" s="572"/>
      <c r="CZ56" s="572"/>
      <c r="DA56" s="573"/>
    </row>
    <row r="57" spans="1:105" s="97" customFormat="1" ht="12.75" x14ac:dyDescent="0.2">
      <c r="A57" s="570">
        <v>1</v>
      </c>
      <c r="B57" s="570"/>
      <c r="C57" s="570"/>
      <c r="D57" s="570"/>
      <c r="E57" s="570"/>
      <c r="F57" s="570"/>
      <c r="G57" s="570"/>
      <c r="H57" s="388">
        <v>2</v>
      </c>
      <c r="I57" s="388"/>
      <c r="J57" s="388"/>
      <c r="K57" s="388"/>
      <c r="L57" s="388"/>
      <c r="M57" s="388"/>
      <c r="N57" s="388"/>
      <c r="O57" s="388"/>
      <c r="P57" s="388"/>
      <c r="Q57" s="388"/>
      <c r="R57" s="388"/>
      <c r="S57" s="388"/>
      <c r="T57" s="388"/>
      <c r="U57" s="388"/>
      <c r="V57" s="388"/>
      <c r="W57" s="388"/>
      <c r="X57" s="388"/>
      <c r="Y57" s="388"/>
      <c r="Z57" s="388"/>
      <c r="AA57" s="388"/>
      <c r="AB57" s="388"/>
      <c r="AC57" s="388"/>
      <c r="AD57" s="388"/>
      <c r="AE57" s="388"/>
      <c r="AF57" s="388"/>
      <c r="AG57" s="388"/>
      <c r="AH57" s="388">
        <v>3</v>
      </c>
      <c r="AI57" s="388"/>
      <c r="AJ57" s="388"/>
      <c r="AK57" s="388"/>
      <c r="AL57" s="388"/>
      <c r="AM57" s="388"/>
      <c r="AN57" s="388"/>
      <c r="AO57" s="206">
        <v>4</v>
      </c>
      <c r="AP57" s="567">
        <v>5</v>
      </c>
      <c r="AQ57" s="567"/>
      <c r="AR57" s="567"/>
      <c r="AS57" s="567"/>
      <c r="AT57" s="567"/>
      <c r="AU57" s="567"/>
      <c r="AV57" s="567"/>
      <c r="AW57" s="567"/>
      <c r="AX57" s="567"/>
      <c r="AY57" s="567"/>
      <c r="AZ57" s="567"/>
      <c r="BA57" s="567"/>
      <c r="BB57" s="567"/>
      <c r="BC57" s="568"/>
      <c r="BD57" s="570">
        <v>6</v>
      </c>
      <c r="BE57" s="570"/>
      <c r="BF57" s="570"/>
      <c r="BG57" s="570"/>
      <c r="BH57" s="570"/>
      <c r="BI57" s="570"/>
      <c r="BJ57" s="570"/>
      <c r="BK57" s="570"/>
      <c r="BL57" s="570"/>
      <c r="BM57" s="570"/>
      <c r="BN57" s="570"/>
      <c r="BO57" s="570"/>
      <c r="BP57" s="570"/>
      <c r="BQ57" s="570"/>
      <c r="BR57" s="570"/>
      <c r="BS57" s="570"/>
      <c r="BT57" s="570">
        <v>7</v>
      </c>
      <c r="BU57" s="570"/>
      <c r="BV57" s="570"/>
      <c r="BW57" s="570"/>
      <c r="BX57" s="570"/>
      <c r="BY57" s="570"/>
      <c r="BZ57" s="570"/>
      <c r="CA57" s="570"/>
      <c r="CB57" s="570"/>
      <c r="CC57" s="570"/>
      <c r="CD57" s="570"/>
      <c r="CE57" s="570"/>
      <c r="CF57" s="570"/>
      <c r="CG57" s="570"/>
      <c r="CH57" s="570"/>
      <c r="CI57" s="570"/>
      <c r="CJ57" s="570">
        <v>8</v>
      </c>
      <c r="CK57" s="570"/>
      <c r="CL57" s="570"/>
      <c r="CM57" s="570"/>
      <c r="CN57" s="570"/>
      <c r="CO57" s="570"/>
      <c r="CP57" s="570"/>
      <c r="CQ57" s="570"/>
      <c r="CR57" s="570"/>
      <c r="CS57" s="570"/>
      <c r="CT57" s="570"/>
      <c r="CU57" s="570"/>
      <c r="CV57" s="570"/>
      <c r="CW57" s="570"/>
      <c r="CX57" s="570"/>
      <c r="CY57" s="570"/>
      <c r="CZ57" s="570"/>
      <c r="DA57" s="570"/>
    </row>
    <row r="58" spans="1:105" s="97" customFormat="1" ht="12.75" x14ac:dyDescent="0.2">
      <c r="A58" s="562" t="s">
        <v>26</v>
      </c>
      <c r="B58" s="562"/>
      <c r="C58" s="562"/>
      <c r="D58" s="562"/>
      <c r="E58" s="562"/>
      <c r="F58" s="562"/>
      <c r="G58" s="562"/>
      <c r="H58" s="388"/>
      <c r="I58" s="388"/>
      <c r="J58" s="388"/>
      <c r="K58" s="388"/>
      <c r="L58" s="388"/>
      <c r="M58" s="388"/>
      <c r="N58" s="388"/>
      <c r="O58" s="388"/>
      <c r="P58" s="388"/>
      <c r="Q58" s="388"/>
      <c r="R58" s="388"/>
      <c r="S58" s="388"/>
      <c r="T58" s="388"/>
      <c r="U58" s="388"/>
      <c r="V58" s="388"/>
      <c r="W58" s="388"/>
      <c r="X58" s="388"/>
      <c r="Y58" s="388"/>
      <c r="Z58" s="388"/>
      <c r="AA58" s="388"/>
      <c r="AB58" s="388"/>
      <c r="AC58" s="388"/>
      <c r="AD58" s="388"/>
      <c r="AE58" s="388"/>
      <c r="AF58" s="388"/>
      <c r="AG58" s="388"/>
      <c r="AH58" s="388"/>
      <c r="AI58" s="388"/>
      <c r="AJ58" s="388"/>
      <c r="AK58" s="388"/>
      <c r="AL58" s="388"/>
      <c r="AM58" s="388"/>
      <c r="AN58" s="388"/>
      <c r="AO58" s="206"/>
      <c r="AP58" s="565"/>
      <c r="AQ58" s="565"/>
      <c r="AR58" s="565"/>
      <c r="AS58" s="565"/>
      <c r="AT58" s="565"/>
      <c r="AU58" s="565"/>
      <c r="AV58" s="565"/>
      <c r="AW58" s="565"/>
      <c r="AX58" s="565"/>
      <c r="AY58" s="565"/>
      <c r="AZ58" s="565"/>
      <c r="BA58" s="565"/>
      <c r="BB58" s="565"/>
      <c r="BC58" s="566"/>
      <c r="BD58" s="487"/>
      <c r="BE58" s="488"/>
      <c r="BF58" s="488"/>
      <c r="BG58" s="488"/>
      <c r="BH58" s="488"/>
      <c r="BI58" s="488"/>
      <c r="BJ58" s="488"/>
      <c r="BK58" s="488"/>
      <c r="BL58" s="488"/>
      <c r="BM58" s="488"/>
      <c r="BN58" s="488"/>
      <c r="BO58" s="488"/>
      <c r="BP58" s="488"/>
      <c r="BQ58" s="488"/>
      <c r="BR58" s="488"/>
      <c r="BS58" s="488"/>
      <c r="BT58" s="561"/>
      <c r="BU58" s="561"/>
      <c r="BV58" s="561"/>
      <c r="BW58" s="561"/>
      <c r="BX58" s="561"/>
      <c r="BY58" s="561"/>
      <c r="BZ58" s="561"/>
      <c r="CA58" s="561"/>
      <c r="CB58" s="561"/>
      <c r="CC58" s="561"/>
      <c r="CD58" s="561"/>
      <c r="CE58" s="561"/>
      <c r="CF58" s="561"/>
      <c r="CG58" s="561"/>
      <c r="CH58" s="561"/>
      <c r="CI58" s="561"/>
      <c r="CJ58" s="487"/>
      <c r="CK58" s="488"/>
      <c r="CL58" s="488"/>
      <c r="CM58" s="488"/>
      <c r="CN58" s="488"/>
      <c r="CO58" s="488"/>
      <c r="CP58" s="488"/>
      <c r="CQ58" s="488"/>
      <c r="CR58" s="488"/>
      <c r="CS58" s="488"/>
      <c r="CT58" s="488"/>
      <c r="CU58" s="488"/>
      <c r="CV58" s="488"/>
      <c r="CW58" s="488"/>
      <c r="CX58" s="488"/>
      <c r="CY58" s="488"/>
      <c r="CZ58" s="488"/>
      <c r="DA58" s="489"/>
    </row>
    <row r="59" spans="1:105" s="97" customFormat="1" ht="12.75" x14ac:dyDescent="0.2">
      <c r="A59" s="562" t="s">
        <v>30</v>
      </c>
      <c r="B59" s="562"/>
      <c r="C59" s="562"/>
      <c r="D59" s="562"/>
      <c r="E59" s="562"/>
      <c r="F59" s="562"/>
      <c r="G59" s="562"/>
      <c r="H59" s="388"/>
      <c r="I59" s="388"/>
      <c r="J59" s="388"/>
      <c r="K59" s="388"/>
      <c r="L59" s="388"/>
      <c r="M59" s="388"/>
      <c r="N59" s="388"/>
      <c r="O59" s="388"/>
      <c r="P59" s="388"/>
      <c r="Q59" s="388"/>
      <c r="R59" s="388"/>
      <c r="S59" s="388"/>
      <c r="T59" s="388"/>
      <c r="U59" s="388"/>
      <c r="V59" s="388"/>
      <c r="W59" s="388"/>
      <c r="X59" s="388"/>
      <c r="Y59" s="388"/>
      <c r="Z59" s="388"/>
      <c r="AA59" s="388"/>
      <c r="AB59" s="388"/>
      <c r="AC59" s="388"/>
      <c r="AD59" s="388"/>
      <c r="AE59" s="388"/>
      <c r="AF59" s="388"/>
      <c r="AG59" s="388"/>
      <c r="AH59" s="388"/>
      <c r="AI59" s="388"/>
      <c r="AJ59" s="388"/>
      <c r="AK59" s="388"/>
      <c r="AL59" s="388"/>
      <c r="AM59" s="388"/>
      <c r="AN59" s="388"/>
      <c r="AO59" s="206"/>
      <c r="AP59" s="565"/>
      <c r="AQ59" s="565"/>
      <c r="AR59" s="565"/>
      <c r="AS59" s="565"/>
      <c r="AT59" s="565"/>
      <c r="AU59" s="565"/>
      <c r="AV59" s="565"/>
      <c r="AW59" s="565"/>
      <c r="AX59" s="565"/>
      <c r="AY59" s="565"/>
      <c r="AZ59" s="565"/>
      <c r="BA59" s="565"/>
      <c r="BB59" s="565"/>
      <c r="BC59" s="566"/>
      <c r="BD59" s="561"/>
      <c r="BE59" s="561"/>
      <c r="BF59" s="561"/>
      <c r="BG59" s="561"/>
      <c r="BH59" s="561"/>
      <c r="BI59" s="561"/>
      <c r="BJ59" s="561"/>
      <c r="BK59" s="561"/>
      <c r="BL59" s="561"/>
      <c r="BM59" s="561"/>
      <c r="BN59" s="561"/>
      <c r="BO59" s="561"/>
      <c r="BP59" s="561"/>
      <c r="BQ59" s="561"/>
      <c r="BR59" s="561"/>
      <c r="BS59" s="561"/>
      <c r="BT59" s="561"/>
      <c r="BU59" s="561"/>
      <c r="BV59" s="561"/>
      <c r="BW59" s="561"/>
      <c r="BX59" s="561"/>
      <c r="BY59" s="561"/>
      <c r="BZ59" s="561"/>
      <c r="CA59" s="561"/>
      <c r="CB59" s="561"/>
      <c r="CC59" s="561"/>
      <c r="CD59" s="561"/>
      <c r="CE59" s="561"/>
      <c r="CF59" s="561"/>
      <c r="CG59" s="561"/>
      <c r="CH59" s="561"/>
      <c r="CI59" s="561"/>
      <c r="CJ59" s="574"/>
      <c r="CK59" s="574"/>
      <c r="CL59" s="574"/>
      <c r="CM59" s="574"/>
      <c r="CN59" s="574"/>
      <c r="CO59" s="574"/>
      <c r="CP59" s="574"/>
      <c r="CQ59" s="574"/>
      <c r="CR59" s="574"/>
      <c r="CS59" s="574"/>
      <c r="CT59" s="574"/>
      <c r="CU59" s="574"/>
      <c r="CV59" s="574"/>
      <c r="CW59" s="574"/>
      <c r="CX59" s="574"/>
      <c r="CY59" s="574"/>
      <c r="CZ59" s="574"/>
      <c r="DA59" s="574"/>
    </row>
    <row r="60" spans="1:105" s="97" customFormat="1" ht="12.75" x14ac:dyDescent="0.2">
      <c r="A60" s="562" t="s">
        <v>36</v>
      </c>
      <c r="B60" s="562"/>
      <c r="C60" s="562"/>
      <c r="D60" s="562"/>
      <c r="E60" s="562"/>
      <c r="F60" s="562"/>
      <c r="G60" s="562"/>
      <c r="H60" s="388"/>
      <c r="I60" s="388"/>
      <c r="J60" s="388"/>
      <c r="K60" s="388"/>
      <c r="L60" s="388"/>
      <c r="M60" s="388"/>
      <c r="N60" s="388"/>
      <c r="O60" s="388"/>
      <c r="P60" s="388"/>
      <c r="Q60" s="388"/>
      <c r="R60" s="388"/>
      <c r="S60" s="388"/>
      <c r="T60" s="388"/>
      <c r="U60" s="388"/>
      <c r="V60" s="388"/>
      <c r="W60" s="388"/>
      <c r="X60" s="388"/>
      <c r="Y60" s="388"/>
      <c r="Z60" s="388"/>
      <c r="AA60" s="388"/>
      <c r="AB60" s="388"/>
      <c r="AC60" s="388"/>
      <c r="AD60" s="388"/>
      <c r="AE60" s="388"/>
      <c r="AF60" s="388"/>
      <c r="AG60" s="388"/>
      <c r="AH60" s="388"/>
      <c r="AI60" s="388"/>
      <c r="AJ60" s="388"/>
      <c r="AK60" s="388"/>
      <c r="AL60" s="388"/>
      <c r="AM60" s="388"/>
      <c r="AN60" s="388"/>
      <c r="AO60" s="206"/>
      <c r="AP60" s="565"/>
      <c r="AQ60" s="565"/>
      <c r="AR60" s="565"/>
      <c r="AS60" s="565"/>
      <c r="AT60" s="565"/>
      <c r="AU60" s="565"/>
      <c r="AV60" s="565"/>
      <c r="AW60" s="565"/>
      <c r="AX60" s="565"/>
      <c r="AY60" s="565"/>
      <c r="AZ60" s="565"/>
      <c r="BA60" s="565"/>
      <c r="BB60" s="565"/>
      <c r="BC60" s="566"/>
      <c r="BD60" s="561"/>
      <c r="BE60" s="561"/>
      <c r="BF60" s="561"/>
      <c r="BG60" s="561"/>
      <c r="BH60" s="561"/>
      <c r="BI60" s="561"/>
      <c r="BJ60" s="561"/>
      <c r="BK60" s="561"/>
      <c r="BL60" s="561"/>
      <c r="BM60" s="561"/>
      <c r="BN60" s="561"/>
      <c r="BO60" s="561"/>
      <c r="BP60" s="561"/>
      <c r="BQ60" s="561"/>
      <c r="BR60" s="561"/>
      <c r="BS60" s="561"/>
      <c r="BT60" s="561"/>
      <c r="BU60" s="561"/>
      <c r="BV60" s="561"/>
      <c r="BW60" s="561"/>
      <c r="BX60" s="561"/>
      <c r="BY60" s="561"/>
      <c r="BZ60" s="561"/>
      <c r="CA60" s="561"/>
      <c r="CB60" s="561"/>
      <c r="CC60" s="561"/>
      <c r="CD60" s="561"/>
      <c r="CE60" s="561"/>
      <c r="CF60" s="561"/>
      <c r="CG60" s="561"/>
      <c r="CH60" s="561"/>
      <c r="CI60" s="561"/>
      <c r="CJ60" s="574"/>
      <c r="CK60" s="574"/>
      <c r="CL60" s="574"/>
      <c r="CM60" s="574"/>
      <c r="CN60" s="574"/>
      <c r="CO60" s="574"/>
      <c r="CP60" s="574"/>
      <c r="CQ60" s="574"/>
      <c r="CR60" s="574"/>
      <c r="CS60" s="574"/>
      <c r="CT60" s="574"/>
      <c r="CU60" s="574"/>
      <c r="CV60" s="574"/>
      <c r="CW60" s="574"/>
      <c r="CX60" s="574"/>
      <c r="CY60" s="574"/>
      <c r="CZ60" s="574"/>
      <c r="DA60" s="574"/>
    </row>
    <row r="61" spans="1:105" s="97" customFormat="1" ht="12.75" x14ac:dyDescent="0.2">
      <c r="A61" s="562" t="s">
        <v>99</v>
      </c>
      <c r="B61" s="562"/>
      <c r="C61" s="562"/>
      <c r="D61" s="562"/>
      <c r="E61" s="562"/>
      <c r="F61" s="562"/>
      <c r="G61" s="562"/>
      <c r="H61" s="388"/>
      <c r="I61" s="388"/>
      <c r="J61" s="388"/>
      <c r="K61" s="388"/>
      <c r="L61" s="388"/>
      <c r="M61" s="388"/>
      <c r="N61" s="388"/>
      <c r="O61" s="388"/>
      <c r="P61" s="388"/>
      <c r="Q61" s="388"/>
      <c r="R61" s="388"/>
      <c r="S61" s="388"/>
      <c r="T61" s="388"/>
      <c r="U61" s="388"/>
      <c r="V61" s="388"/>
      <c r="W61" s="388"/>
      <c r="X61" s="388"/>
      <c r="Y61" s="388"/>
      <c r="Z61" s="388"/>
      <c r="AA61" s="388"/>
      <c r="AB61" s="388"/>
      <c r="AC61" s="388"/>
      <c r="AD61" s="388"/>
      <c r="AE61" s="388"/>
      <c r="AF61" s="388"/>
      <c r="AG61" s="388"/>
      <c r="AH61" s="388"/>
      <c r="AI61" s="388"/>
      <c r="AJ61" s="388"/>
      <c r="AK61" s="388"/>
      <c r="AL61" s="388"/>
      <c r="AM61" s="388"/>
      <c r="AN61" s="388"/>
      <c r="AO61" s="206"/>
      <c r="AP61" s="565"/>
      <c r="AQ61" s="565"/>
      <c r="AR61" s="565"/>
      <c r="AS61" s="565"/>
      <c r="AT61" s="565"/>
      <c r="AU61" s="565"/>
      <c r="AV61" s="565"/>
      <c r="AW61" s="565"/>
      <c r="AX61" s="565"/>
      <c r="AY61" s="565"/>
      <c r="AZ61" s="565"/>
      <c r="BA61" s="565"/>
      <c r="BB61" s="565"/>
      <c r="BC61" s="566"/>
      <c r="BD61" s="561"/>
      <c r="BE61" s="561"/>
      <c r="BF61" s="561"/>
      <c r="BG61" s="561"/>
      <c r="BH61" s="561"/>
      <c r="BI61" s="561"/>
      <c r="BJ61" s="561"/>
      <c r="BK61" s="561"/>
      <c r="BL61" s="561"/>
      <c r="BM61" s="561"/>
      <c r="BN61" s="561"/>
      <c r="BO61" s="561"/>
      <c r="BP61" s="561"/>
      <c r="BQ61" s="561"/>
      <c r="BR61" s="561"/>
      <c r="BS61" s="561"/>
      <c r="BT61" s="561"/>
      <c r="BU61" s="561"/>
      <c r="BV61" s="561"/>
      <c r="BW61" s="561"/>
      <c r="BX61" s="561"/>
      <c r="BY61" s="561"/>
      <c r="BZ61" s="561"/>
      <c r="CA61" s="561"/>
      <c r="CB61" s="561"/>
      <c r="CC61" s="561"/>
      <c r="CD61" s="561"/>
      <c r="CE61" s="561"/>
      <c r="CF61" s="561"/>
      <c r="CG61" s="561"/>
      <c r="CH61" s="561"/>
      <c r="CI61" s="561"/>
      <c r="CJ61" s="574"/>
      <c r="CK61" s="574"/>
      <c r="CL61" s="574"/>
      <c r="CM61" s="574"/>
      <c r="CN61" s="574"/>
      <c r="CO61" s="574"/>
      <c r="CP61" s="574"/>
      <c r="CQ61" s="574"/>
      <c r="CR61" s="574"/>
      <c r="CS61" s="574"/>
      <c r="CT61" s="574"/>
      <c r="CU61" s="574"/>
      <c r="CV61" s="574"/>
      <c r="CW61" s="574"/>
      <c r="CX61" s="574"/>
      <c r="CY61" s="574"/>
      <c r="CZ61" s="574"/>
      <c r="DA61" s="574"/>
    </row>
    <row r="62" spans="1:105" s="99" customFormat="1" ht="15" customHeight="1" x14ac:dyDescent="0.2">
      <c r="A62" s="562"/>
      <c r="B62" s="562"/>
      <c r="C62" s="562"/>
      <c r="D62" s="562"/>
      <c r="E62" s="562"/>
      <c r="F62" s="562"/>
      <c r="G62" s="562"/>
      <c r="H62" s="594" t="s">
        <v>7</v>
      </c>
      <c r="I62" s="594"/>
      <c r="J62" s="594"/>
      <c r="K62" s="594"/>
      <c r="L62" s="594"/>
      <c r="M62" s="594"/>
      <c r="N62" s="594"/>
      <c r="O62" s="594"/>
      <c r="P62" s="594"/>
      <c r="Q62" s="594"/>
      <c r="R62" s="594"/>
      <c r="S62" s="594"/>
      <c r="T62" s="594"/>
      <c r="U62" s="594"/>
      <c r="V62" s="594"/>
      <c r="W62" s="594"/>
      <c r="X62" s="594"/>
      <c r="Y62" s="594"/>
      <c r="Z62" s="594"/>
      <c r="AA62" s="594"/>
      <c r="AB62" s="594"/>
      <c r="AC62" s="594"/>
      <c r="AD62" s="594"/>
      <c r="AE62" s="594"/>
      <c r="AF62" s="594"/>
      <c r="AG62" s="594"/>
      <c r="AH62" s="594"/>
      <c r="AI62" s="594"/>
      <c r="AJ62" s="594"/>
      <c r="AK62" s="594"/>
      <c r="AL62" s="594"/>
      <c r="AM62" s="594"/>
      <c r="AN62" s="594"/>
      <c r="AO62" s="594"/>
      <c r="AP62" s="594"/>
      <c r="AQ62" s="594"/>
      <c r="AR62" s="594"/>
      <c r="AS62" s="594"/>
      <c r="AT62" s="594"/>
      <c r="AU62" s="594"/>
      <c r="AV62" s="594"/>
      <c r="AW62" s="594"/>
      <c r="AX62" s="594"/>
      <c r="AY62" s="594"/>
      <c r="AZ62" s="594"/>
      <c r="BA62" s="594"/>
      <c r="BB62" s="594"/>
      <c r="BC62" s="595"/>
      <c r="BD62" s="561" t="s">
        <v>8</v>
      </c>
      <c r="BE62" s="561"/>
      <c r="BF62" s="561"/>
      <c r="BG62" s="561"/>
      <c r="BH62" s="561"/>
      <c r="BI62" s="561"/>
      <c r="BJ62" s="561"/>
      <c r="BK62" s="561"/>
      <c r="BL62" s="561"/>
      <c r="BM62" s="561"/>
      <c r="BN62" s="561"/>
      <c r="BO62" s="561"/>
      <c r="BP62" s="561"/>
      <c r="BQ62" s="561"/>
      <c r="BR62" s="561"/>
      <c r="BS62" s="561"/>
      <c r="BT62" s="561" t="s">
        <v>8</v>
      </c>
      <c r="BU62" s="561"/>
      <c r="BV62" s="561"/>
      <c r="BW62" s="561"/>
      <c r="BX62" s="561"/>
      <c r="BY62" s="561"/>
      <c r="BZ62" s="561"/>
      <c r="CA62" s="561"/>
      <c r="CB62" s="561"/>
      <c r="CC62" s="561"/>
      <c r="CD62" s="561"/>
      <c r="CE62" s="561"/>
      <c r="CF62" s="561"/>
      <c r="CG62" s="561"/>
      <c r="CH62" s="561"/>
      <c r="CI62" s="561"/>
      <c r="CJ62" s="596"/>
      <c r="CK62" s="597"/>
      <c r="CL62" s="597"/>
      <c r="CM62" s="597"/>
      <c r="CN62" s="597"/>
      <c r="CO62" s="597"/>
      <c r="CP62" s="597"/>
      <c r="CQ62" s="597"/>
      <c r="CR62" s="597"/>
      <c r="CS62" s="597"/>
      <c r="CT62" s="597"/>
      <c r="CU62" s="597"/>
      <c r="CV62" s="597"/>
      <c r="CW62" s="597"/>
      <c r="CX62" s="597"/>
      <c r="CY62" s="597"/>
      <c r="CZ62" s="597"/>
      <c r="DA62" s="598"/>
    </row>
    <row r="63" spans="1:105" s="1" customFormat="1" ht="12" customHeight="1" x14ac:dyDescent="0.2"/>
    <row r="64" spans="1:105" s="6" customFormat="1" ht="14.25" x14ac:dyDescent="0.2">
      <c r="A64" s="465" t="s">
        <v>53</v>
      </c>
      <c r="B64" s="465"/>
      <c r="C64" s="465"/>
      <c r="D64" s="465"/>
      <c r="E64" s="465"/>
      <c r="F64" s="465"/>
      <c r="G64" s="465"/>
      <c r="H64" s="465"/>
      <c r="I64" s="465"/>
      <c r="J64" s="465"/>
      <c r="K64" s="465"/>
      <c r="L64" s="465"/>
      <c r="M64" s="465"/>
      <c r="N64" s="465"/>
      <c r="O64" s="465"/>
      <c r="P64" s="465"/>
      <c r="Q64" s="465"/>
      <c r="R64" s="465"/>
      <c r="S64" s="465"/>
      <c r="T64" s="465"/>
      <c r="U64" s="465"/>
      <c r="V64" s="465"/>
      <c r="W64" s="465"/>
      <c r="X64" s="465"/>
      <c r="Y64" s="465"/>
      <c r="Z64" s="465"/>
      <c r="AA64" s="465"/>
      <c r="AB64" s="465"/>
      <c r="AC64" s="465"/>
      <c r="AD64" s="465"/>
      <c r="AE64" s="465"/>
      <c r="AF64" s="465"/>
      <c r="AG64" s="465"/>
      <c r="AH64" s="465"/>
      <c r="AI64" s="465"/>
      <c r="AJ64" s="465"/>
      <c r="AK64" s="465"/>
      <c r="AL64" s="465"/>
      <c r="AM64" s="465"/>
      <c r="AN64" s="465"/>
      <c r="AO64" s="465"/>
      <c r="AP64" s="465"/>
      <c r="AQ64" s="465"/>
      <c r="AR64" s="465"/>
      <c r="AS64" s="465"/>
      <c r="AT64" s="465"/>
      <c r="AU64" s="465"/>
      <c r="AV64" s="465"/>
      <c r="AW64" s="465"/>
      <c r="AX64" s="465"/>
      <c r="AY64" s="465"/>
      <c r="AZ64" s="465"/>
      <c r="BA64" s="465"/>
      <c r="BB64" s="465"/>
      <c r="BC64" s="465"/>
      <c r="BD64" s="465"/>
      <c r="BE64" s="465"/>
      <c r="BF64" s="465"/>
      <c r="BG64" s="465"/>
      <c r="BH64" s="465"/>
      <c r="BI64" s="465"/>
      <c r="BJ64" s="465"/>
      <c r="BK64" s="465"/>
      <c r="BL64" s="465"/>
      <c r="BM64" s="465"/>
      <c r="BN64" s="465"/>
      <c r="BO64" s="465"/>
      <c r="BP64" s="465"/>
      <c r="BQ64" s="465"/>
      <c r="BR64" s="465"/>
      <c r="BS64" s="465"/>
      <c r="BT64" s="465"/>
      <c r="BU64" s="465"/>
      <c r="BV64" s="465"/>
      <c r="BW64" s="465"/>
      <c r="BX64" s="465"/>
      <c r="BY64" s="465"/>
      <c r="BZ64" s="465"/>
      <c r="CA64" s="465"/>
      <c r="CB64" s="465"/>
      <c r="CC64" s="465"/>
      <c r="CD64" s="465"/>
      <c r="CE64" s="465"/>
      <c r="CF64" s="465"/>
      <c r="CG64" s="465"/>
      <c r="CH64" s="465"/>
      <c r="CI64" s="465"/>
      <c r="CJ64" s="465"/>
      <c r="CK64" s="465"/>
      <c r="CL64" s="465"/>
      <c r="CM64" s="465"/>
      <c r="CN64" s="465"/>
      <c r="CO64" s="465"/>
      <c r="CP64" s="465"/>
      <c r="CQ64" s="465"/>
      <c r="CR64" s="465"/>
      <c r="CS64" s="465"/>
      <c r="CT64" s="465"/>
      <c r="CU64" s="465"/>
      <c r="CV64" s="465"/>
      <c r="CW64" s="465"/>
      <c r="CX64" s="465"/>
      <c r="CY64" s="465"/>
      <c r="CZ64" s="465"/>
      <c r="DA64" s="465"/>
    </row>
    <row r="65" spans="1:105" ht="6" customHeight="1" x14ac:dyDescent="0.25"/>
    <row r="66" spans="1:105" s="6" customFormat="1" ht="15" x14ac:dyDescent="0.25">
      <c r="A66" s="6" t="s">
        <v>11</v>
      </c>
      <c r="X66" s="678" t="s">
        <v>251</v>
      </c>
      <c r="Y66" s="678"/>
      <c r="Z66" s="678"/>
      <c r="AA66" s="678"/>
      <c r="AB66" s="678"/>
      <c r="AC66" s="678"/>
      <c r="AD66" s="678"/>
      <c r="AE66" s="678"/>
      <c r="AF66" s="678"/>
      <c r="AG66" s="678"/>
      <c r="AH66" s="678"/>
      <c r="AI66" s="678"/>
      <c r="AJ66" s="678"/>
      <c r="AK66" s="678"/>
      <c r="AL66" s="678"/>
      <c r="AM66" s="678"/>
      <c r="AN66" s="678"/>
      <c r="AO66" s="678"/>
      <c r="AP66" s="678"/>
      <c r="AQ66" s="678"/>
      <c r="AR66" s="678"/>
      <c r="AS66" s="678"/>
      <c r="AT66" s="678"/>
      <c r="AU66" s="678"/>
      <c r="AV66" s="678"/>
      <c r="AW66" s="678"/>
      <c r="AX66" s="678"/>
      <c r="AY66" s="678"/>
      <c r="AZ66" s="678"/>
      <c r="BA66" s="678"/>
      <c r="BB66" s="678"/>
      <c r="BC66" s="678"/>
      <c r="BD66" s="678"/>
      <c r="BE66" s="678"/>
      <c r="BF66" s="678"/>
      <c r="BG66" s="678"/>
      <c r="BH66" s="678"/>
      <c r="BI66" s="678"/>
      <c r="BJ66" s="678"/>
      <c r="BK66" s="678"/>
      <c r="BL66" s="678"/>
      <c r="BM66" s="678"/>
      <c r="BN66" s="678"/>
      <c r="BO66" s="678"/>
      <c r="BP66" s="678"/>
      <c r="BQ66" s="678"/>
      <c r="BR66" s="678"/>
      <c r="BS66" s="678"/>
      <c r="BT66" s="678"/>
      <c r="BU66" s="678"/>
      <c r="BV66" s="678"/>
      <c r="BW66" s="678"/>
      <c r="BX66" s="678"/>
      <c r="BY66" s="678"/>
      <c r="BZ66" s="678"/>
      <c r="CA66" s="678"/>
      <c r="CB66" s="678"/>
      <c r="CC66" s="678"/>
      <c r="CD66" s="678"/>
      <c r="CE66" s="678"/>
      <c r="CF66" s="678"/>
      <c r="CG66" s="678"/>
      <c r="CH66" s="678"/>
      <c r="CI66" s="678"/>
      <c r="CJ66" s="678"/>
      <c r="CK66" s="678"/>
      <c r="CL66" s="678"/>
      <c r="CM66" s="678"/>
      <c r="CN66" s="678"/>
      <c r="CO66" s="678"/>
      <c r="CP66" s="678"/>
      <c r="CQ66" s="678"/>
      <c r="CR66" s="678"/>
      <c r="CS66" s="678"/>
      <c r="CT66" s="678"/>
      <c r="CU66" s="678"/>
      <c r="CV66" s="678"/>
      <c r="CW66" s="678"/>
      <c r="CX66" s="678"/>
      <c r="CY66" s="678"/>
      <c r="CZ66" s="678"/>
      <c r="DA66" s="678"/>
    </row>
    <row r="67" spans="1:105" s="6" customFormat="1" ht="6" customHeight="1" x14ac:dyDescent="0.2">
      <c r="X67" s="11"/>
      <c r="Y67" s="11"/>
      <c r="Z67" s="11"/>
      <c r="AA67" s="11"/>
      <c r="AB67" s="11"/>
      <c r="AC67" s="11"/>
      <c r="AD67" s="11"/>
      <c r="AE67" s="11"/>
      <c r="AF67" s="11"/>
      <c r="AG67" s="11"/>
      <c r="AH67" s="11"/>
      <c r="AI67" s="11"/>
      <c r="AJ67" s="11"/>
      <c r="AK67" s="11"/>
      <c r="AL67" s="11"/>
      <c r="AM67" s="11"/>
      <c r="AN67" s="11"/>
      <c r="AO67" s="11"/>
      <c r="AP67" s="11"/>
      <c r="AQ67" s="11"/>
      <c r="AR67" s="11"/>
      <c r="AS67" s="11"/>
      <c r="AT67" s="11"/>
      <c r="AU67" s="11"/>
      <c r="AV67" s="11"/>
      <c r="AW67" s="11"/>
      <c r="AX67" s="11"/>
      <c r="AY67" s="11"/>
      <c r="AZ67" s="11"/>
      <c r="BA67" s="11"/>
      <c r="BB67" s="11"/>
      <c r="BC67" s="11"/>
      <c r="BD67" s="11"/>
      <c r="BE67" s="11"/>
      <c r="BF67" s="11"/>
      <c r="BG67" s="11"/>
      <c r="BH67" s="11"/>
      <c r="BI67" s="11"/>
      <c r="BJ67" s="11"/>
      <c r="BK67" s="11"/>
      <c r="BL67" s="11"/>
      <c r="BM67" s="11"/>
      <c r="BN67" s="11"/>
      <c r="BO67" s="11"/>
      <c r="BP67" s="11"/>
      <c r="BQ67" s="11"/>
      <c r="BR67" s="11"/>
      <c r="BS67" s="11"/>
      <c r="BT67" s="11"/>
      <c r="BU67" s="11"/>
      <c r="BV67" s="11"/>
      <c r="BW67" s="11"/>
      <c r="BX67" s="11"/>
      <c r="BY67" s="11"/>
      <c r="BZ67" s="11"/>
      <c r="CA67" s="11"/>
      <c r="CB67" s="11"/>
      <c r="CC67" s="11"/>
      <c r="CD67" s="11"/>
      <c r="CE67" s="11"/>
      <c r="CF67" s="11"/>
      <c r="CG67" s="11"/>
      <c r="CH67" s="11"/>
      <c r="CI67" s="11"/>
      <c r="CJ67" s="11"/>
      <c r="CK67" s="11"/>
      <c r="CL67" s="11"/>
      <c r="CM67" s="11"/>
      <c r="CN67" s="11"/>
      <c r="CO67" s="11"/>
      <c r="CP67" s="11"/>
      <c r="CQ67" s="11"/>
      <c r="CR67" s="11"/>
      <c r="CS67" s="11"/>
      <c r="CT67" s="11"/>
      <c r="CU67" s="11"/>
      <c r="CV67" s="11"/>
      <c r="CW67" s="11"/>
      <c r="CX67" s="11"/>
      <c r="CY67" s="11"/>
      <c r="CZ67" s="11"/>
      <c r="DA67" s="11"/>
    </row>
    <row r="68" spans="1:105" s="6" customFormat="1" ht="30" customHeight="1" x14ac:dyDescent="0.2">
      <c r="A68" s="443" t="s">
        <v>10</v>
      </c>
      <c r="B68" s="443"/>
      <c r="C68" s="443"/>
      <c r="D68" s="443"/>
      <c r="E68" s="443"/>
      <c r="F68" s="443"/>
      <c r="G68" s="443"/>
      <c r="H68" s="443"/>
      <c r="I68" s="443"/>
      <c r="J68" s="443"/>
      <c r="K68" s="443"/>
      <c r="L68" s="443"/>
      <c r="M68" s="443"/>
      <c r="N68" s="443"/>
      <c r="O68" s="443"/>
      <c r="P68" s="443"/>
      <c r="Q68" s="443"/>
      <c r="R68" s="443"/>
      <c r="S68" s="443"/>
      <c r="T68" s="443"/>
      <c r="U68" s="443"/>
      <c r="V68" s="443"/>
      <c r="W68" s="443"/>
      <c r="X68" s="443"/>
      <c r="Y68" s="443"/>
      <c r="Z68" s="443"/>
      <c r="AA68" s="443"/>
      <c r="AB68" s="443"/>
      <c r="AC68" s="443"/>
      <c r="AD68" s="443"/>
      <c r="AE68" s="443"/>
      <c r="AF68" s="443"/>
      <c r="AG68" s="443"/>
      <c r="AH68" s="443"/>
      <c r="AI68" s="443"/>
      <c r="AJ68" s="443"/>
      <c r="AK68" s="443"/>
      <c r="AL68" s="443"/>
      <c r="AM68" s="443"/>
      <c r="AN68" s="443"/>
      <c r="AO68" s="443"/>
      <c r="AP68" s="668" t="s">
        <v>142</v>
      </c>
      <c r="AQ68" s="668"/>
      <c r="AR68" s="668"/>
      <c r="AS68" s="668"/>
      <c r="AT68" s="668"/>
      <c r="AU68" s="668"/>
      <c r="AV68" s="668"/>
      <c r="AW68" s="668"/>
      <c r="AX68" s="668"/>
      <c r="AY68" s="668"/>
      <c r="AZ68" s="668"/>
      <c r="BA68" s="668"/>
      <c r="BB68" s="668"/>
      <c r="BC68" s="668"/>
      <c r="BD68" s="668"/>
      <c r="BE68" s="668"/>
      <c r="BF68" s="668"/>
      <c r="BG68" s="668"/>
      <c r="BH68" s="668"/>
      <c r="BI68" s="668"/>
      <c r="BJ68" s="668"/>
      <c r="BK68" s="668"/>
      <c r="BL68" s="668"/>
      <c r="BM68" s="668"/>
      <c r="BN68" s="668"/>
      <c r="BO68" s="668"/>
      <c r="BP68" s="668"/>
      <c r="BQ68" s="668"/>
      <c r="BR68" s="668"/>
      <c r="BS68" s="668"/>
      <c r="BT68" s="668"/>
      <c r="BU68" s="668"/>
      <c r="BV68" s="668"/>
      <c r="BW68" s="668"/>
      <c r="BX68" s="668"/>
      <c r="BY68" s="668"/>
      <c r="BZ68" s="668"/>
      <c r="CA68" s="668"/>
      <c r="CB68" s="668"/>
      <c r="CC68" s="668"/>
      <c r="CD68" s="668"/>
      <c r="CE68" s="668"/>
      <c r="CF68" s="668"/>
      <c r="CG68" s="668"/>
      <c r="CH68" s="668"/>
      <c r="CI68" s="668"/>
      <c r="CJ68" s="668"/>
      <c r="CK68" s="668"/>
      <c r="CL68" s="668"/>
      <c r="CM68" s="668"/>
      <c r="CN68" s="668"/>
      <c r="CO68" s="668"/>
      <c r="CP68" s="668"/>
      <c r="CQ68" s="668"/>
      <c r="CR68" s="668"/>
      <c r="CS68" s="668"/>
      <c r="CT68" s="668"/>
      <c r="CU68" s="668"/>
      <c r="CV68" s="668"/>
      <c r="CW68" s="668"/>
      <c r="CX68" s="668"/>
      <c r="CY68" s="668"/>
      <c r="CZ68" s="668"/>
      <c r="DA68" s="668"/>
    </row>
    <row r="69" spans="1:105" ht="10.5" customHeight="1" x14ac:dyDescent="0.25"/>
    <row r="70" spans="1:105" s="3" customFormat="1" ht="55.5" customHeight="1" x14ac:dyDescent="0.2">
      <c r="A70" s="466" t="s">
        <v>0</v>
      </c>
      <c r="B70" s="467"/>
      <c r="C70" s="467"/>
      <c r="D70" s="467"/>
      <c r="E70" s="467"/>
      <c r="F70" s="467"/>
      <c r="G70" s="468"/>
      <c r="H70" s="466" t="s">
        <v>14</v>
      </c>
      <c r="I70" s="467"/>
      <c r="J70" s="467"/>
      <c r="K70" s="467"/>
      <c r="L70" s="467"/>
      <c r="M70" s="467"/>
      <c r="N70" s="467"/>
      <c r="O70" s="467"/>
      <c r="P70" s="467"/>
      <c r="Q70" s="467"/>
      <c r="R70" s="467"/>
      <c r="S70" s="467"/>
      <c r="T70" s="467"/>
      <c r="U70" s="467"/>
      <c r="V70" s="467"/>
      <c r="W70" s="467"/>
      <c r="X70" s="467"/>
      <c r="Y70" s="467"/>
      <c r="Z70" s="467"/>
      <c r="AA70" s="467"/>
      <c r="AB70" s="467"/>
      <c r="AC70" s="467"/>
      <c r="AD70" s="467"/>
      <c r="AE70" s="467"/>
      <c r="AF70" s="467"/>
      <c r="AG70" s="467"/>
      <c r="AH70" s="467"/>
      <c r="AI70" s="467"/>
      <c r="AJ70" s="467"/>
      <c r="AK70" s="467"/>
      <c r="AL70" s="467"/>
      <c r="AM70" s="467"/>
      <c r="AN70" s="467"/>
      <c r="AO70" s="467"/>
      <c r="AP70" s="467"/>
      <c r="AQ70" s="467"/>
      <c r="AR70" s="467"/>
      <c r="AS70" s="467"/>
      <c r="AT70" s="467"/>
      <c r="AU70" s="467"/>
      <c r="AV70" s="467"/>
      <c r="AW70" s="467"/>
      <c r="AX70" s="467"/>
      <c r="AY70" s="467"/>
      <c r="AZ70" s="467"/>
      <c r="BA70" s="467"/>
      <c r="BB70" s="467"/>
      <c r="BC70" s="468"/>
      <c r="BD70" s="466" t="s">
        <v>54</v>
      </c>
      <c r="BE70" s="467"/>
      <c r="BF70" s="467"/>
      <c r="BG70" s="467"/>
      <c r="BH70" s="467"/>
      <c r="BI70" s="467"/>
      <c r="BJ70" s="467"/>
      <c r="BK70" s="467"/>
      <c r="BL70" s="467"/>
      <c r="BM70" s="467"/>
      <c r="BN70" s="467"/>
      <c r="BO70" s="467"/>
      <c r="BP70" s="467"/>
      <c r="BQ70" s="467"/>
      <c r="BR70" s="467"/>
      <c r="BS70" s="468"/>
      <c r="BT70" s="466" t="s">
        <v>308</v>
      </c>
      <c r="BU70" s="467"/>
      <c r="BV70" s="467"/>
      <c r="BW70" s="467"/>
      <c r="BX70" s="467"/>
      <c r="BY70" s="467"/>
      <c r="BZ70" s="467"/>
      <c r="CA70" s="467"/>
      <c r="CB70" s="467"/>
      <c r="CC70" s="467"/>
      <c r="CD70" s="468"/>
      <c r="CE70" s="466" t="s">
        <v>83</v>
      </c>
      <c r="CF70" s="467"/>
      <c r="CG70" s="467"/>
      <c r="CH70" s="467"/>
      <c r="CI70" s="467"/>
      <c r="CJ70" s="467"/>
      <c r="CK70" s="467"/>
      <c r="CL70" s="467"/>
      <c r="CM70" s="467"/>
      <c r="CN70" s="467"/>
      <c r="CO70" s="467"/>
      <c r="CP70" s="467"/>
      <c r="CQ70" s="467"/>
      <c r="CR70" s="467"/>
      <c r="CS70" s="467"/>
      <c r="CT70" s="467"/>
      <c r="CU70" s="467"/>
      <c r="CV70" s="467"/>
      <c r="CW70" s="467"/>
      <c r="CX70" s="467"/>
      <c r="CY70" s="467"/>
      <c r="CZ70" s="467"/>
      <c r="DA70" s="468"/>
    </row>
    <row r="71" spans="1:105" s="4" customFormat="1" ht="12.75" x14ac:dyDescent="0.2">
      <c r="A71" s="472">
        <v>1</v>
      </c>
      <c r="B71" s="472"/>
      <c r="C71" s="472"/>
      <c r="D71" s="472"/>
      <c r="E71" s="472"/>
      <c r="F71" s="472"/>
      <c r="G71" s="472"/>
      <c r="H71" s="472">
        <v>2</v>
      </c>
      <c r="I71" s="472"/>
      <c r="J71" s="472"/>
      <c r="K71" s="472"/>
      <c r="L71" s="472"/>
      <c r="M71" s="472"/>
      <c r="N71" s="472"/>
      <c r="O71" s="472"/>
      <c r="P71" s="472"/>
      <c r="Q71" s="472"/>
      <c r="R71" s="472"/>
      <c r="S71" s="472"/>
      <c r="T71" s="472"/>
      <c r="U71" s="472"/>
      <c r="V71" s="472"/>
      <c r="W71" s="472"/>
      <c r="X71" s="472"/>
      <c r="Y71" s="472"/>
      <c r="Z71" s="472"/>
      <c r="AA71" s="472"/>
      <c r="AB71" s="472"/>
      <c r="AC71" s="472"/>
      <c r="AD71" s="472"/>
      <c r="AE71" s="472"/>
      <c r="AF71" s="472"/>
      <c r="AG71" s="472"/>
      <c r="AH71" s="472"/>
      <c r="AI71" s="472"/>
      <c r="AJ71" s="472"/>
      <c r="AK71" s="472"/>
      <c r="AL71" s="472"/>
      <c r="AM71" s="472"/>
      <c r="AN71" s="472"/>
      <c r="AO71" s="472"/>
      <c r="AP71" s="472"/>
      <c r="AQ71" s="472"/>
      <c r="AR71" s="472"/>
      <c r="AS71" s="472"/>
      <c r="AT71" s="472"/>
      <c r="AU71" s="472"/>
      <c r="AV71" s="472"/>
      <c r="AW71" s="472"/>
      <c r="AX71" s="472"/>
      <c r="AY71" s="472"/>
      <c r="AZ71" s="472"/>
      <c r="BA71" s="472"/>
      <c r="BB71" s="472"/>
      <c r="BC71" s="472"/>
      <c r="BD71" s="472">
        <v>3</v>
      </c>
      <c r="BE71" s="472"/>
      <c r="BF71" s="472"/>
      <c r="BG71" s="472"/>
      <c r="BH71" s="472"/>
      <c r="BI71" s="472"/>
      <c r="BJ71" s="472"/>
      <c r="BK71" s="472"/>
      <c r="BL71" s="472"/>
      <c r="BM71" s="472"/>
      <c r="BN71" s="472"/>
      <c r="BO71" s="472"/>
      <c r="BP71" s="472"/>
      <c r="BQ71" s="472"/>
      <c r="BR71" s="472"/>
      <c r="BS71" s="472"/>
      <c r="BT71" s="472">
        <v>4</v>
      </c>
      <c r="BU71" s="472"/>
      <c r="BV71" s="472"/>
      <c r="BW71" s="472"/>
      <c r="BX71" s="472"/>
      <c r="BY71" s="472"/>
      <c r="BZ71" s="472"/>
      <c r="CA71" s="472"/>
      <c r="CB71" s="472"/>
      <c r="CC71" s="472"/>
      <c r="CD71" s="472"/>
      <c r="CE71" s="472">
        <v>5</v>
      </c>
      <c r="CF71" s="472"/>
      <c r="CG71" s="472"/>
      <c r="CH71" s="472"/>
      <c r="CI71" s="472"/>
      <c r="CJ71" s="472"/>
      <c r="CK71" s="472"/>
      <c r="CL71" s="472"/>
      <c r="CM71" s="472"/>
      <c r="CN71" s="472"/>
      <c r="CO71" s="472"/>
      <c r="CP71" s="472"/>
      <c r="CQ71" s="472"/>
      <c r="CR71" s="472"/>
      <c r="CS71" s="472"/>
      <c r="CT71" s="472"/>
      <c r="CU71" s="472"/>
      <c r="CV71" s="472"/>
      <c r="CW71" s="472"/>
      <c r="CX71" s="472"/>
      <c r="CY71" s="472"/>
      <c r="CZ71" s="472"/>
      <c r="DA71" s="472"/>
    </row>
    <row r="72" spans="1:105" s="5" customFormat="1" ht="15" customHeight="1" x14ac:dyDescent="0.2">
      <c r="A72" s="450" t="s">
        <v>26</v>
      </c>
      <c r="B72" s="450"/>
      <c r="C72" s="450"/>
      <c r="D72" s="450"/>
      <c r="E72" s="450"/>
      <c r="F72" s="450"/>
      <c r="G72" s="450"/>
      <c r="H72" s="435" t="s">
        <v>105</v>
      </c>
      <c r="I72" s="435"/>
      <c r="J72" s="435"/>
      <c r="K72" s="435"/>
      <c r="L72" s="435"/>
      <c r="M72" s="435"/>
      <c r="N72" s="435"/>
      <c r="O72" s="435"/>
      <c r="P72" s="435"/>
      <c r="Q72" s="435"/>
      <c r="R72" s="435"/>
      <c r="S72" s="435"/>
      <c r="T72" s="435"/>
      <c r="U72" s="435"/>
      <c r="V72" s="435"/>
      <c r="W72" s="435"/>
      <c r="X72" s="435"/>
      <c r="Y72" s="435"/>
      <c r="Z72" s="435"/>
      <c r="AA72" s="435"/>
      <c r="AB72" s="435"/>
      <c r="AC72" s="435"/>
      <c r="AD72" s="435"/>
      <c r="AE72" s="435"/>
      <c r="AF72" s="435"/>
      <c r="AG72" s="435"/>
      <c r="AH72" s="435"/>
      <c r="AI72" s="435"/>
      <c r="AJ72" s="435"/>
      <c r="AK72" s="435"/>
      <c r="AL72" s="435"/>
      <c r="AM72" s="435"/>
      <c r="AN72" s="435"/>
      <c r="AO72" s="435"/>
      <c r="AP72" s="435"/>
      <c r="AQ72" s="435"/>
      <c r="AR72" s="435"/>
      <c r="AS72" s="435"/>
      <c r="AT72" s="435"/>
      <c r="AU72" s="435"/>
      <c r="AV72" s="435"/>
      <c r="AW72" s="435"/>
      <c r="AX72" s="435"/>
      <c r="AY72" s="435"/>
      <c r="AZ72" s="435"/>
      <c r="BA72" s="435"/>
      <c r="BB72" s="435"/>
      <c r="BC72" s="435"/>
      <c r="BD72" s="404"/>
      <c r="BE72" s="404"/>
      <c r="BF72" s="404"/>
      <c r="BG72" s="404"/>
      <c r="BH72" s="404"/>
      <c r="BI72" s="404"/>
      <c r="BJ72" s="404"/>
      <c r="BK72" s="404"/>
      <c r="BL72" s="404"/>
      <c r="BM72" s="404"/>
      <c r="BN72" s="404"/>
      <c r="BO72" s="404"/>
      <c r="BP72" s="404"/>
      <c r="BQ72" s="404"/>
      <c r="BR72" s="404"/>
      <c r="BS72" s="404"/>
      <c r="BT72" s="404"/>
      <c r="BU72" s="404"/>
      <c r="BV72" s="404"/>
      <c r="BW72" s="404"/>
      <c r="BX72" s="404"/>
      <c r="BY72" s="404"/>
      <c r="BZ72" s="404"/>
      <c r="CA72" s="404"/>
      <c r="CB72" s="404"/>
      <c r="CC72" s="404"/>
      <c r="CD72" s="404"/>
      <c r="CE72" s="589"/>
      <c r="CF72" s="589"/>
      <c r="CG72" s="589"/>
      <c r="CH72" s="589"/>
      <c r="CI72" s="589"/>
      <c r="CJ72" s="589"/>
      <c r="CK72" s="589"/>
      <c r="CL72" s="589"/>
      <c r="CM72" s="589"/>
      <c r="CN72" s="589"/>
      <c r="CO72" s="589"/>
      <c r="CP72" s="589"/>
      <c r="CQ72" s="589"/>
      <c r="CR72" s="589"/>
      <c r="CS72" s="589"/>
      <c r="CT72" s="589"/>
      <c r="CU72" s="589"/>
      <c r="CV72" s="589"/>
      <c r="CW72" s="589"/>
      <c r="CX72" s="589"/>
      <c r="CY72" s="589"/>
      <c r="CZ72" s="589"/>
      <c r="DA72" s="589"/>
    </row>
    <row r="73" spans="1:105" s="5" customFormat="1" ht="15" customHeight="1" x14ac:dyDescent="0.2">
      <c r="A73" s="411" t="s">
        <v>27</v>
      </c>
      <c r="B73" s="411"/>
      <c r="C73" s="411"/>
      <c r="D73" s="411"/>
      <c r="E73" s="411"/>
      <c r="F73" s="411"/>
      <c r="G73" s="411"/>
      <c r="H73" s="552"/>
      <c r="I73" s="553"/>
      <c r="J73" s="553"/>
      <c r="K73" s="553"/>
      <c r="L73" s="553"/>
      <c r="M73" s="553"/>
      <c r="N73" s="553"/>
      <c r="O73" s="553"/>
      <c r="P73" s="553"/>
      <c r="Q73" s="553"/>
      <c r="R73" s="553"/>
      <c r="S73" s="553"/>
      <c r="T73" s="553"/>
      <c r="U73" s="553"/>
      <c r="V73" s="553"/>
      <c r="W73" s="553"/>
      <c r="X73" s="553"/>
      <c r="Y73" s="553"/>
      <c r="Z73" s="553"/>
      <c r="AA73" s="553"/>
      <c r="AB73" s="553"/>
      <c r="AC73" s="553"/>
      <c r="AD73" s="553"/>
      <c r="AE73" s="553"/>
      <c r="AF73" s="553"/>
      <c r="AG73" s="553"/>
      <c r="AH73" s="553"/>
      <c r="AI73" s="553"/>
      <c r="AJ73" s="553"/>
      <c r="AK73" s="553"/>
      <c r="AL73" s="553"/>
      <c r="AM73" s="553"/>
      <c r="AN73" s="553"/>
      <c r="AO73" s="553"/>
      <c r="AP73" s="553"/>
      <c r="AQ73" s="553"/>
      <c r="AR73" s="553"/>
      <c r="AS73" s="553"/>
      <c r="AT73" s="553"/>
      <c r="AU73" s="553"/>
      <c r="AV73" s="553"/>
      <c r="AW73" s="553"/>
      <c r="AX73" s="553"/>
      <c r="AY73" s="553"/>
      <c r="AZ73" s="553"/>
      <c r="BA73" s="553"/>
      <c r="BB73" s="553"/>
      <c r="BC73" s="554"/>
      <c r="BD73" s="475"/>
      <c r="BE73" s="476"/>
      <c r="BF73" s="476"/>
      <c r="BG73" s="476"/>
      <c r="BH73" s="476"/>
      <c r="BI73" s="476"/>
      <c r="BJ73" s="476"/>
      <c r="BK73" s="476"/>
      <c r="BL73" s="476"/>
      <c r="BM73" s="476"/>
      <c r="BN73" s="476"/>
      <c r="BO73" s="476"/>
      <c r="BP73" s="476"/>
      <c r="BQ73" s="476"/>
      <c r="BR73" s="476"/>
      <c r="BS73" s="477"/>
      <c r="BT73" s="423"/>
      <c r="BU73" s="423"/>
      <c r="BV73" s="423"/>
      <c r="BW73" s="423"/>
      <c r="BX73" s="423"/>
      <c r="BY73" s="423"/>
      <c r="BZ73" s="423"/>
      <c r="CA73" s="423"/>
      <c r="CB73" s="423"/>
      <c r="CC73" s="423"/>
      <c r="CD73" s="423"/>
      <c r="CE73" s="414"/>
      <c r="CF73" s="414"/>
      <c r="CG73" s="414"/>
      <c r="CH73" s="414"/>
      <c r="CI73" s="414"/>
      <c r="CJ73" s="414"/>
      <c r="CK73" s="414"/>
      <c r="CL73" s="414"/>
      <c r="CM73" s="414"/>
      <c r="CN73" s="414"/>
      <c r="CO73" s="414"/>
      <c r="CP73" s="414"/>
      <c r="CQ73" s="414"/>
      <c r="CR73" s="414"/>
      <c r="CS73" s="414"/>
      <c r="CT73" s="414"/>
      <c r="CU73" s="414"/>
      <c r="CV73" s="414"/>
      <c r="CW73" s="414"/>
      <c r="CX73" s="414"/>
      <c r="CY73" s="414"/>
      <c r="CZ73" s="414"/>
      <c r="DA73" s="414"/>
    </row>
    <row r="74" spans="1:105" s="5" customFormat="1" ht="15" customHeight="1" x14ac:dyDescent="0.2">
      <c r="A74" s="411" t="s">
        <v>28</v>
      </c>
      <c r="B74" s="411"/>
      <c r="C74" s="411"/>
      <c r="D74" s="411"/>
      <c r="E74" s="411"/>
      <c r="F74" s="411"/>
      <c r="G74" s="411"/>
      <c r="H74" s="552"/>
      <c r="I74" s="553"/>
      <c r="J74" s="553"/>
      <c r="K74" s="553"/>
      <c r="L74" s="553"/>
      <c r="M74" s="553"/>
      <c r="N74" s="553"/>
      <c r="O74" s="553"/>
      <c r="P74" s="553"/>
      <c r="Q74" s="553"/>
      <c r="R74" s="553"/>
      <c r="S74" s="553"/>
      <c r="T74" s="553"/>
      <c r="U74" s="553"/>
      <c r="V74" s="553"/>
      <c r="W74" s="553"/>
      <c r="X74" s="553"/>
      <c r="Y74" s="553"/>
      <c r="Z74" s="553"/>
      <c r="AA74" s="553"/>
      <c r="AB74" s="553"/>
      <c r="AC74" s="553"/>
      <c r="AD74" s="553"/>
      <c r="AE74" s="553"/>
      <c r="AF74" s="553"/>
      <c r="AG74" s="553"/>
      <c r="AH74" s="553"/>
      <c r="AI74" s="553"/>
      <c r="AJ74" s="553"/>
      <c r="AK74" s="553"/>
      <c r="AL74" s="553"/>
      <c r="AM74" s="553"/>
      <c r="AN74" s="553"/>
      <c r="AO74" s="553"/>
      <c r="AP74" s="553"/>
      <c r="AQ74" s="553"/>
      <c r="AR74" s="553"/>
      <c r="AS74" s="553"/>
      <c r="AT74" s="553"/>
      <c r="AU74" s="553"/>
      <c r="AV74" s="553"/>
      <c r="AW74" s="553"/>
      <c r="AX74" s="553"/>
      <c r="AY74" s="553"/>
      <c r="AZ74" s="553"/>
      <c r="BA74" s="553"/>
      <c r="BB74" s="553"/>
      <c r="BC74" s="554"/>
      <c r="BD74" s="475"/>
      <c r="BE74" s="476"/>
      <c r="BF74" s="476"/>
      <c r="BG74" s="476"/>
      <c r="BH74" s="476"/>
      <c r="BI74" s="476"/>
      <c r="BJ74" s="476"/>
      <c r="BK74" s="476"/>
      <c r="BL74" s="476"/>
      <c r="BM74" s="476"/>
      <c r="BN74" s="476"/>
      <c r="BO74" s="476"/>
      <c r="BP74" s="476"/>
      <c r="BQ74" s="476"/>
      <c r="BR74" s="476"/>
      <c r="BS74" s="477"/>
      <c r="BT74" s="413"/>
      <c r="BU74" s="413"/>
      <c r="BV74" s="413"/>
      <c r="BW74" s="413"/>
      <c r="BX74" s="413"/>
      <c r="BY74" s="413"/>
      <c r="BZ74" s="413"/>
      <c r="CA74" s="413"/>
      <c r="CB74" s="413"/>
      <c r="CC74" s="413"/>
      <c r="CD74" s="413"/>
      <c r="CE74" s="414"/>
      <c r="CF74" s="414"/>
      <c r="CG74" s="414"/>
      <c r="CH74" s="414"/>
      <c r="CI74" s="414"/>
      <c r="CJ74" s="414"/>
      <c r="CK74" s="414"/>
      <c r="CL74" s="414"/>
      <c r="CM74" s="414"/>
      <c r="CN74" s="414"/>
      <c r="CO74" s="414"/>
      <c r="CP74" s="414"/>
      <c r="CQ74" s="414"/>
      <c r="CR74" s="414"/>
      <c r="CS74" s="414"/>
      <c r="CT74" s="414"/>
      <c r="CU74" s="414"/>
      <c r="CV74" s="414"/>
      <c r="CW74" s="414"/>
      <c r="CX74" s="414"/>
      <c r="CY74" s="414"/>
      <c r="CZ74" s="414"/>
      <c r="DA74" s="414"/>
    </row>
    <row r="75" spans="1:105" s="5" customFormat="1" ht="15" customHeight="1" x14ac:dyDescent="0.2">
      <c r="A75" s="411" t="s">
        <v>29</v>
      </c>
      <c r="B75" s="411"/>
      <c r="C75" s="411"/>
      <c r="D75" s="411"/>
      <c r="E75" s="411"/>
      <c r="F75" s="411"/>
      <c r="G75" s="411"/>
      <c r="H75" s="552"/>
      <c r="I75" s="553"/>
      <c r="J75" s="553"/>
      <c r="K75" s="553"/>
      <c r="L75" s="553"/>
      <c r="M75" s="553"/>
      <c r="N75" s="553"/>
      <c r="O75" s="553"/>
      <c r="P75" s="553"/>
      <c r="Q75" s="553"/>
      <c r="R75" s="553"/>
      <c r="S75" s="553"/>
      <c r="T75" s="553"/>
      <c r="U75" s="553"/>
      <c r="V75" s="553"/>
      <c r="W75" s="553"/>
      <c r="X75" s="553"/>
      <c r="Y75" s="553"/>
      <c r="Z75" s="553"/>
      <c r="AA75" s="553"/>
      <c r="AB75" s="553"/>
      <c r="AC75" s="553"/>
      <c r="AD75" s="553"/>
      <c r="AE75" s="553"/>
      <c r="AF75" s="553"/>
      <c r="AG75" s="553"/>
      <c r="AH75" s="553"/>
      <c r="AI75" s="553"/>
      <c r="AJ75" s="553"/>
      <c r="AK75" s="553"/>
      <c r="AL75" s="553"/>
      <c r="AM75" s="553"/>
      <c r="AN75" s="553"/>
      <c r="AO75" s="553"/>
      <c r="AP75" s="553"/>
      <c r="AQ75" s="553"/>
      <c r="AR75" s="553"/>
      <c r="AS75" s="553"/>
      <c r="AT75" s="553"/>
      <c r="AU75" s="553"/>
      <c r="AV75" s="553"/>
      <c r="AW75" s="553"/>
      <c r="AX75" s="553"/>
      <c r="AY75" s="553"/>
      <c r="AZ75" s="553"/>
      <c r="BA75" s="553"/>
      <c r="BB75" s="553"/>
      <c r="BC75" s="554"/>
      <c r="BD75" s="475"/>
      <c r="BE75" s="476"/>
      <c r="BF75" s="476"/>
      <c r="BG75" s="476"/>
      <c r="BH75" s="476"/>
      <c r="BI75" s="476"/>
      <c r="BJ75" s="476"/>
      <c r="BK75" s="476"/>
      <c r="BL75" s="476"/>
      <c r="BM75" s="476"/>
      <c r="BN75" s="476"/>
      <c r="BO75" s="476"/>
      <c r="BP75" s="476"/>
      <c r="BQ75" s="476"/>
      <c r="BR75" s="476"/>
      <c r="BS75" s="477"/>
      <c r="BT75" s="413"/>
      <c r="BU75" s="413"/>
      <c r="BV75" s="413"/>
      <c r="BW75" s="413"/>
      <c r="BX75" s="413"/>
      <c r="BY75" s="413"/>
      <c r="BZ75" s="413"/>
      <c r="CA75" s="413"/>
      <c r="CB75" s="413"/>
      <c r="CC75" s="413"/>
      <c r="CD75" s="413"/>
      <c r="CE75" s="414"/>
      <c r="CF75" s="414"/>
      <c r="CG75" s="414"/>
      <c r="CH75" s="414"/>
      <c r="CI75" s="414"/>
      <c r="CJ75" s="414"/>
      <c r="CK75" s="414"/>
      <c r="CL75" s="414"/>
      <c r="CM75" s="414"/>
      <c r="CN75" s="414"/>
      <c r="CO75" s="414"/>
      <c r="CP75" s="414"/>
      <c r="CQ75" s="414"/>
      <c r="CR75" s="414"/>
      <c r="CS75" s="414"/>
      <c r="CT75" s="414"/>
      <c r="CU75" s="414"/>
      <c r="CV75" s="414"/>
      <c r="CW75" s="414"/>
      <c r="CX75" s="414"/>
      <c r="CY75" s="414"/>
      <c r="CZ75" s="414"/>
      <c r="DA75" s="414"/>
    </row>
    <row r="76" spans="1:105" s="5" customFormat="1" ht="15" customHeight="1" x14ac:dyDescent="0.2">
      <c r="A76" s="411" t="s">
        <v>115</v>
      </c>
      <c r="B76" s="411"/>
      <c r="C76" s="411"/>
      <c r="D76" s="411"/>
      <c r="E76" s="411"/>
      <c r="F76" s="411"/>
      <c r="G76" s="411"/>
      <c r="H76" s="552"/>
      <c r="I76" s="553"/>
      <c r="J76" s="553"/>
      <c r="K76" s="553"/>
      <c r="L76" s="553"/>
      <c r="M76" s="553"/>
      <c r="N76" s="553"/>
      <c r="O76" s="553"/>
      <c r="P76" s="553"/>
      <c r="Q76" s="553"/>
      <c r="R76" s="553"/>
      <c r="S76" s="553"/>
      <c r="T76" s="553"/>
      <c r="U76" s="553"/>
      <c r="V76" s="553"/>
      <c r="W76" s="553"/>
      <c r="X76" s="553"/>
      <c r="Y76" s="553"/>
      <c r="Z76" s="553"/>
      <c r="AA76" s="553"/>
      <c r="AB76" s="553"/>
      <c r="AC76" s="553"/>
      <c r="AD76" s="553"/>
      <c r="AE76" s="553"/>
      <c r="AF76" s="553"/>
      <c r="AG76" s="553"/>
      <c r="AH76" s="553"/>
      <c r="AI76" s="553"/>
      <c r="AJ76" s="553"/>
      <c r="AK76" s="553"/>
      <c r="AL76" s="553"/>
      <c r="AM76" s="553"/>
      <c r="AN76" s="553"/>
      <c r="AO76" s="553"/>
      <c r="AP76" s="553"/>
      <c r="AQ76" s="553"/>
      <c r="AR76" s="553"/>
      <c r="AS76" s="553"/>
      <c r="AT76" s="553"/>
      <c r="AU76" s="553"/>
      <c r="AV76" s="553"/>
      <c r="AW76" s="553"/>
      <c r="AX76" s="553"/>
      <c r="AY76" s="553"/>
      <c r="AZ76" s="553"/>
      <c r="BA76" s="553"/>
      <c r="BB76" s="553"/>
      <c r="BC76" s="554"/>
      <c r="BD76" s="475"/>
      <c r="BE76" s="476"/>
      <c r="BF76" s="476"/>
      <c r="BG76" s="476"/>
      <c r="BH76" s="476"/>
      <c r="BI76" s="476"/>
      <c r="BJ76" s="476"/>
      <c r="BK76" s="476"/>
      <c r="BL76" s="476"/>
      <c r="BM76" s="476"/>
      <c r="BN76" s="476"/>
      <c r="BO76" s="476"/>
      <c r="BP76" s="476"/>
      <c r="BQ76" s="476"/>
      <c r="BR76" s="476"/>
      <c r="BS76" s="477"/>
      <c r="BT76" s="413"/>
      <c r="BU76" s="413"/>
      <c r="BV76" s="413"/>
      <c r="BW76" s="413"/>
      <c r="BX76" s="413"/>
      <c r="BY76" s="413"/>
      <c r="BZ76" s="413"/>
      <c r="CA76" s="413"/>
      <c r="CB76" s="413"/>
      <c r="CC76" s="413"/>
      <c r="CD76" s="413"/>
      <c r="CE76" s="414"/>
      <c r="CF76" s="414"/>
      <c r="CG76" s="414"/>
      <c r="CH76" s="414"/>
      <c r="CI76" s="414"/>
      <c r="CJ76" s="414"/>
      <c r="CK76" s="414"/>
      <c r="CL76" s="414"/>
      <c r="CM76" s="414"/>
      <c r="CN76" s="414"/>
      <c r="CO76" s="414"/>
      <c r="CP76" s="414"/>
      <c r="CQ76" s="414"/>
      <c r="CR76" s="414"/>
      <c r="CS76" s="414"/>
      <c r="CT76" s="414"/>
      <c r="CU76" s="414"/>
      <c r="CV76" s="414"/>
      <c r="CW76" s="414"/>
      <c r="CX76" s="414"/>
      <c r="CY76" s="414"/>
      <c r="CZ76" s="414"/>
      <c r="DA76" s="414"/>
    </row>
    <row r="77" spans="1:105" s="5" customFormat="1" ht="15" customHeight="1" x14ac:dyDescent="0.2">
      <c r="A77" s="411" t="s">
        <v>116</v>
      </c>
      <c r="B77" s="411"/>
      <c r="C77" s="411"/>
      <c r="D77" s="411"/>
      <c r="E77" s="411"/>
      <c r="F77" s="411"/>
      <c r="G77" s="411"/>
      <c r="H77" s="552"/>
      <c r="I77" s="553"/>
      <c r="J77" s="553"/>
      <c r="K77" s="553"/>
      <c r="L77" s="553"/>
      <c r="M77" s="553"/>
      <c r="N77" s="553"/>
      <c r="O77" s="553"/>
      <c r="P77" s="553"/>
      <c r="Q77" s="553"/>
      <c r="R77" s="553"/>
      <c r="S77" s="553"/>
      <c r="T77" s="553"/>
      <c r="U77" s="553"/>
      <c r="V77" s="553"/>
      <c r="W77" s="553"/>
      <c r="X77" s="553"/>
      <c r="Y77" s="553"/>
      <c r="Z77" s="553"/>
      <c r="AA77" s="553"/>
      <c r="AB77" s="553"/>
      <c r="AC77" s="553"/>
      <c r="AD77" s="553"/>
      <c r="AE77" s="553"/>
      <c r="AF77" s="553"/>
      <c r="AG77" s="553"/>
      <c r="AH77" s="553"/>
      <c r="AI77" s="553"/>
      <c r="AJ77" s="553"/>
      <c r="AK77" s="553"/>
      <c r="AL77" s="553"/>
      <c r="AM77" s="553"/>
      <c r="AN77" s="553"/>
      <c r="AO77" s="553"/>
      <c r="AP77" s="553"/>
      <c r="AQ77" s="553"/>
      <c r="AR77" s="553"/>
      <c r="AS77" s="553"/>
      <c r="AT77" s="553"/>
      <c r="AU77" s="553"/>
      <c r="AV77" s="553"/>
      <c r="AW77" s="553"/>
      <c r="AX77" s="553"/>
      <c r="AY77" s="553"/>
      <c r="AZ77" s="553"/>
      <c r="BA77" s="553"/>
      <c r="BB77" s="553"/>
      <c r="BC77" s="554"/>
      <c r="BD77" s="475"/>
      <c r="BE77" s="476"/>
      <c r="BF77" s="476"/>
      <c r="BG77" s="476"/>
      <c r="BH77" s="476"/>
      <c r="BI77" s="476"/>
      <c r="BJ77" s="476"/>
      <c r="BK77" s="476"/>
      <c r="BL77" s="476"/>
      <c r="BM77" s="476"/>
      <c r="BN77" s="476"/>
      <c r="BO77" s="476"/>
      <c r="BP77" s="476"/>
      <c r="BQ77" s="476"/>
      <c r="BR77" s="476"/>
      <c r="BS77" s="477"/>
      <c r="BT77" s="413"/>
      <c r="BU77" s="413"/>
      <c r="BV77" s="413"/>
      <c r="BW77" s="413"/>
      <c r="BX77" s="413"/>
      <c r="BY77" s="413"/>
      <c r="BZ77" s="413"/>
      <c r="CA77" s="413"/>
      <c r="CB77" s="413"/>
      <c r="CC77" s="413"/>
      <c r="CD77" s="413"/>
      <c r="CE77" s="414"/>
      <c r="CF77" s="414"/>
      <c r="CG77" s="414"/>
      <c r="CH77" s="414"/>
      <c r="CI77" s="414"/>
      <c r="CJ77" s="414"/>
      <c r="CK77" s="414"/>
      <c r="CL77" s="414"/>
      <c r="CM77" s="414"/>
      <c r="CN77" s="414"/>
      <c r="CO77" s="414"/>
      <c r="CP77" s="414"/>
      <c r="CQ77" s="414"/>
      <c r="CR77" s="414"/>
      <c r="CS77" s="414"/>
      <c r="CT77" s="414"/>
      <c r="CU77" s="414"/>
      <c r="CV77" s="414"/>
      <c r="CW77" s="414"/>
      <c r="CX77" s="414"/>
      <c r="CY77" s="414"/>
      <c r="CZ77" s="414"/>
      <c r="DA77" s="414"/>
    </row>
    <row r="78" spans="1:105" s="5" customFormat="1" ht="15" customHeight="1" x14ac:dyDescent="0.2">
      <c r="A78" s="411"/>
      <c r="B78" s="411"/>
      <c r="C78" s="411"/>
      <c r="D78" s="411"/>
      <c r="E78" s="411"/>
      <c r="F78" s="411"/>
      <c r="G78" s="411"/>
      <c r="H78" s="418"/>
      <c r="I78" s="418"/>
      <c r="J78" s="418"/>
      <c r="K78" s="418"/>
      <c r="L78" s="418"/>
      <c r="M78" s="418"/>
      <c r="N78" s="418"/>
      <c r="O78" s="418"/>
      <c r="P78" s="418"/>
      <c r="Q78" s="418"/>
      <c r="R78" s="418"/>
      <c r="S78" s="418"/>
      <c r="T78" s="418"/>
      <c r="U78" s="418"/>
      <c r="V78" s="418"/>
      <c r="W78" s="418"/>
      <c r="X78" s="418"/>
      <c r="Y78" s="418"/>
      <c r="Z78" s="418"/>
      <c r="AA78" s="418"/>
      <c r="AB78" s="418"/>
      <c r="AC78" s="418"/>
      <c r="AD78" s="418"/>
      <c r="AE78" s="418"/>
      <c r="AF78" s="418"/>
      <c r="AG78" s="418"/>
      <c r="AH78" s="418"/>
      <c r="AI78" s="418"/>
      <c r="AJ78" s="418"/>
      <c r="AK78" s="418"/>
      <c r="AL78" s="418"/>
      <c r="AM78" s="418"/>
      <c r="AN78" s="418"/>
      <c r="AO78" s="418"/>
      <c r="AP78" s="418"/>
      <c r="AQ78" s="418"/>
      <c r="AR78" s="418"/>
      <c r="AS78" s="418"/>
      <c r="AT78" s="418"/>
      <c r="AU78" s="418"/>
      <c r="AV78" s="418"/>
      <c r="AW78" s="418"/>
      <c r="AX78" s="418"/>
      <c r="AY78" s="418"/>
      <c r="AZ78" s="418"/>
      <c r="BA78" s="418"/>
      <c r="BB78" s="418"/>
      <c r="BC78" s="418"/>
      <c r="BD78" s="404"/>
      <c r="BE78" s="404"/>
      <c r="BF78" s="404"/>
      <c r="BG78" s="404"/>
      <c r="BH78" s="404"/>
      <c r="BI78" s="404"/>
      <c r="BJ78" s="404"/>
      <c r="BK78" s="404"/>
      <c r="BL78" s="404"/>
      <c r="BM78" s="404"/>
      <c r="BN78" s="404"/>
      <c r="BO78" s="404"/>
      <c r="BP78" s="404"/>
      <c r="BQ78" s="404"/>
      <c r="BR78" s="404"/>
      <c r="BS78" s="404"/>
      <c r="BT78" s="404"/>
      <c r="BU78" s="404"/>
      <c r="BV78" s="404"/>
      <c r="BW78" s="404"/>
      <c r="BX78" s="404"/>
      <c r="BY78" s="404"/>
      <c r="BZ78" s="404"/>
      <c r="CA78" s="404"/>
      <c r="CB78" s="404"/>
      <c r="CC78" s="404"/>
      <c r="CD78" s="404"/>
      <c r="CE78" s="551"/>
      <c r="CF78" s="551"/>
      <c r="CG78" s="551"/>
      <c r="CH78" s="551"/>
      <c r="CI78" s="551"/>
      <c r="CJ78" s="551"/>
      <c r="CK78" s="551"/>
      <c r="CL78" s="551"/>
      <c r="CM78" s="551"/>
      <c r="CN78" s="551"/>
      <c r="CO78" s="551"/>
      <c r="CP78" s="551"/>
      <c r="CQ78" s="551"/>
      <c r="CR78" s="551"/>
      <c r="CS78" s="551"/>
      <c r="CT78" s="551"/>
      <c r="CU78" s="551"/>
      <c r="CV78" s="551"/>
      <c r="CW78" s="551"/>
      <c r="CX78" s="551"/>
      <c r="CY78" s="551"/>
      <c r="CZ78" s="551"/>
      <c r="DA78" s="551"/>
    </row>
    <row r="79" spans="1:105" s="5" customFormat="1" ht="15" customHeight="1" x14ac:dyDescent="0.2">
      <c r="A79" s="450" t="s">
        <v>30</v>
      </c>
      <c r="B79" s="450"/>
      <c r="C79" s="450"/>
      <c r="D79" s="450"/>
      <c r="E79" s="450"/>
      <c r="F79" s="450"/>
      <c r="G79" s="450"/>
      <c r="H79" s="435" t="s">
        <v>106</v>
      </c>
      <c r="I79" s="435"/>
      <c r="J79" s="435"/>
      <c r="K79" s="435"/>
      <c r="L79" s="435"/>
      <c r="M79" s="435"/>
      <c r="N79" s="435"/>
      <c r="O79" s="435"/>
      <c r="P79" s="435"/>
      <c r="Q79" s="435"/>
      <c r="R79" s="435"/>
      <c r="S79" s="435"/>
      <c r="T79" s="435"/>
      <c r="U79" s="435"/>
      <c r="V79" s="435"/>
      <c r="W79" s="435"/>
      <c r="X79" s="435"/>
      <c r="Y79" s="435"/>
      <c r="Z79" s="435"/>
      <c r="AA79" s="435"/>
      <c r="AB79" s="435"/>
      <c r="AC79" s="435"/>
      <c r="AD79" s="435"/>
      <c r="AE79" s="435"/>
      <c r="AF79" s="435"/>
      <c r="AG79" s="435"/>
      <c r="AH79" s="435"/>
      <c r="AI79" s="435"/>
      <c r="AJ79" s="435"/>
      <c r="AK79" s="435"/>
      <c r="AL79" s="435"/>
      <c r="AM79" s="435"/>
      <c r="AN79" s="435"/>
      <c r="AO79" s="435"/>
      <c r="AP79" s="435"/>
      <c r="AQ79" s="435"/>
      <c r="AR79" s="435"/>
      <c r="AS79" s="435"/>
      <c r="AT79" s="435"/>
      <c r="AU79" s="435"/>
      <c r="AV79" s="435"/>
      <c r="AW79" s="435"/>
      <c r="AX79" s="435"/>
      <c r="AY79" s="435"/>
      <c r="AZ79" s="435"/>
      <c r="BA79" s="435"/>
      <c r="BB79" s="435"/>
      <c r="BC79" s="435"/>
      <c r="BD79" s="404"/>
      <c r="BE79" s="404"/>
      <c r="BF79" s="404"/>
      <c r="BG79" s="404"/>
      <c r="BH79" s="404"/>
      <c r="BI79" s="404"/>
      <c r="BJ79" s="404"/>
      <c r="BK79" s="404"/>
      <c r="BL79" s="404"/>
      <c r="BM79" s="404"/>
      <c r="BN79" s="404"/>
      <c r="BO79" s="404"/>
      <c r="BP79" s="404"/>
      <c r="BQ79" s="404"/>
      <c r="BR79" s="404"/>
      <c r="BS79" s="404"/>
      <c r="BT79" s="404"/>
      <c r="BU79" s="404"/>
      <c r="BV79" s="404"/>
      <c r="BW79" s="404"/>
      <c r="BX79" s="404"/>
      <c r="BY79" s="404"/>
      <c r="BZ79" s="404"/>
      <c r="CA79" s="404"/>
      <c r="CB79" s="404"/>
      <c r="CC79" s="404"/>
      <c r="CD79" s="404"/>
      <c r="CE79" s="589"/>
      <c r="CF79" s="589"/>
      <c r="CG79" s="589"/>
      <c r="CH79" s="589"/>
      <c r="CI79" s="589"/>
      <c r="CJ79" s="589"/>
      <c r="CK79" s="589"/>
      <c r="CL79" s="589"/>
      <c r="CM79" s="589"/>
      <c r="CN79" s="589"/>
      <c r="CO79" s="589"/>
      <c r="CP79" s="589"/>
      <c r="CQ79" s="589"/>
      <c r="CR79" s="589"/>
      <c r="CS79" s="589"/>
      <c r="CT79" s="589"/>
      <c r="CU79" s="589"/>
      <c r="CV79" s="589"/>
      <c r="CW79" s="589"/>
      <c r="CX79" s="589"/>
      <c r="CY79" s="589"/>
      <c r="CZ79" s="589"/>
      <c r="DA79" s="589"/>
    </row>
    <row r="80" spans="1:105" s="5" customFormat="1" ht="15" customHeight="1" x14ac:dyDescent="0.2">
      <c r="A80" s="411" t="s">
        <v>31</v>
      </c>
      <c r="B80" s="411"/>
      <c r="C80" s="411"/>
      <c r="D80" s="411"/>
      <c r="E80" s="411"/>
      <c r="F80" s="411"/>
      <c r="G80" s="411"/>
      <c r="H80" s="418"/>
      <c r="I80" s="418"/>
      <c r="J80" s="418"/>
      <c r="K80" s="418"/>
      <c r="L80" s="418"/>
      <c r="M80" s="418"/>
      <c r="N80" s="418"/>
      <c r="O80" s="418"/>
      <c r="P80" s="418"/>
      <c r="Q80" s="418"/>
      <c r="R80" s="418"/>
      <c r="S80" s="418"/>
      <c r="T80" s="418"/>
      <c r="U80" s="418"/>
      <c r="V80" s="418"/>
      <c r="W80" s="418"/>
      <c r="X80" s="418"/>
      <c r="Y80" s="418"/>
      <c r="Z80" s="418"/>
      <c r="AA80" s="418"/>
      <c r="AB80" s="418"/>
      <c r="AC80" s="418"/>
      <c r="AD80" s="418"/>
      <c r="AE80" s="418"/>
      <c r="AF80" s="418"/>
      <c r="AG80" s="418"/>
      <c r="AH80" s="418"/>
      <c r="AI80" s="418"/>
      <c r="AJ80" s="418"/>
      <c r="AK80" s="418"/>
      <c r="AL80" s="418"/>
      <c r="AM80" s="418"/>
      <c r="AN80" s="418"/>
      <c r="AO80" s="418"/>
      <c r="AP80" s="418"/>
      <c r="AQ80" s="418"/>
      <c r="AR80" s="418"/>
      <c r="AS80" s="418"/>
      <c r="AT80" s="418"/>
      <c r="AU80" s="418"/>
      <c r="AV80" s="418"/>
      <c r="AW80" s="418"/>
      <c r="AX80" s="418"/>
      <c r="AY80" s="418"/>
      <c r="AZ80" s="418"/>
      <c r="BA80" s="418"/>
      <c r="BB80" s="418"/>
      <c r="BC80" s="418"/>
      <c r="BD80" s="555"/>
      <c r="BE80" s="556"/>
      <c r="BF80" s="556"/>
      <c r="BG80" s="556"/>
      <c r="BH80" s="556"/>
      <c r="BI80" s="556"/>
      <c r="BJ80" s="556"/>
      <c r="BK80" s="556"/>
      <c r="BL80" s="556"/>
      <c r="BM80" s="556"/>
      <c r="BN80" s="556"/>
      <c r="BO80" s="556"/>
      <c r="BP80" s="556"/>
      <c r="BQ80" s="556"/>
      <c r="BR80" s="556"/>
      <c r="BS80" s="557"/>
      <c r="BT80" s="548"/>
      <c r="BU80" s="548"/>
      <c r="BV80" s="548"/>
      <c r="BW80" s="548"/>
      <c r="BX80" s="548"/>
      <c r="BY80" s="548"/>
      <c r="BZ80" s="548"/>
      <c r="CA80" s="548"/>
      <c r="CB80" s="548"/>
      <c r="CC80" s="548"/>
      <c r="CD80" s="548"/>
      <c r="CE80" s="551"/>
      <c r="CF80" s="551"/>
      <c r="CG80" s="551"/>
      <c r="CH80" s="551"/>
      <c r="CI80" s="551"/>
      <c r="CJ80" s="551"/>
      <c r="CK80" s="551"/>
      <c r="CL80" s="551"/>
      <c r="CM80" s="551"/>
      <c r="CN80" s="551"/>
      <c r="CO80" s="551"/>
      <c r="CP80" s="551"/>
      <c r="CQ80" s="551"/>
      <c r="CR80" s="551"/>
      <c r="CS80" s="551"/>
      <c r="CT80" s="551"/>
      <c r="CU80" s="551"/>
      <c r="CV80" s="551"/>
      <c r="CW80" s="551"/>
      <c r="CX80" s="551"/>
      <c r="CY80" s="551"/>
      <c r="CZ80" s="551"/>
      <c r="DA80" s="551"/>
    </row>
    <row r="81" spans="1:105" s="5" customFormat="1" ht="15" customHeight="1" x14ac:dyDescent="0.2">
      <c r="A81" s="411" t="s">
        <v>32</v>
      </c>
      <c r="B81" s="411"/>
      <c r="C81" s="411"/>
      <c r="D81" s="411"/>
      <c r="E81" s="411"/>
      <c r="F81" s="411"/>
      <c r="G81" s="411"/>
      <c r="H81" s="418"/>
      <c r="I81" s="418"/>
      <c r="J81" s="418"/>
      <c r="K81" s="418"/>
      <c r="L81" s="418"/>
      <c r="M81" s="418"/>
      <c r="N81" s="418"/>
      <c r="O81" s="418"/>
      <c r="P81" s="418"/>
      <c r="Q81" s="418"/>
      <c r="R81" s="418"/>
      <c r="S81" s="418"/>
      <c r="T81" s="418"/>
      <c r="U81" s="418"/>
      <c r="V81" s="418"/>
      <c r="W81" s="418"/>
      <c r="X81" s="418"/>
      <c r="Y81" s="418"/>
      <c r="Z81" s="418"/>
      <c r="AA81" s="418"/>
      <c r="AB81" s="418"/>
      <c r="AC81" s="418"/>
      <c r="AD81" s="418"/>
      <c r="AE81" s="418"/>
      <c r="AF81" s="418"/>
      <c r="AG81" s="418"/>
      <c r="AH81" s="418"/>
      <c r="AI81" s="418"/>
      <c r="AJ81" s="418"/>
      <c r="AK81" s="418"/>
      <c r="AL81" s="418"/>
      <c r="AM81" s="418"/>
      <c r="AN81" s="418"/>
      <c r="AO81" s="418"/>
      <c r="AP81" s="418"/>
      <c r="AQ81" s="418"/>
      <c r="AR81" s="418"/>
      <c r="AS81" s="418"/>
      <c r="AT81" s="418"/>
      <c r="AU81" s="418"/>
      <c r="AV81" s="418"/>
      <c r="AW81" s="418"/>
      <c r="AX81" s="418"/>
      <c r="AY81" s="418"/>
      <c r="AZ81" s="418"/>
      <c r="BA81" s="418"/>
      <c r="BB81" s="418"/>
      <c r="BC81" s="418"/>
      <c r="BD81" s="555"/>
      <c r="BE81" s="556"/>
      <c r="BF81" s="556"/>
      <c r="BG81" s="556"/>
      <c r="BH81" s="556"/>
      <c r="BI81" s="556"/>
      <c r="BJ81" s="556"/>
      <c r="BK81" s="556"/>
      <c r="BL81" s="556"/>
      <c r="BM81" s="556"/>
      <c r="BN81" s="556"/>
      <c r="BO81" s="556"/>
      <c r="BP81" s="556"/>
      <c r="BQ81" s="556"/>
      <c r="BR81" s="556"/>
      <c r="BS81" s="557"/>
      <c r="BT81" s="558"/>
      <c r="BU81" s="559"/>
      <c r="BV81" s="559"/>
      <c r="BW81" s="559"/>
      <c r="BX81" s="559"/>
      <c r="BY81" s="559"/>
      <c r="BZ81" s="559"/>
      <c r="CA81" s="559"/>
      <c r="CB81" s="559"/>
      <c r="CC81" s="559"/>
      <c r="CD81" s="560"/>
      <c r="CE81" s="551"/>
      <c r="CF81" s="551"/>
      <c r="CG81" s="551"/>
      <c r="CH81" s="551"/>
      <c r="CI81" s="551"/>
      <c r="CJ81" s="551"/>
      <c r="CK81" s="551"/>
      <c r="CL81" s="551"/>
      <c r="CM81" s="551"/>
      <c r="CN81" s="551"/>
      <c r="CO81" s="551"/>
      <c r="CP81" s="551"/>
      <c r="CQ81" s="551"/>
      <c r="CR81" s="551"/>
      <c r="CS81" s="551"/>
      <c r="CT81" s="551"/>
      <c r="CU81" s="551"/>
      <c r="CV81" s="551"/>
      <c r="CW81" s="551"/>
      <c r="CX81" s="551"/>
      <c r="CY81" s="551"/>
      <c r="CZ81" s="551"/>
      <c r="DA81" s="551"/>
    </row>
    <row r="82" spans="1:105" s="5" customFormat="1" ht="15" customHeight="1" x14ac:dyDescent="0.2">
      <c r="A82" s="411" t="s">
        <v>33</v>
      </c>
      <c r="B82" s="411"/>
      <c r="C82" s="411"/>
      <c r="D82" s="411"/>
      <c r="E82" s="411"/>
      <c r="F82" s="411"/>
      <c r="G82" s="411"/>
      <c r="H82" s="418"/>
      <c r="I82" s="418"/>
      <c r="J82" s="418"/>
      <c r="K82" s="418"/>
      <c r="L82" s="418"/>
      <c r="M82" s="418"/>
      <c r="N82" s="418"/>
      <c r="O82" s="418"/>
      <c r="P82" s="418"/>
      <c r="Q82" s="418"/>
      <c r="R82" s="418"/>
      <c r="S82" s="418"/>
      <c r="T82" s="418"/>
      <c r="U82" s="418"/>
      <c r="V82" s="418"/>
      <c r="W82" s="418"/>
      <c r="X82" s="418"/>
      <c r="Y82" s="418"/>
      <c r="Z82" s="418"/>
      <c r="AA82" s="418"/>
      <c r="AB82" s="418"/>
      <c r="AC82" s="418"/>
      <c r="AD82" s="418"/>
      <c r="AE82" s="418"/>
      <c r="AF82" s="418"/>
      <c r="AG82" s="418"/>
      <c r="AH82" s="418"/>
      <c r="AI82" s="418"/>
      <c r="AJ82" s="418"/>
      <c r="AK82" s="418"/>
      <c r="AL82" s="418"/>
      <c r="AM82" s="418"/>
      <c r="AN82" s="418"/>
      <c r="AO82" s="418"/>
      <c r="AP82" s="418"/>
      <c r="AQ82" s="418"/>
      <c r="AR82" s="418"/>
      <c r="AS82" s="418"/>
      <c r="AT82" s="418"/>
      <c r="AU82" s="418"/>
      <c r="AV82" s="418"/>
      <c r="AW82" s="418"/>
      <c r="AX82" s="418"/>
      <c r="AY82" s="418"/>
      <c r="AZ82" s="418"/>
      <c r="BA82" s="418"/>
      <c r="BB82" s="418"/>
      <c r="BC82" s="418"/>
      <c r="BD82" s="555"/>
      <c r="BE82" s="556"/>
      <c r="BF82" s="556"/>
      <c r="BG82" s="556"/>
      <c r="BH82" s="556"/>
      <c r="BI82" s="556"/>
      <c r="BJ82" s="556"/>
      <c r="BK82" s="556"/>
      <c r="BL82" s="556"/>
      <c r="BM82" s="556"/>
      <c r="BN82" s="556"/>
      <c r="BO82" s="556"/>
      <c r="BP82" s="556"/>
      <c r="BQ82" s="556"/>
      <c r="BR82" s="556"/>
      <c r="BS82" s="557"/>
      <c r="BT82" s="548"/>
      <c r="BU82" s="548"/>
      <c r="BV82" s="548"/>
      <c r="BW82" s="548"/>
      <c r="BX82" s="548"/>
      <c r="BY82" s="548"/>
      <c r="BZ82" s="548"/>
      <c r="CA82" s="548"/>
      <c r="CB82" s="548"/>
      <c r="CC82" s="548"/>
      <c r="CD82" s="548"/>
      <c r="CE82" s="551"/>
      <c r="CF82" s="551"/>
      <c r="CG82" s="551"/>
      <c r="CH82" s="551"/>
      <c r="CI82" s="551"/>
      <c r="CJ82" s="551"/>
      <c r="CK82" s="551"/>
      <c r="CL82" s="551"/>
      <c r="CM82" s="551"/>
      <c r="CN82" s="551"/>
      <c r="CO82" s="551"/>
      <c r="CP82" s="551"/>
      <c r="CQ82" s="551"/>
      <c r="CR82" s="551"/>
      <c r="CS82" s="551"/>
      <c r="CT82" s="551"/>
      <c r="CU82" s="551"/>
      <c r="CV82" s="551"/>
      <c r="CW82" s="551"/>
      <c r="CX82" s="551"/>
      <c r="CY82" s="551"/>
      <c r="CZ82" s="551"/>
      <c r="DA82" s="551"/>
    </row>
    <row r="83" spans="1:105" s="5" customFormat="1" ht="15" customHeight="1" x14ac:dyDescent="0.2">
      <c r="A83" s="411" t="s">
        <v>34</v>
      </c>
      <c r="B83" s="411"/>
      <c r="C83" s="411"/>
      <c r="D83" s="411"/>
      <c r="E83" s="411"/>
      <c r="F83" s="411"/>
      <c r="G83" s="411"/>
      <c r="H83" s="418"/>
      <c r="I83" s="418"/>
      <c r="J83" s="418"/>
      <c r="K83" s="418"/>
      <c r="L83" s="418"/>
      <c r="M83" s="418"/>
      <c r="N83" s="418"/>
      <c r="O83" s="418"/>
      <c r="P83" s="418"/>
      <c r="Q83" s="418"/>
      <c r="R83" s="418"/>
      <c r="S83" s="418"/>
      <c r="T83" s="418"/>
      <c r="U83" s="418"/>
      <c r="V83" s="418"/>
      <c r="W83" s="418"/>
      <c r="X83" s="418"/>
      <c r="Y83" s="418"/>
      <c r="Z83" s="418"/>
      <c r="AA83" s="418"/>
      <c r="AB83" s="418"/>
      <c r="AC83" s="418"/>
      <c r="AD83" s="418"/>
      <c r="AE83" s="418"/>
      <c r="AF83" s="418"/>
      <c r="AG83" s="418"/>
      <c r="AH83" s="418"/>
      <c r="AI83" s="418"/>
      <c r="AJ83" s="418"/>
      <c r="AK83" s="418"/>
      <c r="AL83" s="418"/>
      <c r="AM83" s="418"/>
      <c r="AN83" s="418"/>
      <c r="AO83" s="418"/>
      <c r="AP83" s="418"/>
      <c r="AQ83" s="418"/>
      <c r="AR83" s="418"/>
      <c r="AS83" s="418"/>
      <c r="AT83" s="418"/>
      <c r="AU83" s="418"/>
      <c r="AV83" s="418"/>
      <c r="AW83" s="418"/>
      <c r="AX83" s="418"/>
      <c r="AY83" s="418"/>
      <c r="AZ83" s="418"/>
      <c r="BA83" s="418"/>
      <c r="BB83" s="418"/>
      <c r="BC83" s="418"/>
      <c r="BD83" s="555"/>
      <c r="BE83" s="556"/>
      <c r="BF83" s="556"/>
      <c r="BG83" s="556"/>
      <c r="BH83" s="556"/>
      <c r="BI83" s="556"/>
      <c r="BJ83" s="556"/>
      <c r="BK83" s="556"/>
      <c r="BL83" s="556"/>
      <c r="BM83" s="556"/>
      <c r="BN83" s="556"/>
      <c r="BO83" s="556"/>
      <c r="BP83" s="556"/>
      <c r="BQ83" s="556"/>
      <c r="BR83" s="556"/>
      <c r="BS83" s="557"/>
      <c r="BT83" s="558"/>
      <c r="BU83" s="559"/>
      <c r="BV83" s="559"/>
      <c r="BW83" s="559"/>
      <c r="BX83" s="559"/>
      <c r="BY83" s="559"/>
      <c r="BZ83" s="559"/>
      <c r="CA83" s="559"/>
      <c r="CB83" s="559"/>
      <c r="CC83" s="559"/>
      <c r="CD83" s="560"/>
      <c r="CE83" s="551"/>
      <c r="CF83" s="551"/>
      <c r="CG83" s="551"/>
      <c r="CH83" s="551"/>
      <c r="CI83" s="551"/>
      <c r="CJ83" s="551"/>
      <c r="CK83" s="551"/>
      <c r="CL83" s="551"/>
      <c r="CM83" s="551"/>
      <c r="CN83" s="551"/>
      <c r="CO83" s="551"/>
      <c r="CP83" s="551"/>
      <c r="CQ83" s="551"/>
      <c r="CR83" s="551"/>
      <c r="CS83" s="551"/>
      <c r="CT83" s="551"/>
      <c r="CU83" s="551"/>
      <c r="CV83" s="551"/>
      <c r="CW83" s="551"/>
      <c r="CX83" s="551"/>
      <c r="CY83" s="551"/>
      <c r="CZ83" s="551"/>
      <c r="DA83" s="551"/>
    </row>
    <row r="84" spans="1:105" s="5" customFormat="1" ht="15" customHeight="1" x14ac:dyDescent="0.2">
      <c r="A84" s="411" t="s">
        <v>35</v>
      </c>
      <c r="B84" s="411"/>
      <c r="C84" s="411"/>
      <c r="D84" s="411"/>
      <c r="E84" s="411"/>
      <c r="F84" s="411"/>
      <c r="G84" s="411"/>
      <c r="H84" s="418"/>
      <c r="I84" s="418"/>
      <c r="J84" s="418"/>
      <c r="K84" s="418"/>
      <c r="L84" s="418"/>
      <c r="M84" s="418"/>
      <c r="N84" s="418"/>
      <c r="O84" s="418"/>
      <c r="P84" s="418"/>
      <c r="Q84" s="418"/>
      <c r="R84" s="418"/>
      <c r="S84" s="418"/>
      <c r="T84" s="418"/>
      <c r="U84" s="418"/>
      <c r="V84" s="418"/>
      <c r="W84" s="418"/>
      <c r="X84" s="418"/>
      <c r="Y84" s="418"/>
      <c r="Z84" s="418"/>
      <c r="AA84" s="418"/>
      <c r="AB84" s="418"/>
      <c r="AC84" s="418"/>
      <c r="AD84" s="418"/>
      <c r="AE84" s="418"/>
      <c r="AF84" s="418"/>
      <c r="AG84" s="418"/>
      <c r="AH84" s="418"/>
      <c r="AI84" s="418"/>
      <c r="AJ84" s="418"/>
      <c r="AK84" s="418"/>
      <c r="AL84" s="418"/>
      <c r="AM84" s="418"/>
      <c r="AN84" s="418"/>
      <c r="AO84" s="418"/>
      <c r="AP84" s="418"/>
      <c r="AQ84" s="418"/>
      <c r="AR84" s="418"/>
      <c r="AS84" s="418"/>
      <c r="AT84" s="418"/>
      <c r="AU84" s="418"/>
      <c r="AV84" s="418"/>
      <c r="AW84" s="418"/>
      <c r="AX84" s="418"/>
      <c r="AY84" s="418"/>
      <c r="AZ84" s="418"/>
      <c r="BA84" s="418"/>
      <c r="BB84" s="418"/>
      <c r="BC84" s="418"/>
      <c r="BD84" s="555"/>
      <c r="BE84" s="556"/>
      <c r="BF84" s="556"/>
      <c r="BG84" s="556"/>
      <c r="BH84" s="556"/>
      <c r="BI84" s="556"/>
      <c r="BJ84" s="556"/>
      <c r="BK84" s="556"/>
      <c r="BL84" s="556"/>
      <c r="BM84" s="556"/>
      <c r="BN84" s="556"/>
      <c r="BO84" s="556"/>
      <c r="BP84" s="556"/>
      <c r="BQ84" s="556"/>
      <c r="BR84" s="556"/>
      <c r="BS84" s="557"/>
      <c r="BT84" s="548"/>
      <c r="BU84" s="548"/>
      <c r="BV84" s="548"/>
      <c r="BW84" s="548"/>
      <c r="BX84" s="548"/>
      <c r="BY84" s="548"/>
      <c r="BZ84" s="548"/>
      <c r="CA84" s="548"/>
      <c r="CB84" s="548"/>
      <c r="CC84" s="548"/>
      <c r="CD84" s="548"/>
      <c r="CE84" s="551"/>
      <c r="CF84" s="551"/>
      <c r="CG84" s="551"/>
      <c r="CH84" s="551"/>
      <c r="CI84" s="551"/>
      <c r="CJ84" s="551"/>
      <c r="CK84" s="551"/>
      <c r="CL84" s="551"/>
      <c r="CM84" s="551"/>
      <c r="CN84" s="551"/>
      <c r="CO84" s="551"/>
      <c r="CP84" s="551"/>
      <c r="CQ84" s="551"/>
      <c r="CR84" s="551"/>
      <c r="CS84" s="551"/>
      <c r="CT84" s="551"/>
      <c r="CU84" s="551"/>
      <c r="CV84" s="551"/>
      <c r="CW84" s="551"/>
      <c r="CX84" s="551"/>
      <c r="CY84" s="551"/>
      <c r="CZ84" s="551"/>
      <c r="DA84" s="551"/>
    </row>
    <row r="85" spans="1:105" s="5" customFormat="1" ht="15" customHeight="1" x14ac:dyDescent="0.2">
      <c r="A85" s="411"/>
      <c r="B85" s="411"/>
      <c r="C85" s="411"/>
      <c r="D85" s="411"/>
      <c r="E85" s="411"/>
      <c r="F85" s="411"/>
      <c r="G85" s="411"/>
      <c r="H85" s="418"/>
      <c r="I85" s="418"/>
      <c r="J85" s="418"/>
      <c r="K85" s="418"/>
      <c r="L85" s="418"/>
      <c r="M85" s="418"/>
      <c r="N85" s="418"/>
      <c r="O85" s="418"/>
      <c r="P85" s="418"/>
      <c r="Q85" s="418"/>
      <c r="R85" s="418"/>
      <c r="S85" s="418"/>
      <c r="T85" s="418"/>
      <c r="U85" s="418"/>
      <c r="V85" s="418"/>
      <c r="W85" s="418"/>
      <c r="X85" s="418"/>
      <c r="Y85" s="418"/>
      <c r="Z85" s="418"/>
      <c r="AA85" s="418"/>
      <c r="AB85" s="418"/>
      <c r="AC85" s="418"/>
      <c r="AD85" s="418"/>
      <c r="AE85" s="418"/>
      <c r="AF85" s="418"/>
      <c r="AG85" s="418"/>
      <c r="AH85" s="418"/>
      <c r="AI85" s="418"/>
      <c r="AJ85" s="418"/>
      <c r="AK85" s="418"/>
      <c r="AL85" s="418"/>
      <c r="AM85" s="418"/>
      <c r="AN85" s="418"/>
      <c r="AO85" s="418"/>
      <c r="AP85" s="418"/>
      <c r="AQ85" s="418"/>
      <c r="AR85" s="418"/>
      <c r="AS85" s="418"/>
      <c r="AT85" s="418"/>
      <c r="AU85" s="418"/>
      <c r="AV85" s="418"/>
      <c r="AW85" s="418"/>
      <c r="AX85" s="418"/>
      <c r="AY85" s="418"/>
      <c r="AZ85" s="418"/>
      <c r="BA85" s="418"/>
      <c r="BB85" s="418"/>
      <c r="BC85" s="418"/>
      <c r="BD85" s="404"/>
      <c r="BE85" s="404"/>
      <c r="BF85" s="404"/>
      <c r="BG85" s="404"/>
      <c r="BH85" s="404"/>
      <c r="BI85" s="404"/>
      <c r="BJ85" s="404"/>
      <c r="BK85" s="404"/>
      <c r="BL85" s="404"/>
      <c r="BM85" s="404"/>
      <c r="BN85" s="404"/>
      <c r="BO85" s="404"/>
      <c r="BP85" s="404"/>
      <c r="BQ85" s="404"/>
      <c r="BR85" s="404"/>
      <c r="BS85" s="404"/>
      <c r="BT85" s="550"/>
      <c r="BU85" s="404"/>
      <c r="BV85" s="404"/>
      <c r="BW85" s="404"/>
      <c r="BX85" s="404"/>
      <c r="BY85" s="404"/>
      <c r="BZ85" s="404"/>
      <c r="CA85" s="404"/>
      <c r="CB85" s="404"/>
      <c r="CC85" s="404"/>
      <c r="CD85" s="404"/>
      <c r="CE85" s="551"/>
      <c r="CF85" s="551"/>
      <c r="CG85" s="551"/>
      <c r="CH85" s="551"/>
      <c r="CI85" s="551"/>
      <c r="CJ85" s="551"/>
      <c r="CK85" s="551"/>
      <c r="CL85" s="551"/>
      <c r="CM85" s="551"/>
      <c r="CN85" s="551"/>
      <c r="CO85" s="551"/>
      <c r="CP85" s="551"/>
      <c r="CQ85" s="551"/>
      <c r="CR85" s="551"/>
      <c r="CS85" s="551"/>
      <c r="CT85" s="551"/>
      <c r="CU85" s="551"/>
      <c r="CV85" s="551"/>
      <c r="CW85" s="551"/>
      <c r="CX85" s="551"/>
      <c r="CY85" s="551"/>
      <c r="CZ85" s="551"/>
      <c r="DA85" s="551"/>
    </row>
    <row r="86" spans="1:105" s="5" customFormat="1" ht="15" customHeight="1" x14ac:dyDescent="0.2">
      <c r="A86" s="450" t="s">
        <v>36</v>
      </c>
      <c r="B86" s="450"/>
      <c r="C86" s="450"/>
      <c r="D86" s="450"/>
      <c r="E86" s="450"/>
      <c r="F86" s="450"/>
      <c r="G86" s="450"/>
      <c r="H86" s="435" t="s">
        <v>107</v>
      </c>
      <c r="I86" s="435"/>
      <c r="J86" s="435"/>
      <c r="K86" s="435"/>
      <c r="L86" s="435"/>
      <c r="M86" s="435"/>
      <c r="N86" s="435"/>
      <c r="O86" s="435"/>
      <c r="P86" s="435"/>
      <c r="Q86" s="435"/>
      <c r="R86" s="435"/>
      <c r="S86" s="435"/>
      <c r="T86" s="435"/>
      <c r="U86" s="435"/>
      <c r="V86" s="435"/>
      <c r="W86" s="435"/>
      <c r="X86" s="435"/>
      <c r="Y86" s="435"/>
      <c r="Z86" s="435"/>
      <c r="AA86" s="435"/>
      <c r="AB86" s="435"/>
      <c r="AC86" s="435"/>
      <c r="AD86" s="435"/>
      <c r="AE86" s="435"/>
      <c r="AF86" s="435"/>
      <c r="AG86" s="435"/>
      <c r="AH86" s="435"/>
      <c r="AI86" s="435"/>
      <c r="AJ86" s="435"/>
      <c r="AK86" s="435"/>
      <c r="AL86" s="435"/>
      <c r="AM86" s="435"/>
      <c r="AN86" s="435"/>
      <c r="AO86" s="435"/>
      <c r="AP86" s="435"/>
      <c r="AQ86" s="435"/>
      <c r="AR86" s="435"/>
      <c r="AS86" s="435"/>
      <c r="AT86" s="435"/>
      <c r="AU86" s="435"/>
      <c r="AV86" s="435"/>
      <c r="AW86" s="435"/>
      <c r="AX86" s="435"/>
      <c r="AY86" s="435"/>
      <c r="AZ86" s="435"/>
      <c r="BA86" s="435"/>
      <c r="BB86" s="435"/>
      <c r="BC86" s="435"/>
      <c r="BD86" s="404"/>
      <c r="BE86" s="404"/>
      <c r="BF86" s="404"/>
      <c r="BG86" s="404"/>
      <c r="BH86" s="404"/>
      <c r="BI86" s="404"/>
      <c r="BJ86" s="404"/>
      <c r="BK86" s="404"/>
      <c r="BL86" s="404"/>
      <c r="BM86" s="404"/>
      <c r="BN86" s="404"/>
      <c r="BO86" s="404"/>
      <c r="BP86" s="404"/>
      <c r="BQ86" s="404"/>
      <c r="BR86" s="404"/>
      <c r="BS86" s="404"/>
      <c r="BT86" s="550"/>
      <c r="BU86" s="404"/>
      <c r="BV86" s="404"/>
      <c r="BW86" s="404"/>
      <c r="BX86" s="404"/>
      <c r="BY86" s="404"/>
      <c r="BZ86" s="404"/>
      <c r="CA86" s="404"/>
      <c r="CB86" s="404"/>
      <c r="CC86" s="404"/>
      <c r="CD86" s="404"/>
      <c r="CE86" s="589"/>
      <c r="CF86" s="589"/>
      <c r="CG86" s="589"/>
      <c r="CH86" s="589"/>
      <c r="CI86" s="589"/>
      <c r="CJ86" s="589"/>
      <c r="CK86" s="589"/>
      <c r="CL86" s="589"/>
      <c r="CM86" s="589"/>
      <c r="CN86" s="589"/>
      <c r="CO86" s="589"/>
      <c r="CP86" s="589"/>
      <c r="CQ86" s="589"/>
      <c r="CR86" s="589"/>
      <c r="CS86" s="589"/>
      <c r="CT86" s="589"/>
      <c r="CU86" s="589"/>
      <c r="CV86" s="589"/>
      <c r="CW86" s="589"/>
      <c r="CX86" s="589"/>
      <c r="CY86" s="589"/>
      <c r="CZ86" s="589"/>
      <c r="DA86" s="589"/>
    </row>
    <row r="87" spans="1:105" s="5" customFormat="1" ht="15" customHeight="1" x14ac:dyDescent="0.2">
      <c r="A87" s="411" t="s">
        <v>136</v>
      </c>
      <c r="B87" s="411"/>
      <c r="C87" s="411"/>
      <c r="D87" s="411"/>
      <c r="E87" s="411"/>
      <c r="F87" s="411"/>
      <c r="G87" s="411"/>
      <c r="H87" s="418"/>
      <c r="I87" s="418"/>
      <c r="J87" s="418"/>
      <c r="K87" s="418"/>
      <c r="L87" s="418"/>
      <c r="M87" s="418"/>
      <c r="N87" s="418"/>
      <c r="O87" s="418"/>
      <c r="P87" s="418"/>
      <c r="Q87" s="418"/>
      <c r="R87" s="418"/>
      <c r="S87" s="418"/>
      <c r="T87" s="418"/>
      <c r="U87" s="418"/>
      <c r="V87" s="418"/>
      <c r="W87" s="418"/>
      <c r="X87" s="418"/>
      <c r="Y87" s="418"/>
      <c r="Z87" s="418"/>
      <c r="AA87" s="418"/>
      <c r="AB87" s="418"/>
      <c r="AC87" s="418"/>
      <c r="AD87" s="418"/>
      <c r="AE87" s="418"/>
      <c r="AF87" s="418"/>
      <c r="AG87" s="418"/>
      <c r="AH87" s="418"/>
      <c r="AI87" s="418"/>
      <c r="AJ87" s="418"/>
      <c r="AK87" s="418"/>
      <c r="AL87" s="418"/>
      <c r="AM87" s="418"/>
      <c r="AN87" s="418"/>
      <c r="AO87" s="418"/>
      <c r="AP87" s="418"/>
      <c r="AQ87" s="418"/>
      <c r="AR87" s="418"/>
      <c r="AS87" s="418"/>
      <c r="AT87" s="418"/>
      <c r="AU87" s="418"/>
      <c r="AV87" s="418"/>
      <c r="AW87" s="418"/>
      <c r="AX87" s="418"/>
      <c r="AY87" s="418"/>
      <c r="AZ87" s="418"/>
      <c r="BA87" s="418"/>
      <c r="BB87" s="418"/>
      <c r="BC87" s="418"/>
      <c r="BD87" s="547"/>
      <c r="BE87" s="547"/>
      <c r="BF87" s="547"/>
      <c r="BG87" s="547"/>
      <c r="BH87" s="547"/>
      <c r="BI87" s="547"/>
      <c r="BJ87" s="547"/>
      <c r="BK87" s="547"/>
      <c r="BL87" s="547"/>
      <c r="BM87" s="547"/>
      <c r="BN87" s="547"/>
      <c r="BO87" s="547"/>
      <c r="BP87" s="547"/>
      <c r="BQ87" s="547"/>
      <c r="BR87" s="547"/>
      <c r="BS87" s="547"/>
      <c r="BT87" s="548"/>
      <c r="BU87" s="548"/>
      <c r="BV87" s="548"/>
      <c r="BW87" s="548"/>
      <c r="BX87" s="548"/>
      <c r="BY87" s="548"/>
      <c r="BZ87" s="548"/>
      <c r="CA87" s="548"/>
      <c r="CB87" s="548"/>
      <c r="CC87" s="548"/>
      <c r="CD87" s="548"/>
      <c r="CE87" s="551"/>
      <c r="CF87" s="551"/>
      <c r="CG87" s="551"/>
      <c r="CH87" s="551"/>
      <c r="CI87" s="551"/>
      <c r="CJ87" s="551"/>
      <c r="CK87" s="551"/>
      <c r="CL87" s="551"/>
      <c r="CM87" s="551"/>
      <c r="CN87" s="551"/>
      <c r="CO87" s="551"/>
      <c r="CP87" s="551"/>
      <c r="CQ87" s="551"/>
      <c r="CR87" s="551"/>
      <c r="CS87" s="551"/>
      <c r="CT87" s="551"/>
      <c r="CU87" s="551"/>
      <c r="CV87" s="551"/>
      <c r="CW87" s="551"/>
      <c r="CX87" s="551"/>
      <c r="CY87" s="551"/>
      <c r="CZ87" s="551"/>
      <c r="DA87" s="551"/>
    </row>
    <row r="88" spans="1:105" s="5" customFormat="1" ht="15" customHeight="1" x14ac:dyDescent="0.2">
      <c r="A88" s="411" t="s">
        <v>137</v>
      </c>
      <c r="B88" s="411"/>
      <c r="C88" s="411"/>
      <c r="D88" s="411"/>
      <c r="E88" s="411"/>
      <c r="F88" s="411"/>
      <c r="G88" s="411"/>
      <c r="H88" s="418"/>
      <c r="I88" s="418"/>
      <c r="J88" s="418"/>
      <c r="K88" s="418"/>
      <c r="L88" s="418"/>
      <c r="M88" s="418"/>
      <c r="N88" s="418"/>
      <c r="O88" s="418"/>
      <c r="P88" s="418"/>
      <c r="Q88" s="418"/>
      <c r="R88" s="418"/>
      <c r="S88" s="418"/>
      <c r="T88" s="418"/>
      <c r="U88" s="418"/>
      <c r="V88" s="418"/>
      <c r="W88" s="418"/>
      <c r="X88" s="418"/>
      <c r="Y88" s="418"/>
      <c r="Z88" s="418"/>
      <c r="AA88" s="418"/>
      <c r="AB88" s="418"/>
      <c r="AC88" s="418"/>
      <c r="AD88" s="418"/>
      <c r="AE88" s="418"/>
      <c r="AF88" s="418"/>
      <c r="AG88" s="418"/>
      <c r="AH88" s="418"/>
      <c r="AI88" s="418"/>
      <c r="AJ88" s="418"/>
      <c r="AK88" s="418"/>
      <c r="AL88" s="418"/>
      <c r="AM88" s="418"/>
      <c r="AN88" s="418"/>
      <c r="AO88" s="418"/>
      <c r="AP88" s="418"/>
      <c r="AQ88" s="418"/>
      <c r="AR88" s="418"/>
      <c r="AS88" s="418"/>
      <c r="AT88" s="418"/>
      <c r="AU88" s="418"/>
      <c r="AV88" s="418"/>
      <c r="AW88" s="418"/>
      <c r="AX88" s="418"/>
      <c r="AY88" s="418"/>
      <c r="AZ88" s="418"/>
      <c r="BA88" s="418"/>
      <c r="BB88" s="418"/>
      <c r="BC88" s="418"/>
      <c r="BD88" s="547"/>
      <c r="BE88" s="547"/>
      <c r="BF88" s="547"/>
      <c r="BG88" s="547"/>
      <c r="BH88" s="547"/>
      <c r="BI88" s="547"/>
      <c r="BJ88" s="547"/>
      <c r="BK88" s="547"/>
      <c r="BL88" s="547"/>
      <c r="BM88" s="547"/>
      <c r="BN88" s="547"/>
      <c r="BO88" s="547"/>
      <c r="BP88" s="547"/>
      <c r="BQ88" s="547"/>
      <c r="BR88" s="547"/>
      <c r="BS88" s="547"/>
      <c r="BT88" s="548"/>
      <c r="BU88" s="548"/>
      <c r="BV88" s="548"/>
      <c r="BW88" s="548"/>
      <c r="BX88" s="548"/>
      <c r="BY88" s="548"/>
      <c r="BZ88" s="548"/>
      <c r="CA88" s="548"/>
      <c r="CB88" s="548"/>
      <c r="CC88" s="548"/>
      <c r="CD88" s="548"/>
      <c r="CE88" s="551"/>
      <c r="CF88" s="551"/>
      <c r="CG88" s="551"/>
      <c r="CH88" s="551"/>
      <c r="CI88" s="551"/>
      <c r="CJ88" s="551"/>
      <c r="CK88" s="551"/>
      <c r="CL88" s="551"/>
      <c r="CM88" s="551"/>
      <c r="CN88" s="551"/>
      <c r="CO88" s="551"/>
      <c r="CP88" s="551"/>
      <c r="CQ88" s="551"/>
      <c r="CR88" s="551"/>
      <c r="CS88" s="551"/>
      <c r="CT88" s="551"/>
      <c r="CU88" s="551"/>
      <c r="CV88" s="551"/>
      <c r="CW88" s="551"/>
      <c r="CX88" s="551"/>
      <c r="CY88" s="551"/>
      <c r="CZ88" s="551"/>
      <c r="DA88" s="551"/>
    </row>
    <row r="89" spans="1:105" s="5" customFormat="1" ht="15" customHeight="1" x14ac:dyDescent="0.2">
      <c r="A89" s="411" t="s">
        <v>138</v>
      </c>
      <c r="B89" s="411"/>
      <c r="C89" s="411"/>
      <c r="D89" s="411"/>
      <c r="E89" s="411"/>
      <c r="F89" s="411"/>
      <c r="G89" s="411"/>
      <c r="H89" s="418"/>
      <c r="I89" s="418"/>
      <c r="J89" s="418"/>
      <c r="K89" s="418"/>
      <c r="L89" s="418"/>
      <c r="M89" s="418"/>
      <c r="N89" s="418"/>
      <c r="O89" s="418"/>
      <c r="P89" s="418"/>
      <c r="Q89" s="418"/>
      <c r="R89" s="418"/>
      <c r="S89" s="418"/>
      <c r="T89" s="418"/>
      <c r="U89" s="418"/>
      <c r="V89" s="418"/>
      <c r="W89" s="418"/>
      <c r="X89" s="418"/>
      <c r="Y89" s="418"/>
      <c r="Z89" s="418"/>
      <c r="AA89" s="418"/>
      <c r="AB89" s="418"/>
      <c r="AC89" s="418"/>
      <c r="AD89" s="418"/>
      <c r="AE89" s="418"/>
      <c r="AF89" s="418"/>
      <c r="AG89" s="418"/>
      <c r="AH89" s="418"/>
      <c r="AI89" s="418"/>
      <c r="AJ89" s="418"/>
      <c r="AK89" s="418"/>
      <c r="AL89" s="418"/>
      <c r="AM89" s="418"/>
      <c r="AN89" s="418"/>
      <c r="AO89" s="418"/>
      <c r="AP89" s="418"/>
      <c r="AQ89" s="418"/>
      <c r="AR89" s="418"/>
      <c r="AS89" s="418"/>
      <c r="AT89" s="418"/>
      <c r="AU89" s="418"/>
      <c r="AV89" s="418"/>
      <c r="AW89" s="418"/>
      <c r="AX89" s="418"/>
      <c r="AY89" s="418"/>
      <c r="AZ89" s="418"/>
      <c r="BA89" s="418"/>
      <c r="BB89" s="418"/>
      <c r="BC89" s="418"/>
      <c r="BD89" s="547"/>
      <c r="BE89" s="547"/>
      <c r="BF89" s="547"/>
      <c r="BG89" s="547"/>
      <c r="BH89" s="547"/>
      <c r="BI89" s="547"/>
      <c r="BJ89" s="547"/>
      <c r="BK89" s="547"/>
      <c r="BL89" s="547"/>
      <c r="BM89" s="547"/>
      <c r="BN89" s="547"/>
      <c r="BO89" s="547"/>
      <c r="BP89" s="547"/>
      <c r="BQ89" s="547"/>
      <c r="BR89" s="547"/>
      <c r="BS89" s="547"/>
      <c r="BT89" s="548"/>
      <c r="BU89" s="548"/>
      <c r="BV89" s="548"/>
      <c r="BW89" s="548"/>
      <c r="BX89" s="548"/>
      <c r="BY89" s="548"/>
      <c r="BZ89" s="548"/>
      <c r="CA89" s="548"/>
      <c r="CB89" s="548"/>
      <c r="CC89" s="548"/>
      <c r="CD89" s="548"/>
      <c r="CE89" s="551"/>
      <c r="CF89" s="551"/>
      <c r="CG89" s="551"/>
      <c r="CH89" s="551"/>
      <c r="CI89" s="551"/>
      <c r="CJ89" s="551"/>
      <c r="CK89" s="551"/>
      <c r="CL89" s="551"/>
      <c r="CM89" s="551"/>
      <c r="CN89" s="551"/>
      <c r="CO89" s="551"/>
      <c r="CP89" s="551"/>
      <c r="CQ89" s="551"/>
      <c r="CR89" s="551"/>
      <c r="CS89" s="551"/>
      <c r="CT89" s="551"/>
      <c r="CU89" s="551"/>
      <c r="CV89" s="551"/>
      <c r="CW89" s="551"/>
      <c r="CX89" s="551"/>
      <c r="CY89" s="551"/>
      <c r="CZ89" s="551"/>
      <c r="DA89" s="551"/>
    </row>
    <row r="90" spans="1:105" s="5" customFormat="1" ht="15" customHeight="1" x14ac:dyDescent="0.2">
      <c r="A90" s="411" t="s">
        <v>139</v>
      </c>
      <c r="B90" s="411"/>
      <c r="C90" s="411"/>
      <c r="D90" s="411"/>
      <c r="E90" s="411"/>
      <c r="F90" s="411"/>
      <c r="G90" s="411"/>
      <c r="H90" s="418"/>
      <c r="I90" s="418"/>
      <c r="J90" s="418"/>
      <c r="K90" s="418"/>
      <c r="L90" s="418"/>
      <c r="M90" s="418"/>
      <c r="N90" s="418"/>
      <c r="O90" s="418"/>
      <c r="P90" s="418"/>
      <c r="Q90" s="418"/>
      <c r="R90" s="418"/>
      <c r="S90" s="418"/>
      <c r="T90" s="418"/>
      <c r="U90" s="418"/>
      <c r="V90" s="418"/>
      <c r="W90" s="418"/>
      <c r="X90" s="418"/>
      <c r="Y90" s="418"/>
      <c r="Z90" s="418"/>
      <c r="AA90" s="418"/>
      <c r="AB90" s="418"/>
      <c r="AC90" s="418"/>
      <c r="AD90" s="418"/>
      <c r="AE90" s="418"/>
      <c r="AF90" s="418"/>
      <c r="AG90" s="418"/>
      <c r="AH90" s="418"/>
      <c r="AI90" s="418"/>
      <c r="AJ90" s="418"/>
      <c r="AK90" s="418"/>
      <c r="AL90" s="418"/>
      <c r="AM90" s="418"/>
      <c r="AN90" s="418"/>
      <c r="AO90" s="418"/>
      <c r="AP90" s="418"/>
      <c r="AQ90" s="418"/>
      <c r="AR90" s="418"/>
      <c r="AS90" s="418"/>
      <c r="AT90" s="418"/>
      <c r="AU90" s="418"/>
      <c r="AV90" s="418"/>
      <c r="AW90" s="418"/>
      <c r="AX90" s="418"/>
      <c r="AY90" s="418"/>
      <c r="AZ90" s="418"/>
      <c r="BA90" s="418"/>
      <c r="BB90" s="418"/>
      <c r="BC90" s="418"/>
      <c r="BD90" s="547"/>
      <c r="BE90" s="547"/>
      <c r="BF90" s="547"/>
      <c r="BG90" s="547"/>
      <c r="BH90" s="547"/>
      <c r="BI90" s="547"/>
      <c r="BJ90" s="547"/>
      <c r="BK90" s="547"/>
      <c r="BL90" s="547"/>
      <c r="BM90" s="547"/>
      <c r="BN90" s="547"/>
      <c r="BO90" s="547"/>
      <c r="BP90" s="547"/>
      <c r="BQ90" s="547"/>
      <c r="BR90" s="547"/>
      <c r="BS90" s="547"/>
      <c r="BT90" s="548"/>
      <c r="BU90" s="548"/>
      <c r="BV90" s="548"/>
      <c r="BW90" s="548"/>
      <c r="BX90" s="548"/>
      <c r="BY90" s="548"/>
      <c r="BZ90" s="548"/>
      <c r="CA90" s="548"/>
      <c r="CB90" s="548"/>
      <c r="CC90" s="548"/>
      <c r="CD90" s="548"/>
      <c r="CE90" s="551"/>
      <c r="CF90" s="551"/>
      <c r="CG90" s="551"/>
      <c r="CH90" s="551"/>
      <c r="CI90" s="551"/>
      <c r="CJ90" s="551"/>
      <c r="CK90" s="551"/>
      <c r="CL90" s="551"/>
      <c r="CM90" s="551"/>
      <c r="CN90" s="551"/>
      <c r="CO90" s="551"/>
      <c r="CP90" s="551"/>
      <c r="CQ90" s="551"/>
      <c r="CR90" s="551"/>
      <c r="CS90" s="551"/>
      <c r="CT90" s="551"/>
      <c r="CU90" s="551"/>
      <c r="CV90" s="551"/>
      <c r="CW90" s="551"/>
      <c r="CX90" s="551"/>
      <c r="CY90" s="551"/>
      <c r="CZ90" s="551"/>
      <c r="DA90" s="551"/>
    </row>
    <row r="91" spans="1:105" s="5" customFormat="1" ht="15" customHeight="1" x14ac:dyDescent="0.2">
      <c r="A91" s="411" t="s">
        <v>140</v>
      </c>
      <c r="B91" s="411"/>
      <c r="C91" s="411"/>
      <c r="D91" s="411"/>
      <c r="E91" s="411"/>
      <c r="F91" s="411"/>
      <c r="G91" s="411"/>
      <c r="H91" s="418"/>
      <c r="I91" s="418"/>
      <c r="J91" s="418"/>
      <c r="K91" s="418"/>
      <c r="L91" s="418"/>
      <c r="M91" s="418"/>
      <c r="N91" s="418"/>
      <c r="O91" s="418"/>
      <c r="P91" s="418"/>
      <c r="Q91" s="418"/>
      <c r="R91" s="418"/>
      <c r="S91" s="418"/>
      <c r="T91" s="418"/>
      <c r="U91" s="418"/>
      <c r="V91" s="418"/>
      <c r="W91" s="418"/>
      <c r="X91" s="418"/>
      <c r="Y91" s="418"/>
      <c r="Z91" s="418"/>
      <c r="AA91" s="418"/>
      <c r="AB91" s="418"/>
      <c r="AC91" s="418"/>
      <c r="AD91" s="418"/>
      <c r="AE91" s="418"/>
      <c r="AF91" s="418"/>
      <c r="AG91" s="418"/>
      <c r="AH91" s="418"/>
      <c r="AI91" s="418"/>
      <c r="AJ91" s="418"/>
      <c r="AK91" s="418"/>
      <c r="AL91" s="418"/>
      <c r="AM91" s="418"/>
      <c r="AN91" s="418"/>
      <c r="AO91" s="418"/>
      <c r="AP91" s="418"/>
      <c r="AQ91" s="418"/>
      <c r="AR91" s="418"/>
      <c r="AS91" s="418"/>
      <c r="AT91" s="418"/>
      <c r="AU91" s="418"/>
      <c r="AV91" s="418"/>
      <c r="AW91" s="418"/>
      <c r="AX91" s="418"/>
      <c r="AY91" s="418"/>
      <c r="AZ91" s="418"/>
      <c r="BA91" s="418"/>
      <c r="BB91" s="418"/>
      <c r="BC91" s="418"/>
      <c r="BD91" s="547"/>
      <c r="BE91" s="547"/>
      <c r="BF91" s="547"/>
      <c r="BG91" s="547"/>
      <c r="BH91" s="547"/>
      <c r="BI91" s="547"/>
      <c r="BJ91" s="547"/>
      <c r="BK91" s="547"/>
      <c r="BL91" s="547"/>
      <c r="BM91" s="547"/>
      <c r="BN91" s="547"/>
      <c r="BO91" s="547"/>
      <c r="BP91" s="547"/>
      <c r="BQ91" s="547"/>
      <c r="BR91" s="547"/>
      <c r="BS91" s="547"/>
      <c r="BT91" s="548"/>
      <c r="BU91" s="548"/>
      <c r="BV91" s="548"/>
      <c r="BW91" s="548"/>
      <c r="BX91" s="548"/>
      <c r="BY91" s="548"/>
      <c r="BZ91" s="548"/>
      <c r="CA91" s="548"/>
      <c r="CB91" s="548"/>
      <c r="CC91" s="548"/>
      <c r="CD91" s="548"/>
      <c r="CE91" s="551"/>
      <c r="CF91" s="551"/>
      <c r="CG91" s="551"/>
      <c r="CH91" s="551"/>
      <c r="CI91" s="551"/>
      <c r="CJ91" s="551"/>
      <c r="CK91" s="551"/>
      <c r="CL91" s="551"/>
      <c r="CM91" s="551"/>
      <c r="CN91" s="551"/>
      <c r="CO91" s="551"/>
      <c r="CP91" s="551"/>
      <c r="CQ91" s="551"/>
      <c r="CR91" s="551"/>
      <c r="CS91" s="551"/>
      <c r="CT91" s="551"/>
      <c r="CU91" s="551"/>
      <c r="CV91" s="551"/>
      <c r="CW91" s="551"/>
      <c r="CX91" s="551"/>
      <c r="CY91" s="551"/>
      <c r="CZ91" s="551"/>
      <c r="DA91" s="551"/>
    </row>
    <row r="92" spans="1:105" s="15" customFormat="1" ht="15" customHeight="1" x14ac:dyDescent="0.2">
      <c r="A92" s="450" t="s">
        <v>99</v>
      </c>
      <c r="B92" s="450"/>
      <c r="C92" s="450"/>
      <c r="D92" s="450"/>
      <c r="E92" s="450"/>
      <c r="F92" s="450"/>
      <c r="G92" s="450"/>
      <c r="H92" s="435" t="s">
        <v>162</v>
      </c>
      <c r="I92" s="435"/>
      <c r="J92" s="435"/>
      <c r="K92" s="435"/>
      <c r="L92" s="435"/>
      <c r="M92" s="435"/>
      <c r="N92" s="435"/>
      <c r="O92" s="435"/>
      <c r="P92" s="435"/>
      <c r="Q92" s="435"/>
      <c r="R92" s="435"/>
      <c r="S92" s="435"/>
      <c r="T92" s="435"/>
      <c r="U92" s="435"/>
      <c r="V92" s="435"/>
      <c r="W92" s="435"/>
      <c r="X92" s="435"/>
      <c r="Y92" s="435"/>
      <c r="Z92" s="435"/>
      <c r="AA92" s="435"/>
      <c r="AB92" s="435"/>
      <c r="AC92" s="435"/>
      <c r="AD92" s="435"/>
      <c r="AE92" s="435"/>
      <c r="AF92" s="435"/>
      <c r="AG92" s="435"/>
      <c r="AH92" s="435"/>
      <c r="AI92" s="435"/>
      <c r="AJ92" s="435"/>
      <c r="AK92" s="435"/>
      <c r="AL92" s="435"/>
      <c r="AM92" s="435"/>
      <c r="AN92" s="435"/>
      <c r="AO92" s="435"/>
      <c r="AP92" s="435"/>
      <c r="AQ92" s="435"/>
      <c r="AR92" s="435"/>
      <c r="AS92" s="435"/>
      <c r="AT92" s="435"/>
      <c r="AU92" s="435"/>
      <c r="AV92" s="435"/>
      <c r="AW92" s="435"/>
      <c r="AX92" s="435"/>
      <c r="AY92" s="435"/>
      <c r="AZ92" s="435"/>
      <c r="BA92" s="435"/>
      <c r="BB92" s="435"/>
      <c r="BC92" s="435"/>
      <c r="BD92" s="549"/>
      <c r="BE92" s="549"/>
      <c r="BF92" s="549"/>
      <c r="BG92" s="549"/>
      <c r="BH92" s="549"/>
      <c r="BI92" s="549"/>
      <c r="BJ92" s="549"/>
      <c r="BK92" s="549"/>
      <c r="BL92" s="549"/>
      <c r="BM92" s="549"/>
      <c r="BN92" s="549"/>
      <c r="BO92" s="549"/>
      <c r="BP92" s="549"/>
      <c r="BQ92" s="549"/>
      <c r="BR92" s="549"/>
      <c r="BS92" s="549"/>
      <c r="BT92" s="546"/>
      <c r="BU92" s="546"/>
      <c r="BV92" s="546"/>
      <c r="BW92" s="546"/>
      <c r="BX92" s="546"/>
      <c r="BY92" s="546"/>
      <c r="BZ92" s="546"/>
      <c r="CA92" s="546"/>
      <c r="CB92" s="546"/>
      <c r="CC92" s="546"/>
      <c r="CD92" s="546"/>
      <c r="CE92" s="589">
        <f>SUM(CE93:DA94)</f>
        <v>2500</v>
      </c>
      <c r="CF92" s="589"/>
      <c r="CG92" s="589"/>
      <c r="CH92" s="589"/>
      <c r="CI92" s="589"/>
      <c r="CJ92" s="589"/>
      <c r="CK92" s="589"/>
      <c r="CL92" s="589"/>
      <c r="CM92" s="589"/>
      <c r="CN92" s="589"/>
      <c r="CO92" s="589"/>
      <c r="CP92" s="589"/>
      <c r="CQ92" s="589"/>
      <c r="CR92" s="589"/>
      <c r="CS92" s="589"/>
      <c r="CT92" s="589"/>
      <c r="CU92" s="589"/>
      <c r="CV92" s="589"/>
      <c r="CW92" s="589"/>
      <c r="CX92" s="589"/>
      <c r="CY92" s="589"/>
      <c r="CZ92" s="589"/>
      <c r="DA92" s="589"/>
    </row>
    <row r="93" spans="1:105" s="5" customFormat="1" ht="15" customHeight="1" x14ac:dyDescent="0.2">
      <c r="A93" s="411" t="s">
        <v>148</v>
      </c>
      <c r="B93" s="411"/>
      <c r="C93" s="411"/>
      <c r="D93" s="411"/>
      <c r="E93" s="411"/>
      <c r="F93" s="411"/>
      <c r="G93" s="411"/>
      <c r="H93" s="418" t="s">
        <v>759</v>
      </c>
      <c r="I93" s="418"/>
      <c r="J93" s="418"/>
      <c r="K93" s="418"/>
      <c r="L93" s="418"/>
      <c r="M93" s="418"/>
      <c r="N93" s="418"/>
      <c r="O93" s="418"/>
      <c r="P93" s="418"/>
      <c r="Q93" s="418"/>
      <c r="R93" s="418"/>
      <c r="S93" s="418"/>
      <c r="T93" s="418"/>
      <c r="U93" s="418"/>
      <c r="V93" s="418"/>
      <c r="W93" s="418"/>
      <c r="X93" s="418"/>
      <c r="Y93" s="418"/>
      <c r="Z93" s="418"/>
      <c r="AA93" s="418"/>
      <c r="AB93" s="418"/>
      <c r="AC93" s="418"/>
      <c r="AD93" s="418"/>
      <c r="AE93" s="418"/>
      <c r="AF93" s="418"/>
      <c r="AG93" s="418"/>
      <c r="AH93" s="418"/>
      <c r="AI93" s="418"/>
      <c r="AJ93" s="418"/>
      <c r="AK93" s="418"/>
      <c r="AL93" s="418"/>
      <c r="AM93" s="418"/>
      <c r="AN93" s="418"/>
      <c r="AO93" s="418"/>
      <c r="AP93" s="418"/>
      <c r="AQ93" s="418"/>
      <c r="AR93" s="418"/>
      <c r="AS93" s="418"/>
      <c r="AT93" s="418"/>
      <c r="AU93" s="418"/>
      <c r="AV93" s="418"/>
      <c r="AW93" s="418"/>
      <c r="AX93" s="418"/>
      <c r="AY93" s="418"/>
      <c r="AZ93" s="418"/>
      <c r="BA93" s="418"/>
      <c r="BB93" s="418"/>
      <c r="BC93" s="418"/>
      <c r="BD93" s="679">
        <v>10000</v>
      </c>
      <c r="BE93" s="679"/>
      <c r="BF93" s="679"/>
      <c r="BG93" s="679"/>
      <c r="BH93" s="679"/>
      <c r="BI93" s="679"/>
      <c r="BJ93" s="679"/>
      <c r="BK93" s="679"/>
      <c r="BL93" s="679"/>
      <c r="BM93" s="679"/>
      <c r="BN93" s="679"/>
      <c r="BO93" s="679"/>
      <c r="BP93" s="679"/>
      <c r="BQ93" s="679"/>
      <c r="BR93" s="679"/>
      <c r="BS93" s="679"/>
      <c r="BT93" s="680">
        <v>0.15</v>
      </c>
      <c r="BU93" s="680"/>
      <c r="BV93" s="680"/>
      <c r="BW93" s="680"/>
      <c r="BX93" s="680"/>
      <c r="BY93" s="680"/>
      <c r="BZ93" s="680"/>
      <c r="CA93" s="680"/>
      <c r="CB93" s="680"/>
      <c r="CC93" s="680"/>
      <c r="CD93" s="680"/>
      <c r="CE93" s="551">
        <v>1500</v>
      </c>
      <c r="CF93" s="551"/>
      <c r="CG93" s="551"/>
      <c r="CH93" s="551"/>
      <c r="CI93" s="551"/>
      <c r="CJ93" s="551"/>
      <c r="CK93" s="551"/>
      <c r="CL93" s="551"/>
      <c r="CM93" s="551"/>
      <c r="CN93" s="551"/>
      <c r="CO93" s="551"/>
      <c r="CP93" s="551"/>
      <c r="CQ93" s="551"/>
      <c r="CR93" s="551"/>
      <c r="CS93" s="551"/>
      <c r="CT93" s="551"/>
      <c r="CU93" s="551"/>
      <c r="CV93" s="551"/>
      <c r="CW93" s="551"/>
      <c r="CX93" s="551"/>
      <c r="CY93" s="551"/>
      <c r="CZ93" s="551"/>
      <c r="DA93" s="551"/>
    </row>
    <row r="94" spans="1:105" s="5" customFormat="1" ht="24.75" customHeight="1" x14ac:dyDescent="0.2">
      <c r="A94" s="411" t="s">
        <v>149</v>
      </c>
      <c r="B94" s="411"/>
      <c r="C94" s="411"/>
      <c r="D94" s="411"/>
      <c r="E94" s="411"/>
      <c r="F94" s="411"/>
      <c r="G94" s="411"/>
      <c r="H94" s="418" t="s">
        <v>760</v>
      </c>
      <c r="I94" s="418"/>
      <c r="J94" s="418"/>
      <c r="K94" s="418"/>
      <c r="L94" s="418"/>
      <c r="M94" s="418"/>
      <c r="N94" s="418"/>
      <c r="O94" s="418"/>
      <c r="P94" s="418"/>
      <c r="Q94" s="418"/>
      <c r="R94" s="418"/>
      <c r="S94" s="418"/>
      <c r="T94" s="418"/>
      <c r="U94" s="418"/>
      <c r="V94" s="418"/>
      <c r="W94" s="418"/>
      <c r="X94" s="418"/>
      <c r="Y94" s="418"/>
      <c r="Z94" s="418"/>
      <c r="AA94" s="418"/>
      <c r="AB94" s="418"/>
      <c r="AC94" s="418"/>
      <c r="AD94" s="418"/>
      <c r="AE94" s="418"/>
      <c r="AF94" s="418"/>
      <c r="AG94" s="418"/>
      <c r="AH94" s="418"/>
      <c r="AI94" s="418"/>
      <c r="AJ94" s="418"/>
      <c r="AK94" s="418"/>
      <c r="AL94" s="418"/>
      <c r="AM94" s="418"/>
      <c r="AN94" s="418"/>
      <c r="AO94" s="418"/>
      <c r="AP94" s="418"/>
      <c r="AQ94" s="418"/>
      <c r="AR94" s="418"/>
      <c r="AS94" s="418"/>
      <c r="AT94" s="418"/>
      <c r="AU94" s="418"/>
      <c r="AV94" s="418"/>
      <c r="AW94" s="418"/>
      <c r="AX94" s="418"/>
      <c r="AY94" s="418"/>
      <c r="AZ94" s="418"/>
      <c r="BA94" s="418"/>
      <c r="BB94" s="418"/>
      <c r="BC94" s="418"/>
      <c r="BD94" s="679">
        <v>1000</v>
      </c>
      <c r="BE94" s="679"/>
      <c r="BF94" s="679"/>
      <c r="BG94" s="679"/>
      <c r="BH94" s="679"/>
      <c r="BI94" s="679"/>
      <c r="BJ94" s="679"/>
      <c r="BK94" s="679"/>
      <c r="BL94" s="679"/>
      <c r="BM94" s="679"/>
      <c r="BN94" s="679"/>
      <c r="BO94" s="679"/>
      <c r="BP94" s="679"/>
      <c r="BQ94" s="679"/>
      <c r="BR94" s="679"/>
      <c r="BS94" s="679"/>
      <c r="BT94" s="680">
        <v>0.01</v>
      </c>
      <c r="BU94" s="680"/>
      <c r="BV94" s="680"/>
      <c r="BW94" s="680"/>
      <c r="BX94" s="680"/>
      <c r="BY94" s="680"/>
      <c r="BZ94" s="680"/>
      <c r="CA94" s="680"/>
      <c r="CB94" s="680"/>
      <c r="CC94" s="680"/>
      <c r="CD94" s="680"/>
      <c r="CE94" s="551">
        <v>1000</v>
      </c>
      <c r="CF94" s="551"/>
      <c r="CG94" s="551"/>
      <c r="CH94" s="551"/>
      <c r="CI94" s="551"/>
      <c r="CJ94" s="551"/>
      <c r="CK94" s="551"/>
      <c r="CL94" s="551"/>
      <c r="CM94" s="551"/>
      <c r="CN94" s="551"/>
      <c r="CO94" s="551"/>
      <c r="CP94" s="551"/>
      <c r="CQ94" s="551"/>
      <c r="CR94" s="551"/>
      <c r="CS94" s="551"/>
      <c r="CT94" s="551"/>
      <c r="CU94" s="551"/>
      <c r="CV94" s="551"/>
      <c r="CW94" s="551"/>
      <c r="CX94" s="551"/>
      <c r="CY94" s="551"/>
      <c r="CZ94" s="551"/>
      <c r="DA94" s="551"/>
    </row>
    <row r="95" spans="1:105" s="5" customFormat="1" ht="15" customHeight="1" x14ac:dyDescent="0.2">
      <c r="A95" s="411"/>
      <c r="B95" s="411"/>
      <c r="C95" s="411"/>
      <c r="D95" s="411"/>
      <c r="E95" s="411"/>
      <c r="F95" s="411"/>
      <c r="G95" s="411"/>
      <c r="H95" s="473" t="s">
        <v>7</v>
      </c>
      <c r="I95" s="473"/>
      <c r="J95" s="473"/>
      <c r="K95" s="473"/>
      <c r="L95" s="473"/>
      <c r="M95" s="473"/>
      <c r="N95" s="473"/>
      <c r="O95" s="473"/>
      <c r="P95" s="473"/>
      <c r="Q95" s="473"/>
      <c r="R95" s="473"/>
      <c r="S95" s="473"/>
      <c r="T95" s="473"/>
      <c r="U95" s="473"/>
      <c r="V95" s="473"/>
      <c r="W95" s="473"/>
      <c r="X95" s="473"/>
      <c r="Y95" s="473"/>
      <c r="Z95" s="473"/>
      <c r="AA95" s="473"/>
      <c r="AB95" s="473"/>
      <c r="AC95" s="473"/>
      <c r="AD95" s="473"/>
      <c r="AE95" s="473"/>
      <c r="AF95" s="473"/>
      <c r="AG95" s="473"/>
      <c r="AH95" s="473"/>
      <c r="AI95" s="473"/>
      <c r="AJ95" s="473"/>
      <c r="AK95" s="473"/>
      <c r="AL95" s="473"/>
      <c r="AM95" s="473"/>
      <c r="AN95" s="473"/>
      <c r="AO95" s="473"/>
      <c r="AP95" s="473"/>
      <c r="AQ95" s="473"/>
      <c r="AR95" s="473"/>
      <c r="AS95" s="473"/>
      <c r="AT95" s="473"/>
      <c r="AU95" s="473"/>
      <c r="AV95" s="473"/>
      <c r="AW95" s="473"/>
      <c r="AX95" s="473"/>
      <c r="AY95" s="473"/>
      <c r="AZ95" s="473"/>
      <c r="BA95" s="473"/>
      <c r="BB95" s="473"/>
      <c r="BC95" s="474"/>
      <c r="BD95" s="404"/>
      <c r="BE95" s="404"/>
      <c r="BF95" s="404"/>
      <c r="BG95" s="404"/>
      <c r="BH95" s="404"/>
      <c r="BI95" s="404"/>
      <c r="BJ95" s="404"/>
      <c r="BK95" s="404"/>
      <c r="BL95" s="404"/>
      <c r="BM95" s="404"/>
      <c r="BN95" s="404"/>
      <c r="BO95" s="404"/>
      <c r="BP95" s="404"/>
      <c r="BQ95" s="404"/>
      <c r="BR95" s="404"/>
      <c r="BS95" s="404"/>
      <c r="BT95" s="404" t="s">
        <v>8</v>
      </c>
      <c r="BU95" s="404"/>
      <c r="BV95" s="404"/>
      <c r="BW95" s="404"/>
      <c r="BX95" s="404"/>
      <c r="BY95" s="404"/>
      <c r="BZ95" s="404"/>
      <c r="CA95" s="404"/>
      <c r="CB95" s="404"/>
      <c r="CC95" s="404"/>
      <c r="CD95" s="404"/>
      <c r="CE95" s="589">
        <f>CE92</f>
        <v>2500</v>
      </c>
      <c r="CF95" s="589"/>
      <c r="CG95" s="589"/>
      <c r="CH95" s="589"/>
      <c r="CI95" s="589"/>
      <c r="CJ95" s="589"/>
      <c r="CK95" s="589"/>
      <c r="CL95" s="589"/>
      <c r="CM95" s="589"/>
      <c r="CN95" s="589"/>
      <c r="CO95" s="589"/>
      <c r="CP95" s="589"/>
      <c r="CQ95" s="589"/>
      <c r="CR95" s="589"/>
      <c r="CS95" s="589"/>
      <c r="CT95" s="589"/>
      <c r="CU95" s="589"/>
      <c r="CV95" s="589"/>
      <c r="CW95" s="589"/>
      <c r="CX95" s="589"/>
      <c r="CY95" s="589"/>
      <c r="CZ95" s="589"/>
      <c r="DA95" s="589"/>
    </row>
    <row r="96" spans="1:105" s="5" customFormat="1" ht="15" customHeight="1" x14ac:dyDescent="0.25">
      <c r="A96" s="2"/>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c r="BW96" s="2"/>
      <c r="BX96" s="2"/>
      <c r="BY96" s="2"/>
      <c r="BZ96" s="2"/>
      <c r="CA96" s="2"/>
      <c r="CB96" s="2"/>
      <c r="CC96" s="2"/>
      <c r="CD96" s="2"/>
      <c r="CE96" s="2"/>
      <c r="CF96" s="2"/>
      <c r="CG96" s="2"/>
      <c r="CH96" s="2"/>
      <c r="CI96" s="2"/>
      <c r="CJ96" s="2"/>
      <c r="CK96" s="2"/>
      <c r="CL96" s="2"/>
      <c r="CM96" s="2"/>
      <c r="CN96" s="2"/>
      <c r="CO96" s="2"/>
      <c r="CP96" s="2"/>
      <c r="CQ96" s="2"/>
      <c r="CR96" s="2"/>
      <c r="CS96" s="2"/>
      <c r="CT96" s="2"/>
      <c r="CU96" s="2"/>
      <c r="CV96" s="2"/>
      <c r="CW96" s="2"/>
      <c r="CX96" s="2"/>
      <c r="CY96" s="2"/>
      <c r="CZ96" s="2"/>
      <c r="DA96" s="2"/>
    </row>
    <row r="97" spans="1:105" s="5" customFormat="1" ht="15" customHeight="1" x14ac:dyDescent="0.2">
      <c r="A97" s="465" t="s">
        <v>55</v>
      </c>
      <c r="B97" s="465"/>
      <c r="C97" s="465"/>
      <c r="D97" s="465"/>
      <c r="E97" s="465"/>
      <c r="F97" s="465"/>
      <c r="G97" s="465"/>
      <c r="H97" s="465"/>
      <c r="I97" s="465"/>
      <c r="J97" s="465"/>
      <c r="K97" s="465"/>
      <c r="L97" s="465"/>
      <c r="M97" s="465"/>
      <c r="N97" s="465"/>
      <c r="O97" s="465"/>
      <c r="P97" s="465"/>
      <c r="Q97" s="465"/>
      <c r="R97" s="465"/>
      <c r="S97" s="465"/>
      <c r="T97" s="465"/>
      <c r="U97" s="465"/>
      <c r="V97" s="465"/>
      <c r="W97" s="465"/>
      <c r="X97" s="465"/>
      <c r="Y97" s="465"/>
      <c r="Z97" s="465"/>
      <c r="AA97" s="465"/>
      <c r="AB97" s="465"/>
      <c r="AC97" s="465"/>
      <c r="AD97" s="465"/>
      <c r="AE97" s="465"/>
      <c r="AF97" s="465"/>
      <c r="AG97" s="465"/>
      <c r="AH97" s="465"/>
      <c r="AI97" s="465"/>
      <c r="AJ97" s="465"/>
      <c r="AK97" s="465"/>
      <c r="AL97" s="465"/>
      <c r="AM97" s="465"/>
      <c r="AN97" s="465"/>
      <c r="AO97" s="465"/>
      <c r="AP97" s="465"/>
      <c r="AQ97" s="465"/>
      <c r="AR97" s="465"/>
      <c r="AS97" s="465"/>
      <c r="AT97" s="465"/>
      <c r="AU97" s="465"/>
      <c r="AV97" s="465"/>
      <c r="AW97" s="465"/>
      <c r="AX97" s="465"/>
      <c r="AY97" s="465"/>
      <c r="AZ97" s="465"/>
      <c r="BA97" s="465"/>
      <c r="BB97" s="465"/>
      <c r="BC97" s="465"/>
      <c r="BD97" s="465"/>
      <c r="BE97" s="465"/>
      <c r="BF97" s="465"/>
      <c r="BG97" s="465"/>
      <c r="BH97" s="465"/>
      <c r="BI97" s="465"/>
      <c r="BJ97" s="465"/>
      <c r="BK97" s="465"/>
      <c r="BL97" s="465"/>
      <c r="BM97" s="465"/>
      <c r="BN97" s="465"/>
      <c r="BO97" s="465"/>
      <c r="BP97" s="465"/>
      <c r="BQ97" s="465"/>
      <c r="BR97" s="465"/>
      <c r="BS97" s="465"/>
      <c r="BT97" s="465"/>
      <c r="BU97" s="465"/>
      <c r="BV97" s="465"/>
      <c r="BW97" s="465"/>
      <c r="BX97" s="465"/>
      <c r="BY97" s="465"/>
      <c r="BZ97" s="465"/>
      <c r="CA97" s="465"/>
      <c r="CB97" s="465"/>
      <c r="CC97" s="465"/>
      <c r="CD97" s="465"/>
      <c r="CE97" s="465"/>
      <c r="CF97" s="465"/>
      <c r="CG97" s="465"/>
      <c r="CH97" s="465"/>
      <c r="CI97" s="465"/>
      <c r="CJ97" s="465"/>
      <c r="CK97" s="465"/>
      <c r="CL97" s="465"/>
      <c r="CM97" s="465"/>
      <c r="CN97" s="465"/>
      <c r="CO97" s="465"/>
      <c r="CP97" s="465"/>
      <c r="CQ97" s="465"/>
      <c r="CR97" s="465"/>
      <c r="CS97" s="465"/>
      <c r="CT97" s="465"/>
      <c r="CU97" s="465"/>
      <c r="CV97" s="465"/>
      <c r="CW97" s="465"/>
      <c r="CX97" s="465"/>
      <c r="CY97" s="465"/>
      <c r="CZ97" s="465"/>
      <c r="DA97" s="465"/>
    </row>
    <row r="98" spans="1:105" s="5" customFormat="1" ht="8.25" customHeight="1" x14ac:dyDescent="0.25">
      <c r="A98" s="2"/>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c r="BT98" s="2"/>
      <c r="BU98" s="2"/>
      <c r="BV98" s="2"/>
      <c r="BW98" s="2"/>
      <c r="BX98" s="2"/>
      <c r="BY98" s="2"/>
      <c r="BZ98" s="2"/>
      <c r="CA98" s="2"/>
      <c r="CB98" s="2"/>
      <c r="CC98" s="2"/>
      <c r="CD98" s="2"/>
      <c r="CE98" s="2"/>
      <c r="CF98" s="2"/>
      <c r="CG98" s="2"/>
      <c r="CH98" s="2"/>
      <c r="CI98" s="2"/>
      <c r="CJ98" s="2"/>
      <c r="CK98" s="2"/>
      <c r="CL98" s="2"/>
      <c r="CM98" s="2"/>
      <c r="CN98" s="2"/>
      <c r="CO98" s="2"/>
      <c r="CP98" s="2"/>
      <c r="CQ98" s="2"/>
      <c r="CR98" s="2"/>
      <c r="CS98" s="2"/>
      <c r="CT98" s="2"/>
      <c r="CU98" s="2"/>
      <c r="CV98" s="2"/>
      <c r="CW98" s="2"/>
      <c r="CX98" s="2"/>
      <c r="CY98" s="2"/>
      <c r="CZ98" s="2"/>
      <c r="DA98" s="2"/>
    </row>
    <row r="99" spans="1:105" ht="12" customHeight="1" x14ac:dyDescent="0.25">
      <c r="A99" s="6" t="s">
        <v>11</v>
      </c>
      <c r="B99" s="6"/>
      <c r="C99" s="6"/>
      <c r="D99" s="6"/>
      <c r="E99" s="6"/>
      <c r="F99" s="6"/>
      <c r="G99" s="6"/>
      <c r="H99" s="6"/>
      <c r="I99" s="6"/>
      <c r="J99" s="6"/>
      <c r="K99" s="6"/>
      <c r="L99" s="6"/>
      <c r="M99" s="6"/>
      <c r="N99" s="6"/>
      <c r="O99" s="6"/>
      <c r="P99" s="6"/>
      <c r="Q99" s="6"/>
      <c r="R99" s="6"/>
      <c r="S99" s="6"/>
      <c r="T99" s="6"/>
      <c r="U99" s="6"/>
      <c r="V99" s="6"/>
      <c r="W99" s="6"/>
      <c r="X99" s="442"/>
      <c r="Y99" s="442"/>
      <c r="Z99" s="442"/>
      <c r="AA99" s="442"/>
      <c r="AB99" s="442"/>
      <c r="AC99" s="442"/>
      <c r="AD99" s="442"/>
      <c r="AE99" s="442"/>
      <c r="AF99" s="442"/>
      <c r="AG99" s="442"/>
      <c r="AH99" s="442"/>
      <c r="AI99" s="442"/>
      <c r="AJ99" s="442"/>
      <c r="AK99" s="442"/>
      <c r="AL99" s="442"/>
      <c r="AM99" s="442"/>
      <c r="AN99" s="442"/>
      <c r="AO99" s="442"/>
      <c r="AP99" s="442"/>
      <c r="AQ99" s="442"/>
      <c r="AR99" s="442"/>
      <c r="AS99" s="442"/>
      <c r="AT99" s="442"/>
      <c r="AU99" s="442"/>
      <c r="AV99" s="442"/>
      <c r="AW99" s="442"/>
      <c r="AX99" s="442"/>
      <c r="AY99" s="442"/>
      <c r="AZ99" s="442"/>
      <c r="BA99" s="442"/>
      <c r="BB99" s="442"/>
      <c r="BC99" s="442"/>
      <c r="BD99" s="442"/>
      <c r="BE99" s="442"/>
      <c r="BF99" s="442"/>
      <c r="BG99" s="442"/>
      <c r="BH99" s="442"/>
      <c r="BI99" s="442"/>
      <c r="BJ99" s="442"/>
      <c r="BK99" s="442"/>
      <c r="BL99" s="442"/>
      <c r="BM99" s="442"/>
      <c r="BN99" s="442"/>
      <c r="BO99" s="442"/>
      <c r="BP99" s="442"/>
      <c r="BQ99" s="442"/>
      <c r="BR99" s="442"/>
      <c r="BS99" s="442"/>
      <c r="BT99" s="442"/>
      <c r="BU99" s="442"/>
      <c r="BV99" s="442"/>
      <c r="BW99" s="442"/>
      <c r="BX99" s="442"/>
      <c r="BY99" s="442"/>
      <c r="BZ99" s="442"/>
      <c r="CA99" s="442"/>
      <c r="CB99" s="442"/>
      <c r="CC99" s="442"/>
      <c r="CD99" s="442"/>
      <c r="CE99" s="442"/>
      <c r="CF99" s="442"/>
      <c r="CG99" s="442"/>
      <c r="CH99" s="442"/>
      <c r="CI99" s="442"/>
      <c r="CJ99" s="442"/>
      <c r="CK99" s="442"/>
      <c r="CL99" s="442"/>
      <c r="CM99" s="442"/>
      <c r="CN99" s="442"/>
      <c r="CO99" s="442"/>
      <c r="CP99" s="442"/>
      <c r="CQ99" s="442"/>
      <c r="CR99" s="442"/>
      <c r="CS99" s="442"/>
      <c r="CT99" s="442"/>
      <c r="CU99" s="442"/>
      <c r="CV99" s="442"/>
      <c r="CW99" s="442"/>
      <c r="CX99" s="442"/>
      <c r="CY99" s="442"/>
      <c r="CZ99" s="442"/>
      <c r="DA99" s="442"/>
    </row>
    <row r="100" spans="1:105" s="6" customFormat="1" ht="12" customHeight="1" x14ac:dyDescent="0.2">
      <c r="X100" s="11"/>
      <c r="Y100" s="11"/>
      <c r="Z100" s="11"/>
      <c r="AA100" s="11"/>
      <c r="AB100" s="11"/>
      <c r="AC100" s="11"/>
      <c r="AD100" s="11"/>
      <c r="AE100" s="11"/>
      <c r="AF100" s="11"/>
      <c r="AG100" s="11"/>
      <c r="AH100" s="11"/>
      <c r="AI100" s="11"/>
      <c r="AJ100" s="11"/>
      <c r="AK100" s="11"/>
      <c r="AL100" s="11"/>
      <c r="AM100" s="11"/>
      <c r="AN100" s="11"/>
      <c r="AO100" s="11"/>
      <c r="AP100" s="11"/>
      <c r="AQ100" s="11"/>
      <c r="AR100" s="11"/>
      <c r="AS100" s="11"/>
      <c r="AT100" s="11"/>
      <c r="AU100" s="11"/>
      <c r="AV100" s="11"/>
      <c r="AW100" s="11"/>
      <c r="AX100" s="11"/>
      <c r="AY100" s="11"/>
      <c r="AZ100" s="11"/>
      <c r="BA100" s="11"/>
      <c r="BB100" s="11"/>
      <c r="BC100" s="11"/>
      <c r="BD100" s="11"/>
      <c r="BE100" s="11"/>
      <c r="BF100" s="11"/>
      <c r="BG100" s="11"/>
      <c r="BH100" s="11"/>
      <c r="BI100" s="11"/>
      <c r="BJ100" s="11"/>
      <c r="BK100" s="11"/>
      <c r="BL100" s="11"/>
      <c r="BM100" s="11"/>
      <c r="BN100" s="11"/>
      <c r="BO100" s="11"/>
      <c r="BP100" s="11"/>
      <c r="BQ100" s="11"/>
      <c r="BR100" s="11"/>
      <c r="BS100" s="11"/>
      <c r="BT100" s="11"/>
      <c r="BU100" s="11"/>
      <c r="BV100" s="11"/>
      <c r="BW100" s="11"/>
      <c r="BX100" s="11"/>
      <c r="BY100" s="11"/>
      <c r="BZ100" s="11"/>
      <c r="CA100" s="11"/>
      <c r="CB100" s="11"/>
      <c r="CC100" s="11"/>
      <c r="CD100" s="11"/>
      <c r="CE100" s="11"/>
      <c r="CF100" s="11"/>
      <c r="CG100" s="11"/>
      <c r="CH100" s="11"/>
      <c r="CI100" s="11"/>
      <c r="CJ100" s="11"/>
      <c r="CK100" s="11"/>
      <c r="CL100" s="11"/>
      <c r="CM100" s="11"/>
      <c r="CN100" s="11"/>
      <c r="CO100" s="11"/>
      <c r="CP100" s="11"/>
      <c r="CQ100" s="11"/>
      <c r="CR100" s="11"/>
      <c r="CS100" s="11"/>
      <c r="CT100" s="11"/>
      <c r="CU100" s="11"/>
      <c r="CV100" s="11"/>
      <c r="CW100" s="11"/>
      <c r="CX100" s="11"/>
      <c r="CY100" s="11"/>
      <c r="CZ100" s="11"/>
      <c r="DA100" s="11"/>
    </row>
    <row r="101" spans="1:105" ht="25.5" customHeight="1" x14ac:dyDescent="0.25">
      <c r="A101" s="443" t="s">
        <v>10</v>
      </c>
      <c r="B101" s="443"/>
      <c r="C101" s="443"/>
      <c r="D101" s="443"/>
      <c r="E101" s="443"/>
      <c r="F101" s="443"/>
      <c r="G101" s="443"/>
      <c r="H101" s="443"/>
      <c r="I101" s="443"/>
      <c r="J101" s="443"/>
      <c r="K101" s="443"/>
      <c r="L101" s="443"/>
      <c r="M101" s="443"/>
      <c r="N101" s="443"/>
      <c r="O101" s="443"/>
      <c r="P101" s="443"/>
      <c r="Q101" s="443"/>
      <c r="R101" s="443"/>
      <c r="S101" s="443"/>
      <c r="T101" s="443"/>
      <c r="U101" s="443"/>
      <c r="V101" s="443"/>
      <c r="W101" s="443"/>
      <c r="X101" s="443"/>
      <c r="Y101" s="443"/>
      <c r="Z101" s="443"/>
      <c r="AA101" s="443"/>
      <c r="AB101" s="443"/>
      <c r="AC101" s="443"/>
      <c r="AD101" s="443"/>
      <c r="AE101" s="443"/>
      <c r="AF101" s="443"/>
      <c r="AG101" s="443"/>
      <c r="AH101" s="443"/>
      <c r="AI101" s="443"/>
      <c r="AJ101" s="443"/>
      <c r="AK101" s="443"/>
      <c r="AL101" s="443"/>
      <c r="AM101" s="443"/>
      <c r="AN101" s="443"/>
      <c r="AO101" s="443"/>
      <c r="AP101" s="668" t="s">
        <v>142</v>
      </c>
      <c r="AQ101" s="668"/>
      <c r="AR101" s="668"/>
      <c r="AS101" s="668"/>
      <c r="AT101" s="668"/>
      <c r="AU101" s="668"/>
      <c r="AV101" s="668"/>
      <c r="AW101" s="668"/>
      <c r="AX101" s="668"/>
      <c r="AY101" s="668"/>
      <c r="AZ101" s="668"/>
      <c r="BA101" s="668"/>
      <c r="BB101" s="668"/>
      <c r="BC101" s="668"/>
      <c r="BD101" s="668"/>
      <c r="BE101" s="668"/>
      <c r="BF101" s="668"/>
      <c r="BG101" s="668"/>
      <c r="BH101" s="668"/>
      <c r="BI101" s="668"/>
      <c r="BJ101" s="668"/>
      <c r="BK101" s="668"/>
      <c r="BL101" s="668"/>
      <c r="BM101" s="668"/>
      <c r="BN101" s="668"/>
      <c r="BO101" s="668"/>
      <c r="BP101" s="668"/>
      <c r="BQ101" s="668"/>
      <c r="BR101" s="668"/>
      <c r="BS101" s="668"/>
      <c r="BT101" s="668"/>
      <c r="BU101" s="668"/>
      <c r="BV101" s="668"/>
      <c r="BW101" s="668"/>
      <c r="BX101" s="668"/>
      <c r="BY101" s="668"/>
      <c r="BZ101" s="668"/>
      <c r="CA101" s="668"/>
      <c r="CB101" s="668"/>
      <c r="CC101" s="668"/>
      <c r="CD101" s="668"/>
      <c r="CE101" s="668"/>
      <c r="CF101" s="668"/>
      <c r="CG101" s="668"/>
      <c r="CH101" s="668"/>
      <c r="CI101" s="668"/>
      <c r="CJ101" s="668"/>
      <c r="CK101" s="668"/>
      <c r="CL101" s="668"/>
      <c r="CM101" s="668"/>
      <c r="CN101" s="668"/>
      <c r="CO101" s="668"/>
      <c r="CP101" s="668"/>
      <c r="CQ101" s="668"/>
      <c r="CR101" s="668"/>
      <c r="CS101" s="668"/>
      <c r="CT101" s="668"/>
      <c r="CU101" s="668"/>
      <c r="CV101" s="668"/>
      <c r="CW101" s="668"/>
      <c r="CX101" s="668"/>
      <c r="CY101" s="668"/>
      <c r="CZ101" s="668"/>
      <c r="DA101" s="668"/>
    </row>
    <row r="102" spans="1:105" s="6" customFormat="1" ht="12.75" customHeight="1" x14ac:dyDescent="0.25">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2"/>
      <c r="BQ102" s="2"/>
      <c r="BR102" s="2"/>
      <c r="BS102" s="2"/>
      <c r="BT102" s="2"/>
      <c r="BU102" s="2"/>
      <c r="BV102" s="2"/>
      <c r="BW102" s="2"/>
      <c r="BX102" s="2"/>
      <c r="BY102" s="2"/>
      <c r="BZ102" s="2"/>
      <c r="CA102" s="2"/>
      <c r="CB102" s="2"/>
      <c r="CC102" s="2"/>
      <c r="CD102" s="2"/>
      <c r="CE102" s="2"/>
      <c r="CF102" s="2"/>
      <c r="CG102" s="2"/>
      <c r="CH102" s="2"/>
      <c r="CI102" s="2"/>
      <c r="CJ102" s="2"/>
      <c r="CK102" s="2"/>
      <c r="CL102" s="2"/>
      <c r="CM102" s="2"/>
      <c r="CN102" s="2"/>
      <c r="CO102" s="2"/>
      <c r="CP102" s="2"/>
      <c r="CQ102" s="2"/>
      <c r="CR102" s="2"/>
      <c r="CS102" s="2"/>
      <c r="CT102" s="2"/>
      <c r="CU102" s="2"/>
      <c r="CV102" s="2"/>
      <c r="CW102" s="2"/>
      <c r="CX102" s="2"/>
      <c r="CY102" s="2"/>
      <c r="CZ102" s="2"/>
      <c r="DA102" s="2"/>
    </row>
    <row r="103" spans="1:105" s="6" customFormat="1" ht="30" customHeight="1" x14ac:dyDescent="0.2">
      <c r="A103" s="466" t="s">
        <v>0</v>
      </c>
      <c r="B103" s="467"/>
      <c r="C103" s="467"/>
      <c r="D103" s="467"/>
      <c r="E103" s="467"/>
      <c r="F103" s="467"/>
      <c r="G103" s="468"/>
      <c r="H103" s="466" t="s">
        <v>50</v>
      </c>
      <c r="I103" s="467"/>
      <c r="J103" s="467"/>
      <c r="K103" s="467"/>
      <c r="L103" s="467"/>
      <c r="M103" s="467"/>
      <c r="N103" s="467"/>
      <c r="O103" s="467"/>
      <c r="P103" s="467"/>
      <c r="Q103" s="467"/>
      <c r="R103" s="467"/>
      <c r="S103" s="467"/>
      <c r="T103" s="467"/>
      <c r="U103" s="467"/>
      <c r="V103" s="467"/>
      <c r="W103" s="467"/>
      <c r="X103" s="467"/>
      <c r="Y103" s="467"/>
      <c r="Z103" s="467"/>
      <c r="AA103" s="467"/>
      <c r="AB103" s="467"/>
      <c r="AC103" s="467"/>
      <c r="AD103" s="467"/>
      <c r="AE103" s="467"/>
      <c r="AF103" s="467"/>
      <c r="AG103" s="467"/>
      <c r="AH103" s="467"/>
      <c r="AI103" s="467"/>
      <c r="AJ103" s="467"/>
      <c r="AK103" s="467"/>
      <c r="AL103" s="467"/>
      <c r="AM103" s="467"/>
      <c r="AN103" s="467"/>
      <c r="AO103" s="467"/>
      <c r="AP103" s="467"/>
      <c r="AQ103" s="467"/>
      <c r="AR103" s="467"/>
      <c r="AS103" s="467"/>
      <c r="AT103" s="467"/>
      <c r="AU103" s="467"/>
      <c r="AV103" s="467"/>
      <c r="AW103" s="467"/>
      <c r="AX103" s="467"/>
      <c r="AY103" s="467"/>
      <c r="AZ103" s="467"/>
      <c r="BA103" s="467"/>
      <c r="BB103" s="467"/>
      <c r="BC103" s="468"/>
      <c r="BD103" s="466" t="s">
        <v>51</v>
      </c>
      <c r="BE103" s="467"/>
      <c r="BF103" s="467"/>
      <c r="BG103" s="467"/>
      <c r="BH103" s="467"/>
      <c r="BI103" s="467"/>
      <c r="BJ103" s="467"/>
      <c r="BK103" s="467"/>
      <c r="BL103" s="467"/>
      <c r="BM103" s="467"/>
      <c r="BN103" s="467"/>
      <c r="BO103" s="467"/>
      <c r="BP103" s="467"/>
      <c r="BQ103" s="467"/>
      <c r="BR103" s="467"/>
      <c r="BS103" s="468"/>
      <c r="BT103" s="466" t="s">
        <v>52</v>
      </c>
      <c r="BU103" s="467"/>
      <c r="BV103" s="467"/>
      <c r="BW103" s="467"/>
      <c r="BX103" s="467"/>
      <c r="BY103" s="467"/>
      <c r="BZ103" s="467"/>
      <c r="CA103" s="467"/>
      <c r="CB103" s="467"/>
      <c r="CC103" s="467"/>
      <c r="CD103" s="467"/>
      <c r="CE103" s="467"/>
      <c r="CF103" s="467"/>
      <c r="CG103" s="467"/>
      <c r="CH103" s="467"/>
      <c r="CI103" s="468"/>
      <c r="CJ103" s="466" t="s">
        <v>49</v>
      </c>
      <c r="CK103" s="467"/>
      <c r="CL103" s="467"/>
      <c r="CM103" s="467"/>
      <c r="CN103" s="467"/>
      <c r="CO103" s="467"/>
      <c r="CP103" s="467"/>
      <c r="CQ103" s="467"/>
      <c r="CR103" s="467"/>
      <c r="CS103" s="467"/>
      <c r="CT103" s="467"/>
      <c r="CU103" s="467"/>
      <c r="CV103" s="467"/>
      <c r="CW103" s="467"/>
      <c r="CX103" s="467"/>
      <c r="CY103" s="467"/>
      <c r="CZ103" s="467"/>
      <c r="DA103" s="468"/>
    </row>
    <row r="104" spans="1:105" s="6" customFormat="1" ht="14.25" customHeight="1" x14ac:dyDescent="0.2">
      <c r="A104" s="472">
        <v>1</v>
      </c>
      <c r="B104" s="472"/>
      <c r="C104" s="472"/>
      <c r="D104" s="472"/>
      <c r="E104" s="472"/>
      <c r="F104" s="472"/>
      <c r="G104" s="472"/>
      <c r="H104" s="472">
        <v>2</v>
      </c>
      <c r="I104" s="472"/>
      <c r="J104" s="472"/>
      <c r="K104" s="472"/>
      <c r="L104" s="472"/>
      <c r="M104" s="472"/>
      <c r="N104" s="472"/>
      <c r="O104" s="472"/>
      <c r="P104" s="472"/>
      <c r="Q104" s="472"/>
      <c r="R104" s="472"/>
      <c r="S104" s="472"/>
      <c r="T104" s="472"/>
      <c r="U104" s="472"/>
      <c r="V104" s="472"/>
      <c r="W104" s="472"/>
      <c r="X104" s="472"/>
      <c r="Y104" s="472"/>
      <c r="Z104" s="472"/>
      <c r="AA104" s="472"/>
      <c r="AB104" s="472"/>
      <c r="AC104" s="472"/>
      <c r="AD104" s="472"/>
      <c r="AE104" s="472"/>
      <c r="AF104" s="472"/>
      <c r="AG104" s="472"/>
      <c r="AH104" s="472"/>
      <c r="AI104" s="472"/>
      <c r="AJ104" s="472"/>
      <c r="AK104" s="472"/>
      <c r="AL104" s="472"/>
      <c r="AM104" s="472"/>
      <c r="AN104" s="472"/>
      <c r="AO104" s="472"/>
      <c r="AP104" s="472"/>
      <c r="AQ104" s="472"/>
      <c r="AR104" s="472"/>
      <c r="AS104" s="472"/>
      <c r="AT104" s="472"/>
      <c r="AU104" s="472"/>
      <c r="AV104" s="472"/>
      <c r="AW104" s="472"/>
      <c r="AX104" s="472"/>
      <c r="AY104" s="472"/>
      <c r="AZ104" s="472"/>
      <c r="BA104" s="472"/>
      <c r="BB104" s="472"/>
      <c r="BC104" s="472"/>
      <c r="BD104" s="472">
        <v>3</v>
      </c>
      <c r="BE104" s="472"/>
      <c r="BF104" s="472"/>
      <c r="BG104" s="472"/>
      <c r="BH104" s="472"/>
      <c r="BI104" s="472"/>
      <c r="BJ104" s="472"/>
      <c r="BK104" s="472"/>
      <c r="BL104" s="472"/>
      <c r="BM104" s="472"/>
      <c r="BN104" s="472"/>
      <c r="BO104" s="472"/>
      <c r="BP104" s="472"/>
      <c r="BQ104" s="472"/>
      <c r="BR104" s="472"/>
      <c r="BS104" s="472"/>
      <c r="BT104" s="472">
        <v>4</v>
      </c>
      <c r="BU104" s="472"/>
      <c r="BV104" s="472"/>
      <c r="BW104" s="472"/>
      <c r="BX104" s="472"/>
      <c r="BY104" s="472"/>
      <c r="BZ104" s="472"/>
      <c r="CA104" s="472"/>
      <c r="CB104" s="472"/>
      <c r="CC104" s="472"/>
      <c r="CD104" s="472"/>
      <c r="CE104" s="472"/>
      <c r="CF104" s="472"/>
      <c r="CG104" s="472"/>
      <c r="CH104" s="472"/>
      <c r="CI104" s="472"/>
      <c r="CJ104" s="472">
        <v>5</v>
      </c>
      <c r="CK104" s="472"/>
      <c r="CL104" s="472"/>
      <c r="CM104" s="472"/>
      <c r="CN104" s="472"/>
      <c r="CO104" s="472"/>
      <c r="CP104" s="472"/>
      <c r="CQ104" s="472"/>
      <c r="CR104" s="472"/>
      <c r="CS104" s="472"/>
      <c r="CT104" s="472"/>
      <c r="CU104" s="472"/>
      <c r="CV104" s="472"/>
      <c r="CW104" s="472"/>
      <c r="CX104" s="472"/>
      <c r="CY104" s="472"/>
      <c r="CZ104" s="472"/>
      <c r="DA104" s="472"/>
    </row>
    <row r="105" spans="1:105" ht="10.5" customHeight="1" x14ac:dyDescent="0.25">
      <c r="A105" s="411" t="s">
        <v>26</v>
      </c>
      <c r="B105" s="411"/>
      <c r="C105" s="411"/>
      <c r="D105" s="411"/>
      <c r="E105" s="411"/>
      <c r="F105" s="411"/>
      <c r="G105" s="411"/>
      <c r="H105" s="418"/>
      <c r="I105" s="418"/>
      <c r="J105" s="418"/>
      <c r="K105" s="418"/>
      <c r="L105" s="418"/>
      <c r="M105" s="418"/>
      <c r="N105" s="418"/>
      <c r="O105" s="418"/>
      <c r="P105" s="418"/>
      <c r="Q105" s="418"/>
      <c r="R105" s="418"/>
      <c r="S105" s="418"/>
      <c r="T105" s="418"/>
      <c r="U105" s="418"/>
      <c r="V105" s="418"/>
      <c r="W105" s="418"/>
      <c r="X105" s="418"/>
      <c r="Y105" s="418"/>
      <c r="Z105" s="418"/>
      <c r="AA105" s="418"/>
      <c r="AB105" s="418"/>
      <c r="AC105" s="418"/>
      <c r="AD105" s="418"/>
      <c r="AE105" s="418"/>
      <c r="AF105" s="418"/>
      <c r="AG105" s="418"/>
      <c r="AH105" s="418"/>
      <c r="AI105" s="418"/>
      <c r="AJ105" s="418"/>
      <c r="AK105" s="418"/>
      <c r="AL105" s="418"/>
      <c r="AM105" s="418"/>
      <c r="AN105" s="418"/>
      <c r="AO105" s="418"/>
      <c r="AP105" s="418"/>
      <c r="AQ105" s="418"/>
      <c r="AR105" s="418"/>
      <c r="AS105" s="418"/>
      <c r="AT105" s="418"/>
      <c r="AU105" s="418"/>
      <c r="AV105" s="418"/>
      <c r="AW105" s="418"/>
      <c r="AX105" s="418"/>
      <c r="AY105" s="418"/>
      <c r="AZ105" s="418"/>
      <c r="BA105" s="418"/>
      <c r="BB105" s="418"/>
      <c r="BC105" s="418"/>
      <c r="BD105" s="404"/>
      <c r="BE105" s="404"/>
      <c r="BF105" s="404"/>
      <c r="BG105" s="404"/>
      <c r="BH105" s="404"/>
      <c r="BI105" s="404"/>
      <c r="BJ105" s="404"/>
      <c r="BK105" s="404"/>
      <c r="BL105" s="404"/>
      <c r="BM105" s="404"/>
      <c r="BN105" s="404"/>
      <c r="BO105" s="404"/>
      <c r="BP105" s="404"/>
      <c r="BQ105" s="404"/>
      <c r="BR105" s="404"/>
      <c r="BS105" s="404"/>
      <c r="BT105" s="404"/>
      <c r="BU105" s="404"/>
      <c r="BV105" s="404"/>
      <c r="BW105" s="404"/>
      <c r="BX105" s="404"/>
      <c r="BY105" s="404"/>
      <c r="BZ105" s="404"/>
      <c r="CA105" s="404"/>
      <c r="CB105" s="404"/>
      <c r="CC105" s="404"/>
      <c r="CD105" s="404"/>
      <c r="CE105" s="404"/>
      <c r="CF105" s="404"/>
      <c r="CG105" s="404"/>
      <c r="CH105" s="404"/>
      <c r="CI105" s="404"/>
      <c r="CJ105" s="551"/>
      <c r="CK105" s="551"/>
      <c r="CL105" s="551"/>
      <c r="CM105" s="551"/>
      <c r="CN105" s="551"/>
      <c r="CO105" s="551"/>
      <c r="CP105" s="551"/>
      <c r="CQ105" s="551"/>
      <c r="CR105" s="551"/>
      <c r="CS105" s="551"/>
      <c r="CT105" s="551"/>
      <c r="CU105" s="551"/>
      <c r="CV105" s="551"/>
      <c r="CW105" s="551"/>
      <c r="CX105" s="551"/>
      <c r="CY105" s="551"/>
      <c r="CZ105" s="551"/>
      <c r="DA105" s="551"/>
    </row>
    <row r="106" spans="1:105" s="3" customFormat="1" ht="15" customHeight="1" x14ac:dyDescent="0.2">
      <c r="A106" s="411" t="s">
        <v>30</v>
      </c>
      <c r="B106" s="411"/>
      <c r="C106" s="411"/>
      <c r="D106" s="411"/>
      <c r="E106" s="411"/>
      <c r="F106" s="411"/>
      <c r="G106" s="411"/>
      <c r="H106" s="418"/>
      <c r="I106" s="418"/>
      <c r="J106" s="418"/>
      <c r="K106" s="418"/>
      <c r="L106" s="418"/>
      <c r="M106" s="418"/>
      <c r="N106" s="418"/>
      <c r="O106" s="418"/>
      <c r="P106" s="418"/>
      <c r="Q106" s="418"/>
      <c r="R106" s="418"/>
      <c r="S106" s="418"/>
      <c r="T106" s="418"/>
      <c r="U106" s="418"/>
      <c r="V106" s="418"/>
      <c r="W106" s="418"/>
      <c r="X106" s="418"/>
      <c r="Y106" s="418"/>
      <c r="Z106" s="418"/>
      <c r="AA106" s="418"/>
      <c r="AB106" s="418"/>
      <c r="AC106" s="418"/>
      <c r="AD106" s="418"/>
      <c r="AE106" s="418"/>
      <c r="AF106" s="418"/>
      <c r="AG106" s="418"/>
      <c r="AH106" s="418"/>
      <c r="AI106" s="418"/>
      <c r="AJ106" s="418"/>
      <c r="AK106" s="418"/>
      <c r="AL106" s="418"/>
      <c r="AM106" s="418"/>
      <c r="AN106" s="418"/>
      <c r="AO106" s="418"/>
      <c r="AP106" s="418"/>
      <c r="AQ106" s="418"/>
      <c r="AR106" s="418"/>
      <c r="AS106" s="418"/>
      <c r="AT106" s="418"/>
      <c r="AU106" s="418"/>
      <c r="AV106" s="418"/>
      <c r="AW106" s="418"/>
      <c r="AX106" s="418"/>
      <c r="AY106" s="418"/>
      <c r="AZ106" s="418"/>
      <c r="BA106" s="418"/>
      <c r="BB106" s="418"/>
      <c r="BC106" s="418"/>
      <c r="BD106" s="404"/>
      <c r="BE106" s="404"/>
      <c r="BF106" s="404"/>
      <c r="BG106" s="404"/>
      <c r="BH106" s="404"/>
      <c r="BI106" s="404"/>
      <c r="BJ106" s="404"/>
      <c r="BK106" s="404"/>
      <c r="BL106" s="404"/>
      <c r="BM106" s="404"/>
      <c r="BN106" s="404"/>
      <c r="BO106" s="404"/>
      <c r="BP106" s="404"/>
      <c r="BQ106" s="404"/>
      <c r="BR106" s="404"/>
      <c r="BS106" s="404"/>
      <c r="BT106" s="404"/>
      <c r="BU106" s="404"/>
      <c r="BV106" s="404"/>
      <c r="BW106" s="404"/>
      <c r="BX106" s="404"/>
      <c r="BY106" s="404"/>
      <c r="BZ106" s="404"/>
      <c r="CA106" s="404"/>
      <c r="CB106" s="404"/>
      <c r="CC106" s="404"/>
      <c r="CD106" s="404"/>
      <c r="CE106" s="404"/>
      <c r="CF106" s="404"/>
      <c r="CG106" s="404"/>
      <c r="CH106" s="404"/>
      <c r="CI106" s="404"/>
      <c r="CJ106" s="551"/>
      <c r="CK106" s="551"/>
      <c r="CL106" s="551"/>
      <c r="CM106" s="551"/>
      <c r="CN106" s="551"/>
      <c r="CO106" s="551"/>
      <c r="CP106" s="551"/>
      <c r="CQ106" s="551"/>
      <c r="CR106" s="551"/>
      <c r="CS106" s="551"/>
      <c r="CT106" s="551"/>
      <c r="CU106" s="551"/>
      <c r="CV106" s="551"/>
      <c r="CW106" s="551"/>
      <c r="CX106" s="551"/>
      <c r="CY106" s="551"/>
      <c r="CZ106" s="551"/>
      <c r="DA106" s="551"/>
    </row>
    <row r="107" spans="1:105" s="4" customFormat="1" ht="12.75" x14ac:dyDescent="0.2">
      <c r="A107" s="411"/>
      <c r="B107" s="411"/>
      <c r="C107" s="411"/>
      <c r="D107" s="411"/>
      <c r="E107" s="411"/>
      <c r="F107" s="411"/>
      <c r="G107" s="411"/>
      <c r="H107" s="473" t="s">
        <v>7</v>
      </c>
      <c r="I107" s="473"/>
      <c r="J107" s="473"/>
      <c r="K107" s="473"/>
      <c r="L107" s="473"/>
      <c r="M107" s="473"/>
      <c r="N107" s="473"/>
      <c r="O107" s="473"/>
      <c r="P107" s="473"/>
      <c r="Q107" s="473"/>
      <c r="R107" s="473"/>
      <c r="S107" s="473"/>
      <c r="T107" s="473"/>
      <c r="U107" s="473"/>
      <c r="V107" s="473"/>
      <c r="W107" s="473"/>
      <c r="X107" s="473"/>
      <c r="Y107" s="473"/>
      <c r="Z107" s="473"/>
      <c r="AA107" s="473"/>
      <c r="AB107" s="473"/>
      <c r="AC107" s="473"/>
      <c r="AD107" s="473"/>
      <c r="AE107" s="473"/>
      <c r="AF107" s="473"/>
      <c r="AG107" s="473"/>
      <c r="AH107" s="473"/>
      <c r="AI107" s="473"/>
      <c r="AJ107" s="473"/>
      <c r="AK107" s="473"/>
      <c r="AL107" s="473"/>
      <c r="AM107" s="473"/>
      <c r="AN107" s="473"/>
      <c r="AO107" s="473"/>
      <c r="AP107" s="473"/>
      <c r="AQ107" s="473"/>
      <c r="AR107" s="473"/>
      <c r="AS107" s="473"/>
      <c r="AT107" s="473"/>
      <c r="AU107" s="473"/>
      <c r="AV107" s="473"/>
      <c r="AW107" s="473"/>
      <c r="AX107" s="473"/>
      <c r="AY107" s="473"/>
      <c r="AZ107" s="473"/>
      <c r="BA107" s="473"/>
      <c r="BB107" s="473"/>
      <c r="BC107" s="474"/>
      <c r="BD107" s="404" t="s">
        <v>8</v>
      </c>
      <c r="BE107" s="404"/>
      <c r="BF107" s="404"/>
      <c r="BG107" s="404"/>
      <c r="BH107" s="404"/>
      <c r="BI107" s="404"/>
      <c r="BJ107" s="404"/>
      <c r="BK107" s="404"/>
      <c r="BL107" s="404"/>
      <c r="BM107" s="404"/>
      <c r="BN107" s="404"/>
      <c r="BO107" s="404"/>
      <c r="BP107" s="404"/>
      <c r="BQ107" s="404"/>
      <c r="BR107" s="404"/>
      <c r="BS107" s="404"/>
      <c r="BT107" s="404" t="s">
        <v>8</v>
      </c>
      <c r="BU107" s="404"/>
      <c r="BV107" s="404"/>
      <c r="BW107" s="404"/>
      <c r="BX107" s="404"/>
      <c r="BY107" s="404"/>
      <c r="BZ107" s="404"/>
      <c r="CA107" s="404"/>
      <c r="CB107" s="404"/>
      <c r="CC107" s="404"/>
      <c r="CD107" s="404"/>
      <c r="CE107" s="404"/>
      <c r="CF107" s="404"/>
      <c r="CG107" s="404"/>
      <c r="CH107" s="404"/>
      <c r="CI107" s="404"/>
      <c r="CJ107" s="551"/>
      <c r="CK107" s="551"/>
      <c r="CL107" s="551"/>
      <c r="CM107" s="551"/>
      <c r="CN107" s="551"/>
      <c r="CO107" s="551"/>
      <c r="CP107" s="551"/>
      <c r="CQ107" s="551"/>
      <c r="CR107" s="551"/>
      <c r="CS107" s="551"/>
      <c r="CT107" s="551"/>
      <c r="CU107" s="551"/>
      <c r="CV107" s="551"/>
      <c r="CW107" s="551"/>
      <c r="CX107" s="551"/>
      <c r="CY107" s="551"/>
      <c r="CZ107" s="551"/>
      <c r="DA107" s="551"/>
    </row>
    <row r="108" spans="1:105" s="5" customFormat="1" ht="15" customHeight="1" x14ac:dyDescent="0.25">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2"/>
      <c r="BS108" s="2"/>
      <c r="BT108" s="2"/>
      <c r="BU108" s="2"/>
      <c r="BV108" s="2"/>
      <c r="BW108" s="2"/>
      <c r="BX108" s="2"/>
      <c r="BY108" s="2"/>
      <c r="BZ108" s="2"/>
      <c r="CA108" s="2"/>
      <c r="CB108" s="2"/>
      <c r="CC108" s="2"/>
      <c r="CD108" s="2"/>
      <c r="CE108" s="2"/>
      <c r="CF108" s="2"/>
      <c r="CG108" s="2"/>
      <c r="CH108" s="2"/>
      <c r="CI108" s="2"/>
      <c r="CJ108" s="2"/>
      <c r="CK108" s="2"/>
      <c r="CL108" s="2"/>
      <c r="CM108" s="2"/>
      <c r="CN108" s="2"/>
      <c r="CO108" s="2"/>
      <c r="CP108" s="2"/>
      <c r="CQ108" s="2"/>
      <c r="CR108" s="2"/>
      <c r="CS108" s="2"/>
      <c r="CT108" s="2"/>
      <c r="CU108" s="2"/>
      <c r="CV108" s="2"/>
      <c r="CW108" s="2"/>
      <c r="CX108" s="2"/>
      <c r="CY108" s="2"/>
      <c r="CZ108" s="2"/>
      <c r="DA108" s="2"/>
    </row>
    <row r="109" spans="1:105" s="5" customFormat="1" ht="15" customHeight="1" x14ac:dyDescent="0.2">
      <c r="A109" s="659" t="s">
        <v>56</v>
      </c>
      <c r="B109" s="659"/>
      <c r="C109" s="659"/>
      <c r="D109" s="659"/>
      <c r="E109" s="659"/>
      <c r="F109" s="659"/>
      <c r="G109" s="659"/>
      <c r="H109" s="659"/>
      <c r="I109" s="659"/>
      <c r="J109" s="659"/>
      <c r="K109" s="659"/>
      <c r="L109" s="659"/>
      <c r="M109" s="659"/>
      <c r="N109" s="659"/>
      <c r="O109" s="659"/>
      <c r="P109" s="659"/>
      <c r="Q109" s="659"/>
      <c r="R109" s="659"/>
      <c r="S109" s="659"/>
      <c r="T109" s="659"/>
      <c r="U109" s="659"/>
      <c r="V109" s="659"/>
      <c r="W109" s="659"/>
      <c r="X109" s="659"/>
      <c r="Y109" s="659"/>
      <c r="Z109" s="659"/>
      <c r="AA109" s="659"/>
      <c r="AB109" s="659"/>
      <c r="AC109" s="659"/>
      <c r="AD109" s="659"/>
      <c r="AE109" s="659"/>
      <c r="AF109" s="659"/>
      <c r="AG109" s="659"/>
      <c r="AH109" s="659"/>
      <c r="AI109" s="659"/>
      <c r="AJ109" s="659"/>
      <c r="AK109" s="659"/>
      <c r="AL109" s="659"/>
      <c r="AM109" s="659"/>
      <c r="AN109" s="659"/>
      <c r="AO109" s="659"/>
      <c r="AP109" s="659"/>
      <c r="AQ109" s="659"/>
      <c r="AR109" s="659"/>
      <c r="AS109" s="659"/>
      <c r="AT109" s="659"/>
      <c r="AU109" s="659"/>
      <c r="AV109" s="659"/>
      <c r="AW109" s="659"/>
      <c r="AX109" s="659"/>
      <c r="AY109" s="659"/>
      <c r="AZ109" s="659"/>
      <c r="BA109" s="659"/>
      <c r="BB109" s="659"/>
      <c r="BC109" s="659"/>
      <c r="BD109" s="659"/>
      <c r="BE109" s="659"/>
      <c r="BF109" s="659"/>
      <c r="BG109" s="659"/>
      <c r="BH109" s="659"/>
      <c r="BI109" s="659"/>
      <c r="BJ109" s="659"/>
      <c r="BK109" s="659"/>
      <c r="BL109" s="659"/>
      <c r="BM109" s="659"/>
      <c r="BN109" s="659"/>
      <c r="BO109" s="659"/>
      <c r="BP109" s="659"/>
      <c r="BQ109" s="659"/>
      <c r="BR109" s="659"/>
      <c r="BS109" s="659"/>
      <c r="BT109" s="659"/>
      <c r="BU109" s="659"/>
      <c r="BV109" s="659"/>
      <c r="BW109" s="659"/>
      <c r="BX109" s="659"/>
      <c r="BY109" s="659"/>
      <c r="BZ109" s="659"/>
      <c r="CA109" s="659"/>
      <c r="CB109" s="659"/>
      <c r="CC109" s="659"/>
      <c r="CD109" s="659"/>
      <c r="CE109" s="659"/>
      <c r="CF109" s="659"/>
      <c r="CG109" s="659"/>
      <c r="CH109" s="659"/>
      <c r="CI109" s="659"/>
      <c r="CJ109" s="659"/>
      <c r="CK109" s="659"/>
      <c r="CL109" s="659"/>
      <c r="CM109" s="659"/>
      <c r="CN109" s="659"/>
      <c r="CO109" s="659"/>
      <c r="CP109" s="659"/>
      <c r="CQ109" s="659"/>
      <c r="CR109" s="659"/>
      <c r="CS109" s="659"/>
      <c r="CT109" s="659"/>
      <c r="CU109" s="659"/>
      <c r="CV109" s="659"/>
      <c r="CW109" s="659"/>
      <c r="CX109" s="659"/>
      <c r="CY109" s="659"/>
      <c r="CZ109" s="659"/>
      <c r="DA109" s="659"/>
    </row>
    <row r="110" spans="1:105" s="5" customFormat="1" ht="15" customHeight="1" x14ac:dyDescent="0.25">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c r="BV110" s="2"/>
      <c r="BW110" s="2"/>
      <c r="BX110" s="2"/>
      <c r="BY110" s="2"/>
      <c r="BZ110" s="2"/>
      <c r="CA110" s="2"/>
      <c r="CB110" s="2"/>
      <c r="CC110" s="2"/>
      <c r="CD110" s="2"/>
      <c r="CE110" s="2"/>
      <c r="CF110" s="2"/>
      <c r="CG110" s="2"/>
      <c r="CH110" s="2"/>
      <c r="CI110" s="2"/>
      <c r="CJ110" s="2"/>
      <c r="CK110" s="2"/>
      <c r="CL110" s="2"/>
      <c r="CM110" s="2"/>
      <c r="CN110" s="2"/>
      <c r="CO110" s="2"/>
      <c r="CP110" s="2"/>
      <c r="CQ110" s="2"/>
      <c r="CR110" s="2"/>
      <c r="CS110" s="2"/>
      <c r="CT110" s="2"/>
      <c r="CU110" s="2"/>
      <c r="CV110" s="2"/>
      <c r="CW110" s="2"/>
      <c r="CX110" s="2"/>
      <c r="CY110" s="2"/>
      <c r="CZ110" s="2"/>
      <c r="DA110" s="2"/>
    </row>
    <row r="111" spans="1:105" ht="12" customHeight="1" x14ac:dyDescent="0.25">
      <c r="A111" s="6" t="s">
        <v>11</v>
      </c>
      <c r="B111" s="6"/>
      <c r="C111" s="6"/>
      <c r="D111" s="6"/>
      <c r="E111" s="6"/>
      <c r="F111" s="6"/>
      <c r="G111" s="6"/>
      <c r="H111" s="6"/>
      <c r="I111" s="6"/>
      <c r="J111" s="6"/>
      <c r="K111" s="6"/>
      <c r="L111" s="6"/>
      <c r="M111" s="6"/>
      <c r="N111" s="6"/>
      <c r="O111" s="6"/>
      <c r="P111" s="6"/>
      <c r="Q111" s="6"/>
      <c r="R111" s="6"/>
      <c r="S111" s="6"/>
      <c r="T111" s="6"/>
      <c r="U111" s="6"/>
      <c r="V111" s="6"/>
      <c r="W111" s="6"/>
      <c r="X111" s="678" t="s">
        <v>240</v>
      </c>
      <c r="Y111" s="678"/>
      <c r="Z111" s="678"/>
      <c r="AA111" s="678"/>
      <c r="AB111" s="678"/>
      <c r="AC111" s="678"/>
      <c r="AD111" s="678"/>
      <c r="AE111" s="678"/>
      <c r="AF111" s="678"/>
      <c r="AG111" s="678"/>
      <c r="AH111" s="678"/>
      <c r="AI111" s="678"/>
      <c r="AJ111" s="678"/>
      <c r="AK111" s="678"/>
      <c r="AL111" s="678"/>
      <c r="AM111" s="678"/>
      <c r="AN111" s="678"/>
      <c r="AO111" s="678"/>
      <c r="AP111" s="678"/>
      <c r="AQ111" s="678"/>
      <c r="AR111" s="678"/>
      <c r="AS111" s="678"/>
      <c r="AT111" s="678"/>
      <c r="AU111" s="678"/>
      <c r="AV111" s="678"/>
      <c r="AW111" s="678"/>
      <c r="AX111" s="678"/>
      <c r="AY111" s="678"/>
      <c r="AZ111" s="678"/>
      <c r="BA111" s="678"/>
      <c r="BB111" s="678"/>
      <c r="BC111" s="678"/>
      <c r="BD111" s="678"/>
      <c r="BE111" s="678"/>
      <c r="BF111" s="678"/>
      <c r="BG111" s="678"/>
      <c r="BH111" s="678"/>
      <c r="BI111" s="678"/>
      <c r="BJ111" s="678"/>
      <c r="BK111" s="678"/>
      <c r="BL111" s="678"/>
      <c r="BM111" s="678"/>
      <c r="BN111" s="678"/>
      <c r="BO111" s="678"/>
      <c r="BP111" s="678"/>
      <c r="BQ111" s="678"/>
      <c r="BR111" s="678"/>
      <c r="BS111" s="678"/>
      <c r="BT111" s="678"/>
      <c r="BU111" s="678"/>
      <c r="BV111" s="678"/>
      <c r="BW111" s="678"/>
      <c r="BX111" s="678"/>
      <c r="BY111" s="678"/>
      <c r="BZ111" s="678"/>
      <c r="CA111" s="678"/>
      <c r="CB111" s="678"/>
      <c r="CC111" s="678"/>
      <c r="CD111" s="678"/>
      <c r="CE111" s="678"/>
      <c r="CF111" s="678"/>
      <c r="CG111" s="678"/>
      <c r="CH111" s="678"/>
      <c r="CI111" s="678"/>
      <c r="CJ111" s="678"/>
      <c r="CK111" s="678"/>
      <c r="CL111" s="678"/>
      <c r="CM111" s="678"/>
      <c r="CN111" s="678"/>
      <c r="CO111" s="678"/>
      <c r="CP111" s="678"/>
      <c r="CQ111" s="678"/>
      <c r="CR111" s="678"/>
      <c r="CS111" s="678"/>
      <c r="CT111" s="678"/>
      <c r="CU111" s="678"/>
      <c r="CV111" s="678"/>
      <c r="CW111" s="678"/>
      <c r="CX111" s="678"/>
      <c r="CY111" s="678"/>
      <c r="CZ111" s="678"/>
      <c r="DA111" s="678"/>
    </row>
    <row r="112" spans="1:105" s="6" customFormat="1" ht="8.25" customHeight="1" x14ac:dyDescent="0.2">
      <c r="X112" s="11"/>
      <c r="Y112" s="11"/>
      <c r="Z112" s="11"/>
      <c r="AA112" s="11"/>
      <c r="AB112" s="11"/>
      <c r="AC112" s="11"/>
      <c r="AD112" s="11"/>
      <c r="AE112" s="11"/>
      <c r="AF112" s="11"/>
      <c r="AG112" s="11"/>
      <c r="AH112" s="11"/>
      <c r="AI112" s="11"/>
      <c r="AJ112" s="11"/>
      <c r="AK112" s="11"/>
      <c r="AL112" s="11"/>
      <c r="AM112" s="11"/>
      <c r="AN112" s="11"/>
      <c r="AO112" s="11"/>
      <c r="AP112" s="11"/>
      <c r="AQ112" s="11"/>
      <c r="AR112" s="11"/>
      <c r="AS112" s="11"/>
      <c r="AT112" s="11"/>
      <c r="AU112" s="11"/>
      <c r="AV112" s="11"/>
      <c r="AW112" s="11"/>
      <c r="AX112" s="11"/>
      <c r="AY112" s="11"/>
      <c r="AZ112" s="11"/>
      <c r="BA112" s="11"/>
      <c r="BB112" s="11"/>
      <c r="BC112" s="11"/>
      <c r="BD112" s="11"/>
      <c r="BE112" s="11"/>
      <c r="BF112" s="11"/>
      <c r="BG112" s="11"/>
      <c r="BH112" s="11"/>
      <c r="BI112" s="11"/>
      <c r="BJ112" s="11"/>
      <c r="BK112" s="11"/>
      <c r="BL112" s="11"/>
      <c r="BM112" s="11"/>
      <c r="BN112" s="11"/>
      <c r="BO112" s="11"/>
      <c r="BP112" s="11"/>
      <c r="BQ112" s="11"/>
      <c r="BR112" s="11"/>
      <c r="BS112" s="11"/>
      <c r="BT112" s="11"/>
      <c r="BU112" s="11"/>
      <c r="BV112" s="11"/>
      <c r="BW112" s="11"/>
      <c r="BX112" s="11"/>
      <c r="BY112" s="11"/>
      <c r="BZ112" s="11"/>
      <c r="CA112" s="11"/>
      <c r="CB112" s="11"/>
      <c r="CC112" s="11"/>
      <c r="CD112" s="11"/>
      <c r="CE112" s="11"/>
      <c r="CF112" s="11"/>
      <c r="CG112" s="11"/>
      <c r="CH112" s="11"/>
      <c r="CI112" s="11"/>
      <c r="CJ112" s="11"/>
      <c r="CK112" s="11"/>
      <c r="CL112" s="11"/>
      <c r="CM112" s="11"/>
      <c r="CN112" s="11"/>
      <c r="CO112" s="11"/>
      <c r="CP112" s="11"/>
      <c r="CQ112" s="11"/>
      <c r="CR112" s="11"/>
      <c r="CS112" s="11"/>
      <c r="CT112" s="11"/>
      <c r="CU112" s="11"/>
      <c r="CV112" s="11"/>
      <c r="CW112" s="11"/>
      <c r="CX112" s="11"/>
      <c r="CY112" s="11"/>
      <c r="CZ112" s="11"/>
      <c r="DA112" s="11"/>
    </row>
    <row r="113" spans="1:105" ht="27" customHeight="1" x14ac:dyDescent="0.25">
      <c r="A113" s="443" t="s">
        <v>10</v>
      </c>
      <c r="B113" s="443"/>
      <c r="C113" s="443"/>
      <c r="D113" s="443"/>
      <c r="E113" s="443"/>
      <c r="F113" s="443"/>
      <c r="G113" s="443"/>
      <c r="H113" s="443"/>
      <c r="I113" s="443"/>
      <c r="J113" s="443"/>
      <c r="K113" s="443"/>
      <c r="L113" s="443"/>
      <c r="M113" s="443"/>
      <c r="N113" s="443"/>
      <c r="O113" s="443"/>
      <c r="P113" s="443"/>
      <c r="Q113" s="443"/>
      <c r="R113" s="443"/>
      <c r="S113" s="443"/>
      <c r="T113" s="443"/>
      <c r="U113" s="443"/>
      <c r="V113" s="443"/>
      <c r="W113" s="443"/>
      <c r="X113" s="443"/>
      <c r="Y113" s="443"/>
      <c r="Z113" s="443"/>
      <c r="AA113" s="443"/>
      <c r="AB113" s="443"/>
      <c r="AC113" s="443"/>
      <c r="AD113" s="443"/>
      <c r="AE113" s="443"/>
      <c r="AF113" s="443"/>
      <c r="AG113" s="443"/>
      <c r="AH113" s="443"/>
      <c r="AI113" s="443"/>
      <c r="AJ113" s="443"/>
      <c r="AK113" s="443"/>
      <c r="AL113" s="443"/>
      <c r="AM113" s="443"/>
      <c r="AN113" s="443"/>
      <c r="AO113" s="443"/>
      <c r="AP113" s="668" t="s">
        <v>142</v>
      </c>
      <c r="AQ113" s="668"/>
      <c r="AR113" s="668"/>
      <c r="AS113" s="668"/>
      <c r="AT113" s="668"/>
      <c r="AU113" s="668"/>
      <c r="AV113" s="668"/>
      <c r="AW113" s="668"/>
      <c r="AX113" s="668"/>
      <c r="AY113" s="668"/>
      <c r="AZ113" s="668"/>
      <c r="BA113" s="668"/>
      <c r="BB113" s="668"/>
      <c r="BC113" s="668"/>
      <c r="BD113" s="668"/>
      <c r="BE113" s="668"/>
      <c r="BF113" s="668"/>
      <c r="BG113" s="668"/>
      <c r="BH113" s="668"/>
      <c r="BI113" s="668"/>
      <c r="BJ113" s="668"/>
      <c r="BK113" s="668"/>
      <c r="BL113" s="668"/>
      <c r="BM113" s="668"/>
      <c r="BN113" s="668"/>
      <c r="BO113" s="668"/>
      <c r="BP113" s="668"/>
      <c r="BQ113" s="668"/>
      <c r="BR113" s="668"/>
      <c r="BS113" s="668"/>
      <c r="BT113" s="668"/>
      <c r="BU113" s="668"/>
      <c r="BV113" s="668"/>
      <c r="BW113" s="668"/>
      <c r="BX113" s="668"/>
      <c r="BY113" s="668"/>
      <c r="BZ113" s="668"/>
      <c r="CA113" s="668"/>
      <c r="CB113" s="668"/>
      <c r="CC113" s="668"/>
      <c r="CD113" s="668"/>
      <c r="CE113" s="668"/>
      <c r="CF113" s="668"/>
      <c r="CG113" s="668"/>
      <c r="CH113" s="668"/>
      <c r="CI113" s="668"/>
      <c r="CJ113" s="668"/>
      <c r="CK113" s="668"/>
      <c r="CL113" s="668"/>
      <c r="CM113" s="668"/>
      <c r="CN113" s="668"/>
      <c r="CO113" s="668"/>
      <c r="CP113" s="668"/>
      <c r="CQ113" s="668"/>
      <c r="CR113" s="668"/>
      <c r="CS113" s="668"/>
      <c r="CT113" s="668"/>
      <c r="CU113" s="668"/>
      <c r="CV113" s="668"/>
      <c r="CW113" s="668"/>
      <c r="CX113" s="668"/>
      <c r="CY113" s="668"/>
      <c r="CZ113" s="668"/>
      <c r="DA113" s="668"/>
    </row>
    <row r="114" spans="1:105" s="6" customFormat="1" ht="4.5" customHeight="1" x14ac:dyDescent="0.25">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c r="BT114" s="2"/>
      <c r="BU114" s="2"/>
      <c r="BV114" s="2"/>
      <c r="BW114" s="2"/>
      <c r="BX114" s="2"/>
      <c r="BY114" s="2"/>
      <c r="BZ114" s="2"/>
      <c r="CA114" s="2"/>
      <c r="CB114" s="2"/>
      <c r="CC114" s="2"/>
      <c r="CD114" s="2"/>
      <c r="CE114" s="2"/>
      <c r="CF114" s="2"/>
      <c r="CG114" s="2"/>
      <c r="CH114" s="2"/>
      <c r="CI114" s="2"/>
      <c r="CJ114" s="2"/>
      <c r="CK114" s="2"/>
      <c r="CL114" s="2"/>
      <c r="CM114" s="2"/>
      <c r="CN114" s="2"/>
      <c r="CO114" s="2"/>
      <c r="CP114" s="2"/>
      <c r="CQ114" s="2"/>
      <c r="CR114" s="2"/>
      <c r="CS114" s="2"/>
      <c r="CT114" s="2"/>
      <c r="CU114" s="2"/>
      <c r="CV114" s="2"/>
      <c r="CW114" s="2"/>
      <c r="CX114" s="2"/>
      <c r="CY114" s="2"/>
      <c r="CZ114" s="2"/>
      <c r="DA114" s="2"/>
    </row>
    <row r="115" spans="1:105" s="6" customFormat="1" ht="38.25" customHeight="1" x14ac:dyDescent="0.2">
      <c r="A115" s="466" t="s">
        <v>0</v>
      </c>
      <c r="B115" s="467"/>
      <c r="C115" s="467"/>
      <c r="D115" s="467"/>
      <c r="E115" s="467"/>
      <c r="F115" s="467"/>
      <c r="G115" s="468"/>
      <c r="H115" s="466" t="s">
        <v>50</v>
      </c>
      <c r="I115" s="467"/>
      <c r="J115" s="467"/>
      <c r="K115" s="467"/>
      <c r="L115" s="467"/>
      <c r="M115" s="467"/>
      <c r="N115" s="467"/>
      <c r="O115" s="467"/>
      <c r="P115" s="467"/>
      <c r="Q115" s="467"/>
      <c r="R115" s="467"/>
      <c r="S115" s="467"/>
      <c r="T115" s="467"/>
      <c r="U115" s="467"/>
      <c r="V115" s="467"/>
      <c r="W115" s="467"/>
      <c r="X115" s="467"/>
      <c r="Y115" s="467"/>
      <c r="Z115" s="467"/>
      <c r="AA115" s="467"/>
      <c r="AB115" s="467"/>
      <c r="AC115" s="467"/>
      <c r="AD115" s="467"/>
      <c r="AE115" s="467"/>
      <c r="AF115" s="467"/>
      <c r="AG115" s="467"/>
      <c r="AH115" s="467"/>
      <c r="AI115" s="467"/>
      <c r="AJ115" s="467"/>
      <c r="AK115" s="467"/>
      <c r="AL115" s="467"/>
      <c r="AM115" s="467"/>
      <c r="AN115" s="467"/>
      <c r="AO115" s="467"/>
      <c r="AP115" s="467"/>
      <c r="AQ115" s="467"/>
      <c r="AR115" s="467"/>
      <c r="AS115" s="467"/>
      <c r="AT115" s="467"/>
      <c r="AU115" s="467"/>
      <c r="AV115" s="467"/>
      <c r="AW115" s="467"/>
      <c r="AX115" s="467"/>
      <c r="AY115" s="467"/>
      <c r="AZ115" s="467"/>
      <c r="BA115" s="467"/>
      <c r="BB115" s="467"/>
      <c r="BC115" s="468"/>
      <c r="BD115" s="466" t="s">
        <v>51</v>
      </c>
      <c r="BE115" s="467"/>
      <c r="BF115" s="467"/>
      <c r="BG115" s="467"/>
      <c r="BH115" s="467"/>
      <c r="BI115" s="467"/>
      <c r="BJ115" s="467"/>
      <c r="BK115" s="467"/>
      <c r="BL115" s="467"/>
      <c r="BM115" s="467"/>
      <c r="BN115" s="467"/>
      <c r="BO115" s="467"/>
      <c r="BP115" s="467"/>
      <c r="BQ115" s="467"/>
      <c r="BR115" s="467"/>
      <c r="BS115" s="468"/>
      <c r="BT115" s="466" t="s">
        <v>52</v>
      </c>
      <c r="BU115" s="467"/>
      <c r="BV115" s="467"/>
      <c r="BW115" s="467"/>
      <c r="BX115" s="467"/>
      <c r="BY115" s="467"/>
      <c r="BZ115" s="467"/>
      <c r="CA115" s="467"/>
      <c r="CB115" s="467"/>
      <c r="CC115" s="467"/>
      <c r="CD115" s="467"/>
      <c r="CE115" s="467"/>
      <c r="CF115" s="467"/>
      <c r="CG115" s="467"/>
      <c r="CH115" s="467"/>
      <c r="CI115" s="468"/>
      <c r="CJ115" s="466" t="s">
        <v>49</v>
      </c>
      <c r="CK115" s="467"/>
      <c r="CL115" s="467"/>
      <c r="CM115" s="467"/>
      <c r="CN115" s="467"/>
      <c r="CO115" s="467"/>
      <c r="CP115" s="467"/>
      <c r="CQ115" s="467"/>
      <c r="CR115" s="467"/>
      <c r="CS115" s="467"/>
      <c r="CT115" s="467"/>
      <c r="CU115" s="467"/>
      <c r="CV115" s="467"/>
      <c r="CW115" s="467"/>
      <c r="CX115" s="467"/>
      <c r="CY115" s="467"/>
      <c r="CZ115" s="467"/>
      <c r="DA115" s="468"/>
    </row>
    <row r="116" spans="1:105" s="6" customFormat="1" ht="10.5" customHeight="1" x14ac:dyDescent="0.2">
      <c r="A116" s="472">
        <v>1</v>
      </c>
      <c r="B116" s="472"/>
      <c r="C116" s="472"/>
      <c r="D116" s="472"/>
      <c r="E116" s="472"/>
      <c r="F116" s="472"/>
      <c r="G116" s="472"/>
      <c r="H116" s="472">
        <v>2</v>
      </c>
      <c r="I116" s="472"/>
      <c r="J116" s="472"/>
      <c r="K116" s="472"/>
      <c r="L116" s="472"/>
      <c r="M116" s="472"/>
      <c r="N116" s="472"/>
      <c r="O116" s="472"/>
      <c r="P116" s="472"/>
      <c r="Q116" s="472"/>
      <c r="R116" s="472"/>
      <c r="S116" s="472"/>
      <c r="T116" s="472"/>
      <c r="U116" s="472"/>
      <c r="V116" s="472"/>
      <c r="W116" s="472"/>
      <c r="X116" s="472"/>
      <c r="Y116" s="472"/>
      <c r="Z116" s="472"/>
      <c r="AA116" s="472"/>
      <c r="AB116" s="472"/>
      <c r="AC116" s="472"/>
      <c r="AD116" s="472"/>
      <c r="AE116" s="472"/>
      <c r="AF116" s="472"/>
      <c r="AG116" s="472"/>
      <c r="AH116" s="472"/>
      <c r="AI116" s="472"/>
      <c r="AJ116" s="472"/>
      <c r="AK116" s="472"/>
      <c r="AL116" s="472"/>
      <c r="AM116" s="472"/>
      <c r="AN116" s="472"/>
      <c r="AO116" s="472"/>
      <c r="AP116" s="472"/>
      <c r="AQ116" s="472"/>
      <c r="AR116" s="472"/>
      <c r="AS116" s="472"/>
      <c r="AT116" s="472"/>
      <c r="AU116" s="472"/>
      <c r="AV116" s="472"/>
      <c r="AW116" s="472"/>
      <c r="AX116" s="472"/>
      <c r="AY116" s="472"/>
      <c r="AZ116" s="472"/>
      <c r="BA116" s="472"/>
      <c r="BB116" s="472"/>
      <c r="BC116" s="472"/>
      <c r="BD116" s="472">
        <v>3</v>
      </c>
      <c r="BE116" s="472"/>
      <c r="BF116" s="472"/>
      <c r="BG116" s="472"/>
      <c r="BH116" s="472"/>
      <c r="BI116" s="472"/>
      <c r="BJ116" s="472"/>
      <c r="BK116" s="472"/>
      <c r="BL116" s="472"/>
      <c r="BM116" s="472"/>
      <c r="BN116" s="472"/>
      <c r="BO116" s="472"/>
      <c r="BP116" s="472"/>
      <c r="BQ116" s="472"/>
      <c r="BR116" s="472"/>
      <c r="BS116" s="472"/>
      <c r="BT116" s="472">
        <v>4</v>
      </c>
      <c r="BU116" s="472"/>
      <c r="BV116" s="472"/>
      <c r="BW116" s="472"/>
      <c r="BX116" s="472"/>
      <c r="BY116" s="472"/>
      <c r="BZ116" s="472"/>
      <c r="CA116" s="472"/>
      <c r="CB116" s="472"/>
      <c r="CC116" s="472"/>
      <c r="CD116" s="472"/>
      <c r="CE116" s="472"/>
      <c r="CF116" s="472"/>
      <c r="CG116" s="472"/>
      <c r="CH116" s="472"/>
      <c r="CI116" s="472"/>
      <c r="CJ116" s="472">
        <v>5</v>
      </c>
      <c r="CK116" s="472"/>
      <c r="CL116" s="472"/>
      <c r="CM116" s="472"/>
      <c r="CN116" s="472"/>
      <c r="CO116" s="472"/>
      <c r="CP116" s="472"/>
      <c r="CQ116" s="472"/>
      <c r="CR116" s="472"/>
      <c r="CS116" s="472"/>
      <c r="CT116" s="472"/>
      <c r="CU116" s="472"/>
      <c r="CV116" s="472"/>
      <c r="CW116" s="472"/>
      <c r="CX116" s="472"/>
      <c r="CY116" s="472"/>
      <c r="CZ116" s="472"/>
      <c r="DA116" s="472"/>
    </row>
    <row r="117" spans="1:105" ht="25.5" customHeight="1" x14ac:dyDescent="0.25">
      <c r="A117" s="411" t="s">
        <v>26</v>
      </c>
      <c r="B117" s="411"/>
      <c r="C117" s="411"/>
      <c r="D117" s="411"/>
      <c r="E117" s="411"/>
      <c r="F117" s="411"/>
      <c r="G117" s="411"/>
      <c r="H117" s="622" t="s">
        <v>705</v>
      </c>
      <c r="I117" s="622"/>
      <c r="J117" s="622"/>
      <c r="K117" s="622"/>
      <c r="L117" s="622"/>
      <c r="M117" s="622"/>
      <c r="N117" s="622"/>
      <c r="O117" s="622"/>
      <c r="P117" s="622"/>
      <c r="Q117" s="622"/>
      <c r="R117" s="622"/>
      <c r="S117" s="622"/>
      <c r="T117" s="622"/>
      <c r="U117" s="622"/>
      <c r="V117" s="622"/>
      <c r="W117" s="622"/>
      <c r="X117" s="622"/>
      <c r="Y117" s="622"/>
      <c r="Z117" s="622"/>
      <c r="AA117" s="622"/>
      <c r="AB117" s="622"/>
      <c r="AC117" s="622"/>
      <c r="AD117" s="622"/>
      <c r="AE117" s="622"/>
      <c r="AF117" s="622"/>
      <c r="AG117" s="622"/>
      <c r="AH117" s="622"/>
      <c r="AI117" s="622"/>
      <c r="AJ117" s="622"/>
      <c r="AK117" s="622"/>
      <c r="AL117" s="622"/>
      <c r="AM117" s="622"/>
      <c r="AN117" s="622"/>
      <c r="AO117" s="622"/>
      <c r="AP117" s="622"/>
      <c r="AQ117" s="622"/>
      <c r="AR117" s="622"/>
      <c r="AS117" s="622"/>
      <c r="AT117" s="622"/>
      <c r="AU117" s="622"/>
      <c r="AV117" s="622"/>
      <c r="AW117" s="622"/>
      <c r="AX117" s="622"/>
      <c r="AY117" s="622"/>
      <c r="AZ117" s="622"/>
      <c r="BA117" s="622"/>
      <c r="BB117" s="622"/>
      <c r="BC117" s="622"/>
      <c r="BD117" s="413">
        <v>2000</v>
      </c>
      <c r="BE117" s="413"/>
      <c r="BF117" s="413"/>
      <c r="BG117" s="413"/>
      <c r="BH117" s="413"/>
      <c r="BI117" s="413"/>
      <c r="BJ117" s="413"/>
      <c r="BK117" s="413"/>
      <c r="BL117" s="413"/>
      <c r="BM117" s="413"/>
      <c r="BN117" s="413"/>
      <c r="BO117" s="413"/>
      <c r="BP117" s="413"/>
      <c r="BQ117" s="413"/>
      <c r="BR117" s="413"/>
      <c r="BS117" s="413"/>
      <c r="BT117" s="413">
        <v>3</v>
      </c>
      <c r="BU117" s="413"/>
      <c r="BV117" s="413"/>
      <c r="BW117" s="413"/>
      <c r="BX117" s="413"/>
      <c r="BY117" s="413"/>
      <c r="BZ117" s="413"/>
      <c r="CA117" s="413"/>
      <c r="CB117" s="413"/>
      <c r="CC117" s="413"/>
      <c r="CD117" s="413"/>
      <c r="CE117" s="413"/>
      <c r="CF117" s="413"/>
      <c r="CG117" s="413"/>
      <c r="CH117" s="413"/>
      <c r="CI117" s="413"/>
      <c r="CJ117" s="414">
        <f>BD117*BT117</f>
        <v>6000</v>
      </c>
      <c r="CK117" s="414"/>
      <c r="CL117" s="414"/>
      <c r="CM117" s="414"/>
      <c r="CN117" s="414"/>
      <c r="CO117" s="414"/>
      <c r="CP117" s="414"/>
      <c r="CQ117" s="414"/>
      <c r="CR117" s="414"/>
      <c r="CS117" s="414"/>
      <c r="CT117" s="414"/>
      <c r="CU117" s="414"/>
      <c r="CV117" s="414"/>
      <c r="CW117" s="414"/>
      <c r="CX117" s="414"/>
      <c r="CY117" s="414"/>
      <c r="CZ117" s="414"/>
      <c r="DA117" s="414"/>
    </row>
    <row r="118" spans="1:105" s="3" customFormat="1" ht="19.5" customHeight="1" x14ac:dyDescent="0.2">
      <c r="A118" s="562" t="s">
        <v>30</v>
      </c>
      <c r="B118" s="562"/>
      <c r="C118" s="562"/>
      <c r="D118" s="562"/>
      <c r="E118" s="562"/>
      <c r="F118" s="562"/>
      <c r="G118" s="562"/>
      <c r="H118" s="622"/>
      <c r="I118" s="622"/>
      <c r="J118" s="622"/>
      <c r="K118" s="622"/>
      <c r="L118" s="622"/>
      <c r="M118" s="622"/>
      <c r="N118" s="622"/>
      <c r="O118" s="622"/>
      <c r="P118" s="622"/>
      <c r="Q118" s="622"/>
      <c r="R118" s="622"/>
      <c r="S118" s="622"/>
      <c r="T118" s="622"/>
      <c r="U118" s="622"/>
      <c r="V118" s="622"/>
      <c r="W118" s="622"/>
      <c r="X118" s="622"/>
      <c r="Y118" s="622"/>
      <c r="Z118" s="622"/>
      <c r="AA118" s="622"/>
      <c r="AB118" s="622"/>
      <c r="AC118" s="622"/>
      <c r="AD118" s="622"/>
      <c r="AE118" s="622"/>
      <c r="AF118" s="622"/>
      <c r="AG118" s="622"/>
      <c r="AH118" s="622"/>
      <c r="AI118" s="622"/>
      <c r="AJ118" s="622"/>
      <c r="AK118" s="622"/>
      <c r="AL118" s="622"/>
      <c r="AM118" s="622"/>
      <c r="AN118" s="622"/>
      <c r="AO118" s="622"/>
      <c r="AP118" s="622"/>
      <c r="AQ118" s="622"/>
      <c r="AR118" s="622"/>
      <c r="AS118" s="622"/>
      <c r="AT118" s="622"/>
      <c r="AU118" s="622"/>
      <c r="AV118" s="622"/>
      <c r="AW118" s="622"/>
      <c r="AX118" s="622"/>
      <c r="AY118" s="622"/>
      <c r="AZ118" s="622"/>
      <c r="BA118" s="622"/>
      <c r="BB118" s="622"/>
      <c r="BC118" s="622"/>
      <c r="BD118" s="561"/>
      <c r="BE118" s="561"/>
      <c r="BF118" s="561"/>
      <c r="BG118" s="561"/>
      <c r="BH118" s="561"/>
      <c r="BI118" s="561"/>
      <c r="BJ118" s="561"/>
      <c r="BK118" s="561"/>
      <c r="BL118" s="561"/>
      <c r="BM118" s="561"/>
      <c r="BN118" s="561"/>
      <c r="BO118" s="561"/>
      <c r="BP118" s="561"/>
      <c r="BQ118" s="561"/>
      <c r="BR118" s="561"/>
      <c r="BS118" s="561"/>
      <c r="BT118" s="561"/>
      <c r="BU118" s="561"/>
      <c r="BV118" s="561"/>
      <c r="BW118" s="561"/>
      <c r="BX118" s="561"/>
      <c r="BY118" s="561"/>
      <c r="BZ118" s="561"/>
      <c r="CA118" s="561"/>
      <c r="CB118" s="561"/>
      <c r="CC118" s="561"/>
      <c r="CD118" s="561"/>
      <c r="CE118" s="561"/>
      <c r="CF118" s="561"/>
      <c r="CG118" s="561"/>
      <c r="CH118" s="561"/>
      <c r="CI118" s="561"/>
      <c r="CJ118" s="574">
        <f>BD118*BT118</f>
        <v>0</v>
      </c>
      <c r="CK118" s="574"/>
      <c r="CL118" s="574"/>
      <c r="CM118" s="574"/>
      <c r="CN118" s="574"/>
      <c r="CO118" s="574"/>
      <c r="CP118" s="574"/>
      <c r="CQ118" s="574"/>
      <c r="CR118" s="574"/>
      <c r="CS118" s="574"/>
      <c r="CT118" s="574"/>
      <c r="CU118" s="574"/>
      <c r="CV118" s="574"/>
      <c r="CW118" s="574"/>
      <c r="CX118" s="574"/>
      <c r="CY118" s="574"/>
      <c r="CZ118" s="574"/>
      <c r="DA118" s="574"/>
    </row>
    <row r="119" spans="1:105" s="4" customFormat="1" ht="12.75" x14ac:dyDescent="0.2">
      <c r="A119" s="411" t="s">
        <v>36</v>
      </c>
      <c r="B119" s="411"/>
      <c r="C119" s="411"/>
      <c r="D119" s="411"/>
      <c r="E119" s="411"/>
      <c r="F119" s="411"/>
      <c r="G119" s="411"/>
      <c r="H119" s="418"/>
      <c r="I119" s="418"/>
      <c r="J119" s="418"/>
      <c r="K119" s="418"/>
      <c r="L119" s="418"/>
      <c r="M119" s="418"/>
      <c r="N119" s="418"/>
      <c r="O119" s="418"/>
      <c r="P119" s="418"/>
      <c r="Q119" s="418"/>
      <c r="R119" s="418"/>
      <c r="S119" s="418"/>
      <c r="T119" s="418"/>
      <c r="U119" s="418"/>
      <c r="V119" s="418"/>
      <c r="W119" s="418"/>
      <c r="X119" s="418"/>
      <c r="Y119" s="418"/>
      <c r="Z119" s="418"/>
      <c r="AA119" s="418"/>
      <c r="AB119" s="418"/>
      <c r="AC119" s="418"/>
      <c r="AD119" s="418"/>
      <c r="AE119" s="418"/>
      <c r="AF119" s="418"/>
      <c r="AG119" s="418"/>
      <c r="AH119" s="418"/>
      <c r="AI119" s="418"/>
      <c r="AJ119" s="418"/>
      <c r="AK119" s="418"/>
      <c r="AL119" s="418"/>
      <c r="AM119" s="418"/>
      <c r="AN119" s="418"/>
      <c r="AO119" s="418"/>
      <c r="AP119" s="418"/>
      <c r="AQ119" s="418"/>
      <c r="AR119" s="418"/>
      <c r="AS119" s="418"/>
      <c r="AT119" s="418"/>
      <c r="AU119" s="418"/>
      <c r="AV119" s="418"/>
      <c r="AW119" s="418"/>
      <c r="AX119" s="418"/>
      <c r="AY119" s="418"/>
      <c r="AZ119" s="418"/>
      <c r="BA119" s="418"/>
      <c r="BB119" s="418"/>
      <c r="BC119" s="418"/>
      <c r="BD119" s="404"/>
      <c r="BE119" s="404"/>
      <c r="BF119" s="404"/>
      <c r="BG119" s="404"/>
      <c r="BH119" s="404"/>
      <c r="BI119" s="404"/>
      <c r="BJ119" s="404"/>
      <c r="BK119" s="404"/>
      <c r="BL119" s="404"/>
      <c r="BM119" s="404"/>
      <c r="BN119" s="404"/>
      <c r="BO119" s="404"/>
      <c r="BP119" s="404"/>
      <c r="BQ119" s="404"/>
      <c r="BR119" s="404"/>
      <c r="BS119" s="404"/>
      <c r="BT119" s="404"/>
      <c r="BU119" s="404"/>
      <c r="BV119" s="404"/>
      <c r="BW119" s="404"/>
      <c r="BX119" s="404"/>
      <c r="BY119" s="404"/>
      <c r="BZ119" s="404"/>
      <c r="CA119" s="404"/>
      <c r="CB119" s="404"/>
      <c r="CC119" s="404"/>
      <c r="CD119" s="404"/>
      <c r="CE119" s="404"/>
      <c r="CF119" s="404"/>
      <c r="CG119" s="404"/>
      <c r="CH119" s="404"/>
      <c r="CI119" s="404"/>
      <c r="CJ119" s="551"/>
      <c r="CK119" s="551"/>
      <c r="CL119" s="551"/>
      <c r="CM119" s="551"/>
      <c r="CN119" s="551"/>
      <c r="CO119" s="551"/>
      <c r="CP119" s="551"/>
      <c r="CQ119" s="551"/>
      <c r="CR119" s="551"/>
      <c r="CS119" s="551"/>
      <c r="CT119" s="551"/>
      <c r="CU119" s="551"/>
      <c r="CV119" s="551"/>
      <c r="CW119" s="551"/>
      <c r="CX119" s="551"/>
      <c r="CY119" s="551"/>
      <c r="CZ119" s="551"/>
      <c r="DA119" s="551"/>
    </row>
    <row r="120" spans="1:105" s="5" customFormat="1" ht="15" customHeight="1" x14ac:dyDescent="0.2">
      <c r="A120" s="411"/>
      <c r="B120" s="411"/>
      <c r="C120" s="411"/>
      <c r="D120" s="411"/>
      <c r="E120" s="411"/>
      <c r="F120" s="411"/>
      <c r="G120" s="411"/>
      <c r="H120" s="473" t="s">
        <v>7</v>
      </c>
      <c r="I120" s="473"/>
      <c r="J120" s="473"/>
      <c r="K120" s="473"/>
      <c r="L120" s="473"/>
      <c r="M120" s="473"/>
      <c r="N120" s="473"/>
      <c r="O120" s="473"/>
      <c r="P120" s="473"/>
      <c r="Q120" s="473"/>
      <c r="R120" s="473"/>
      <c r="S120" s="473"/>
      <c r="T120" s="473"/>
      <c r="U120" s="473"/>
      <c r="V120" s="473"/>
      <c r="W120" s="473"/>
      <c r="X120" s="473"/>
      <c r="Y120" s="473"/>
      <c r="Z120" s="473"/>
      <c r="AA120" s="473"/>
      <c r="AB120" s="473"/>
      <c r="AC120" s="473"/>
      <c r="AD120" s="473"/>
      <c r="AE120" s="473"/>
      <c r="AF120" s="473"/>
      <c r="AG120" s="473"/>
      <c r="AH120" s="473"/>
      <c r="AI120" s="473"/>
      <c r="AJ120" s="473"/>
      <c r="AK120" s="473"/>
      <c r="AL120" s="473"/>
      <c r="AM120" s="473"/>
      <c r="AN120" s="473"/>
      <c r="AO120" s="473"/>
      <c r="AP120" s="473"/>
      <c r="AQ120" s="473"/>
      <c r="AR120" s="473"/>
      <c r="AS120" s="473"/>
      <c r="AT120" s="473"/>
      <c r="AU120" s="473"/>
      <c r="AV120" s="473"/>
      <c r="AW120" s="473"/>
      <c r="AX120" s="473"/>
      <c r="AY120" s="473"/>
      <c r="AZ120" s="473"/>
      <c r="BA120" s="473"/>
      <c r="BB120" s="473"/>
      <c r="BC120" s="474"/>
      <c r="BD120" s="404" t="s">
        <v>8</v>
      </c>
      <c r="BE120" s="404"/>
      <c r="BF120" s="404"/>
      <c r="BG120" s="404"/>
      <c r="BH120" s="404"/>
      <c r="BI120" s="404"/>
      <c r="BJ120" s="404"/>
      <c r="BK120" s="404"/>
      <c r="BL120" s="404"/>
      <c r="BM120" s="404"/>
      <c r="BN120" s="404"/>
      <c r="BO120" s="404"/>
      <c r="BP120" s="404"/>
      <c r="BQ120" s="404"/>
      <c r="BR120" s="404"/>
      <c r="BS120" s="404"/>
      <c r="BT120" s="404" t="s">
        <v>8</v>
      </c>
      <c r="BU120" s="404"/>
      <c r="BV120" s="404"/>
      <c r="BW120" s="404"/>
      <c r="BX120" s="404"/>
      <c r="BY120" s="404"/>
      <c r="BZ120" s="404"/>
      <c r="CA120" s="404"/>
      <c r="CB120" s="404"/>
      <c r="CC120" s="404"/>
      <c r="CD120" s="404"/>
      <c r="CE120" s="404"/>
      <c r="CF120" s="404"/>
      <c r="CG120" s="404"/>
      <c r="CH120" s="404"/>
      <c r="CI120" s="404"/>
      <c r="CJ120" s="589">
        <f>SUM(CJ117:DA119)</f>
        <v>6000</v>
      </c>
      <c r="CK120" s="589"/>
      <c r="CL120" s="589"/>
      <c r="CM120" s="589"/>
      <c r="CN120" s="589"/>
      <c r="CO120" s="589"/>
      <c r="CP120" s="589"/>
      <c r="CQ120" s="589"/>
      <c r="CR120" s="589"/>
      <c r="CS120" s="589"/>
      <c r="CT120" s="589"/>
      <c r="CU120" s="589"/>
      <c r="CV120" s="589"/>
      <c r="CW120" s="589"/>
      <c r="CX120" s="589"/>
      <c r="CY120" s="589"/>
      <c r="CZ120" s="589"/>
      <c r="DA120" s="589"/>
    </row>
    <row r="121" spans="1:105" s="5" customFormat="1" ht="15" customHeight="1" x14ac:dyDescent="0.25">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c r="BM121" s="2"/>
      <c r="BN121" s="2"/>
      <c r="BO121" s="2"/>
      <c r="BP121" s="2"/>
      <c r="BQ121" s="2"/>
      <c r="BR121" s="2"/>
      <c r="BS121" s="2"/>
      <c r="BT121" s="2"/>
      <c r="BU121" s="2"/>
      <c r="BV121" s="2"/>
      <c r="BW121" s="2"/>
      <c r="BX121" s="2"/>
      <c r="BY121" s="2"/>
      <c r="BZ121" s="2"/>
      <c r="CA121" s="2"/>
      <c r="CB121" s="2"/>
      <c r="CC121" s="2"/>
      <c r="CD121" s="2"/>
      <c r="CE121" s="2"/>
      <c r="CF121" s="2"/>
      <c r="CG121" s="2"/>
      <c r="CH121" s="2"/>
      <c r="CI121" s="2"/>
      <c r="CJ121" s="2"/>
      <c r="CK121" s="2"/>
      <c r="CL121" s="2"/>
      <c r="CM121" s="2"/>
      <c r="CN121" s="2"/>
      <c r="CO121" s="2"/>
      <c r="CP121" s="2"/>
      <c r="CQ121" s="2"/>
      <c r="CR121" s="2"/>
      <c r="CS121" s="2"/>
      <c r="CT121" s="2"/>
      <c r="CU121" s="2"/>
      <c r="CV121" s="2"/>
      <c r="CW121" s="2"/>
      <c r="CX121" s="2"/>
      <c r="CY121" s="2"/>
      <c r="CZ121" s="2"/>
      <c r="DA121" s="2"/>
    </row>
    <row r="122" spans="1:105" s="5" customFormat="1" ht="15" customHeight="1" x14ac:dyDescent="0.2">
      <c r="A122" s="465" t="s">
        <v>57</v>
      </c>
      <c r="B122" s="465"/>
      <c r="C122" s="465"/>
      <c r="D122" s="465"/>
      <c r="E122" s="465"/>
      <c r="F122" s="465"/>
      <c r="G122" s="465"/>
      <c r="H122" s="465"/>
      <c r="I122" s="465"/>
      <c r="J122" s="465"/>
      <c r="K122" s="465"/>
      <c r="L122" s="465"/>
      <c r="M122" s="465"/>
      <c r="N122" s="465"/>
      <c r="O122" s="465"/>
      <c r="P122" s="465"/>
      <c r="Q122" s="465"/>
      <c r="R122" s="465"/>
      <c r="S122" s="465"/>
      <c r="T122" s="465"/>
      <c r="U122" s="465"/>
      <c r="V122" s="465"/>
      <c r="W122" s="465"/>
      <c r="X122" s="465"/>
      <c r="Y122" s="465"/>
      <c r="Z122" s="465"/>
      <c r="AA122" s="465"/>
      <c r="AB122" s="465"/>
      <c r="AC122" s="465"/>
      <c r="AD122" s="465"/>
      <c r="AE122" s="465"/>
      <c r="AF122" s="465"/>
      <c r="AG122" s="465"/>
      <c r="AH122" s="465"/>
      <c r="AI122" s="465"/>
      <c r="AJ122" s="465"/>
      <c r="AK122" s="465"/>
      <c r="AL122" s="465"/>
      <c r="AM122" s="465"/>
      <c r="AN122" s="465"/>
      <c r="AO122" s="465"/>
      <c r="AP122" s="465"/>
      <c r="AQ122" s="465"/>
      <c r="AR122" s="465"/>
      <c r="AS122" s="465"/>
      <c r="AT122" s="465"/>
      <c r="AU122" s="465"/>
      <c r="AV122" s="465"/>
      <c r="AW122" s="465"/>
      <c r="AX122" s="465"/>
      <c r="AY122" s="465"/>
      <c r="AZ122" s="465"/>
      <c r="BA122" s="465"/>
      <c r="BB122" s="465"/>
      <c r="BC122" s="465"/>
      <c r="BD122" s="465"/>
      <c r="BE122" s="465"/>
      <c r="BF122" s="465"/>
      <c r="BG122" s="465"/>
      <c r="BH122" s="465"/>
      <c r="BI122" s="465"/>
      <c r="BJ122" s="465"/>
      <c r="BK122" s="465"/>
      <c r="BL122" s="465"/>
      <c r="BM122" s="465"/>
      <c r="BN122" s="465"/>
      <c r="BO122" s="465"/>
      <c r="BP122" s="465"/>
      <c r="BQ122" s="465"/>
      <c r="BR122" s="465"/>
      <c r="BS122" s="465"/>
      <c r="BT122" s="465"/>
      <c r="BU122" s="465"/>
      <c r="BV122" s="465"/>
      <c r="BW122" s="465"/>
      <c r="BX122" s="465"/>
      <c r="BY122" s="465"/>
      <c r="BZ122" s="465"/>
      <c r="CA122" s="465"/>
      <c r="CB122" s="465"/>
      <c r="CC122" s="465"/>
      <c r="CD122" s="465"/>
      <c r="CE122" s="465"/>
      <c r="CF122" s="465"/>
      <c r="CG122" s="465"/>
      <c r="CH122" s="465"/>
      <c r="CI122" s="465"/>
      <c r="CJ122" s="465"/>
      <c r="CK122" s="465"/>
      <c r="CL122" s="465"/>
      <c r="CM122" s="465"/>
      <c r="CN122" s="465"/>
      <c r="CO122" s="465"/>
      <c r="CP122" s="465"/>
      <c r="CQ122" s="465"/>
      <c r="CR122" s="465"/>
      <c r="CS122" s="465"/>
      <c r="CT122" s="465"/>
      <c r="CU122" s="465"/>
      <c r="CV122" s="465"/>
      <c r="CW122" s="465"/>
      <c r="CX122" s="465"/>
      <c r="CY122" s="465"/>
      <c r="CZ122" s="465"/>
      <c r="DA122" s="465"/>
    </row>
    <row r="123" spans="1:105" s="5" customFormat="1" ht="9.75" customHeight="1" x14ac:dyDescent="0.25">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c r="BM123" s="2"/>
      <c r="BN123" s="2"/>
      <c r="BO123" s="2"/>
      <c r="BP123" s="2"/>
      <c r="BQ123" s="2"/>
      <c r="BR123" s="2"/>
      <c r="BS123" s="2"/>
      <c r="BT123" s="2"/>
      <c r="BU123" s="2"/>
      <c r="BV123" s="2"/>
      <c r="BW123" s="2"/>
      <c r="BX123" s="2"/>
      <c r="BY123" s="2"/>
      <c r="BZ123" s="2"/>
      <c r="CA123" s="2"/>
      <c r="CB123" s="2"/>
      <c r="CC123" s="2"/>
      <c r="CD123" s="2"/>
      <c r="CE123" s="2"/>
      <c r="CF123" s="2"/>
      <c r="CG123" s="2"/>
      <c r="CH123" s="2"/>
      <c r="CI123" s="2"/>
      <c r="CJ123" s="2"/>
      <c r="CK123" s="2"/>
      <c r="CL123" s="2"/>
      <c r="CM123" s="2"/>
      <c r="CN123" s="2"/>
      <c r="CO123" s="2"/>
      <c r="CP123" s="2"/>
      <c r="CQ123" s="2"/>
      <c r="CR123" s="2"/>
      <c r="CS123" s="2"/>
      <c r="CT123" s="2"/>
      <c r="CU123" s="2"/>
      <c r="CV123" s="2"/>
      <c r="CW123" s="2"/>
      <c r="CX123" s="2"/>
      <c r="CY123" s="2"/>
      <c r="CZ123" s="2"/>
      <c r="DA123" s="2"/>
    </row>
    <row r="124" spans="1:105" s="5" customFormat="1" ht="15" customHeight="1" x14ac:dyDescent="0.25">
      <c r="A124" s="6" t="s">
        <v>11</v>
      </c>
      <c r="B124" s="6"/>
      <c r="C124" s="6"/>
      <c r="D124" s="6"/>
      <c r="E124" s="6"/>
      <c r="F124" s="6"/>
      <c r="G124" s="6"/>
      <c r="H124" s="6"/>
      <c r="I124" s="6"/>
      <c r="J124" s="6"/>
      <c r="K124" s="6"/>
      <c r="L124" s="6"/>
      <c r="M124" s="6"/>
      <c r="N124" s="6"/>
      <c r="O124" s="6"/>
      <c r="P124" s="6"/>
      <c r="Q124" s="6"/>
      <c r="R124" s="6"/>
      <c r="S124" s="6"/>
      <c r="T124" s="6"/>
      <c r="U124" s="6"/>
      <c r="V124" s="6"/>
      <c r="W124" s="6"/>
      <c r="X124" s="678" t="s">
        <v>277</v>
      </c>
      <c r="Y124" s="678"/>
      <c r="Z124" s="678"/>
      <c r="AA124" s="678"/>
      <c r="AB124" s="678"/>
      <c r="AC124" s="678"/>
      <c r="AD124" s="678"/>
      <c r="AE124" s="678"/>
      <c r="AF124" s="678"/>
      <c r="AG124" s="678"/>
      <c r="AH124" s="678"/>
      <c r="AI124" s="678"/>
      <c r="AJ124" s="678"/>
      <c r="AK124" s="678"/>
      <c r="AL124" s="678"/>
      <c r="AM124" s="678"/>
      <c r="AN124" s="678"/>
      <c r="AO124" s="678"/>
      <c r="AP124" s="678"/>
      <c r="AQ124" s="678"/>
      <c r="AR124" s="678"/>
      <c r="AS124" s="678"/>
      <c r="AT124" s="678"/>
      <c r="AU124" s="678"/>
      <c r="AV124" s="678"/>
      <c r="AW124" s="678"/>
      <c r="AX124" s="678"/>
      <c r="AY124" s="678"/>
      <c r="AZ124" s="678"/>
      <c r="BA124" s="678"/>
      <c r="BB124" s="678"/>
      <c r="BC124" s="678"/>
      <c r="BD124" s="678"/>
      <c r="BE124" s="678"/>
      <c r="BF124" s="678"/>
      <c r="BG124" s="678"/>
      <c r="BH124" s="678"/>
      <c r="BI124" s="678"/>
      <c r="BJ124" s="678"/>
      <c r="BK124" s="678"/>
      <c r="BL124" s="678"/>
      <c r="BM124" s="678"/>
      <c r="BN124" s="678"/>
      <c r="BO124" s="678"/>
      <c r="BP124" s="678"/>
      <c r="BQ124" s="678"/>
      <c r="BR124" s="678"/>
      <c r="BS124" s="678"/>
      <c r="BT124" s="678"/>
      <c r="BU124" s="678"/>
      <c r="BV124" s="678"/>
      <c r="BW124" s="678"/>
      <c r="BX124" s="678"/>
      <c r="BY124" s="678"/>
      <c r="BZ124" s="678"/>
      <c r="CA124" s="678"/>
      <c r="CB124" s="678"/>
      <c r="CC124" s="678"/>
      <c r="CD124" s="678"/>
      <c r="CE124" s="678"/>
      <c r="CF124" s="678"/>
      <c r="CG124" s="678"/>
      <c r="CH124" s="678"/>
      <c r="CI124" s="678"/>
      <c r="CJ124" s="678"/>
      <c r="CK124" s="678"/>
      <c r="CL124" s="678"/>
      <c r="CM124" s="678"/>
      <c r="CN124" s="678"/>
      <c r="CO124" s="678"/>
      <c r="CP124" s="678"/>
      <c r="CQ124" s="678"/>
      <c r="CR124" s="678"/>
      <c r="CS124" s="678"/>
      <c r="CT124" s="678"/>
      <c r="CU124" s="678"/>
      <c r="CV124" s="678"/>
      <c r="CW124" s="678"/>
      <c r="CX124" s="678"/>
      <c r="CY124" s="678"/>
      <c r="CZ124" s="678"/>
      <c r="DA124" s="678"/>
    </row>
    <row r="125" spans="1:105" ht="12" customHeight="1" x14ac:dyDescent="0.25">
      <c r="A125" s="6"/>
      <c r="B125" s="6"/>
      <c r="C125" s="6"/>
      <c r="D125" s="6"/>
      <c r="E125" s="6"/>
      <c r="F125" s="6"/>
      <c r="G125" s="6"/>
      <c r="H125" s="6"/>
      <c r="I125" s="6"/>
      <c r="J125" s="6"/>
      <c r="K125" s="6"/>
      <c r="L125" s="6"/>
      <c r="M125" s="6"/>
      <c r="N125" s="6"/>
      <c r="O125" s="6"/>
      <c r="P125" s="6"/>
      <c r="Q125" s="6"/>
      <c r="R125" s="6"/>
      <c r="S125" s="6"/>
      <c r="T125" s="6"/>
      <c r="U125" s="6"/>
      <c r="V125" s="6"/>
      <c r="W125" s="6"/>
      <c r="X125" s="11"/>
      <c r="Y125" s="11"/>
      <c r="Z125" s="11"/>
      <c r="AA125" s="11"/>
      <c r="AB125" s="11"/>
      <c r="AC125" s="11"/>
      <c r="AD125" s="11"/>
      <c r="AE125" s="11"/>
      <c r="AF125" s="11"/>
      <c r="AG125" s="11"/>
      <c r="AH125" s="11"/>
      <c r="AI125" s="11"/>
      <c r="AJ125" s="11"/>
      <c r="AK125" s="11"/>
      <c r="AL125" s="11"/>
      <c r="AM125" s="11"/>
      <c r="AN125" s="11"/>
      <c r="AO125" s="11"/>
      <c r="AP125" s="11"/>
      <c r="AQ125" s="11"/>
      <c r="AR125" s="11"/>
      <c r="AS125" s="11"/>
      <c r="AT125" s="11"/>
      <c r="AU125" s="11"/>
      <c r="AV125" s="11"/>
      <c r="AW125" s="11"/>
      <c r="AX125" s="11"/>
      <c r="AY125" s="11"/>
      <c r="AZ125" s="11"/>
      <c r="BA125" s="11"/>
      <c r="BB125" s="11"/>
      <c r="BC125" s="11"/>
      <c r="BD125" s="11"/>
      <c r="BE125" s="11"/>
      <c r="BF125" s="11"/>
      <c r="BG125" s="11"/>
      <c r="BH125" s="11"/>
      <c r="BI125" s="11"/>
      <c r="BJ125" s="11"/>
      <c r="BK125" s="11"/>
      <c r="BL125" s="11"/>
      <c r="BM125" s="11"/>
      <c r="BN125" s="11"/>
      <c r="BO125" s="11"/>
      <c r="BP125" s="11"/>
      <c r="BQ125" s="11"/>
      <c r="BR125" s="11"/>
      <c r="BS125" s="11"/>
      <c r="BT125" s="11"/>
      <c r="BU125" s="11"/>
      <c r="BV125" s="11"/>
      <c r="BW125" s="11"/>
      <c r="BX125" s="11"/>
      <c r="BY125" s="11"/>
      <c r="BZ125" s="11"/>
      <c r="CA125" s="11"/>
      <c r="CB125" s="11"/>
      <c r="CC125" s="11"/>
      <c r="CD125" s="11"/>
      <c r="CE125" s="11"/>
      <c r="CF125" s="11"/>
      <c r="CG125" s="11"/>
      <c r="CH125" s="11"/>
      <c r="CI125" s="11"/>
      <c r="CJ125" s="11"/>
      <c r="CK125" s="11"/>
      <c r="CL125" s="11"/>
      <c r="CM125" s="11"/>
      <c r="CN125" s="11"/>
      <c r="CO125" s="11"/>
      <c r="CP125" s="11"/>
      <c r="CQ125" s="11"/>
      <c r="CR125" s="11"/>
      <c r="CS125" s="11"/>
      <c r="CT125" s="11"/>
      <c r="CU125" s="11"/>
      <c r="CV125" s="11"/>
      <c r="CW125" s="11"/>
      <c r="CX125" s="11"/>
      <c r="CY125" s="11"/>
      <c r="CZ125" s="11"/>
      <c r="DA125" s="11"/>
    </row>
    <row r="126" spans="1:105" s="6" customFormat="1" ht="23.25" customHeight="1" x14ac:dyDescent="0.2">
      <c r="A126" s="443" t="s">
        <v>10</v>
      </c>
      <c r="B126" s="443"/>
      <c r="C126" s="443"/>
      <c r="D126" s="443"/>
      <c r="E126" s="443"/>
      <c r="F126" s="443"/>
      <c r="G126" s="443"/>
      <c r="H126" s="443"/>
      <c r="I126" s="443"/>
      <c r="J126" s="443"/>
      <c r="K126" s="443"/>
      <c r="L126" s="443"/>
      <c r="M126" s="443"/>
      <c r="N126" s="443"/>
      <c r="O126" s="443"/>
      <c r="P126" s="443"/>
      <c r="Q126" s="443"/>
      <c r="R126" s="443"/>
      <c r="S126" s="443"/>
      <c r="T126" s="443"/>
      <c r="U126" s="443"/>
      <c r="V126" s="443"/>
      <c r="W126" s="443"/>
      <c r="X126" s="443"/>
      <c r="Y126" s="443"/>
      <c r="Z126" s="443"/>
      <c r="AA126" s="443"/>
      <c r="AB126" s="443"/>
      <c r="AC126" s="443"/>
      <c r="AD126" s="443"/>
      <c r="AE126" s="443"/>
      <c r="AF126" s="443"/>
      <c r="AG126" s="443"/>
      <c r="AH126" s="443"/>
      <c r="AI126" s="443"/>
      <c r="AJ126" s="443"/>
      <c r="AK126" s="443"/>
      <c r="AL126" s="443"/>
      <c r="AM126" s="443"/>
      <c r="AN126" s="443"/>
      <c r="AO126" s="443"/>
      <c r="AP126" s="668" t="s">
        <v>142</v>
      </c>
      <c r="AQ126" s="668"/>
      <c r="AR126" s="668"/>
      <c r="AS126" s="668"/>
      <c r="AT126" s="668"/>
      <c r="AU126" s="668"/>
      <c r="AV126" s="668"/>
      <c r="AW126" s="668"/>
      <c r="AX126" s="668"/>
      <c r="AY126" s="668"/>
      <c r="AZ126" s="668"/>
      <c r="BA126" s="668"/>
      <c r="BB126" s="668"/>
      <c r="BC126" s="668"/>
      <c r="BD126" s="668"/>
      <c r="BE126" s="668"/>
      <c r="BF126" s="668"/>
      <c r="BG126" s="668"/>
      <c r="BH126" s="668"/>
      <c r="BI126" s="668"/>
      <c r="BJ126" s="668"/>
      <c r="BK126" s="668"/>
      <c r="BL126" s="668"/>
      <c r="BM126" s="668"/>
      <c r="BN126" s="668"/>
      <c r="BO126" s="668"/>
      <c r="BP126" s="668"/>
      <c r="BQ126" s="668"/>
      <c r="BR126" s="668"/>
      <c r="BS126" s="668"/>
      <c r="BT126" s="668"/>
      <c r="BU126" s="668"/>
      <c r="BV126" s="668"/>
      <c r="BW126" s="668"/>
      <c r="BX126" s="668"/>
      <c r="BY126" s="668"/>
      <c r="BZ126" s="668"/>
      <c r="CA126" s="668"/>
      <c r="CB126" s="668"/>
      <c r="CC126" s="668"/>
      <c r="CD126" s="668"/>
      <c r="CE126" s="668"/>
      <c r="CF126" s="668"/>
      <c r="CG126" s="668"/>
      <c r="CH126" s="668"/>
      <c r="CI126" s="668"/>
      <c r="CJ126" s="668"/>
      <c r="CK126" s="668"/>
      <c r="CL126" s="668"/>
      <c r="CM126" s="668"/>
      <c r="CN126" s="668"/>
      <c r="CO126" s="668"/>
      <c r="CP126" s="668"/>
      <c r="CQ126" s="668"/>
      <c r="CR126" s="668"/>
      <c r="CS126" s="668"/>
      <c r="CT126" s="668"/>
      <c r="CU126" s="668"/>
      <c r="CV126" s="668"/>
      <c r="CW126" s="668"/>
      <c r="CX126" s="668"/>
      <c r="CY126" s="668"/>
      <c r="CZ126" s="668"/>
      <c r="DA126" s="668"/>
    </row>
    <row r="127" spans="1:105" ht="8.25" customHeight="1" x14ac:dyDescent="0.25"/>
    <row r="128" spans="1:105" s="6" customFormat="1" ht="18.75" customHeight="1" x14ac:dyDescent="0.2">
      <c r="A128" s="465" t="s">
        <v>58</v>
      </c>
      <c r="B128" s="465"/>
      <c r="C128" s="465"/>
      <c r="D128" s="465"/>
      <c r="E128" s="465"/>
      <c r="F128" s="465"/>
      <c r="G128" s="465"/>
      <c r="H128" s="465"/>
      <c r="I128" s="465"/>
      <c r="J128" s="465"/>
      <c r="K128" s="465"/>
      <c r="L128" s="465"/>
      <c r="M128" s="465"/>
      <c r="N128" s="465"/>
      <c r="O128" s="465"/>
      <c r="P128" s="465"/>
      <c r="Q128" s="465"/>
      <c r="R128" s="465"/>
      <c r="S128" s="465"/>
      <c r="T128" s="465"/>
      <c r="U128" s="465"/>
      <c r="V128" s="465"/>
      <c r="W128" s="465"/>
      <c r="X128" s="465"/>
      <c r="Y128" s="465"/>
      <c r="Z128" s="465"/>
      <c r="AA128" s="465"/>
      <c r="AB128" s="465"/>
      <c r="AC128" s="465"/>
      <c r="AD128" s="465"/>
      <c r="AE128" s="465"/>
      <c r="AF128" s="465"/>
      <c r="AG128" s="465"/>
      <c r="AH128" s="465"/>
      <c r="AI128" s="465"/>
      <c r="AJ128" s="465"/>
      <c r="AK128" s="465"/>
      <c r="AL128" s="465"/>
      <c r="AM128" s="465"/>
      <c r="AN128" s="465"/>
      <c r="AO128" s="465"/>
      <c r="AP128" s="465"/>
      <c r="AQ128" s="465"/>
      <c r="AR128" s="465"/>
      <c r="AS128" s="465"/>
      <c r="AT128" s="465"/>
      <c r="AU128" s="465"/>
      <c r="AV128" s="465"/>
      <c r="AW128" s="465"/>
      <c r="AX128" s="465"/>
      <c r="AY128" s="465"/>
      <c r="AZ128" s="465"/>
      <c r="BA128" s="465"/>
      <c r="BB128" s="465"/>
      <c r="BC128" s="465"/>
      <c r="BD128" s="465"/>
      <c r="BE128" s="465"/>
      <c r="BF128" s="465"/>
      <c r="BG128" s="465"/>
      <c r="BH128" s="465"/>
      <c r="BI128" s="465"/>
      <c r="BJ128" s="465"/>
      <c r="BK128" s="465"/>
      <c r="BL128" s="465"/>
      <c r="BM128" s="465"/>
      <c r="BN128" s="465"/>
      <c r="BO128" s="465"/>
      <c r="BP128" s="465"/>
      <c r="BQ128" s="465"/>
      <c r="BR128" s="465"/>
      <c r="BS128" s="465"/>
      <c r="BT128" s="465"/>
      <c r="BU128" s="465"/>
      <c r="BV128" s="465"/>
      <c r="BW128" s="465"/>
      <c r="BX128" s="465"/>
      <c r="BY128" s="465"/>
      <c r="BZ128" s="465"/>
      <c r="CA128" s="465"/>
      <c r="CB128" s="465"/>
      <c r="CC128" s="465"/>
      <c r="CD128" s="465"/>
      <c r="CE128" s="465"/>
      <c r="CF128" s="465"/>
      <c r="CG128" s="465"/>
      <c r="CH128" s="465"/>
      <c r="CI128" s="465"/>
      <c r="CJ128" s="465"/>
      <c r="CK128" s="465"/>
      <c r="CL128" s="465"/>
      <c r="CM128" s="465"/>
      <c r="CN128" s="465"/>
      <c r="CO128" s="465"/>
      <c r="CP128" s="465"/>
      <c r="CQ128" s="465"/>
      <c r="CR128" s="465"/>
      <c r="CS128" s="465"/>
      <c r="CT128" s="465"/>
      <c r="CU128" s="465"/>
      <c r="CV128" s="465"/>
      <c r="CW128" s="465"/>
      <c r="CX128" s="465"/>
      <c r="CY128" s="465"/>
      <c r="CZ128" s="465"/>
      <c r="DA128" s="465"/>
    </row>
    <row r="129" spans="1:105" s="6" customFormat="1" ht="9" customHeight="1" x14ac:dyDescent="0.25">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c r="BN129" s="2"/>
      <c r="BO129" s="2"/>
      <c r="BP129" s="2"/>
      <c r="BQ129" s="2"/>
      <c r="BR129" s="2"/>
      <c r="BS129" s="2"/>
      <c r="BT129" s="2"/>
      <c r="BU129" s="2"/>
      <c r="BV129" s="2"/>
      <c r="BW129" s="2"/>
      <c r="BX129" s="2"/>
      <c r="BY129" s="2"/>
      <c r="BZ129" s="2"/>
      <c r="CA129" s="2"/>
      <c r="CB129" s="2"/>
      <c r="CC129" s="2"/>
      <c r="CD129" s="2"/>
      <c r="CE129" s="2"/>
      <c r="CF129" s="2"/>
      <c r="CG129" s="2"/>
      <c r="CH129" s="2"/>
      <c r="CI129" s="2"/>
      <c r="CJ129" s="2"/>
      <c r="CK129" s="2"/>
      <c r="CL129" s="2"/>
      <c r="CM129" s="2"/>
      <c r="CN129" s="2"/>
      <c r="CO129" s="2"/>
      <c r="CP129" s="2"/>
      <c r="CQ129" s="2"/>
      <c r="CR129" s="2"/>
      <c r="CS129" s="2"/>
      <c r="CT129" s="2"/>
      <c r="CU129" s="2"/>
      <c r="CV129" s="2"/>
      <c r="CW129" s="2"/>
      <c r="CX129" s="2"/>
      <c r="CY129" s="2"/>
      <c r="CZ129" s="2"/>
      <c r="DA129" s="2"/>
    </row>
    <row r="130" spans="1:105" s="6" customFormat="1" ht="27.75" customHeight="1" x14ac:dyDescent="0.2">
      <c r="A130" s="469" t="s">
        <v>0</v>
      </c>
      <c r="B130" s="470"/>
      <c r="C130" s="470"/>
      <c r="D130" s="470"/>
      <c r="E130" s="470"/>
      <c r="F130" s="470"/>
      <c r="G130" s="471"/>
      <c r="H130" s="469" t="s">
        <v>14</v>
      </c>
      <c r="I130" s="470"/>
      <c r="J130" s="470"/>
      <c r="K130" s="470"/>
      <c r="L130" s="470"/>
      <c r="M130" s="470"/>
      <c r="N130" s="470"/>
      <c r="O130" s="470"/>
      <c r="P130" s="470"/>
      <c r="Q130" s="470"/>
      <c r="R130" s="470"/>
      <c r="S130" s="470"/>
      <c r="T130" s="470"/>
      <c r="U130" s="470"/>
      <c r="V130" s="470"/>
      <c r="W130" s="470"/>
      <c r="X130" s="470"/>
      <c r="Y130" s="470"/>
      <c r="Z130" s="470"/>
      <c r="AA130" s="470"/>
      <c r="AB130" s="470"/>
      <c r="AC130" s="470"/>
      <c r="AD130" s="470"/>
      <c r="AE130" s="470"/>
      <c r="AF130" s="470"/>
      <c r="AG130" s="470"/>
      <c r="AH130" s="470"/>
      <c r="AI130" s="470"/>
      <c r="AJ130" s="470"/>
      <c r="AK130" s="470"/>
      <c r="AL130" s="470"/>
      <c r="AM130" s="470"/>
      <c r="AN130" s="470"/>
      <c r="AO130" s="471"/>
      <c r="AP130" s="469" t="s">
        <v>60</v>
      </c>
      <c r="AQ130" s="470"/>
      <c r="AR130" s="470"/>
      <c r="AS130" s="470"/>
      <c r="AT130" s="470"/>
      <c r="AU130" s="470"/>
      <c r="AV130" s="470"/>
      <c r="AW130" s="470"/>
      <c r="AX130" s="470"/>
      <c r="AY130" s="470"/>
      <c r="AZ130" s="470"/>
      <c r="BA130" s="470"/>
      <c r="BB130" s="470"/>
      <c r="BC130" s="470"/>
      <c r="BD130" s="470"/>
      <c r="BE130" s="471"/>
      <c r="BF130" s="469" t="s">
        <v>61</v>
      </c>
      <c r="BG130" s="470"/>
      <c r="BH130" s="470"/>
      <c r="BI130" s="470"/>
      <c r="BJ130" s="470"/>
      <c r="BK130" s="470"/>
      <c r="BL130" s="470"/>
      <c r="BM130" s="470"/>
      <c r="BN130" s="470"/>
      <c r="BO130" s="470"/>
      <c r="BP130" s="470"/>
      <c r="BQ130" s="470"/>
      <c r="BR130" s="470"/>
      <c r="BS130" s="470"/>
      <c r="BT130" s="470"/>
      <c r="BU130" s="471"/>
      <c r="BV130" s="469" t="s">
        <v>62</v>
      </c>
      <c r="BW130" s="470"/>
      <c r="BX130" s="470"/>
      <c r="BY130" s="470"/>
      <c r="BZ130" s="470"/>
      <c r="CA130" s="470"/>
      <c r="CB130" s="470"/>
      <c r="CC130" s="470"/>
      <c r="CD130" s="470"/>
      <c r="CE130" s="470"/>
      <c r="CF130" s="470"/>
      <c r="CG130" s="470"/>
      <c r="CH130" s="470"/>
      <c r="CI130" s="470"/>
      <c r="CJ130" s="470"/>
      <c r="CK130" s="471"/>
      <c r="CL130" s="469" t="s">
        <v>17</v>
      </c>
      <c r="CM130" s="470"/>
      <c r="CN130" s="470"/>
      <c r="CO130" s="470"/>
      <c r="CP130" s="470"/>
      <c r="CQ130" s="470"/>
      <c r="CR130" s="470"/>
      <c r="CS130" s="470"/>
      <c r="CT130" s="470"/>
      <c r="CU130" s="470"/>
      <c r="CV130" s="470"/>
      <c r="CW130" s="470"/>
      <c r="CX130" s="470"/>
      <c r="CY130" s="470"/>
      <c r="CZ130" s="470"/>
      <c r="DA130" s="471"/>
    </row>
    <row r="131" spans="1:105" ht="15" customHeight="1" x14ac:dyDescent="0.25">
      <c r="A131" s="472">
        <v>1</v>
      </c>
      <c r="B131" s="472"/>
      <c r="C131" s="472"/>
      <c r="D131" s="472"/>
      <c r="E131" s="472"/>
      <c r="F131" s="472"/>
      <c r="G131" s="472"/>
      <c r="H131" s="472">
        <v>2</v>
      </c>
      <c r="I131" s="472"/>
      <c r="J131" s="472"/>
      <c r="K131" s="472"/>
      <c r="L131" s="472"/>
      <c r="M131" s="472"/>
      <c r="N131" s="472"/>
      <c r="O131" s="472"/>
      <c r="P131" s="472"/>
      <c r="Q131" s="472"/>
      <c r="R131" s="472"/>
      <c r="S131" s="472"/>
      <c r="T131" s="472"/>
      <c r="U131" s="472"/>
      <c r="V131" s="472"/>
      <c r="W131" s="472"/>
      <c r="X131" s="472"/>
      <c r="Y131" s="472"/>
      <c r="Z131" s="472"/>
      <c r="AA131" s="472"/>
      <c r="AB131" s="472"/>
      <c r="AC131" s="472"/>
      <c r="AD131" s="472"/>
      <c r="AE131" s="472"/>
      <c r="AF131" s="472"/>
      <c r="AG131" s="472"/>
      <c r="AH131" s="472"/>
      <c r="AI131" s="472"/>
      <c r="AJ131" s="472"/>
      <c r="AK131" s="472"/>
      <c r="AL131" s="472"/>
      <c r="AM131" s="472"/>
      <c r="AN131" s="472"/>
      <c r="AO131" s="472"/>
      <c r="AP131" s="472">
        <v>3</v>
      </c>
      <c r="AQ131" s="472"/>
      <c r="AR131" s="472"/>
      <c r="AS131" s="472"/>
      <c r="AT131" s="472"/>
      <c r="AU131" s="472"/>
      <c r="AV131" s="472"/>
      <c r="AW131" s="472"/>
      <c r="AX131" s="472"/>
      <c r="AY131" s="472"/>
      <c r="AZ131" s="472"/>
      <c r="BA131" s="472"/>
      <c r="BB131" s="472"/>
      <c r="BC131" s="472"/>
      <c r="BD131" s="472"/>
      <c r="BE131" s="472"/>
      <c r="BF131" s="472">
        <v>4</v>
      </c>
      <c r="BG131" s="472"/>
      <c r="BH131" s="472"/>
      <c r="BI131" s="472"/>
      <c r="BJ131" s="472"/>
      <c r="BK131" s="472"/>
      <c r="BL131" s="472"/>
      <c r="BM131" s="472"/>
      <c r="BN131" s="472"/>
      <c r="BO131" s="472"/>
      <c r="BP131" s="472"/>
      <c r="BQ131" s="472"/>
      <c r="BR131" s="472"/>
      <c r="BS131" s="472"/>
      <c r="BT131" s="472"/>
      <c r="BU131" s="472"/>
      <c r="BV131" s="472">
        <v>5</v>
      </c>
      <c r="BW131" s="472"/>
      <c r="BX131" s="472"/>
      <c r="BY131" s="472"/>
      <c r="BZ131" s="472"/>
      <c r="CA131" s="472"/>
      <c r="CB131" s="472"/>
      <c r="CC131" s="472"/>
      <c r="CD131" s="472"/>
      <c r="CE131" s="472"/>
      <c r="CF131" s="472"/>
      <c r="CG131" s="472"/>
      <c r="CH131" s="472"/>
      <c r="CI131" s="472"/>
      <c r="CJ131" s="472"/>
      <c r="CK131" s="472"/>
      <c r="CL131" s="472">
        <v>6</v>
      </c>
      <c r="CM131" s="472"/>
      <c r="CN131" s="472"/>
      <c r="CO131" s="472"/>
      <c r="CP131" s="472"/>
      <c r="CQ131" s="472"/>
      <c r="CR131" s="472"/>
      <c r="CS131" s="472"/>
      <c r="CT131" s="472"/>
      <c r="CU131" s="472"/>
      <c r="CV131" s="472"/>
      <c r="CW131" s="472"/>
      <c r="CX131" s="472"/>
      <c r="CY131" s="472"/>
      <c r="CZ131" s="472"/>
      <c r="DA131" s="472"/>
    </row>
    <row r="132" spans="1:105" s="6" customFormat="1" ht="17.25" customHeight="1" x14ac:dyDescent="0.2">
      <c r="A132" s="411" t="s">
        <v>26</v>
      </c>
      <c r="B132" s="411"/>
      <c r="C132" s="411"/>
      <c r="D132" s="411"/>
      <c r="E132" s="411"/>
      <c r="F132" s="411"/>
      <c r="G132" s="411"/>
      <c r="H132" s="418" t="s">
        <v>88</v>
      </c>
      <c r="I132" s="418"/>
      <c r="J132" s="418"/>
      <c r="K132" s="418"/>
      <c r="L132" s="418"/>
      <c r="M132" s="418"/>
      <c r="N132" s="418"/>
      <c r="O132" s="418"/>
      <c r="P132" s="418"/>
      <c r="Q132" s="418"/>
      <c r="R132" s="418"/>
      <c r="S132" s="418"/>
      <c r="T132" s="418"/>
      <c r="U132" s="418"/>
      <c r="V132" s="418"/>
      <c r="W132" s="418"/>
      <c r="X132" s="418"/>
      <c r="Y132" s="418"/>
      <c r="Z132" s="418"/>
      <c r="AA132" s="418"/>
      <c r="AB132" s="418"/>
      <c r="AC132" s="418"/>
      <c r="AD132" s="418"/>
      <c r="AE132" s="418"/>
      <c r="AF132" s="418"/>
      <c r="AG132" s="418"/>
      <c r="AH132" s="418"/>
      <c r="AI132" s="418"/>
      <c r="AJ132" s="418"/>
      <c r="AK132" s="418"/>
      <c r="AL132" s="418"/>
      <c r="AM132" s="418"/>
      <c r="AN132" s="418"/>
      <c r="AO132" s="418"/>
      <c r="AP132" s="404">
        <v>2</v>
      </c>
      <c r="AQ132" s="404"/>
      <c r="AR132" s="404"/>
      <c r="AS132" s="404"/>
      <c r="AT132" s="404"/>
      <c r="AU132" s="404"/>
      <c r="AV132" s="404"/>
      <c r="AW132" s="404"/>
      <c r="AX132" s="404"/>
      <c r="AY132" s="404"/>
      <c r="AZ132" s="404"/>
      <c r="BA132" s="404"/>
      <c r="BB132" s="404"/>
      <c r="BC132" s="404"/>
      <c r="BD132" s="404"/>
      <c r="BE132" s="404"/>
      <c r="BF132" s="404">
        <v>12</v>
      </c>
      <c r="BG132" s="404"/>
      <c r="BH132" s="404"/>
      <c r="BI132" s="404"/>
      <c r="BJ132" s="404"/>
      <c r="BK132" s="404"/>
      <c r="BL132" s="404"/>
      <c r="BM132" s="404"/>
      <c r="BN132" s="404"/>
      <c r="BO132" s="404"/>
      <c r="BP132" s="404"/>
      <c r="BQ132" s="404"/>
      <c r="BR132" s="404"/>
      <c r="BS132" s="404"/>
      <c r="BT132" s="404"/>
      <c r="BU132" s="404"/>
      <c r="BV132" s="551">
        <v>1000</v>
      </c>
      <c r="BW132" s="551"/>
      <c r="BX132" s="551"/>
      <c r="BY132" s="551"/>
      <c r="BZ132" s="551"/>
      <c r="CA132" s="551"/>
      <c r="CB132" s="551"/>
      <c r="CC132" s="551"/>
      <c r="CD132" s="551"/>
      <c r="CE132" s="551"/>
      <c r="CF132" s="551"/>
      <c r="CG132" s="551"/>
      <c r="CH132" s="551"/>
      <c r="CI132" s="551"/>
      <c r="CJ132" s="551"/>
      <c r="CK132" s="551"/>
      <c r="CL132" s="551">
        <f t="shared" ref="CL132:CL141" si="0">AP132*BF132*BV132</f>
        <v>24000</v>
      </c>
      <c r="CM132" s="551"/>
      <c r="CN132" s="551"/>
      <c r="CO132" s="551"/>
      <c r="CP132" s="551"/>
      <c r="CQ132" s="551"/>
      <c r="CR132" s="551"/>
      <c r="CS132" s="551"/>
      <c r="CT132" s="551"/>
      <c r="CU132" s="551"/>
      <c r="CV132" s="551"/>
      <c r="CW132" s="551"/>
      <c r="CX132" s="551"/>
      <c r="CY132" s="551"/>
      <c r="CZ132" s="551"/>
      <c r="DA132" s="551"/>
    </row>
    <row r="133" spans="1:105" ht="12.75" customHeight="1" x14ac:dyDescent="0.25">
      <c r="A133" s="411" t="s">
        <v>30</v>
      </c>
      <c r="B133" s="411"/>
      <c r="C133" s="411"/>
      <c r="D133" s="411"/>
      <c r="E133" s="411"/>
      <c r="F133" s="411"/>
      <c r="G133" s="411"/>
      <c r="H133" s="418" t="s">
        <v>89</v>
      </c>
      <c r="I133" s="418"/>
      <c r="J133" s="418"/>
      <c r="K133" s="418"/>
      <c r="L133" s="418"/>
      <c r="M133" s="418"/>
      <c r="N133" s="418"/>
      <c r="O133" s="418"/>
      <c r="P133" s="418"/>
      <c r="Q133" s="418"/>
      <c r="R133" s="418"/>
      <c r="S133" s="418"/>
      <c r="T133" s="418"/>
      <c r="U133" s="418"/>
      <c r="V133" s="418"/>
      <c r="W133" s="418"/>
      <c r="X133" s="418"/>
      <c r="Y133" s="418"/>
      <c r="Z133" s="418"/>
      <c r="AA133" s="418"/>
      <c r="AB133" s="418"/>
      <c r="AC133" s="418"/>
      <c r="AD133" s="418"/>
      <c r="AE133" s="418"/>
      <c r="AF133" s="418"/>
      <c r="AG133" s="418"/>
      <c r="AH133" s="418"/>
      <c r="AI133" s="418"/>
      <c r="AJ133" s="418"/>
      <c r="AK133" s="418"/>
      <c r="AL133" s="418"/>
      <c r="AM133" s="418"/>
      <c r="AN133" s="418"/>
      <c r="AO133" s="418"/>
      <c r="AP133" s="404"/>
      <c r="AQ133" s="404"/>
      <c r="AR133" s="404"/>
      <c r="AS133" s="404"/>
      <c r="AT133" s="404"/>
      <c r="AU133" s="404"/>
      <c r="AV133" s="404"/>
      <c r="AW133" s="404"/>
      <c r="AX133" s="404"/>
      <c r="AY133" s="404"/>
      <c r="AZ133" s="404"/>
      <c r="BA133" s="404"/>
      <c r="BB133" s="404"/>
      <c r="BC133" s="404"/>
      <c r="BD133" s="404"/>
      <c r="BE133" s="404"/>
      <c r="BF133" s="404"/>
      <c r="BG133" s="404"/>
      <c r="BH133" s="404"/>
      <c r="BI133" s="404"/>
      <c r="BJ133" s="404"/>
      <c r="BK133" s="404"/>
      <c r="BL133" s="404"/>
      <c r="BM133" s="404"/>
      <c r="BN133" s="404"/>
      <c r="BO133" s="404"/>
      <c r="BP133" s="404"/>
      <c r="BQ133" s="404"/>
      <c r="BR133" s="404"/>
      <c r="BS133" s="404"/>
      <c r="BT133" s="404"/>
      <c r="BU133" s="404"/>
      <c r="BV133" s="551"/>
      <c r="BW133" s="551"/>
      <c r="BX133" s="551"/>
      <c r="BY133" s="551"/>
      <c r="BZ133" s="551"/>
      <c r="CA133" s="551"/>
      <c r="CB133" s="551"/>
      <c r="CC133" s="551"/>
      <c r="CD133" s="551"/>
      <c r="CE133" s="551"/>
      <c r="CF133" s="551"/>
      <c r="CG133" s="551"/>
      <c r="CH133" s="551"/>
      <c r="CI133" s="551"/>
      <c r="CJ133" s="551"/>
      <c r="CK133" s="551"/>
      <c r="CL133" s="551">
        <f t="shared" si="0"/>
        <v>0</v>
      </c>
      <c r="CM133" s="551"/>
      <c r="CN133" s="551"/>
      <c r="CO133" s="551"/>
      <c r="CP133" s="551"/>
      <c r="CQ133" s="551"/>
      <c r="CR133" s="551"/>
      <c r="CS133" s="551"/>
      <c r="CT133" s="551"/>
      <c r="CU133" s="551"/>
      <c r="CV133" s="551"/>
      <c r="CW133" s="551"/>
      <c r="CX133" s="551"/>
      <c r="CY133" s="551"/>
      <c r="CZ133" s="551"/>
      <c r="DA133" s="551"/>
    </row>
    <row r="134" spans="1:105" s="3" customFormat="1" ht="13.5" customHeight="1" x14ac:dyDescent="0.2">
      <c r="A134" s="411" t="s">
        <v>36</v>
      </c>
      <c r="B134" s="411"/>
      <c r="C134" s="411"/>
      <c r="D134" s="411"/>
      <c r="E134" s="411"/>
      <c r="F134" s="411"/>
      <c r="G134" s="411"/>
      <c r="H134" s="418" t="s">
        <v>90</v>
      </c>
      <c r="I134" s="418"/>
      <c r="J134" s="418"/>
      <c r="K134" s="418"/>
      <c r="L134" s="418"/>
      <c r="M134" s="418"/>
      <c r="N134" s="418"/>
      <c r="O134" s="418"/>
      <c r="P134" s="418"/>
      <c r="Q134" s="418"/>
      <c r="R134" s="418"/>
      <c r="S134" s="418"/>
      <c r="T134" s="418"/>
      <c r="U134" s="418"/>
      <c r="V134" s="418"/>
      <c r="W134" s="418"/>
      <c r="X134" s="418"/>
      <c r="Y134" s="418"/>
      <c r="Z134" s="418"/>
      <c r="AA134" s="418"/>
      <c r="AB134" s="418"/>
      <c r="AC134" s="418"/>
      <c r="AD134" s="418"/>
      <c r="AE134" s="418"/>
      <c r="AF134" s="418"/>
      <c r="AG134" s="418"/>
      <c r="AH134" s="418"/>
      <c r="AI134" s="418"/>
      <c r="AJ134" s="418"/>
      <c r="AK134" s="418"/>
      <c r="AL134" s="418"/>
      <c r="AM134" s="418"/>
      <c r="AN134" s="418"/>
      <c r="AO134" s="418"/>
      <c r="AP134" s="404"/>
      <c r="AQ134" s="404"/>
      <c r="AR134" s="404"/>
      <c r="AS134" s="404"/>
      <c r="AT134" s="404"/>
      <c r="AU134" s="404"/>
      <c r="AV134" s="404"/>
      <c r="AW134" s="404"/>
      <c r="AX134" s="404"/>
      <c r="AY134" s="404"/>
      <c r="AZ134" s="404"/>
      <c r="BA134" s="404"/>
      <c r="BB134" s="404"/>
      <c r="BC134" s="404"/>
      <c r="BD134" s="404"/>
      <c r="BE134" s="404"/>
      <c r="BF134" s="404"/>
      <c r="BG134" s="404"/>
      <c r="BH134" s="404"/>
      <c r="BI134" s="404"/>
      <c r="BJ134" s="404"/>
      <c r="BK134" s="404"/>
      <c r="BL134" s="404"/>
      <c r="BM134" s="404"/>
      <c r="BN134" s="404"/>
      <c r="BO134" s="404"/>
      <c r="BP134" s="404"/>
      <c r="BQ134" s="404"/>
      <c r="BR134" s="404"/>
      <c r="BS134" s="404"/>
      <c r="BT134" s="404"/>
      <c r="BU134" s="404"/>
      <c r="BV134" s="551"/>
      <c r="BW134" s="551"/>
      <c r="BX134" s="551"/>
      <c r="BY134" s="551"/>
      <c r="BZ134" s="551"/>
      <c r="CA134" s="551"/>
      <c r="CB134" s="551"/>
      <c r="CC134" s="551"/>
      <c r="CD134" s="551"/>
      <c r="CE134" s="551"/>
      <c r="CF134" s="551"/>
      <c r="CG134" s="551"/>
      <c r="CH134" s="551"/>
      <c r="CI134" s="551"/>
      <c r="CJ134" s="551"/>
      <c r="CK134" s="551"/>
      <c r="CL134" s="551">
        <f t="shared" si="0"/>
        <v>0</v>
      </c>
      <c r="CM134" s="551"/>
      <c r="CN134" s="551"/>
      <c r="CO134" s="551"/>
      <c r="CP134" s="551"/>
      <c r="CQ134" s="551"/>
      <c r="CR134" s="551"/>
      <c r="CS134" s="551"/>
      <c r="CT134" s="551"/>
      <c r="CU134" s="551"/>
      <c r="CV134" s="551"/>
      <c r="CW134" s="551"/>
      <c r="CX134" s="551"/>
      <c r="CY134" s="551"/>
      <c r="CZ134" s="551"/>
      <c r="DA134" s="551"/>
    </row>
    <row r="135" spans="1:105" s="4" customFormat="1" ht="12.75" customHeight="1" x14ac:dyDescent="0.2">
      <c r="A135" s="411" t="s">
        <v>99</v>
      </c>
      <c r="B135" s="411"/>
      <c r="C135" s="411"/>
      <c r="D135" s="411"/>
      <c r="E135" s="411"/>
      <c r="F135" s="411"/>
      <c r="G135" s="411"/>
      <c r="H135" s="418" t="s">
        <v>91</v>
      </c>
      <c r="I135" s="418"/>
      <c r="J135" s="418"/>
      <c r="K135" s="418"/>
      <c r="L135" s="418"/>
      <c r="M135" s="418"/>
      <c r="N135" s="418"/>
      <c r="O135" s="418"/>
      <c r="P135" s="418"/>
      <c r="Q135" s="418"/>
      <c r="R135" s="418"/>
      <c r="S135" s="418"/>
      <c r="T135" s="418"/>
      <c r="U135" s="418"/>
      <c r="V135" s="418"/>
      <c r="W135" s="418"/>
      <c r="X135" s="418"/>
      <c r="Y135" s="418"/>
      <c r="Z135" s="418"/>
      <c r="AA135" s="418"/>
      <c r="AB135" s="418"/>
      <c r="AC135" s="418"/>
      <c r="AD135" s="418"/>
      <c r="AE135" s="418"/>
      <c r="AF135" s="418"/>
      <c r="AG135" s="418"/>
      <c r="AH135" s="418"/>
      <c r="AI135" s="418"/>
      <c r="AJ135" s="418"/>
      <c r="AK135" s="418"/>
      <c r="AL135" s="418"/>
      <c r="AM135" s="418"/>
      <c r="AN135" s="418"/>
      <c r="AO135" s="418"/>
      <c r="AP135" s="404">
        <v>16</v>
      </c>
      <c r="AQ135" s="404"/>
      <c r="AR135" s="404"/>
      <c r="AS135" s="404"/>
      <c r="AT135" s="404"/>
      <c r="AU135" s="404"/>
      <c r="AV135" s="404"/>
      <c r="AW135" s="404"/>
      <c r="AX135" s="404"/>
      <c r="AY135" s="404"/>
      <c r="AZ135" s="404"/>
      <c r="BA135" s="404"/>
      <c r="BB135" s="404"/>
      <c r="BC135" s="404"/>
      <c r="BD135" s="404"/>
      <c r="BE135" s="404"/>
      <c r="BF135" s="404">
        <v>12</v>
      </c>
      <c r="BG135" s="404"/>
      <c r="BH135" s="404"/>
      <c r="BI135" s="404"/>
      <c r="BJ135" s="404"/>
      <c r="BK135" s="404"/>
      <c r="BL135" s="404"/>
      <c r="BM135" s="404"/>
      <c r="BN135" s="404"/>
      <c r="BO135" s="404"/>
      <c r="BP135" s="404"/>
      <c r="BQ135" s="404"/>
      <c r="BR135" s="404"/>
      <c r="BS135" s="404"/>
      <c r="BT135" s="404"/>
      <c r="BU135" s="404"/>
      <c r="BV135" s="551">
        <v>300</v>
      </c>
      <c r="BW135" s="551"/>
      <c r="BX135" s="551"/>
      <c r="BY135" s="551"/>
      <c r="BZ135" s="551"/>
      <c r="CA135" s="551"/>
      <c r="CB135" s="551"/>
      <c r="CC135" s="551"/>
      <c r="CD135" s="551"/>
      <c r="CE135" s="551"/>
      <c r="CF135" s="551"/>
      <c r="CG135" s="551"/>
      <c r="CH135" s="551"/>
      <c r="CI135" s="551"/>
      <c r="CJ135" s="551"/>
      <c r="CK135" s="551"/>
      <c r="CL135" s="551">
        <f t="shared" si="0"/>
        <v>57600</v>
      </c>
      <c r="CM135" s="551"/>
      <c r="CN135" s="551"/>
      <c r="CO135" s="551"/>
      <c r="CP135" s="551"/>
      <c r="CQ135" s="551"/>
      <c r="CR135" s="551"/>
      <c r="CS135" s="551"/>
      <c r="CT135" s="551"/>
      <c r="CU135" s="551"/>
      <c r="CV135" s="551"/>
      <c r="CW135" s="551"/>
      <c r="CX135" s="551"/>
      <c r="CY135" s="551"/>
      <c r="CZ135" s="551"/>
      <c r="DA135" s="551"/>
    </row>
    <row r="136" spans="1:105" s="5" customFormat="1" ht="15" customHeight="1" x14ac:dyDescent="0.2">
      <c r="A136" s="411" t="s">
        <v>100</v>
      </c>
      <c r="B136" s="411"/>
      <c r="C136" s="411"/>
      <c r="D136" s="411"/>
      <c r="E136" s="411"/>
      <c r="F136" s="411"/>
      <c r="G136" s="411"/>
      <c r="H136" s="418" t="s">
        <v>92</v>
      </c>
      <c r="I136" s="418"/>
      <c r="J136" s="418"/>
      <c r="K136" s="418"/>
      <c r="L136" s="418"/>
      <c r="M136" s="418"/>
      <c r="N136" s="418"/>
      <c r="O136" s="418"/>
      <c r="P136" s="418"/>
      <c r="Q136" s="418"/>
      <c r="R136" s="418"/>
      <c r="S136" s="418"/>
      <c r="T136" s="418"/>
      <c r="U136" s="418"/>
      <c r="V136" s="418"/>
      <c r="W136" s="418"/>
      <c r="X136" s="418"/>
      <c r="Y136" s="418"/>
      <c r="Z136" s="418"/>
      <c r="AA136" s="418"/>
      <c r="AB136" s="418"/>
      <c r="AC136" s="418"/>
      <c r="AD136" s="418"/>
      <c r="AE136" s="418"/>
      <c r="AF136" s="418"/>
      <c r="AG136" s="418"/>
      <c r="AH136" s="418"/>
      <c r="AI136" s="418"/>
      <c r="AJ136" s="418"/>
      <c r="AK136" s="418"/>
      <c r="AL136" s="418"/>
      <c r="AM136" s="418"/>
      <c r="AN136" s="418"/>
      <c r="AO136" s="418"/>
      <c r="AP136" s="404"/>
      <c r="AQ136" s="404"/>
      <c r="AR136" s="404"/>
      <c r="AS136" s="404"/>
      <c r="AT136" s="404"/>
      <c r="AU136" s="404"/>
      <c r="AV136" s="404"/>
      <c r="AW136" s="404"/>
      <c r="AX136" s="404"/>
      <c r="AY136" s="404"/>
      <c r="AZ136" s="404"/>
      <c r="BA136" s="404"/>
      <c r="BB136" s="404"/>
      <c r="BC136" s="404"/>
      <c r="BD136" s="404"/>
      <c r="BE136" s="404"/>
      <c r="BF136" s="404"/>
      <c r="BG136" s="404"/>
      <c r="BH136" s="404"/>
      <c r="BI136" s="404"/>
      <c r="BJ136" s="404"/>
      <c r="BK136" s="404"/>
      <c r="BL136" s="404"/>
      <c r="BM136" s="404"/>
      <c r="BN136" s="404"/>
      <c r="BO136" s="404"/>
      <c r="BP136" s="404"/>
      <c r="BQ136" s="404"/>
      <c r="BR136" s="404"/>
      <c r="BS136" s="404"/>
      <c r="BT136" s="404"/>
      <c r="BU136" s="404"/>
      <c r="BV136" s="551"/>
      <c r="BW136" s="551"/>
      <c r="BX136" s="551"/>
      <c r="BY136" s="551"/>
      <c r="BZ136" s="551"/>
      <c r="CA136" s="551"/>
      <c r="CB136" s="551"/>
      <c r="CC136" s="551"/>
      <c r="CD136" s="551"/>
      <c r="CE136" s="551"/>
      <c r="CF136" s="551"/>
      <c r="CG136" s="551"/>
      <c r="CH136" s="551"/>
      <c r="CI136" s="551"/>
      <c r="CJ136" s="551"/>
      <c r="CK136" s="551"/>
      <c r="CL136" s="551">
        <f t="shared" si="0"/>
        <v>0</v>
      </c>
      <c r="CM136" s="551"/>
      <c r="CN136" s="551"/>
      <c r="CO136" s="551"/>
      <c r="CP136" s="551"/>
      <c r="CQ136" s="551"/>
      <c r="CR136" s="551"/>
      <c r="CS136" s="551"/>
      <c r="CT136" s="551"/>
      <c r="CU136" s="551"/>
      <c r="CV136" s="551"/>
      <c r="CW136" s="551"/>
      <c r="CX136" s="551"/>
      <c r="CY136" s="551"/>
      <c r="CZ136" s="551"/>
      <c r="DA136" s="551"/>
    </row>
    <row r="137" spans="1:105" s="5" customFormat="1" ht="15" customHeight="1" x14ac:dyDescent="0.2">
      <c r="A137" s="411" t="s">
        <v>101</v>
      </c>
      <c r="B137" s="411"/>
      <c r="C137" s="411"/>
      <c r="D137" s="411"/>
      <c r="E137" s="411"/>
      <c r="F137" s="411"/>
      <c r="G137" s="411"/>
      <c r="H137" s="418" t="s">
        <v>93</v>
      </c>
      <c r="I137" s="418"/>
      <c r="J137" s="418"/>
      <c r="K137" s="418"/>
      <c r="L137" s="418"/>
      <c r="M137" s="418"/>
      <c r="N137" s="418"/>
      <c r="O137" s="418"/>
      <c r="P137" s="418"/>
      <c r="Q137" s="418"/>
      <c r="R137" s="418"/>
      <c r="S137" s="418"/>
      <c r="T137" s="418"/>
      <c r="U137" s="418"/>
      <c r="V137" s="418"/>
      <c r="W137" s="418"/>
      <c r="X137" s="418"/>
      <c r="Y137" s="418"/>
      <c r="Z137" s="418"/>
      <c r="AA137" s="418"/>
      <c r="AB137" s="418"/>
      <c r="AC137" s="418"/>
      <c r="AD137" s="418"/>
      <c r="AE137" s="418"/>
      <c r="AF137" s="418"/>
      <c r="AG137" s="418"/>
      <c r="AH137" s="418"/>
      <c r="AI137" s="418"/>
      <c r="AJ137" s="418"/>
      <c r="AK137" s="418"/>
      <c r="AL137" s="418"/>
      <c r="AM137" s="418"/>
      <c r="AN137" s="418"/>
      <c r="AO137" s="418"/>
      <c r="AP137" s="404">
        <v>2</v>
      </c>
      <c r="AQ137" s="404"/>
      <c r="AR137" s="404"/>
      <c r="AS137" s="404"/>
      <c r="AT137" s="404"/>
      <c r="AU137" s="404"/>
      <c r="AV137" s="404"/>
      <c r="AW137" s="404"/>
      <c r="AX137" s="404"/>
      <c r="AY137" s="404"/>
      <c r="AZ137" s="404"/>
      <c r="BA137" s="404"/>
      <c r="BB137" s="404"/>
      <c r="BC137" s="404"/>
      <c r="BD137" s="404"/>
      <c r="BE137" s="404"/>
      <c r="BF137" s="404">
        <v>12</v>
      </c>
      <c r="BG137" s="404"/>
      <c r="BH137" s="404"/>
      <c r="BI137" s="404"/>
      <c r="BJ137" s="404"/>
      <c r="BK137" s="404"/>
      <c r="BL137" s="404"/>
      <c r="BM137" s="404"/>
      <c r="BN137" s="404"/>
      <c r="BO137" s="404"/>
      <c r="BP137" s="404"/>
      <c r="BQ137" s="404"/>
      <c r="BR137" s="404"/>
      <c r="BS137" s="404"/>
      <c r="BT137" s="404"/>
      <c r="BU137" s="404"/>
      <c r="BV137" s="551">
        <v>6700</v>
      </c>
      <c r="BW137" s="551"/>
      <c r="BX137" s="551"/>
      <c r="BY137" s="551"/>
      <c r="BZ137" s="551"/>
      <c r="CA137" s="551"/>
      <c r="CB137" s="551"/>
      <c r="CC137" s="551"/>
      <c r="CD137" s="551"/>
      <c r="CE137" s="551"/>
      <c r="CF137" s="551"/>
      <c r="CG137" s="551"/>
      <c r="CH137" s="551"/>
      <c r="CI137" s="551"/>
      <c r="CJ137" s="551"/>
      <c r="CK137" s="551"/>
      <c r="CL137" s="551">
        <f>AP137*BF137*BV137</f>
        <v>160800</v>
      </c>
      <c r="CM137" s="551"/>
      <c r="CN137" s="551"/>
      <c r="CO137" s="551"/>
      <c r="CP137" s="551"/>
      <c r="CQ137" s="551"/>
      <c r="CR137" s="551"/>
      <c r="CS137" s="551"/>
      <c r="CT137" s="551"/>
      <c r="CU137" s="551"/>
      <c r="CV137" s="551"/>
      <c r="CW137" s="551"/>
      <c r="CX137" s="551"/>
      <c r="CY137" s="551"/>
      <c r="CZ137" s="551"/>
      <c r="DA137" s="551"/>
    </row>
    <row r="138" spans="1:105" s="5" customFormat="1" ht="15" customHeight="1" x14ac:dyDescent="0.2">
      <c r="A138" s="411" t="s">
        <v>102</v>
      </c>
      <c r="B138" s="411"/>
      <c r="C138" s="411"/>
      <c r="D138" s="411"/>
      <c r="E138" s="411"/>
      <c r="F138" s="411"/>
      <c r="G138" s="411"/>
      <c r="H138" s="418" t="s">
        <v>94</v>
      </c>
      <c r="I138" s="418"/>
      <c r="J138" s="418"/>
      <c r="K138" s="418"/>
      <c r="L138" s="418"/>
      <c r="M138" s="418"/>
      <c r="N138" s="418"/>
      <c r="O138" s="418"/>
      <c r="P138" s="418"/>
      <c r="Q138" s="418"/>
      <c r="R138" s="418"/>
      <c r="S138" s="418"/>
      <c r="T138" s="418"/>
      <c r="U138" s="418"/>
      <c r="V138" s="418"/>
      <c r="W138" s="418"/>
      <c r="X138" s="418"/>
      <c r="Y138" s="418"/>
      <c r="Z138" s="418"/>
      <c r="AA138" s="418"/>
      <c r="AB138" s="418"/>
      <c r="AC138" s="418"/>
      <c r="AD138" s="418"/>
      <c r="AE138" s="418"/>
      <c r="AF138" s="418"/>
      <c r="AG138" s="418"/>
      <c r="AH138" s="418"/>
      <c r="AI138" s="418"/>
      <c r="AJ138" s="418"/>
      <c r="AK138" s="418"/>
      <c r="AL138" s="418"/>
      <c r="AM138" s="418"/>
      <c r="AN138" s="418"/>
      <c r="AO138" s="418"/>
      <c r="AP138" s="404"/>
      <c r="AQ138" s="404"/>
      <c r="AR138" s="404"/>
      <c r="AS138" s="404"/>
      <c r="AT138" s="404"/>
      <c r="AU138" s="404"/>
      <c r="AV138" s="404"/>
      <c r="AW138" s="404"/>
      <c r="AX138" s="404"/>
      <c r="AY138" s="404"/>
      <c r="AZ138" s="404"/>
      <c r="BA138" s="404"/>
      <c r="BB138" s="404"/>
      <c r="BC138" s="404"/>
      <c r="BD138" s="404"/>
      <c r="BE138" s="404"/>
      <c r="BF138" s="404"/>
      <c r="BG138" s="404"/>
      <c r="BH138" s="404"/>
      <c r="BI138" s="404"/>
      <c r="BJ138" s="404"/>
      <c r="BK138" s="404"/>
      <c r="BL138" s="404"/>
      <c r="BM138" s="404"/>
      <c r="BN138" s="404"/>
      <c r="BO138" s="404"/>
      <c r="BP138" s="404"/>
      <c r="BQ138" s="404"/>
      <c r="BR138" s="404"/>
      <c r="BS138" s="404"/>
      <c r="BT138" s="404"/>
      <c r="BU138" s="404"/>
      <c r="BV138" s="551"/>
      <c r="BW138" s="551"/>
      <c r="BX138" s="551"/>
      <c r="BY138" s="551"/>
      <c r="BZ138" s="551"/>
      <c r="CA138" s="551"/>
      <c r="CB138" s="551"/>
      <c r="CC138" s="551"/>
      <c r="CD138" s="551"/>
      <c r="CE138" s="551"/>
      <c r="CF138" s="551"/>
      <c r="CG138" s="551"/>
      <c r="CH138" s="551"/>
      <c r="CI138" s="551"/>
      <c r="CJ138" s="551"/>
      <c r="CK138" s="551"/>
      <c r="CL138" s="551">
        <f t="shared" si="0"/>
        <v>0</v>
      </c>
      <c r="CM138" s="551"/>
      <c r="CN138" s="551"/>
      <c r="CO138" s="551"/>
      <c r="CP138" s="551"/>
      <c r="CQ138" s="551"/>
      <c r="CR138" s="551"/>
      <c r="CS138" s="551"/>
      <c r="CT138" s="551"/>
      <c r="CU138" s="551"/>
      <c r="CV138" s="551"/>
      <c r="CW138" s="551"/>
      <c r="CX138" s="551"/>
      <c r="CY138" s="551"/>
      <c r="CZ138" s="551"/>
      <c r="DA138" s="551"/>
    </row>
    <row r="139" spans="1:105" s="5" customFormat="1" ht="15" customHeight="1" x14ac:dyDescent="0.2">
      <c r="A139" s="411" t="s">
        <v>103</v>
      </c>
      <c r="B139" s="411"/>
      <c r="C139" s="411"/>
      <c r="D139" s="411"/>
      <c r="E139" s="411"/>
      <c r="F139" s="411"/>
      <c r="G139" s="411"/>
      <c r="H139" s="418" t="s">
        <v>707</v>
      </c>
      <c r="I139" s="418"/>
      <c r="J139" s="418"/>
      <c r="K139" s="418"/>
      <c r="L139" s="418"/>
      <c r="M139" s="418"/>
      <c r="N139" s="418"/>
      <c r="O139" s="418"/>
      <c r="P139" s="418"/>
      <c r="Q139" s="418"/>
      <c r="R139" s="418"/>
      <c r="S139" s="418"/>
      <c r="T139" s="418"/>
      <c r="U139" s="418"/>
      <c r="V139" s="418"/>
      <c r="W139" s="418"/>
      <c r="X139" s="418"/>
      <c r="Y139" s="418"/>
      <c r="Z139" s="418"/>
      <c r="AA139" s="418"/>
      <c r="AB139" s="418"/>
      <c r="AC139" s="418"/>
      <c r="AD139" s="418"/>
      <c r="AE139" s="418"/>
      <c r="AF139" s="418"/>
      <c r="AG139" s="418"/>
      <c r="AH139" s="418"/>
      <c r="AI139" s="418"/>
      <c r="AJ139" s="418"/>
      <c r="AK139" s="418"/>
      <c r="AL139" s="418"/>
      <c r="AM139" s="418"/>
      <c r="AN139" s="418"/>
      <c r="AO139" s="418"/>
      <c r="AP139" s="404"/>
      <c r="AQ139" s="404"/>
      <c r="AR139" s="404"/>
      <c r="AS139" s="404"/>
      <c r="AT139" s="404"/>
      <c r="AU139" s="404"/>
      <c r="AV139" s="404"/>
      <c r="AW139" s="404"/>
      <c r="AX139" s="404"/>
      <c r="AY139" s="404"/>
      <c r="AZ139" s="404"/>
      <c r="BA139" s="404"/>
      <c r="BB139" s="404"/>
      <c r="BC139" s="404"/>
      <c r="BD139" s="404"/>
      <c r="BE139" s="404"/>
      <c r="BF139" s="404"/>
      <c r="BG139" s="404"/>
      <c r="BH139" s="404"/>
      <c r="BI139" s="404"/>
      <c r="BJ139" s="404"/>
      <c r="BK139" s="404"/>
      <c r="BL139" s="404"/>
      <c r="BM139" s="404"/>
      <c r="BN139" s="404"/>
      <c r="BO139" s="404"/>
      <c r="BP139" s="404"/>
      <c r="BQ139" s="404"/>
      <c r="BR139" s="404"/>
      <c r="BS139" s="404"/>
      <c r="BT139" s="404"/>
      <c r="BU139" s="404"/>
      <c r="BV139" s="551"/>
      <c r="BW139" s="551"/>
      <c r="BX139" s="551"/>
      <c r="BY139" s="551"/>
      <c r="BZ139" s="551"/>
      <c r="CA139" s="551"/>
      <c r="CB139" s="551"/>
      <c r="CC139" s="551"/>
      <c r="CD139" s="551"/>
      <c r="CE139" s="551"/>
      <c r="CF139" s="551"/>
      <c r="CG139" s="551"/>
      <c r="CH139" s="551"/>
      <c r="CI139" s="551"/>
      <c r="CJ139" s="551"/>
      <c r="CK139" s="551"/>
      <c r="CL139" s="551">
        <f t="shared" si="0"/>
        <v>0</v>
      </c>
      <c r="CM139" s="551"/>
      <c r="CN139" s="551"/>
      <c r="CO139" s="551"/>
      <c r="CP139" s="551"/>
      <c r="CQ139" s="551"/>
      <c r="CR139" s="551"/>
      <c r="CS139" s="551"/>
      <c r="CT139" s="551"/>
      <c r="CU139" s="551"/>
      <c r="CV139" s="551"/>
      <c r="CW139" s="551"/>
      <c r="CX139" s="551"/>
      <c r="CY139" s="551"/>
      <c r="CZ139" s="551"/>
      <c r="DA139" s="551"/>
    </row>
    <row r="140" spans="1:105" s="5" customFormat="1" ht="15" customHeight="1" x14ac:dyDescent="0.2">
      <c r="A140" s="411" t="s">
        <v>104</v>
      </c>
      <c r="B140" s="411"/>
      <c r="C140" s="411"/>
      <c r="D140" s="411"/>
      <c r="E140" s="411"/>
      <c r="F140" s="411"/>
      <c r="G140" s="411"/>
      <c r="H140" s="418" t="s">
        <v>95</v>
      </c>
      <c r="I140" s="418"/>
      <c r="J140" s="418"/>
      <c r="K140" s="418"/>
      <c r="L140" s="418"/>
      <c r="M140" s="418"/>
      <c r="N140" s="418"/>
      <c r="O140" s="418"/>
      <c r="P140" s="418"/>
      <c r="Q140" s="418"/>
      <c r="R140" s="418"/>
      <c r="S140" s="418"/>
      <c r="T140" s="418"/>
      <c r="U140" s="418"/>
      <c r="V140" s="418"/>
      <c r="W140" s="418"/>
      <c r="X140" s="418"/>
      <c r="Y140" s="418"/>
      <c r="Z140" s="418"/>
      <c r="AA140" s="418"/>
      <c r="AB140" s="418"/>
      <c r="AC140" s="418"/>
      <c r="AD140" s="418"/>
      <c r="AE140" s="418"/>
      <c r="AF140" s="418"/>
      <c r="AG140" s="418"/>
      <c r="AH140" s="418"/>
      <c r="AI140" s="418"/>
      <c r="AJ140" s="418"/>
      <c r="AK140" s="418"/>
      <c r="AL140" s="418"/>
      <c r="AM140" s="418"/>
      <c r="AN140" s="418"/>
      <c r="AO140" s="418"/>
      <c r="AP140" s="404">
        <v>7</v>
      </c>
      <c r="AQ140" s="404"/>
      <c r="AR140" s="404"/>
      <c r="AS140" s="404"/>
      <c r="AT140" s="404"/>
      <c r="AU140" s="404"/>
      <c r="AV140" s="404"/>
      <c r="AW140" s="404"/>
      <c r="AX140" s="404"/>
      <c r="AY140" s="404"/>
      <c r="AZ140" s="404"/>
      <c r="BA140" s="404"/>
      <c r="BB140" s="404"/>
      <c r="BC140" s="404"/>
      <c r="BD140" s="404"/>
      <c r="BE140" s="404"/>
      <c r="BF140" s="404">
        <v>29</v>
      </c>
      <c r="BG140" s="404"/>
      <c r="BH140" s="404"/>
      <c r="BI140" s="404"/>
      <c r="BJ140" s="404"/>
      <c r="BK140" s="404"/>
      <c r="BL140" s="404"/>
      <c r="BM140" s="404"/>
      <c r="BN140" s="404"/>
      <c r="BO140" s="404"/>
      <c r="BP140" s="404"/>
      <c r="BQ140" s="404"/>
      <c r="BR140" s="404"/>
      <c r="BS140" s="404"/>
      <c r="BT140" s="404"/>
      <c r="BU140" s="404"/>
      <c r="BV140" s="551">
        <v>200</v>
      </c>
      <c r="BW140" s="551"/>
      <c r="BX140" s="551"/>
      <c r="BY140" s="551"/>
      <c r="BZ140" s="551"/>
      <c r="CA140" s="551"/>
      <c r="CB140" s="551"/>
      <c r="CC140" s="551"/>
      <c r="CD140" s="551"/>
      <c r="CE140" s="551"/>
      <c r="CF140" s="551"/>
      <c r="CG140" s="551"/>
      <c r="CH140" s="551"/>
      <c r="CI140" s="551"/>
      <c r="CJ140" s="551"/>
      <c r="CK140" s="551"/>
      <c r="CL140" s="551">
        <f t="shared" si="0"/>
        <v>40600</v>
      </c>
      <c r="CM140" s="551"/>
      <c r="CN140" s="551"/>
      <c r="CO140" s="551"/>
      <c r="CP140" s="551"/>
      <c r="CQ140" s="551"/>
      <c r="CR140" s="551"/>
      <c r="CS140" s="551"/>
      <c r="CT140" s="551"/>
      <c r="CU140" s="551"/>
      <c r="CV140" s="551"/>
      <c r="CW140" s="551"/>
      <c r="CX140" s="551"/>
      <c r="CY140" s="551"/>
      <c r="CZ140" s="551"/>
      <c r="DA140" s="551"/>
    </row>
    <row r="141" spans="1:105" s="5" customFormat="1" ht="15" customHeight="1" x14ac:dyDescent="0.2">
      <c r="A141" s="411"/>
      <c r="B141" s="411"/>
      <c r="C141" s="411"/>
      <c r="D141" s="411"/>
      <c r="E141" s="411"/>
      <c r="F141" s="411"/>
      <c r="G141" s="411"/>
      <c r="H141" s="418"/>
      <c r="I141" s="418"/>
      <c r="J141" s="418"/>
      <c r="K141" s="418"/>
      <c r="L141" s="418"/>
      <c r="M141" s="418"/>
      <c r="N141" s="418"/>
      <c r="O141" s="418"/>
      <c r="P141" s="418"/>
      <c r="Q141" s="418"/>
      <c r="R141" s="418"/>
      <c r="S141" s="418"/>
      <c r="T141" s="418"/>
      <c r="U141" s="418"/>
      <c r="V141" s="418"/>
      <c r="W141" s="418"/>
      <c r="X141" s="418"/>
      <c r="Y141" s="418"/>
      <c r="Z141" s="418"/>
      <c r="AA141" s="418"/>
      <c r="AB141" s="418"/>
      <c r="AC141" s="418"/>
      <c r="AD141" s="418"/>
      <c r="AE141" s="418"/>
      <c r="AF141" s="418"/>
      <c r="AG141" s="418"/>
      <c r="AH141" s="418"/>
      <c r="AI141" s="418"/>
      <c r="AJ141" s="418"/>
      <c r="AK141" s="418"/>
      <c r="AL141" s="418"/>
      <c r="AM141" s="418"/>
      <c r="AN141" s="418"/>
      <c r="AO141" s="418"/>
      <c r="AP141" s="404"/>
      <c r="AQ141" s="404"/>
      <c r="AR141" s="404"/>
      <c r="AS141" s="404"/>
      <c r="AT141" s="404"/>
      <c r="AU141" s="404"/>
      <c r="AV141" s="404"/>
      <c r="AW141" s="404"/>
      <c r="AX141" s="404"/>
      <c r="AY141" s="404"/>
      <c r="AZ141" s="404"/>
      <c r="BA141" s="404"/>
      <c r="BB141" s="404"/>
      <c r="BC141" s="404"/>
      <c r="BD141" s="404"/>
      <c r="BE141" s="404"/>
      <c r="BF141" s="404"/>
      <c r="BG141" s="404"/>
      <c r="BH141" s="404"/>
      <c r="BI141" s="404"/>
      <c r="BJ141" s="404"/>
      <c r="BK141" s="404"/>
      <c r="BL141" s="404"/>
      <c r="BM141" s="404"/>
      <c r="BN141" s="404"/>
      <c r="BO141" s="404"/>
      <c r="BP141" s="404"/>
      <c r="BQ141" s="404"/>
      <c r="BR141" s="404"/>
      <c r="BS141" s="404"/>
      <c r="BT141" s="404"/>
      <c r="BU141" s="404"/>
      <c r="BV141" s="551"/>
      <c r="BW141" s="551"/>
      <c r="BX141" s="551"/>
      <c r="BY141" s="551"/>
      <c r="BZ141" s="551"/>
      <c r="CA141" s="551"/>
      <c r="CB141" s="551"/>
      <c r="CC141" s="551"/>
      <c r="CD141" s="551"/>
      <c r="CE141" s="551"/>
      <c r="CF141" s="551"/>
      <c r="CG141" s="551"/>
      <c r="CH141" s="551"/>
      <c r="CI141" s="551"/>
      <c r="CJ141" s="551"/>
      <c r="CK141" s="551"/>
      <c r="CL141" s="551">
        <f t="shared" si="0"/>
        <v>0</v>
      </c>
      <c r="CM141" s="551"/>
      <c r="CN141" s="551"/>
      <c r="CO141" s="551"/>
      <c r="CP141" s="551"/>
      <c r="CQ141" s="551"/>
      <c r="CR141" s="551"/>
      <c r="CS141" s="551"/>
      <c r="CT141" s="551"/>
      <c r="CU141" s="551"/>
      <c r="CV141" s="551"/>
      <c r="CW141" s="551"/>
      <c r="CX141" s="551"/>
      <c r="CY141" s="551"/>
      <c r="CZ141" s="551"/>
      <c r="DA141" s="551"/>
    </row>
    <row r="142" spans="1:105" s="5" customFormat="1" ht="15" customHeight="1" x14ac:dyDescent="0.2">
      <c r="A142" s="411"/>
      <c r="B142" s="411"/>
      <c r="C142" s="411"/>
      <c r="D142" s="411"/>
      <c r="E142" s="411"/>
      <c r="F142" s="411"/>
      <c r="G142" s="411"/>
      <c r="H142" s="609" t="s">
        <v>59</v>
      </c>
      <c r="I142" s="473"/>
      <c r="J142" s="473"/>
      <c r="K142" s="473"/>
      <c r="L142" s="473"/>
      <c r="M142" s="473"/>
      <c r="N142" s="473"/>
      <c r="O142" s="473"/>
      <c r="P142" s="473"/>
      <c r="Q142" s="473"/>
      <c r="R142" s="473"/>
      <c r="S142" s="473"/>
      <c r="T142" s="473"/>
      <c r="U142" s="473"/>
      <c r="V142" s="473"/>
      <c r="W142" s="473"/>
      <c r="X142" s="473"/>
      <c r="Y142" s="473"/>
      <c r="Z142" s="473"/>
      <c r="AA142" s="473"/>
      <c r="AB142" s="473"/>
      <c r="AC142" s="473"/>
      <c r="AD142" s="473"/>
      <c r="AE142" s="473"/>
      <c r="AF142" s="473"/>
      <c r="AG142" s="473"/>
      <c r="AH142" s="473"/>
      <c r="AI142" s="473"/>
      <c r="AJ142" s="473"/>
      <c r="AK142" s="473"/>
      <c r="AL142" s="473"/>
      <c r="AM142" s="473"/>
      <c r="AN142" s="473"/>
      <c r="AO142" s="474"/>
      <c r="AP142" s="404" t="s">
        <v>8</v>
      </c>
      <c r="AQ142" s="404"/>
      <c r="AR142" s="404"/>
      <c r="AS142" s="404"/>
      <c r="AT142" s="404"/>
      <c r="AU142" s="404"/>
      <c r="AV142" s="404"/>
      <c r="AW142" s="404"/>
      <c r="AX142" s="404"/>
      <c r="AY142" s="404"/>
      <c r="AZ142" s="404"/>
      <c r="BA142" s="404"/>
      <c r="BB142" s="404"/>
      <c r="BC142" s="404"/>
      <c r="BD142" s="404"/>
      <c r="BE142" s="404"/>
      <c r="BF142" s="404" t="s">
        <v>8</v>
      </c>
      <c r="BG142" s="404"/>
      <c r="BH142" s="404"/>
      <c r="BI142" s="404"/>
      <c r="BJ142" s="404"/>
      <c r="BK142" s="404"/>
      <c r="BL142" s="404"/>
      <c r="BM142" s="404"/>
      <c r="BN142" s="404"/>
      <c r="BO142" s="404"/>
      <c r="BP142" s="404"/>
      <c r="BQ142" s="404"/>
      <c r="BR142" s="404"/>
      <c r="BS142" s="404"/>
      <c r="BT142" s="404"/>
      <c r="BU142" s="404"/>
      <c r="BV142" s="404" t="s">
        <v>8</v>
      </c>
      <c r="BW142" s="404"/>
      <c r="BX142" s="404"/>
      <c r="BY142" s="404"/>
      <c r="BZ142" s="404"/>
      <c r="CA142" s="404"/>
      <c r="CB142" s="404"/>
      <c r="CC142" s="404"/>
      <c r="CD142" s="404"/>
      <c r="CE142" s="404"/>
      <c r="CF142" s="404"/>
      <c r="CG142" s="404"/>
      <c r="CH142" s="404"/>
      <c r="CI142" s="404"/>
      <c r="CJ142" s="404"/>
      <c r="CK142" s="404"/>
      <c r="CL142" s="589">
        <f>SUM(CL132:DA141)</f>
        <v>283000</v>
      </c>
      <c r="CM142" s="589"/>
      <c r="CN142" s="589"/>
      <c r="CO142" s="589"/>
      <c r="CP142" s="589"/>
      <c r="CQ142" s="589"/>
      <c r="CR142" s="589"/>
      <c r="CS142" s="589"/>
      <c r="CT142" s="589"/>
      <c r="CU142" s="589"/>
      <c r="CV142" s="589"/>
      <c r="CW142" s="589"/>
      <c r="CX142" s="589"/>
      <c r="CY142" s="589"/>
      <c r="CZ142" s="589"/>
      <c r="DA142" s="589"/>
    </row>
    <row r="143" spans="1:105" s="5" customFormat="1" ht="15" customHeight="1" x14ac:dyDescent="0.25">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c r="BM143" s="2"/>
      <c r="BN143" s="2"/>
      <c r="BO143" s="2"/>
      <c r="BP143" s="2"/>
      <c r="BQ143" s="2"/>
      <c r="BR143" s="2"/>
      <c r="BS143" s="2"/>
      <c r="BT143" s="2"/>
      <c r="BU143" s="2"/>
      <c r="BV143" s="2"/>
      <c r="BW143" s="2"/>
      <c r="BX143" s="2"/>
      <c r="BY143" s="2"/>
      <c r="BZ143" s="2"/>
      <c r="CA143" s="2"/>
      <c r="CB143" s="2"/>
      <c r="CC143" s="2"/>
      <c r="CD143" s="2"/>
      <c r="CE143" s="2"/>
      <c r="CF143" s="2"/>
      <c r="CG143" s="2"/>
      <c r="CH143" s="2"/>
      <c r="CI143" s="2"/>
      <c r="CJ143" s="2"/>
      <c r="CK143" s="2"/>
      <c r="CL143" s="2"/>
      <c r="CM143" s="2"/>
      <c r="CN143" s="2"/>
      <c r="CO143" s="2"/>
      <c r="CP143" s="2"/>
      <c r="CQ143" s="2"/>
      <c r="CR143" s="2"/>
      <c r="CS143" s="2"/>
      <c r="CT143" s="2"/>
      <c r="CU143" s="2"/>
      <c r="CV143" s="2"/>
      <c r="CW143" s="2"/>
      <c r="CX143" s="2"/>
      <c r="CY143" s="2"/>
      <c r="CZ143" s="2"/>
      <c r="DA143" s="2"/>
    </row>
    <row r="144" spans="1:105" s="5" customFormat="1" ht="15" customHeight="1" x14ac:dyDescent="0.2">
      <c r="A144" s="465" t="s">
        <v>63</v>
      </c>
      <c r="B144" s="465"/>
      <c r="C144" s="465"/>
      <c r="D144" s="465"/>
      <c r="E144" s="465"/>
      <c r="F144" s="465"/>
      <c r="G144" s="465"/>
      <c r="H144" s="465"/>
      <c r="I144" s="465"/>
      <c r="J144" s="465"/>
      <c r="K144" s="465"/>
      <c r="L144" s="465"/>
      <c r="M144" s="465"/>
      <c r="N144" s="465"/>
      <c r="O144" s="465"/>
      <c r="P144" s="465"/>
      <c r="Q144" s="465"/>
      <c r="R144" s="465"/>
      <c r="S144" s="465"/>
      <c r="T144" s="465"/>
      <c r="U144" s="465"/>
      <c r="V144" s="465"/>
      <c r="W144" s="465"/>
      <c r="X144" s="465"/>
      <c r="Y144" s="465"/>
      <c r="Z144" s="465"/>
      <c r="AA144" s="465"/>
      <c r="AB144" s="465"/>
      <c r="AC144" s="465"/>
      <c r="AD144" s="465"/>
      <c r="AE144" s="465"/>
      <c r="AF144" s="465"/>
      <c r="AG144" s="465"/>
      <c r="AH144" s="465"/>
      <c r="AI144" s="465"/>
      <c r="AJ144" s="465"/>
      <c r="AK144" s="465"/>
      <c r="AL144" s="465"/>
      <c r="AM144" s="465"/>
      <c r="AN144" s="465"/>
      <c r="AO144" s="465"/>
      <c r="AP144" s="465"/>
      <c r="AQ144" s="465"/>
      <c r="AR144" s="465"/>
      <c r="AS144" s="465"/>
      <c r="AT144" s="465"/>
      <c r="AU144" s="465"/>
      <c r="AV144" s="465"/>
      <c r="AW144" s="465"/>
      <c r="AX144" s="465"/>
      <c r="AY144" s="465"/>
      <c r="AZ144" s="465"/>
      <c r="BA144" s="465"/>
      <c r="BB144" s="465"/>
      <c r="BC144" s="465"/>
      <c r="BD144" s="465"/>
      <c r="BE144" s="465"/>
      <c r="BF144" s="465"/>
      <c r="BG144" s="465"/>
      <c r="BH144" s="465"/>
      <c r="BI144" s="465"/>
      <c r="BJ144" s="465"/>
      <c r="BK144" s="465"/>
      <c r="BL144" s="465"/>
      <c r="BM144" s="465"/>
      <c r="BN144" s="465"/>
      <c r="BO144" s="465"/>
      <c r="BP144" s="465"/>
      <c r="BQ144" s="465"/>
      <c r="BR144" s="465"/>
      <c r="BS144" s="465"/>
      <c r="BT144" s="465"/>
      <c r="BU144" s="465"/>
      <c r="BV144" s="465"/>
      <c r="BW144" s="465"/>
      <c r="BX144" s="465"/>
      <c r="BY144" s="465"/>
      <c r="BZ144" s="465"/>
      <c r="CA144" s="465"/>
      <c r="CB144" s="465"/>
      <c r="CC144" s="465"/>
      <c r="CD144" s="465"/>
      <c r="CE144" s="465"/>
      <c r="CF144" s="465"/>
      <c r="CG144" s="465"/>
      <c r="CH144" s="465"/>
      <c r="CI144" s="465"/>
      <c r="CJ144" s="465"/>
      <c r="CK144" s="465"/>
      <c r="CL144" s="465"/>
      <c r="CM144" s="465"/>
      <c r="CN144" s="465"/>
      <c r="CO144" s="465"/>
      <c r="CP144" s="465"/>
      <c r="CQ144" s="465"/>
      <c r="CR144" s="465"/>
      <c r="CS144" s="465"/>
      <c r="CT144" s="465"/>
      <c r="CU144" s="465"/>
      <c r="CV144" s="465"/>
      <c r="CW144" s="465"/>
      <c r="CX144" s="465"/>
      <c r="CY144" s="465"/>
      <c r="CZ144" s="465"/>
      <c r="DA144" s="465"/>
    </row>
    <row r="145" spans="1:105" s="5" customFormat="1" ht="11.25" customHeight="1" x14ac:dyDescent="0.25">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c r="BM145" s="2"/>
      <c r="BN145" s="2"/>
      <c r="BO145" s="2"/>
      <c r="BP145" s="2"/>
      <c r="BQ145" s="2"/>
      <c r="BR145" s="2"/>
      <c r="BS145" s="2"/>
      <c r="BT145" s="2"/>
      <c r="BU145" s="2"/>
      <c r="BV145" s="2"/>
      <c r="BW145" s="2"/>
      <c r="BX145" s="2"/>
      <c r="BY145" s="2"/>
      <c r="BZ145" s="2"/>
      <c r="CA145" s="2"/>
      <c r="CB145" s="2"/>
      <c r="CC145" s="2"/>
      <c r="CD145" s="2"/>
      <c r="CE145" s="2"/>
      <c r="CF145" s="2"/>
      <c r="CG145" s="2"/>
      <c r="CH145" s="2"/>
      <c r="CI145" s="2"/>
      <c r="CJ145" s="2"/>
      <c r="CK145" s="2"/>
      <c r="CL145" s="2"/>
      <c r="CM145" s="2"/>
      <c r="CN145" s="2"/>
      <c r="CO145" s="2"/>
      <c r="CP145" s="2"/>
      <c r="CQ145" s="2"/>
      <c r="CR145" s="2"/>
      <c r="CS145" s="2"/>
      <c r="CT145" s="2"/>
      <c r="CU145" s="2"/>
      <c r="CV145" s="2"/>
      <c r="CW145" s="2"/>
      <c r="CX145" s="2"/>
      <c r="CY145" s="2"/>
      <c r="CZ145" s="2"/>
      <c r="DA145" s="2"/>
    </row>
    <row r="146" spans="1:105" s="5" customFormat="1" ht="22.5" customHeight="1" x14ac:dyDescent="0.2">
      <c r="A146" s="466" t="s">
        <v>0</v>
      </c>
      <c r="B146" s="467"/>
      <c r="C146" s="467"/>
      <c r="D146" s="467"/>
      <c r="E146" s="467"/>
      <c r="F146" s="467"/>
      <c r="G146" s="468"/>
      <c r="H146" s="466" t="s">
        <v>14</v>
      </c>
      <c r="I146" s="467"/>
      <c r="J146" s="467"/>
      <c r="K146" s="467"/>
      <c r="L146" s="467"/>
      <c r="M146" s="467"/>
      <c r="N146" s="467"/>
      <c r="O146" s="467"/>
      <c r="P146" s="467"/>
      <c r="Q146" s="467"/>
      <c r="R146" s="467"/>
      <c r="S146" s="467"/>
      <c r="T146" s="467"/>
      <c r="U146" s="467"/>
      <c r="V146" s="467"/>
      <c r="W146" s="467"/>
      <c r="X146" s="467"/>
      <c r="Y146" s="467"/>
      <c r="Z146" s="467"/>
      <c r="AA146" s="467"/>
      <c r="AB146" s="467"/>
      <c r="AC146" s="467"/>
      <c r="AD146" s="467"/>
      <c r="AE146" s="467"/>
      <c r="AF146" s="467"/>
      <c r="AG146" s="467"/>
      <c r="AH146" s="467"/>
      <c r="AI146" s="467"/>
      <c r="AJ146" s="467"/>
      <c r="AK146" s="467"/>
      <c r="AL146" s="467"/>
      <c r="AM146" s="467"/>
      <c r="AN146" s="467"/>
      <c r="AO146" s="467"/>
      <c r="AP146" s="467"/>
      <c r="AQ146" s="467"/>
      <c r="AR146" s="467"/>
      <c r="AS146" s="467"/>
      <c r="AT146" s="467"/>
      <c r="AU146" s="467"/>
      <c r="AV146" s="467"/>
      <c r="AW146" s="467"/>
      <c r="AX146" s="467"/>
      <c r="AY146" s="467"/>
      <c r="AZ146" s="467"/>
      <c r="BA146" s="467"/>
      <c r="BB146" s="467"/>
      <c r="BC146" s="468"/>
      <c r="BD146" s="466" t="s">
        <v>64</v>
      </c>
      <c r="BE146" s="467"/>
      <c r="BF146" s="467"/>
      <c r="BG146" s="467"/>
      <c r="BH146" s="467"/>
      <c r="BI146" s="467"/>
      <c r="BJ146" s="467"/>
      <c r="BK146" s="467"/>
      <c r="BL146" s="467"/>
      <c r="BM146" s="467"/>
      <c r="BN146" s="467"/>
      <c r="BO146" s="467"/>
      <c r="BP146" s="467"/>
      <c r="BQ146" s="467"/>
      <c r="BR146" s="467"/>
      <c r="BS146" s="468"/>
      <c r="BT146" s="466" t="s">
        <v>65</v>
      </c>
      <c r="BU146" s="467"/>
      <c r="BV146" s="467"/>
      <c r="BW146" s="467"/>
      <c r="BX146" s="467"/>
      <c r="BY146" s="467"/>
      <c r="BZ146" s="467"/>
      <c r="CA146" s="467"/>
      <c r="CB146" s="467"/>
      <c r="CC146" s="467"/>
      <c r="CD146" s="467"/>
      <c r="CE146" s="467"/>
      <c r="CF146" s="467"/>
      <c r="CG146" s="467"/>
      <c r="CH146" s="467"/>
      <c r="CI146" s="468"/>
      <c r="CJ146" s="466" t="s">
        <v>48</v>
      </c>
      <c r="CK146" s="467"/>
      <c r="CL146" s="467"/>
      <c r="CM146" s="467"/>
      <c r="CN146" s="467"/>
      <c r="CO146" s="467"/>
      <c r="CP146" s="467"/>
      <c r="CQ146" s="467"/>
      <c r="CR146" s="467"/>
      <c r="CS146" s="467"/>
      <c r="CT146" s="467"/>
      <c r="CU146" s="467"/>
      <c r="CV146" s="467"/>
      <c r="CW146" s="467"/>
      <c r="CX146" s="467"/>
      <c r="CY146" s="467"/>
      <c r="CZ146" s="467"/>
      <c r="DA146" s="468"/>
    </row>
    <row r="147" spans="1:105" ht="15" customHeight="1" x14ac:dyDescent="0.25">
      <c r="A147" s="472">
        <v>1</v>
      </c>
      <c r="B147" s="472"/>
      <c r="C147" s="472"/>
      <c r="D147" s="472"/>
      <c r="E147" s="472"/>
      <c r="F147" s="472"/>
      <c r="G147" s="472"/>
      <c r="H147" s="472">
        <v>2</v>
      </c>
      <c r="I147" s="472"/>
      <c r="J147" s="472"/>
      <c r="K147" s="472"/>
      <c r="L147" s="472"/>
      <c r="M147" s="472"/>
      <c r="N147" s="472"/>
      <c r="O147" s="472"/>
      <c r="P147" s="472"/>
      <c r="Q147" s="472"/>
      <c r="R147" s="472"/>
      <c r="S147" s="472"/>
      <c r="T147" s="472"/>
      <c r="U147" s="472"/>
      <c r="V147" s="472"/>
      <c r="W147" s="472"/>
      <c r="X147" s="472"/>
      <c r="Y147" s="472"/>
      <c r="Z147" s="472"/>
      <c r="AA147" s="472"/>
      <c r="AB147" s="472"/>
      <c r="AC147" s="472"/>
      <c r="AD147" s="472"/>
      <c r="AE147" s="472"/>
      <c r="AF147" s="472"/>
      <c r="AG147" s="472"/>
      <c r="AH147" s="472"/>
      <c r="AI147" s="472"/>
      <c r="AJ147" s="472"/>
      <c r="AK147" s="472"/>
      <c r="AL147" s="472"/>
      <c r="AM147" s="472"/>
      <c r="AN147" s="472"/>
      <c r="AO147" s="472"/>
      <c r="AP147" s="472"/>
      <c r="AQ147" s="472"/>
      <c r="AR147" s="472"/>
      <c r="AS147" s="472"/>
      <c r="AT147" s="472"/>
      <c r="AU147" s="472"/>
      <c r="AV147" s="472"/>
      <c r="AW147" s="472"/>
      <c r="AX147" s="472"/>
      <c r="AY147" s="472"/>
      <c r="AZ147" s="472"/>
      <c r="BA147" s="472"/>
      <c r="BB147" s="472"/>
      <c r="BC147" s="472"/>
      <c r="BD147" s="472">
        <v>3</v>
      </c>
      <c r="BE147" s="472"/>
      <c r="BF147" s="472"/>
      <c r="BG147" s="472"/>
      <c r="BH147" s="472"/>
      <c r="BI147" s="472"/>
      <c r="BJ147" s="472"/>
      <c r="BK147" s="472"/>
      <c r="BL147" s="472"/>
      <c r="BM147" s="472"/>
      <c r="BN147" s="472"/>
      <c r="BO147" s="472"/>
      <c r="BP147" s="472"/>
      <c r="BQ147" s="472"/>
      <c r="BR147" s="472"/>
      <c r="BS147" s="472"/>
      <c r="BT147" s="472">
        <v>4</v>
      </c>
      <c r="BU147" s="472"/>
      <c r="BV147" s="472"/>
      <c r="BW147" s="472"/>
      <c r="BX147" s="472"/>
      <c r="BY147" s="472"/>
      <c r="BZ147" s="472"/>
      <c r="CA147" s="472"/>
      <c r="CB147" s="472"/>
      <c r="CC147" s="472"/>
      <c r="CD147" s="472"/>
      <c r="CE147" s="472"/>
      <c r="CF147" s="472"/>
      <c r="CG147" s="472"/>
      <c r="CH147" s="472"/>
      <c r="CI147" s="472"/>
      <c r="CJ147" s="472">
        <v>5</v>
      </c>
      <c r="CK147" s="472"/>
      <c r="CL147" s="472"/>
      <c r="CM147" s="472"/>
      <c r="CN147" s="472"/>
      <c r="CO147" s="472"/>
      <c r="CP147" s="472"/>
      <c r="CQ147" s="472"/>
      <c r="CR147" s="472"/>
      <c r="CS147" s="472"/>
      <c r="CT147" s="472"/>
      <c r="CU147" s="472"/>
      <c r="CV147" s="472"/>
      <c r="CW147" s="472"/>
      <c r="CX147" s="472"/>
      <c r="CY147" s="472"/>
      <c r="CZ147" s="472"/>
      <c r="DA147" s="472"/>
    </row>
    <row r="148" spans="1:105" s="6" customFormat="1" ht="14.25" x14ac:dyDescent="0.2">
      <c r="A148" s="411"/>
      <c r="B148" s="411"/>
      <c r="C148" s="411"/>
      <c r="D148" s="411"/>
      <c r="E148" s="411"/>
      <c r="F148" s="411"/>
      <c r="G148" s="411"/>
      <c r="H148" s="418"/>
      <c r="I148" s="418"/>
      <c r="J148" s="418"/>
      <c r="K148" s="418"/>
      <c r="L148" s="418"/>
      <c r="M148" s="418"/>
      <c r="N148" s="418"/>
      <c r="O148" s="418"/>
      <c r="P148" s="418"/>
      <c r="Q148" s="418"/>
      <c r="R148" s="418"/>
      <c r="S148" s="418"/>
      <c r="T148" s="418"/>
      <c r="U148" s="418"/>
      <c r="V148" s="418"/>
      <c r="W148" s="418"/>
      <c r="X148" s="418"/>
      <c r="Y148" s="418"/>
      <c r="Z148" s="418"/>
      <c r="AA148" s="418"/>
      <c r="AB148" s="418"/>
      <c r="AC148" s="418"/>
      <c r="AD148" s="418"/>
      <c r="AE148" s="418"/>
      <c r="AF148" s="418"/>
      <c r="AG148" s="418"/>
      <c r="AH148" s="418"/>
      <c r="AI148" s="418"/>
      <c r="AJ148" s="418"/>
      <c r="AK148" s="418"/>
      <c r="AL148" s="418"/>
      <c r="AM148" s="418"/>
      <c r="AN148" s="418"/>
      <c r="AO148" s="418"/>
      <c r="AP148" s="418"/>
      <c r="AQ148" s="418"/>
      <c r="AR148" s="418"/>
      <c r="AS148" s="418"/>
      <c r="AT148" s="418"/>
      <c r="AU148" s="418"/>
      <c r="AV148" s="418"/>
      <c r="AW148" s="418"/>
      <c r="AX148" s="418"/>
      <c r="AY148" s="418"/>
      <c r="AZ148" s="418"/>
      <c r="BA148" s="418"/>
      <c r="BB148" s="418"/>
      <c r="BC148" s="418"/>
      <c r="BD148" s="404"/>
      <c r="BE148" s="404"/>
      <c r="BF148" s="404"/>
      <c r="BG148" s="404"/>
      <c r="BH148" s="404"/>
      <c r="BI148" s="404"/>
      <c r="BJ148" s="404"/>
      <c r="BK148" s="404"/>
      <c r="BL148" s="404"/>
      <c r="BM148" s="404"/>
      <c r="BN148" s="404"/>
      <c r="BO148" s="404"/>
      <c r="BP148" s="404"/>
      <c r="BQ148" s="404"/>
      <c r="BR148" s="404"/>
      <c r="BS148" s="404"/>
      <c r="BT148" s="551"/>
      <c r="BU148" s="551"/>
      <c r="BV148" s="551"/>
      <c r="BW148" s="551"/>
      <c r="BX148" s="551"/>
      <c r="BY148" s="551"/>
      <c r="BZ148" s="551"/>
      <c r="CA148" s="551"/>
      <c r="CB148" s="551"/>
      <c r="CC148" s="551"/>
      <c r="CD148" s="551"/>
      <c r="CE148" s="551"/>
      <c r="CF148" s="551"/>
      <c r="CG148" s="551"/>
      <c r="CH148" s="551"/>
      <c r="CI148" s="551"/>
      <c r="CJ148" s="551"/>
      <c r="CK148" s="551"/>
      <c r="CL148" s="551"/>
      <c r="CM148" s="551"/>
      <c r="CN148" s="551"/>
      <c r="CO148" s="551"/>
      <c r="CP148" s="551"/>
      <c r="CQ148" s="551"/>
      <c r="CR148" s="551"/>
      <c r="CS148" s="551"/>
      <c r="CT148" s="551"/>
      <c r="CU148" s="551"/>
      <c r="CV148" s="551"/>
      <c r="CW148" s="551"/>
      <c r="CX148" s="551"/>
      <c r="CY148" s="551"/>
      <c r="CZ148" s="551"/>
      <c r="DA148" s="551"/>
    </row>
    <row r="149" spans="1:105" ht="10.5" customHeight="1" x14ac:dyDescent="0.25">
      <c r="A149" s="411"/>
      <c r="B149" s="411"/>
      <c r="C149" s="411"/>
      <c r="D149" s="411"/>
      <c r="E149" s="411"/>
      <c r="F149" s="411"/>
      <c r="G149" s="411"/>
      <c r="H149" s="418"/>
      <c r="I149" s="418"/>
      <c r="J149" s="418"/>
      <c r="K149" s="418"/>
      <c r="L149" s="418"/>
      <c r="M149" s="418"/>
      <c r="N149" s="418"/>
      <c r="O149" s="418"/>
      <c r="P149" s="418"/>
      <c r="Q149" s="418"/>
      <c r="R149" s="418"/>
      <c r="S149" s="418"/>
      <c r="T149" s="418"/>
      <c r="U149" s="418"/>
      <c r="V149" s="418"/>
      <c r="W149" s="418"/>
      <c r="X149" s="418"/>
      <c r="Y149" s="418"/>
      <c r="Z149" s="418"/>
      <c r="AA149" s="418"/>
      <c r="AB149" s="418"/>
      <c r="AC149" s="418"/>
      <c r="AD149" s="418"/>
      <c r="AE149" s="418"/>
      <c r="AF149" s="418"/>
      <c r="AG149" s="418"/>
      <c r="AH149" s="418"/>
      <c r="AI149" s="418"/>
      <c r="AJ149" s="418"/>
      <c r="AK149" s="418"/>
      <c r="AL149" s="418"/>
      <c r="AM149" s="418"/>
      <c r="AN149" s="418"/>
      <c r="AO149" s="418"/>
      <c r="AP149" s="418"/>
      <c r="AQ149" s="418"/>
      <c r="AR149" s="418"/>
      <c r="AS149" s="418"/>
      <c r="AT149" s="418"/>
      <c r="AU149" s="418"/>
      <c r="AV149" s="418"/>
      <c r="AW149" s="418"/>
      <c r="AX149" s="418"/>
      <c r="AY149" s="418"/>
      <c r="AZ149" s="418"/>
      <c r="BA149" s="418"/>
      <c r="BB149" s="418"/>
      <c r="BC149" s="418"/>
      <c r="BD149" s="404"/>
      <c r="BE149" s="404"/>
      <c r="BF149" s="404"/>
      <c r="BG149" s="404"/>
      <c r="BH149" s="404"/>
      <c r="BI149" s="404"/>
      <c r="BJ149" s="404"/>
      <c r="BK149" s="404"/>
      <c r="BL149" s="404"/>
      <c r="BM149" s="404"/>
      <c r="BN149" s="404"/>
      <c r="BO149" s="404"/>
      <c r="BP149" s="404"/>
      <c r="BQ149" s="404"/>
      <c r="BR149" s="404"/>
      <c r="BS149" s="404"/>
      <c r="BT149" s="551"/>
      <c r="BU149" s="551"/>
      <c r="BV149" s="551"/>
      <c r="BW149" s="551"/>
      <c r="BX149" s="551"/>
      <c r="BY149" s="551"/>
      <c r="BZ149" s="551"/>
      <c r="CA149" s="551"/>
      <c r="CB149" s="551"/>
      <c r="CC149" s="551"/>
      <c r="CD149" s="551"/>
      <c r="CE149" s="551"/>
      <c r="CF149" s="551"/>
      <c r="CG149" s="551"/>
      <c r="CH149" s="551"/>
      <c r="CI149" s="551"/>
      <c r="CJ149" s="551"/>
      <c r="CK149" s="551"/>
      <c r="CL149" s="551"/>
      <c r="CM149" s="551"/>
      <c r="CN149" s="551"/>
      <c r="CO149" s="551"/>
      <c r="CP149" s="551"/>
      <c r="CQ149" s="551"/>
      <c r="CR149" s="551"/>
      <c r="CS149" s="551"/>
      <c r="CT149" s="551"/>
      <c r="CU149" s="551"/>
      <c r="CV149" s="551"/>
      <c r="CW149" s="551"/>
      <c r="CX149" s="551"/>
      <c r="CY149" s="551"/>
      <c r="CZ149" s="551"/>
      <c r="DA149" s="551"/>
    </row>
    <row r="150" spans="1:105" s="3" customFormat="1" ht="13.5" customHeight="1" x14ac:dyDescent="0.2">
      <c r="A150" s="411"/>
      <c r="B150" s="411"/>
      <c r="C150" s="411"/>
      <c r="D150" s="411"/>
      <c r="E150" s="411"/>
      <c r="F150" s="411"/>
      <c r="G150" s="411"/>
      <c r="H150" s="473" t="s">
        <v>7</v>
      </c>
      <c r="I150" s="473"/>
      <c r="J150" s="473"/>
      <c r="K150" s="473"/>
      <c r="L150" s="473"/>
      <c r="M150" s="473"/>
      <c r="N150" s="473"/>
      <c r="O150" s="473"/>
      <c r="P150" s="473"/>
      <c r="Q150" s="473"/>
      <c r="R150" s="473"/>
      <c r="S150" s="473"/>
      <c r="T150" s="473"/>
      <c r="U150" s="473"/>
      <c r="V150" s="473"/>
      <c r="W150" s="473"/>
      <c r="X150" s="473"/>
      <c r="Y150" s="473"/>
      <c r="Z150" s="473"/>
      <c r="AA150" s="473"/>
      <c r="AB150" s="473"/>
      <c r="AC150" s="473"/>
      <c r="AD150" s="473"/>
      <c r="AE150" s="473"/>
      <c r="AF150" s="473"/>
      <c r="AG150" s="473"/>
      <c r="AH150" s="473"/>
      <c r="AI150" s="473"/>
      <c r="AJ150" s="473"/>
      <c r="AK150" s="473"/>
      <c r="AL150" s="473"/>
      <c r="AM150" s="473"/>
      <c r="AN150" s="473"/>
      <c r="AO150" s="473"/>
      <c r="AP150" s="473"/>
      <c r="AQ150" s="473"/>
      <c r="AR150" s="473"/>
      <c r="AS150" s="473"/>
      <c r="AT150" s="473"/>
      <c r="AU150" s="473"/>
      <c r="AV150" s="473"/>
      <c r="AW150" s="473"/>
      <c r="AX150" s="473"/>
      <c r="AY150" s="473"/>
      <c r="AZ150" s="473"/>
      <c r="BA150" s="473"/>
      <c r="BB150" s="473"/>
      <c r="BC150" s="474"/>
      <c r="BD150" s="404"/>
      <c r="BE150" s="404"/>
      <c r="BF150" s="404"/>
      <c r="BG150" s="404"/>
      <c r="BH150" s="404"/>
      <c r="BI150" s="404"/>
      <c r="BJ150" s="404"/>
      <c r="BK150" s="404"/>
      <c r="BL150" s="404"/>
      <c r="BM150" s="404"/>
      <c r="BN150" s="404"/>
      <c r="BO150" s="404"/>
      <c r="BP150" s="404"/>
      <c r="BQ150" s="404"/>
      <c r="BR150" s="404"/>
      <c r="BS150" s="404"/>
      <c r="BT150" s="551"/>
      <c r="BU150" s="551"/>
      <c r="BV150" s="551"/>
      <c r="BW150" s="551"/>
      <c r="BX150" s="551"/>
      <c r="BY150" s="551"/>
      <c r="BZ150" s="551"/>
      <c r="CA150" s="551"/>
      <c r="CB150" s="551"/>
      <c r="CC150" s="551"/>
      <c r="CD150" s="551"/>
      <c r="CE150" s="551"/>
      <c r="CF150" s="551"/>
      <c r="CG150" s="551"/>
      <c r="CH150" s="551"/>
      <c r="CI150" s="551"/>
      <c r="CJ150" s="551"/>
      <c r="CK150" s="551"/>
      <c r="CL150" s="551"/>
      <c r="CM150" s="551"/>
      <c r="CN150" s="551"/>
      <c r="CO150" s="551"/>
      <c r="CP150" s="551"/>
      <c r="CQ150" s="551"/>
      <c r="CR150" s="551"/>
      <c r="CS150" s="551"/>
      <c r="CT150" s="551"/>
      <c r="CU150" s="551"/>
      <c r="CV150" s="551"/>
      <c r="CW150" s="551"/>
      <c r="CX150" s="551"/>
      <c r="CY150" s="551"/>
      <c r="CZ150" s="551"/>
      <c r="DA150" s="551"/>
    </row>
    <row r="151" spans="1:105" s="4" customFormat="1" ht="15" x14ac:dyDescent="0.25">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c r="BM151" s="2"/>
      <c r="BN151" s="2"/>
      <c r="BO151" s="2"/>
      <c r="BP151" s="2"/>
      <c r="BQ151" s="2"/>
      <c r="BR151" s="2"/>
      <c r="BS151" s="2"/>
      <c r="BT151" s="2"/>
      <c r="BU151" s="2"/>
      <c r="BV151" s="2"/>
      <c r="BW151" s="2"/>
      <c r="BX151" s="2"/>
      <c r="BY151" s="2"/>
      <c r="BZ151" s="2"/>
      <c r="CA151" s="2"/>
      <c r="CB151" s="2"/>
      <c r="CC151" s="2"/>
      <c r="CD151" s="2"/>
      <c r="CE151" s="2"/>
      <c r="CF151" s="2"/>
      <c r="CG151" s="2"/>
      <c r="CH151" s="2"/>
      <c r="CI151" s="2"/>
      <c r="CJ151" s="2"/>
      <c r="CK151" s="2"/>
      <c r="CL151" s="2"/>
      <c r="CM151" s="2"/>
      <c r="CN151" s="2"/>
      <c r="CO151" s="2"/>
      <c r="CP151" s="2"/>
      <c r="CQ151" s="2"/>
      <c r="CR151" s="2"/>
      <c r="CS151" s="2"/>
      <c r="CT151" s="2"/>
      <c r="CU151" s="2"/>
      <c r="CV151" s="2"/>
      <c r="CW151" s="2"/>
      <c r="CX151" s="2"/>
      <c r="CY151" s="2"/>
      <c r="CZ151" s="2"/>
      <c r="DA151" s="2"/>
    </row>
    <row r="152" spans="1:105" s="5" customFormat="1" ht="15" customHeight="1" x14ac:dyDescent="0.2">
      <c r="A152" s="465" t="s">
        <v>66</v>
      </c>
      <c r="B152" s="465"/>
      <c r="C152" s="465"/>
      <c r="D152" s="465"/>
      <c r="E152" s="465"/>
      <c r="F152" s="465"/>
      <c r="G152" s="465"/>
      <c r="H152" s="465"/>
      <c r="I152" s="465"/>
      <c r="J152" s="465"/>
      <c r="K152" s="465"/>
      <c r="L152" s="465"/>
      <c r="M152" s="465"/>
      <c r="N152" s="465"/>
      <c r="O152" s="465"/>
      <c r="P152" s="465"/>
      <c r="Q152" s="465"/>
      <c r="R152" s="465"/>
      <c r="S152" s="465"/>
      <c r="T152" s="465"/>
      <c r="U152" s="465"/>
      <c r="V152" s="465"/>
      <c r="W152" s="465"/>
      <c r="X152" s="465"/>
      <c r="Y152" s="465"/>
      <c r="Z152" s="465"/>
      <c r="AA152" s="465"/>
      <c r="AB152" s="465"/>
      <c r="AC152" s="465"/>
      <c r="AD152" s="465"/>
      <c r="AE152" s="465"/>
      <c r="AF152" s="465"/>
      <c r="AG152" s="465"/>
      <c r="AH152" s="465"/>
      <c r="AI152" s="465"/>
      <c r="AJ152" s="465"/>
      <c r="AK152" s="465"/>
      <c r="AL152" s="465"/>
      <c r="AM152" s="465"/>
      <c r="AN152" s="465"/>
      <c r="AO152" s="465"/>
      <c r="AP152" s="465"/>
      <c r="AQ152" s="465"/>
      <c r="AR152" s="465"/>
      <c r="AS152" s="465"/>
      <c r="AT152" s="465"/>
      <c r="AU152" s="465"/>
      <c r="AV152" s="465"/>
      <c r="AW152" s="465"/>
      <c r="AX152" s="465"/>
      <c r="AY152" s="465"/>
      <c r="AZ152" s="465"/>
      <c r="BA152" s="465"/>
      <c r="BB152" s="465"/>
      <c r="BC152" s="465"/>
      <c r="BD152" s="465"/>
      <c r="BE152" s="465"/>
      <c r="BF152" s="465"/>
      <c r="BG152" s="465"/>
      <c r="BH152" s="465"/>
      <c r="BI152" s="465"/>
      <c r="BJ152" s="465"/>
      <c r="BK152" s="465"/>
      <c r="BL152" s="465"/>
      <c r="BM152" s="465"/>
      <c r="BN152" s="465"/>
      <c r="BO152" s="465"/>
      <c r="BP152" s="465"/>
      <c r="BQ152" s="465"/>
      <c r="BR152" s="465"/>
      <c r="BS152" s="465"/>
      <c r="BT152" s="465"/>
      <c r="BU152" s="465"/>
      <c r="BV152" s="465"/>
      <c r="BW152" s="465"/>
      <c r="BX152" s="465"/>
      <c r="BY152" s="465"/>
      <c r="BZ152" s="465"/>
      <c r="CA152" s="465"/>
      <c r="CB152" s="465"/>
      <c r="CC152" s="465"/>
      <c r="CD152" s="465"/>
      <c r="CE152" s="465"/>
      <c r="CF152" s="465"/>
      <c r="CG152" s="465"/>
      <c r="CH152" s="465"/>
      <c r="CI152" s="465"/>
      <c r="CJ152" s="465"/>
      <c r="CK152" s="465"/>
      <c r="CL152" s="465"/>
      <c r="CM152" s="465"/>
      <c r="CN152" s="465"/>
      <c r="CO152" s="465"/>
      <c r="CP152" s="465"/>
      <c r="CQ152" s="465"/>
      <c r="CR152" s="465"/>
      <c r="CS152" s="465"/>
      <c r="CT152" s="465"/>
      <c r="CU152" s="465"/>
      <c r="CV152" s="465"/>
      <c r="CW152" s="465"/>
      <c r="CX152" s="465"/>
      <c r="CY152" s="465"/>
      <c r="CZ152" s="465"/>
      <c r="DA152" s="465"/>
    </row>
    <row r="153" spans="1:105" s="5" customFormat="1" ht="15" customHeight="1" x14ac:dyDescent="0.25">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c r="BM153" s="2"/>
      <c r="BN153" s="2"/>
      <c r="BO153" s="2"/>
      <c r="BP153" s="2"/>
      <c r="BQ153" s="2"/>
      <c r="BR153" s="2"/>
      <c r="BS153" s="2"/>
      <c r="BT153" s="2"/>
      <c r="BU153" s="2"/>
      <c r="BV153" s="2"/>
      <c r="BW153" s="2"/>
      <c r="BX153" s="2"/>
      <c r="BY153" s="2"/>
      <c r="BZ153" s="2"/>
      <c r="CA153" s="2"/>
      <c r="CB153" s="2"/>
      <c r="CC153" s="2"/>
      <c r="CD153" s="2"/>
      <c r="CE153" s="2"/>
      <c r="CF153" s="2"/>
      <c r="CG153" s="2"/>
      <c r="CH153" s="2"/>
      <c r="CI153" s="2"/>
      <c r="CJ153" s="2"/>
      <c r="CK153" s="2"/>
      <c r="CL153" s="2"/>
      <c r="CM153" s="2"/>
      <c r="CN153" s="2"/>
      <c r="CO153" s="2"/>
      <c r="CP153" s="2"/>
      <c r="CQ153" s="2"/>
      <c r="CR153" s="2"/>
      <c r="CS153" s="2"/>
      <c r="CT153" s="2"/>
      <c r="CU153" s="2"/>
      <c r="CV153" s="2"/>
      <c r="CW153" s="2"/>
      <c r="CX153" s="2"/>
      <c r="CY153" s="2"/>
      <c r="CZ153" s="2"/>
      <c r="DA153" s="2"/>
    </row>
    <row r="154" spans="1:105" s="5" customFormat="1" ht="33.75" customHeight="1" x14ac:dyDescent="0.2">
      <c r="A154" s="469" t="s">
        <v>0</v>
      </c>
      <c r="B154" s="470"/>
      <c r="C154" s="470"/>
      <c r="D154" s="470"/>
      <c r="E154" s="470"/>
      <c r="F154" s="470"/>
      <c r="G154" s="471"/>
      <c r="H154" s="469" t="s">
        <v>50</v>
      </c>
      <c r="I154" s="470"/>
      <c r="J154" s="470"/>
      <c r="K154" s="470"/>
      <c r="L154" s="470"/>
      <c r="M154" s="470"/>
      <c r="N154" s="470"/>
      <c r="O154" s="470"/>
      <c r="P154" s="470"/>
      <c r="Q154" s="470"/>
      <c r="R154" s="470"/>
      <c r="S154" s="470"/>
      <c r="T154" s="470"/>
      <c r="U154" s="470"/>
      <c r="V154" s="470"/>
      <c r="W154" s="470"/>
      <c r="X154" s="470"/>
      <c r="Y154" s="470"/>
      <c r="Z154" s="470"/>
      <c r="AA154" s="470"/>
      <c r="AB154" s="470"/>
      <c r="AC154" s="470"/>
      <c r="AD154" s="470"/>
      <c r="AE154" s="470"/>
      <c r="AF154" s="470"/>
      <c r="AG154" s="470"/>
      <c r="AH154" s="470"/>
      <c r="AI154" s="470"/>
      <c r="AJ154" s="470"/>
      <c r="AK154" s="470"/>
      <c r="AL154" s="470"/>
      <c r="AM154" s="470"/>
      <c r="AN154" s="470"/>
      <c r="AO154" s="471"/>
      <c r="AP154" s="469" t="s">
        <v>67</v>
      </c>
      <c r="AQ154" s="470"/>
      <c r="AR154" s="470"/>
      <c r="AS154" s="470"/>
      <c r="AT154" s="470"/>
      <c r="AU154" s="470"/>
      <c r="AV154" s="470"/>
      <c r="AW154" s="470"/>
      <c r="AX154" s="470"/>
      <c r="AY154" s="470"/>
      <c r="AZ154" s="470"/>
      <c r="BA154" s="470"/>
      <c r="BB154" s="470"/>
      <c r="BC154" s="470"/>
      <c r="BD154" s="470"/>
      <c r="BE154" s="471"/>
      <c r="BF154" s="469" t="s">
        <v>68</v>
      </c>
      <c r="BG154" s="470"/>
      <c r="BH154" s="470"/>
      <c r="BI154" s="470"/>
      <c r="BJ154" s="470"/>
      <c r="BK154" s="470"/>
      <c r="BL154" s="470"/>
      <c r="BM154" s="470"/>
      <c r="BN154" s="470"/>
      <c r="BO154" s="470"/>
      <c r="BP154" s="470"/>
      <c r="BQ154" s="470"/>
      <c r="BR154" s="470"/>
      <c r="BS154" s="470"/>
      <c r="BT154" s="470"/>
      <c r="BU154" s="471"/>
      <c r="BV154" s="469" t="s">
        <v>69</v>
      </c>
      <c r="BW154" s="470"/>
      <c r="BX154" s="470"/>
      <c r="BY154" s="470"/>
      <c r="BZ154" s="470"/>
      <c r="CA154" s="470"/>
      <c r="CB154" s="470"/>
      <c r="CC154" s="470"/>
      <c r="CD154" s="470"/>
      <c r="CE154" s="470"/>
      <c r="CF154" s="470"/>
      <c r="CG154" s="470"/>
      <c r="CH154" s="470"/>
      <c r="CI154" s="470"/>
      <c r="CJ154" s="470"/>
      <c r="CK154" s="471"/>
      <c r="CL154" s="469" t="s">
        <v>17</v>
      </c>
      <c r="CM154" s="470"/>
      <c r="CN154" s="470"/>
      <c r="CO154" s="470"/>
      <c r="CP154" s="470"/>
      <c r="CQ154" s="470"/>
      <c r="CR154" s="470"/>
      <c r="CS154" s="470"/>
      <c r="CT154" s="470"/>
      <c r="CU154" s="470"/>
      <c r="CV154" s="470"/>
      <c r="CW154" s="470"/>
      <c r="CX154" s="470"/>
      <c r="CY154" s="470"/>
      <c r="CZ154" s="470"/>
      <c r="DA154" s="471"/>
    </row>
    <row r="155" spans="1:105" ht="12.75" customHeight="1" x14ac:dyDescent="0.25">
      <c r="A155" s="472">
        <v>1</v>
      </c>
      <c r="B155" s="472"/>
      <c r="C155" s="472"/>
      <c r="D155" s="472"/>
      <c r="E155" s="472"/>
      <c r="F155" s="472"/>
      <c r="G155" s="472"/>
      <c r="H155" s="472">
        <v>2</v>
      </c>
      <c r="I155" s="472"/>
      <c r="J155" s="472"/>
      <c r="K155" s="472"/>
      <c r="L155" s="472"/>
      <c r="M155" s="472"/>
      <c r="N155" s="472"/>
      <c r="O155" s="472"/>
      <c r="P155" s="472"/>
      <c r="Q155" s="472"/>
      <c r="R155" s="472"/>
      <c r="S155" s="472"/>
      <c r="T155" s="472"/>
      <c r="U155" s="472"/>
      <c r="V155" s="472"/>
      <c r="W155" s="472"/>
      <c r="X155" s="472"/>
      <c r="Y155" s="472"/>
      <c r="Z155" s="472"/>
      <c r="AA155" s="472"/>
      <c r="AB155" s="472"/>
      <c r="AC155" s="472"/>
      <c r="AD155" s="472"/>
      <c r="AE155" s="472"/>
      <c r="AF155" s="472"/>
      <c r="AG155" s="472"/>
      <c r="AH155" s="472"/>
      <c r="AI155" s="472"/>
      <c r="AJ155" s="472"/>
      <c r="AK155" s="472"/>
      <c r="AL155" s="472"/>
      <c r="AM155" s="472"/>
      <c r="AN155" s="472"/>
      <c r="AO155" s="472"/>
      <c r="AP155" s="472">
        <v>3</v>
      </c>
      <c r="AQ155" s="472"/>
      <c r="AR155" s="472"/>
      <c r="AS155" s="472"/>
      <c r="AT155" s="472"/>
      <c r="AU155" s="472"/>
      <c r="AV155" s="472"/>
      <c r="AW155" s="472"/>
      <c r="AX155" s="472"/>
      <c r="AY155" s="472"/>
      <c r="AZ155" s="472"/>
      <c r="BA155" s="472"/>
      <c r="BB155" s="472"/>
      <c r="BC155" s="472"/>
      <c r="BD155" s="472"/>
      <c r="BE155" s="472"/>
      <c r="BF155" s="472">
        <v>4</v>
      </c>
      <c r="BG155" s="472"/>
      <c r="BH155" s="472"/>
      <c r="BI155" s="472"/>
      <c r="BJ155" s="472"/>
      <c r="BK155" s="472"/>
      <c r="BL155" s="472"/>
      <c r="BM155" s="472"/>
      <c r="BN155" s="472"/>
      <c r="BO155" s="472"/>
      <c r="BP155" s="472"/>
      <c r="BQ155" s="472"/>
      <c r="BR155" s="472"/>
      <c r="BS155" s="472"/>
      <c r="BT155" s="472"/>
      <c r="BU155" s="472"/>
      <c r="BV155" s="472">
        <v>5</v>
      </c>
      <c r="BW155" s="472"/>
      <c r="BX155" s="472"/>
      <c r="BY155" s="472"/>
      <c r="BZ155" s="472"/>
      <c r="CA155" s="472"/>
      <c r="CB155" s="472"/>
      <c r="CC155" s="472"/>
      <c r="CD155" s="472"/>
      <c r="CE155" s="472"/>
      <c r="CF155" s="472"/>
      <c r="CG155" s="472"/>
      <c r="CH155" s="472"/>
      <c r="CI155" s="472"/>
      <c r="CJ155" s="472"/>
      <c r="CK155" s="472"/>
      <c r="CL155" s="472">
        <v>6</v>
      </c>
      <c r="CM155" s="472"/>
      <c r="CN155" s="472"/>
      <c r="CO155" s="472"/>
      <c r="CP155" s="472"/>
      <c r="CQ155" s="472"/>
      <c r="CR155" s="472"/>
      <c r="CS155" s="472"/>
      <c r="CT155" s="472"/>
      <c r="CU155" s="472"/>
      <c r="CV155" s="472"/>
      <c r="CW155" s="472"/>
      <c r="CX155" s="472"/>
      <c r="CY155" s="472"/>
      <c r="CZ155" s="472"/>
      <c r="DA155" s="472"/>
    </row>
    <row r="156" spans="1:105" s="6" customFormat="1" ht="14.25" x14ac:dyDescent="0.2">
      <c r="A156" s="450" t="s">
        <v>26</v>
      </c>
      <c r="B156" s="450"/>
      <c r="C156" s="450"/>
      <c r="D156" s="450"/>
      <c r="E156" s="450"/>
      <c r="F156" s="450"/>
      <c r="G156" s="450"/>
      <c r="H156" s="673" t="s">
        <v>111</v>
      </c>
      <c r="I156" s="673"/>
      <c r="J156" s="673"/>
      <c r="K156" s="673"/>
      <c r="L156" s="673"/>
      <c r="M156" s="673"/>
      <c r="N156" s="673"/>
      <c r="O156" s="673"/>
      <c r="P156" s="673"/>
      <c r="Q156" s="673"/>
      <c r="R156" s="673"/>
      <c r="S156" s="673"/>
      <c r="T156" s="673"/>
      <c r="U156" s="673"/>
      <c r="V156" s="673"/>
      <c r="W156" s="673"/>
      <c r="X156" s="673"/>
      <c r="Y156" s="673"/>
      <c r="Z156" s="673"/>
      <c r="AA156" s="673"/>
      <c r="AB156" s="673"/>
      <c r="AC156" s="673"/>
      <c r="AD156" s="673"/>
      <c r="AE156" s="673"/>
      <c r="AF156" s="673"/>
      <c r="AG156" s="673"/>
      <c r="AH156" s="673"/>
      <c r="AI156" s="673"/>
      <c r="AJ156" s="673"/>
      <c r="AK156" s="673"/>
      <c r="AL156" s="673"/>
      <c r="AM156" s="673"/>
      <c r="AN156" s="673"/>
      <c r="AO156" s="673"/>
      <c r="AP156" s="676">
        <f>SUM(AP158:BE160)</f>
        <v>1511</v>
      </c>
      <c r="AQ156" s="676"/>
      <c r="AR156" s="676"/>
      <c r="AS156" s="676"/>
      <c r="AT156" s="676"/>
      <c r="AU156" s="676"/>
      <c r="AV156" s="676"/>
      <c r="AW156" s="676"/>
      <c r="AX156" s="676"/>
      <c r="AY156" s="676"/>
      <c r="AZ156" s="676"/>
      <c r="BA156" s="676"/>
      <c r="BB156" s="676"/>
      <c r="BC156" s="676"/>
      <c r="BD156" s="676"/>
      <c r="BE156" s="676"/>
      <c r="BF156" s="677" t="s">
        <v>113</v>
      </c>
      <c r="BG156" s="677"/>
      <c r="BH156" s="677"/>
      <c r="BI156" s="677"/>
      <c r="BJ156" s="677"/>
      <c r="BK156" s="677"/>
      <c r="BL156" s="677"/>
      <c r="BM156" s="677"/>
      <c r="BN156" s="677"/>
      <c r="BO156" s="677"/>
      <c r="BP156" s="677"/>
      <c r="BQ156" s="677"/>
      <c r="BR156" s="677"/>
      <c r="BS156" s="677"/>
      <c r="BT156" s="677"/>
      <c r="BU156" s="677"/>
      <c r="BV156" s="677" t="s">
        <v>113</v>
      </c>
      <c r="BW156" s="677"/>
      <c r="BX156" s="677"/>
      <c r="BY156" s="677"/>
      <c r="BZ156" s="677"/>
      <c r="CA156" s="677"/>
      <c r="CB156" s="677"/>
      <c r="CC156" s="677"/>
      <c r="CD156" s="677"/>
      <c r="CE156" s="677"/>
      <c r="CF156" s="677"/>
      <c r="CG156" s="677"/>
      <c r="CH156" s="677"/>
      <c r="CI156" s="677"/>
      <c r="CJ156" s="677"/>
      <c r="CK156" s="677"/>
      <c r="CL156" s="626">
        <f>SUM(CL158:DA160)</f>
        <v>50601.51</v>
      </c>
      <c r="CM156" s="626"/>
      <c r="CN156" s="626"/>
      <c r="CO156" s="626"/>
      <c r="CP156" s="626"/>
      <c r="CQ156" s="626"/>
      <c r="CR156" s="626"/>
      <c r="CS156" s="626"/>
      <c r="CT156" s="626"/>
      <c r="CU156" s="626"/>
      <c r="CV156" s="626"/>
      <c r="CW156" s="626"/>
      <c r="CX156" s="626"/>
      <c r="CY156" s="626"/>
      <c r="CZ156" s="626"/>
      <c r="DA156" s="626"/>
    </row>
    <row r="157" spans="1:105" ht="15" customHeight="1" x14ac:dyDescent="0.25">
      <c r="A157" s="411"/>
      <c r="B157" s="411"/>
      <c r="C157" s="411"/>
      <c r="D157" s="411"/>
      <c r="E157" s="411"/>
      <c r="F157" s="411"/>
      <c r="G157" s="411"/>
      <c r="H157" s="673" t="s">
        <v>98</v>
      </c>
      <c r="I157" s="673"/>
      <c r="J157" s="673"/>
      <c r="K157" s="673"/>
      <c r="L157" s="673"/>
      <c r="M157" s="673"/>
      <c r="N157" s="673"/>
      <c r="O157" s="673"/>
      <c r="P157" s="673"/>
      <c r="Q157" s="673"/>
      <c r="R157" s="673"/>
      <c r="S157" s="673"/>
      <c r="T157" s="673"/>
      <c r="U157" s="673"/>
      <c r="V157" s="673"/>
      <c r="W157" s="673"/>
      <c r="X157" s="673"/>
      <c r="Y157" s="673"/>
      <c r="Z157" s="673"/>
      <c r="AA157" s="673"/>
      <c r="AB157" s="673"/>
      <c r="AC157" s="673"/>
      <c r="AD157" s="673"/>
      <c r="AE157" s="673"/>
      <c r="AF157" s="673"/>
      <c r="AG157" s="673"/>
      <c r="AH157" s="673"/>
      <c r="AI157" s="673"/>
      <c r="AJ157" s="673"/>
      <c r="AK157" s="673"/>
      <c r="AL157" s="673"/>
      <c r="AM157" s="673"/>
      <c r="AN157" s="673"/>
      <c r="AO157" s="673"/>
      <c r="AP157" s="561"/>
      <c r="AQ157" s="561"/>
      <c r="AR157" s="561"/>
      <c r="AS157" s="561"/>
      <c r="AT157" s="561"/>
      <c r="AU157" s="561"/>
      <c r="AV157" s="561"/>
      <c r="AW157" s="561"/>
      <c r="AX157" s="561"/>
      <c r="AY157" s="561"/>
      <c r="AZ157" s="561"/>
      <c r="BA157" s="561"/>
      <c r="BB157" s="561"/>
      <c r="BC157" s="561"/>
      <c r="BD157" s="561"/>
      <c r="BE157" s="561"/>
      <c r="BF157" s="561"/>
      <c r="BG157" s="561"/>
      <c r="BH157" s="561"/>
      <c r="BI157" s="561"/>
      <c r="BJ157" s="561"/>
      <c r="BK157" s="561"/>
      <c r="BL157" s="561"/>
      <c r="BM157" s="561"/>
      <c r="BN157" s="561"/>
      <c r="BO157" s="561"/>
      <c r="BP157" s="561"/>
      <c r="BQ157" s="561"/>
      <c r="BR157" s="561"/>
      <c r="BS157" s="561"/>
      <c r="BT157" s="561"/>
      <c r="BU157" s="561"/>
      <c r="BV157" s="561"/>
      <c r="BW157" s="561"/>
      <c r="BX157" s="561"/>
      <c r="BY157" s="561"/>
      <c r="BZ157" s="561"/>
      <c r="CA157" s="561"/>
      <c r="CB157" s="561"/>
      <c r="CC157" s="561"/>
      <c r="CD157" s="561"/>
      <c r="CE157" s="561"/>
      <c r="CF157" s="561"/>
      <c r="CG157" s="561"/>
      <c r="CH157" s="561"/>
      <c r="CI157" s="561"/>
      <c r="CJ157" s="561"/>
      <c r="CK157" s="561"/>
      <c r="CL157" s="574"/>
      <c r="CM157" s="574"/>
      <c r="CN157" s="574"/>
      <c r="CO157" s="574"/>
      <c r="CP157" s="574"/>
      <c r="CQ157" s="574"/>
      <c r="CR157" s="574"/>
      <c r="CS157" s="574"/>
      <c r="CT157" s="574"/>
      <c r="CU157" s="574"/>
      <c r="CV157" s="574"/>
      <c r="CW157" s="574"/>
      <c r="CX157" s="574"/>
      <c r="CY157" s="574"/>
      <c r="CZ157" s="574"/>
      <c r="DA157" s="574"/>
    </row>
    <row r="158" spans="1:105" s="3" customFormat="1" ht="15" customHeight="1" x14ac:dyDescent="0.2">
      <c r="A158" s="411" t="s">
        <v>27</v>
      </c>
      <c r="B158" s="411"/>
      <c r="C158" s="411"/>
      <c r="D158" s="411"/>
      <c r="E158" s="411"/>
      <c r="F158" s="411"/>
      <c r="G158" s="411"/>
      <c r="H158" s="622" t="s">
        <v>695</v>
      </c>
      <c r="I158" s="622"/>
      <c r="J158" s="622"/>
      <c r="K158" s="622"/>
      <c r="L158" s="622"/>
      <c r="M158" s="622"/>
      <c r="N158" s="622"/>
      <c r="O158" s="622"/>
      <c r="P158" s="622"/>
      <c r="Q158" s="622"/>
      <c r="R158" s="622"/>
      <c r="S158" s="622"/>
      <c r="T158" s="622"/>
      <c r="U158" s="622"/>
      <c r="V158" s="622"/>
      <c r="W158" s="622"/>
      <c r="X158" s="622"/>
      <c r="Y158" s="622"/>
      <c r="Z158" s="622"/>
      <c r="AA158" s="622"/>
      <c r="AB158" s="622"/>
      <c r="AC158" s="622"/>
      <c r="AD158" s="622"/>
      <c r="AE158" s="622"/>
      <c r="AF158" s="622"/>
      <c r="AG158" s="622"/>
      <c r="AH158" s="622"/>
      <c r="AI158" s="622"/>
      <c r="AJ158" s="622"/>
      <c r="AK158" s="622"/>
      <c r="AL158" s="622"/>
      <c r="AM158" s="622"/>
      <c r="AN158" s="622"/>
      <c r="AO158" s="622"/>
      <c r="AP158" s="674">
        <v>590</v>
      </c>
      <c r="AQ158" s="674"/>
      <c r="AR158" s="674"/>
      <c r="AS158" s="674"/>
      <c r="AT158" s="674"/>
      <c r="AU158" s="674"/>
      <c r="AV158" s="674"/>
      <c r="AW158" s="674"/>
      <c r="AX158" s="674"/>
      <c r="AY158" s="674"/>
      <c r="AZ158" s="674"/>
      <c r="BA158" s="674"/>
      <c r="BB158" s="674"/>
      <c r="BC158" s="674"/>
      <c r="BD158" s="674"/>
      <c r="BE158" s="674"/>
      <c r="BF158" s="561">
        <v>33.49</v>
      </c>
      <c r="BG158" s="561"/>
      <c r="BH158" s="561"/>
      <c r="BI158" s="561"/>
      <c r="BJ158" s="561"/>
      <c r="BK158" s="561"/>
      <c r="BL158" s="561"/>
      <c r="BM158" s="561"/>
      <c r="BN158" s="561"/>
      <c r="BO158" s="561"/>
      <c r="BP158" s="561"/>
      <c r="BQ158" s="561"/>
      <c r="BR158" s="561"/>
      <c r="BS158" s="561"/>
      <c r="BT158" s="561"/>
      <c r="BU158" s="561"/>
      <c r="BV158" s="675"/>
      <c r="BW158" s="675"/>
      <c r="BX158" s="675"/>
      <c r="BY158" s="675"/>
      <c r="BZ158" s="675"/>
      <c r="CA158" s="675"/>
      <c r="CB158" s="675"/>
      <c r="CC158" s="675"/>
      <c r="CD158" s="675"/>
      <c r="CE158" s="675"/>
      <c r="CF158" s="675"/>
      <c r="CG158" s="675"/>
      <c r="CH158" s="675"/>
      <c r="CI158" s="675"/>
      <c r="CJ158" s="675"/>
      <c r="CK158" s="675"/>
      <c r="CL158" s="574">
        <f>AP158*BF158</f>
        <v>19759.100000000002</v>
      </c>
      <c r="CM158" s="574"/>
      <c r="CN158" s="574"/>
      <c r="CO158" s="574"/>
      <c r="CP158" s="574"/>
      <c r="CQ158" s="574"/>
      <c r="CR158" s="574"/>
      <c r="CS158" s="574"/>
      <c r="CT158" s="574"/>
      <c r="CU158" s="574"/>
      <c r="CV158" s="574"/>
      <c r="CW158" s="574"/>
      <c r="CX158" s="574"/>
      <c r="CY158" s="574"/>
      <c r="CZ158" s="574"/>
      <c r="DA158" s="574"/>
    </row>
    <row r="159" spans="1:105" s="4" customFormat="1" ht="12.75" x14ac:dyDescent="0.2">
      <c r="A159" s="411" t="s">
        <v>28</v>
      </c>
      <c r="B159" s="411"/>
      <c r="C159" s="411"/>
      <c r="D159" s="411"/>
      <c r="E159" s="411"/>
      <c r="F159" s="411"/>
      <c r="G159" s="411"/>
      <c r="H159" s="622" t="s">
        <v>696</v>
      </c>
      <c r="I159" s="622"/>
      <c r="J159" s="622"/>
      <c r="K159" s="622"/>
      <c r="L159" s="622"/>
      <c r="M159" s="622"/>
      <c r="N159" s="622"/>
      <c r="O159" s="622"/>
      <c r="P159" s="622"/>
      <c r="Q159" s="622"/>
      <c r="R159" s="622"/>
      <c r="S159" s="622"/>
      <c r="T159" s="622"/>
      <c r="U159" s="622"/>
      <c r="V159" s="622"/>
      <c r="W159" s="622"/>
      <c r="X159" s="622"/>
      <c r="Y159" s="622"/>
      <c r="Z159" s="622"/>
      <c r="AA159" s="622"/>
      <c r="AB159" s="622"/>
      <c r="AC159" s="622"/>
      <c r="AD159" s="622"/>
      <c r="AE159" s="622"/>
      <c r="AF159" s="622"/>
      <c r="AG159" s="622"/>
      <c r="AH159" s="622"/>
      <c r="AI159" s="622"/>
      <c r="AJ159" s="622"/>
      <c r="AK159" s="622"/>
      <c r="AL159" s="622"/>
      <c r="AM159" s="622"/>
      <c r="AN159" s="622"/>
      <c r="AO159" s="622"/>
      <c r="AP159" s="674">
        <v>885</v>
      </c>
      <c r="AQ159" s="674"/>
      <c r="AR159" s="674"/>
      <c r="AS159" s="674"/>
      <c r="AT159" s="674"/>
      <c r="AU159" s="674"/>
      <c r="AV159" s="674"/>
      <c r="AW159" s="674"/>
      <c r="AX159" s="674"/>
      <c r="AY159" s="674"/>
      <c r="AZ159" s="674"/>
      <c r="BA159" s="674"/>
      <c r="BB159" s="674"/>
      <c r="BC159" s="674"/>
      <c r="BD159" s="674"/>
      <c r="BE159" s="674"/>
      <c r="BF159" s="561">
        <v>33.49</v>
      </c>
      <c r="BG159" s="561"/>
      <c r="BH159" s="561"/>
      <c r="BI159" s="561"/>
      <c r="BJ159" s="561"/>
      <c r="BK159" s="561"/>
      <c r="BL159" s="561"/>
      <c r="BM159" s="561"/>
      <c r="BN159" s="561"/>
      <c r="BO159" s="561"/>
      <c r="BP159" s="561"/>
      <c r="BQ159" s="561"/>
      <c r="BR159" s="561"/>
      <c r="BS159" s="561"/>
      <c r="BT159" s="561"/>
      <c r="BU159" s="561"/>
      <c r="BV159" s="675"/>
      <c r="BW159" s="675"/>
      <c r="BX159" s="675"/>
      <c r="BY159" s="675"/>
      <c r="BZ159" s="675"/>
      <c r="CA159" s="675"/>
      <c r="CB159" s="675"/>
      <c r="CC159" s="675"/>
      <c r="CD159" s="675"/>
      <c r="CE159" s="675"/>
      <c r="CF159" s="675"/>
      <c r="CG159" s="675"/>
      <c r="CH159" s="675"/>
      <c r="CI159" s="675"/>
      <c r="CJ159" s="675"/>
      <c r="CK159" s="675"/>
      <c r="CL159" s="574">
        <f>AP159*BF159-1.88</f>
        <v>29636.77</v>
      </c>
      <c r="CM159" s="574"/>
      <c r="CN159" s="574"/>
      <c r="CO159" s="574"/>
      <c r="CP159" s="574"/>
      <c r="CQ159" s="574"/>
      <c r="CR159" s="574"/>
      <c r="CS159" s="574"/>
      <c r="CT159" s="574"/>
      <c r="CU159" s="574"/>
      <c r="CV159" s="574"/>
      <c r="CW159" s="574"/>
      <c r="CX159" s="574"/>
      <c r="CY159" s="574"/>
      <c r="CZ159" s="574"/>
      <c r="DA159" s="574"/>
    </row>
    <row r="160" spans="1:105" s="5" customFormat="1" ht="15" customHeight="1" x14ac:dyDescent="0.2">
      <c r="A160" s="411" t="s">
        <v>29</v>
      </c>
      <c r="B160" s="411"/>
      <c r="C160" s="411"/>
      <c r="D160" s="411"/>
      <c r="E160" s="411"/>
      <c r="F160" s="411"/>
      <c r="G160" s="411"/>
      <c r="H160" s="622" t="s">
        <v>697</v>
      </c>
      <c r="I160" s="622"/>
      <c r="J160" s="622"/>
      <c r="K160" s="622"/>
      <c r="L160" s="622"/>
      <c r="M160" s="622"/>
      <c r="N160" s="622"/>
      <c r="O160" s="622"/>
      <c r="P160" s="622"/>
      <c r="Q160" s="622"/>
      <c r="R160" s="622"/>
      <c r="S160" s="622"/>
      <c r="T160" s="622"/>
      <c r="U160" s="622"/>
      <c r="V160" s="622"/>
      <c r="W160" s="622"/>
      <c r="X160" s="622"/>
      <c r="Y160" s="622"/>
      <c r="Z160" s="622"/>
      <c r="AA160" s="622"/>
      <c r="AB160" s="622"/>
      <c r="AC160" s="622"/>
      <c r="AD160" s="622"/>
      <c r="AE160" s="622"/>
      <c r="AF160" s="622"/>
      <c r="AG160" s="622"/>
      <c r="AH160" s="622"/>
      <c r="AI160" s="622"/>
      <c r="AJ160" s="622"/>
      <c r="AK160" s="622"/>
      <c r="AL160" s="622"/>
      <c r="AM160" s="622"/>
      <c r="AN160" s="622"/>
      <c r="AO160" s="622"/>
      <c r="AP160" s="674">
        <v>36</v>
      </c>
      <c r="AQ160" s="674"/>
      <c r="AR160" s="674"/>
      <c r="AS160" s="674"/>
      <c r="AT160" s="674"/>
      <c r="AU160" s="674"/>
      <c r="AV160" s="674"/>
      <c r="AW160" s="674"/>
      <c r="AX160" s="674"/>
      <c r="AY160" s="674"/>
      <c r="AZ160" s="674"/>
      <c r="BA160" s="674"/>
      <c r="BB160" s="674"/>
      <c r="BC160" s="674"/>
      <c r="BD160" s="674"/>
      <c r="BE160" s="674"/>
      <c r="BF160" s="561">
        <v>33.49</v>
      </c>
      <c r="BG160" s="561"/>
      <c r="BH160" s="561"/>
      <c r="BI160" s="561"/>
      <c r="BJ160" s="561"/>
      <c r="BK160" s="561"/>
      <c r="BL160" s="561"/>
      <c r="BM160" s="561"/>
      <c r="BN160" s="561"/>
      <c r="BO160" s="561"/>
      <c r="BP160" s="561"/>
      <c r="BQ160" s="561"/>
      <c r="BR160" s="561"/>
      <c r="BS160" s="561"/>
      <c r="BT160" s="561"/>
      <c r="BU160" s="561"/>
      <c r="BV160" s="675"/>
      <c r="BW160" s="675"/>
      <c r="BX160" s="675"/>
      <c r="BY160" s="675"/>
      <c r="BZ160" s="675"/>
      <c r="CA160" s="675"/>
      <c r="CB160" s="675"/>
      <c r="CC160" s="675"/>
      <c r="CD160" s="675"/>
      <c r="CE160" s="675"/>
      <c r="CF160" s="675"/>
      <c r="CG160" s="675"/>
      <c r="CH160" s="675"/>
      <c r="CI160" s="675"/>
      <c r="CJ160" s="675"/>
      <c r="CK160" s="675"/>
      <c r="CL160" s="574">
        <f>AP160*BF160</f>
        <v>1205.6400000000001</v>
      </c>
      <c r="CM160" s="574"/>
      <c r="CN160" s="574"/>
      <c r="CO160" s="574"/>
      <c r="CP160" s="574"/>
      <c r="CQ160" s="574"/>
      <c r="CR160" s="574"/>
      <c r="CS160" s="574"/>
      <c r="CT160" s="574"/>
      <c r="CU160" s="574"/>
      <c r="CV160" s="574"/>
      <c r="CW160" s="574"/>
      <c r="CX160" s="574"/>
      <c r="CY160" s="574"/>
      <c r="CZ160" s="574"/>
      <c r="DA160" s="574"/>
    </row>
    <row r="161" spans="1:128" s="5" customFormat="1" ht="12.75" customHeight="1" x14ac:dyDescent="0.2">
      <c r="A161" s="450" t="s">
        <v>30</v>
      </c>
      <c r="B161" s="450"/>
      <c r="C161" s="450"/>
      <c r="D161" s="450"/>
      <c r="E161" s="450"/>
      <c r="F161" s="450"/>
      <c r="G161" s="450"/>
      <c r="H161" s="673" t="s">
        <v>112</v>
      </c>
      <c r="I161" s="673"/>
      <c r="J161" s="673"/>
      <c r="K161" s="673"/>
      <c r="L161" s="673"/>
      <c r="M161" s="673"/>
      <c r="N161" s="673"/>
      <c r="O161" s="673"/>
      <c r="P161" s="673"/>
      <c r="Q161" s="673"/>
      <c r="R161" s="673"/>
      <c r="S161" s="673"/>
      <c r="T161" s="673"/>
      <c r="U161" s="673"/>
      <c r="V161" s="673"/>
      <c r="W161" s="673"/>
      <c r="X161" s="673"/>
      <c r="Y161" s="673"/>
      <c r="Z161" s="673"/>
      <c r="AA161" s="673"/>
      <c r="AB161" s="673"/>
      <c r="AC161" s="673"/>
      <c r="AD161" s="673"/>
      <c r="AE161" s="673"/>
      <c r="AF161" s="673"/>
      <c r="AG161" s="673"/>
      <c r="AH161" s="673"/>
      <c r="AI161" s="673"/>
      <c r="AJ161" s="673"/>
      <c r="AK161" s="673"/>
      <c r="AL161" s="673"/>
      <c r="AM161" s="673"/>
      <c r="AN161" s="673"/>
      <c r="AO161" s="673"/>
      <c r="AP161" s="676">
        <f>SUM(AP163:BE165)</f>
        <v>1273</v>
      </c>
      <c r="AQ161" s="676"/>
      <c r="AR161" s="676"/>
      <c r="AS161" s="676"/>
      <c r="AT161" s="676"/>
      <c r="AU161" s="676"/>
      <c r="AV161" s="676"/>
      <c r="AW161" s="676"/>
      <c r="AX161" s="676"/>
      <c r="AY161" s="676"/>
      <c r="AZ161" s="676"/>
      <c r="BA161" s="676"/>
      <c r="BB161" s="676"/>
      <c r="BC161" s="676"/>
      <c r="BD161" s="676"/>
      <c r="BE161" s="676"/>
      <c r="BF161" s="677" t="s">
        <v>113</v>
      </c>
      <c r="BG161" s="677"/>
      <c r="BH161" s="677"/>
      <c r="BI161" s="677"/>
      <c r="BJ161" s="677"/>
      <c r="BK161" s="677"/>
      <c r="BL161" s="677"/>
      <c r="BM161" s="677"/>
      <c r="BN161" s="677"/>
      <c r="BO161" s="677"/>
      <c r="BP161" s="677"/>
      <c r="BQ161" s="677"/>
      <c r="BR161" s="677"/>
      <c r="BS161" s="677"/>
      <c r="BT161" s="677"/>
      <c r="BU161" s="677"/>
      <c r="BV161" s="677" t="s">
        <v>113</v>
      </c>
      <c r="BW161" s="677"/>
      <c r="BX161" s="677"/>
      <c r="BY161" s="677"/>
      <c r="BZ161" s="677"/>
      <c r="CA161" s="677"/>
      <c r="CB161" s="677"/>
      <c r="CC161" s="677"/>
      <c r="CD161" s="677"/>
      <c r="CE161" s="677"/>
      <c r="CF161" s="677"/>
      <c r="CG161" s="677"/>
      <c r="CH161" s="677"/>
      <c r="CI161" s="677"/>
      <c r="CJ161" s="677"/>
      <c r="CK161" s="677"/>
      <c r="CL161" s="626">
        <f>SUM(CL163:DA165)</f>
        <v>50601.509999999995</v>
      </c>
      <c r="CM161" s="626"/>
      <c r="CN161" s="626"/>
      <c r="CO161" s="626"/>
      <c r="CP161" s="626"/>
      <c r="CQ161" s="626"/>
      <c r="CR161" s="626"/>
      <c r="CS161" s="626"/>
      <c r="CT161" s="626"/>
      <c r="CU161" s="626"/>
      <c r="CV161" s="626"/>
      <c r="CW161" s="626"/>
      <c r="CX161" s="626"/>
      <c r="CY161" s="626"/>
      <c r="CZ161" s="626"/>
      <c r="DA161" s="626"/>
    </row>
    <row r="162" spans="1:128" s="5" customFormat="1" ht="12.75" customHeight="1" x14ac:dyDescent="0.2">
      <c r="A162" s="411"/>
      <c r="B162" s="411"/>
      <c r="C162" s="411"/>
      <c r="D162" s="411"/>
      <c r="E162" s="411"/>
      <c r="F162" s="411"/>
      <c r="G162" s="411"/>
      <c r="H162" s="673" t="s">
        <v>98</v>
      </c>
      <c r="I162" s="673"/>
      <c r="J162" s="673"/>
      <c r="K162" s="673"/>
      <c r="L162" s="673"/>
      <c r="M162" s="673"/>
      <c r="N162" s="673"/>
      <c r="O162" s="673"/>
      <c r="P162" s="673"/>
      <c r="Q162" s="673"/>
      <c r="R162" s="673"/>
      <c r="S162" s="673"/>
      <c r="T162" s="673"/>
      <c r="U162" s="673"/>
      <c r="V162" s="673"/>
      <c r="W162" s="673"/>
      <c r="X162" s="673"/>
      <c r="Y162" s="673"/>
      <c r="Z162" s="673"/>
      <c r="AA162" s="673"/>
      <c r="AB162" s="673"/>
      <c r="AC162" s="673"/>
      <c r="AD162" s="673"/>
      <c r="AE162" s="673"/>
      <c r="AF162" s="673"/>
      <c r="AG162" s="673"/>
      <c r="AH162" s="673"/>
      <c r="AI162" s="673"/>
      <c r="AJ162" s="673"/>
      <c r="AK162" s="673"/>
      <c r="AL162" s="673"/>
      <c r="AM162" s="673"/>
      <c r="AN162" s="673"/>
      <c r="AO162" s="673"/>
      <c r="AP162" s="561"/>
      <c r="AQ162" s="561"/>
      <c r="AR162" s="561"/>
      <c r="AS162" s="561"/>
      <c r="AT162" s="561"/>
      <c r="AU162" s="561"/>
      <c r="AV162" s="561"/>
      <c r="AW162" s="561"/>
      <c r="AX162" s="561"/>
      <c r="AY162" s="561"/>
      <c r="AZ162" s="561"/>
      <c r="BA162" s="561"/>
      <c r="BB162" s="561"/>
      <c r="BC162" s="561"/>
      <c r="BD162" s="561"/>
      <c r="BE162" s="561"/>
      <c r="BF162" s="561"/>
      <c r="BG162" s="561"/>
      <c r="BH162" s="561"/>
      <c r="BI162" s="561"/>
      <c r="BJ162" s="561"/>
      <c r="BK162" s="561"/>
      <c r="BL162" s="561"/>
      <c r="BM162" s="561"/>
      <c r="BN162" s="561"/>
      <c r="BO162" s="561"/>
      <c r="BP162" s="561"/>
      <c r="BQ162" s="561"/>
      <c r="BR162" s="561"/>
      <c r="BS162" s="561"/>
      <c r="BT162" s="561"/>
      <c r="BU162" s="561"/>
      <c r="BV162" s="561"/>
      <c r="BW162" s="561"/>
      <c r="BX162" s="561"/>
      <c r="BY162" s="561"/>
      <c r="BZ162" s="561"/>
      <c r="CA162" s="561"/>
      <c r="CB162" s="561"/>
      <c r="CC162" s="561"/>
      <c r="CD162" s="561"/>
      <c r="CE162" s="561"/>
      <c r="CF162" s="561"/>
      <c r="CG162" s="561"/>
      <c r="CH162" s="561"/>
      <c r="CI162" s="561"/>
      <c r="CJ162" s="561"/>
      <c r="CK162" s="561"/>
      <c r="CL162" s="574"/>
      <c r="CM162" s="574"/>
      <c r="CN162" s="574"/>
      <c r="CO162" s="574"/>
      <c r="CP162" s="574"/>
      <c r="CQ162" s="574"/>
      <c r="CR162" s="574"/>
      <c r="CS162" s="574"/>
      <c r="CT162" s="574"/>
      <c r="CU162" s="574"/>
      <c r="CV162" s="574"/>
      <c r="CW162" s="574"/>
      <c r="CX162" s="574"/>
      <c r="CY162" s="574"/>
      <c r="CZ162" s="574"/>
      <c r="DA162" s="574"/>
      <c r="DH162" s="13"/>
      <c r="DI162" s="14"/>
      <c r="DJ162" s="14"/>
      <c r="DK162" s="14"/>
      <c r="DL162" s="14"/>
      <c r="DM162" s="14"/>
      <c r="DN162" s="14"/>
      <c r="DO162" s="14"/>
      <c r="DP162" s="14"/>
      <c r="DQ162" s="14"/>
      <c r="DR162" s="14"/>
      <c r="DS162" s="14"/>
      <c r="DT162" s="14"/>
      <c r="DU162" s="14"/>
      <c r="DV162" s="14"/>
      <c r="DW162" s="14"/>
      <c r="DX162" s="14"/>
    </row>
    <row r="163" spans="1:128" s="5" customFormat="1" ht="12" customHeight="1" x14ac:dyDescent="0.2">
      <c r="A163" s="411" t="s">
        <v>31</v>
      </c>
      <c r="B163" s="411"/>
      <c r="C163" s="411"/>
      <c r="D163" s="411"/>
      <c r="E163" s="411"/>
      <c r="F163" s="411"/>
      <c r="G163" s="411"/>
      <c r="H163" s="622" t="s">
        <v>695</v>
      </c>
      <c r="I163" s="622"/>
      <c r="J163" s="622"/>
      <c r="K163" s="622"/>
      <c r="L163" s="622"/>
      <c r="M163" s="622"/>
      <c r="N163" s="622"/>
      <c r="O163" s="622"/>
      <c r="P163" s="622"/>
      <c r="Q163" s="622"/>
      <c r="R163" s="622"/>
      <c r="S163" s="622"/>
      <c r="T163" s="622"/>
      <c r="U163" s="622"/>
      <c r="V163" s="622"/>
      <c r="W163" s="622"/>
      <c r="X163" s="622"/>
      <c r="Y163" s="622"/>
      <c r="Z163" s="622"/>
      <c r="AA163" s="622"/>
      <c r="AB163" s="622"/>
      <c r="AC163" s="622"/>
      <c r="AD163" s="622"/>
      <c r="AE163" s="622"/>
      <c r="AF163" s="622"/>
      <c r="AG163" s="622"/>
      <c r="AH163" s="622"/>
      <c r="AI163" s="622"/>
      <c r="AJ163" s="622"/>
      <c r="AK163" s="622"/>
      <c r="AL163" s="622"/>
      <c r="AM163" s="622"/>
      <c r="AN163" s="622"/>
      <c r="AO163" s="622"/>
      <c r="AP163" s="674">
        <v>490</v>
      </c>
      <c r="AQ163" s="674"/>
      <c r="AR163" s="674"/>
      <c r="AS163" s="674"/>
      <c r="AT163" s="674"/>
      <c r="AU163" s="674"/>
      <c r="AV163" s="674"/>
      <c r="AW163" s="674"/>
      <c r="AX163" s="674"/>
      <c r="AY163" s="674"/>
      <c r="AZ163" s="674"/>
      <c r="BA163" s="674"/>
      <c r="BB163" s="674"/>
      <c r="BC163" s="674"/>
      <c r="BD163" s="674"/>
      <c r="BE163" s="674"/>
      <c r="BF163" s="561">
        <v>39.76</v>
      </c>
      <c r="BG163" s="561"/>
      <c r="BH163" s="561"/>
      <c r="BI163" s="561"/>
      <c r="BJ163" s="561"/>
      <c r="BK163" s="561"/>
      <c r="BL163" s="561"/>
      <c r="BM163" s="561"/>
      <c r="BN163" s="561"/>
      <c r="BO163" s="561"/>
      <c r="BP163" s="561"/>
      <c r="BQ163" s="561"/>
      <c r="BR163" s="561"/>
      <c r="BS163" s="561"/>
      <c r="BT163" s="561"/>
      <c r="BU163" s="561"/>
      <c r="BV163" s="675"/>
      <c r="BW163" s="675"/>
      <c r="BX163" s="675"/>
      <c r="BY163" s="675"/>
      <c r="BZ163" s="675"/>
      <c r="CA163" s="675"/>
      <c r="CB163" s="675"/>
      <c r="CC163" s="675"/>
      <c r="CD163" s="675"/>
      <c r="CE163" s="675"/>
      <c r="CF163" s="675"/>
      <c r="CG163" s="675"/>
      <c r="CH163" s="675"/>
      <c r="CI163" s="675"/>
      <c r="CJ163" s="675"/>
      <c r="CK163" s="675"/>
      <c r="CL163" s="574">
        <f>BF163*AP163-12.97</f>
        <v>19469.429999999997</v>
      </c>
      <c r="CM163" s="574"/>
      <c r="CN163" s="574"/>
      <c r="CO163" s="574"/>
      <c r="CP163" s="574"/>
      <c r="CQ163" s="574"/>
      <c r="CR163" s="574"/>
      <c r="CS163" s="574"/>
      <c r="CT163" s="574"/>
      <c r="CU163" s="574"/>
      <c r="CV163" s="574"/>
      <c r="CW163" s="574"/>
      <c r="CX163" s="574"/>
      <c r="CY163" s="574"/>
      <c r="CZ163" s="574"/>
      <c r="DA163" s="574"/>
    </row>
    <row r="164" spans="1:128" s="5" customFormat="1" ht="12.75" customHeight="1" x14ac:dyDescent="0.2">
      <c r="A164" s="411" t="s">
        <v>32</v>
      </c>
      <c r="B164" s="411"/>
      <c r="C164" s="411"/>
      <c r="D164" s="411"/>
      <c r="E164" s="411"/>
      <c r="F164" s="411"/>
      <c r="G164" s="411"/>
      <c r="H164" s="622" t="s">
        <v>696</v>
      </c>
      <c r="I164" s="622"/>
      <c r="J164" s="622"/>
      <c r="K164" s="622"/>
      <c r="L164" s="622"/>
      <c r="M164" s="622"/>
      <c r="N164" s="622"/>
      <c r="O164" s="622"/>
      <c r="P164" s="622"/>
      <c r="Q164" s="622"/>
      <c r="R164" s="622"/>
      <c r="S164" s="622"/>
      <c r="T164" s="622"/>
      <c r="U164" s="622"/>
      <c r="V164" s="622"/>
      <c r="W164" s="622"/>
      <c r="X164" s="622"/>
      <c r="Y164" s="622"/>
      <c r="Z164" s="622"/>
      <c r="AA164" s="622"/>
      <c r="AB164" s="622"/>
      <c r="AC164" s="622"/>
      <c r="AD164" s="622"/>
      <c r="AE164" s="622"/>
      <c r="AF164" s="622"/>
      <c r="AG164" s="622"/>
      <c r="AH164" s="622"/>
      <c r="AI164" s="622"/>
      <c r="AJ164" s="622"/>
      <c r="AK164" s="622"/>
      <c r="AL164" s="622"/>
      <c r="AM164" s="622"/>
      <c r="AN164" s="622"/>
      <c r="AO164" s="622"/>
      <c r="AP164" s="674">
        <v>753</v>
      </c>
      <c r="AQ164" s="674"/>
      <c r="AR164" s="674"/>
      <c r="AS164" s="674"/>
      <c r="AT164" s="674"/>
      <c r="AU164" s="674"/>
      <c r="AV164" s="674"/>
      <c r="AW164" s="674"/>
      <c r="AX164" s="674"/>
      <c r="AY164" s="674"/>
      <c r="AZ164" s="674"/>
      <c r="BA164" s="674"/>
      <c r="BB164" s="674"/>
      <c r="BC164" s="674"/>
      <c r="BD164" s="674"/>
      <c r="BE164" s="674"/>
      <c r="BF164" s="561">
        <v>39.76</v>
      </c>
      <c r="BG164" s="561"/>
      <c r="BH164" s="561"/>
      <c r="BI164" s="561"/>
      <c r="BJ164" s="561"/>
      <c r="BK164" s="561"/>
      <c r="BL164" s="561"/>
      <c r="BM164" s="561"/>
      <c r="BN164" s="561"/>
      <c r="BO164" s="561"/>
      <c r="BP164" s="561"/>
      <c r="BQ164" s="561"/>
      <c r="BR164" s="561"/>
      <c r="BS164" s="561"/>
      <c r="BT164" s="561"/>
      <c r="BU164" s="561"/>
      <c r="BV164" s="675"/>
      <c r="BW164" s="675"/>
      <c r="BX164" s="675"/>
      <c r="BY164" s="675"/>
      <c r="BZ164" s="675"/>
      <c r="CA164" s="675"/>
      <c r="CB164" s="675"/>
      <c r="CC164" s="675"/>
      <c r="CD164" s="675"/>
      <c r="CE164" s="675"/>
      <c r="CF164" s="675"/>
      <c r="CG164" s="675"/>
      <c r="CH164" s="675"/>
      <c r="CI164" s="675"/>
      <c r="CJ164" s="675"/>
      <c r="CK164" s="675"/>
      <c r="CL164" s="574">
        <f>BF164*AP164</f>
        <v>29939.279999999999</v>
      </c>
      <c r="CM164" s="574"/>
      <c r="CN164" s="574"/>
      <c r="CO164" s="574"/>
      <c r="CP164" s="574"/>
      <c r="CQ164" s="574"/>
      <c r="CR164" s="574"/>
      <c r="CS164" s="574"/>
      <c r="CT164" s="574"/>
      <c r="CU164" s="574"/>
      <c r="CV164" s="574"/>
      <c r="CW164" s="574"/>
      <c r="CX164" s="574"/>
      <c r="CY164" s="574"/>
      <c r="CZ164" s="574"/>
      <c r="DA164" s="574"/>
    </row>
    <row r="165" spans="1:128" s="5" customFormat="1" ht="15" customHeight="1" x14ac:dyDescent="0.2">
      <c r="A165" s="411" t="s">
        <v>33</v>
      </c>
      <c r="B165" s="411"/>
      <c r="C165" s="411"/>
      <c r="D165" s="411"/>
      <c r="E165" s="411"/>
      <c r="F165" s="411"/>
      <c r="G165" s="411"/>
      <c r="H165" s="622" t="s">
        <v>697</v>
      </c>
      <c r="I165" s="622"/>
      <c r="J165" s="622"/>
      <c r="K165" s="622"/>
      <c r="L165" s="622"/>
      <c r="M165" s="622"/>
      <c r="N165" s="622"/>
      <c r="O165" s="622"/>
      <c r="P165" s="622"/>
      <c r="Q165" s="622"/>
      <c r="R165" s="622"/>
      <c r="S165" s="622"/>
      <c r="T165" s="622"/>
      <c r="U165" s="622"/>
      <c r="V165" s="622"/>
      <c r="W165" s="622"/>
      <c r="X165" s="622"/>
      <c r="Y165" s="622"/>
      <c r="Z165" s="622"/>
      <c r="AA165" s="622"/>
      <c r="AB165" s="622"/>
      <c r="AC165" s="622"/>
      <c r="AD165" s="622"/>
      <c r="AE165" s="622"/>
      <c r="AF165" s="622"/>
      <c r="AG165" s="622"/>
      <c r="AH165" s="622"/>
      <c r="AI165" s="622"/>
      <c r="AJ165" s="622"/>
      <c r="AK165" s="622"/>
      <c r="AL165" s="622"/>
      <c r="AM165" s="622"/>
      <c r="AN165" s="622"/>
      <c r="AO165" s="622"/>
      <c r="AP165" s="674">
        <v>30</v>
      </c>
      <c r="AQ165" s="674"/>
      <c r="AR165" s="674"/>
      <c r="AS165" s="674"/>
      <c r="AT165" s="674"/>
      <c r="AU165" s="674"/>
      <c r="AV165" s="674"/>
      <c r="AW165" s="674"/>
      <c r="AX165" s="674"/>
      <c r="AY165" s="674"/>
      <c r="AZ165" s="674"/>
      <c r="BA165" s="674"/>
      <c r="BB165" s="674"/>
      <c r="BC165" s="674"/>
      <c r="BD165" s="674"/>
      <c r="BE165" s="674"/>
      <c r="BF165" s="561">
        <v>39.76</v>
      </c>
      <c r="BG165" s="561"/>
      <c r="BH165" s="561"/>
      <c r="BI165" s="561"/>
      <c r="BJ165" s="561"/>
      <c r="BK165" s="561"/>
      <c r="BL165" s="561"/>
      <c r="BM165" s="561"/>
      <c r="BN165" s="561"/>
      <c r="BO165" s="561"/>
      <c r="BP165" s="561"/>
      <c r="BQ165" s="561"/>
      <c r="BR165" s="561"/>
      <c r="BS165" s="561"/>
      <c r="BT165" s="561"/>
      <c r="BU165" s="561"/>
      <c r="BV165" s="675"/>
      <c r="BW165" s="675"/>
      <c r="BX165" s="675"/>
      <c r="BY165" s="675"/>
      <c r="BZ165" s="675"/>
      <c r="CA165" s="675"/>
      <c r="CB165" s="675"/>
      <c r="CC165" s="675"/>
      <c r="CD165" s="675"/>
      <c r="CE165" s="675"/>
      <c r="CF165" s="675"/>
      <c r="CG165" s="675"/>
      <c r="CH165" s="675"/>
      <c r="CI165" s="675"/>
      <c r="CJ165" s="675"/>
      <c r="CK165" s="675"/>
      <c r="CL165" s="574">
        <f>BF165*AP165</f>
        <v>1192.8</v>
      </c>
      <c r="CM165" s="574"/>
      <c r="CN165" s="574"/>
      <c r="CO165" s="574"/>
      <c r="CP165" s="574"/>
      <c r="CQ165" s="574"/>
      <c r="CR165" s="574"/>
      <c r="CS165" s="574"/>
      <c r="CT165" s="574"/>
      <c r="CU165" s="574"/>
      <c r="CV165" s="574"/>
      <c r="CW165" s="574"/>
      <c r="CX165" s="574"/>
      <c r="CY165" s="574"/>
      <c r="CZ165" s="574"/>
      <c r="DA165" s="574"/>
    </row>
    <row r="166" spans="1:128" s="5" customFormat="1" ht="13.5" customHeight="1" x14ac:dyDescent="0.2">
      <c r="A166" s="450" t="s">
        <v>36</v>
      </c>
      <c r="B166" s="450"/>
      <c r="C166" s="450"/>
      <c r="D166" s="450"/>
      <c r="E166" s="450"/>
      <c r="F166" s="450"/>
      <c r="G166" s="450"/>
      <c r="H166" s="673" t="s">
        <v>154</v>
      </c>
      <c r="I166" s="673"/>
      <c r="J166" s="673"/>
      <c r="K166" s="673"/>
      <c r="L166" s="673"/>
      <c r="M166" s="673"/>
      <c r="N166" s="673"/>
      <c r="O166" s="673"/>
      <c r="P166" s="673"/>
      <c r="Q166" s="673"/>
      <c r="R166" s="673"/>
      <c r="S166" s="673"/>
      <c r="T166" s="673"/>
      <c r="U166" s="673"/>
      <c r="V166" s="673"/>
      <c r="W166" s="673"/>
      <c r="X166" s="673"/>
      <c r="Y166" s="673"/>
      <c r="Z166" s="673"/>
      <c r="AA166" s="673"/>
      <c r="AB166" s="673"/>
      <c r="AC166" s="673"/>
      <c r="AD166" s="673"/>
      <c r="AE166" s="673"/>
      <c r="AF166" s="673"/>
      <c r="AG166" s="673"/>
      <c r="AH166" s="673"/>
      <c r="AI166" s="673"/>
      <c r="AJ166" s="673"/>
      <c r="AK166" s="673"/>
      <c r="AL166" s="673"/>
      <c r="AM166" s="673"/>
      <c r="AN166" s="673"/>
      <c r="AO166" s="673"/>
      <c r="AP166" s="676">
        <f>SUM(AP168:BE169)</f>
        <v>49</v>
      </c>
      <c r="AQ166" s="676"/>
      <c r="AR166" s="676"/>
      <c r="AS166" s="676"/>
      <c r="AT166" s="676"/>
      <c r="AU166" s="676"/>
      <c r="AV166" s="676"/>
      <c r="AW166" s="676"/>
      <c r="AX166" s="676"/>
      <c r="AY166" s="676"/>
      <c r="AZ166" s="676"/>
      <c r="BA166" s="676"/>
      <c r="BB166" s="676"/>
      <c r="BC166" s="676"/>
      <c r="BD166" s="676"/>
      <c r="BE166" s="676"/>
      <c r="BF166" s="677" t="s">
        <v>113</v>
      </c>
      <c r="BG166" s="677"/>
      <c r="BH166" s="677"/>
      <c r="BI166" s="677"/>
      <c r="BJ166" s="677"/>
      <c r="BK166" s="677"/>
      <c r="BL166" s="677"/>
      <c r="BM166" s="677"/>
      <c r="BN166" s="677"/>
      <c r="BO166" s="677"/>
      <c r="BP166" s="677"/>
      <c r="BQ166" s="677"/>
      <c r="BR166" s="677"/>
      <c r="BS166" s="677"/>
      <c r="BT166" s="677"/>
      <c r="BU166" s="677"/>
      <c r="BV166" s="677" t="s">
        <v>113</v>
      </c>
      <c r="BW166" s="677"/>
      <c r="BX166" s="677"/>
      <c r="BY166" s="677"/>
      <c r="BZ166" s="677"/>
      <c r="CA166" s="677"/>
      <c r="CB166" s="677"/>
      <c r="CC166" s="677"/>
      <c r="CD166" s="677"/>
      <c r="CE166" s="677"/>
      <c r="CF166" s="677"/>
      <c r="CG166" s="677"/>
      <c r="CH166" s="677"/>
      <c r="CI166" s="677"/>
      <c r="CJ166" s="677"/>
      <c r="CK166" s="677"/>
      <c r="CL166" s="626">
        <f>SUM(CL168:DA169)+0.01</f>
        <v>26383.999999999996</v>
      </c>
      <c r="CM166" s="626"/>
      <c r="CN166" s="626"/>
      <c r="CO166" s="626"/>
      <c r="CP166" s="626"/>
      <c r="CQ166" s="626"/>
      <c r="CR166" s="626"/>
      <c r="CS166" s="626"/>
      <c r="CT166" s="626"/>
      <c r="CU166" s="626"/>
      <c r="CV166" s="626"/>
      <c r="CW166" s="626"/>
      <c r="CX166" s="626"/>
      <c r="CY166" s="626"/>
      <c r="CZ166" s="626"/>
      <c r="DA166" s="626"/>
    </row>
    <row r="167" spans="1:128" s="5" customFormat="1" ht="16.5" customHeight="1" x14ac:dyDescent="0.2">
      <c r="A167" s="411"/>
      <c r="B167" s="411"/>
      <c r="C167" s="411"/>
      <c r="D167" s="411"/>
      <c r="E167" s="411"/>
      <c r="F167" s="411"/>
      <c r="G167" s="411"/>
      <c r="H167" s="673" t="s">
        <v>155</v>
      </c>
      <c r="I167" s="673"/>
      <c r="J167" s="673"/>
      <c r="K167" s="673"/>
      <c r="L167" s="673"/>
      <c r="M167" s="673"/>
      <c r="N167" s="673"/>
      <c r="O167" s="673"/>
      <c r="P167" s="673"/>
      <c r="Q167" s="673"/>
      <c r="R167" s="673"/>
      <c r="S167" s="673"/>
      <c r="T167" s="673"/>
      <c r="U167" s="673"/>
      <c r="V167" s="673"/>
      <c r="W167" s="673"/>
      <c r="X167" s="673"/>
      <c r="Y167" s="673"/>
      <c r="Z167" s="673"/>
      <c r="AA167" s="673"/>
      <c r="AB167" s="673"/>
      <c r="AC167" s="673"/>
      <c r="AD167" s="673"/>
      <c r="AE167" s="673"/>
      <c r="AF167" s="673"/>
      <c r="AG167" s="673"/>
      <c r="AH167" s="673"/>
      <c r="AI167" s="673"/>
      <c r="AJ167" s="673"/>
      <c r="AK167" s="673"/>
      <c r="AL167" s="673"/>
      <c r="AM167" s="673"/>
      <c r="AN167" s="673"/>
      <c r="AO167" s="673"/>
      <c r="AP167" s="561"/>
      <c r="AQ167" s="561"/>
      <c r="AR167" s="561"/>
      <c r="AS167" s="561"/>
      <c r="AT167" s="561"/>
      <c r="AU167" s="561"/>
      <c r="AV167" s="561"/>
      <c r="AW167" s="561"/>
      <c r="AX167" s="561"/>
      <c r="AY167" s="561"/>
      <c r="AZ167" s="561"/>
      <c r="BA167" s="561"/>
      <c r="BB167" s="561"/>
      <c r="BC167" s="561"/>
      <c r="BD167" s="561"/>
      <c r="BE167" s="561"/>
      <c r="BF167" s="561"/>
      <c r="BG167" s="561"/>
      <c r="BH167" s="561"/>
      <c r="BI167" s="561"/>
      <c r="BJ167" s="561"/>
      <c r="BK167" s="561"/>
      <c r="BL167" s="561"/>
      <c r="BM167" s="561"/>
      <c r="BN167" s="561"/>
      <c r="BO167" s="561"/>
      <c r="BP167" s="561"/>
      <c r="BQ167" s="561"/>
      <c r="BR167" s="561"/>
      <c r="BS167" s="561"/>
      <c r="BT167" s="561"/>
      <c r="BU167" s="561"/>
      <c r="BV167" s="561"/>
      <c r="BW167" s="561"/>
      <c r="BX167" s="561"/>
      <c r="BY167" s="561"/>
      <c r="BZ167" s="561"/>
      <c r="CA167" s="561"/>
      <c r="CB167" s="561"/>
      <c r="CC167" s="561"/>
      <c r="CD167" s="561"/>
      <c r="CE167" s="561"/>
      <c r="CF167" s="561"/>
      <c r="CG167" s="561"/>
      <c r="CH167" s="561"/>
      <c r="CI167" s="561"/>
      <c r="CJ167" s="561"/>
      <c r="CK167" s="561"/>
      <c r="CL167" s="574"/>
      <c r="CM167" s="574"/>
      <c r="CN167" s="574"/>
      <c r="CO167" s="574"/>
      <c r="CP167" s="574"/>
      <c r="CQ167" s="574"/>
      <c r="CR167" s="574"/>
      <c r="CS167" s="574"/>
      <c r="CT167" s="574"/>
      <c r="CU167" s="574"/>
      <c r="CV167" s="574"/>
      <c r="CW167" s="574"/>
      <c r="CX167" s="574"/>
      <c r="CY167" s="574"/>
      <c r="CZ167" s="574"/>
      <c r="DA167" s="574"/>
    </row>
    <row r="168" spans="1:128" s="5" customFormat="1" ht="13.5" customHeight="1" x14ac:dyDescent="0.2">
      <c r="A168" s="411" t="s">
        <v>136</v>
      </c>
      <c r="B168" s="411"/>
      <c r="C168" s="411"/>
      <c r="D168" s="411"/>
      <c r="E168" s="411"/>
      <c r="F168" s="411"/>
      <c r="G168" s="411"/>
      <c r="H168" s="622" t="s">
        <v>695</v>
      </c>
      <c r="I168" s="622"/>
      <c r="J168" s="622"/>
      <c r="K168" s="622"/>
      <c r="L168" s="622"/>
      <c r="M168" s="622"/>
      <c r="N168" s="622"/>
      <c r="O168" s="622"/>
      <c r="P168" s="622"/>
      <c r="Q168" s="622"/>
      <c r="R168" s="622"/>
      <c r="S168" s="622"/>
      <c r="T168" s="622"/>
      <c r="U168" s="622"/>
      <c r="V168" s="622"/>
      <c r="W168" s="622"/>
      <c r="X168" s="622"/>
      <c r="Y168" s="622"/>
      <c r="Z168" s="622"/>
      <c r="AA168" s="622"/>
      <c r="AB168" s="622"/>
      <c r="AC168" s="622"/>
      <c r="AD168" s="622"/>
      <c r="AE168" s="622"/>
      <c r="AF168" s="622"/>
      <c r="AG168" s="622"/>
      <c r="AH168" s="622"/>
      <c r="AI168" s="622"/>
      <c r="AJ168" s="622"/>
      <c r="AK168" s="622"/>
      <c r="AL168" s="622"/>
      <c r="AM168" s="622"/>
      <c r="AN168" s="622"/>
      <c r="AO168" s="622"/>
      <c r="AP168" s="674">
        <v>24.5</v>
      </c>
      <c r="AQ168" s="674"/>
      <c r="AR168" s="674"/>
      <c r="AS168" s="674"/>
      <c r="AT168" s="674"/>
      <c r="AU168" s="674"/>
      <c r="AV168" s="674"/>
      <c r="AW168" s="674"/>
      <c r="AX168" s="674"/>
      <c r="AY168" s="674"/>
      <c r="AZ168" s="674"/>
      <c r="BA168" s="674"/>
      <c r="BB168" s="674"/>
      <c r="BC168" s="674"/>
      <c r="BD168" s="674"/>
      <c r="BE168" s="674"/>
      <c r="BF168" s="561">
        <v>539.54999999999995</v>
      </c>
      <c r="BG168" s="561"/>
      <c r="BH168" s="561"/>
      <c r="BI168" s="561"/>
      <c r="BJ168" s="561"/>
      <c r="BK168" s="561"/>
      <c r="BL168" s="561"/>
      <c r="BM168" s="561"/>
      <c r="BN168" s="561"/>
      <c r="BO168" s="561"/>
      <c r="BP168" s="561"/>
      <c r="BQ168" s="561"/>
      <c r="BR168" s="561"/>
      <c r="BS168" s="561"/>
      <c r="BT168" s="561"/>
      <c r="BU168" s="561"/>
      <c r="BV168" s="561"/>
      <c r="BW168" s="561"/>
      <c r="BX168" s="561"/>
      <c r="BY168" s="561"/>
      <c r="BZ168" s="561"/>
      <c r="CA168" s="561"/>
      <c r="CB168" s="561"/>
      <c r="CC168" s="561"/>
      <c r="CD168" s="561"/>
      <c r="CE168" s="561"/>
      <c r="CF168" s="561"/>
      <c r="CG168" s="561"/>
      <c r="CH168" s="561"/>
      <c r="CI168" s="561"/>
      <c r="CJ168" s="561"/>
      <c r="CK168" s="561"/>
      <c r="CL168" s="574">
        <f>AP168*BF168-26.98</f>
        <v>13191.994999999999</v>
      </c>
      <c r="CM168" s="574"/>
      <c r="CN168" s="574"/>
      <c r="CO168" s="574"/>
      <c r="CP168" s="574"/>
      <c r="CQ168" s="574"/>
      <c r="CR168" s="574"/>
      <c r="CS168" s="574"/>
      <c r="CT168" s="574"/>
      <c r="CU168" s="574"/>
      <c r="CV168" s="574"/>
      <c r="CW168" s="574"/>
      <c r="CX168" s="574"/>
      <c r="CY168" s="574"/>
      <c r="CZ168" s="574"/>
      <c r="DA168" s="574"/>
    </row>
    <row r="169" spans="1:128" s="5" customFormat="1" ht="15" customHeight="1" x14ac:dyDescent="0.2">
      <c r="A169" s="411" t="s">
        <v>137</v>
      </c>
      <c r="B169" s="411"/>
      <c r="C169" s="411"/>
      <c r="D169" s="411"/>
      <c r="E169" s="411"/>
      <c r="F169" s="411"/>
      <c r="G169" s="411"/>
      <c r="H169" s="622" t="s">
        <v>696</v>
      </c>
      <c r="I169" s="622"/>
      <c r="J169" s="622"/>
      <c r="K169" s="622"/>
      <c r="L169" s="622"/>
      <c r="M169" s="622"/>
      <c r="N169" s="622"/>
      <c r="O169" s="622"/>
      <c r="P169" s="622"/>
      <c r="Q169" s="622"/>
      <c r="R169" s="622"/>
      <c r="S169" s="622"/>
      <c r="T169" s="622"/>
      <c r="U169" s="622"/>
      <c r="V169" s="622"/>
      <c r="W169" s="622"/>
      <c r="X169" s="622"/>
      <c r="Y169" s="622"/>
      <c r="Z169" s="622"/>
      <c r="AA169" s="622"/>
      <c r="AB169" s="622"/>
      <c r="AC169" s="622"/>
      <c r="AD169" s="622"/>
      <c r="AE169" s="622"/>
      <c r="AF169" s="622"/>
      <c r="AG169" s="622"/>
      <c r="AH169" s="622"/>
      <c r="AI169" s="622"/>
      <c r="AJ169" s="622"/>
      <c r="AK169" s="622"/>
      <c r="AL169" s="622"/>
      <c r="AM169" s="622"/>
      <c r="AN169" s="622"/>
      <c r="AO169" s="622"/>
      <c r="AP169" s="561">
        <v>24.5</v>
      </c>
      <c r="AQ169" s="561"/>
      <c r="AR169" s="561"/>
      <c r="AS169" s="561"/>
      <c r="AT169" s="561"/>
      <c r="AU169" s="561"/>
      <c r="AV169" s="561"/>
      <c r="AW169" s="561"/>
      <c r="AX169" s="561"/>
      <c r="AY169" s="561"/>
      <c r="AZ169" s="561"/>
      <c r="BA169" s="561"/>
      <c r="BB169" s="561"/>
      <c r="BC169" s="561"/>
      <c r="BD169" s="561"/>
      <c r="BE169" s="561"/>
      <c r="BF169" s="561">
        <v>539.54999999999995</v>
      </c>
      <c r="BG169" s="561"/>
      <c r="BH169" s="561"/>
      <c r="BI169" s="561"/>
      <c r="BJ169" s="561"/>
      <c r="BK169" s="561"/>
      <c r="BL169" s="561"/>
      <c r="BM169" s="561"/>
      <c r="BN169" s="561"/>
      <c r="BO169" s="561"/>
      <c r="BP169" s="561"/>
      <c r="BQ169" s="561"/>
      <c r="BR169" s="561"/>
      <c r="BS169" s="561"/>
      <c r="BT169" s="561"/>
      <c r="BU169" s="561"/>
      <c r="BV169" s="561"/>
      <c r="BW169" s="561"/>
      <c r="BX169" s="561"/>
      <c r="BY169" s="561"/>
      <c r="BZ169" s="561"/>
      <c r="CA169" s="561"/>
      <c r="CB169" s="561"/>
      <c r="CC169" s="561"/>
      <c r="CD169" s="561"/>
      <c r="CE169" s="561"/>
      <c r="CF169" s="561"/>
      <c r="CG169" s="561"/>
      <c r="CH169" s="561"/>
      <c r="CI169" s="561"/>
      <c r="CJ169" s="561"/>
      <c r="CK169" s="561"/>
      <c r="CL169" s="574">
        <f>AP169*BF169-26.98</f>
        <v>13191.994999999999</v>
      </c>
      <c r="CM169" s="574"/>
      <c r="CN169" s="574"/>
      <c r="CO169" s="574"/>
      <c r="CP169" s="574"/>
      <c r="CQ169" s="574"/>
      <c r="CR169" s="574"/>
      <c r="CS169" s="574"/>
      <c r="CT169" s="574"/>
      <c r="CU169" s="574"/>
      <c r="CV169" s="574"/>
      <c r="CW169" s="574"/>
      <c r="CX169" s="574"/>
      <c r="CY169" s="574"/>
      <c r="CZ169" s="574"/>
      <c r="DA169" s="574"/>
    </row>
    <row r="170" spans="1:128" s="5" customFormat="1" ht="28.5" customHeight="1" x14ac:dyDescent="0.2">
      <c r="A170" s="530" t="s">
        <v>99</v>
      </c>
      <c r="B170" s="531"/>
      <c r="C170" s="531"/>
      <c r="D170" s="531"/>
      <c r="E170" s="531"/>
      <c r="F170" s="531"/>
      <c r="G170" s="532"/>
      <c r="H170" s="610" t="s">
        <v>141</v>
      </c>
      <c r="I170" s="611"/>
      <c r="J170" s="611"/>
      <c r="K170" s="611"/>
      <c r="L170" s="611"/>
      <c r="M170" s="611"/>
      <c r="N170" s="611"/>
      <c r="O170" s="611"/>
      <c r="P170" s="611"/>
      <c r="Q170" s="611"/>
      <c r="R170" s="611"/>
      <c r="S170" s="611"/>
      <c r="T170" s="611"/>
      <c r="U170" s="611"/>
      <c r="V170" s="611"/>
      <c r="W170" s="611"/>
      <c r="X170" s="611"/>
      <c r="Y170" s="611"/>
      <c r="Z170" s="611"/>
      <c r="AA170" s="611"/>
      <c r="AB170" s="611"/>
      <c r="AC170" s="611"/>
      <c r="AD170" s="611"/>
      <c r="AE170" s="611"/>
      <c r="AF170" s="611"/>
      <c r="AG170" s="611"/>
      <c r="AH170" s="611"/>
      <c r="AI170" s="611"/>
      <c r="AJ170" s="611"/>
      <c r="AK170" s="611"/>
      <c r="AL170" s="611"/>
      <c r="AM170" s="611"/>
      <c r="AN170" s="611"/>
      <c r="AO170" s="612"/>
      <c r="AP170" s="669">
        <f>SUM(AP172:BE173)</f>
        <v>500</v>
      </c>
      <c r="AQ170" s="670"/>
      <c r="AR170" s="670"/>
      <c r="AS170" s="670"/>
      <c r="AT170" s="670"/>
      <c r="AU170" s="670"/>
      <c r="AV170" s="670"/>
      <c r="AW170" s="670"/>
      <c r="AX170" s="670"/>
      <c r="AY170" s="670"/>
      <c r="AZ170" s="670"/>
      <c r="BA170" s="670"/>
      <c r="BB170" s="670"/>
      <c r="BC170" s="670"/>
      <c r="BD170" s="670"/>
      <c r="BE170" s="671"/>
      <c r="BF170" s="507" t="s">
        <v>113</v>
      </c>
      <c r="BG170" s="508"/>
      <c r="BH170" s="508"/>
      <c r="BI170" s="508"/>
      <c r="BJ170" s="508"/>
      <c r="BK170" s="508"/>
      <c r="BL170" s="508"/>
      <c r="BM170" s="508"/>
      <c r="BN170" s="508"/>
      <c r="BO170" s="508"/>
      <c r="BP170" s="508"/>
      <c r="BQ170" s="508"/>
      <c r="BR170" s="508"/>
      <c r="BS170" s="508"/>
      <c r="BT170" s="508"/>
      <c r="BU170" s="509"/>
      <c r="BV170" s="507" t="s">
        <v>113</v>
      </c>
      <c r="BW170" s="508"/>
      <c r="BX170" s="508"/>
      <c r="BY170" s="508"/>
      <c r="BZ170" s="508"/>
      <c r="CA170" s="508"/>
      <c r="CB170" s="508"/>
      <c r="CC170" s="508"/>
      <c r="CD170" s="508"/>
      <c r="CE170" s="508"/>
      <c r="CF170" s="508"/>
      <c r="CG170" s="508"/>
      <c r="CH170" s="508"/>
      <c r="CI170" s="508"/>
      <c r="CJ170" s="508"/>
      <c r="CK170" s="509"/>
      <c r="CL170" s="405">
        <f>SUM(CL172)</f>
        <v>19880</v>
      </c>
      <c r="CM170" s="406"/>
      <c r="CN170" s="406"/>
      <c r="CO170" s="406"/>
      <c r="CP170" s="406"/>
      <c r="CQ170" s="406"/>
      <c r="CR170" s="406"/>
      <c r="CS170" s="406"/>
      <c r="CT170" s="406"/>
      <c r="CU170" s="406"/>
      <c r="CV170" s="406"/>
      <c r="CW170" s="406"/>
      <c r="CX170" s="406"/>
      <c r="CY170" s="406"/>
      <c r="CZ170" s="406"/>
      <c r="DA170" s="407"/>
    </row>
    <row r="171" spans="1:128" s="5" customFormat="1" ht="12" customHeight="1" x14ac:dyDescent="0.2">
      <c r="A171" s="411"/>
      <c r="B171" s="411"/>
      <c r="C171" s="411"/>
      <c r="D171" s="411"/>
      <c r="E171" s="411"/>
      <c r="F171" s="411"/>
      <c r="G171" s="411"/>
      <c r="H171" s="435" t="s">
        <v>155</v>
      </c>
      <c r="I171" s="435"/>
      <c r="J171" s="435"/>
      <c r="K171" s="435"/>
      <c r="L171" s="435"/>
      <c r="M171" s="435"/>
      <c r="N171" s="435"/>
      <c r="O171" s="435"/>
      <c r="P171" s="435"/>
      <c r="Q171" s="435"/>
      <c r="R171" s="435"/>
      <c r="S171" s="435"/>
      <c r="T171" s="435"/>
      <c r="U171" s="435"/>
      <c r="V171" s="435"/>
      <c r="W171" s="435"/>
      <c r="X171" s="435"/>
      <c r="Y171" s="435"/>
      <c r="Z171" s="435"/>
      <c r="AA171" s="435"/>
      <c r="AB171" s="435"/>
      <c r="AC171" s="435"/>
      <c r="AD171" s="435"/>
      <c r="AE171" s="435"/>
      <c r="AF171" s="435"/>
      <c r="AG171" s="435"/>
      <c r="AH171" s="435"/>
      <c r="AI171" s="435"/>
      <c r="AJ171" s="435"/>
      <c r="AK171" s="435"/>
      <c r="AL171" s="435"/>
      <c r="AM171" s="435"/>
      <c r="AN171" s="435"/>
      <c r="AO171" s="435"/>
      <c r="AP171" s="404"/>
      <c r="AQ171" s="404"/>
      <c r="AR171" s="404"/>
      <c r="AS171" s="404"/>
      <c r="AT171" s="404"/>
      <c r="AU171" s="404"/>
      <c r="AV171" s="404"/>
      <c r="AW171" s="404"/>
      <c r="AX171" s="404"/>
      <c r="AY171" s="404"/>
      <c r="AZ171" s="404"/>
      <c r="BA171" s="404"/>
      <c r="BB171" s="404"/>
      <c r="BC171" s="404"/>
      <c r="BD171" s="404"/>
      <c r="BE171" s="404"/>
      <c r="BF171" s="404"/>
      <c r="BG171" s="404"/>
      <c r="BH171" s="404"/>
      <c r="BI171" s="404"/>
      <c r="BJ171" s="404"/>
      <c r="BK171" s="404"/>
      <c r="BL171" s="404"/>
      <c r="BM171" s="404"/>
      <c r="BN171" s="404"/>
      <c r="BO171" s="404"/>
      <c r="BP171" s="404"/>
      <c r="BQ171" s="404"/>
      <c r="BR171" s="404"/>
      <c r="BS171" s="404"/>
      <c r="BT171" s="404"/>
      <c r="BU171" s="404"/>
      <c r="BV171" s="404"/>
      <c r="BW171" s="404"/>
      <c r="BX171" s="404"/>
      <c r="BY171" s="404"/>
      <c r="BZ171" s="404"/>
      <c r="CA171" s="404"/>
      <c r="CB171" s="404"/>
      <c r="CC171" s="404"/>
      <c r="CD171" s="404"/>
      <c r="CE171" s="404"/>
      <c r="CF171" s="404"/>
      <c r="CG171" s="404"/>
      <c r="CH171" s="404"/>
      <c r="CI171" s="404"/>
      <c r="CJ171" s="404"/>
      <c r="CK171" s="404"/>
      <c r="CL171" s="551"/>
      <c r="CM171" s="551"/>
      <c r="CN171" s="551"/>
      <c r="CO171" s="551"/>
      <c r="CP171" s="551"/>
      <c r="CQ171" s="551"/>
      <c r="CR171" s="551"/>
      <c r="CS171" s="551"/>
      <c r="CT171" s="551"/>
      <c r="CU171" s="551"/>
      <c r="CV171" s="551"/>
      <c r="CW171" s="551"/>
      <c r="CX171" s="551"/>
      <c r="CY171" s="551"/>
      <c r="CZ171" s="551"/>
      <c r="DA171" s="551"/>
    </row>
    <row r="172" spans="1:128" s="5" customFormat="1" ht="23.25" customHeight="1" x14ac:dyDescent="0.2">
      <c r="A172" s="411" t="s">
        <v>148</v>
      </c>
      <c r="B172" s="411"/>
      <c r="C172" s="411"/>
      <c r="D172" s="411"/>
      <c r="E172" s="411"/>
      <c r="F172" s="411"/>
      <c r="G172" s="411"/>
      <c r="H172" s="418" t="s">
        <v>708</v>
      </c>
      <c r="I172" s="418"/>
      <c r="J172" s="418"/>
      <c r="K172" s="418"/>
      <c r="L172" s="418"/>
      <c r="M172" s="418"/>
      <c r="N172" s="418"/>
      <c r="O172" s="418"/>
      <c r="P172" s="418"/>
      <c r="Q172" s="418"/>
      <c r="R172" s="418"/>
      <c r="S172" s="418"/>
      <c r="T172" s="418"/>
      <c r="U172" s="418"/>
      <c r="V172" s="418"/>
      <c r="W172" s="418"/>
      <c r="X172" s="418"/>
      <c r="Y172" s="418"/>
      <c r="Z172" s="418"/>
      <c r="AA172" s="418"/>
      <c r="AB172" s="418"/>
      <c r="AC172" s="418"/>
      <c r="AD172" s="418"/>
      <c r="AE172" s="418"/>
      <c r="AF172" s="418"/>
      <c r="AG172" s="418"/>
      <c r="AH172" s="418"/>
      <c r="AI172" s="418"/>
      <c r="AJ172" s="418"/>
      <c r="AK172" s="418"/>
      <c r="AL172" s="418"/>
      <c r="AM172" s="418"/>
      <c r="AN172" s="418"/>
      <c r="AO172" s="418"/>
      <c r="AP172" s="672">
        <v>500</v>
      </c>
      <c r="AQ172" s="672"/>
      <c r="AR172" s="672"/>
      <c r="AS172" s="672"/>
      <c r="AT172" s="672"/>
      <c r="AU172" s="672"/>
      <c r="AV172" s="672"/>
      <c r="AW172" s="672"/>
      <c r="AX172" s="672"/>
      <c r="AY172" s="672"/>
      <c r="AZ172" s="672"/>
      <c r="BA172" s="672"/>
      <c r="BB172" s="672"/>
      <c r="BC172" s="672"/>
      <c r="BD172" s="672"/>
      <c r="BE172" s="672"/>
      <c r="BF172" s="404">
        <v>39.76</v>
      </c>
      <c r="BG172" s="404"/>
      <c r="BH172" s="404"/>
      <c r="BI172" s="404"/>
      <c r="BJ172" s="404"/>
      <c r="BK172" s="404"/>
      <c r="BL172" s="404"/>
      <c r="BM172" s="404"/>
      <c r="BN172" s="404"/>
      <c r="BO172" s="404"/>
      <c r="BP172" s="404"/>
      <c r="BQ172" s="404"/>
      <c r="BR172" s="404"/>
      <c r="BS172" s="404"/>
      <c r="BT172" s="404"/>
      <c r="BU172" s="404"/>
      <c r="BV172" s="404"/>
      <c r="BW172" s="404"/>
      <c r="BX172" s="404"/>
      <c r="BY172" s="404"/>
      <c r="BZ172" s="404"/>
      <c r="CA172" s="404"/>
      <c r="CB172" s="404"/>
      <c r="CC172" s="404"/>
      <c r="CD172" s="404"/>
      <c r="CE172" s="404"/>
      <c r="CF172" s="404"/>
      <c r="CG172" s="404"/>
      <c r="CH172" s="404"/>
      <c r="CI172" s="404"/>
      <c r="CJ172" s="404"/>
      <c r="CK172" s="404"/>
      <c r="CL172" s="551">
        <f>AP172*BF172</f>
        <v>19880</v>
      </c>
      <c r="CM172" s="551"/>
      <c r="CN172" s="551"/>
      <c r="CO172" s="551"/>
      <c r="CP172" s="551"/>
      <c r="CQ172" s="551"/>
      <c r="CR172" s="551"/>
      <c r="CS172" s="551"/>
      <c r="CT172" s="551"/>
      <c r="CU172" s="551"/>
      <c r="CV172" s="551"/>
      <c r="CW172" s="551"/>
      <c r="CX172" s="551"/>
      <c r="CY172" s="551"/>
      <c r="CZ172" s="551"/>
      <c r="DA172" s="551"/>
    </row>
    <row r="173" spans="1:128" s="5" customFormat="1" ht="15" customHeight="1" x14ac:dyDescent="0.2">
      <c r="A173" s="411"/>
      <c r="B173" s="411"/>
      <c r="C173" s="411"/>
      <c r="D173" s="411"/>
      <c r="E173" s="411"/>
      <c r="F173" s="411"/>
      <c r="G173" s="411"/>
      <c r="H173" s="609" t="s">
        <v>7</v>
      </c>
      <c r="I173" s="473"/>
      <c r="J173" s="473"/>
      <c r="K173" s="473"/>
      <c r="L173" s="473"/>
      <c r="M173" s="473"/>
      <c r="N173" s="473"/>
      <c r="O173" s="473"/>
      <c r="P173" s="473"/>
      <c r="Q173" s="473"/>
      <c r="R173" s="473"/>
      <c r="S173" s="473"/>
      <c r="T173" s="473"/>
      <c r="U173" s="473"/>
      <c r="V173" s="473"/>
      <c r="W173" s="473"/>
      <c r="X173" s="473"/>
      <c r="Y173" s="473"/>
      <c r="Z173" s="473"/>
      <c r="AA173" s="473"/>
      <c r="AB173" s="473"/>
      <c r="AC173" s="473"/>
      <c r="AD173" s="473"/>
      <c r="AE173" s="473"/>
      <c r="AF173" s="473"/>
      <c r="AG173" s="473"/>
      <c r="AH173" s="473"/>
      <c r="AI173" s="473"/>
      <c r="AJ173" s="473"/>
      <c r="AK173" s="473"/>
      <c r="AL173" s="473"/>
      <c r="AM173" s="473"/>
      <c r="AN173" s="473"/>
      <c r="AO173" s="474"/>
      <c r="AP173" s="404" t="s">
        <v>8</v>
      </c>
      <c r="AQ173" s="404"/>
      <c r="AR173" s="404"/>
      <c r="AS173" s="404"/>
      <c r="AT173" s="404"/>
      <c r="AU173" s="404"/>
      <c r="AV173" s="404"/>
      <c r="AW173" s="404"/>
      <c r="AX173" s="404"/>
      <c r="AY173" s="404"/>
      <c r="AZ173" s="404"/>
      <c r="BA173" s="404"/>
      <c r="BB173" s="404"/>
      <c r="BC173" s="404"/>
      <c r="BD173" s="404"/>
      <c r="BE173" s="404"/>
      <c r="BF173" s="404" t="s">
        <v>8</v>
      </c>
      <c r="BG173" s="404"/>
      <c r="BH173" s="404"/>
      <c r="BI173" s="404"/>
      <c r="BJ173" s="404"/>
      <c r="BK173" s="404"/>
      <c r="BL173" s="404"/>
      <c r="BM173" s="404"/>
      <c r="BN173" s="404"/>
      <c r="BO173" s="404"/>
      <c r="BP173" s="404"/>
      <c r="BQ173" s="404"/>
      <c r="BR173" s="404"/>
      <c r="BS173" s="404"/>
      <c r="BT173" s="404"/>
      <c r="BU173" s="404"/>
      <c r="BV173" s="404" t="s">
        <v>8</v>
      </c>
      <c r="BW173" s="404"/>
      <c r="BX173" s="404"/>
      <c r="BY173" s="404"/>
      <c r="BZ173" s="404"/>
      <c r="CA173" s="404"/>
      <c r="CB173" s="404"/>
      <c r="CC173" s="404"/>
      <c r="CD173" s="404"/>
      <c r="CE173" s="404"/>
      <c r="CF173" s="404"/>
      <c r="CG173" s="404"/>
      <c r="CH173" s="404"/>
      <c r="CI173" s="404"/>
      <c r="CJ173" s="404"/>
      <c r="CK173" s="404"/>
      <c r="CL173" s="589">
        <f>+CL156+CL161+CL166+CL170</f>
        <v>147467.01999999999</v>
      </c>
      <c r="CM173" s="589"/>
      <c r="CN173" s="589"/>
      <c r="CO173" s="589"/>
      <c r="CP173" s="589"/>
      <c r="CQ173" s="589"/>
      <c r="CR173" s="589"/>
      <c r="CS173" s="589"/>
      <c r="CT173" s="589"/>
      <c r="CU173" s="589"/>
      <c r="CV173" s="589"/>
      <c r="CW173" s="589"/>
      <c r="CX173" s="589"/>
      <c r="CY173" s="589"/>
      <c r="CZ173" s="589"/>
      <c r="DA173" s="589"/>
    </row>
    <row r="174" spans="1:128" s="5" customFormat="1" ht="17.25" customHeight="1" x14ac:dyDescent="0.2">
      <c r="A174" s="18"/>
      <c r="B174" s="18"/>
      <c r="C174" s="18"/>
      <c r="D174" s="18"/>
      <c r="E174" s="18"/>
      <c r="F174" s="18"/>
      <c r="G174" s="18"/>
      <c r="H174" s="242"/>
      <c r="I174" s="242"/>
      <c r="J174" s="242"/>
      <c r="K174" s="242"/>
      <c r="L174" s="242"/>
      <c r="M174" s="242"/>
      <c r="N174" s="242"/>
      <c r="O174" s="242"/>
      <c r="P174" s="242"/>
      <c r="Q174" s="242"/>
      <c r="R174" s="242"/>
      <c r="S174" s="242"/>
      <c r="T174" s="242"/>
      <c r="U174" s="242"/>
      <c r="V174" s="242"/>
      <c r="W174" s="242"/>
      <c r="X174" s="243"/>
      <c r="Y174" s="243"/>
      <c r="Z174" s="243"/>
      <c r="AA174" s="243"/>
      <c r="AB174" s="243"/>
      <c r="AC174" s="243"/>
      <c r="AD174" s="243"/>
      <c r="AE174" s="243"/>
      <c r="AF174" s="243"/>
      <c r="AG174" s="243"/>
      <c r="AH174" s="243"/>
      <c r="AI174" s="243"/>
      <c r="AJ174" s="243"/>
      <c r="AK174" s="243"/>
      <c r="AL174" s="243"/>
      <c r="AM174" s="243"/>
      <c r="AN174" s="243"/>
      <c r="AO174" s="243"/>
      <c r="AP174" s="243"/>
      <c r="AQ174" s="243"/>
      <c r="AR174" s="243"/>
      <c r="AS174" s="243"/>
      <c r="AT174" s="243"/>
      <c r="AU174" s="243"/>
      <c r="AV174" s="243"/>
      <c r="AW174" s="243"/>
      <c r="AX174" s="243"/>
      <c r="AY174" s="243"/>
      <c r="AZ174" s="243"/>
      <c r="BA174" s="243"/>
      <c r="BB174" s="243"/>
      <c r="BC174" s="243"/>
      <c r="BD174" s="239"/>
      <c r="BE174" s="239"/>
      <c r="BF174" s="239"/>
      <c r="BG174" s="239"/>
      <c r="BH174" s="239"/>
      <c r="BI174" s="239"/>
      <c r="BJ174" s="239"/>
      <c r="BK174" s="239"/>
      <c r="BL174" s="239"/>
      <c r="BM174" s="239"/>
      <c r="BN174" s="239"/>
      <c r="BO174" s="239"/>
      <c r="BP174" s="239"/>
      <c r="BQ174" s="239"/>
      <c r="BR174" s="239"/>
      <c r="BS174" s="239"/>
      <c r="BT174" s="239"/>
      <c r="BU174" s="239"/>
      <c r="BV174" s="239"/>
      <c r="BW174" s="239"/>
      <c r="BX174" s="239"/>
      <c r="BY174" s="239"/>
      <c r="BZ174" s="239"/>
      <c r="CA174" s="239"/>
      <c r="CB174" s="239"/>
      <c r="CC174" s="239"/>
      <c r="CD174" s="239"/>
      <c r="CE174" s="239"/>
      <c r="CF174" s="239"/>
      <c r="CG174" s="239"/>
      <c r="CH174" s="239"/>
      <c r="CI174" s="239"/>
      <c r="CJ174" s="244"/>
      <c r="CK174" s="244"/>
      <c r="CL174" s="244"/>
      <c r="CM174" s="244"/>
      <c r="CN174" s="244"/>
      <c r="CO174" s="244"/>
      <c r="CP174" s="244"/>
      <c r="CQ174" s="244"/>
      <c r="CR174" s="244"/>
      <c r="CS174" s="244"/>
      <c r="CT174" s="244"/>
      <c r="CU174" s="244"/>
      <c r="CV174" s="244"/>
      <c r="CW174" s="244"/>
      <c r="CX174" s="244"/>
      <c r="CY174" s="244"/>
      <c r="CZ174" s="244"/>
      <c r="DA174" s="244"/>
    </row>
    <row r="175" spans="1:128" s="5" customFormat="1" ht="12.75" customHeight="1" x14ac:dyDescent="0.2">
      <c r="A175" s="6" t="s">
        <v>11</v>
      </c>
      <c r="B175" s="6"/>
      <c r="C175" s="6"/>
      <c r="D175" s="6"/>
      <c r="E175" s="6"/>
      <c r="F175" s="6"/>
      <c r="G175" s="6"/>
      <c r="H175" s="6"/>
      <c r="I175" s="6"/>
      <c r="J175" s="6"/>
      <c r="K175" s="6"/>
      <c r="L175" s="6"/>
      <c r="M175" s="6"/>
      <c r="N175" s="6"/>
      <c r="O175" s="6"/>
      <c r="P175" s="6"/>
      <c r="Q175" s="6"/>
      <c r="R175" s="6"/>
      <c r="S175" s="6"/>
      <c r="T175" s="6"/>
      <c r="U175" s="6"/>
      <c r="V175" s="6"/>
      <c r="W175" s="6"/>
      <c r="X175" s="442" t="s">
        <v>455</v>
      </c>
      <c r="Y175" s="442"/>
      <c r="Z175" s="442"/>
      <c r="AA175" s="442"/>
      <c r="AB175" s="442"/>
      <c r="AC175" s="442"/>
      <c r="AD175" s="442"/>
      <c r="AE175" s="442"/>
      <c r="AF175" s="442"/>
      <c r="AG175" s="442"/>
      <c r="AH175" s="442"/>
      <c r="AI175" s="442"/>
      <c r="AJ175" s="442"/>
      <c r="AK175" s="442"/>
      <c r="AL175" s="442"/>
      <c r="AM175" s="442"/>
      <c r="AN175" s="442"/>
      <c r="AO175" s="442"/>
      <c r="AP175" s="442"/>
      <c r="AQ175" s="442"/>
      <c r="AR175" s="442"/>
      <c r="AS175" s="442"/>
      <c r="AT175" s="442"/>
      <c r="AU175" s="442"/>
      <c r="AV175" s="442"/>
      <c r="AW175" s="442"/>
      <c r="AX175" s="442"/>
      <c r="AY175" s="442"/>
      <c r="AZ175" s="442"/>
      <c r="BA175" s="442"/>
      <c r="BB175" s="442"/>
      <c r="BC175" s="442"/>
      <c r="BD175" s="442"/>
      <c r="BE175" s="442"/>
      <c r="BF175" s="442"/>
      <c r="BG175" s="442"/>
      <c r="BH175" s="442"/>
      <c r="BI175" s="442"/>
      <c r="BJ175" s="442"/>
      <c r="BK175" s="442"/>
      <c r="BL175" s="442"/>
      <c r="BM175" s="442"/>
      <c r="BN175" s="442"/>
      <c r="BO175" s="442"/>
      <c r="BP175" s="442"/>
      <c r="BQ175" s="442"/>
      <c r="BR175" s="442"/>
      <c r="BS175" s="442"/>
      <c r="BT175" s="442"/>
      <c r="BU175" s="442"/>
      <c r="BV175" s="442"/>
      <c r="BW175" s="442"/>
      <c r="BX175" s="442"/>
      <c r="BY175" s="442"/>
      <c r="BZ175" s="442"/>
      <c r="CA175" s="442"/>
      <c r="CB175" s="442"/>
      <c r="CC175" s="442"/>
      <c r="CD175" s="442"/>
      <c r="CE175" s="442"/>
      <c r="CF175" s="442"/>
      <c r="CG175" s="442"/>
      <c r="CH175" s="442"/>
      <c r="CI175" s="442"/>
      <c r="CJ175" s="442"/>
      <c r="CK175" s="442"/>
      <c r="CL175" s="442"/>
      <c r="CM175" s="442"/>
      <c r="CN175" s="442"/>
      <c r="CO175" s="442"/>
      <c r="CP175" s="442"/>
      <c r="CQ175" s="442"/>
      <c r="CR175" s="442"/>
      <c r="CS175" s="442"/>
      <c r="CT175" s="442"/>
      <c r="CU175" s="442"/>
      <c r="CV175" s="442"/>
      <c r="CW175" s="442"/>
      <c r="CX175" s="442"/>
      <c r="CY175" s="442"/>
      <c r="CZ175" s="442"/>
      <c r="DA175" s="442"/>
    </row>
    <row r="176" spans="1:128" s="5" customFormat="1" ht="4.5" customHeight="1" x14ac:dyDescent="0.2">
      <c r="A176" s="6"/>
      <c r="B176" s="6"/>
      <c r="C176" s="6"/>
      <c r="D176" s="6"/>
      <c r="E176" s="6"/>
      <c r="F176" s="6"/>
      <c r="G176" s="6"/>
      <c r="H176" s="6"/>
      <c r="I176" s="6"/>
      <c r="J176" s="6"/>
      <c r="K176" s="6"/>
      <c r="L176" s="6"/>
      <c r="M176" s="6"/>
      <c r="N176" s="6"/>
      <c r="O176" s="6"/>
      <c r="P176" s="6"/>
      <c r="Q176" s="6"/>
      <c r="R176" s="6"/>
      <c r="S176" s="6"/>
      <c r="T176" s="6"/>
      <c r="U176" s="6"/>
      <c r="V176" s="6"/>
      <c r="W176" s="6"/>
      <c r="X176" s="11"/>
      <c r="Y176" s="11"/>
      <c r="Z176" s="11"/>
      <c r="AA176" s="11"/>
      <c r="AB176" s="11"/>
      <c r="AC176" s="11"/>
      <c r="AD176" s="11"/>
      <c r="AE176" s="11"/>
      <c r="AF176" s="11"/>
      <c r="AG176" s="11"/>
      <c r="AH176" s="11"/>
      <c r="AI176" s="11"/>
      <c r="AJ176" s="11"/>
      <c r="AK176" s="11"/>
      <c r="AL176" s="11"/>
      <c r="AM176" s="11"/>
      <c r="AN176" s="11"/>
      <c r="AO176" s="11"/>
      <c r="AP176" s="11"/>
      <c r="AQ176" s="11"/>
      <c r="AR176" s="11"/>
      <c r="AS176" s="11"/>
      <c r="AT176" s="11"/>
      <c r="AU176" s="11"/>
      <c r="AV176" s="11"/>
      <c r="AW176" s="11"/>
      <c r="AX176" s="11"/>
      <c r="AY176" s="11"/>
      <c r="AZ176" s="11"/>
      <c r="BA176" s="11"/>
      <c r="BB176" s="11"/>
      <c r="BC176" s="11"/>
      <c r="BD176" s="11"/>
      <c r="BE176" s="11"/>
      <c r="BF176" s="11"/>
      <c r="BG176" s="11"/>
      <c r="BH176" s="11"/>
      <c r="BI176" s="11"/>
      <c r="BJ176" s="11"/>
      <c r="BK176" s="11"/>
      <c r="BL176" s="11"/>
      <c r="BM176" s="11"/>
      <c r="BN176" s="11"/>
      <c r="BO176" s="11"/>
      <c r="BP176" s="11"/>
      <c r="BQ176" s="11"/>
      <c r="BR176" s="11"/>
      <c r="BS176" s="11"/>
      <c r="BT176" s="11"/>
      <c r="BU176" s="11"/>
      <c r="BV176" s="11"/>
      <c r="BW176" s="11"/>
      <c r="BX176" s="11"/>
      <c r="BY176" s="11"/>
      <c r="BZ176" s="11"/>
      <c r="CA176" s="11"/>
      <c r="CB176" s="11"/>
      <c r="CC176" s="11"/>
      <c r="CD176" s="11"/>
      <c r="CE176" s="11"/>
      <c r="CF176" s="11"/>
      <c r="CG176" s="11"/>
      <c r="CH176" s="11"/>
      <c r="CI176" s="11"/>
      <c r="CJ176" s="11"/>
      <c r="CK176" s="11"/>
      <c r="CL176" s="11"/>
      <c r="CM176" s="11"/>
      <c r="CN176" s="11"/>
      <c r="CO176" s="11"/>
      <c r="CP176" s="11"/>
      <c r="CQ176" s="11"/>
      <c r="CR176" s="11"/>
      <c r="CS176" s="11"/>
      <c r="CT176" s="11"/>
      <c r="CU176" s="11"/>
      <c r="CV176" s="11"/>
      <c r="CW176" s="11"/>
      <c r="CX176" s="11"/>
      <c r="CY176" s="11"/>
      <c r="CZ176" s="11"/>
      <c r="DA176" s="11"/>
    </row>
    <row r="177" spans="1:105" s="5" customFormat="1" ht="27" customHeight="1" x14ac:dyDescent="0.2">
      <c r="A177" s="443" t="s">
        <v>10</v>
      </c>
      <c r="B177" s="443"/>
      <c r="C177" s="443"/>
      <c r="D177" s="443"/>
      <c r="E177" s="443"/>
      <c r="F177" s="443"/>
      <c r="G177" s="443"/>
      <c r="H177" s="443"/>
      <c r="I177" s="443"/>
      <c r="J177" s="443"/>
      <c r="K177" s="443"/>
      <c r="L177" s="443"/>
      <c r="M177" s="443"/>
      <c r="N177" s="443"/>
      <c r="O177" s="443"/>
      <c r="P177" s="443"/>
      <c r="Q177" s="443"/>
      <c r="R177" s="443"/>
      <c r="S177" s="443"/>
      <c r="T177" s="443"/>
      <c r="U177" s="443"/>
      <c r="V177" s="443"/>
      <c r="W177" s="443"/>
      <c r="X177" s="443"/>
      <c r="Y177" s="443"/>
      <c r="Z177" s="443"/>
      <c r="AA177" s="443"/>
      <c r="AB177" s="443"/>
      <c r="AC177" s="443"/>
      <c r="AD177" s="443"/>
      <c r="AE177" s="443"/>
      <c r="AF177" s="443"/>
      <c r="AG177" s="443"/>
      <c r="AH177" s="443"/>
      <c r="AI177" s="443"/>
      <c r="AJ177" s="443"/>
      <c r="AK177" s="443"/>
      <c r="AL177" s="443"/>
      <c r="AM177" s="443"/>
      <c r="AN177" s="443"/>
      <c r="AO177" s="443"/>
      <c r="AP177" s="668" t="s">
        <v>142</v>
      </c>
      <c r="AQ177" s="668"/>
      <c r="AR177" s="668"/>
      <c r="AS177" s="668"/>
      <c r="AT177" s="668"/>
      <c r="AU177" s="668"/>
      <c r="AV177" s="668"/>
      <c r="AW177" s="668"/>
      <c r="AX177" s="668"/>
      <c r="AY177" s="668"/>
      <c r="AZ177" s="668"/>
      <c r="BA177" s="668"/>
      <c r="BB177" s="668"/>
      <c r="BC177" s="668"/>
      <c r="BD177" s="668"/>
      <c r="BE177" s="668"/>
      <c r="BF177" s="668"/>
      <c r="BG177" s="668"/>
      <c r="BH177" s="668"/>
      <c r="BI177" s="668"/>
      <c r="BJ177" s="668"/>
      <c r="BK177" s="668"/>
      <c r="BL177" s="668"/>
      <c r="BM177" s="668"/>
      <c r="BN177" s="668"/>
      <c r="BO177" s="668"/>
      <c r="BP177" s="668"/>
      <c r="BQ177" s="668"/>
      <c r="BR177" s="668"/>
      <c r="BS177" s="668"/>
      <c r="BT177" s="668"/>
      <c r="BU177" s="668"/>
      <c r="BV177" s="668"/>
      <c r="BW177" s="668"/>
      <c r="BX177" s="668"/>
      <c r="BY177" s="668"/>
      <c r="BZ177" s="668"/>
      <c r="CA177" s="668"/>
      <c r="CB177" s="668"/>
      <c r="CC177" s="668"/>
      <c r="CD177" s="668"/>
      <c r="CE177" s="668"/>
      <c r="CF177" s="668"/>
      <c r="CG177" s="668"/>
      <c r="CH177" s="668"/>
      <c r="CI177" s="668"/>
      <c r="CJ177" s="668"/>
      <c r="CK177" s="668"/>
      <c r="CL177" s="668"/>
      <c r="CM177" s="668"/>
      <c r="CN177" s="668"/>
      <c r="CO177" s="668"/>
      <c r="CP177" s="668"/>
      <c r="CQ177" s="668"/>
      <c r="CR177" s="668"/>
      <c r="CS177" s="668"/>
      <c r="CT177" s="668"/>
      <c r="CU177" s="668"/>
      <c r="CV177" s="668"/>
      <c r="CW177" s="668"/>
      <c r="CX177" s="668"/>
      <c r="CY177" s="668"/>
      <c r="CZ177" s="668"/>
      <c r="DA177" s="668"/>
    </row>
    <row r="178" spans="1:105" s="5" customFormat="1" ht="9" customHeight="1" x14ac:dyDescent="0.2">
      <c r="A178" s="18"/>
      <c r="B178" s="18"/>
      <c r="C178" s="18"/>
      <c r="D178" s="18"/>
      <c r="E178" s="18"/>
      <c r="F178" s="18"/>
      <c r="G178" s="18"/>
      <c r="H178" s="242"/>
      <c r="I178" s="242"/>
      <c r="J178" s="242"/>
      <c r="K178" s="242"/>
      <c r="L178" s="242"/>
      <c r="M178" s="242"/>
      <c r="N178" s="242"/>
      <c r="O178" s="242"/>
      <c r="P178" s="242"/>
      <c r="Q178" s="242"/>
      <c r="R178" s="242"/>
      <c r="S178" s="242"/>
      <c r="T178" s="242"/>
      <c r="U178" s="242"/>
      <c r="V178" s="242"/>
      <c r="W178" s="242"/>
      <c r="X178" s="242"/>
      <c r="Y178" s="242"/>
      <c r="Z178" s="242"/>
      <c r="AA178" s="242"/>
      <c r="AB178" s="242"/>
      <c r="AC178" s="242"/>
      <c r="AD178" s="242"/>
      <c r="AE178" s="242"/>
      <c r="AF178" s="242"/>
      <c r="AG178" s="242"/>
      <c r="AH178" s="242"/>
      <c r="AI178" s="242"/>
      <c r="AJ178" s="242"/>
      <c r="AK178" s="242"/>
      <c r="AL178" s="242"/>
      <c r="AM178" s="242"/>
      <c r="AN178" s="242"/>
      <c r="AO178" s="242"/>
      <c r="AP178" s="242"/>
      <c r="AQ178" s="242"/>
      <c r="AR178" s="242"/>
      <c r="AS178" s="242"/>
      <c r="AT178" s="242"/>
      <c r="AU178" s="242"/>
      <c r="AV178" s="242"/>
      <c r="AW178" s="242"/>
      <c r="AX178" s="242"/>
      <c r="AY178" s="242"/>
      <c r="AZ178" s="242"/>
      <c r="BA178" s="242"/>
      <c r="BB178" s="242"/>
      <c r="BC178" s="242"/>
      <c r="BD178" s="20"/>
      <c r="BE178" s="20"/>
      <c r="BF178" s="20"/>
      <c r="BG178" s="20"/>
      <c r="BH178" s="20"/>
      <c r="BI178" s="20"/>
      <c r="BJ178" s="20"/>
      <c r="BK178" s="20"/>
      <c r="BL178" s="20"/>
      <c r="BM178" s="20"/>
      <c r="BN178" s="20"/>
      <c r="BO178" s="20"/>
      <c r="BP178" s="20"/>
      <c r="BQ178" s="20"/>
      <c r="BR178" s="20"/>
      <c r="BS178" s="20"/>
      <c r="BT178" s="20"/>
      <c r="BU178" s="20"/>
      <c r="BV178" s="20"/>
      <c r="BW178" s="20"/>
      <c r="BX178" s="20"/>
      <c r="BY178" s="20"/>
      <c r="BZ178" s="20"/>
      <c r="CA178" s="20"/>
      <c r="CB178" s="20"/>
      <c r="CC178" s="20"/>
      <c r="CD178" s="20"/>
      <c r="CE178" s="20"/>
      <c r="CF178" s="20"/>
      <c r="CG178" s="20"/>
      <c r="CH178" s="20"/>
      <c r="CI178" s="20"/>
      <c r="CJ178" s="245"/>
      <c r="CK178" s="245"/>
      <c r="CL178" s="245"/>
      <c r="CM178" s="245"/>
      <c r="CN178" s="245"/>
      <c r="CO178" s="245"/>
      <c r="CP178" s="245"/>
      <c r="CQ178" s="245"/>
      <c r="CR178" s="245"/>
      <c r="CS178" s="245"/>
      <c r="CT178" s="245"/>
      <c r="CU178" s="245"/>
      <c r="CV178" s="245"/>
      <c r="CW178" s="245"/>
      <c r="CX178" s="245"/>
      <c r="CY178" s="245"/>
      <c r="CZ178" s="245"/>
      <c r="DA178" s="245"/>
    </row>
    <row r="179" spans="1:105" s="5" customFormat="1" ht="15.75" customHeight="1" x14ac:dyDescent="0.2">
      <c r="A179" s="445" t="s">
        <v>699</v>
      </c>
      <c r="B179" s="445"/>
      <c r="C179" s="445"/>
      <c r="D179" s="445"/>
      <c r="E179" s="445"/>
      <c r="F179" s="445"/>
      <c r="G179" s="445"/>
      <c r="H179" s="445"/>
      <c r="I179" s="445"/>
      <c r="J179" s="445"/>
      <c r="K179" s="445"/>
      <c r="L179" s="445"/>
      <c r="M179" s="445"/>
      <c r="N179" s="445"/>
      <c r="O179" s="445"/>
      <c r="P179" s="445"/>
      <c r="Q179" s="445"/>
      <c r="R179" s="445"/>
      <c r="S179" s="445"/>
      <c r="T179" s="445"/>
      <c r="U179" s="445"/>
      <c r="V179" s="445"/>
      <c r="W179" s="445"/>
      <c r="X179" s="445"/>
      <c r="Y179" s="445"/>
      <c r="Z179" s="445"/>
      <c r="AA179" s="445"/>
      <c r="AB179" s="445"/>
      <c r="AC179" s="445"/>
      <c r="AD179" s="445"/>
      <c r="AE179" s="445"/>
      <c r="AF179" s="445"/>
      <c r="AG179" s="445"/>
      <c r="AH179" s="445"/>
      <c r="AI179" s="445"/>
      <c r="AJ179" s="445"/>
      <c r="AK179" s="445"/>
      <c r="AL179" s="445"/>
      <c r="AM179" s="445"/>
      <c r="AN179" s="445"/>
      <c r="AO179" s="445"/>
      <c r="AP179" s="445"/>
      <c r="AQ179" s="445"/>
      <c r="AR179" s="445"/>
      <c r="AS179" s="445"/>
      <c r="AT179" s="445"/>
      <c r="AU179" s="445"/>
      <c r="AV179" s="445"/>
      <c r="AW179" s="445"/>
      <c r="AX179" s="445"/>
      <c r="AY179" s="445"/>
      <c r="AZ179" s="445"/>
      <c r="BA179" s="445"/>
      <c r="BB179" s="445"/>
      <c r="BC179" s="445"/>
      <c r="BD179" s="445"/>
      <c r="BE179" s="445"/>
      <c r="BF179" s="445"/>
      <c r="BG179" s="445"/>
      <c r="BH179" s="445"/>
      <c r="BI179" s="445"/>
      <c r="BJ179" s="445"/>
      <c r="BK179" s="445"/>
      <c r="BL179" s="445"/>
      <c r="BM179" s="445"/>
      <c r="BN179" s="445"/>
      <c r="BO179" s="445"/>
      <c r="BP179" s="445"/>
      <c r="BQ179" s="445"/>
      <c r="BR179" s="445"/>
      <c r="BS179" s="445"/>
      <c r="BT179" s="445"/>
      <c r="BU179" s="445"/>
      <c r="BV179" s="445"/>
      <c r="BW179" s="445"/>
      <c r="BX179" s="445"/>
      <c r="BY179" s="445"/>
      <c r="BZ179" s="445"/>
      <c r="CA179" s="445"/>
      <c r="CB179" s="445"/>
      <c r="CC179" s="445"/>
      <c r="CD179" s="445"/>
      <c r="CE179" s="445"/>
      <c r="CF179" s="445"/>
      <c r="CG179" s="445"/>
      <c r="CH179" s="445"/>
      <c r="CI179" s="445"/>
      <c r="CJ179" s="445"/>
      <c r="CK179" s="445"/>
      <c r="CL179" s="445"/>
      <c r="CM179" s="445"/>
      <c r="CN179" s="445"/>
      <c r="CO179" s="445"/>
      <c r="CP179" s="445"/>
      <c r="CQ179" s="445"/>
      <c r="CR179" s="445"/>
      <c r="CS179" s="445"/>
      <c r="CT179" s="445"/>
      <c r="CU179" s="445"/>
      <c r="CV179" s="445"/>
      <c r="CW179" s="445"/>
      <c r="CX179" s="445"/>
      <c r="CY179" s="445"/>
      <c r="CZ179" s="445"/>
      <c r="DA179" s="445"/>
    </row>
    <row r="180" spans="1:105" s="15" customFormat="1" ht="4.5" customHeight="1" x14ac:dyDescent="0.25">
      <c r="A180" s="90"/>
      <c r="B180" s="90"/>
      <c r="C180" s="90"/>
      <c r="D180" s="90"/>
      <c r="E180" s="90"/>
      <c r="F180" s="90"/>
      <c r="G180" s="90"/>
      <c r="H180" s="90"/>
      <c r="I180" s="90"/>
      <c r="J180" s="90"/>
      <c r="K180" s="90"/>
      <c r="L180" s="90"/>
      <c r="M180" s="90"/>
      <c r="N180" s="90"/>
      <c r="O180" s="90"/>
      <c r="P180" s="90"/>
      <c r="Q180" s="90"/>
      <c r="R180" s="90"/>
      <c r="S180" s="90"/>
      <c r="T180" s="90"/>
      <c r="U180" s="90"/>
      <c r="V180" s="90"/>
      <c r="W180" s="90"/>
      <c r="X180" s="90"/>
      <c r="Y180" s="90"/>
      <c r="Z180" s="90"/>
      <c r="AA180" s="90"/>
      <c r="AB180" s="90"/>
      <c r="AC180" s="90"/>
      <c r="AD180" s="90"/>
      <c r="AE180" s="90"/>
      <c r="AF180" s="90"/>
      <c r="AG180" s="90"/>
      <c r="AH180" s="90"/>
      <c r="AI180" s="90"/>
      <c r="AJ180" s="90"/>
      <c r="AK180" s="90"/>
      <c r="AL180" s="90"/>
      <c r="AM180" s="90"/>
      <c r="AN180" s="90"/>
      <c r="AO180" s="90"/>
      <c r="AP180" s="90"/>
      <c r="AQ180" s="90"/>
      <c r="AR180" s="90"/>
      <c r="AS180" s="90"/>
      <c r="AT180" s="90"/>
      <c r="AU180" s="90"/>
      <c r="AV180" s="90"/>
      <c r="AW180" s="90"/>
      <c r="AX180" s="90"/>
      <c r="AY180" s="90"/>
      <c r="AZ180" s="90"/>
      <c r="BA180" s="90"/>
      <c r="BB180" s="90"/>
      <c r="BC180" s="90"/>
      <c r="BD180" s="90"/>
      <c r="BE180" s="90"/>
      <c r="BF180" s="90"/>
      <c r="BG180" s="90"/>
      <c r="BH180" s="90"/>
      <c r="BI180" s="90"/>
      <c r="BJ180" s="90"/>
      <c r="BK180" s="90"/>
      <c r="BL180" s="90"/>
      <c r="BM180" s="90"/>
      <c r="BN180" s="90"/>
      <c r="BO180" s="90"/>
      <c r="BP180" s="90"/>
      <c r="BQ180" s="90"/>
      <c r="BR180" s="90"/>
      <c r="BS180" s="90"/>
      <c r="BT180" s="90"/>
      <c r="BU180" s="90"/>
      <c r="BV180" s="90"/>
      <c r="BW180" s="90"/>
      <c r="BX180" s="90"/>
      <c r="BY180" s="90"/>
      <c r="BZ180" s="90"/>
      <c r="CA180" s="90"/>
      <c r="CB180" s="90"/>
      <c r="CC180" s="90"/>
      <c r="CD180" s="90"/>
      <c r="CE180" s="90"/>
      <c r="CF180" s="90"/>
      <c r="CG180" s="90"/>
      <c r="CH180" s="90"/>
      <c r="CI180" s="90"/>
      <c r="CJ180" s="90"/>
      <c r="CK180" s="90"/>
      <c r="CL180" s="90"/>
      <c r="CM180" s="90"/>
      <c r="CN180" s="90"/>
      <c r="CO180" s="90"/>
      <c r="CP180" s="90"/>
      <c r="CQ180" s="90"/>
      <c r="CR180" s="90"/>
      <c r="CS180" s="90"/>
      <c r="CT180" s="90"/>
      <c r="CU180" s="90"/>
      <c r="CV180" s="90"/>
      <c r="CW180" s="90"/>
      <c r="CX180" s="90"/>
      <c r="CY180" s="90"/>
      <c r="CZ180" s="90"/>
      <c r="DA180" s="90"/>
    </row>
    <row r="181" spans="1:105" s="5" customFormat="1" ht="24" customHeight="1" x14ac:dyDescent="0.2">
      <c r="A181" s="447" t="s">
        <v>0</v>
      </c>
      <c r="B181" s="448"/>
      <c r="C181" s="448"/>
      <c r="D181" s="448"/>
      <c r="E181" s="448"/>
      <c r="F181" s="448"/>
      <c r="G181" s="449"/>
      <c r="H181" s="447" t="s">
        <v>50</v>
      </c>
      <c r="I181" s="448"/>
      <c r="J181" s="448"/>
      <c r="K181" s="448"/>
      <c r="L181" s="448"/>
      <c r="M181" s="448"/>
      <c r="N181" s="448"/>
      <c r="O181" s="448"/>
      <c r="P181" s="448"/>
      <c r="Q181" s="448"/>
      <c r="R181" s="448"/>
      <c r="S181" s="448"/>
      <c r="T181" s="448"/>
      <c r="U181" s="448"/>
      <c r="V181" s="448"/>
      <c r="W181" s="448"/>
      <c r="X181" s="448"/>
      <c r="Y181" s="448"/>
      <c r="Z181" s="448"/>
      <c r="AA181" s="448"/>
      <c r="AB181" s="448"/>
      <c r="AC181" s="448"/>
      <c r="AD181" s="448"/>
      <c r="AE181" s="448"/>
      <c r="AF181" s="448"/>
      <c r="AG181" s="448"/>
      <c r="AH181" s="448"/>
      <c r="AI181" s="448"/>
      <c r="AJ181" s="448"/>
      <c r="AK181" s="448"/>
      <c r="AL181" s="448"/>
      <c r="AM181" s="448"/>
      <c r="AN181" s="448"/>
      <c r="AO181" s="449"/>
      <c r="AP181" s="447" t="s">
        <v>67</v>
      </c>
      <c r="AQ181" s="448"/>
      <c r="AR181" s="448"/>
      <c r="AS181" s="448"/>
      <c r="AT181" s="448"/>
      <c r="AU181" s="448"/>
      <c r="AV181" s="448"/>
      <c r="AW181" s="448"/>
      <c r="AX181" s="448"/>
      <c r="AY181" s="448"/>
      <c r="AZ181" s="448"/>
      <c r="BA181" s="448"/>
      <c r="BB181" s="448"/>
      <c r="BC181" s="448"/>
      <c r="BD181" s="448"/>
      <c r="BE181" s="449"/>
      <c r="BF181" s="447" t="s">
        <v>68</v>
      </c>
      <c r="BG181" s="448"/>
      <c r="BH181" s="448"/>
      <c r="BI181" s="448"/>
      <c r="BJ181" s="448"/>
      <c r="BK181" s="448"/>
      <c r="BL181" s="448"/>
      <c r="BM181" s="448"/>
      <c r="BN181" s="448"/>
      <c r="BO181" s="448"/>
      <c r="BP181" s="448"/>
      <c r="BQ181" s="448"/>
      <c r="BR181" s="448"/>
      <c r="BS181" s="448"/>
      <c r="BT181" s="448"/>
      <c r="BU181" s="449"/>
      <c r="BV181" s="447" t="s">
        <v>69</v>
      </c>
      <c r="BW181" s="448"/>
      <c r="BX181" s="448"/>
      <c r="BY181" s="448"/>
      <c r="BZ181" s="448"/>
      <c r="CA181" s="448"/>
      <c r="CB181" s="448"/>
      <c r="CC181" s="448"/>
      <c r="CD181" s="448"/>
      <c r="CE181" s="448"/>
      <c r="CF181" s="448"/>
      <c r="CG181" s="448"/>
      <c r="CH181" s="448"/>
      <c r="CI181" s="448"/>
      <c r="CJ181" s="448"/>
      <c r="CK181" s="449"/>
      <c r="CL181" s="447" t="s">
        <v>17</v>
      </c>
      <c r="CM181" s="448"/>
      <c r="CN181" s="448"/>
      <c r="CO181" s="448"/>
      <c r="CP181" s="448"/>
      <c r="CQ181" s="448"/>
      <c r="CR181" s="448"/>
      <c r="CS181" s="448"/>
      <c r="CT181" s="448"/>
      <c r="CU181" s="448"/>
      <c r="CV181" s="448"/>
      <c r="CW181" s="448"/>
      <c r="CX181" s="448"/>
      <c r="CY181" s="448"/>
      <c r="CZ181" s="448"/>
      <c r="DA181" s="449"/>
    </row>
    <row r="182" spans="1:105" s="5" customFormat="1" ht="12" customHeight="1" x14ac:dyDescent="0.2">
      <c r="A182" s="446">
        <v>1</v>
      </c>
      <c r="B182" s="446"/>
      <c r="C182" s="446"/>
      <c r="D182" s="446"/>
      <c r="E182" s="446"/>
      <c r="F182" s="446"/>
      <c r="G182" s="446"/>
      <c r="H182" s="446">
        <v>2</v>
      </c>
      <c r="I182" s="446"/>
      <c r="J182" s="446"/>
      <c r="K182" s="446"/>
      <c r="L182" s="446"/>
      <c r="M182" s="446"/>
      <c r="N182" s="446"/>
      <c r="O182" s="446"/>
      <c r="P182" s="446"/>
      <c r="Q182" s="446"/>
      <c r="R182" s="446"/>
      <c r="S182" s="446"/>
      <c r="T182" s="446"/>
      <c r="U182" s="446"/>
      <c r="V182" s="446"/>
      <c r="W182" s="446"/>
      <c r="X182" s="446"/>
      <c r="Y182" s="446"/>
      <c r="Z182" s="446"/>
      <c r="AA182" s="446"/>
      <c r="AB182" s="446"/>
      <c r="AC182" s="446"/>
      <c r="AD182" s="446"/>
      <c r="AE182" s="446"/>
      <c r="AF182" s="446"/>
      <c r="AG182" s="446"/>
      <c r="AH182" s="446"/>
      <c r="AI182" s="446"/>
      <c r="AJ182" s="446"/>
      <c r="AK182" s="446"/>
      <c r="AL182" s="446"/>
      <c r="AM182" s="446"/>
      <c r="AN182" s="446"/>
      <c r="AO182" s="446"/>
      <c r="AP182" s="446">
        <v>3</v>
      </c>
      <c r="AQ182" s="446"/>
      <c r="AR182" s="446"/>
      <c r="AS182" s="446"/>
      <c r="AT182" s="446"/>
      <c r="AU182" s="446"/>
      <c r="AV182" s="446"/>
      <c r="AW182" s="446"/>
      <c r="AX182" s="446"/>
      <c r="AY182" s="446"/>
      <c r="AZ182" s="446"/>
      <c r="BA182" s="446"/>
      <c r="BB182" s="446"/>
      <c r="BC182" s="446"/>
      <c r="BD182" s="446"/>
      <c r="BE182" s="446"/>
      <c r="BF182" s="446">
        <v>4</v>
      </c>
      <c r="BG182" s="446"/>
      <c r="BH182" s="446"/>
      <c r="BI182" s="446"/>
      <c r="BJ182" s="446"/>
      <c r="BK182" s="446"/>
      <c r="BL182" s="446"/>
      <c r="BM182" s="446"/>
      <c r="BN182" s="446"/>
      <c r="BO182" s="446"/>
      <c r="BP182" s="446"/>
      <c r="BQ182" s="446"/>
      <c r="BR182" s="446"/>
      <c r="BS182" s="446"/>
      <c r="BT182" s="446"/>
      <c r="BU182" s="446"/>
      <c r="BV182" s="446">
        <v>5</v>
      </c>
      <c r="BW182" s="446"/>
      <c r="BX182" s="446"/>
      <c r="BY182" s="446"/>
      <c r="BZ182" s="446"/>
      <c r="CA182" s="446"/>
      <c r="CB182" s="446"/>
      <c r="CC182" s="446"/>
      <c r="CD182" s="446"/>
      <c r="CE182" s="446"/>
      <c r="CF182" s="446"/>
      <c r="CG182" s="446"/>
      <c r="CH182" s="446"/>
      <c r="CI182" s="446"/>
      <c r="CJ182" s="446"/>
      <c r="CK182" s="446"/>
      <c r="CL182" s="446">
        <v>6</v>
      </c>
      <c r="CM182" s="446"/>
      <c r="CN182" s="446"/>
      <c r="CO182" s="446"/>
      <c r="CP182" s="446"/>
      <c r="CQ182" s="446"/>
      <c r="CR182" s="446"/>
      <c r="CS182" s="446"/>
      <c r="CT182" s="446"/>
      <c r="CU182" s="446"/>
      <c r="CV182" s="446"/>
      <c r="CW182" s="446"/>
      <c r="CX182" s="446"/>
      <c r="CY182" s="446"/>
      <c r="CZ182" s="446"/>
      <c r="DA182" s="446"/>
    </row>
    <row r="183" spans="1:105" s="5" customFormat="1" ht="15" customHeight="1" x14ac:dyDescent="0.2">
      <c r="A183" s="450" t="s">
        <v>26</v>
      </c>
      <c r="B183" s="450"/>
      <c r="C183" s="450"/>
      <c r="D183" s="450"/>
      <c r="E183" s="450"/>
      <c r="F183" s="450"/>
      <c r="G183" s="450"/>
      <c r="H183" s="435" t="s">
        <v>109</v>
      </c>
      <c r="I183" s="435"/>
      <c r="J183" s="435"/>
      <c r="K183" s="435"/>
      <c r="L183" s="435"/>
      <c r="M183" s="435"/>
      <c r="N183" s="435"/>
      <c r="O183" s="435"/>
      <c r="P183" s="435"/>
      <c r="Q183" s="435"/>
      <c r="R183" s="435"/>
      <c r="S183" s="435"/>
      <c r="T183" s="435"/>
      <c r="U183" s="435"/>
      <c r="V183" s="435"/>
      <c r="W183" s="435"/>
      <c r="X183" s="435"/>
      <c r="Y183" s="435"/>
      <c r="Z183" s="435"/>
      <c r="AA183" s="435"/>
      <c r="AB183" s="435"/>
      <c r="AC183" s="435"/>
      <c r="AD183" s="435"/>
      <c r="AE183" s="435"/>
      <c r="AF183" s="435"/>
      <c r="AG183" s="435"/>
      <c r="AH183" s="435"/>
      <c r="AI183" s="435"/>
      <c r="AJ183" s="435"/>
      <c r="AK183" s="435"/>
      <c r="AL183" s="435"/>
      <c r="AM183" s="435"/>
      <c r="AN183" s="435"/>
      <c r="AO183" s="435"/>
      <c r="AP183" s="456">
        <f>SUM(AP185:BE187)</f>
        <v>490.5</v>
      </c>
      <c r="AQ183" s="452"/>
      <c r="AR183" s="452"/>
      <c r="AS183" s="452"/>
      <c r="AT183" s="452"/>
      <c r="AU183" s="452"/>
      <c r="AV183" s="452"/>
      <c r="AW183" s="452"/>
      <c r="AX183" s="452"/>
      <c r="AY183" s="452"/>
      <c r="AZ183" s="452"/>
      <c r="BA183" s="452"/>
      <c r="BB183" s="452"/>
      <c r="BC183" s="452"/>
      <c r="BD183" s="452"/>
      <c r="BE183" s="452"/>
      <c r="BF183" s="452" t="s">
        <v>113</v>
      </c>
      <c r="BG183" s="452"/>
      <c r="BH183" s="452"/>
      <c r="BI183" s="452"/>
      <c r="BJ183" s="452"/>
      <c r="BK183" s="452"/>
      <c r="BL183" s="452"/>
      <c r="BM183" s="452"/>
      <c r="BN183" s="452"/>
      <c r="BO183" s="452"/>
      <c r="BP183" s="452"/>
      <c r="BQ183" s="452"/>
      <c r="BR183" s="452"/>
      <c r="BS183" s="452"/>
      <c r="BT183" s="452"/>
      <c r="BU183" s="452"/>
      <c r="BV183" s="452" t="s">
        <v>113</v>
      </c>
      <c r="BW183" s="452"/>
      <c r="BX183" s="452"/>
      <c r="BY183" s="452"/>
      <c r="BZ183" s="452"/>
      <c r="CA183" s="452"/>
      <c r="CB183" s="452"/>
      <c r="CC183" s="452"/>
      <c r="CD183" s="452"/>
      <c r="CE183" s="452"/>
      <c r="CF183" s="452"/>
      <c r="CG183" s="452"/>
      <c r="CH183" s="452"/>
      <c r="CI183" s="452"/>
      <c r="CJ183" s="452"/>
      <c r="CK183" s="452"/>
      <c r="CL183" s="589">
        <f>SUM(CL185:DA187)</f>
        <v>1717235.595</v>
      </c>
      <c r="CM183" s="589"/>
      <c r="CN183" s="589"/>
      <c r="CO183" s="589"/>
      <c r="CP183" s="589"/>
      <c r="CQ183" s="589"/>
      <c r="CR183" s="589"/>
      <c r="CS183" s="589"/>
      <c r="CT183" s="589"/>
      <c r="CU183" s="589"/>
      <c r="CV183" s="589"/>
      <c r="CW183" s="589"/>
      <c r="CX183" s="589"/>
      <c r="CY183" s="589"/>
      <c r="CZ183" s="589"/>
      <c r="DA183" s="589"/>
    </row>
    <row r="184" spans="1:105" s="15" customFormat="1" ht="12.75" customHeight="1" x14ac:dyDescent="0.2">
      <c r="A184" s="450"/>
      <c r="B184" s="450"/>
      <c r="C184" s="450"/>
      <c r="D184" s="450"/>
      <c r="E184" s="450"/>
      <c r="F184" s="450"/>
      <c r="G184" s="450"/>
      <c r="H184" s="435" t="s">
        <v>98</v>
      </c>
      <c r="I184" s="435"/>
      <c r="J184" s="435"/>
      <c r="K184" s="435"/>
      <c r="L184" s="435"/>
      <c r="M184" s="435"/>
      <c r="N184" s="435"/>
      <c r="O184" s="435"/>
      <c r="P184" s="435"/>
      <c r="Q184" s="435"/>
      <c r="R184" s="435"/>
      <c r="S184" s="435"/>
      <c r="T184" s="435"/>
      <c r="U184" s="435"/>
      <c r="V184" s="435"/>
      <c r="W184" s="435"/>
      <c r="X184" s="435"/>
      <c r="Y184" s="435"/>
      <c r="Z184" s="435"/>
      <c r="AA184" s="435"/>
      <c r="AB184" s="435"/>
      <c r="AC184" s="435"/>
      <c r="AD184" s="435"/>
      <c r="AE184" s="435"/>
      <c r="AF184" s="435"/>
      <c r="AG184" s="435"/>
      <c r="AH184" s="435"/>
      <c r="AI184" s="435"/>
      <c r="AJ184" s="435"/>
      <c r="AK184" s="435"/>
      <c r="AL184" s="435"/>
      <c r="AM184" s="435"/>
      <c r="AN184" s="435"/>
      <c r="AO184" s="435"/>
      <c r="AP184" s="404"/>
      <c r="AQ184" s="404"/>
      <c r="AR184" s="404"/>
      <c r="AS184" s="404"/>
      <c r="AT184" s="404"/>
      <c r="AU184" s="404"/>
      <c r="AV184" s="404"/>
      <c r="AW184" s="404"/>
      <c r="AX184" s="404"/>
      <c r="AY184" s="404"/>
      <c r="AZ184" s="404"/>
      <c r="BA184" s="404"/>
      <c r="BB184" s="404"/>
      <c r="BC184" s="404"/>
      <c r="BD184" s="404"/>
      <c r="BE184" s="404"/>
      <c r="BF184" s="404"/>
      <c r="BG184" s="404"/>
      <c r="BH184" s="404"/>
      <c r="BI184" s="404"/>
      <c r="BJ184" s="404"/>
      <c r="BK184" s="404"/>
      <c r="BL184" s="404"/>
      <c r="BM184" s="404"/>
      <c r="BN184" s="404"/>
      <c r="BO184" s="404"/>
      <c r="BP184" s="404"/>
      <c r="BQ184" s="404"/>
      <c r="BR184" s="404"/>
      <c r="BS184" s="404"/>
      <c r="BT184" s="404"/>
      <c r="BU184" s="404"/>
      <c r="BV184" s="404"/>
      <c r="BW184" s="404"/>
      <c r="BX184" s="404"/>
      <c r="BY184" s="404"/>
      <c r="BZ184" s="404"/>
      <c r="CA184" s="404"/>
      <c r="CB184" s="404"/>
      <c r="CC184" s="404"/>
      <c r="CD184" s="404"/>
      <c r="CE184" s="404"/>
      <c r="CF184" s="404"/>
      <c r="CG184" s="404"/>
      <c r="CH184" s="404"/>
      <c r="CI184" s="404"/>
      <c r="CJ184" s="404"/>
      <c r="CK184" s="404"/>
      <c r="CL184" s="551"/>
      <c r="CM184" s="551"/>
      <c r="CN184" s="551"/>
      <c r="CO184" s="551"/>
      <c r="CP184" s="551"/>
      <c r="CQ184" s="551"/>
      <c r="CR184" s="551"/>
      <c r="CS184" s="551"/>
      <c r="CT184" s="551"/>
      <c r="CU184" s="551"/>
      <c r="CV184" s="551"/>
      <c r="CW184" s="551"/>
      <c r="CX184" s="551"/>
      <c r="CY184" s="551"/>
      <c r="CZ184" s="551"/>
      <c r="DA184" s="551"/>
    </row>
    <row r="185" spans="1:105" s="5" customFormat="1" ht="15" customHeight="1" x14ac:dyDescent="0.2">
      <c r="A185" s="424"/>
      <c r="B185" s="424"/>
      <c r="C185" s="424"/>
      <c r="D185" s="424"/>
      <c r="E185" s="424"/>
      <c r="F185" s="424"/>
      <c r="G185" s="424"/>
      <c r="H185" s="412" t="s">
        <v>695</v>
      </c>
      <c r="I185" s="412"/>
      <c r="J185" s="412"/>
      <c r="K185" s="412"/>
      <c r="L185" s="412"/>
      <c r="M185" s="412"/>
      <c r="N185" s="412"/>
      <c r="O185" s="412"/>
      <c r="P185" s="412"/>
      <c r="Q185" s="412"/>
      <c r="R185" s="412"/>
      <c r="S185" s="412"/>
      <c r="T185" s="412"/>
      <c r="U185" s="412"/>
      <c r="V185" s="412"/>
      <c r="W185" s="412"/>
      <c r="X185" s="412"/>
      <c r="Y185" s="412"/>
      <c r="Z185" s="412"/>
      <c r="AA185" s="412"/>
      <c r="AB185" s="412"/>
      <c r="AC185" s="412"/>
      <c r="AD185" s="412"/>
      <c r="AE185" s="412"/>
      <c r="AF185" s="412"/>
      <c r="AG185" s="412"/>
      <c r="AH185" s="412"/>
      <c r="AI185" s="412"/>
      <c r="AJ185" s="412"/>
      <c r="AK185" s="412"/>
      <c r="AL185" s="412"/>
      <c r="AM185" s="412"/>
      <c r="AN185" s="412"/>
      <c r="AO185" s="412"/>
      <c r="AP185" s="428">
        <v>125</v>
      </c>
      <c r="AQ185" s="428"/>
      <c r="AR185" s="428"/>
      <c r="AS185" s="428"/>
      <c r="AT185" s="428"/>
      <c r="AU185" s="428"/>
      <c r="AV185" s="428"/>
      <c r="AW185" s="428"/>
      <c r="AX185" s="428"/>
      <c r="AY185" s="428"/>
      <c r="AZ185" s="428"/>
      <c r="BA185" s="428"/>
      <c r="BB185" s="428"/>
      <c r="BC185" s="428"/>
      <c r="BD185" s="428"/>
      <c r="BE185" s="428"/>
      <c r="BF185" s="413">
        <v>3500.99</v>
      </c>
      <c r="BG185" s="413"/>
      <c r="BH185" s="413"/>
      <c r="BI185" s="413"/>
      <c r="BJ185" s="413"/>
      <c r="BK185" s="413"/>
      <c r="BL185" s="413"/>
      <c r="BM185" s="413"/>
      <c r="BN185" s="413"/>
      <c r="BO185" s="413"/>
      <c r="BP185" s="413"/>
      <c r="BQ185" s="413"/>
      <c r="BR185" s="413"/>
      <c r="BS185" s="413"/>
      <c r="BT185" s="413"/>
      <c r="BU185" s="413"/>
      <c r="BV185" s="506"/>
      <c r="BW185" s="506"/>
      <c r="BX185" s="506"/>
      <c r="BY185" s="506"/>
      <c r="BZ185" s="506"/>
      <c r="CA185" s="506"/>
      <c r="CB185" s="506"/>
      <c r="CC185" s="506"/>
      <c r="CD185" s="506"/>
      <c r="CE185" s="506"/>
      <c r="CF185" s="506"/>
      <c r="CG185" s="506"/>
      <c r="CH185" s="506"/>
      <c r="CI185" s="506"/>
      <c r="CJ185" s="506"/>
      <c r="CK185" s="506"/>
      <c r="CL185" s="414">
        <f>AP185*BF185</f>
        <v>437623.75</v>
      </c>
      <c r="CM185" s="414"/>
      <c r="CN185" s="414"/>
      <c r="CO185" s="414"/>
      <c r="CP185" s="414"/>
      <c r="CQ185" s="414"/>
      <c r="CR185" s="414"/>
      <c r="CS185" s="414"/>
      <c r="CT185" s="414"/>
      <c r="CU185" s="414"/>
      <c r="CV185" s="414"/>
      <c r="CW185" s="414"/>
      <c r="CX185" s="414"/>
      <c r="CY185" s="414"/>
      <c r="CZ185" s="414"/>
      <c r="DA185" s="414"/>
    </row>
    <row r="186" spans="1:105" s="5" customFormat="1" ht="15" customHeight="1" x14ac:dyDescent="0.2">
      <c r="A186" s="424"/>
      <c r="B186" s="424"/>
      <c r="C186" s="424"/>
      <c r="D186" s="424"/>
      <c r="E186" s="424"/>
      <c r="F186" s="424"/>
      <c r="G186" s="424"/>
      <c r="H186" s="412" t="s">
        <v>697</v>
      </c>
      <c r="I186" s="412"/>
      <c r="J186" s="412"/>
      <c r="K186" s="412"/>
      <c r="L186" s="412"/>
      <c r="M186" s="412"/>
      <c r="N186" s="412"/>
      <c r="O186" s="412"/>
      <c r="P186" s="412"/>
      <c r="Q186" s="412"/>
      <c r="R186" s="412"/>
      <c r="S186" s="412"/>
      <c r="T186" s="412"/>
      <c r="U186" s="412"/>
      <c r="V186" s="412"/>
      <c r="W186" s="412"/>
      <c r="X186" s="412"/>
      <c r="Y186" s="412"/>
      <c r="Z186" s="412"/>
      <c r="AA186" s="412"/>
      <c r="AB186" s="412"/>
      <c r="AC186" s="412"/>
      <c r="AD186" s="412"/>
      <c r="AE186" s="412"/>
      <c r="AF186" s="412"/>
      <c r="AG186" s="412"/>
      <c r="AH186" s="412"/>
      <c r="AI186" s="412"/>
      <c r="AJ186" s="412"/>
      <c r="AK186" s="412"/>
      <c r="AL186" s="412"/>
      <c r="AM186" s="412"/>
      <c r="AN186" s="412"/>
      <c r="AO186" s="412"/>
      <c r="AP186" s="428">
        <v>30</v>
      </c>
      <c r="AQ186" s="428"/>
      <c r="AR186" s="428"/>
      <c r="AS186" s="428"/>
      <c r="AT186" s="428"/>
      <c r="AU186" s="428"/>
      <c r="AV186" s="428"/>
      <c r="AW186" s="428"/>
      <c r="AX186" s="428"/>
      <c r="AY186" s="428"/>
      <c r="AZ186" s="428"/>
      <c r="BA186" s="428"/>
      <c r="BB186" s="428"/>
      <c r="BC186" s="428"/>
      <c r="BD186" s="428"/>
      <c r="BE186" s="428"/>
      <c r="BF186" s="413">
        <v>3500.99</v>
      </c>
      <c r="BG186" s="413"/>
      <c r="BH186" s="413"/>
      <c r="BI186" s="413"/>
      <c r="BJ186" s="413"/>
      <c r="BK186" s="413"/>
      <c r="BL186" s="413"/>
      <c r="BM186" s="413"/>
      <c r="BN186" s="413"/>
      <c r="BO186" s="413"/>
      <c r="BP186" s="413"/>
      <c r="BQ186" s="413"/>
      <c r="BR186" s="413"/>
      <c r="BS186" s="413"/>
      <c r="BT186" s="413"/>
      <c r="BU186" s="413"/>
      <c r="BV186" s="506"/>
      <c r="BW186" s="506"/>
      <c r="BX186" s="506"/>
      <c r="BY186" s="506"/>
      <c r="BZ186" s="506"/>
      <c r="CA186" s="506"/>
      <c r="CB186" s="506"/>
      <c r="CC186" s="506"/>
      <c r="CD186" s="506"/>
      <c r="CE186" s="506"/>
      <c r="CF186" s="506"/>
      <c r="CG186" s="506"/>
      <c r="CH186" s="506"/>
      <c r="CI186" s="506"/>
      <c r="CJ186" s="506"/>
      <c r="CK186" s="506"/>
      <c r="CL186" s="414">
        <f>AP186*BF186</f>
        <v>105029.7</v>
      </c>
      <c r="CM186" s="414"/>
      <c r="CN186" s="414"/>
      <c r="CO186" s="414"/>
      <c r="CP186" s="414"/>
      <c r="CQ186" s="414"/>
      <c r="CR186" s="414"/>
      <c r="CS186" s="414"/>
      <c r="CT186" s="414"/>
      <c r="CU186" s="414"/>
      <c r="CV186" s="414"/>
      <c r="CW186" s="414"/>
      <c r="CX186" s="414"/>
      <c r="CY186" s="414"/>
      <c r="CZ186" s="414"/>
      <c r="DA186" s="414"/>
    </row>
    <row r="187" spans="1:105" s="5" customFormat="1" ht="15" customHeight="1" x14ac:dyDescent="0.2">
      <c r="A187" s="424"/>
      <c r="B187" s="424"/>
      <c r="C187" s="424"/>
      <c r="D187" s="424"/>
      <c r="E187" s="424"/>
      <c r="F187" s="424"/>
      <c r="G187" s="424"/>
      <c r="H187" s="412" t="s">
        <v>696</v>
      </c>
      <c r="I187" s="412"/>
      <c r="J187" s="412"/>
      <c r="K187" s="412"/>
      <c r="L187" s="412"/>
      <c r="M187" s="412"/>
      <c r="N187" s="412"/>
      <c r="O187" s="412"/>
      <c r="P187" s="412"/>
      <c r="Q187" s="412"/>
      <c r="R187" s="412"/>
      <c r="S187" s="412"/>
      <c r="T187" s="412"/>
      <c r="U187" s="412"/>
      <c r="V187" s="412"/>
      <c r="W187" s="412"/>
      <c r="X187" s="412"/>
      <c r="Y187" s="412"/>
      <c r="Z187" s="412"/>
      <c r="AA187" s="412"/>
      <c r="AB187" s="412"/>
      <c r="AC187" s="412"/>
      <c r="AD187" s="412"/>
      <c r="AE187" s="412"/>
      <c r="AF187" s="412"/>
      <c r="AG187" s="412"/>
      <c r="AH187" s="412"/>
      <c r="AI187" s="412"/>
      <c r="AJ187" s="412"/>
      <c r="AK187" s="412"/>
      <c r="AL187" s="412"/>
      <c r="AM187" s="412"/>
      <c r="AN187" s="412"/>
      <c r="AO187" s="412"/>
      <c r="AP187" s="428">
        <v>335.5</v>
      </c>
      <c r="AQ187" s="428"/>
      <c r="AR187" s="428"/>
      <c r="AS187" s="428"/>
      <c r="AT187" s="428"/>
      <c r="AU187" s="428"/>
      <c r="AV187" s="428"/>
      <c r="AW187" s="428"/>
      <c r="AX187" s="428"/>
      <c r="AY187" s="428"/>
      <c r="AZ187" s="428"/>
      <c r="BA187" s="428"/>
      <c r="BB187" s="428"/>
      <c r="BC187" s="428"/>
      <c r="BD187" s="428"/>
      <c r="BE187" s="428"/>
      <c r="BF187" s="413">
        <v>3500.99</v>
      </c>
      <c r="BG187" s="413"/>
      <c r="BH187" s="413"/>
      <c r="BI187" s="413"/>
      <c r="BJ187" s="413"/>
      <c r="BK187" s="413"/>
      <c r="BL187" s="413"/>
      <c r="BM187" s="413"/>
      <c r="BN187" s="413"/>
      <c r="BO187" s="413"/>
      <c r="BP187" s="413"/>
      <c r="BQ187" s="413"/>
      <c r="BR187" s="413"/>
      <c r="BS187" s="413"/>
      <c r="BT187" s="413"/>
      <c r="BU187" s="413"/>
      <c r="BV187" s="506"/>
      <c r="BW187" s="506"/>
      <c r="BX187" s="506"/>
      <c r="BY187" s="506"/>
      <c r="BZ187" s="506"/>
      <c r="CA187" s="506"/>
      <c r="CB187" s="506"/>
      <c r="CC187" s="506"/>
      <c r="CD187" s="506"/>
      <c r="CE187" s="506"/>
      <c r="CF187" s="506"/>
      <c r="CG187" s="506"/>
      <c r="CH187" s="506"/>
      <c r="CI187" s="506"/>
      <c r="CJ187" s="506"/>
      <c r="CK187" s="506"/>
      <c r="CL187" s="414">
        <f>AP187*BF187</f>
        <v>1174582.145</v>
      </c>
      <c r="CM187" s="414"/>
      <c r="CN187" s="414"/>
      <c r="CO187" s="414"/>
      <c r="CP187" s="414"/>
      <c r="CQ187" s="414"/>
      <c r="CR187" s="414"/>
      <c r="CS187" s="414"/>
      <c r="CT187" s="414"/>
      <c r="CU187" s="414"/>
      <c r="CV187" s="414"/>
      <c r="CW187" s="414"/>
      <c r="CX187" s="414"/>
      <c r="CY187" s="414"/>
      <c r="CZ187" s="414"/>
      <c r="DA187" s="414"/>
    </row>
    <row r="188" spans="1:105" s="5" customFormat="1" ht="15" customHeight="1" x14ac:dyDescent="0.2">
      <c r="A188" s="450" t="s">
        <v>30</v>
      </c>
      <c r="B188" s="450"/>
      <c r="C188" s="450"/>
      <c r="D188" s="450"/>
      <c r="E188" s="450"/>
      <c r="F188" s="450"/>
      <c r="G188" s="450"/>
      <c r="H188" s="435" t="s">
        <v>110</v>
      </c>
      <c r="I188" s="435"/>
      <c r="J188" s="435"/>
      <c r="K188" s="435"/>
      <c r="L188" s="435"/>
      <c r="M188" s="435"/>
      <c r="N188" s="435"/>
      <c r="O188" s="435"/>
      <c r="P188" s="435"/>
      <c r="Q188" s="435"/>
      <c r="R188" s="435"/>
      <c r="S188" s="435"/>
      <c r="T188" s="435"/>
      <c r="U188" s="435"/>
      <c r="V188" s="435"/>
      <c r="W188" s="435"/>
      <c r="X188" s="435"/>
      <c r="Y188" s="435"/>
      <c r="Z188" s="435"/>
      <c r="AA188" s="435"/>
      <c r="AB188" s="435"/>
      <c r="AC188" s="435"/>
      <c r="AD188" s="435"/>
      <c r="AE188" s="435"/>
      <c r="AF188" s="435"/>
      <c r="AG188" s="435"/>
      <c r="AH188" s="435"/>
      <c r="AI188" s="435"/>
      <c r="AJ188" s="435"/>
      <c r="AK188" s="435"/>
      <c r="AL188" s="435"/>
      <c r="AM188" s="435"/>
      <c r="AN188" s="435"/>
      <c r="AO188" s="435"/>
      <c r="AP188" s="451">
        <f>SUM(AP190:BE192)</f>
        <v>59080</v>
      </c>
      <c r="AQ188" s="451"/>
      <c r="AR188" s="451"/>
      <c r="AS188" s="451"/>
      <c r="AT188" s="451"/>
      <c r="AU188" s="451"/>
      <c r="AV188" s="451"/>
      <c r="AW188" s="451"/>
      <c r="AX188" s="451"/>
      <c r="AY188" s="451"/>
      <c r="AZ188" s="451"/>
      <c r="BA188" s="451"/>
      <c r="BB188" s="451"/>
      <c r="BC188" s="451"/>
      <c r="BD188" s="451"/>
      <c r="BE188" s="451"/>
      <c r="BF188" s="452" t="s">
        <v>113</v>
      </c>
      <c r="BG188" s="452"/>
      <c r="BH188" s="452"/>
      <c r="BI188" s="452"/>
      <c r="BJ188" s="452"/>
      <c r="BK188" s="452"/>
      <c r="BL188" s="452"/>
      <c r="BM188" s="452"/>
      <c r="BN188" s="452"/>
      <c r="BO188" s="452"/>
      <c r="BP188" s="452"/>
      <c r="BQ188" s="452"/>
      <c r="BR188" s="452"/>
      <c r="BS188" s="452"/>
      <c r="BT188" s="452"/>
      <c r="BU188" s="452"/>
      <c r="BV188" s="452" t="s">
        <v>113</v>
      </c>
      <c r="BW188" s="452"/>
      <c r="BX188" s="452"/>
      <c r="BY188" s="452"/>
      <c r="BZ188" s="452"/>
      <c r="CA188" s="452"/>
      <c r="CB188" s="452"/>
      <c r="CC188" s="452"/>
      <c r="CD188" s="452"/>
      <c r="CE188" s="452"/>
      <c r="CF188" s="452"/>
      <c r="CG188" s="452"/>
      <c r="CH188" s="452"/>
      <c r="CI188" s="452"/>
      <c r="CJ188" s="452"/>
      <c r="CK188" s="452"/>
      <c r="CL188" s="589">
        <f>SUM(CL190:DA192)</f>
        <v>413560</v>
      </c>
      <c r="CM188" s="589"/>
      <c r="CN188" s="589"/>
      <c r="CO188" s="589"/>
      <c r="CP188" s="589"/>
      <c r="CQ188" s="589"/>
      <c r="CR188" s="589"/>
      <c r="CS188" s="589"/>
      <c r="CT188" s="589"/>
      <c r="CU188" s="589"/>
      <c r="CV188" s="589"/>
      <c r="CW188" s="589"/>
      <c r="CX188" s="589"/>
      <c r="CY188" s="589"/>
      <c r="CZ188" s="589"/>
      <c r="DA188" s="589"/>
    </row>
    <row r="189" spans="1:105" s="5" customFormat="1" ht="15" customHeight="1" x14ac:dyDescent="0.2">
      <c r="A189" s="450"/>
      <c r="B189" s="450"/>
      <c r="C189" s="450"/>
      <c r="D189" s="450"/>
      <c r="E189" s="450"/>
      <c r="F189" s="450"/>
      <c r="G189" s="450"/>
      <c r="H189" s="435" t="s">
        <v>98</v>
      </c>
      <c r="I189" s="435"/>
      <c r="J189" s="435"/>
      <c r="K189" s="435"/>
      <c r="L189" s="435"/>
      <c r="M189" s="435"/>
      <c r="N189" s="435"/>
      <c r="O189" s="435"/>
      <c r="P189" s="435"/>
      <c r="Q189" s="435"/>
      <c r="R189" s="435"/>
      <c r="S189" s="435"/>
      <c r="T189" s="435"/>
      <c r="U189" s="435"/>
      <c r="V189" s="435"/>
      <c r="W189" s="435"/>
      <c r="X189" s="435"/>
      <c r="Y189" s="435"/>
      <c r="Z189" s="435"/>
      <c r="AA189" s="435"/>
      <c r="AB189" s="435"/>
      <c r="AC189" s="435"/>
      <c r="AD189" s="435"/>
      <c r="AE189" s="435"/>
      <c r="AF189" s="435"/>
      <c r="AG189" s="435"/>
      <c r="AH189" s="435"/>
      <c r="AI189" s="435"/>
      <c r="AJ189" s="435"/>
      <c r="AK189" s="435"/>
      <c r="AL189" s="435"/>
      <c r="AM189" s="435"/>
      <c r="AN189" s="435"/>
      <c r="AO189" s="435"/>
      <c r="AP189" s="404"/>
      <c r="AQ189" s="404"/>
      <c r="AR189" s="404"/>
      <c r="AS189" s="404"/>
      <c r="AT189" s="404"/>
      <c r="AU189" s="404"/>
      <c r="AV189" s="404"/>
      <c r="AW189" s="404"/>
      <c r="AX189" s="404"/>
      <c r="AY189" s="404"/>
      <c r="AZ189" s="404"/>
      <c r="BA189" s="404"/>
      <c r="BB189" s="404"/>
      <c r="BC189" s="404"/>
      <c r="BD189" s="404"/>
      <c r="BE189" s="404"/>
      <c r="BF189" s="404"/>
      <c r="BG189" s="404"/>
      <c r="BH189" s="404"/>
      <c r="BI189" s="404"/>
      <c r="BJ189" s="404"/>
      <c r="BK189" s="404"/>
      <c r="BL189" s="404"/>
      <c r="BM189" s="404"/>
      <c r="BN189" s="404"/>
      <c r="BO189" s="404"/>
      <c r="BP189" s="404"/>
      <c r="BQ189" s="404"/>
      <c r="BR189" s="404"/>
      <c r="BS189" s="404"/>
      <c r="BT189" s="404"/>
      <c r="BU189" s="404"/>
      <c r="BV189" s="404"/>
      <c r="BW189" s="404"/>
      <c r="BX189" s="404"/>
      <c r="BY189" s="404"/>
      <c r="BZ189" s="404"/>
      <c r="CA189" s="404"/>
      <c r="CB189" s="404"/>
      <c r="CC189" s="404"/>
      <c r="CD189" s="404"/>
      <c r="CE189" s="404"/>
      <c r="CF189" s="404"/>
      <c r="CG189" s="404"/>
      <c r="CH189" s="404"/>
      <c r="CI189" s="404"/>
      <c r="CJ189" s="404"/>
      <c r="CK189" s="404"/>
      <c r="CL189" s="551"/>
      <c r="CM189" s="551"/>
      <c r="CN189" s="551"/>
      <c r="CO189" s="551"/>
      <c r="CP189" s="551"/>
      <c r="CQ189" s="551"/>
      <c r="CR189" s="551"/>
      <c r="CS189" s="551"/>
      <c r="CT189" s="551"/>
      <c r="CU189" s="551"/>
      <c r="CV189" s="551"/>
      <c r="CW189" s="551"/>
      <c r="CX189" s="551"/>
      <c r="CY189" s="551"/>
      <c r="CZ189" s="551"/>
      <c r="DA189" s="551"/>
    </row>
    <row r="190" spans="1:105" s="5" customFormat="1" ht="15" customHeight="1" x14ac:dyDescent="0.2">
      <c r="A190" s="411"/>
      <c r="B190" s="411"/>
      <c r="C190" s="411"/>
      <c r="D190" s="411"/>
      <c r="E190" s="411"/>
      <c r="F190" s="411"/>
      <c r="G190" s="411"/>
      <c r="H190" s="412" t="s">
        <v>695</v>
      </c>
      <c r="I190" s="412"/>
      <c r="J190" s="412"/>
      <c r="K190" s="412"/>
      <c r="L190" s="412"/>
      <c r="M190" s="412"/>
      <c r="N190" s="412"/>
      <c r="O190" s="412"/>
      <c r="P190" s="412"/>
      <c r="Q190" s="412"/>
      <c r="R190" s="412"/>
      <c r="S190" s="412"/>
      <c r="T190" s="412"/>
      <c r="U190" s="412"/>
      <c r="V190" s="412"/>
      <c r="W190" s="412"/>
      <c r="X190" s="412"/>
      <c r="Y190" s="412"/>
      <c r="Z190" s="412"/>
      <c r="AA190" s="412"/>
      <c r="AB190" s="412"/>
      <c r="AC190" s="412"/>
      <c r="AD190" s="412"/>
      <c r="AE190" s="412"/>
      <c r="AF190" s="412"/>
      <c r="AG190" s="412"/>
      <c r="AH190" s="412"/>
      <c r="AI190" s="412"/>
      <c r="AJ190" s="412"/>
      <c r="AK190" s="412"/>
      <c r="AL190" s="412"/>
      <c r="AM190" s="412"/>
      <c r="AN190" s="412"/>
      <c r="AO190" s="412"/>
      <c r="AP190" s="658">
        <v>16000</v>
      </c>
      <c r="AQ190" s="658"/>
      <c r="AR190" s="658"/>
      <c r="AS190" s="658"/>
      <c r="AT190" s="658"/>
      <c r="AU190" s="658"/>
      <c r="AV190" s="658"/>
      <c r="AW190" s="658"/>
      <c r="AX190" s="658"/>
      <c r="AY190" s="658"/>
      <c r="AZ190" s="658"/>
      <c r="BA190" s="658"/>
      <c r="BB190" s="658"/>
      <c r="BC190" s="658"/>
      <c r="BD190" s="658"/>
      <c r="BE190" s="658"/>
      <c r="BF190" s="404">
        <v>7</v>
      </c>
      <c r="BG190" s="404"/>
      <c r="BH190" s="404"/>
      <c r="BI190" s="404"/>
      <c r="BJ190" s="404"/>
      <c r="BK190" s="404"/>
      <c r="BL190" s="404"/>
      <c r="BM190" s="404"/>
      <c r="BN190" s="404"/>
      <c r="BO190" s="404"/>
      <c r="BP190" s="404"/>
      <c r="BQ190" s="404"/>
      <c r="BR190" s="404"/>
      <c r="BS190" s="404"/>
      <c r="BT190" s="404"/>
      <c r="BU190" s="404"/>
      <c r="BV190" s="650"/>
      <c r="BW190" s="650"/>
      <c r="BX190" s="650"/>
      <c r="BY190" s="650"/>
      <c r="BZ190" s="650"/>
      <c r="CA190" s="650"/>
      <c r="CB190" s="650"/>
      <c r="CC190" s="650"/>
      <c r="CD190" s="650"/>
      <c r="CE190" s="650"/>
      <c r="CF190" s="650"/>
      <c r="CG190" s="650"/>
      <c r="CH190" s="650"/>
      <c r="CI190" s="650"/>
      <c r="CJ190" s="650"/>
      <c r="CK190" s="650"/>
      <c r="CL190" s="551">
        <f>AP190*BF190</f>
        <v>112000</v>
      </c>
      <c r="CM190" s="551"/>
      <c r="CN190" s="551"/>
      <c r="CO190" s="551"/>
      <c r="CP190" s="551"/>
      <c r="CQ190" s="551"/>
      <c r="CR190" s="551"/>
      <c r="CS190" s="551"/>
      <c r="CT190" s="551"/>
      <c r="CU190" s="551"/>
      <c r="CV190" s="551"/>
      <c r="CW190" s="551"/>
      <c r="CX190" s="551"/>
      <c r="CY190" s="551"/>
      <c r="CZ190" s="551"/>
      <c r="DA190" s="551"/>
    </row>
    <row r="191" spans="1:105" s="5" customFormat="1" ht="15" customHeight="1" x14ac:dyDescent="0.2">
      <c r="A191" s="411"/>
      <c r="B191" s="411"/>
      <c r="C191" s="411"/>
      <c r="D191" s="411"/>
      <c r="E191" s="411"/>
      <c r="F191" s="411"/>
      <c r="G191" s="411"/>
      <c r="H191" s="412" t="s">
        <v>697</v>
      </c>
      <c r="I191" s="412"/>
      <c r="J191" s="412"/>
      <c r="K191" s="412"/>
      <c r="L191" s="412"/>
      <c r="M191" s="412"/>
      <c r="N191" s="412"/>
      <c r="O191" s="412"/>
      <c r="P191" s="412"/>
      <c r="Q191" s="412"/>
      <c r="R191" s="412"/>
      <c r="S191" s="412"/>
      <c r="T191" s="412"/>
      <c r="U191" s="412"/>
      <c r="V191" s="412"/>
      <c r="W191" s="412"/>
      <c r="X191" s="412"/>
      <c r="Y191" s="412"/>
      <c r="Z191" s="412"/>
      <c r="AA191" s="412"/>
      <c r="AB191" s="412"/>
      <c r="AC191" s="412"/>
      <c r="AD191" s="412"/>
      <c r="AE191" s="412"/>
      <c r="AF191" s="412"/>
      <c r="AG191" s="412"/>
      <c r="AH191" s="412"/>
      <c r="AI191" s="412"/>
      <c r="AJ191" s="412"/>
      <c r="AK191" s="412"/>
      <c r="AL191" s="412"/>
      <c r="AM191" s="412"/>
      <c r="AN191" s="412"/>
      <c r="AO191" s="412"/>
      <c r="AP191" s="658">
        <v>11000</v>
      </c>
      <c r="AQ191" s="658"/>
      <c r="AR191" s="658"/>
      <c r="AS191" s="658"/>
      <c r="AT191" s="658"/>
      <c r="AU191" s="658"/>
      <c r="AV191" s="658"/>
      <c r="AW191" s="658"/>
      <c r="AX191" s="658"/>
      <c r="AY191" s="658"/>
      <c r="AZ191" s="658"/>
      <c r="BA191" s="658"/>
      <c r="BB191" s="658"/>
      <c r="BC191" s="658"/>
      <c r="BD191" s="658"/>
      <c r="BE191" s="658"/>
      <c r="BF191" s="404">
        <v>7</v>
      </c>
      <c r="BG191" s="404"/>
      <c r="BH191" s="404"/>
      <c r="BI191" s="404"/>
      <c r="BJ191" s="404"/>
      <c r="BK191" s="404"/>
      <c r="BL191" s="404"/>
      <c r="BM191" s="404"/>
      <c r="BN191" s="404"/>
      <c r="BO191" s="404"/>
      <c r="BP191" s="404"/>
      <c r="BQ191" s="404"/>
      <c r="BR191" s="404"/>
      <c r="BS191" s="404"/>
      <c r="BT191" s="404"/>
      <c r="BU191" s="404"/>
      <c r="BV191" s="650"/>
      <c r="BW191" s="650"/>
      <c r="BX191" s="650"/>
      <c r="BY191" s="650"/>
      <c r="BZ191" s="650"/>
      <c r="CA191" s="650"/>
      <c r="CB191" s="650"/>
      <c r="CC191" s="650"/>
      <c r="CD191" s="650"/>
      <c r="CE191" s="650"/>
      <c r="CF191" s="650"/>
      <c r="CG191" s="650"/>
      <c r="CH191" s="650"/>
      <c r="CI191" s="650"/>
      <c r="CJ191" s="650"/>
      <c r="CK191" s="650"/>
      <c r="CL191" s="551">
        <f>AP191*BF191</f>
        <v>77000</v>
      </c>
      <c r="CM191" s="551"/>
      <c r="CN191" s="551"/>
      <c r="CO191" s="551"/>
      <c r="CP191" s="551"/>
      <c r="CQ191" s="551"/>
      <c r="CR191" s="551"/>
      <c r="CS191" s="551"/>
      <c r="CT191" s="551"/>
      <c r="CU191" s="551"/>
      <c r="CV191" s="551"/>
      <c r="CW191" s="551"/>
      <c r="CX191" s="551"/>
      <c r="CY191" s="551"/>
      <c r="CZ191" s="551"/>
      <c r="DA191" s="551"/>
    </row>
    <row r="192" spans="1:105" s="5" customFormat="1" ht="15" customHeight="1" x14ac:dyDescent="0.2">
      <c r="A192" s="411"/>
      <c r="B192" s="411"/>
      <c r="C192" s="411"/>
      <c r="D192" s="411"/>
      <c r="E192" s="411"/>
      <c r="F192" s="411"/>
      <c r="G192" s="411"/>
      <c r="H192" s="412" t="s">
        <v>696</v>
      </c>
      <c r="I192" s="412"/>
      <c r="J192" s="412"/>
      <c r="K192" s="412"/>
      <c r="L192" s="412"/>
      <c r="M192" s="412"/>
      <c r="N192" s="412"/>
      <c r="O192" s="412"/>
      <c r="P192" s="412"/>
      <c r="Q192" s="412"/>
      <c r="R192" s="412"/>
      <c r="S192" s="412"/>
      <c r="T192" s="412"/>
      <c r="U192" s="412"/>
      <c r="V192" s="412"/>
      <c r="W192" s="412"/>
      <c r="X192" s="412"/>
      <c r="Y192" s="412"/>
      <c r="Z192" s="412"/>
      <c r="AA192" s="412"/>
      <c r="AB192" s="412"/>
      <c r="AC192" s="412"/>
      <c r="AD192" s="412"/>
      <c r="AE192" s="412"/>
      <c r="AF192" s="412"/>
      <c r="AG192" s="412"/>
      <c r="AH192" s="412"/>
      <c r="AI192" s="412"/>
      <c r="AJ192" s="412"/>
      <c r="AK192" s="412"/>
      <c r="AL192" s="412"/>
      <c r="AM192" s="412"/>
      <c r="AN192" s="412"/>
      <c r="AO192" s="412"/>
      <c r="AP192" s="658">
        <v>32080</v>
      </c>
      <c r="AQ192" s="658"/>
      <c r="AR192" s="658"/>
      <c r="AS192" s="658"/>
      <c r="AT192" s="658"/>
      <c r="AU192" s="658"/>
      <c r="AV192" s="658"/>
      <c r="AW192" s="658"/>
      <c r="AX192" s="658"/>
      <c r="AY192" s="658"/>
      <c r="AZ192" s="658"/>
      <c r="BA192" s="658"/>
      <c r="BB192" s="658"/>
      <c r="BC192" s="658"/>
      <c r="BD192" s="658"/>
      <c r="BE192" s="658"/>
      <c r="BF192" s="404">
        <v>7</v>
      </c>
      <c r="BG192" s="404"/>
      <c r="BH192" s="404"/>
      <c r="BI192" s="404"/>
      <c r="BJ192" s="404"/>
      <c r="BK192" s="404"/>
      <c r="BL192" s="404"/>
      <c r="BM192" s="404"/>
      <c r="BN192" s="404"/>
      <c r="BO192" s="404"/>
      <c r="BP192" s="404"/>
      <c r="BQ192" s="404"/>
      <c r="BR192" s="404"/>
      <c r="BS192" s="404"/>
      <c r="BT192" s="404"/>
      <c r="BU192" s="404"/>
      <c r="BV192" s="650"/>
      <c r="BW192" s="650"/>
      <c r="BX192" s="650"/>
      <c r="BY192" s="650"/>
      <c r="BZ192" s="650"/>
      <c r="CA192" s="650"/>
      <c r="CB192" s="650"/>
      <c r="CC192" s="650"/>
      <c r="CD192" s="650"/>
      <c r="CE192" s="650"/>
      <c r="CF192" s="650"/>
      <c r="CG192" s="650"/>
      <c r="CH192" s="650"/>
      <c r="CI192" s="650"/>
      <c r="CJ192" s="650"/>
      <c r="CK192" s="650"/>
      <c r="CL192" s="551">
        <f>AP192*BF192</f>
        <v>224560</v>
      </c>
      <c r="CM192" s="551"/>
      <c r="CN192" s="551"/>
      <c r="CO192" s="551"/>
      <c r="CP192" s="551"/>
      <c r="CQ192" s="551"/>
      <c r="CR192" s="551"/>
      <c r="CS192" s="551"/>
      <c r="CT192" s="551"/>
      <c r="CU192" s="551"/>
      <c r="CV192" s="551"/>
      <c r="CW192" s="551"/>
      <c r="CX192" s="551"/>
      <c r="CY192" s="551"/>
      <c r="CZ192" s="551"/>
      <c r="DA192" s="551"/>
    </row>
    <row r="193" spans="1:105" s="5" customFormat="1" ht="15" customHeight="1" x14ac:dyDescent="0.2">
      <c r="A193" s="411"/>
      <c r="B193" s="411"/>
      <c r="C193" s="411"/>
      <c r="D193" s="411"/>
      <c r="E193" s="411"/>
      <c r="F193" s="411"/>
      <c r="G193" s="411"/>
      <c r="H193" s="599" t="s">
        <v>709</v>
      </c>
      <c r="I193" s="599"/>
      <c r="J193" s="599"/>
      <c r="K193" s="599"/>
      <c r="L193" s="599"/>
      <c r="M193" s="599"/>
      <c r="N193" s="599"/>
      <c r="O193" s="599"/>
      <c r="P193" s="599"/>
      <c r="Q193" s="599"/>
      <c r="R193" s="599"/>
      <c r="S193" s="599"/>
      <c r="T193" s="599"/>
      <c r="U193" s="599"/>
      <c r="V193" s="599"/>
      <c r="W193" s="599"/>
      <c r="X193" s="599"/>
      <c r="Y193" s="599"/>
      <c r="Z193" s="599"/>
      <c r="AA193" s="599"/>
      <c r="AB193" s="599"/>
      <c r="AC193" s="599"/>
      <c r="AD193" s="599"/>
      <c r="AE193" s="599"/>
      <c r="AF193" s="599"/>
      <c r="AG193" s="599"/>
      <c r="AH193" s="599"/>
      <c r="AI193" s="599"/>
      <c r="AJ193" s="599"/>
      <c r="AK193" s="599"/>
      <c r="AL193" s="599"/>
      <c r="AM193" s="599"/>
      <c r="AN193" s="599"/>
      <c r="AO193" s="599"/>
      <c r="AP193" s="452" t="s">
        <v>113</v>
      </c>
      <c r="AQ193" s="452"/>
      <c r="AR193" s="452"/>
      <c r="AS193" s="452"/>
      <c r="AT193" s="452"/>
      <c r="AU193" s="452"/>
      <c r="AV193" s="452"/>
      <c r="AW193" s="452"/>
      <c r="AX193" s="452"/>
      <c r="AY193" s="452"/>
      <c r="AZ193" s="452"/>
      <c r="BA193" s="452"/>
      <c r="BB193" s="452"/>
      <c r="BC193" s="452"/>
      <c r="BD193" s="452"/>
      <c r="BE193" s="452"/>
      <c r="BF193" s="452" t="s">
        <v>113</v>
      </c>
      <c r="BG193" s="452"/>
      <c r="BH193" s="452"/>
      <c r="BI193" s="452"/>
      <c r="BJ193" s="452"/>
      <c r="BK193" s="452"/>
      <c r="BL193" s="452"/>
      <c r="BM193" s="452"/>
      <c r="BN193" s="452"/>
      <c r="BO193" s="452"/>
      <c r="BP193" s="452"/>
      <c r="BQ193" s="452"/>
      <c r="BR193" s="452"/>
      <c r="BS193" s="452"/>
      <c r="BT193" s="452"/>
      <c r="BU193" s="452"/>
      <c r="BV193" s="452" t="s">
        <v>113</v>
      </c>
      <c r="BW193" s="452"/>
      <c r="BX193" s="452"/>
      <c r="BY193" s="452"/>
      <c r="BZ193" s="452"/>
      <c r="CA193" s="452"/>
      <c r="CB193" s="452"/>
      <c r="CC193" s="452"/>
      <c r="CD193" s="452"/>
      <c r="CE193" s="452"/>
      <c r="CF193" s="452"/>
      <c r="CG193" s="452"/>
      <c r="CH193" s="452"/>
      <c r="CI193" s="452"/>
      <c r="CJ193" s="452"/>
      <c r="CK193" s="452"/>
      <c r="CL193" s="589">
        <f>CL183+CL188</f>
        <v>2130795.5949999997</v>
      </c>
      <c r="CM193" s="589"/>
      <c r="CN193" s="589"/>
      <c r="CO193" s="589"/>
      <c r="CP193" s="589"/>
      <c r="CQ193" s="589"/>
      <c r="CR193" s="589"/>
      <c r="CS193" s="589"/>
      <c r="CT193" s="589"/>
      <c r="CU193" s="589"/>
      <c r="CV193" s="589"/>
      <c r="CW193" s="589"/>
      <c r="CX193" s="589"/>
      <c r="CY193" s="589"/>
      <c r="CZ193" s="589"/>
      <c r="DA193" s="589"/>
    </row>
    <row r="194" spans="1:105" s="5" customFormat="1" ht="15" customHeight="1" x14ac:dyDescent="0.25">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2"/>
      <c r="BF194" s="2"/>
      <c r="BG194" s="2"/>
      <c r="BH194" s="2"/>
      <c r="BI194" s="2"/>
      <c r="BJ194" s="2"/>
      <c r="BK194" s="2"/>
      <c r="BL194" s="2"/>
      <c r="BM194" s="2"/>
      <c r="BN194" s="2"/>
      <c r="BO194" s="2"/>
      <c r="BP194" s="2"/>
      <c r="BQ194" s="2"/>
      <c r="BR194" s="2"/>
      <c r="BS194" s="2"/>
      <c r="BT194" s="2"/>
      <c r="BU194" s="2"/>
      <c r="BV194" s="2"/>
      <c r="BW194" s="2"/>
      <c r="BX194" s="2"/>
      <c r="BY194" s="2"/>
      <c r="BZ194" s="2"/>
      <c r="CA194" s="2"/>
      <c r="CB194" s="2"/>
      <c r="CC194" s="2"/>
      <c r="CD194" s="2"/>
      <c r="CE194" s="2"/>
      <c r="CF194" s="2"/>
      <c r="CG194" s="2"/>
      <c r="CH194" s="2"/>
      <c r="CI194" s="2"/>
      <c r="CJ194" s="2"/>
      <c r="CK194" s="2"/>
      <c r="CL194" s="2"/>
      <c r="CM194" s="2"/>
      <c r="CN194" s="2"/>
      <c r="CO194" s="2"/>
      <c r="CP194" s="2"/>
      <c r="CQ194" s="2"/>
      <c r="CR194" s="2"/>
      <c r="CS194" s="2"/>
      <c r="CT194" s="2"/>
      <c r="CU194" s="2"/>
      <c r="CV194" s="2"/>
      <c r="CW194" s="2"/>
      <c r="CX194" s="2"/>
      <c r="CY194" s="2"/>
      <c r="CZ194" s="2"/>
      <c r="DA194" s="2"/>
    </row>
    <row r="195" spans="1:105" s="5" customFormat="1" ht="15" customHeight="1" x14ac:dyDescent="0.2">
      <c r="A195" s="465" t="s">
        <v>73</v>
      </c>
      <c r="B195" s="465"/>
      <c r="C195" s="465"/>
      <c r="D195" s="465"/>
      <c r="E195" s="465"/>
      <c r="F195" s="465"/>
      <c r="G195" s="465"/>
      <c r="H195" s="465"/>
      <c r="I195" s="465"/>
      <c r="J195" s="465"/>
      <c r="K195" s="465"/>
      <c r="L195" s="465"/>
      <c r="M195" s="465"/>
      <c r="N195" s="465"/>
      <c r="O195" s="465"/>
      <c r="P195" s="465"/>
      <c r="Q195" s="465"/>
      <c r="R195" s="465"/>
      <c r="S195" s="465"/>
      <c r="T195" s="465"/>
      <c r="U195" s="465"/>
      <c r="V195" s="465"/>
      <c r="W195" s="465"/>
      <c r="X195" s="465"/>
      <c r="Y195" s="465"/>
      <c r="Z195" s="465"/>
      <c r="AA195" s="465"/>
      <c r="AB195" s="465"/>
      <c r="AC195" s="465"/>
      <c r="AD195" s="465"/>
      <c r="AE195" s="465"/>
      <c r="AF195" s="465"/>
      <c r="AG195" s="465"/>
      <c r="AH195" s="465"/>
      <c r="AI195" s="465"/>
      <c r="AJ195" s="465"/>
      <c r="AK195" s="465"/>
      <c r="AL195" s="465"/>
      <c r="AM195" s="465"/>
      <c r="AN195" s="465"/>
      <c r="AO195" s="465"/>
      <c r="AP195" s="465"/>
      <c r="AQ195" s="465"/>
      <c r="AR195" s="465"/>
      <c r="AS195" s="465"/>
      <c r="AT195" s="465"/>
      <c r="AU195" s="465"/>
      <c r="AV195" s="465"/>
      <c r="AW195" s="465"/>
      <c r="AX195" s="465"/>
      <c r="AY195" s="465"/>
      <c r="AZ195" s="465"/>
      <c r="BA195" s="465"/>
      <c r="BB195" s="465"/>
      <c r="BC195" s="465"/>
      <c r="BD195" s="465"/>
      <c r="BE195" s="465"/>
      <c r="BF195" s="465"/>
      <c r="BG195" s="465"/>
      <c r="BH195" s="465"/>
      <c r="BI195" s="465"/>
      <c r="BJ195" s="465"/>
      <c r="BK195" s="465"/>
      <c r="BL195" s="465"/>
      <c r="BM195" s="465"/>
      <c r="BN195" s="465"/>
      <c r="BO195" s="465"/>
      <c r="BP195" s="465"/>
      <c r="BQ195" s="465"/>
      <c r="BR195" s="465"/>
      <c r="BS195" s="465"/>
      <c r="BT195" s="465"/>
      <c r="BU195" s="465"/>
      <c r="BV195" s="465"/>
      <c r="BW195" s="465"/>
      <c r="BX195" s="465"/>
      <c r="BY195" s="465"/>
      <c r="BZ195" s="465"/>
      <c r="CA195" s="465"/>
      <c r="CB195" s="465"/>
      <c r="CC195" s="465"/>
      <c r="CD195" s="465"/>
      <c r="CE195" s="465"/>
      <c r="CF195" s="465"/>
      <c r="CG195" s="465"/>
      <c r="CH195" s="465"/>
      <c r="CI195" s="465"/>
      <c r="CJ195" s="465"/>
      <c r="CK195" s="465"/>
      <c r="CL195" s="465"/>
      <c r="CM195" s="465"/>
      <c r="CN195" s="465"/>
      <c r="CO195" s="465"/>
      <c r="CP195" s="465"/>
      <c r="CQ195" s="465"/>
      <c r="CR195" s="465"/>
      <c r="CS195" s="465"/>
      <c r="CT195" s="465"/>
      <c r="CU195" s="465"/>
      <c r="CV195" s="465"/>
      <c r="CW195" s="465"/>
      <c r="CX195" s="465"/>
      <c r="CY195" s="465"/>
      <c r="CZ195" s="465"/>
      <c r="DA195" s="465"/>
    </row>
    <row r="196" spans="1:105" s="5" customFormat="1" ht="15" customHeight="1" x14ac:dyDescent="0.25">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c r="BF196" s="2"/>
      <c r="BG196" s="2"/>
      <c r="BH196" s="2"/>
      <c r="BI196" s="2"/>
      <c r="BJ196" s="2"/>
      <c r="BK196" s="2"/>
      <c r="BL196" s="2"/>
      <c r="BM196" s="2"/>
      <c r="BN196" s="2"/>
      <c r="BO196" s="2"/>
      <c r="BP196" s="2"/>
      <c r="BQ196" s="2"/>
      <c r="BR196" s="2"/>
      <c r="BS196" s="2"/>
      <c r="BT196" s="2"/>
      <c r="BU196" s="2"/>
      <c r="BV196" s="2"/>
      <c r="BW196" s="2"/>
      <c r="BX196" s="2"/>
      <c r="BY196" s="2"/>
      <c r="BZ196" s="2"/>
      <c r="CA196" s="2"/>
      <c r="CB196" s="2"/>
      <c r="CC196" s="2"/>
      <c r="CD196" s="2"/>
      <c r="CE196" s="2"/>
      <c r="CF196" s="2"/>
      <c r="CG196" s="2"/>
      <c r="CH196" s="2"/>
      <c r="CI196" s="2"/>
      <c r="CJ196" s="2"/>
      <c r="CK196" s="2"/>
      <c r="CL196" s="2"/>
      <c r="CM196" s="2"/>
      <c r="CN196" s="2"/>
      <c r="CO196" s="2"/>
      <c r="CP196" s="2"/>
      <c r="CQ196" s="2"/>
      <c r="CR196" s="2"/>
      <c r="CS196" s="2"/>
      <c r="CT196" s="2"/>
      <c r="CU196" s="2"/>
      <c r="CV196" s="2"/>
      <c r="CW196" s="2"/>
      <c r="CX196" s="2"/>
      <c r="CY196" s="2"/>
      <c r="CZ196" s="2"/>
      <c r="DA196" s="2"/>
    </row>
    <row r="197" spans="1:105" s="5" customFormat="1" ht="25.5" customHeight="1" x14ac:dyDescent="0.2">
      <c r="A197" s="466" t="s">
        <v>0</v>
      </c>
      <c r="B197" s="467"/>
      <c r="C197" s="467"/>
      <c r="D197" s="467"/>
      <c r="E197" s="467"/>
      <c r="F197" s="467"/>
      <c r="G197" s="468"/>
      <c r="H197" s="466" t="s">
        <v>50</v>
      </c>
      <c r="I197" s="467"/>
      <c r="J197" s="467"/>
      <c r="K197" s="467"/>
      <c r="L197" s="467"/>
      <c r="M197" s="467"/>
      <c r="N197" s="467"/>
      <c r="O197" s="467"/>
      <c r="P197" s="467"/>
      <c r="Q197" s="467"/>
      <c r="R197" s="467"/>
      <c r="S197" s="467"/>
      <c r="T197" s="467"/>
      <c r="U197" s="467"/>
      <c r="V197" s="467"/>
      <c r="W197" s="467"/>
      <c r="X197" s="467"/>
      <c r="Y197" s="467"/>
      <c r="Z197" s="467"/>
      <c r="AA197" s="467"/>
      <c r="AB197" s="467"/>
      <c r="AC197" s="467"/>
      <c r="AD197" s="467"/>
      <c r="AE197" s="467"/>
      <c r="AF197" s="467"/>
      <c r="AG197" s="467"/>
      <c r="AH197" s="467"/>
      <c r="AI197" s="467"/>
      <c r="AJ197" s="467"/>
      <c r="AK197" s="467"/>
      <c r="AL197" s="467"/>
      <c r="AM197" s="467"/>
      <c r="AN197" s="467"/>
      <c r="AO197" s="467"/>
      <c r="AP197" s="467"/>
      <c r="AQ197" s="467"/>
      <c r="AR197" s="467"/>
      <c r="AS197" s="467"/>
      <c r="AT197" s="467"/>
      <c r="AU197" s="467"/>
      <c r="AV197" s="467"/>
      <c r="AW197" s="467"/>
      <c r="AX197" s="467"/>
      <c r="AY197" s="467"/>
      <c r="AZ197" s="467"/>
      <c r="BA197" s="467"/>
      <c r="BB197" s="467"/>
      <c r="BC197" s="468"/>
      <c r="BD197" s="466" t="s">
        <v>70</v>
      </c>
      <c r="BE197" s="467"/>
      <c r="BF197" s="467"/>
      <c r="BG197" s="467"/>
      <c r="BH197" s="467"/>
      <c r="BI197" s="467"/>
      <c r="BJ197" s="467"/>
      <c r="BK197" s="467"/>
      <c r="BL197" s="467"/>
      <c r="BM197" s="467"/>
      <c r="BN197" s="467"/>
      <c r="BO197" s="467"/>
      <c r="BP197" s="467"/>
      <c r="BQ197" s="467"/>
      <c r="BR197" s="467"/>
      <c r="BS197" s="468"/>
      <c r="BT197" s="466" t="s">
        <v>72</v>
      </c>
      <c r="BU197" s="467"/>
      <c r="BV197" s="467"/>
      <c r="BW197" s="467"/>
      <c r="BX197" s="467"/>
      <c r="BY197" s="467"/>
      <c r="BZ197" s="467"/>
      <c r="CA197" s="467"/>
      <c r="CB197" s="467"/>
      <c r="CC197" s="467"/>
      <c r="CD197" s="467"/>
      <c r="CE197" s="467"/>
      <c r="CF197" s="467"/>
      <c r="CG197" s="467"/>
      <c r="CH197" s="467"/>
      <c r="CI197" s="468"/>
      <c r="CJ197" s="466" t="s">
        <v>71</v>
      </c>
      <c r="CK197" s="467"/>
      <c r="CL197" s="467"/>
      <c r="CM197" s="467"/>
      <c r="CN197" s="467"/>
      <c r="CO197" s="467"/>
      <c r="CP197" s="467"/>
      <c r="CQ197" s="467"/>
      <c r="CR197" s="467"/>
      <c r="CS197" s="467"/>
      <c r="CT197" s="467"/>
      <c r="CU197" s="467"/>
      <c r="CV197" s="467"/>
      <c r="CW197" s="467"/>
      <c r="CX197" s="467"/>
      <c r="CY197" s="467"/>
      <c r="CZ197" s="467"/>
      <c r="DA197" s="468"/>
    </row>
    <row r="198" spans="1:105" s="5" customFormat="1" ht="14.25" customHeight="1" x14ac:dyDescent="0.2">
      <c r="A198" s="472">
        <v>1</v>
      </c>
      <c r="B198" s="472"/>
      <c r="C198" s="472"/>
      <c r="D198" s="472"/>
      <c r="E198" s="472"/>
      <c r="F198" s="472"/>
      <c r="G198" s="472"/>
      <c r="H198" s="472">
        <v>2</v>
      </c>
      <c r="I198" s="472"/>
      <c r="J198" s="472"/>
      <c r="K198" s="472"/>
      <c r="L198" s="472"/>
      <c r="M198" s="472"/>
      <c r="N198" s="472"/>
      <c r="O198" s="472"/>
      <c r="P198" s="472"/>
      <c r="Q198" s="472"/>
      <c r="R198" s="472"/>
      <c r="S198" s="472"/>
      <c r="T198" s="472"/>
      <c r="U198" s="472"/>
      <c r="V198" s="472"/>
      <c r="W198" s="472"/>
      <c r="X198" s="472"/>
      <c r="Y198" s="472"/>
      <c r="Z198" s="472"/>
      <c r="AA198" s="472"/>
      <c r="AB198" s="472"/>
      <c r="AC198" s="472"/>
      <c r="AD198" s="472"/>
      <c r="AE198" s="472"/>
      <c r="AF198" s="472"/>
      <c r="AG198" s="472"/>
      <c r="AH198" s="472"/>
      <c r="AI198" s="472"/>
      <c r="AJ198" s="472"/>
      <c r="AK198" s="472"/>
      <c r="AL198" s="472"/>
      <c r="AM198" s="472"/>
      <c r="AN198" s="472"/>
      <c r="AO198" s="472"/>
      <c r="AP198" s="472"/>
      <c r="AQ198" s="472"/>
      <c r="AR198" s="472"/>
      <c r="AS198" s="472"/>
      <c r="AT198" s="472"/>
      <c r="AU198" s="472"/>
      <c r="AV198" s="472"/>
      <c r="AW198" s="472"/>
      <c r="AX198" s="472"/>
      <c r="AY198" s="472"/>
      <c r="AZ198" s="472"/>
      <c r="BA198" s="472"/>
      <c r="BB198" s="472"/>
      <c r="BC198" s="472"/>
      <c r="BD198" s="472">
        <v>3</v>
      </c>
      <c r="BE198" s="472"/>
      <c r="BF198" s="472"/>
      <c r="BG198" s="472"/>
      <c r="BH198" s="472"/>
      <c r="BI198" s="472"/>
      <c r="BJ198" s="472"/>
      <c r="BK198" s="472"/>
      <c r="BL198" s="472"/>
      <c r="BM198" s="472"/>
      <c r="BN198" s="472"/>
      <c r="BO198" s="472"/>
      <c r="BP198" s="472"/>
      <c r="BQ198" s="472"/>
      <c r="BR198" s="472"/>
      <c r="BS198" s="472"/>
      <c r="BT198" s="472">
        <v>4</v>
      </c>
      <c r="BU198" s="472"/>
      <c r="BV198" s="472"/>
      <c r="BW198" s="472"/>
      <c r="BX198" s="472"/>
      <c r="BY198" s="472"/>
      <c r="BZ198" s="472"/>
      <c r="CA198" s="472"/>
      <c r="CB198" s="472"/>
      <c r="CC198" s="472"/>
      <c r="CD198" s="472"/>
      <c r="CE198" s="472"/>
      <c r="CF198" s="472"/>
      <c r="CG198" s="472"/>
      <c r="CH198" s="472"/>
      <c r="CI198" s="472"/>
      <c r="CJ198" s="472">
        <v>5</v>
      </c>
      <c r="CK198" s="472"/>
      <c r="CL198" s="472"/>
      <c r="CM198" s="472"/>
      <c r="CN198" s="472"/>
      <c r="CO198" s="472"/>
      <c r="CP198" s="472"/>
      <c r="CQ198" s="472"/>
      <c r="CR198" s="472"/>
      <c r="CS198" s="472"/>
      <c r="CT198" s="472"/>
      <c r="CU198" s="472"/>
      <c r="CV198" s="472"/>
      <c r="CW198" s="472"/>
      <c r="CX198" s="472"/>
      <c r="CY198" s="472"/>
      <c r="CZ198" s="472"/>
      <c r="DA198" s="472"/>
    </row>
    <row r="199" spans="1:105" ht="13.5" customHeight="1" x14ac:dyDescent="0.25">
      <c r="A199" s="411" t="s">
        <v>26</v>
      </c>
      <c r="B199" s="411"/>
      <c r="C199" s="411"/>
      <c r="D199" s="411"/>
      <c r="E199" s="411"/>
      <c r="F199" s="411"/>
      <c r="G199" s="411"/>
      <c r="H199" s="412"/>
      <c r="I199" s="412"/>
      <c r="J199" s="412"/>
      <c r="K199" s="412"/>
      <c r="L199" s="412"/>
      <c r="M199" s="412"/>
      <c r="N199" s="412"/>
      <c r="O199" s="412"/>
      <c r="P199" s="412"/>
      <c r="Q199" s="412"/>
      <c r="R199" s="412"/>
      <c r="S199" s="412"/>
      <c r="T199" s="412"/>
      <c r="U199" s="412"/>
      <c r="V199" s="412"/>
      <c r="W199" s="412"/>
      <c r="X199" s="412"/>
      <c r="Y199" s="412"/>
      <c r="Z199" s="412"/>
      <c r="AA199" s="412"/>
      <c r="AB199" s="412"/>
      <c r="AC199" s="412"/>
      <c r="AD199" s="412"/>
      <c r="AE199" s="412"/>
      <c r="AF199" s="412"/>
      <c r="AG199" s="412"/>
      <c r="AH199" s="412"/>
      <c r="AI199" s="412"/>
      <c r="AJ199" s="412"/>
      <c r="AK199" s="412"/>
      <c r="AL199" s="412"/>
      <c r="AM199" s="412"/>
      <c r="AN199" s="412"/>
      <c r="AO199" s="412"/>
      <c r="AP199" s="412"/>
      <c r="AQ199" s="412"/>
      <c r="AR199" s="412"/>
      <c r="AS199" s="412"/>
      <c r="AT199" s="412"/>
      <c r="AU199" s="412"/>
      <c r="AV199" s="412"/>
      <c r="AW199" s="412"/>
      <c r="AX199" s="412"/>
      <c r="AY199" s="412"/>
      <c r="AZ199" s="412"/>
      <c r="BA199" s="412"/>
      <c r="BB199" s="412"/>
      <c r="BC199" s="412"/>
      <c r="BD199" s="413"/>
      <c r="BE199" s="413"/>
      <c r="BF199" s="413"/>
      <c r="BG199" s="413"/>
      <c r="BH199" s="413"/>
      <c r="BI199" s="413"/>
      <c r="BJ199" s="413"/>
      <c r="BK199" s="413"/>
      <c r="BL199" s="413"/>
      <c r="BM199" s="413"/>
      <c r="BN199" s="413"/>
      <c r="BO199" s="413"/>
      <c r="BP199" s="413"/>
      <c r="BQ199" s="413"/>
      <c r="BR199" s="413"/>
      <c r="BS199" s="413"/>
      <c r="BT199" s="414"/>
      <c r="BU199" s="414"/>
      <c r="BV199" s="414"/>
      <c r="BW199" s="414"/>
      <c r="BX199" s="414"/>
      <c r="BY199" s="414"/>
      <c r="BZ199" s="414"/>
      <c r="CA199" s="414"/>
      <c r="CB199" s="414"/>
      <c r="CC199" s="414"/>
      <c r="CD199" s="414"/>
      <c r="CE199" s="414"/>
      <c r="CF199" s="414"/>
      <c r="CG199" s="414"/>
      <c r="CH199" s="414"/>
      <c r="CI199" s="414"/>
      <c r="CJ199" s="414"/>
      <c r="CK199" s="414"/>
      <c r="CL199" s="414"/>
      <c r="CM199" s="414"/>
      <c r="CN199" s="414"/>
      <c r="CO199" s="414"/>
      <c r="CP199" s="414"/>
      <c r="CQ199" s="414"/>
      <c r="CR199" s="414"/>
      <c r="CS199" s="414"/>
      <c r="CT199" s="414"/>
      <c r="CU199" s="414"/>
      <c r="CV199" s="414"/>
      <c r="CW199" s="414"/>
      <c r="CX199" s="414"/>
      <c r="CY199" s="414"/>
      <c r="CZ199" s="414"/>
      <c r="DA199" s="414"/>
    </row>
    <row r="200" spans="1:105" s="6" customFormat="1" ht="15" customHeight="1" x14ac:dyDescent="0.2">
      <c r="A200" s="411" t="s">
        <v>30</v>
      </c>
      <c r="B200" s="411"/>
      <c r="C200" s="411"/>
      <c r="D200" s="411"/>
      <c r="E200" s="411"/>
      <c r="F200" s="411"/>
      <c r="G200" s="411"/>
      <c r="H200" s="418"/>
      <c r="I200" s="418"/>
      <c r="J200" s="418"/>
      <c r="K200" s="418"/>
      <c r="L200" s="418"/>
      <c r="M200" s="418"/>
      <c r="N200" s="418"/>
      <c r="O200" s="418"/>
      <c r="P200" s="418"/>
      <c r="Q200" s="418"/>
      <c r="R200" s="418"/>
      <c r="S200" s="418"/>
      <c r="T200" s="418"/>
      <c r="U200" s="418"/>
      <c r="V200" s="418"/>
      <c r="W200" s="418"/>
      <c r="X200" s="418"/>
      <c r="Y200" s="418"/>
      <c r="Z200" s="418"/>
      <c r="AA200" s="418"/>
      <c r="AB200" s="418"/>
      <c r="AC200" s="418"/>
      <c r="AD200" s="418"/>
      <c r="AE200" s="418"/>
      <c r="AF200" s="418"/>
      <c r="AG200" s="418"/>
      <c r="AH200" s="418"/>
      <c r="AI200" s="418"/>
      <c r="AJ200" s="418"/>
      <c r="AK200" s="418"/>
      <c r="AL200" s="418"/>
      <c r="AM200" s="418"/>
      <c r="AN200" s="418"/>
      <c r="AO200" s="418"/>
      <c r="AP200" s="418"/>
      <c r="AQ200" s="418"/>
      <c r="AR200" s="418"/>
      <c r="AS200" s="418"/>
      <c r="AT200" s="418"/>
      <c r="AU200" s="418"/>
      <c r="AV200" s="418"/>
      <c r="AW200" s="418"/>
      <c r="AX200" s="418"/>
      <c r="AY200" s="418"/>
      <c r="AZ200" s="418"/>
      <c r="BA200" s="418"/>
      <c r="BB200" s="418"/>
      <c r="BC200" s="418"/>
      <c r="BD200" s="404"/>
      <c r="BE200" s="404"/>
      <c r="BF200" s="404"/>
      <c r="BG200" s="404"/>
      <c r="BH200" s="404"/>
      <c r="BI200" s="404"/>
      <c r="BJ200" s="404"/>
      <c r="BK200" s="404"/>
      <c r="BL200" s="404"/>
      <c r="BM200" s="404"/>
      <c r="BN200" s="404"/>
      <c r="BO200" s="404"/>
      <c r="BP200" s="404"/>
      <c r="BQ200" s="404"/>
      <c r="BR200" s="404"/>
      <c r="BS200" s="404"/>
      <c r="BT200" s="404"/>
      <c r="BU200" s="404"/>
      <c r="BV200" s="404"/>
      <c r="BW200" s="404"/>
      <c r="BX200" s="404"/>
      <c r="BY200" s="404"/>
      <c r="BZ200" s="404"/>
      <c r="CA200" s="404"/>
      <c r="CB200" s="404"/>
      <c r="CC200" s="404"/>
      <c r="CD200" s="404"/>
      <c r="CE200" s="404"/>
      <c r="CF200" s="404"/>
      <c r="CG200" s="404"/>
      <c r="CH200" s="404"/>
      <c r="CI200" s="404"/>
      <c r="CJ200" s="551"/>
      <c r="CK200" s="551"/>
      <c r="CL200" s="551"/>
      <c r="CM200" s="551"/>
      <c r="CN200" s="551"/>
      <c r="CO200" s="551"/>
      <c r="CP200" s="551"/>
      <c r="CQ200" s="551"/>
      <c r="CR200" s="551"/>
      <c r="CS200" s="551"/>
      <c r="CT200" s="551"/>
      <c r="CU200" s="551"/>
      <c r="CV200" s="551"/>
      <c r="CW200" s="551"/>
      <c r="CX200" s="551"/>
      <c r="CY200" s="551"/>
      <c r="CZ200" s="551"/>
      <c r="DA200" s="551"/>
    </row>
    <row r="201" spans="1:105" ht="21.75" customHeight="1" x14ac:dyDescent="0.25">
      <c r="A201" s="411"/>
      <c r="B201" s="411"/>
      <c r="C201" s="411"/>
      <c r="D201" s="411"/>
      <c r="E201" s="411"/>
      <c r="F201" s="411"/>
      <c r="G201" s="411"/>
      <c r="H201" s="473" t="s">
        <v>7</v>
      </c>
      <c r="I201" s="473"/>
      <c r="J201" s="473"/>
      <c r="K201" s="473"/>
      <c r="L201" s="473"/>
      <c r="M201" s="473"/>
      <c r="N201" s="473"/>
      <c r="O201" s="473"/>
      <c r="P201" s="473"/>
      <c r="Q201" s="473"/>
      <c r="R201" s="473"/>
      <c r="S201" s="473"/>
      <c r="T201" s="473"/>
      <c r="U201" s="473"/>
      <c r="V201" s="473"/>
      <c r="W201" s="473"/>
      <c r="X201" s="473"/>
      <c r="Y201" s="473"/>
      <c r="Z201" s="473"/>
      <c r="AA201" s="473"/>
      <c r="AB201" s="473"/>
      <c r="AC201" s="473"/>
      <c r="AD201" s="473"/>
      <c r="AE201" s="473"/>
      <c r="AF201" s="473"/>
      <c r="AG201" s="473"/>
      <c r="AH201" s="473"/>
      <c r="AI201" s="473"/>
      <c r="AJ201" s="473"/>
      <c r="AK201" s="473"/>
      <c r="AL201" s="473"/>
      <c r="AM201" s="473"/>
      <c r="AN201" s="473"/>
      <c r="AO201" s="473"/>
      <c r="AP201" s="473"/>
      <c r="AQ201" s="473"/>
      <c r="AR201" s="473"/>
      <c r="AS201" s="473"/>
      <c r="AT201" s="473"/>
      <c r="AU201" s="473"/>
      <c r="AV201" s="473"/>
      <c r="AW201" s="473"/>
      <c r="AX201" s="473"/>
      <c r="AY201" s="473"/>
      <c r="AZ201" s="473"/>
      <c r="BA201" s="473"/>
      <c r="BB201" s="473"/>
      <c r="BC201" s="474"/>
      <c r="BD201" s="404" t="s">
        <v>8</v>
      </c>
      <c r="BE201" s="404"/>
      <c r="BF201" s="404"/>
      <c r="BG201" s="404"/>
      <c r="BH201" s="404"/>
      <c r="BI201" s="404"/>
      <c r="BJ201" s="404"/>
      <c r="BK201" s="404"/>
      <c r="BL201" s="404"/>
      <c r="BM201" s="404"/>
      <c r="BN201" s="404"/>
      <c r="BO201" s="404"/>
      <c r="BP201" s="404"/>
      <c r="BQ201" s="404"/>
      <c r="BR201" s="404"/>
      <c r="BS201" s="404"/>
      <c r="BT201" s="404" t="s">
        <v>8</v>
      </c>
      <c r="BU201" s="404"/>
      <c r="BV201" s="404"/>
      <c r="BW201" s="404"/>
      <c r="BX201" s="404"/>
      <c r="BY201" s="404"/>
      <c r="BZ201" s="404"/>
      <c r="CA201" s="404"/>
      <c r="CB201" s="404"/>
      <c r="CC201" s="404"/>
      <c r="CD201" s="404"/>
      <c r="CE201" s="404"/>
      <c r="CF201" s="404"/>
      <c r="CG201" s="404"/>
      <c r="CH201" s="404"/>
      <c r="CI201" s="404"/>
      <c r="CJ201" s="589"/>
      <c r="CK201" s="589"/>
      <c r="CL201" s="589"/>
      <c r="CM201" s="589"/>
      <c r="CN201" s="589"/>
      <c r="CO201" s="589"/>
      <c r="CP201" s="589"/>
      <c r="CQ201" s="589"/>
      <c r="CR201" s="589"/>
      <c r="CS201" s="589"/>
      <c r="CT201" s="589"/>
      <c r="CU201" s="589"/>
      <c r="CV201" s="589"/>
      <c r="CW201" s="589"/>
      <c r="CX201" s="589"/>
      <c r="CY201" s="589"/>
      <c r="CZ201" s="589"/>
      <c r="DA201" s="589"/>
    </row>
    <row r="202" spans="1:105" s="3" customFormat="1" ht="15.75" customHeight="1" x14ac:dyDescent="0.25">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c r="BH202" s="2"/>
      <c r="BI202" s="2"/>
      <c r="BJ202" s="2"/>
      <c r="BK202" s="2"/>
      <c r="BL202" s="2"/>
      <c r="BM202" s="2"/>
      <c r="BN202" s="2"/>
      <c r="BO202" s="2"/>
      <c r="BP202" s="2"/>
      <c r="BQ202" s="2"/>
      <c r="BR202" s="2"/>
      <c r="BS202" s="2"/>
      <c r="BT202" s="2"/>
      <c r="BU202" s="2"/>
      <c r="BV202" s="2"/>
      <c r="BW202" s="2"/>
      <c r="BX202" s="2"/>
      <c r="BY202" s="2"/>
      <c r="BZ202" s="2"/>
      <c r="CA202" s="2"/>
      <c r="CB202" s="2"/>
      <c r="CC202" s="2"/>
      <c r="CD202" s="2"/>
      <c r="CE202" s="2"/>
      <c r="CF202" s="2"/>
      <c r="CG202" s="2"/>
      <c r="CH202" s="2"/>
      <c r="CI202" s="2"/>
      <c r="CJ202" s="2"/>
      <c r="CK202" s="2"/>
      <c r="CL202" s="2"/>
      <c r="CM202" s="2"/>
      <c r="CN202" s="2"/>
      <c r="CO202" s="2"/>
      <c r="CP202" s="2"/>
      <c r="CQ202" s="2"/>
      <c r="CR202" s="2"/>
      <c r="CS202" s="2"/>
      <c r="CT202" s="2"/>
      <c r="CU202" s="2"/>
      <c r="CV202" s="2"/>
      <c r="CW202" s="2"/>
      <c r="CX202" s="2"/>
      <c r="CY202" s="2"/>
      <c r="CZ202" s="2"/>
      <c r="DA202" s="2"/>
    </row>
    <row r="203" spans="1:105" s="4" customFormat="1" ht="14.25" x14ac:dyDescent="0.2">
      <c r="A203" s="465" t="s">
        <v>74</v>
      </c>
      <c r="B203" s="465"/>
      <c r="C203" s="465"/>
      <c r="D203" s="465"/>
      <c r="E203" s="465"/>
      <c r="F203" s="465"/>
      <c r="G203" s="465"/>
      <c r="H203" s="465"/>
      <c r="I203" s="465"/>
      <c r="J203" s="465"/>
      <c r="K203" s="465"/>
      <c r="L203" s="465"/>
      <c r="M203" s="465"/>
      <c r="N203" s="465"/>
      <c r="O203" s="465"/>
      <c r="P203" s="465"/>
      <c r="Q203" s="465"/>
      <c r="R203" s="465"/>
      <c r="S203" s="465"/>
      <c r="T203" s="465"/>
      <c r="U203" s="465"/>
      <c r="V203" s="465"/>
      <c r="W203" s="465"/>
      <c r="X203" s="465"/>
      <c r="Y203" s="465"/>
      <c r="Z203" s="465"/>
      <c r="AA203" s="465"/>
      <c r="AB203" s="465"/>
      <c r="AC203" s="465"/>
      <c r="AD203" s="465"/>
      <c r="AE203" s="465"/>
      <c r="AF203" s="465"/>
      <c r="AG203" s="465"/>
      <c r="AH203" s="465"/>
      <c r="AI203" s="465"/>
      <c r="AJ203" s="465"/>
      <c r="AK203" s="465"/>
      <c r="AL203" s="465"/>
      <c r="AM203" s="465"/>
      <c r="AN203" s="465"/>
      <c r="AO203" s="465"/>
      <c r="AP203" s="465"/>
      <c r="AQ203" s="465"/>
      <c r="AR203" s="465"/>
      <c r="AS203" s="465"/>
      <c r="AT203" s="465"/>
      <c r="AU203" s="465"/>
      <c r="AV203" s="465"/>
      <c r="AW203" s="465"/>
      <c r="AX203" s="465"/>
      <c r="AY203" s="465"/>
      <c r="AZ203" s="465"/>
      <c r="BA203" s="465"/>
      <c r="BB203" s="465"/>
      <c r="BC203" s="465"/>
      <c r="BD203" s="465"/>
      <c r="BE203" s="465"/>
      <c r="BF203" s="465"/>
      <c r="BG203" s="465"/>
      <c r="BH203" s="465"/>
      <c r="BI203" s="465"/>
      <c r="BJ203" s="465"/>
      <c r="BK203" s="465"/>
      <c r="BL203" s="465"/>
      <c r="BM203" s="465"/>
      <c r="BN203" s="465"/>
      <c r="BO203" s="465"/>
      <c r="BP203" s="465"/>
      <c r="BQ203" s="465"/>
      <c r="BR203" s="465"/>
      <c r="BS203" s="465"/>
      <c r="BT203" s="465"/>
      <c r="BU203" s="465"/>
      <c r="BV203" s="465"/>
      <c r="BW203" s="465"/>
      <c r="BX203" s="465"/>
      <c r="BY203" s="465"/>
      <c r="BZ203" s="465"/>
      <c r="CA203" s="465"/>
      <c r="CB203" s="465"/>
      <c r="CC203" s="465"/>
      <c r="CD203" s="465"/>
      <c r="CE203" s="465"/>
      <c r="CF203" s="465"/>
      <c r="CG203" s="465"/>
      <c r="CH203" s="465"/>
      <c r="CI203" s="465"/>
      <c r="CJ203" s="465"/>
      <c r="CK203" s="465"/>
      <c r="CL203" s="465"/>
      <c r="CM203" s="465"/>
      <c r="CN203" s="465"/>
      <c r="CO203" s="465"/>
      <c r="CP203" s="465"/>
      <c r="CQ203" s="465"/>
      <c r="CR203" s="465"/>
      <c r="CS203" s="465"/>
      <c r="CT203" s="465"/>
      <c r="CU203" s="465"/>
      <c r="CV203" s="465"/>
      <c r="CW203" s="465"/>
      <c r="CX203" s="465"/>
      <c r="CY203" s="465"/>
      <c r="CZ203" s="465"/>
      <c r="DA203" s="465"/>
    </row>
    <row r="204" spans="1:105" s="5" customFormat="1" ht="7.5" customHeight="1" x14ac:dyDescent="0.25">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c r="BG204" s="2"/>
      <c r="BH204" s="2"/>
      <c r="BI204" s="2"/>
      <c r="BJ204" s="2"/>
      <c r="BK204" s="2"/>
      <c r="BL204" s="2"/>
      <c r="BM204" s="2"/>
      <c r="BN204" s="2"/>
      <c r="BO204" s="2"/>
      <c r="BP204" s="2"/>
      <c r="BQ204" s="2"/>
      <c r="BR204" s="2"/>
      <c r="BS204" s="2"/>
      <c r="BT204" s="2"/>
      <c r="BU204" s="2"/>
      <c r="BV204" s="2"/>
      <c r="BW204" s="2"/>
      <c r="BX204" s="2"/>
      <c r="BY204" s="2"/>
      <c r="BZ204" s="2"/>
      <c r="CA204" s="2"/>
      <c r="CB204" s="2"/>
      <c r="CC204" s="2"/>
      <c r="CD204" s="2"/>
      <c r="CE204" s="2"/>
      <c r="CF204" s="2"/>
      <c r="CG204" s="2"/>
      <c r="CH204" s="2"/>
      <c r="CI204" s="2"/>
      <c r="CJ204" s="2"/>
      <c r="CK204" s="2"/>
      <c r="CL204" s="2"/>
      <c r="CM204" s="2"/>
      <c r="CN204" s="2"/>
      <c r="CO204" s="2"/>
      <c r="CP204" s="2"/>
      <c r="CQ204" s="2"/>
      <c r="CR204" s="2"/>
      <c r="CS204" s="2"/>
      <c r="CT204" s="2"/>
      <c r="CU204" s="2"/>
      <c r="CV204" s="2"/>
      <c r="CW204" s="2"/>
      <c r="CX204" s="2"/>
      <c r="CY204" s="2"/>
      <c r="CZ204" s="2"/>
      <c r="DA204" s="2"/>
    </row>
    <row r="205" spans="1:105" s="5" customFormat="1" ht="21.75" customHeight="1" x14ac:dyDescent="0.2">
      <c r="A205" s="469" t="s">
        <v>0</v>
      </c>
      <c r="B205" s="470"/>
      <c r="C205" s="470"/>
      <c r="D205" s="470"/>
      <c r="E205" s="470"/>
      <c r="F205" s="470"/>
      <c r="G205" s="471"/>
      <c r="H205" s="469" t="s">
        <v>14</v>
      </c>
      <c r="I205" s="470"/>
      <c r="J205" s="470"/>
      <c r="K205" s="470"/>
      <c r="L205" s="470"/>
      <c r="M205" s="470"/>
      <c r="N205" s="470"/>
      <c r="O205" s="470"/>
      <c r="P205" s="470"/>
      <c r="Q205" s="470"/>
      <c r="R205" s="470"/>
      <c r="S205" s="470"/>
      <c r="T205" s="470"/>
      <c r="U205" s="470"/>
      <c r="V205" s="470"/>
      <c r="W205" s="470"/>
      <c r="X205" s="470"/>
      <c r="Y205" s="470"/>
      <c r="Z205" s="470"/>
      <c r="AA205" s="470"/>
      <c r="AB205" s="470"/>
      <c r="AC205" s="470"/>
      <c r="AD205" s="470"/>
      <c r="AE205" s="470"/>
      <c r="AF205" s="470"/>
      <c r="AG205" s="470"/>
      <c r="AH205" s="470"/>
      <c r="AI205" s="470"/>
      <c r="AJ205" s="470"/>
      <c r="AK205" s="470"/>
      <c r="AL205" s="470"/>
      <c r="AM205" s="471"/>
      <c r="AN205" s="469" t="s">
        <v>75</v>
      </c>
      <c r="AO205" s="470"/>
      <c r="AP205" s="470"/>
      <c r="AQ205" s="470"/>
      <c r="AR205" s="470"/>
      <c r="AS205" s="470"/>
      <c r="AT205" s="470"/>
      <c r="AU205" s="470"/>
      <c r="AV205" s="470"/>
      <c r="AW205" s="470"/>
      <c r="AX205" s="470"/>
      <c r="AY205" s="470"/>
      <c r="AZ205" s="470"/>
      <c r="BA205" s="470"/>
      <c r="BB205" s="470"/>
      <c r="BC205" s="471"/>
      <c r="BD205" s="469" t="s">
        <v>85</v>
      </c>
      <c r="BE205" s="470"/>
      <c r="BF205" s="470"/>
      <c r="BG205" s="470"/>
      <c r="BH205" s="470"/>
      <c r="BI205" s="470"/>
      <c r="BJ205" s="470"/>
      <c r="BK205" s="470"/>
      <c r="BL205" s="470"/>
      <c r="BM205" s="470"/>
      <c r="BN205" s="470"/>
      <c r="BO205" s="470"/>
      <c r="BP205" s="470"/>
      <c r="BQ205" s="470"/>
      <c r="BR205" s="470"/>
      <c r="BS205" s="471"/>
      <c r="BT205" s="469" t="s">
        <v>76</v>
      </c>
      <c r="BU205" s="470"/>
      <c r="BV205" s="470"/>
      <c r="BW205" s="470"/>
      <c r="BX205" s="470"/>
      <c r="BY205" s="470"/>
      <c r="BZ205" s="470"/>
      <c r="CA205" s="470"/>
      <c r="CB205" s="470"/>
      <c r="CC205" s="470"/>
      <c r="CD205" s="470"/>
      <c r="CE205" s="470"/>
      <c r="CF205" s="470"/>
      <c r="CG205" s="470"/>
      <c r="CH205" s="470"/>
      <c r="CI205" s="471"/>
      <c r="CJ205" s="469" t="s">
        <v>77</v>
      </c>
      <c r="CK205" s="470"/>
      <c r="CL205" s="470"/>
      <c r="CM205" s="470"/>
      <c r="CN205" s="470"/>
      <c r="CO205" s="470"/>
      <c r="CP205" s="470"/>
      <c r="CQ205" s="470"/>
      <c r="CR205" s="470"/>
      <c r="CS205" s="470"/>
      <c r="CT205" s="470"/>
      <c r="CU205" s="470"/>
      <c r="CV205" s="470"/>
      <c r="CW205" s="470"/>
      <c r="CX205" s="470"/>
      <c r="CY205" s="470"/>
      <c r="CZ205" s="470"/>
      <c r="DA205" s="471"/>
    </row>
    <row r="206" spans="1:105" s="5" customFormat="1" ht="15" customHeight="1" x14ac:dyDescent="0.2">
      <c r="A206" s="408">
        <v>1</v>
      </c>
      <c r="B206" s="409"/>
      <c r="C206" s="409"/>
      <c r="D206" s="409"/>
      <c r="E206" s="409"/>
      <c r="F206" s="409"/>
      <c r="G206" s="410"/>
      <c r="H206" s="408">
        <v>2</v>
      </c>
      <c r="I206" s="409"/>
      <c r="J206" s="409"/>
      <c r="K206" s="409"/>
      <c r="L206" s="409"/>
      <c r="M206" s="409"/>
      <c r="N206" s="409"/>
      <c r="O206" s="409"/>
      <c r="P206" s="409"/>
      <c r="Q206" s="409"/>
      <c r="R206" s="409"/>
      <c r="S206" s="409"/>
      <c r="T206" s="409"/>
      <c r="U206" s="409"/>
      <c r="V206" s="409"/>
      <c r="W206" s="409"/>
      <c r="X206" s="409"/>
      <c r="Y206" s="409"/>
      <c r="Z206" s="409"/>
      <c r="AA206" s="409"/>
      <c r="AB206" s="409"/>
      <c r="AC206" s="409"/>
      <c r="AD206" s="409"/>
      <c r="AE206" s="409"/>
      <c r="AF206" s="409"/>
      <c r="AG206" s="409"/>
      <c r="AH206" s="409"/>
      <c r="AI206" s="409"/>
      <c r="AJ206" s="409"/>
      <c r="AK206" s="409"/>
      <c r="AL206" s="409"/>
      <c r="AM206" s="410"/>
      <c r="AN206" s="408">
        <v>3</v>
      </c>
      <c r="AO206" s="409"/>
      <c r="AP206" s="409"/>
      <c r="AQ206" s="409"/>
      <c r="AR206" s="409"/>
      <c r="AS206" s="409"/>
      <c r="AT206" s="409"/>
      <c r="AU206" s="409"/>
      <c r="AV206" s="409"/>
      <c r="AW206" s="409"/>
      <c r="AX206" s="409"/>
      <c r="AY206" s="409"/>
      <c r="AZ206" s="409"/>
      <c r="BA206" s="409"/>
      <c r="BB206" s="409"/>
      <c r="BC206" s="410"/>
      <c r="BD206" s="408">
        <v>4</v>
      </c>
      <c r="BE206" s="409"/>
      <c r="BF206" s="409"/>
      <c r="BG206" s="409"/>
      <c r="BH206" s="409"/>
      <c r="BI206" s="409"/>
      <c r="BJ206" s="409"/>
      <c r="BK206" s="409"/>
      <c r="BL206" s="409"/>
      <c r="BM206" s="409"/>
      <c r="BN206" s="409"/>
      <c r="BO206" s="409"/>
      <c r="BP206" s="409"/>
      <c r="BQ206" s="409"/>
      <c r="BR206" s="409"/>
      <c r="BS206" s="410"/>
      <c r="BT206" s="408">
        <v>5</v>
      </c>
      <c r="BU206" s="409"/>
      <c r="BV206" s="409"/>
      <c r="BW206" s="409"/>
      <c r="BX206" s="409"/>
      <c r="BY206" s="409"/>
      <c r="BZ206" s="409"/>
      <c r="CA206" s="409"/>
      <c r="CB206" s="409"/>
      <c r="CC206" s="409"/>
      <c r="CD206" s="409"/>
      <c r="CE206" s="409"/>
      <c r="CF206" s="409"/>
      <c r="CG206" s="409"/>
      <c r="CH206" s="409"/>
      <c r="CI206" s="410"/>
      <c r="CJ206" s="408">
        <v>6</v>
      </c>
      <c r="CK206" s="409"/>
      <c r="CL206" s="409"/>
      <c r="CM206" s="409"/>
      <c r="CN206" s="409"/>
      <c r="CO206" s="409"/>
      <c r="CP206" s="409"/>
      <c r="CQ206" s="409"/>
      <c r="CR206" s="409"/>
      <c r="CS206" s="409"/>
      <c r="CT206" s="409"/>
      <c r="CU206" s="409"/>
      <c r="CV206" s="409"/>
      <c r="CW206" s="409"/>
      <c r="CX206" s="409"/>
      <c r="CY206" s="409"/>
      <c r="CZ206" s="409"/>
      <c r="DA206" s="410"/>
    </row>
    <row r="207" spans="1:105" ht="28.5" customHeight="1" x14ac:dyDescent="0.25">
      <c r="A207" s="619" t="s">
        <v>26</v>
      </c>
      <c r="B207" s="620"/>
      <c r="C207" s="620"/>
      <c r="D207" s="620"/>
      <c r="E207" s="620"/>
      <c r="F207" s="620"/>
      <c r="G207" s="621"/>
      <c r="H207" s="639" t="s">
        <v>712</v>
      </c>
      <c r="I207" s="640"/>
      <c r="J207" s="640"/>
      <c r="K207" s="640"/>
      <c r="L207" s="640"/>
      <c r="M207" s="640"/>
      <c r="N207" s="640"/>
      <c r="O207" s="640"/>
      <c r="P207" s="640"/>
      <c r="Q207" s="640"/>
      <c r="R207" s="640"/>
      <c r="S207" s="640"/>
      <c r="T207" s="640"/>
      <c r="U207" s="640"/>
      <c r="V207" s="640"/>
      <c r="W207" s="640"/>
      <c r="X207" s="640"/>
      <c r="Y207" s="640"/>
      <c r="Z207" s="640"/>
      <c r="AA207" s="640"/>
      <c r="AB207" s="640"/>
      <c r="AC207" s="640"/>
      <c r="AD207" s="640"/>
      <c r="AE207" s="640"/>
      <c r="AF207" s="640"/>
      <c r="AG207" s="640"/>
      <c r="AH207" s="640"/>
      <c r="AI207" s="640"/>
      <c r="AJ207" s="640"/>
      <c r="AK207" s="640"/>
      <c r="AL207" s="640"/>
      <c r="AM207" s="641"/>
      <c r="AN207" s="642" t="s">
        <v>713</v>
      </c>
      <c r="AO207" s="643"/>
      <c r="AP207" s="643"/>
      <c r="AQ207" s="643"/>
      <c r="AR207" s="643"/>
      <c r="AS207" s="643"/>
      <c r="AT207" s="643"/>
      <c r="AU207" s="643"/>
      <c r="AV207" s="643"/>
      <c r="AW207" s="643"/>
      <c r="AX207" s="643"/>
      <c r="AY207" s="643"/>
      <c r="AZ207" s="643"/>
      <c r="BA207" s="643"/>
      <c r="BB207" s="643"/>
      <c r="BC207" s="644"/>
      <c r="BD207" s="633">
        <v>3000</v>
      </c>
      <c r="BE207" s="634"/>
      <c r="BF207" s="634"/>
      <c r="BG207" s="634"/>
      <c r="BH207" s="634"/>
      <c r="BI207" s="634"/>
      <c r="BJ207" s="634"/>
      <c r="BK207" s="634"/>
      <c r="BL207" s="634"/>
      <c r="BM207" s="634"/>
      <c r="BN207" s="634"/>
      <c r="BO207" s="634"/>
      <c r="BP207" s="634"/>
      <c r="BQ207" s="634"/>
      <c r="BR207" s="634"/>
      <c r="BS207" s="635"/>
      <c r="BT207" s="633">
        <v>12</v>
      </c>
      <c r="BU207" s="634"/>
      <c r="BV207" s="634"/>
      <c r="BW207" s="634"/>
      <c r="BX207" s="634"/>
      <c r="BY207" s="634"/>
      <c r="BZ207" s="634"/>
      <c r="CA207" s="634"/>
      <c r="CB207" s="634"/>
      <c r="CC207" s="634"/>
      <c r="CD207" s="634"/>
      <c r="CE207" s="634"/>
      <c r="CF207" s="634"/>
      <c r="CG207" s="634"/>
      <c r="CH207" s="634"/>
      <c r="CI207" s="635"/>
      <c r="CJ207" s="636">
        <f>BD207*BT207</f>
        <v>36000</v>
      </c>
      <c r="CK207" s="637"/>
      <c r="CL207" s="637"/>
      <c r="CM207" s="637"/>
      <c r="CN207" s="637"/>
      <c r="CO207" s="637"/>
      <c r="CP207" s="637"/>
      <c r="CQ207" s="637"/>
      <c r="CR207" s="637"/>
      <c r="CS207" s="637"/>
      <c r="CT207" s="637"/>
      <c r="CU207" s="637"/>
      <c r="CV207" s="637"/>
      <c r="CW207" s="637"/>
      <c r="CX207" s="637"/>
      <c r="CY207" s="637"/>
      <c r="CZ207" s="637"/>
      <c r="DA207" s="638"/>
    </row>
    <row r="208" spans="1:105" s="6" customFormat="1" ht="14.25" customHeight="1" x14ac:dyDescent="0.2">
      <c r="A208" s="619" t="s">
        <v>30</v>
      </c>
      <c r="B208" s="620"/>
      <c r="C208" s="620"/>
      <c r="D208" s="620"/>
      <c r="E208" s="620"/>
      <c r="F208" s="620"/>
      <c r="G208" s="621"/>
      <c r="H208" s="639" t="s">
        <v>714</v>
      </c>
      <c r="I208" s="640"/>
      <c r="J208" s="640"/>
      <c r="K208" s="640"/>
      <c r="L208" s="640"/>
      <c r="M208" s="640"/>
      <c r="N208" s="640"/>
      <c r="O208" s="640"/>
      <c r="P208" s="640"/>
      <c r="Q208" s="640"/>
      <c r="R208" s="640"/>
      <c r="S208" s="640"/>
      <c r="T208" s="640"/>
      <c r="U208" s="640"/>
      <c r="V208" s="640"/>
      <c r="W208" s="640"/>
      <c r="X208" s="640"/>
      <c r="Y208" s="640"/>
      <c r="Z208" s="640"/>
      <c r="AA208" s="640"/>
      <c r="AB208" s="640"/>
      <c r="AC208" s="640"/>
      <c r="AD208" s="640"/>
      <c r="AE208" s="640"/>
      <c r="AF208" s="640"/>
      <c r="AG208" s="640"/>
      <c r="AH208" s="640"/>
      <c r="AI208" s="640"/>
      <c r="AJ208" s="640"/>
      <c r="AK208" s="640"/>
      <c r="AL208" s="640"/>
      <c r="AM208" s="641"/>
      <c r="AN208" s="642" t="s">
        <v>715</v>
      </c>
      <c r="AO208" s="643"/>
      <c r="AP208" s="643"/>
      <c r="AQ208" s="643"/>
      <c r="AR208" s="643"/>
      <c r="AS208" s="643"/>
      <c r="AT208" s="643"/>
      <c r="AU208" s="643"/>
      <c r="AV208" s="643"/>
      <c r="AW208" s="643"/>
      <c r="AX208" s="643"/>
      <c r="AY208" s="643"/>
      <c r="AZ208" s="643"/>
      <c r="BA208" s="643"/>
      <c r="BB208" s="643"/>
      <c r="BC208" s="644"/>
      <c r="BD208" s="633">
        <v>11250</v>
      </c>
      <c r="BE208" s="634"/>
      <c r="BF208" s="634"/>
      <c r="BG208" s="634"/>
      <c r="BH208" s="634"/>
      <c r="BI208" s="634"/>
      <c r="BJ208" s="634"/>
      <c r="BK208" s="634"/>
      <c r="BL208" s="634"/>
      <c r="BM208" s="634"/>
      <c r="BN208" s="634"/>
      <c r="BO208" s="634"/>
      <c r="BP208" s="634"/>
      <c r="BQ208" s="634"/>
      <c r="BR208" s="634"/>
      <c r="BS208" s="635"/>
      <c r="BT208" s="633">
        <v>12</v>
      </c>
      <c r="BU208" s="634"/>
      <c r="BV208" s="634"/>
      <c r="BW208" s="634"/>
      <c r="BX208" s="634"/>
      <c r="BY208" s="634"/>
      <c r="BZ208" s="634"/>
      <c r="CA208" s="634"/>
      <c r="CB208" s="634"/>
      <c r="CC208" s="634"/>
      <c r="CD208" s="634"/>
      <c r="CE208" s="634"/>
      <c r="CF208" s="634"/>
      <c r="CG208" s="634"/>
      <c r="CH208" s="634"/>
      <c r="CI208" s="635"/>
      <c r="CJ208" s="636">
        <f t="shared" ref="CJ208:CJ214" si="1">BD208*BT208</f>
        <v>135000</v>
      </c>
      <c r="CK208" s="637"/>
      <c r="CL208" s="637"/>
      <c r="CM208" s="637"/>
      <c r="CN208" s="637"/>
      <c r="CO208" s="637"/>
      <c r="CP208" s="637"/>
      <c r="CQ208" s="637"/>
      <c r="CR208" s="637"/>
      <c r="CS208" s="637"/>
      <c r="CT208" s="637"/>
      <c r="CU208" s="637"/>
      <c r="CV208" s="637"/>
      <c r="CW208" s="637"/>
      <c r="CX208" s="637"/>
      <c r="CY208" s="637"/>
      <c r="CZ208" s="637"/>
      <c r="DA208" s="638"/>
    </row>
    <row r="209" spans="1:105" ht="29.25" customHeight="1" x14ac:dyDescent="0.25">
      <c r="A209" s="619" t="s">
        <v>36</v>
      </c>
      <c r="B209" s="620"/>
      <c r="C209" s="620"/>
      <c r="D209" s="620"/>
      <c r="E209" s="620"/>
      <c r="F209" s="620"/>
      <c r="G209" s="621"/>
      <c r="H209" s="639" t="s">
        <v>716</v>
      </c>
      <c r="I209" s="640"/>
      <c r="J209" s="640"/>
      <c r="K209" s="640"/>
      <c r="L209" s="640"/>
      <c r="M209" s="640"/>
      <c r="N209" s="640"/>
      <c r="O209" s="640"/>
      <c r="P209" s="640"/>
      <c r="Q209" s="640"/>
      <c r="R209" s="640"/>
      <c r="S209" s="640"/>
      <c r="T209" s="640"/>
      <c r="U209" s="640"/>
      <c r="V209" s="640"/>
      <c r="W209" s="640"/>
      <c r="X209" s="640"/>
      <c r="Y209" s="640"/>
      <c r="Z209" s="640"/>
      <c r="AA209" s="640"/>
      <c r="AB209" s="640"/>
      <c r="AC209" s="640"/>
      <c r="AD209" s="640"/>
      <c r="AE209" s="640"/>
      <c r="AF209" s="640"/>
      <c r="AG209" s="640"/>
      <c r="AH209" s="640"/>
      <c r="AI209" s="640"/>
      <c r="AJ209" s="640"/>
      <c r="AK209" s="640"/>
      <c r="AL209" s="640"/>
      <c r="AM209" s="641"/>
      <c r="AN209" s="642" t="s">
        <v>717</v>
      </c>
      <c r="AO209" s="643"/>
      <c r="AP209" s="643"/>
      <c r="AQ209" s="643"/>
      <c r="AR209" s="643"/>
      <c r="AS209" s="643"/>
      <c r="AT209" s="643"/>
      <c r="AU209" s="643"/>
      <c r="AV209" s="643"/>
      <c r="AW209" s="643"/>
      <c r="AX209" s="643"/>
      <c r="AY209" s="643"/>
      <c r="AZ209" s="643"/>
      <c r="BA209" s="643"/>
      <c r="BB209" s="643"/>
      <c r="BC209" s="644"/>
      <c r="BD209" s="633">
        <v>2971.4</v>
      </c>
      <c r="BE209" s="634"/>
      <c r="BF209" s="634"/>
      <c r="BG209" s="634"/>
      <c r="BH209" s="634"/>
      <c r="BI209" s="634"/>
      <c r="BJ209" s="634"/>
      <c r="BK209" s="634"/>
      <c r="BL209" s="634"/>
      <c r="BM209" s="634"/>
      <c r="BN209" s="634"/>
      <c r="BO209" s="634"/>
      <c r="BP209" s="634"/>
      <c r="BQ209" s="634"/>
      <c r="BR209" s="634"/>
      <c r="BS209" s="635"/>
      <c r="BT209" s="633">
        <v>12</v>
      </c>
      <c r="BU209" s="634"/>
      <c r="BV209" s="634"/>
      <c r="BW209" s="634"/>
      <c r="BX209" s="634"/>
      <c r="BY209" s="634"/>
      <c r="BZ209" s="634"/>
      <c r="CA209" s="634"/>
      <c r="CB209" s="634"/>
      <c r="CC209" s="634"/>
      <c r="CD209" s="634"/>
      <c r="CE209" s="634"/>
      <c r="CF209" s="634"/>
      <c r="CG209" s="634"/>
      <c r="CH209" s="634"/>
      <c r="CI209" s="635"/>
      <c r="CJ209" s="636">
        <f t="shared" si="1"/>
        <v>35656.800000000003</v>
      </c>
      <c r="CK209" s="637"/>
      <c r="CL209" s="637"/>
      <c r="CM209" s="637"/>
      <c r="CN209" s="637"/>
      <c r="CO209" s="637"/>
      <c r="CP209" s="637"/>
      <c r="CQ209" s="637"/>
      <c r="CR209" s="637"/>
      <c r="CS209" s="637"/>
      <c r="CT209" s="637"/>
      <c r="CU209" s="637"/>
      <c r="CV209" s="637"/>
      <c r="CW209" s="637"/>
      <c r="CX209" s="637"/>
      <c r="CY209" s="637"/>
      <c r="CZ209" s="637"/>
      <c r="DA209" s="638"/>
    </row>
    <row r="210" spans="1:105" s="3" customFormat="1" ht="15" customHeight="1" x14ac:dyDescent="0.2">
      <c r="A210" s="619" t="s">
        <v>99</v>
      </c>
      <c r="B210" s="620"/>
      <c r="C210" s="620"/>
      <c r="D210" s="620"/>
      <c r="E210" s="620"/>
      <c r="F210" s="620"/>
      <c r="G210" s="621"/>
      <c r="H210" s="639" t="s">
        <v>718</v>
      </c>
      <c r="I210" s="640"/>
      <c r="J210" s="640"/>
      <c r="K210" s="640"/>
      <c r="L210" s="640"/>
      <c r="M210" s="640"/>
      <c r="N210" s="640"/>
      <c r="O210" s="640"/>
      <c r="P210" s="640"/>
      <c r="Q210" s="640"/>
      <c r="R210" s="640"/>
      <c r="S210" s="640"/>
      <c r="T210" s="640"/>
      <c r="U210" s="640"/>
      <c r="V210" s="640"/>
      <c r="W210" s="640"/>
      <c r="X210" s="640"/>
      <c r="Y210" s="640"/>
      <c r="Z210" s="640"/>
      <c r="AA210" s="640"/>
      <c r="AB210" s="640"/>
      <c r="AC210" s="640"/>
      <c r="AD210" s="640"/>
      <c r="AE210" s="640"/>
      <c r="AF210" s="640"/>
      <c r="AG210" s="640"/>
      <c r="AH210" s="640"/>
      <c r="AI210" s="640"/>
      <c r="AJ210" s="640"/>
      <c r="AK210" s="640"/>
      <c r="AL210" s="640"/>
      <c r="AM210" s="641"/>
      <c r="AN210" s="642" t="s">
        <v>719</v>
      </c>
      <c r="AO210" s="643"/>
      <c r="AP210" s="643"/>
      <c r="AQ210" s="643"/>
      <c r="AR210" s="643"/>
      <c r="AS210" s="643"/>
      <c r="AT210" s="643"/>
      <c r="AU210" s="643"/>
      <c r="AV210" s="643"/>
      <c r="AW210" s="643"/>
      <c r="AX210" s="643"/>
      <c r="AY210" s="643"/>
      <c r="AZ210" s="643"/>
      <c r="BA210" s="643"/>
      <c r="BB210" s="643"/>
      <c r="BC210" s="644"/>
      <c r="BD210" s="633">
        <v>12000</v>
      </c>
      <c r="BE210" s="634"/>
      <c r="BF210" s="634"/>
      <c r="BG210" s="634"/>
      <c r="BH210" s="634"/>
      <c r="BI210" s="634"/>
      <c r="BJ210" s="634"/>
      <c r="BK210" s="634"/>
      <c r="BL210" s="634"/>
      <c r="BM210" s="634"/>
      <c r="BN210" s="634"/>
      <c r="BO210" s="634"/>
      <c r="BP210" s="634"/>
      <c r="BQ210" s="634"/>
      <c r="BR210" s="634"/>
      <c r="BS210" s="635"/>
      <c r="BT210" s="633">
        <v>12</v>
      </c>
      <c r="BU210" s="634"/>
      <c r="BV210" s="634"/>
      <c r="BW210" s="634"/>
      <c r="BX210" s="634"/>
      <c r="BY210" s="634"/>
      <c r="BZ210" s="634"/>
      <c r="CA210" s="634"/>
      <c r="CB210" s="634"/>
      <c r="CC210" s="634"/>
      <c r="CD210" s="634"/>
      <c r="CE210" s="634"/>
      <c r="CF210" s="634"/>
      <c r="CG210" s="634"/>
      <c r="CH210" s="634"/>
      <c r="CI210" s="635"/>
      <c r="CJ210" s="636">
        <f t="shared" si="1"/>
        <v>144000</v>
      </c>
      <c r="CK210" s="637"/>
      <c r="CL210" s="637"/>
      <c r="CM210" s="637"/>
      <c r="CN210" s="637"/>
      <c r="CO210" s="637"/>
      <c r="CP210" s="637"/>
      <c r="CQ210" s="637"/>
      <c r="CR210" s="637"/>
      <c r="CS210" s="637"/>
      <c r="CT210" s="637"/>
      <c r="CU210" s="637"/>
      <c r="CV210" s="637"/>
      <c r="CW210" s="637"/>
      <c r="CX210" s="637"/>
      <c r="CY210" s="637"/>
      <c r="CZ210" s="637"/>
      <c r="DA210" s="638"/>
    </row>
    <row r="211" spans="1:105" s="4" customFormat="1" ht="41.25" customHeight="1" x14ac:dyDescent="0.2">
      <c r="A211" s="619" t="s">
        <v>100</v>
      </c>
      <c r="B211" s="620"/>
      <c r="C211" s="620"/>
      <c r="D211" s="620"/>
      <c r="E211" s="620"/>
      <c r="F211" s="620"/>
      <c r="G211" s="621"/>
      <c r="H211" s="639" t="s">
        <v>718</v>
      </c>
      <c r="I211" s="640"/>
      <c r="J211" s="640"/>
      <c r="K211" s="640"/>
      <c r="L211" s="640"/>
      <c r="M211" s="640"/>
      <c r="N211" s="640"/>
      <c r="O211" s="640"/>
      <c r="P211" s="640"/>
      <c r="Q211" s="640"/>
      <c r="R211" s="640"/>
      <c r="S211" s="640"/>
      <c r="T211" s="640"/>
      <c r="U211" s="640"/>
      <c r="V211" s="640"/>
      <c r="W211" s="640"/>
      <c r="X211" s="640"/>
      <c r="Y211" s="640"/>
      <c r="Z211" s="640"/>
      <c r="AA211" s="640"/>
      <c r="AB211" s="640"/>
      <c r="AC211" s="640"/>
      <c r="AD211" s="640"/>
      <c r="AE211" s="640"/>
      <c r="AF211" s="640"/>
      <c r="AG211" s="640"/>
      <c r="AH211" s="640"/>
      <c r="AI211" s="640"/>
      <c r="AJ211" s="640"/>
      <c r="AK211" s="640"/>
      <c r="AL211" s="640"/>
      <c r="AM211" s="641"/>
      <c r="AN211" s="642" t="s">
        <v>720</v>
      </c>
      <c r="AO211" s="643"/>
      <c r="AP211" s="643"/>
      <c r="AQ211" s="643"/>
      <c r="AR211" s="643"/>
      <c r="AS211" s="643"/>
      <c r="AT211" s="643"/>
      <c r="AU211" s="643"/>
      <c r="AV211" s="643"/>
      <c r="AW211" s="643"/>
      <c r="AX211" s="643"/>
      <c r="AY211" s="643"/>
      <c r="AZ211" s="643"/>
      <c r="BA211" s="643"/>
      <c r="BB211" s="643"/>
      <c r="BC211" s="644"/>
      <c r="BD211" s="633">
        <v>19500</v>
      </c>
      <c r="BE211" s="634"/>
      <c r="BF211" s="634"/>
      <c r="BG211" s="634"/>
      <c r="BH211" s="634"/>
      <c r="BI211" s="634"/>
      <c r="BJ211" s="634"/>
      <c r="BK211" s="634"/>
      <c r="BL211" s="634"/>
      <c r="BM211" s="634"/>
      <c r="BN211" s="634"/>
      <c r="BO211" s="634"/>
      <c r="BP211" s="634"/>
      <c r="BQ211" s="634"/>
      <c r="BR211" s="634"/>
      <c r="BS211" s="635"/>
      <c r="BT211" s="633">
        <v>12</v>
      </c>
      <c r="BU211" s="634"/>
      <c r="BV211" s="634"/>
      <c r="BW211" s="634"/>
      <c r="BX211" s="634"/>
      <c r="BY211" s="634"/>
      <c r="BZ211" s="634"/>
      <c r="CA211" s="634"/>
      <c r="CB211" s="634"/>
      <c r="CC211" s="634"/>
      <c r="CD211" s="634"/>
      <c r="CE211" s="634"/>
      <c r="CF211" s="634"/>
      <c r="CG211" s="634"/>
      <c r="CH211" s="634"/>
      <c r="CI211" s="635"/>
      <c r="CJ211" s="636">
        <f>BD211*BT211</f>
        <v>234000</v>
      </c>
      <c r="CK211" s="637"/>
      <c r="CL211" s="637"/>
      <c r="CM211" s="637"/>
      <c r="CN211" s="637"/>
      <c r="CO211" s="637"/>
      <c r="CP211" s="637"/>
      <c r="CQ211" s="637"/>
      <c r="CR211" s="637"/>
      <c r="CS211" s="637"/>
      <c r="CT211" s="637"/>
      <c r="CU211" s="637"/>
      <c r="CV211" s="637"/>
      <c r="CW211" s="637"/>
      <c r="CX211" s="637"/>
      <c r="CY211" s="637"/>
      <c r="CZ211" s="637"/>
      <c r="DA211" s="638"/>
    </row>
    <row r="212" spans="1:105" s="4" customFormat="1" ht="18" customHeight="1" x14ac:dyDescent="0.2">
      <c r="A212" s="619" t="s">
        <v>101</v>
      </c>
      <c r="B212" s="620"/>
      <c r="C212" s="620"/>
      <c r="D212" s="620"/>
      <c r="E212" s="620"/>
      <c r="F212" s="620"/>
      <c r="G212" s="621"/>
      <c r="H212" s="639" t="s">
        <v>721</v>
      </c>
      <c r="I212" s="640"/>
      <c r="J212" s="640"/>
      <c r="K212" s="640"/>
      <c r="L212" s="640"/>
      <c r="M212" s="640"/>
      <c r="N212" s="640"/>
      <c r="O212" s="640"/>
      <c r="P212" s="640"/>
      <c r="Q212" s="640"/>
      <c r="R212" s="640"/>
      <c r="S212" s="640"/>
      <c r="T212" s="640"/>
      <c r="U212" s="640"/>
      <c r="V212" s="640"/>
      <c r="W212" s="640"/>
      <c r="X212" s="640"/>
      <c r="Y212" s="640"/>
      <c r="Z212" s="640"/>
      <c r="AA212" s="640"/>
      <c r="AB212" s="640"/>
      <c r="AC212" s="640"/>
      <c r="AD212" s="640"/>
      <c r="AE212" s="640"/>
      <c r="AF212" s="640"/>
      <c r="AG212" s="640"/>
      <c r="AH212" s="640"/>
      <c r="AI212" s="640"/>
      <c r="AJ212" s="640"/>
      <c r="AK212" s="640"/>
      <c r="AL212" s="640"/>
      <c r="AM212" s="641"/>
      <c r="AN212" s="642" t="s">
        <v>722</v>
      </c>
      <c r="AO212" s="643"/>
      <c r="AP212" s="643"/>
      <c r="AQ212" s="643"/>
      <c r="AR212" s="643"/>
      <c r="AS212" s="643"/>
      <c r="AT212" s="643"/>
      <c r="AU212" s="643"/>
      <c r="AV212" s="643"/>
      <c r="AW212" s="643"/>
      <c r="AX212" s="643"/>
      <c r="AY212" s="643"/>
      <c r="AZ212" s="643"/>
      <c r="BA212" s="643"/>
      <c r="BB212" s="643"/>
      <c r="BC212" s="644"/>
      <c r="BD212" s="645">
        <v>1300</v>
      </c>
      <c r="BE212" s="646"/>
      <c r="BF212" s="646"/>
      <c r="BG212" s="646"/>
      <c r="BH212" s="646"/>
      <c r="BI212" s="646"/>
      <c r="BJ212" s="646"/>
      <c r="BK212" s="646"/>
      <c r="BL212" s="646"/>
      <c r="BM212" s="646"/>
      <c r="BN212" s="646"/>
      <c r="BO212" s="646"/>
      <c r="BP212" s="646"/>
      <c r="BQ212" s="646"/>
      <c r="BR212" s="646"/>
      <c r="BS212" s="647"/>
      <c r="BT212" s="633">
        <v>12</v>
      </c>
      <c r="BU212" s="634"/>
      <c r="BV212" s="634"/>
      <c r="BW212" s="634"/>
      <c r="BX212" s="634"/>
      <c r="BY212" s="634"/>
      <c r="BZ212" s="634"/>
      <c r="CA212" s="634"/>
      <c r="CB212" s="634"/>
      <c r="CC212" s="634"/>
      <c r="CD212" s="634"/>
      <c r="CE212" s="634"/>
      <c r="CF212" s="634"/>
      <c r="CG212" s="634"/>
      <c r="CH212" s="634"/>
      <c r="CI212" s="635"/>
      <c r="CJ212" s="636">
        <f>BD212*BT212</f>
        <v>15600</v>
      </c>
      <c r="CK212" s="637"/>
      <c r="CL212" s="637"/>
      <c r="CM212" s="637"/>
      <c r="CN212" s="637"/>
      <c r="CO212" s="637"/>
      <c r="CP212" s="637"/>
      <c r="CQ212" s="637"/>
      <c r="CR212" s="637"/>
      <c r="CS212" s="637"/>
      <c r="CT212" s="637"/>
      <c r="CU212" s="637"/>
      <c r="CV212" s="637"/>
      <c r="CW212" s="637"/>
      <c r="CX212" s="637"/>
      <c r="CY212" s="637"/>
      <c r="CZ212" s="637"/>
      <c r="DA212" s="638"/>
    </row>
    <row r="213" spans="1:105" s="4" customFormat="1" ht="27" customHeight="1" x14ac:dyDescent="0.2">
      <c r="A213" s="619" t="s">
        <v>102</v>
      </c>
      <c r="B213" s="620"/>
      <c r="C213" s="620"/>
      <c r="D213" s="620"/>
      <c r="E213" s="620"/>
      <c r="F213" s="620"/>
      <c r="G213" s="621"/>
      <c r="H213" s="639" t="s">
        <v>723</v>
      </c>
      <c r="I213" s="640"/>
      <c r="J213" s="640"/>
      <c r="K213" s="640"/>
      <c r="L213" s="640"/>
      <c r="M213" s="640"/>
      <c r="N213" s="640"/>
      <c r="O213" s="640"/>
      <c r="P213" s="640"/>
      <c r="Q213" s="640"/>
      <c r="R213" s="640"/>
      <c r="S213" s="640"/>
      <c r="T213" s="640"/>
      <c r="U213" s="640"/>
      <c r="V213" s="640"/>
      <c r="W213" s="640"/>
      <c r="X213" s="640"/>
      <c r="Y213" s="640"/>
      <c r="Z213" s="640"/>
      <c r="AA213" s="640"/>
      <c r="AB213" s="640"/>
      <c r="AC213" s="640"/>
      <c r="AD213" s="640"/>
      <c r="AE213" s="640"/>
      <c r="AF213" s="640"/>
      <c r="AG213" s="640"/>
      <c r="AH213" s="640"/>
      <c r="AI213" s="640"/>
      <c r="AJ213" s="640"/>
      <c r="AK213" s="640"/>
      <c r="AL213" s="640"/>
      <c r="AM213" s="641"/>
      <c r="AN213" s="642" t="s">
        <v>715</v>
      </c>
      <c r="AO213" s="643"/>
      <c r="AP213" s="643"/>
      <c r="AQ213" s="643"/>
      <c r="AR213" s="643"/>
      <c r="AS213" s="643"/>
      <c r="AT213" s="643"/>
      <c r="AU213" s="643"/>
      <c r="AV213" s="643"/>
      <c r="AW213" s="643"/>
      <c r="AX213" s="643"/>
      <c r="AY213" s="643"/>
      <c r="AZ213" s="643"/>
      <c r="BA213" s="643"/>
      <c r="BB213" s="643"/>
      <c r="BC213" s="644"/>
      <c r="BD213" s="484">
        <v>15000</v>
      </c>
      <c r="BE213" s="485"/>
      <c r="BF213" s="485"/>
      <c r="BG213" s="485"/>
      <c r="BH213" s="485"/>
      <c r="BI213" s="485"/>
      <c r="BJ213" s="485"/>
      <c r="BK213" s="485"/>
      <c r="BL213" s="485"/>
      <c r="BM213" s="485"/>
      <c r="BN213" s="485"/>
      <c r="BO213" s="485"/>
      <c r="BP213" s="485"/>
      <c r="BQ213" s="485"/>
      <c r="BR213" s="485"/>
      <c r="BS213" s="486"/>
      <c r="BT213" s="633">
        <v>5</v>
      </c>
      <c r="BU213" s="634"/>
      <c r="BV213" s="634"/>
      <c r="BW213" s="634"/>
      <c r="BX213" s="634"/>
      <c r="BY213" s="634"/>
      <c r="BZ213" s="634"/>
      <c r="CA213" s="634"/>
      <c r="CB213" s="634"/>
      <c r="CC213" s="634"/>
      <c r="CD213" s="634"/>
      <c r="CE213" s="634"/>
      <c r="CF213" s="634"/>
      <c r="CG213" s="634"/>
      <c r="CH213" s="634"/>
      <c r="CI213" s="635"/>
      <c r="CJ213" s="636">
        <f>BT213*BD213</f>
        <v>75000</v>
      </c>
      <c r="CK213" s="637"/>
      <c r="CL213" s="637"/>
      <c r="CM213" s="637"/>
      <c r="CN213" s="637"/>
      <c r="CO213" s="637"/>
      <c r="CP213" s="637"/>
      <c r="CQ213" s="637"/>
      <c r="CR213" s="637"/>
      <c r="CS213" s="637"/>
      <c r="CT213" s="637"/>
      <c r="CU213" s="637"/>
      <c r="CV213" s="637"/>
      <c r="CW213" s="637"/>
      <c r="CX213" s="637"/>
      <c r="CY213" s="637"/>
      <c r="CZ213" s="637"/>
      <c r="DA213" s="638"/>
    </row>
    <row r="214" spans="1:105" s="4" customFormat="1" ht="15" customHeight="1" x14ac:dyDescent="0.2">
      <c r="A214" s="619" t="s">
        <v>103</v>
      </c>
      <c r="B214" s="620"/>
      <c r="C214" s="620"/>
      <c r="D214" s="620"/>
      <c r="E214" s="620"/>
      <c r="F214" s="620"/>
      <c r="G214" s="621"/>
      <c r="H214" s="639" t="s">
        <v>724</v>
      </c>
      <c r="I214" s="640"/>
      <c r="J214" s="640"/>
      <c r="K214" s="640"/>
      <c r="L214" s="640"/>
      <c r="M214" s="640"/>
      <c r="N214" s="640"/>
      <c r="O214" s="640"/>
      <c r="P214" s="640"/>
      <c r="Q214" s="640"/>
      <c r="R214" s="640"/>
      <c r="S214" s="640"/>
      <c r="T214" s="640"/>
      <c r="U214" s="640"/>
      <c r="V214" s="640"/>
      <c r="W214" s="640"/>
      <c r="X214" s="640"/>
      <c r="Y214" s="640"/>
      <c r="Z214" s="640"/>
      <c r="AA214" s="640"/>
      <c r="AB214" s="640"/>
      <c r="AC214" s="640"/>
      <c r="AD214" s="640"/>
      <c r="AE214" s="640"/>
      <c r="AF214" s="640"/>
      <c r="AG214" s="640"/>
      <c r="AH214" s="640"/>
      <c r="AI214" s="640"/>
      <c r="AJ214" s="640"/>
      <c r="AK214" s="640"/>
      <c r="AL214" s="640"/>
      <c r="AM214" s="641"/>
      <c r="AN214" s="642" t="s">
        <v>725</v>
      </c>
      <c r="AO214" s="643"/>
      <c r="AP214" s="643"/>
      <c r="AQ214" s="643"/>
      <c r="AR214" s="643"/>
      <c r="AS214" s="643"/>
      <c r="AT214" s="643"/>
      <c r="AU214" s="643"/>
      <c r="AV214" s="643"/>
      <c r="AW214" s="643"/>
      <c r="AX214" s="643"/>
      <c r="AY214" s="643"/>
      <c r="AZ214" s="643"/>
      <c r="BA214" s="643"/>
      <c r="BB214" s="643"/>
      <c r="BC214" s="644"/>
      <c r="BD214" s="645">
        <v>10000</v>
      </c>
      <c r="BE214" s="646"/>
      <c r="BF214" s="646"/>
      <c r="BG214" s="646"/>
      <c r="BH214" s="646"/>
      <c r="BI214" s="646"/>
      <c r="BJ214" s="646"/>
      <c r="BK214" s="646"/>
      <c r="BL214" s="646"/>
      <c r="BM214" s="646"/>
      <c r="BN214" s="646"/>
      <c r="BO214" s="646"/>
      <c r="BP214" s="646"/>
      <c r="BQ214" s="646"/>
      <c r="BR214" s="646"/>
      <c r="BS214" s="647"/>
      <c r="BT214" s="633">
        <v>9</v>
      </c>
      <c r="BU214" s="634"/>
      <c r="BV214" s="634"/>
      <c r="BW214" s="634"/>
      <c r="BX214" s="634"/>
      <c r="BY214" s="634"/>
      <c r="BZ214" s="634"/>
      <c r="CA214" s="634"/>
      <c r="CB214" s="634"/>
      <c r="CC214" s="634"/>
      <c r="CD214" s="634"/>
      <c r="CE214" s="634"/>
      <c r="CF214" s="634"/>
      <c r="CG214" s="634"/>
      <c r="CH214" s="634"/>
      <c r="CI214" s="635"/>
      <c r="CJ214" s="636">
        <f t="shared" si="1"/>
        <v>90000</v>
      </c>
      <c r="CK214" s="637"/>
      <c r="CL214" s="637"/>
      <c r="CM214" s="637"/>
      <c r="CN214" s="637"/>
      <c r="CO214" s="637"/>
      <c r="CP214" s="637"/>
      <c r="CQ214" s="637"/>
      <c r="CR214" s="637"/>
      <c r="CS214" s="637"/>
      <c r="CT214" s="637"/>
      <c r="CU214" s="637"/>
      <c r="CV214" s="637"/>
      <c r="CW214" s="637"/>
      <c r="CX214" s="637"/>
      <c r="CY214" s="637"/>
      <c r="CZ214" s="637"/>
      <c r="DA214" s="638"/>
    </row>
    <row r="215" spans="1:105" s="4" customFormat="1" ht="27" customHeight="1" x14ac:dyDescent="0.2">
      <c r="A215" s="619" t="s">
        <v>104</v>
      </c>
      <c r="B215" s="620"/>
      <c r="C215" s="620"/>
      <c r="D215" s="620"/>
      <c r="E215" s="620"/>
      <c r="F215" s="620"/>
      <c r="G215" s="621"/>
      <c r="H215" s="639" t="s">
        <v>726</v>
      </c>
      <c r="I215" s="640"/>
      <c r="J215" s="640"/>
      <c r="K215" s="640"/>
      <c r="L215" s="640"/>
      <c r="M215" s="640"/>
      <c r="N215" s="640"/>
      <c r="O215" s="640"/>
      <c r="P215" s="640"/>
      <c r="Q215" s="640"/>
      <c r="R215" s="640"/>
      <c r="S215" s="640"/>
      <c r="T215" s="640"/>
      <c r="U215" s="640"/>
      <c r="V215" s="640"/>
      <c r="W215" s="640"/>
      <c r="X215" s="640"/>
      <c r="Y215" s="640"/>
      <c r="Z215" s="640"/>
      <c r="AA215" s="640"/>
      <c r="AB215" s="640"/>
      <c r="AC215" s="640"/>
      <c r="AD215" s="640"/>
      <c r="AE215" s="640"/>
      <c r="AF215" s="640"/>
      <c r="AG215" s="640"/>
      <c r="AH215" s="640"/>
      <c r="AI215" s="640"/>
      <c r="AJ215" s="640"/>
      <c r="AK215" s="640"/>
      <c r="AL215" s="640"/>
      <c r="AM215" s="641"/>
      <c r="AN215" s="642" t="s">
        <v>717</v>
      </c>
      <c r="AO215" s="643"/>
      <c r="AP215" s="643"/>
      <c r="AQ215" s="643"/>
      <c r="AR215" s="643"/>
      <c r="AS215" s="643"/>
      <c r="AT215" s="643"/>
      <c r="AU215" s="643"/>
      <c r="AV215" s="643"/>
      <c r="AW215" s="643"/>
      <c r="AX215" s="643"/>
      <c r="AY215" s="643"/>
      <c r="AZ215" s="643"/>
      <c r="BA215" s="643"/>
      <c r="BB215" s="643"/>
      <c r="BC215" s="644"/>
      <c r="BD215" s="484">
        <v>25000</v>
      </c>
      <c r="BE215" s="485"/>
      <c r="BF215" s="485"/>
      <c r="BG215" s="485"/>
      <c r="BH215" s="485"/>
      <c r="BI215" s="485"/>
      <c r="BJ215" s="485"/>
      <c r="BK215" s="485"/>
      <c r="BL215" s="485"/>
      <c r="BM215" s="485"/>
      <c r="BN215" s="485"/>
      <c r="BO215" s="485"/>
      <c r="BP215" s="485"/>
      <c r="BQ215" s="485"/>
      <c r="BR215" s="485"/>
      <c r="BS215" s="486"/>
      <c r="BT215" s="484">
        <v>12</v>
      </c>
      <c r="BU215" s="485"/>
      <c r="BV215" s="485"/>
      <c r="BW215" s="485"/>
      <c r="BX215" s="485"/>
      <c r="BY215" s="485"/>
      <c r="BZ215" s="485"/>
      <c r="CA215" s="485"/>
      <c r="CB215" s="485"/>
      <c r="CC215" s="485"/>
      <c r="CD215" s="485"/>
      <c r="CE215" s="485"/>
      <c r="CF215" s="485"/>
      <c r="CG215" s="485"/>
      <c r="CH215" s="485"/>
      <c r="CI215" s="486"/>
      <c r="CJ215" s="636">
        <f>BD215*BT215</f>
        <v>300000</v>
      </c>
      <c r="CK215" s="637"/>
      <c r="CL215" s="637"/>
      <c r="CM215" s="637"/>
      <c r="CN215" s="637"/>
      <c r="CO215" s="637"/>
      <c r="CP215" s="637"/>
      <c r="CQ215" s="637"/>
      <c r="CR215" s="637"/>
      <c r="CS215" s="637"/>
      <c r="CT215" s="637"/>
      <c r="CU215" s="637"/>
      <c r="CV215" s="637"/>
      <c r="CW215" s="637"/>
      <c r="CX215" s="637"/>
      <c r="CY215" s="637"/>
      <c r="CZ215" s="637"/>
      <c r="DA215" s="638"/>
    </row>
    <row r="216" spans="1:105" s="4" customFormat="1" ht="12.75" customHeight="1" x14ac:dyDescent="0.2">
      <c r="A216" s="619" t="s">
        <v>710</v>
      </c>
      <c r="B216" s="620"/>
      <c r="C216" s="620"/>
      <c r="D216" s="620"/>
      <c r="E216" s="620"/>
      <c r="F216" s="620"/>
      <c r="G216" s="621"/>
      <c r="H216" s="639" t="s">
        <v>727</v>
      </c>
      <c r="I216" s="640"/>
      <c r="J216" s="640"/>
      <c r="K216" s="640"/>
      <c r="L216" s="640"/>
      <c r="M216" s="640"/>
      <c r="N216" s="640"/>
      <c r="O216" s="640"/>
      <c r="P216" s="640"/>
      <c r="Q216" s="640"/>
      <c r="R216" s="640"/>
      <c r="S216" s="640"/>
      <c r="T216" s="640"/>
      <c r="U216" s="640"/>
      <c r="V216" s="640"/>
      <c r="W216" s="640"/>
      <c r="X216" s="640"/>
      <c r="Y216" s="640"/>
      <c r="Z216" s="640"/>
      <c r="AA216" s="640"/>
      <c r="AB216" s="640"/>
      <c r="AC216" s="640"/>
      <c r="AD216" s="640"/>
      <c r="AE216" s="640"/>
      <c r="AF216" s="640"/>
      <c r="AG216" s="640"/>
      <c r="AH216" s="640"/>
      <c r="AI216" s="640"/>
      <c r="AJ216" s="640"/>
      <c r="AK216" s="640"/>
      <c r="AL216" s="640"/>
      <c r="AM216" s="641"/>
      <c r="AN216" s="642" t="s">
        <v>717</v>
      </c>
      <c r="AO216" s="643"/>
      <c r="AP216" s="643"/>
      <c r="AQ216" s="643"/>
      <c r="AR216" s="643"/>
      <c r="AS216" s="643"/>
      <c r="AT216" s="643"/>
      <c r="AU216" s="643"/>
      <c r="AV216" s="643"/>
      <c r="AW216" s="643"/>
      <c r="AX216" s="643"/>
      <c r="AY216" s="643"/>
      <c r="AZ216" s="643"/>
      <c r="BA216" s="643"/>
      <c r="BB216" s="643"/>
      <c r="BC216" s="644"/>
      <c r="BD216" s="484">
        <v>20000</v>
      </c>
      <c r="BE216" s="485"/>
      <c r="BF216" s="485"/>
      <c r="BG216" s="485"/>
      <c r="BH216" s="485"/>
      <c r="BI216" s="485"/>
      <c r="BJ216" s="485"/>
      <c r="BK216" s="485"/>
      <c r="BL216" s="485"/>
      <c r="BM216" s="485"/>
      <c r="BN216" s="485"/>
      <c r="BO216" s="485"/>
      <c r="BP216" s="485"/>
      <c r="BQ216" s="485"/>
      <c r="BR216" s="485"/>
      <c r="BS216" s="486"/>
      <c r="BT216" s="484">
        <v>5</v>
      </c>
      <c r="BU216" s="485"/>
      <c r="BV216" s="485"/>
      <c r="BW216" s="485"/>
      <c r="BX216" s="485"/>
      <c r="BY216" s="485"/>
      <c r="BZ216" s="485"/>
      <c r="CA216" s="485"/>
      <c r="CB216" s="485"/>
      <c r="CC216" s="485"/>
      <c r="CD216" s="485"/>
      <c r="CE216" s="485"/>
      <c r="CF216" s="485"/>
      <c r="CG216" s="485"/>
      <c r="CH216" s="485"/>
      <c r="CI216" s="486"/>
      <c r="CJ216" s="636">
        <f>BT216*BD216</f>
        <v>100000</v>
      </c>
      <c r="CK216" s="637"/>
      <c r="CL216" s="637"/>
      <c r="CM216" s="637"/>
      <c r="CN216" s="637"/>
      <c r="CO216" s="637"/>
      <c r="CP216" s="637"/>
      <c r="CQ216" s="637"/>
      <c r="CR216" s="637"/>
      <c r="CS216" s="637"/>
      <c r="CT216" s="637"/>
      <c r="CU216" s="637"/>
      <c r="CV216" s="637"/>
      <c r="CW216" s="637"/>
      <c r="CX216" s="637"/>
      <c r="CY216" s="637"/>
      <c r="CZ216" s="637"/>
      <c r="DA216" s="638"/>
    </row>
    <row r="217" spans="1:105" s="4" customFormat="1" ht="55.5" customHeight="1" x14ac:dyDescent="0.2">
      <c r="A217" s="619" t="s">
        <v>711</v>
      </c>
      <c r="B217" s="620"/>
      <c r="C217" s="620"/>
      <c r="D217" s="620"/>
      <c r="E217" s="620"/>
      <c r="F217" s="620"/>
      <c r="G217" s="621"/>
      <c r="H217" s="639" t="s">
        <v>728</v>
      </c>
      <c r="I217" s="640"/>
      <c r="J217" s="640"/>
      <c r="K217" s="640"/>
      <c r="L217" s="640"/>
      <c r="M217" s="640"/>
      <c r="N217" s="640"/>
      <c r="O217" s="640"/>
      <c r="P217" s="640"/>
      <c r="Q217" s="640"/>
      <c r="R217" s="640"/>
      <c r="S217" s="640"/>
      <c r="T217" s="640"/>
      <c r="U217" s="640"/>
      <c r="V217" s="640"/>
      <c r="W217" s="640"/>
      <c r="X217" s="640"/>
      <c r="Y217" s="640"/>
      <c r="Z217" s="640"/>
      <c r="AA217" s="640"/>
      <c r="AB217" s="640"/>
      <c r="AC217" s="640"/>
      <c r="AD217" s="640"/>
      <c r="AE217" s="640"/>
      <c r="AF217" s="640"/>
      <c r="AG217" s="640"/>
      <c r="AH217" s="640"/>
      <c r="AI217" s="640"/>
      <c r="AJ217" s="640"/>
      <c r="AK217" s="640"/>
      <c r="AL217" s="640"/>
      <c r="AM217" s="641"/>
      <c r="AN217" s="642" t="s">
        <v>715</v>
      </c>
      <c r="AO217" s="643"/>
      <c r="AP217" s="643"/>
      <c r="AQ217" s="643"/>
      <c r="AR217" s="643"/>
      <c r="AS217" s="643"/>
      <c r="AT217" s="643"/>
      <c r="AU217" s="643"/>
      <c r="AV217" s="643"/>
      <c r="AW217" s="643"/>
      <c r="AX217" s="643"/>
      <c r="AY217" s="643"/>
      <c r="AZ217" s="643"/>
      <c r="BA217" s="643"/>
      <c r="BB217" s="643"/>
      <c r="BC217" s="644"/>
      <c r="BD217" s="484">
        <v>5400</v>
      </c>
      <c r="BE217" s="485"/>
      <c r="BF217" s="485"/>
      <c r="BG217" s="485"/>
      <c r="BH217" s="485"/>
      <c r="BI217" s="485"/>
      <c r="BJ217" s="485"/>
      <c r="BK217" s="485"/>
      <c r="BL217" s="485"/>
      <c r="BM217" s="485"/>
      <c r="BN217" s="485"/>
      <c r="BO217" s="485"/>
      <c r="BP217" s="485"/>
      <c r="BQ217" s="485"/>
      <c r="BR217" s="485"/>
      <c r="BS217" s="486"/>
      <c r="BT217" s="484">
        <v>12</v>
      </c>
      <c r="BU217" s="485"/>
      <c r="BV217" s="485"/>
      <c r="BW217" s="485"/>
      <c r="BX217" s="485"/>
      <c r="BY217" s="485"/>
      <c r="BZ217" s="485"/>
      <c r="CA217" s="485"/>
      <c r="CB217" s="485"/>
      <c r="CC217" s="485"/>
      <c r="CD217" s="485"/>
      <c r="CE217" s="485"/>
      <c r="CF217" s="485"/>
      <c r="CG217" s="485"/>
      <c r="CH217" s="485"/>
      <c r="CI217" s="486"/>
      <c r="CJ217" s="636">
        <f>BT217*BD217</f>
        <v>64800</v>
      </c>
      <c r="CK217" s="637"/>
      <c r="CL217" s="637"/>
      <c r="CM217" s="637"/>
      <c r="CN217" s="637"/>
      <c r="CO217" s="637"/>
      <c r="CP217" s="637"/>
      <c r="CQ217" s="637"/>
      <c r="CR217" s="637"/>
      <c r="CS217" s="637"/>
      <c r="CT217" s="637"/>
      <c r="CU217" s="637"/>
      <c r="CV217" s="637"/>
      <c r="CW217" s="637"/>
      <c r="CX217" s="637"/>
      <c r="CY217" s="637"/>
      <c r="CZ217" s="637"/>
      <c r="DA217" s="638"/>
    </row>
    <row r="218" spans="1:105" s="4" customFormat="1" ht="17.25" customHeight="1" x14ac:dyDescent="0.2">
      <c r="A218" s="490"/>
      <c r="B218" s="491"/>
      <c r="C218" s="491"/>
      <c r="D218" s="491"/>
      <c r="E218" s="491"/>
      <c r="F218" s="491"/>
      <c r="G218" s="492"/>
      <c r="H218" s="590" t="s">
        <v>7</v>
      </c>
      <c r="I218" s="591"/>
      <c r="J218" s="591"/>
      <c r="K218" s="591"/>
      <c r="L218" s="591"/>
      <c r="M218" s="591"/>
      <c r="N218" s="591"/>
      <c r="O218" s="591"/>
      <c r="P218" s="591"/>
      <c r="Q218" s="591"/>
      <c r="R218" s="591"/>
      <c r="S218" s="591"/>
      <c r="T218" s="591"/>
      <c r="U218" s="591"/>
      <c r="V218" s="591"/>
      <c r="W218" s="591"/>
      <c r="X218" s="591"/>
      <c r="Y218" s="591"/>
      <c r="Z218" s="591"/>
      <c r="AA218" s="591"/>
      <c r="AB218" s="591"/>
      <c r="AC218" s="591"/>
      <c r="AD218" s="591"/>
      <c r="AE218" s="591"/>
      <c r="AF218" s="591"/>
      <c r="AG218" s="591"/>
      <c r="AH218" s="591"/>
      <c r="AI218" s="591"/>
      <c r="AJ218" s="591"/>
      <c r="AK218" s="591"/>
      <c r="AL218" s="591"/>
      <c r="AM218" s="592"/>
      <c r="AN218" s="507" t="s">
        <v>8</v>
      </c>
      <c r="AO218" s="508"/>
      <c r="AP218" s="508"/>
      <c r="AQ218" s="508"/>
      <c r="AR218" s="508"/>
      <c r="AS218" s="508"/>
      <c r="AT218" s="508"/>
      <c r="AU218" s="508"/>
      <c r="AV218" s="508"/>
      <c r="AW218" s="508"/>
      <c r="AX218" s="508"/>
      <c r="AY218" s="508"/>
      <c r="AZ218" s="508"/>
      <c r="BA218" s="508"/>
      <c r="BB218" s="508"/>
      <c r="BC218" s="509"/>
      <c r="BD218" s="507" t="s">
        <v>8</v>
      </c>
      <c r="BE218" s="508"/>
      <c r="BF218" s="508"/>
      <c r="BG218" s="508"/>
      <c r="BH218" s="508"/>
      <c r="BI218" s="508"/>
      <c r="BJ218" s="508"/>
      <c r="BK218" s="508"/>
      <c r="BL218" s="508"/>
      <c r="BM218" s="508"/>
      <c r="BN218" s="508"/>
      <c r="BO218" s="508"/>
      <c r="BP218" s="508"/>
      <c r="BQ218" s="508"/>
      <c r="BR218" s="508"/>
      <c r="BS218" s="509"/>
      <c r="BT218" s="507" t="s">
        <v>8</v>
      </c>
      <c r="BU218" s="508"/>
      <c r="BV218" s="508"/>
      <c r="BW218" s="508"/>
      <c r="BX218" s="508"/>
      <c r="BY218" s="508"/>
      <c r="BZ218" s="508"/>
      <c r="CA218" s="508"/>
      <c r="CB218" s="508"/>
      <c r="CC218" s="508"/>
      <c r="CD218" s="508"/>
      <c r="CE218" s="508"/>
      <c r="CF218" s="508"/>
      <c r="CG218" s="508"/>
      <c r="CH218" s="508"/>
      <c r="CI218" s="509"/>
      <c r="CJ218" s="405">
        <f>SUM(CJ207:DA217)</f>
        <v>1230056.8</v>
      </c>
      <c r="CK218" s="406"/>
      <c r="CL218" s="406"/>
      <c r="CM218" s="406"/>
      <c r="CN218" s="406"/>
      <c r="CO218" s="406"/>
      <c r="CP218" s="406"/>
      <c r="CQ218" s="406"/>
      <c r="CR218" s="406"/>
      <c r="CS218" s="406"/>
      <c r="CT218" s="406"/>
      <c r="CU218" s="406"/>
      <c r="CV218" s="406"/>
      <c r="CW218" s="406"/>
      <c r="CX218" s="406"/>
      <c r="CY218" s="406"/>
      <c r="CZ218" s="406"/>
      <c r="DA218" s="407"/>
    </row>
    <row r="219" spans="1:105" s="4" customFormat="1" ht="9" customHeight="1" x14ac:dyDescent="0.25">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c r="AT219" s="2"/>
      <c r="AU219" s="2"/>
      <c r="AV219" s="2"/>
      <c r="AW219" s="2"/>
      <c r="AX219" s="2"/>
      <c r="AY219" s="2"/>
      <c r="AZ219" s="2"/>
      <c r="BA219" s="2"/>
      <c r="BB219" s="2"/>
      <c r="BC219" s="2"/>
      <c r="BD219" s="2"/>
      <c r="BE219" s="2"/>
      <c r="BF219" s="2"/>
      <c r="BG219" s="2"/>
      <c r="BH219" s="2"/>
      <c r="BI219" s="2"/>
      <c r="BJ219" s="2"/>
      <c r="BK219" s="2"/>
      <c r="BL219" s="2"/>
      <c r="BM219" s="2"/>
      <c r="BN219" s="2"/>
      <c r="BO219" s="2"/>
      <c r="BP219" s="2"/>
      <c r="BQ219" s="2"/>
      <c r="BR219" s="2"/>
      <c r="BS219" s="2"/>
      <c r="BT219" s="2"/>
      <c r="BU219" s="2"/>
      <c r="BV219" s="2"/>
      <c r="BW219" s="2"/>
      <c r="BX219" s="2"/>
      <c r="BY219" s="2"/>
      <c r="BZ219" s="2"/>
      <c r="CA219" s="2"/>
      <c r="CB219" s="2"/>
      <c r="CC219" s="2"/>
      <c r="CD219" s="2"/>
      <c r="CE219" s="2"/>
      <c r="CF219" s="2"/>
      <c r="CG219" s="2"/>
      <c r="CH219" s="2"/>
      <c r="CI219" s="2"/>
      <c r="CJ219" s="2"/>
      <c r="CK219" s="2"/>
      <c r="CL219" s="2"/>
      <c r="CM219" s="2"/>
      <c r="CN219" s="2"/>
      <c r="CO219" s="2"/>
      <c r="CP219" s="2"/>
      <c r="CQ219" s="2"/>
      <c r="CR219" s="2"/>
      <c r="CS219" s="2"/>
      <c r="CT219" s="2"/>
      <c r="CU219" s="2"/>
      <c r="CV219" s="2"/>
      <c r="CW219" s="2"/>
      <c r="CX219" s="2"/>
      <c r="CY219" s="2"/>
      <c r="CZ219" s="2"/>
      <c r="DA219" s="2"/>
    </row>
    <row r="220" spans="1:105" s="4" customFormat="1" ht="15.75" customHeight="1" x14ac:dyDescent="0.2">
      <c r="A220" s="465" t="s">
        <v>156</v>
      </c>
      <c r="B220" s="465"/>
      <c r="C220" s="465"/>
      <c r="D220" s="465"/>
      <c r="E220" s="465"/>
      <c r="F220" s="465"/>
      <c r="G220" s="465"/>
      <c r="H220" s="465"/>
      <c r="I220" s="465"/>
      <c r="J220" s="465"/>
      <c r="K220" s="465"/>
      <c r="L220" s="465"/>
      <c r="M220" s="465"/>
      <c r="N220" s="465"/>
      <c r="O220" s="465"/>
      <c r="P220" s="465"/>
      <c r="Q220" s="465"/>
      <c r="R220" s="465"/>
      <c r="S220" s="465"/>
      <c r="T220" s="465"/>
      <c r="U220" s="465"/>
      <c r="V220" s="465"/>
      <c r="W220" s="465"/>
      <c r="X220" s="465"/>
      <c r="Y220" s="465"/>
      <c r="Z220" s="465"/>
      <c r="AA220" s="465"/>
      <c r="AB220" s="465"/>
      <c r="AC220" s="465"/>
      <c r="AD220" s="465"/>
      <c r="AE220" s="465"/>
      <c r="AF220" s="465"/>
      <c r="AG220" s="465"/>
      <c r="AH220" s="465"/>
      <c r="AI220" s="465"/>
      <c r="AJ220" s="465"/>
      <c r="AK220" s="465"/>
      <c r="AL220" s="465"/>
      <c r="AM220" s="465"/>
      <c r="AN220" s="465"/>
      <c r="AO220" s="465"/>
      <c r="AP220" s="465"/>
      <c r="AQ220" s="465"/>
      <c r="AR220" s="465"/>
      <c r="AS220" s="465"/>
      <c r="AT220" s="465"/>
      <c r="AU220" s="465"/>
      <c r="AV220" s="465"/>
      <c r="AW220" s="465"/>
      <c r="AX220" s="465"/>
      <c r="AY220" s="465"/>
      <c r="AZ220" s="465"/>
      <c r="BA220" s="465"/>
      <c r="BB220" s="465"/>
      <c r="BC220" s="465"/>
      <c r="BD220" s="465"/>
      <c r="BE220" s="465"/>
      <c r="BF220" s="465"/>
      <c r="BG220" s="465"/>
      <c r="BH220" s="465"/>
      <c r="BI220" s="465"/>
      <c r="BJ220" s="465"/>
      <c r="BK220" s="465"/>
      <c r="BL220" s="465"/>
      <c r="BM220" s="465"/>
      <c r="BN220" s="465"/>
      <c r="BO220" s="465"/>
      <c r="BP220" s="465"/>
      <c r="BQ220" s="465"/>
      <c r="BR220" s="465"/>
      <c r="BS220" s="465"/>
      <c r="BT220" s="465"/>
      <c r="BU220" s="465"/>
      <c r="BV220" s="465"/>
      <c r="BW220" s="465"/>
      <c r="BX220" s="465"/>
      <c r="BY220" s="465"/>
      <c r="BZ220" s="465"/>
      <c r="CA220" s="465"/>
      <c r="CB220" s="465"/>
      <c r="CC220" s="465"/>
      <c r="CD220" s="465"/>
      <c r="CE220" s="465"/>
      <c r="CF220" s="465"/>
      <c r="CG220" s="465"/>
      <c r="CH220" s="465"/>
      <c r="CI220" s="465"/>
      <c r="CJ220" s="465"/>
      <c r="CK220" s="465"/>
      <c r="CL220" s="465"/>
      <c r="CM220" s="465"/>
      <c r="CN220" s="465"/>
      <c r="CO220" s="465"/>
      <c r="CP220" s="465"/>
      <c r="CQ220" s="465"/>
      <c r="CR220" s="465"/>
      <c r="CS220" s="465"/>
      <c r="CT220" s="465"/>
      <c r="CU220" s="465"/>
      <c r="CV220" s="465"/>
      <c r="CW220" s="465"/>
      <c r="CX220" s="465"/>
      <c r="CY220" s="465"/>
      <c r="CZ220" s="465"/>
      <c r="DA220" s="465"/>
    </row>
    <row r="221" spans="1:105" s="4" customFormat="1" ht="11.25" customHeight="1" x14ac:dyDescent="0.25">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c r="AT221" s="2"/>
      <c r="AU221" s="2"/>
      <c r="AV221" s="2"/>
      <c r="AW221" s="2"/>
      <c r="AX221" s="2"/>
      <c r="AY221" s="2"/>
      <c r="AZ221" s="2"/>
      <c r="BA221" s="2"/>
      <c r="BB221" s="2"/>
      <c r="BC221" s="2"/>
      <c r="BD221" s="2"/>
      <c r="BE221" s="2"/>
      <c r="BF221" s="2"/>
      <c r="BG221" s="2"/>
      <c r="BH221" s="2"/>
      <c r="BI221" s="2"/>
      <c r="BJ221" s="2"/>
      <c r="BK221" s="2"/>
      <c r="BL221" s="2"/>
      <c r="BM221" s="2"/>
      <c r="BN221" s="2"/>
      <c r="BO221" s="2"/>
      <c r="BP221" s="2"/>
      <c r="BQ221" s="2"/>
      <c r="BR221" s="2"/>
      <c r="BS221" s="2"/>
      <c r="BT221" s="2"/>
      <c r="BU221" s="2"/>
      <c r="BV221" s="2"/>
      <c r="BW221" s="2"/>
      <c r="BX221" s="2"/>
      <c r="BY221" s="2"/>
      <c r="BZ221" s="2"/>
      <c r="CA221" s="2"/>
      <c r="CB221" s="2"/>
      <c r="CC221" s="2"/>
      <c r="CD221" s="2"/>
      <c r="CE221" s="2"/>
      <c r="CF221" s="2"/>
      <c r="CG221" s="2"/>
      <c r="CH221" s="2"/>
      <c r="CI221" s="2"/>
      <c r="CJ221" s="2"/>
      <c r="CK221" s="2"/>
      <c r="CL221" s="2"/>
      <c r="CM221" s="2"/>
      <c r="CN221" s="2"/>
      <c r="CO221" s="2"/>
      <c r="CP221" s="2"/>
      <c r="CQ221" s="2"/>
      <c r="CR221" s="2"/>
      <c r="CS221" s="2"/>
      <c r="CT221" s="2"/>
      <c r="CU221" s="2"/>
      <c r="CV221" s="2"/>
      <c r="CW221" s="2"/>
      <c r="CX221" s="2"/>
      <c r="CY221" s="2"/>
      <c r="CZ221" s="2"/>
      <c r="DA221" s="2"/>
    </row>
    <row r="222" spans="1:105" s="5" customFormat="1" ht="25.5" customHeight="1" x14ac:dyDescent="0.2">
      <c r="A222" s="466" t="s">
        <v>0</v>
      </c>
      <c r="B222" s="467"/>
      <c r="C222" s="467"/>
      <c r="D222" s="467"/>
      <c r="E222" s="467"/>
      <c r="F222" s="467"/>
      <c r="G222" s="468"/>
      <c r="H222" s="466" t="s">
        <v>14</v>
      </c>
      <c r="I222" s="467"/>
      <c r="J222" s="467"/>
      <c r="K222" s="467"/>
      <c r="L222" s="467"/>
      <c r="M222" s="467"/>
      <c r="N222" s="467"/>
      <c r="O222" s="467"/>
      <c r="P222" s="467"/>
      <c r="Q222" s="467"/>
      <c r="R222" s="467"/>
      <c r="S222" s="467"/>
      <c r="T222" s="467"/>
      <c r="U222" s="467"/>
      <c r="V222" s="467"/>
      <c r="W222" s="467"/>
      <c r="X222" s="467"/>
      <c r="Y222" s="467"/>
      <c r="Z222" s="467"/>
      <c r="AA222" s="467"/>
      <c r="AB222" s="467"/>
      <c r="AC222" s="467"/>
      <c r="AD222" s="467"/>
      <c r="AE222" s="467"/>
      <c r="AF222" s="467"/>
      <c r="AG222" s="467"/>
      <c r="AH222" s="467"/>
      <c r="AI222" s="467"/>
      <c r="AJ222" s="467"/>
      <c r="AK222" s="467"/>
      <c r="AL222" s="467"/>
      <c r="AM222" s="467"/>
      <c r="AN222" s="467"/>
      <c r="AO222" s="467"/>
      <c r="AP222" s="467"/>
      <c r="AQ222" s="467"/>
      <c r="AR222" s="467"/>
      <c r="AS222" s="467"/>
      <c r="AT222" s="467"/>
      <c r="AU222" s="467"/>
      <c r="AV222" s="467"/>
      <c r="AW222" s="467"/>
      <c r="AX222" s="467"/>
      <c r="AY222" s="467"/>
      <c r="AZ222" s="467"/>
      <c r="BA222" s="467"/>
      <c r="BB222" s="467"/>
      <c r="BC222" s="467"/>
      <c r="BD222" s="467"/>
      <c r="BE222" s="467"/>
      <c r="BF222" s="467"/>
      <c r="BG222" s="467"/>
      <c r="BH222" s="467"/>
      <c r="BI222" s="467"/>
      <c r="BJ222" s="467"/>
      <c r="BK222" s="467"/>
      <c r="BL222" s="467"/>
      <c r="BM222" s="467"/>
      <c r="BN222" s="467"/>
      <c r="BO222" s="467"/>
      <c r="BP222" s="467"/>
      <c r="BQ222" s="467"/>
      <c r="BR222" s="467"/>
      <c r="BS222" s="468"/>
      <c r="BT222" s="466" t="s">
        <v>79</v>
      </c>
      <c r="BU222" s="467"/>
      <c r="BV222" s="467"/>
      <c r="BW222" s="467"/>
      <c r="BX222" s="467"/>
      <c r="BY222" s="467"/>
      <c r="BZ222" s="467"/>
      <c r="CA222" s="467"/>
      <c r="CB222" s="467"/>
      <c r="CC222" s="467"/>
      <c r="CD222" s="467"/>
      <c r="CE222" s="467"/>
      <c r="CF222" s="467"/>
      <c r="CG222" s="467"/>
      <c r="CH222" s="467"/>
      <c r="CI222" s="468"/>
      <c r="CJ222" s="469" t="s">
        <v>80</v>
      </c>
      <c r="CK222" s="470"/>
      <c r="CL222" s="470"/>
      <c r="CM222" s="470"/>
      <c r="CN222" s="470"/>
      <c r="CO222" s="470"/>
      <c r="CP222" s="470"/>
      <c r="CQ222" s="470"/>
      <c r="CR222" s="470"/>
      <c r="CS222" s="470"/>
      <c r="CT222" s="470"/>
      <c r="CU222" s="470"/>
      <c r="CV222" s="470"/>
      <c r="CW222" s="470"/>
      <c r="CX222" s="470"/>
      <c r="CY222" s="470"/>
      <c r="CZ222" s="470"/>
      <c r="DA222" s="471"/>
    </row>
    <row r="223" spans="1:105" s="5" customFormat="1" ht="12.75" customHeight="1" x14ac:dyDescent="0.2">
      <c r="A223" s="472">
        <v>1</v>
      </c>
      <c r="B223" s="472"/>
      <c r="C223" s="472"/>
      <c r="D223" s="472"/>
      <c r="E223" s="472"/>
      <c r="F223" s="472"/>
      <c r="G223" s="472"/>
      <c r="H223" s="472">
        <v>2</v>
      </c>
      <c r="I223" s="472"/>
      <c r="J223" s="472"/>
      <c r="K223" s="472"/>
      <c r="L223" s="472"/>
      <c r="M223" s="472"/>
      <c r="N223" s="472"/>
      <c r="O223" s="472"/>
      <c r="P223" s="472"/>
      <c r="Q223" s="472"/>
      <c r="R223" s="472"/>
      <c r="S223" s="472"/>
      <c r="T223" s="472"/>
      <c r="U223" s="472"/>
      <c r="V223" s="472"/>
      <c r="W223" s="472"/>
      <c r="X223" s="472"/>
      <c r="Y223" s="472"/>
      <c r="Z223" s="472"/>
      <c r="AA223" s="472"/>
      <c r="AB223" s="472"/>
      <c r="AC223" s="472"/>
      <c r="AD223" s="472"/>
      <c r="AE223" s="472"/>
      <c r="AF223" s="472"/>
      <c r="AG223" s="472"/>
      <c r="AH223" s="472"/>
      <c r="AI223" s="472"/>
      <c r="AJ223" s="472"/>
      <c r="AK223" s="472"/>
      <c r="AL223" s="472"/>
      <c r="AM223" s="472"/>
      <c r="AN223" s="472"/>
      <c r="AO223" s="472"/>
      <c r="AP223" s="472"/>
      <c r="AQ223" s="472"/>
      <c r="AR223" s="472"/>
      <c r="AS223" s="472"/>
      <c r="AT223" s="472"/>
      <c r="AU223" s="472"/>
      <c r="AV223" s="472"/>
      <c r="AW223" s="472"/>
      <c r="AX223" s="472"/>
      <c r="AY223" s="472"/>
      <c r="AZ223" s="472"/>
      <c r="BA223" s="472"/>
      <c r="BB223" s="472"/>
      <c r="BC223" s="472"/>
      <c r="BD223" s="472"/>
      <c r="BE223" s="472"/>
      <c r="BF223" s="472"/>
      <c r="BG223" s="472"/>
      <c r="BH223" s="472"/>
      <c r="BI223" s="472"/>
      <c r="BJ223" s="472"/>
      <c r="BK223" s="472"/>
      <c r="BL223" s="472"/>
      <c r="BM223" s="472"/>
      <c r="BN223" s="472"/>
      <c r="BO223" s="472"/>
      <c r="BP223" s="472"/>
      <c r="BQ223" s="472"/>
      <c r="BR223" s="472"/>
      <c r="BS223" s="472"/>
      <c r="BT223" s="472">
        <v>3</v>
      </c>
      <c r="BU223" s="472"/>
      <c r="BV223" s="472"/>
      <c r="BW223" s="472"/>
      <c r="BX223" s="472"/>
      <c r="BY223" s="472"/>
      <c r="BZ223" s="472"/>
      <c r="CA223" s="472"/>
      <c r="CB223" s="472"/>
      <c r="CC223" s="472"/>
      <c r="CD223" s="472"/>
      <c r="CE223" s="472"/>
      <c r="CF223" s="472"/>
      <c r="CG223" s="472"/>
      <c r="CH223" s="472"/>
      <c r="CI223" s="472"/>
      <c r="CJ223" s="408">
        <v>4</v>
      </c>
      <c r="CK223" s="409"/>
      <c r="CL223" s="409"/>
      <c r="CM223" s="409"/>
      <c r="CN223" s="409"/>
      <c r="CO223" s="409"/>
      <c r="CP223" s="409"/>
      <c r="CQ223" s="409"/>
      <c r="CR223" s="409"/>
      <c r="CS223" s="409"/>
      <c r="CT223" s="409"/>
      <c r="CU223" s="409"/>
      <c r="CV223" s="409"/>
      <c r="CW223" s="409"/>
      <c r="CX223" s="409"/>
      <c r="CY223" s="409"/>
      <c r="CZ223" s="409"/>
      <c r="DA223" s="410"/>
    </row>
    <row r="224" spans="1:105" s="5" customFormat="1" ht="15" customHeight="1" x14ac:dyDescent="0.2">
      <c r="A224" s="450" t="s">
        <v>26</v>
      </c>
      <c r="B224" s="450"/>
      <c r="C224" s="450"/>
      <c r="D224" s="450"/>
      <c r="E224" s="450"/>
      <c r="F224" s="450"/>
      <c r="G224" s="450"/>
      <c r="H224" s="610" t="s">
        <v>97</v>
      </c>
      <c r="I224" s="611"/>
      <c r="J224" s="611"/>
      <c r="K224" s="611"/>
      <c r="L224" s="611"/>
      <c r="M224" s="611"/>
      <c r="N224" s="611"/>
      <c r="O224" s="611"/>
      <c r="P224" s="611"/>
      <c r="Q224" s="611"/>
      <c r="R224" s="611"/>
      <c r="S224" s="611"/>
      <c r="T224" s="611"/>
      <c r="U224" s="611"/>
      <c r="V224" s="611"/>
      <c r="W224" s="611"/>
      <c r="X224" s="611"/>
      <c r="Y224" s="611"/>
      <c r="Z224" s="611"/>
      <c r="AA224" s="611"/>
      <c r="AB224" s="611"/>
      <c r="AC224" s="611"/>
      <c r="AD224" s="611"/>
      <c r="AE224" s="611"/>
      <c r="AF224" s="611"/>
      <c r="AG224" s="611"/>
      <c r="AH224" s="611"/>
      <c r="AI224" s="611"/>
      <c r="AJ224" s="611"/>
      <c r="AK224" s="611"/>
      <c r="AL224" s="611"/>
      <c r="AM224" s="611"/>
      <c r="AN224" s="611"/>
      <c r="AO224" s="611"/>
      <c r="AP224" s="611"/>
      <c r="AQ224" s="611"/>
      <c r="AR224" s="611"/>
      <c r="AS224" s="611"/>
      <c r="AT224" s="611"/>
      <c r="AU224" s="611"/>
      <c r="AV224" s="611"/>
      <c r="AW224" s="611"/>
      <c r="AX224" s="611"/>
      <c r="AY224" s="611"/>
      <c r="AZ224" s="611"/>
      <c r="BA224" s="611"/>
      <c r="BB224" s="611"/>
      <c r="BC224" s="611"/>
      <c r="BD224" s="611"/>
      <c r="BE224" s="611"/>
      <c r="BF224" s="611"/>
      <c r="BG224" s="611"/>
      <c r="BH224" s="611"/>
      <c r="BI224" s="611"/>
      <c r="BJ224" s="611"/>
      <c r="BK224" s="611"/>
      <c r="BL224" s="611"/>
      <c r="BM224" s="611"/>
      <c r="BN224" s="611"/>
      <c r="BO224" s="611"/>
      <c r="BP224" s="611"/>
      <c r="BQ224" s="611"/>
      <c r="BR224" s="611"/>
      <c r="BS224" s="612"/>
      <c r="BT224" s="404"/>
      <c r="BU224" s="404"/>
      <c r="BV224" s="404"/>
      <c r="BW224" s="404"/>
      <c r="BX224" s="404"/>
      <c r="BY224" s="404"/>
      <c r="BZ224" s="404"/>
      <c r="CA224" s="404"/>
      <c r="CB224" s="404"/>
      <c r="CC224" s="404"/>
      <c r="CD224" s="404"/>
      <c r="CE224" s="404"/>
      <c r="CF224" s="404"/>
      <c r="CG224" s="404"/>
      <c r="CH224" s="404"/>
      <c r="CI224" s="404"/>
      <c r="CJ224" s="405">
        <f>CJ226+CJ227+CJ228</f>
        <v>0</v>
      </c>
      <c r="CK224" s="406"/>
      <c r="CL224" s="406"/>
      <c r="CM224" s="406"/>
      <c r="CN224" s="406"/>
      <c r="CO224" s="406"/>
      <c r="CP224" s="406"/>
      <c r="CQ224" s="406"/>
      <c r="CR224" s="406"/>
      <c r="CS224" s="406"/>
      <c r="CT224" s="406"/>
      <c r="CU224" s="406"/>
      <c r="CV224" s="406"/>
      <c r="CW224" s="406"/>
      <c r="CX224" s="406"/>
      <c r="CY224" s="406"/>
      <c r="CZ224" s="406"/>
      <c r="DA224" s="407"/>
    </row>
    <row r="225" spans="1:105" ht="12" customHeight="1" x14ac:dyDescent="0.25">
      <c r="A225" s="411"/>
      <c r="B225" s="411"/>
      <c r="C225" s="411"/>
      <c r="D225" s="411"/>
      <c r="E225" s="411"/>
      <c r="F225" s="411"/>
      <c r="G225" s="411"/>
      <c r="H225" s="552" t="s">
        <v>98</v>
      </c>
      <c r="I225" s="553"/>
      <c r="J225" s="553"/>
      <c r="K225" s="553"/>
      <c r="L225" s="553"/>
      <c r="M225" s="553"/>
      <c r="N225" s="553"/>
      <c r="O225" s="553"/>
      <c r="P225" s="553"/>
      <c r="Q225" s="553"/>
      <c r="R225" s="553"/>
      <c r="S225" s="553"/>
      <c r="T225" s="553"/>
      <c r="U225" s="553"/>
      <c r="V225" s="553"/>
      <c r="W225" s="553"/>
      <c r="X225" s="553"/>
      <c r="Y225" s="553"/>
      <c r="Z225" s="553"/>
      <c r="AA225" s="553"/>
      <c r="AB225" s="553"/>
      <c r="AC225" s="553"/>
      <c r="AD225" s="553"/>
      <c r="AE225" s="553"/>
      <c r="AF225" s="553"/>
      <c r="AG225" s="553"/>
      <c r="AH225" s="553"/>
      <c r="AI225" s="553"/>
      <c r="AJ225" s="553"/>
      <c r="AK225" s="553"/>
      <c r="AL225" s="553"/>
      <c r="AM225" s="553"/>
      <c r="AN225" s="553"/>
      <c r="AO225" s="553"/>
      <c r="AP225" s="553"/>
      <c r="AQ225" s="553"/>
      <c r="AR225" s="553"/>
      <c r="AS225" s="553"/>
      <c r="AT225" s="553"/>
      <c r="AU225" s="553"/>
      <c r="AV225" s="553"/>
      <c r="AW225" s="553"/>
      <c r="AX225" s="553"/>
      <c r="AY225" s="553"/>
      <c r="AZ225" s="553"/>
      <c r="BA225" s="553"/>
      <c r="BB225" s="553"/>
      <c r="BC225" s="553"/>
      <c r="BD225" s="553"/>
      <c r="BE225" s="553"/>
      <c r="BF225" s="553"/>
      <c r="BG225" s="553"/>
      <c r="BH225" s="553"/>
      <c r="BI225" s="553"/>
      <c r="BJ225" s="553"/>
      <c r="BK225" s="553"/>
      <c r="BL225" s="553"/>
      <c r="BM225" s="553"/>
      <c r="BN225" s="553"/>
      <c r="BO225" s="553"/>
      <c r="BP225" s="553"/>
      <c r="BQ225" s="553"/>
      <c r="BR225" s="553"/>
      <c r="BS225" s="554"/>
      <c r="BT225" s="404"/>
      <c r="BU225" s="404"/>
      <c r="BV225" s="404"/>
      <c r="BW225" s="404"/>
      <c r="BX225" s="404"/>
      <c r="BY225" s="404"/>
      <c r="BZ225" s="404"/>
      <c r="CA225" s="404"/>
      <c r="CB225" s="404"/>
      <c r="CC225" s="404"/>
      <c r="CD225" s="404"/>
      <c r="CE225" s="404"/>
      <c r="CF225" s="404"/>
      <c r="CG225" s="404"/>
      <c r="CH225" s="404"/>
      <c r="CI225" s="404"/>
      <c r="CJ225" s="419"/>
      <c r="CK225" s="420"/>
      <c r="CL225" s="420"/>
      <c r="CM225" s="420"/>
      <c r="CN225" s="420"/>
      <c r="CO225" s="420"/>
      <c r="CP225" s="420"/>
      <c r="CQ225" s="420"/>
      <c r="CR225" s="420"/>
      <c r="CS225" s="420"/>
      <c r="CT225" s="420"/>
      <c r="CU225" s="420"/>
      <c r="CV225" s="420"/>
      <c r="CW225" s="420"/>
      <c r="CX225" s="420"/>
      <c r="CY225" s="420"/>
      <c r="CZ225" s="420"/>
      <c r="DA225" s="421"/>
    </row>
    <row r="226" spans="1:105" s="6" customFormat="1" ht="16.5" customHeight="1" x14ac:dyDescent="0.2">
      <c r="A226" s="411" t="s">
        <v>27</v>
      </c>
      <c r="B226" s="411"/>
      <c r="C226" s="411"/>
      <c r="D226" s="411"/>
      <c r="E226" s="411"/>
      <c r="F226" s="411"/>
      <c r="G226" s="411"/>
      <c r="H226" s="516" t="s">
        <v>729</v>
      </c>
      <c r="I226" s="517"/>
      <c r="J226" s="517"/>
      <c r="K226" s="517"/>
      <c r="L226" s="517"/>
      <c r="M226" s="517"/>
      <c r="N226" s="517"/>
      <c r="O226" s="517"/>
      <c r="P226" s="517"/>
      <c r="Q226" s="517"/>
      <c r="R226" s="517"/>
      <c r="S226" s="517"/>
      <c r="T226" s="517"/>
      <c r="U226" s="517"/>
      <c r="V226" s="517"/>
      <c r="W226" s="517"/>
      <c r="X226" s="517"/>
      <c r="Y226" s="517"/>
      <c r="Z226" s="517"/>
      <c r="AA226" s="517"/>
      <c r="AB226" s="517"/>
      <c r="AC226" s="517"/>
      <c r="AD226" s="517"/>
      <c r="AE226" s="517"/>
      <c r="AF226" s="517"/>
      <c r="AG226" s="517"/>
      <c r="AH226" s="517"/>
      <c r="AI226" s="517"/>
      <c r="AJ226" s="517"/>
      <c r="AK226" s="517"/>
      <c r="AL226" s="517"/>
      <c r="AM226" s="517"/>
      <c r="AN226" s="517"/>
      <c r="AO226" s="517"/>
      <c r="AP226" s="517"/>
      <c r="AQ226" s="517"/>
      <c r="AR226" s="517"/>
      <c r="AS226" s="517"/>
      <c r="AT226" s="517"/>
      <c r="AU226" s="517"/>
      <c r="AV226" s="517"/>
      <c r="AW226" s="517"/>
      <c r="AX226" s="517"/>
      <c r="AY226" s="517"/>
      <c r="AZ226" s="517"/>
      <c r="BA226" s="517"/>
      <c r="BB226" s="517"/>
      <c r="BC226" s="517"/>
      <c r="BD226" s="517"/>
      <c r="BE226" s="517"/>
      <c r="BF226" s="517"/>
      <c r="BG226" s="517"/>
      <c r="BH226" s="517"/>
      <c r="BI226" s="517"/>
      <c r="BJ226" s="517"/>
      <c r="BK226" s="517"/>
      <c r="BL226" s="517"/>
      <c r="BM226" s="517"/>
      <c r="BN226" s="517"/>
      <c r="BO226" s="517"/>
      <c r="BP226" s="517"/>
      <c r="BQ226" s="517"/>
      <c r="BR226" s="517"/>
      <c r="BS226" s="518"/>
      <c r="BT226" s="561"/>
      <c r="BU226" s="561"/>
      <c r="BV226" s="561"/>
      <c r="BW226" s="561"/>
      <c r="BX226" s="561"/>
      <c r="BY226" s="561"/>
      <c r="BZ226" s="561"/>
      <c r="CA226" s="561"/>
      <c r="CB226" s="561"/>
      <c r="CC226" s="561"/>
      <c r="CD226" s="561"/>
      <c r="CE226" s="561"/>
      <c r="CF226" s="561"/>
      <c r="CG226" s="561"/>
      <c r="CH226" s="561"/>
      <c r="CI226" s="561"/>
      <c r="CJ226" s="419"/>
      <c r="CK226" s="420"/>
      <c r="CL226" s="420"/>
      <c r="CM226" s="420"/>
      <c r="CN226" s="420"/>
      <c r="CO226" s="420"/>
      <c r="CP226" s="420"/>
      <c r="CQ226" s="420"/>
      <c r="CR226" s="420"/>
      <c r="CS226" s="420"/>
      <c r="CT226" s="420"/>
      <c r="CU226" s="420"/>
      <c r="CV226" s="420"/>
      <c r="CW226" s="420"/>
      <c r="CX226" s="420"/>
      <c r="CY226" s="420"/>
      <c r="CZ226" s="420"/>
      <c r="DA226" s="421"/>
    </row>
    <row r="227" spans="1:105" ht="13.5" customHeight="1" x14ac:dyDescent="0.25">
      <c r="A227" s="411" t="s">
        <v>28</v>
      </c>
      <c r="B227" s="411"/>
      <c r="C227" s="411"/>
      <c r="D227" s="411"/>
      <c r="E227" s="411"/>
      <c r="F227" s="411"/>
      <c r="G227" s="411"/>
      <c r="H227" s="516" t="s">
        <v>730</v>
      </c>
      <c r="I227" s="517"/>
      <c r="J227" s="517"/>
      <c r="K227" s="517"/>
      <c r="L227" s="517"/>
      <c r="M227" s="517"/>
      <c r="N227" s="517"/>
      <c r="O227" s="517"/>
      <c r="P227" s="517"/>
      <c r="Q227" s="517"/>
      <c r="R227" s="517"/>
      <c r="S227" s="517"/>
      <c r="T227" s="517"/>
      <c r="U227" s="517"/>
      <c r="V227" s="517"/>
      <c r="W227" s="517"/>
      <c r="X227" s="517"/>
      <c r="Y227" s="517"/>
      <c r="Z227" s="517"/>
      <c r="AA227" s="517"/>
      <c r="AB227" s="517"/>
      <c r="AC227" s="517"/>
      <c r="AD227" s="517"/>
      <c r="AE227" s="517"/>
      <c r="AF227" s="517"/>
      <c r="AG227" s="517"/>
      <c r="AH227" s="517"/>
      <c r="AI227" s="517"/>
      <c r="AJ227" s="517"/>
      <c r="AK227" s="517"/>
      <c r="AL227" s="517"/>
      <c r="AM227" s="517"/>
      <c r="AN227" s="517"/>
      <c r="AO227" s="517"/>
      <c r="AP227" s="517"/>
      <c r="AQ227" s="517"/>
      <c r="AR227" s="517"/>
      <c r="AS227" s="517"/>
      <c r="AT227" s="517"/>
      <c r="AU227" s="517"/>
      <c r="AV227" s="517"/>
      <c r="AW227" s="517"/>
      <c r="AX227" s="517"/>
      <c r="AY227" s="517"/>
      <c r="AZ227" s="517"/>
      <c r="BA227" s="517"/>
      <c r="BB227" s="517"/>
      <c r="BC227" s="517"/>
      <c r="BD227" s="517"/>
      <c r="BE227" s="517"/>
      <c r="BF227" s="517"/>
      <c r="BG227" s="517"/>
      <c r="BH227" s="517"/>
      <c r="BI227" s="517"/>
      <c r="BJ227" s="517"/>
      <c r="BK227" s="517"/>
      <c r="BL227" s="517"/>
      <c r="BM227" s="517"/>
      <c r="BN227" s="517"/>
      <c r="BO227" s="517"/>
      <c r="BP227" s="517"/>
      <c r="BQ227" s="517"/>
      <c r="BR227" s="517"/>
      <c r="BS227" s="518"/>
      <c r="BT227" s="561"/>
      <c r="BU227" s="561"/>
      <c r="BV227" s="561"/>
      <c r="BW227" s="561"/>
      <c r="BX227" s="561"/>
      <c r="BY227" s="561"/>
      <c r="BZ227" s="561"/>
      <c r="CA227" s="561"/>
      <c r="CB227" s="561"/>
      <c r="CC227" s="561"/>
      <c r="CD227" s="561"/>
      <c r="CE227" s="561"/>
      <c r="CF227" s="561"/>
      <c r="CG227" s="561"/>
      <c r="CH227" s="561"/>
      <c r="CI227" s="561"/>
      <c r="CJ227" s="419"/>
      <c r="CK227" s="420"/>
      <c r="CL227" s="420"/>
      <c r="CM227" s="420"/>
      <c r="CN227" s="420"/>
      <c r="CO227" s="420"/>
      <c r="CP227" s="420"/>
      <c r="CQ227" s="420"/>
      <c r="CR227" s="420"/>
      <c r="CS227" s="420"/>
      <c r="CT227" s="420"/>
      <c r="CU227" s="420"/>
      <c r="CV227" s="420"/>
      <c r="CW227" s="420"/>
      <c r="CX227" s="420"/>
      <c r="CY227" s="420"/>
      <c r="CZ227" s="420"/>
      <c r="DA227" s="421"/>
    </row>
    <row r="228" spans="1:105" ht="14.25" customHeight="1" x14ac:dyDescent="0.25">
      <c r="A228" s="411" t="s">
        <v>29</v>
      </c>
      <c r="B228" s="411"/>
      <c r="C228" s="411"/>
      <c r="D228" s="411"/>
      <c r="E228" s="411"/>
      <c r="F228" s="411"/>
      <c r="G228" s="411"/>
      <c r="H228" s="516" t="s">
        <v>719</v>
      </c>
      <c r="I228" s="517"/>
      <c r="J228" s="517"/>
      <c r="K228" s="517"/>
      <c r="L228" s="517"/>
      <c r="M228" s="517"/>
      <c r="N228" s="517"/>
      <c r="O228" s="517"/>
      <c r="P228" s="517"/>
      <c r="Q228" s="517"/>
      <c r="R228" s="517"/>
      <c r="S228" s="517"/>
      <c r="T228" s="517"/>
      <c r="U228" s="517"/>
      <c r="V228" s="517"/>
      <c r="W228" s="517"/>
      <c r="X228" s="517"/>
      <c r="Y228" s="517"/>
      <c r="Z228" s="517"/>
      <c r="AA228" s="517"/>
      <c r="AB228" s="517"/>
      <c r="AC228" s="517"/>
      <c r="AD228" s="517"/>
      <c r="AE228" s="517"/>
      <c r="AF228" s="517"/>
      <c r="AG228" s="517"/>
      <c r="AH228" s="517"/>
      <c r="AI228" s="517"/>
      <c r="AJ228" s="517"/>
      <c r="AK228" s="517"/>
      <c r="AL228" s="517"/>
      <c r="AM228" s="517"/>
      <c r="AN228" s="517"/>
      <c r="AO228" s="517"/>
      <c r="AP228" s="517"/>
      <c r="AQ228" s="517"/>
      <c r="AR228" s="517"/>
      <c r="AS228" s="517"/>
      <c r="AT228" s="517"/>
      <c r="AU228" s="517"/>
      <c r="AV228" s="517"/>
      <c r="AW228" s="517"/>
      <c r="AX228" s="517"/>
      <c r="AY228" s="517"/>
      <c r="AZ228" s="517"/>
      <c r="BA228" s="517"/>
      <c r="BB228" s="517"/>
      <c r="BC228" s="517"/>
      <c r="BD228" s="517"/>
      <c r="BE228" s="517"/>
      <c r="BF228" s="517"/>
      <c r="BG228" s="517"/>
      <c r="BH228" s="517"/>
      <c r="BI228" s="517"/>
      <c r="BJ228" s="517"/>
      <c r="BK228" s="517"/>
      <c r="BL228" s="517"/>
      <c r="BM228" s="517"/>
      <c r="BN228" s="517"/>
      <c r="BO228" s="517"/>
      <c r="BP228" s="517"/>
      <c r="BQ228" s="517"/>
      <c r="BR228" s="517"/>
      <c r="BS228" s="518"/>
      <c r="BT228" s="561"/>
      <c r="BU228" s="561"/>
      <c r="BV228" s="561"/>
      <c r="BW228" s="561"/>
      <c r="BX228" s="561"/>
      <c r="BY228" s="561"/>
      <c r="BZ228" s="561"/>
      <c r="CA228" s="561"/>
      <c r="CB228" s="561"/>
      <c r="CC228" s="561"/>
      <c r="CD228" s="561"/>
      <c r="CE228" s="561"/>
      <c r="CF228" s="561"/>
      <c r="CG228" s="561"/>
      <c r="CH228" s="561"/>
      <c r="CI228" s="561"/>
      <c r="CJ228" s="419"/>
      <c r="CK228" s="420"/>
      <c r="CL228" s="420"/>
      <c r="CM228" s="420"/>
      <c r="CN228" s="420"/>
      <c r="CO228" s="420"/>
      <c r="CP228" s="420"/>
      <c r="CQ228" s="420"/>
      <c r="CR228" s="420"/>
      <c r="CS228" s="420"/>
      <c r="CT228" s="420"/>
      <c r="CU228" s="420"/>
      <c r="CV228" s="420"/>
      <c r="CW228" s="420"/>
      <c r="CX228" s="420"/>
      <c r="CY228" s="420"/>
      <c r="CZ228" s="420"/>
      <c r="DA228" s="421"/>
    </row>
    <row r="229" spans="1:105" s="1" customFormat="1" ht="12.75" customHeight="1" x14ac:dyDescent="0.2">
      <c r="A229" s="450" t="s">
        <v>30</v>
      </c>
      <c r="B229" s="450"/>
      <c r="C229" s="450"/>
      <c r="D229" s="450"/>
      <c r="E229" s="450"/>
      <c r="F229" s="450"/>
      <c r="G229" s="450"/>
      <c r="H229" s="661" t="s">
        <v>114</v>
      </c>
      <c r="I229" s="662"/>
      <c r="J229" s="662"/>
      <c r="K229" s="662"/>
      <c r="L229" s="662"/>
      <c r="M229" s="662"/>
      <c r="N229" s="662"/>
      <c r="O229" s="662"/>
      <c r="P229" s="662"/>
      <c r="Q229" s="662"/>
      <c r="R229" s="662"/>
      <c r="S229" s="662"/>
      <c r="T229" s="662"/>
      <c r="U229" s="662"/>
      <c r="V229" s="662"/>
      <c r="W229" s="662"/>
      <c r="X229" s="662"/>
      <c r="Y229" s="662"/>
      <c r="Z229" s="662"/>
      <c r="AA229" s="662"/>
      <c r="AB229" s="662"/>
      <c r="AC229" s="662"/>
      <c r="AD229" s="662"/>
      <c r="AE229" s="662"/>
      <c r="AF229" s="662"/>
      <c r="AG229" s="662"/>
      <c r="AH229" s="662"/>
      <c r="AI229" s="662"/>
      <c r="AJ229" s="662"/>
      <c r="AK229" s="662"/>
      <c r="AL229" s="662"/>
      <c r="AM229" s="662"/>
      <c r="AN229" s="662"/>
      <c r="AO229" s="662"/>
      <c r="AP229" s="662"/>
      <c r="AQ229" s="662"/>
      <c r="AR229" s="662"/>
      <c r="AS229" s="662"/>
      <c r="AT229" s="662"/>
      <c r="AU229" s="662"/>
      <c r="AV229" s="662"/>
      <c r="AW229" s="662"/>
      <c r="AX229" s="662"/>
      <c r="AY229" s="662"/>
      <c r="AZ229" s="662"/>
      <c r="BA229" s="662"/>
      <c r="BB229" s="662"/>
      <c r="BC229" s="662"/>
      <c r="BD229" s="662"/>
      <c r="BE229" s="662"/>
      <c r="BF229" s="662"/>
      <c r="BG229" s="662"/>
      <c r="BH229" s="662"/>
      <c r="BI229" s="662"/>
      <c r="BJ229" s="662"/>
      <c r="BK229" s="662"/>
      <c r="BL229" s="662"/>
      <c r="BM229" s="662"/>
      <c r="BN229" s="662"/>
      <c r="BO229" s="662"/>
      <c r="BP229" s="662"/>
      <c r="BQ229" s="662"/>
      <c r="BR229" s="662"/>
      <c r="BS229" s="663"/>
      <c r="BT229" s="404"/>
      <c r="BU229" s="404"/>
      <c r="BV229" s="404"/>
      <c r="BW229" s="404"/>
      <c r="BX229" s="404"/>
      <c r="BY229" s="404"/>
      <c r="BZ229" s="404"/>
      <c r="CA229" s="404"/>
      <c r="CB229" s="404"/>
      <c r="CC229" s="404"/>
      <c r="CD229" s="404"/>
      <c r="CE229" s="404"/>
      <c r="CF229" s="404"/>
      <c r="CG229" s="404"/>
      <c r="CH229" s="404"/>
      <c r="CI229" s="404"/>
      <c r="CJ229" s="664">
        <f>SUM(CJ230:DA232)</f>
        <v>0</v>
      </c>
      <c r="CK229" s="665"/>
      <c r="CL229" s="665"/>
      <c r="CM229" s="665"/>
      <c r="CN229" s="665"/>
      <c r="CO229" s="665"/>
      <c r="CP229" s="665"/>
      <c r="CQ229" s="665"/>
      <c r="CR229" s="665"/>
      <c r="CS229" s="665"/>
      <c r="CT229" s="665"/>
      <c r="CU229" s="665"/>
      <c r="CV229" s="665"/>
      <c r="CW229" s="665"/>
      <c r="CX229" s="665"/>
      <c r="CY229" s="665"/>
      <c r="CZ229" s="665"/>
      <c r="DA229" s="666"/>
    </row>
    <row r="230" spans="1:105" ht="15" customHeight="1" x14ac:dyDescent="0.25">
      <c r="A230" s="411" t="s">
        <v>31</v>
      </c>
      <c r="B230" s="411"/>
      <c r="C230" s="411"/>
      <c r="D230" s="411"/>
      <c r="E230" s="411"/>
      <c r="F230" s="411"/>
      <c r="G230" s="411"/>
      <c r="H230" s="552" t="s">
        <v>731</v>
      </c>
      <c r="I230" s="553"/>
      <c r="J230" s="553"/>
      <c r="K230" s="553"/>
      <c r="L230" s="553"/>
      <c r="M230" s="553"/>
      <c r="N230" s="553"/>
      <c r="O230" s="553"/>
      <c r="P230" s="553"/>
      <c r="Q230" s="553"/>
      <c r="R230" s="553"/>
      <c r="S230" s="553"/>
      <c r="T230" s="553"/>
      <c r="U230" s="553"/>
      <c r="V230" s="553"/>
      <c r="W230" s="553"/>
      <c r="X230" s="553"/>
      <c r="Y230" s="553"/>
      <c r="Z230" s="553"/>
      <c r="AA230" s="553"/>
      <c r="AB230" s="553"/>
      <c r="AC230" s="553"/>
      <c r="AD230" s="553"/>
      <c r="AE230" s="553"/>
      <c r="AF230" s="553"/>
      <c r="AG230" s="553"/>
      <c r="AH230" s="553"/>
      <c r="AI230" s="553"/>
      <c r="AJ230" s="553"/>
      <c r="AK230" s="553"/>
      <c r="AL230" s="553"/>
      <c r="AM230" s="553"/>
      <c r="AN230" s="553"/>
      <c r="AO230" s="553"/>
      <c r="AP230" s="553"/>
      <c r="AQ230" s="553"/>
      <c r="AR230" s="553"/>
      <c r="AS230" s="553"/>
      <c r="AT230" s="553"/>
      <c r="AU230" s="553"/>
      <c r="AV230" s="553"/>
      <c r="AW230" s="553"/>
      <c r="AX230" s="553"/>
      <c r="AY230" s="553"/>
      <c r="AZ230" s="553"/>
      <c r="BA230" s="553"/>
      <c r="BB230" s="553"/>
      <c r="BC230" s="553"/>
      <c r="BD230" s="553"/>
      <c r="BE230" s="553"/>
      <c r="BF230" s="553"/>
      <c r="BG230" s="553"/>
      <c r="BH230" s="553"/>
      <c r="BI230" s="553"/>
      <c r="BJ230" s="553"/>
      <c r="BK230" s="553"/>
      <c r="BL230" s="553"/>
      <c r="BM230" s="553"/>
      <c r="BN230" s="553"/>
      <c r="BO230" s="553"/>
      <c r="BP230" s="553"/>
      <c r="BQ230" s="553"/>
      <c r="BR230" s="553"/>
      <c r="BS230" s="554"/>
      <c r="BT230" s="404"/>
      <c r="BU230" s="404"/>
      <c r="BV230" s="404"/>
      <c r="BW230" s="404"/>
      <c r="BX230" s="404"/>
      <c r="BY230" s="404"/>
      <c r="BZ230" s="404"/>
      <c r="CA230" s="404"/>
      <c r="CB230" s="404"/>
      <c r="CC230" s="404"/>
      <c r="CD230" s="404"/>
      <c r="CE230" s="404"/>
      <c r="CF230" s="404"/>
      <c r="CG230" s="404"/>
      <c r="CH230" s="404"/>
      <c r="CI230" s="404"/>
      <c r="CJ230" s="419"/>
      <c r="CK230" s="420"/>
      <c r="CL230" s="420"/>
      <c r="CM230" s="420"/>
      <c r="CN230" s="420"/>
      <c r="CO230" s="420"/>
      <c r="CP230" s="420"/>
      <c r="CQ230" s="420"/>
      <c r="CR230" s="420"/>
      <c r="CS230" s="420"/>
      <c r="CT230" s="420"/>
      <c r="CU230" s="420"/>
      <c r="CV230" s="420"/>
      <c r="CW230" s="420"/>
      <c r="CX230" s="420"/>
      <c r="CY230" s="420"/>
      <c r="CZ230" s="420"/>
      <c r="DA230" s="421"/>
    </row>
    <row r="231" spans="1:105" ht="15" customHeight="1" x14ac:dyDescent="0.25">
      <c r="A231" s="411" t="s">
        <v>32</v>
      </c>
      <c r="B231" s="411"/>
      <c r="C231" s="411"/>
      <c r="D231" s="411"/>
      <c r="E231" s="411"/>
      <c r="F231" s="411"/>
      <c r="G231" s="411"/>
      <c r="H231" s="552" t="s">
        <v>732</v>
      </c>
      <c r="I231" s="553"/>
      <c r="J231" s="553"/>
      <c r="K231" s="553"/>
      <c r="L231" s="553"/>
      <c r="M231" s="553"/>
      <c r="N231" s="553"/>
      <c r="O231" s="553"/>
      <c r="P231" s="553"/>
      <c r="Q231" s="553"/>
      <c r="R231" s="553"/>
      <c r="S231" s="553"/>
      <c r="T231" s="553"/>
      <c r="U231" s="553"/>
      <c r="V231" s="553"/>
      <c r="W231" s="553"/>
      <c r="X231" s="553"/>
      <c r="Y231" s="553"/>
      <c r="Z231" s="553"/>
      <c r="AA231" s="553"/>
      <c r="AB231" s="553"/>
      <c r="AC231" s="553"/>
      <c r="AD231" s="553"/>
      <c r="AE231" s="553"/>
      <c r="AF231" s="553"/>
      <c r="AG231" s="553"/>
      <c r="AH231" s="553"/>
      <c r="AI231" s="553"/>
      <c r="AJ231" s="553"/>
      <c r="AK231" s="553"/>
      <c r="AL231" s="553"/>
      <c r="AM231" s="553"/>
      <c r="AN231" s="553"/>
      <c r="AO231" s="553"/>
      <c r="AP231" s="553"/>
      <c r="AQ231" s="553"/>
      <c r="AR231" s="553"/>
      <c r="AS231" s="553"/>
      <c r="AT231" s="553"/>
      <c r="AU231" s="553"/>
      <c r="AV231" s="553"/>
      <c r="AW231" s="553"/>
      <c r="AX231" s="553"/>
      <c r="AY231" s="553"/>
      <c r="AZ231" s="553"/>
      <c r="BA231" s="553"/>
      <c r="BB231" s="553"/>
      <c r="BC231" s="553"/>
      <c r="BD231" s="553"/>
      <c r="BE231" s="553"/>
      <c r="BF231" s="553"/>
      <c r="BG231" s="553"/>
      <c r="BH231" s="553"/>
      <c r="BI231" s="553"/>
      <c r="BJ231" s="553"/>
      <c r="BK231" s="553"/>
      <c r="BL231" s="553"/>
      <c r="BM231" s="553"/>
      <c r="BN231" s="553"/>
      <c r="BO231" s="553"/>
      <c r="BP231" s="553"/>
      <c r="BQ231" s="553"/>
      <c r="BR231" s="553"/>
      <c r="BS231" s="554"/>
      <c r="BT231" s="404"/>
      <c r="BU231" s="404"/>
      <c r="BV231" s="404"/>
      <c r="BW231" s="404"/>
      <c r="BX231" s="404"/>
      <c r="BY231" s="404"/>
      <c r="BZ231" s="404"/>
      <c r="CA231" s="404"/>
      <c r="CB231" s="404"/>
      <c r="CC231" s="404"/>
      <c r="CD231" s="404"/>
      <c r="CE231" s="404"/>
      <c r="CF231" s="404"/>
      <c r="CG231" s="404"/>
      <c r="CH231" s="404"/>
      <c r="CI231" s="404"/>
      <c r="CJ231" s="419"/>
      <c r="CK231" s="420"/>
      <c r="CL231" s="420"/>
      <c r="CM231" s="420"/>
      <c r="CN231" s="420"/>
      <c r="CO231" s="420"/>
      <c r="CP231" s="420"/>
      <c r="CQ231" s="420"/>
      <c r="CR231" s="420"/>
      <c r="CS231" s="420"/>
      <c r="CT231" s="420"/>
      <c r="CU231" s="420"/>
      <c r="CV231" s="420"/>
      <c r="CW231" s="420"/>
      <c r="CX231" s="420"/>
      <c r="CY231" s="420"/>
      <c r="CZ231" s="420"/>
      <c r="DA231" s="421"/>
    </row>
    <row r="232" spans="1:105" ht="15" x14ac:dyDescent="0.25">
      <c r="A232" s="411" t="s">
        <v>33</v>
      </c>
      <c r="B232" s="411"/>
      <c r="C232" s="411"/>
      <c r="D232" s="411"/>
      <c r="E232" s="411"/>
      <c r="F232" s="411"/>
      <c r="G232" s="411"/>
      <c r="H232" s="552" t="s">
        <v>688</v>
      </c>
      <c r="I232" s="553"/>
      <c r="J232" s="553"/>
      <c r="K232" s="553"/>
      <c r="L232" s="553"/>
      <c r="M232" s="553"/>
      <c r="N232" s="553"/>
      <c r="O232" s="553"/>
      <c r="P232" s="553"/>
      <c r="Q232" s="553"/>
      <c r="R232" s="553"/>
      <c r="S232" s="553"/>
      <c r="T232" s="553"/>
      <c r="U232" s="553"/>
      <c r="V232" s="553"/>
      <c r="W232" s="553"/>
      <c r="X232" s="553"/>
      <c r="Y232" s="553"/>
      <c r="Z232" s="553"/>
      <c r="AA232" s="553"/>
      <c r="AB232" s="553"/>
      <c r="AC232" s="553"/>
      <c r="AD232" s="553"/>
      <c r="AE232" s="553"/>
      <c r="AF232" s="553"/>
      <c r="AG232" s="553"/>
      <c r="AH232" s="553"/>
      <c r="AI232" s="553"/>
      <c r="AJ232" s="553"/>
      <c r="AK232" s="553"/>
      <c r="AL232" s="553"/>
      <c r="AM232" s="553"/>
      <c r="AN232" s="553"/>
      <c r="AO232" s="553"/>
      <c r="AP232" s="553"/>
      <c r="AQ232" s="553"/>
      <c r="AR232" s="553"/>
      <c r="AS232" s="553"/>
      <c r="AT232" s="553"/>
      <c r="AU232" s="553"/>
      <c r="AV232" s="553"/>
      <c r="AW232" s="553"/>
      <c r="AX232" s="553"/>
      <c r="AY232" s="553"/>
      <c r="AZ232" s="553"/>
      <c r="BA232" s="553"/>
      <c r="BB232" s="553"/>
      <c r="BC232" s="553"/>
      <c r="BD232" s="553"/>
      <c r="BE232" s="553"/>
      <c r="BF232" s="553"/>
      <c r="BG232" s="553"/>
      <c r="BH232" s="553"/>
      <c r="BI232" s="553"/>
      <c r="BJ232" s="553"/>
      <c r="BK232" s="553"/>
      <c r="BL232" s="553"/>
      <c r="BM232" s="553"/>
      <c r="BN232" s="553"/>
      <c r="BO232" s="553"/>
      <c r="BP232" s="553"/>
      <c r="BQ232" s="553"/>
      <c r="BR232" s="553"/>
      <c r="BS232" s="554"/>
      <c r="BT232" s="404"/>
      <c r="BU232" s="404"/>
      <c r="BV232" s="404"/>
      <c r="BW232" s="404"/>
      <c r="BX232" s="404"/>
      <c r="BY232" s="404"/>
      <c r="BZ232" s="404"/>
      <c r="CA232" s="404"/>
      <c r="CB232" s="404"/>
      <c r="CC232" s="404"/>
      <c r="CD232" s="404"/>
      <c r="CE232" s="404"/>
      <c r="CF232" s="404"/>
      <c r="CG232" s="404"/>
      <c r="CH232" s="404"/>
      <c r="CI232" s="404"/>
      <c r="CJ232" s="419"/>
      <c r="CK232" s="420"/>
      <c r="CL232" s="420"/>
      <c r="CM232" s="420"/>
      <c r="CN232" s="420"/>
      <c r="CO232" s="420"/>
      <c r="CP232" s="420"/>
      <c r="CQ232" s="420"/>
      <c r="CR232" s="420"/>
      <c r="CS232" s="420"/>
      <c r="CT232" s="420"/>
      <c r="CU232" s="420"/>
      <c r="CV232" s="420"/>
      <c r="CW232" s="420"/>
      <c r="CX232" s="420"/>
      <c r="CY232" s="420"/>
      <c r="CZ232" s="420"/>
      <c r="DA232" s="421"/>
    </row>
    <row r="233" spans="1:105" ht="14.25" customHeight="1" x14ac:dyDescent="0.25">
      <c r="A233" s="411"/>
      <c r="B233" s="411"/>
      <c r="C233" s="411"/>
      <c r="D233" s="411"/>
      <c r="E233" s="411"/>
      <c r="F233" s="411"/>
      <c r="G233" s="411"/>
      <c r="H233" s="530" t="s">
        <v>7</v>
      </c>
      <c r="I233" s="531"/>
      <c r="J233" s="531"/>
      <c r="K233" s="531"/>
      <c r="L233" s="531"/>
      <c r="M233" s="531"/>
      <c r="N233" s="531"/>
      <c r="O233" s="531"/>
      <c r="P233" s="531"/>
      <c r="Q233" s="531"/>
      <c r="R233" s="531"/>
      <c r="S233" s="531"/>
      <c r="T233" s="531"/>
      <c r="U233" s="531"/>
      <c r="V233" s="531"/>
      <c r="W233" s="531"/>
      <c r="X233" s="531"/>
      <c r="Y233" s="531"/>
      <c r="Z233" s="531"/>
      <c r="AA233" s="531"/>
      <c r="AB233" s="531"/>
      <c r="AC233" s="531"/>
      <c r="AD233" s="531"/>
      <c r="AE233" s="531"/>
      <c r="AF233" s="531"/>
      <c r="AG233" s="531"/>
      <c r="AH233" s="531"/>
      <c r="AI233" s="531"/>
      <c r="AJ233" s="531"/>
      <c r="AK233" s="531"/>
      <c r="AL233" s="531"/>
      <c r="AM233" s="531"/>
      <c r="AN233" s="531"/>
      <c r="AO233" s="531"/>
      <c r="AP233" s="531"/>
      <c r="AQ233" s="531"/>
      <c r="AR233" s="531"/>
      <c r="AS233" s="531"/>
      <c r="AT233" s="531"/>
      <c r="AU233" s="531"/>
      <c r="AV233" s="531"/>
      <c r="AW233" s="531"/>
      <c r="AX233" s="531"/>
      <c r="AY233" s="531"/>
      <c r="AZ233" s="531"/>
      <c r="BA233" s="531"/>
      <c r="BB233" s="531"/>
      <c r="BC233" s="531"/>
      <c r="BD233" s="531"/>
      <c r="BE233" s="531"/>
      <c r="BF233" s="531"/>
      <c r="BG233" s="531"/>
      <c r="BH233" s="531"/>
      <c r="BI233" s="531"/>
      <c r="BJ233" s="531"/>
      <c r="BK233" s="531"/>
      <c r="BL233" s="531"/>
      <c r="BM233" s="531"/>
      <c r="BN233" s="531"/>
      <c r="BO233" s="531"/>
      <c r="BP233" s="531"/>
      <c r="BQ233" s="531"/>
      <c r="BR233" s="531"/>
      <c r="BS233" s="532"/>
      <c r="BT233" s="404" t="s">
        <v>8</v>
      </c>
      <c r="BU233" s="404"/>
      <c r="BV233" s="404"/>
      <c r="BW233" s="404"/>
      <c r="BX233" s="404"/>
      <c r="BY233" s="404"/>
      <c r="BZ233" s="404"/>
      <c r="CA233" s="404"/>
      <c r="CB233" s="404"/>
      <c r="CC233" s="404"/>
      <c r="CD233" s="404"/>
      <c r="CE233" s="404"/>
      <c r="CF233" s="404"/>
      <c r="CG233" s="404"/>
      <c r="CH233" s="404"/>
      <c r="CI233" s="404"/>
      <c r="CJ233" s="405">
        <f>CJ224+CJ229</f>
        <v>0</v>
      </c>
      <c r="CK233" s="406"/>
      <c r="CL233" s="406"/>
      <c r="CM233" s="406"/>
      <c r="CN233" s="406"/>
      <c r="CO233" s="406"/>
      <c r="CP233" s="406"/>
      <c r="CQ233" s="406"/>
      <c r="CR233" s="406"/>
      <c r="CS233" s="406"/>
      <c r="CT233" s="406"/>
      <c r="CU233" s="406"/>
      <c r="CV233" s="406"/>
      <c r="CW233" s="406"/>
      <c r="CX233" s="406"/>
      <c r="CY233" s="406"/>
      <c r="CZ233" s="406"/>
      <c r="DA233" s="407"/>
    </row>
    <row r="234" spans="1:105" ht="15" x14ac:dyDescent="0.25">
      <c r="A234" s="18"/>
      <c r="B234" s="18"/>
      <c r="C234" s="18"/>
      <c r="D234" s="18"/>
      <c r="E234" s="18"/>
      <c r="F234" s="18"/>
      <c r="G234" s="18"/>
      <c r="H234" s="19"/>
      <c r="I234" s="19"/>
      <c r="J234" s="19"/>
      <c r="K234" s="19"/>
      <c r="L234" s="19"/>
      <c r="M234" s="19"/>
      <c r="N234" s="19"/>
      <c r="O234" s="19"/>
      <c r="P234" s="19"/>
      <c r="Q234" s="19"/>
      <c r="R234" s="19"/>
      <c r="S234" s="19"/>
      <c r="T234" s="19"/>
      <c r="U234" s="19"/>
      <c r="V234" s="19"/>
      <c r="W234" s="19"/>
      <c r="X234" s="19"/>
      <c r="Y234" s="19"/>
      <c r="Z234" s="19"/>
      <c r="AA234" s="19"/>
      <c r="AB234" s="19"/>
      <c r="AC234" s="19"/>
      <c r="AD234" s="19"/>
      <c r="AE234" s="19"/>
      <c r="AF234" s="19"/>
      <c r="AG234" s="19"/>
      <c r="AH234" s="19"/>
      <c r="AI234" s="19"/>
      <c r="AJ234" s="19"/>
      <c r="AK234" s="19"/>
      <c r="AL234" s="19"/>
      <c r="AM234" s="19"/>
      <c r="AN234" s="19"/>
      <c r="AO234" s="19"/>
      <c r="AP234" s="19"/>
      <c r="AQ234" s="19"/>
      <c r="AR234" s="19"/>
      <c r="AS234" s="19"/>
      <c r="AT234" s="19"/>
      <c r="AU234" s="19"/>
      <c r="AV234" s="19"/>
      <c r="AW234" s="19"/>
      <c r="AX234" s="19"/>
      <c r="AY234" s="19"/>
      <c r="AZ234" s="19"/>
      <c r="BA234" s="19"/>
      <c r="BB234" s="19"/>
      <c r="BC234" s="19"/>
      <c r="BD234" s="19"/>
      <c r="BE234" s="19"/>
      <c r="BF234" s="19"/>
      <c r="BG234" s="19"/>
      <c r="BH234" s="19"/>
      <c r="BI234" s="19"/>
      <c r="BJ234" s="19"/>
      <c r="BK234" s="19"/>
      <c r="BL234" s="19"/>
      <c r="BM234" s="19"/>
      <c r="BN234" s="19"/>
      <c r="BO234" s="19"/>
      <c r="BP234" s="19"/>
      <c r="BQ234" s="19"/>
      <c r="BR234" s="19"/>
      <c r="BS234" s="19"/>
      <c r="BT234" s="20"/>
      <c r="BU234" s="20"/>
      <c r="BV234" s="20"/>
      <c r="BW234" s="20"/>
      <c r="BX234" s="20"/>
      <c r="BY234" s="20"/>
      <c r="BZ234" s="20"/>
      <c r="CA234" s="20"/>
      <c r="CB234" s="20"/>
      <c r="CC234" s="20"/>
      <c r="CD234" s="20"/>
      <c r="CE234" s="20"/>
      <c r="CF234" s="20"/>
      <c r="CG234" s="20"/>
      <c r="CH234" s="20"/>
      <c r="CI234" s="20"/>
      <c r="CJ234" s="21"/>
      <c r="CK234" s="21"/>
      <c r="CL234" s="21"/>
      <c r="CM234" s="21"/>
      <c r="CN234" s="21"/>
      <c r="CO234" s="21"/>
      <c r="CP234" s="21"/>
      <c r="CQ234" s="21"/>
      <c r="CR234" s="21"/>
      <c r="CS234" s="21"/>
      <c r="CT234" s="21"/>
      <c r="CU234" s="21"/>
      <c r="CV234" s="21"/>
      <c r="CW234" s="21"/>
      <c r="CX234" s="21"/>
      <c r="CY234" s="21"/>
      <c r="CZ234" s="21"/>
      <c r="DA234" s="21"/>
    </row>
    <row r="235" spans="1:105" ht="13.5" customHeight="1" x14ac:dyDescent="0.25">
      <c r="A235" s="465" t="s">
        <v>157</v>
      </c>
      <c r="B235" s="465"/>
      <c r="C235" s="465"/>
      <c r="D235" s="465"/>
      <c r="E235" s="465"/>
      <c r="F235" s="465"/>
      <c r="G235" s="465"/>
      <c r="H235" s="465"/>
      <c r="I235" s="465"/>
      <c r="J235" s="465"/>
      <c r="K235" s="465"/>
      <c r="L235" s="465"/>
      <c r="M235" s="465"/>
      <c r="N235" s="465"/>
      <c r="O235" s="465"/>
      <c r="P235" s="465"/>
      <c r="Q235" s="465"/>
      <c r="R235" s="465"/>
      <c r="S235" s="465"/>
      <c r="T235" s="465"/>
      <c r="U235" s="465"/>
      <c r="V235" s="465"/>
      <c r="W235" s="465"/>
      <c r="X235" s="465"/>
      <c r="Y235" s="465"/>
      <c r="Z235" s="465"/>
      <c r="AA235" s="465"/>
      <c r="AB235" s="465"/>
      <c r="AC235" s="465"/>
      <c r="AD235" s="465"/>
      <c r="AE235" s="465"/>
      <c r="AF235" s="465"/>
      <c r="AG235" s="465"/>
      <c r="AH235" s="465"/>
      <c r="AI235" s="465"/>
      <c r="AJ235" s="465"/>
      <c r="AK235" s="465"/>
      <c r="AL235" s="465"/>
      <c r="AM235" s="465"/>
      <c r="AN235" s="465"/>
      <c r="AO235" s="465"/>
      <c r="AP235" s="465"/>
      <c r="AQ235" s="465"/>
      <c r="AR235" s="465"/>
      <c r="AS235" s="465"/>
      <c r="AT235" s="465"/>
      <c r="AU235" s="465"/>
      <c r="AV235" s="465"/>
      <c r="AW235" s="465"/>
      <c r="AX235" s="465"/>
      <c r="AY235" s="465"/>
      <c r="AZ235" s="465"/>
      <c r="BA235" s="465"/>
      <c r="BB235" s="465"/>
      <c r="BC235" s="465"/>
      <c r="BD235" s="465"/>
      <c r="BE235" s="465"/>
      <c r="BF235" s="465"/>
      <c r="BG235" s="465"/>
      <c r="BH235" s="465"/>
      <c r="BI235" s="465"/>
      <c r="BJ235" s="465"/>
      <c r="BK235" s="465"/>
      <c r="BL235" s="465"/>
      <c r="BM235" s="465"/>
      <c r="BN235" s="465"/>
      <c r="BO235" s="465"/>
      <c r="BP235" s="465"/>
      <c r="BQ235" s="465"/>
      <c r="BR235" s="465"/>
      <c r="BS235" s="465"/>
      <c r="BT235" s="465"/>
      <c r="BU235" s="465"/>
      <c r="BV235" s="465"/>
      <c r="BW235" s="465"/>
      <c r="BX235" s="465"/>
      <c r="BY235" s="465"/>
      <c r="BZ235" s="465"/>
      <c r="CA235" s="465"/>
      <c r="CB235" s="465"/>
      <c r="CC235" s="465"/>
      <c r="CD235" s="465"/>
      <c r="CE235" s="465"/>
      <c r="CF235" s="465"/>
      <c r="CG235" s="465"/>
      <c r="CH235" s="465"/>
      <c r="CI235" s="465"/>
      <c r="CJ235" s="465"/>
      <c r="CK235" s="465"/>
      <c r="CL235" s="465"/>
      <c r="CM235" s="465"/>
      <c r="CN235" s="465"/>
      <c r="CO235" s="465"/>
      <c r="CP235" s="465"/>
      <c r="CQ235" s="465"/>
      <c r="CR235" s="465"/>
      <c r="CS235" s="465"/>
      <c r="CT235" s="465"/>
      <c r="CU235" s="465"/>
      <c r="CV235" s="465"/>
      <c r="CW235" s="465"/>
      <c r="CX235" s="465"/>
      <c r="CY235" s="465"/>
      <c r="CZ235" s="465"/>
      <c r="DA235" s="465"/>
    </row>
    <row r="236" spans="1:105" ht="6" customHeight="1" x14ac:dyDescent="0.25">
      <c r="A236" s="17"/>
      <c r="B236" s="17"/>
      <c r="C236" s="17"/>
      <c r="D236" s="17"/>
      <c r="E236" s="17"/>
      <c r="F236" s="17"/>
      <c r="G236" s="17"/>
      <c r="H236" s="17"/>
      <c r="I236" s="17"/>
      <c r="J236" s="17"/>
      <c r="K236" s="17"/>
      <c r="L236" s="17"/>
      <c r="M236" s="17"/>
      <c r="N236" s="17"/>
      <c r="O236" s="17"/>
      <c r="P236" s="17"/>
      <c r="Q236" s="17"/>
      <c r="R236" s="17"/>
      <c r="S236" s="17"/>
      <c r="T236" s="17"/>
      <c r="U236" s="17"/>
      <c r="V236" s="17"/>
      <c r="W236" s="17"/>
      <c r="X236" s="17"/>
      <c r="Y236" s="17"/>
      <c r="Z236" s="17"/>
      <c r="AA236" s="17"/>
      <c r="AB236" s="17"/>
      <c r="AC236" s="17"/>
      <c r="AD236" s="17"/>
      <c r="AE236" s="17"/>
      <c r="AF236" s="17"/>
      <c r="AG236" s="17"/>
      <c r="AH236" s="17"/>
      <c r="AI236" s="17"/>
      <c r="AJ236" s="17"/>
      <c r="AK236" s="17"/>
      <c r="AL236" s="17"/>
      <c r="AM236" s="17"/>
      <c r="AN236" s="17"/>
      <c r="AO236" s="17"/>
      <c r="AP236" s="17"/>
      <c r="AQ236" s="17"/>
      <c r="AR236" s="17"/>
      <c r="AS236" s="17"/>
      <c r="AT236" s="17"/>
      <c r="AU236" s="17"/>
      <c r="AV236" s="17"/>
      <c r="AW236" s="17"/>
      <c r="AX236" s="17"/>
      <c r="AY236" s="17"/>
      <c r="AZ236" s="17"/>
      <c r="BA236" s="17"/>
      <c r="BB236" s="17"/>
      <c r="BC236" s="17"/>
      <c r="BD236" s="17"/>
      <c r="BE236" s="17"/>
      <c r="BF236" s="17"/>
      <c r="BG236" s="17"/>
      <c r="BH236" s="17"/>
      <c r="BI236" s="17"/>
      <c r="BJ236" s="17"/>
      <c r="BK236" s="17"/>
      <c r="BL236" s="17"/>
      <c r="BM236" s="17"/>
      <c r="BN236" s="17"/>
      <c r="BO236" s="17"/>
      <c r="BP236" s="17"/>
      <c r="BQ236" s="17"/>
      <c r="BR236" s="17"/>
      <c r="BS236" s="17"/>
      <c r="BT236" s="17"/>
      <c r="BU236" s="17"/>
      <c r="BV236" s="17"/>
      <c r="BW236" s="17"/>
      <c r="BX236" s="17"/>
      <c r="BY236" s="17"/>
      <c r="BZ236" s="17"/>
      <c r="CA236" s="17"/>
      <c r="CB236" s="17"/>
      <c r="CC236" s="17"/>
      <c r="CD236" s="17"/>
      <c r="CE236" s="17"/>
      <c r="CF236" s="17"/>
      <c r="CG236" s="17"/>
      <c r="CH236" s="17"/>
      <c r="CI236" s="17"/>
      <c r="CJ236" s="17"/>
      <c r="CK236" s="17"/>
      <c r="CL236" s="17"/>
      <c r="CM236" s="17"/>
      <c r="CN236" s="17"/>
      <c r="CO236" s="17"/>
      <c r="CP236" s="17"/>
      <c r="CQ236" s="17"/>
      <c r="CR236" s="17"/>
      <c r="CS236" s="17"/>
      <c r="CT236" s="17"/>
      <c r="CU236" s="17"/>
      <c r="CV236" s="17"/>
      <c r="CW236" s="17"/>
      <c r="CX236" s="17"/>
      <c r="CY236" s="17"/>
      <c r="CZ236" s="17"/>
      <c r="DA236" s="17"/>
    </row>
    <row r="237" spans="1:105" ht="32.25" customHeight="1" x14ac:dyDescent="0.25">
      <c r="A237" s="447" t="s">
        <v>0</v>
      </c>
      <c r="B237" s="448"/>
      <c r="C237" s="448"/>
      <c r="D237" s="448"/>
      <c r="E237" s="448"/>
      <c r="F237" s="448"/>
      <c r="G237" s="449"/>
      <c r="H237" s="447" t="s">
        <v>14</v>
      </c>
      <c r="I237" s="448"/>
      <c r="J237" s="448"/>
      <c r="K237" s="448"/>
      <c r="L237" s="448"/>
      <c r="M237" s="448"/>
      <c r="N237" s="448"/>
      <c r="O237" s="448"/>
      <c r="P237" s="448"/>
      <c r="Q237" s="448"/>
      <c r="R237" s="448"/>
      <c r="S237" s="448"/>
      <c r="T237" s="448"/>
      <c r="U237" s="448"/>
      <c r="V237" s="448"/>
      <c r="W237" s="448"/>
      <c r="X237" s="448"/>
      <c r="Y237" s="448"/>
      <c r="Z237" s="448"/>
      <c r="AA237" s="448"/>
      <c r="AB237" s="448"/>
      <c r="AC237" s="448"/>
      <c r="AD237" s="448"/>
      <c r="AE237" s="448"/>
      <c r="AF237" s="448"/>
      <c r="AG237" s="448"/>
      <c r="AH237" s="448"/>
      <c r="AI237" s="448"/>
      <c r="AJ237" s="448"/>
      <c r="AK237" s="448"/>
      <c r="AL237" s="448"/>
      <c r="AM237" s="448"/>
      <c r="AN237" s="448"/>
      <c r="AO237" s="448"/>
      <c r="AP237" s="448"/>
      <c r="AQ237" s="448"/>
      <c r="AR237" s="448"/>
      <c r="AS237" s="448"/>
      <c r="AT237" s="448"/>
      <c r="AU237" s="448"/>
      <c r="AV237" s="448"/>
      <c r="AW237" s="448"/>
      <c r="AX237" s="448"/>
      <c r="AY237" s="448"/>
      <c r="AZ237" s="448"/>
      <c r="BA237" s="448"/>
      <c r="BB237" s="448"/>
      <c r="BC237" s="449"/>
      <c r="BD237" s="447" t="s">
        <v>70</v>
      </c>
      <c r="BE237" s="448"/>
      <c r="BF237" s="448"/>
      <c r="BG237" s="448"/>
      <c r="BH237" s="448"/>
      <c r="BI237" s="448"/>
      <c r="BJ237" s="448"/>
      <c r="BK237" s="448"/>
      <c r="BL237" s="448"/>
      <c r="BM237" s="448"/>
      <c r="BN237" s="448"/>
      <c r="BO237" s="448"/>
      <c r="BP237" s="448"/>
      <c r="BQ237" s="448"/>
      <c r="BR237" s="448"/>
      <c r="BS237" s="449"/>
      <c r="BT237" s="447" t="s">
        <v>81</v>
      </c>
      <c r="BU237" s="448"/>
      <c r="BV237" s="448"/>
      <c r="BW237" s="448"/>
      <c r="BX237" s="448"/>
      <c r="BY237" s="448"/>
      <c r="BZ237" s="448"/>
      <c r="CA237" s="448"/>
      <c r="CB237" s="448"/>
      <c r="CC237" s="448"/>
      <c r="CD237" s="448"/>
      <c r="CE237" s="448"/>
      <c r="CF237" s="448"/>
      <c r="CG237" s="448"/>
      <c r="CH237" s="448"/>
      <c r="CI237" s="449"/>
      <c r="CJ237" s="447" t="s">
        <v>48</v>
      </c>
      <c r="CK237" s="448"/>
      <c r="CL237" s="448"/>
      <c r="CM237" s="448"/>
      <c r="CN237" s="448"/>
      <c r="CO237" s="448"/>
      <c r="CP237" s="448"/>
      <c r="CQ237" s="448"/>
      <c r="CR237" s="448"/>
      <c r="CS237" s="448"/>
      <c r="CT237" s="448"/>
      <c r="CU237" s="448"/>
      <c r="CV237" s="448"/>
      <c r="CW237" s="448"/>
      <c r="CX237" s="448"/>
      <c r="CY237" s="448"/>
      <c r="CZ237" s="448"/>
      <c r="DA237" s="449"/>
    </row>
    <row r="238" spans="1:105" ht="15" x14ac:dyDescent="0.25">
      <c r="A238" s="447">
        <v>1</v>
      </c>
      <c r="B238" s="448"/>
      <c r="C238" s="448"/>
      <c r="D238" s="448"/>
      <c r="E238" s="448"/>
      <c r="F238" s="448"/>
      <c r="G238" s="449"/>
      <c r="H238" s="447">
        <v>2</v>
      </c>
      <c r="I238" s="448"/>
      <c r="J238" s="448"/>
      <c r="K238" s="448"/>
      <c r="L238" s="448"/>
      <c r="M238" s="448"/>
      <c r="N238" s="448"/>
      <c r="O238" s="448"/>
      <c r="P238" s="448"/>
      <c r="Q238" s="448"/>
      <c r="R238" s="448"/>
      <c r="S238" s="448"/>
      <c r="T238" s="448"/>
      <c r="U238" s="448"/>
      <c r="V238" s="448"/>
      <c r="W238" s="448"/>
      <c r="X238" s="448"/>
      <c r="Y238" s="448"/>
      <c r="Z238" s="448"/>
      <c r="AA238" s="448"/>
      <c r="AB238" s="448"/>
      <c r="AC238" s="448"/>
      <c r="AD238" s="448"/>
      <c r="AE238" s="448"/>
      <c r="AF238" s="448"/>
      <c r="AG238" s="448"/>
      <c r="AH238" s="448"/>
      <c r="AI238" s="448"/>
      <c r="AJ238" s="448"/>
      <c r="AK238" s="448"/>
      <c r="AL238" s="448"/>
      <c r="AM238" s="448"/>
      <c r="AN238" s="448"/>
      <c r="AO238" s="448"/>
      <c r="AP238" s="448"/>
      <c r="AQ238" s="448"/>
      <c r="AR238" s="448"/>
      <c r="AS238" s="448"/>
      <c r="AT238" s="448"/>
      <c r="AU238" s="448"/>
      <c r="AV238" s="448"/>
      <c r="AW238" s="448"/>
      <c r="AX238" s="448"/>
      <c r="AY238" s="448"/>
      <c r="AZ238" s="448"/>
      <c r="BA238" s="448"/>
      <c r="BB238" s="448"/>
      <c r="BC238" s="449"/>
      <c r="BD238" s="447">
        <v>3</v>
      </c>
      <c r="BE238" s="448"/>
      <c r="BF238" s="448"/>
      <c r="BG238" s="448"/>
      <c r="BH238" s="448"/>
      <c r="BI238" s="448"/>
      <c r="BJ238" s="448"/>
      <c r="BK238" s="448"/>
      <c r="BL238" s="448"/>
      <c r="BM238" s="448"/>
      <c r="BN238" s="448"/>
      <c r="BO238" s="448"/>
      <c r="BP238" s="448"/>
      <c r="BQ238" s="448"/>
      <c r="BR238" s="448"/>
      <c r="BS238" s="449"/>
      <c r="BT238" s="447">
        <v>4</v>
      </c>
      <c r="BU238" s="448"/>
      <c r="BV238" s="448"/>
      <c r="BW238" s="448"/>
      <c r="BX238" s="448"/>
      <c r="BY238" s="448"/>
      <c r="BZ238" s="448"/>
      <c r="CA238" s="448"/>
      <c r="CB238" s="448"/>
      <c r="CC238" s="448"/>
      <c r="CD238" s="448"/>
      <c r="CE238" s="448"/>
      <c r="CF238" s="448"/>
      <c r="CG238" s="448"/>
      <c r="CH238" s="448"/>
      <c r="CI238" s="449"/>
      <c r="CJ238" s="447">
        <v>5</v>
      </c>
      <c r="CK238" s="448"/>
      <c r="CL238" s="448"/>
      <c r="CM238" s="448"/>
      <c r="CN238" s="448"/>
      <c r="CO238" s="448"/>
      <c r="CP238" s="448"/>
      <c r="CQ238" s="448"/>
      <c r="CR238" s="448"/>
      <c r="CS238" s="448"/>
      <c r="CT238" s="448"/>
      <c r="CU238" s="448"/>
      <c r="CV238" s="448"/>
      <c r="CW238" s="448"/>
      <c r="CX238" s="448"/>
      <c r="CY238" s="448"/>
      <c r="CZ238" s="448"/>
      <c r="DA238" s="449"/>
    </row>
    <row r="239" spans="1:105" ht="15" customHeight="1" x14ac:dyDescent="0.25">
      <c r="A239" s="619" t="s">
        <v>26</v>
      </c>
      <c r="B239" s="620"/>
      <c r="C239" s="620"/>
      <c r="D239" s="620"/>
      <c r="E239" s="620"/>
      <c r="F239" s="620"/>
      <c r="G239" s="621"/>
      <c r="H239" s="516" t="s">
        <v>119</v>
      </c>
      <c r="I239" s="517"/>
      <c r="J239" s="517"/>
      <c r="K239" s="517"/>
      <c r="L239" s="517"/>
      <c r="M239" s="517"/>
      <c r="N239" s="517"/>
      <c r="O239" s="517"/>
      <c r="P239" s="517"/>
      <c r="Q239" s="517"/>
      <c r="R239" s="517"/>
      <c r="S239" s="517"/>
      <c r="T239" s="517"/>
      <c r="U239" s="517"/>
      <c r="V239" s="517"/>
      <c r="W239" s="517"/>
      <c r="X239" s="517"/>
      <c r="Y239" s="517"/>
      <c r="Z239" s="517"/>
      <c r="AA239" s="517"/>
      <c r="AB239" s="517"/>
      <c r="AC239" s="517"/>
      <c r="AD239" s="517"/>
      <c r="AE239" s="517"/>
      <c r="AF239" s="517"/>
      <c r="AG239" s="517"/>
      <c r="AH239" s="517"/>
      <c r="AI239" s="517"/>
      <c r="AJ239" s="517"/>
      <c r="AK239" s="517"/>
      <c r="AL239" s="517"/>
      <c r="AM239" s="517"/>
      <c r="AN239" s="517"/>
      <c r="AO239" s="517"/>
      <c r="AP239" s="517"/>
      <c r="AQ239" s="517"/>
      <c r="AR239" s="517"/>
      <c r="AS239" s="517"/>
      <c r="AT239" s="517"/>
      <c r="AU239" s="517"/>
      <c r="AV239" s="517"/>
      <c r="AW239" s="517"/>
      <c r="AX239" s="517"/>
      <c r="AY239" s="517"/>
      <c r="AZ239" s="517"/>
      <c r="BA239" s="517"/>
      <c r="BB239" s="517"/>
      <c r="BC239" s="518"/>
      <c r="BD239" s="623">
        <v>33</v>
      </c>
      <c r="BE239" s="624"/>
      <c r="BF239" s="624"/>
      <c r="BG239" s="624"/>
      <c r="BH239" s="624"/>
      <c r="BI239" s="624"/>
      <c r="BJ239" s="624"/>
      <c r="BK239" s="624"/>
      <c r="BL239" s="624"/>
      <c r="BM239" s="624"/>
      <c r="BN239" s="624"/>
      <c r="BO239" s="624"/>
      <c r="BP239" s="624"/>
      <c r="BQ239" s="624"/>
      <c r="BR239" s="624"/>
      <c r="BS239" s="625"/>
      <c r="BT239" s="484">
        <v>5000</v>
      </c>
      <c r="BU239" s="485"/>
      <c r="BV239" s="485"/>
      <c r="BW239" s="485"/>
      <c r="BX239" s="485"/>
      <c r="BY239" s="485"/>
      <c r="BZ239" s="485"/>
      <c r="CA239" s="485"/>
      <c r="CB239" s="485"/>
      <c r="CC239" s="485"/>
      <c r="CD239" s="485"/>
      <c r="CE239" s="485"/>
      <c r="CF239" s="485"/>
      <c r="CG239" s="485"/>
      <c r="CH239" s="485"/>
      <c r="CI239" s="486"/>
      <c r="CJ239" s="596">
        <f>BD239*BT239</f>
        <v>165000</v>
      </c>
      <c r="CK239" s="597"/>
      <c r="CL239" s="597"/>
      <c r="CM239" s="597"/>
      <c r="CN239" s="597"/>
      <c r="CO239" s="597"/>
      <c r="CP239" s="597"/>
      <c r="CQ239" s="597"/>
      <c r="CR239" s="597"/>
      <c r="CS239" s="597"/>
      <c r="CT239" s="597"/>
      <c r="CU239" s="597"/>
      <c r="CV239" s="597"/>
      <c r="CW239" s="597"/>
      <c r="CX239" s="597"/>
      <c r="CY239" s="597"/>
      <c r="CZ239" s="597"/>
      <c r="DA239" s="598"/>
    </row>
    <row r="240" spans="1:105" ht="16.5" customHeight="1" x14ac:dyDescent="0.25">
      <c r="A240" s="562" t="s">
        <v>30</v>
      </c>
      <c r="B240" s="562"/>
      <c r="C240" s="562"/>
      <c r="D240" s="562"/>
      <c r="E240" s="562"/>
      <c r="F240" s="562"/>
      <c r="G240" s="562"/>
      <c r="H240" s="622" t="s">
        <v>733</v>
      </c>
      <c r="I240" s="622"/>
      <c r="J240" s="622"/>
      <c r="K240" s="622"/>
      <c r="L240" s="622"/>
      <c r="M240" s="622"/>
      <c r="N240" s="622"/>
      <c r="O240" s="622"/>
      <c r="P240" s="622"/>
      <c r="Q240" s="622"/>
      <c r="R240" s="622"/>
      <c r="S240" s="622"/>
      <c r="T240" s="622"/>
      <c r="U240" s="622"/>
      <c r="V240" s="622"/>
      <c r="W240" s="622"/>
      <c r="X240" s="622"/>
      <c r="Y240" s="622"/>
      <c r="Z240" s="622"/>
      <c r="AA240" s="622"/>
      <c r="AB240" s="622"/>
      <c r="AC240" s="622"/>
      <c r="AD240" s="622"/>
      <c r="AE240" s="622"/>
      <c r="AF240" s="622"/>
      <c r="AG240" s="622"/>
      <c r="AH240" s="622"/>
      <c r="AI240" s="622"/>
      <c r="AJ240" s="622"/>
      <c r="AK240" s="622"/>
      <c r="AL240" s="622"/>
      <c r="AM240" s="622"/>
      <c r="AN240" s="622"/>
      <c r="AO240" s="622"/>
      <c r="AP240" s="622"/>
      <c r="AQ240" s="622"/>
      <c r="AR240" s="622"/>
      <c r="AS240" s="622"/>
      <c r="AT240" s="622"/>
      <c r="AU240" s="622"/>
      <c r="AV240" s="622"/>
      <c r="AW240" s="622"/>
      <c r="AX240" s="622"/>
      <c r="AY240" s="622"/>
      <c r="AZ240" s="622"/>
      <c r="BA240" s="622"/>
      <c r="BB240" s="622"/>
      <c r="BC240" s="622"/>
      <c r="BD240" s="623">
        <v>12</v>
      </c>
      <c r="BE240" s="624"/>
      <c r="BF240" s="624"/>
      <c r="BG240" s="624"/>
      <c r="BH240" s="624"/>
      <c r="BI240" s="624"/>
      <c r="BJ240" s="624"/>
      <c r="BK240" s="624"/>
      <c r="BL240" s="624"/>
      <c r="BM240" s="624"/>
      <c r="BN240" s="624"/>
      <c r="BO240" s="624"/>
      <c r="BP240" s="624"/>
      <c r="BQ240" s="624"/>
      <c r="BR240" s="624"/>
      <c r="BS240" s="625"/>
      <c r="BT240" s="561">
        <v>17000</v>
      </c>
      <c r="BU240" s="561"/>
      <c r="BV240" s="561"/>
      <c r="BW240" s="561"/>
      <c r="BX240" s="561"/>
      <c r="BY240" s="561"/>
      <c r="BZ240" s="561"/>
      <c r="CA240" s="561"/>
      <c r="CB240" s="561"/>
      <c r="CC240" s="561"/>
      <c r="CD240" s="561"/>
      <c r="CE240" s="561"/>
      <c r="CF240" s="561"/>
      <c r="CG240" s="561"/>
      <c r="CH240" s="561"/>
      <c r="CI240" s="561"/>
      <c r="CJ240" s="596">
        <f>BD240*BT240</f>
        <v>204000</v>
      </c>
      <c r="CK240" s="597"/>
      <c r="CL240" s="597"/>
      <c r="CM240" s="597"/>
      <c r="CN240" s="597"/>
      <c r="CO240" s="597"/>
      <c r="CP240" s="597"/>
      <c r="CQ240" s="597"/>
      <c r="CR240" s="597"/>
      <c r="CS240" s="597"/>
      <c r="CT240" s="597"/>
      <c r="CU240" s="597"/>
      <c r="CV240" s="597"/>
      <c r="CW240" s="597"/>
      <c r="CX240" s="597"/>
      <c r="CY240" s="597"/>
      <c r="CZ240" s="597"/>
      <c r="DA240" s="598"/>
    </row>
    <row r="241" spans="1:105" ht="17.25" customHeight="1" x14ac:dyDescent="0.25">
      <c r="A241" s="562" t="s">
        <v>36</v>
      </c>
      <c r="B241" s="562"/>
      <c r="C241" s="562"/>
      <c r="D241" s="562"/>
      <c r="E241" s="562"/>
      <c r="F241" s="562"/>
      <c r="G241" s="562"/>
      <c r="H241" s="622" t="s">
        <v>735</v>
      </c>
      <c r="I241" s="622"/>
      <c r="J241" s="622"/>
      <c r="K241" s="622"/>
      <c r="L241" s="622"/>
      <c r="M241" s="622"/>
      <c r="N241" s="622"/>
      <c r="O241" s="622"/>
      <c r="P241" s="622"/>
      <c r="Q241" s="622"/>
      <c r="R241" s="622"/>
      <c r="S241" s="622"/>
      <c r="T241" s="622"/>
      <c r="U241" s="622"/>
      <c r="V241" s="622"/>
      <c r="W241" s="622"/>
      <c r="X241" s="622"/>
      <c r="Y241" s="622"/>
      <c r="Z241" s="622"/>
      <c r="AA241" s="622"/>
      <c r="AB241" s="622"/>
      <c r="AC241" s="622"/>
      <c r="AD241" s="622"/>
      <c r="AE241" s="622"/>
      <c r="AF241" s="622"/>
      <c r="AG241" s="622"/>
      <c r="AH241" s="622"/>
      <c r="AI241" s="622"/>
      <c r="AJ241" s="622"/>
      <c r="AK241" s="622"/>
      <c r="AL241" s="622"/>
      <c r="AM241" s="622"/>
      <c r="AN241" s="622"/>
      <c r="AO241" s="622"/>
      <c r="AP241" s="622"/>
      <c r="AQ241" s="622"/>
      <c r="AR241" s="622"/>
      <c r="AS241" s="622"/>
      <c r="AT241" s="622"/>
      <c r="AU241" s="622"/>
      <c r="AV241" s="622"/>
      <c r="AW241" s="622"/>
      <c r="AX241" s="622"/>
      <c r="AY241" s="622"/>
      <c r="AZ241" s="622"/>
      <c r="BA241" s="622"/>
      <c r="BB241" s="622"/>
      <c r="BC241" s="622"/>
      <c r="BD241" s="623">
        <v>40</v>
      </c>
      <c r="BE241" s="624"/>
      <c r="BF241" s="624"/>
      <c r="BG241" s="624"/>
      <c r="BH241" s="624"/>
      <c r="BI241" s="624"/>
      <c r="BJ241" s="624"/>
      <c r="BK241" s="624"/>
      <c r="BL241" s="624"/>
      <c r="BM241" s="624"/>
      <c r="BN241" s="624"/>
      <c r="BO241" s="624"/>
      <c r="BP241" s="624"/>
      <c r="BQ241" s="624"/>
      <c r="BR241" s="624"/>
      <c r="BS241" s="625"/>
      <c r="BT241" s="561">
        <v>17000</v>
      </c>
      <c r="BU241" s="561"/>
      <c r="BV241" s="561"/>
      <c r="BW241" s="561"/>
      <c r="BX241" s="561"/>
      <c r="BY241" s="561"/>
      <c r="BZ241" s="561"/>
      <c r="CA241" s="561"/>
      <c r="CB241" s="561"/>
      <c r="CC241" s="561"/>
      <c r="CD241" s="561"/>
      <c r="CE241" s="561"/>
      <c r="CF241" s="561"/>
      <c r="CG241" s="561"/>
      <c r="CH241" s="561"/>
      <c r="CI241" s="561"/>
      <c r="CJ241" s="596">
        <f>BD241*BT241</f>
        <v>680000</v>
      </c>
      <c r="CK241" s="597"/>
      <c r="CL241" s="597"/>
      <c r="CM241" s="597"/>
      <c r="CN241" s="597"/>
      <c r="CO241" s="597"/>
      <c r="CP241" s="597"/>
      <c r="CQ241" s="597"/>
      <c r="CR241" s="597"/>
      <c r="CS241" s="597"/>
      <c r="CT241" s="597"/>
      <c r="CU241" s="597"/>
      <c r="CV241" s="597"/>
      <c r="CW241" s="597"/>
      <c r="CX241" s="597"/>
      <c r="CY241" s="597"/>
      <c r="CZ241" s="597"/>
      <c r="DA241" s="598"/>
    </row>
    <row r="242" spans="1:105" ht="15" customHeight="1" x14ac:dyDescent="0.25">
      <c r="A242" s="562"/>
      <c r="B242" s="562"/>
      <c r="C242" s="562"/>
      <c r="D242" s="562"/>
      <c r="E242" s="562"/>
      <c r="F242" s="562"/>
      <c r="G242" s="562"/>
      <c r="H242" s="622" t="s">
        <v>1</v>
      </c>
      <c r="I242" s="622"/>
      <c r="J242" s="622"/>
      <c r="K242" s="622"/>
      <c r="L242" s="622"/>
      <c r="M242" s="622"/>
      <c r="N242" s="622"/>
      <c r="O242" s="622"/>
      <c r="P242" s="622"/>
      <c r="Q242" s="622"/>
      <c r="R242" s="622"/>
      <c r="S242" s="622"/>
      <c r="T242" s="622"/>
      <c r="U242" s="622"/>
      <c r="V242" s="622"/>
      <c r="W242" s="622"/>
      <c r="X242" s="622"/>
      <c r="Y242" s="622"/>
      <c r="Z242" s="622"/>
      <c r="AA242" s="622"/>
      <c r="AB242" s="622"/>
      <c r="AC242" s="622"/>
      <c r="AD242" s="622"/>
      <c r="AE242" s="622"/>
      <c r="AF242" s="622"/>
      <c r="AG242" s="622"/>
      <c r="AH242" s="622"/>
      <c r="AI242" s="622"/>
      <c r="AJ242" s="622"/>
      <c r="AK242" s="622"/>
      <c r="AL242" s="622"/>
      <c r="AM242" s="622"/>
      <c r="AN242" s="622"/>
      <c r="AO242" s="622"/>
      <c r="AP242" s="622"/>
      <c r="AQ242" s="622"/>
      <c r="AR242" s="622"/>
      <c r="AS242" s="622"/>
      <c r="AT242" s="622"/>
      <c r="AU242" s="622"/>
      <c r="AV242" s="622"/>
      <c r="AW242" s="622"/>
      <c r="AX242" s="622"/>
      <c r="AY242" s="622"/>
      <c r="AZ242" s="622"/>
      <c r="BA242" s="622"/>
      <c r="BB242" s="622"/>
      <c r="BC242" s="622"/>
      <c r="BD242" s="623"/>
      <c r="BE242" s="624"/>
      <c r="BF242" s="624"/>
      <c r="BG242" s="624"/>
      <c r="BH242" s="624"/>
      <c r="BI242" s="624"/>
      <c r="BJ242" s="624"/>
      <c r="BK242" s="624"/>
      <c r="BL242" s="624"/>
      <c r="BM242" s="624"/>
      <c r="BN242" s="624"/>
      <c r="BO242" s="624"/>
      <c r="BP242" s="624"/>
      <c r="BQ242" s="624"/>
      <c r="BR242" s="624"/>
      <c r="BS242" s="625"/>
      <c r="BT242" s="561"/>
      <c r="BU242" s="561"/>
      <c r="BV242" s="561"/>
      <c r="BW242" s="561"/>
      <c r="BX242" s="561"/>
      <c r="BY242" s="561"/>
      <c r="BZ242" s="561"/>
      <c r="CA242" s="561"/>
      <c r="CB242" s="561"/>
      <c r="CC242" s="561"/>
      <c r="CD242" s="561"/>
      <c r="CE242" s="561"/>
      <c r="CF242" s="561"/>
      <c r="CG242" s="561"/>
      <c r="CH242" s="561"/>
      <c r="CI242" s="561"/>
      <c r="CJ242" s="626"/>
      <c r="CK242" s="626"/>
      <c r="CL242" s="626"/>
      <c r="CM242" s="626"/>
      <c r="CN242" s="626"/>
      <c r="CO242" s="626"/>
      <c r="CP242" s="626"/>
      <c r="CQ242" s="626"/>
      <c r="CR242" s="626"/>
      <c r="CS242" s="626"/>
      <c r="CT242" s="626"/>
      <c r="CU242" s="626"/>
      <c r="CV242" s="626"/>
      <c r="CW242" s="626"/>
      <c r="CX242" s="626"/>
      <c r="CY242" s="626"/>
      <c r="CZ242" s="626"/>
      <c r="DA242" s="626"/>
    </row>
    <row r="243" spans="1:105" ht="25.5" customHeight="1" x14ac:dyDescent="0.25">
      <c r="A243" s="562" t="s">
        <v>136</v>
      </c>
      <c r="B243" s="562"/>
      <c r="C243" s="562"/>
      <c r="D243" s="562"/>
      <c r="E243" s="562"/>
      <c r="F243" s="562"/>
      <c r="G243" s="562"/>
      <c r="H243" s="622" t="s">
        <v>736</v>
      </c>
      <c r="I243" s="622"/>
      <c r="J243" s="622"/>
      <c r="K243" s="622"/>
      <c r="L243" s="622"/>
      <c r="M243" s="622"/>
      <c r="N243" s="622"/>
      <c r="O243" s="622"/>
      <c r="P243" s="622"/>
      <c r="Q243" s="622"/>
      <c r="R243" s="622"/>
      <c r="S243" s="622"/>
      <c r="T243" s="622"/>
      <c r="U243" s="622"/>
      <c r="V243" s="622"/>
      <c r="W243" s="622"/>
      <c r="X243" s="622"/>
      <c r="Y243" s="622"/>
      <c r="Z243" s="622"/>
      <c r="AA243" s="622"/>
      <c r="AB243" s="622"/>
      <c r="AC243" s="622"/>
      <c r="AD243" s="622"/>
      <c r="AE243" s="622"/>
      <c r="AF243" s="622"/>
      <c r="AG243" s="622"/>
      <c r="AH243" s="622"/>
      <c r="AI243" s="622"/>
      <c r="AJ243" s="622"/>
      <c r="AK243" s="622"/>
      <c r="AL243" s="622"/>
      <c r="AM243" s="622"/>
      <c r="AN243" s="622"/>
      <c r="AO243" s="622"/>
      <c r="AP243" s="622"/>
      <c r="AQ243" s="622"/>
      <c r="AR243" s="622"/>
      <c r="AS243" s="622"/>
      <c r="AT243" s="622"/>
      <c r="AU243" s="622"/>
      <c r="AV243" s="622"/>
      <c r="AW243" s="622"/>
      <c r="AX243" s="622"/>
      <c r="AY243" s="622"/>
      <c r="AZ243" s="622"/>
      <c r="BA243" s="622"/>
      <c r="BB243" s="622"/>
      <c r="BC243" s="622"/>
      <c r="BD243" s="623">
        <v>22</v>
      </c>
      <c r="BE243" s="624"/>
      <c r="BF243" s="624"/>
      <c r="BG243" s="624"/>
      <c r="BH243" s="624"/>
      <c r="BI243" s="624"/>
      <c r="BJ243" s="624"/>
      <c r="BK243" s="624"/>
      <c r="BL243" s="624"/>
      <c r="BM243" s="624"/>
      <c r="BN243" s="624"/>
      <c r="BO243" s="624"/>
      <c r="BP243" s="624"/>
      <c r="BQ243" s="624"/>
      <c r="BR243" s="624"/>
      <c r="BS243" s="625"/>
      <c r="BT243" s="561">
        <v>20455</v>
      </c>
      <c r="BU243" s="561"/>
      <c r="BV243" s="561"/>
      <c r="BW243" s="561"/>
      <c r="BX243" s="561"/>
      <c r="BY243" s="561"/>
      <c r="BZ243" s="561"/>
      <c r="CA243" s="561"/>
      <c r="CB243" s="561"/>
      <c r="CC243" s="561"/>
      <c r="CD243" s="561"/>
      <c r="CE243" s="561"/>
      <c r="CF243" s="561"/>
      <c r="CG243" s="561"/>
      <c r="CH243" s="561"/>
      <c r="CI243" s="561"/>
      <c r="CJ243" s="574">
        <f>BD243*BT243-10</f>
        <v>450000</v>
      </c>
      <c r="CK243" s="574"/>
      <c r="CL243" s="574"/>
      <c r="CM243" s="574"/>
      <c r="CN243" s="574"/>
      <c r="CO243" s="574"/>
      <c r="CP243" s="574"/>
      <c r="CQ243" s="574"/>
      <c r="CR243" s="574"/>
      <c r="CS243" s="574"/>
      <c r="CT243" s="574"/>
      <c r="CU243" s="574"/>
      <c r="CV243" s="574"/>
      <c r="CW243" s="574"/>
      <c r="CX243" s="574"/>
      <c r="CY243" s="574"/>
      <c r="CZ243" s="574"/>
      <c r="DA243" s="574"/>
    </row>
    <row r="244" spans="1:105" ht="36.75" customHeight="1" x14ac:dyDescent="0.25">
      <c r="A244" s="562" t="s">
        <v>137</v>
      </c>
      <c r="B244" s="562"/>
      <c r="C244" s="562"/>
      <c r="D244" s="562"/>
      <c r="E244" s="562"/>
      <c r="F244" s="562"/>
      <c r="G244" s="562"/>
      <c r="H244" s="622" t="s">
        <v>737</v>
      </c>
      <c r="I244" s="622"/>
      <c r="J244" s="622"/>
      <c r="K244" s="622"/>
      <c r="L244" s="622"/>
      <c r="M244" s="622"/>
      <c r="N244" s="622"/>
      <c r="O244" s="622"/>
      <c r="P244" s="622"/>
      <c r="Q244" s="622"/>
      <c r="R244" s="622"/>
      <c r="S244" s="622"/>
      <c r="T244" s="622"/>
      <c r="U244" s="622"/>
      <c r="V244" s="622"/>
      <c r="W244" s="622"/>
      <c r="X244" s="622"/>
      <c r="Y244" s="622"/>
      <c r="Z244" s="622"/>
      <c r="AA244" s="622"/>
      <c r="AB244" s="622"/>
      <c r="AC244" s="622"/>
      <c r="AD244" s="622"/>
      <c r="AE244" s="622"/>
      <c r="AF244" s="622"/>
      <c r="AG244" s="622"/>
      <c r="AH244" s="622"/>
      <c r="AI244" s="622"/>
      <c r="AJ244" s="622"/>
      <c r="AK244" s="622"/>
      <c r="AL244" s="622"/>
      <c r="AM244" s="622"/>
      <c r="AN244" s="622"/>
      <c r="AO244" s="622"/>
      <c r="AP244" s="622"/>
      <c r="AQ244" s="622"/>
      <c r="AR244" s="622"/>
      <c r="AS244" s="622"/>
      <c r="AT244" s="622"/>
      <c r="AU244" s="622"/>
      <c r="AV244" s="622"/>
      <c r="AW244" s="622"/>
      <c r="AX244" s="622"/>
      <c r="AY244" s="622"/>
      <c r="AZ244" s="622"/>
      <c r="BA244" s="622"/>
      <c r="BB244" s="622"/>
      <c r="BC244" s="622"/>
      <c r="BD244" s="623">
        <v>66</v>
      </c>
      <c r="BE244" s="624"/>
      <c r="BF244" s="624"/>
      <c r="BG244" s="624"/>
      <c r="BH244" s="624"/>
      <c r="BI244" s="624"/>
      <c r="BJ244" s="624"/>
      <c r="BK244" s="624"/>
      <c r="BL244" s="624"/>
      <c r="BM244" s="624"/>
      <c r="BN244" s="624"/>
      <c r="BO244" s="624"/>
      <c r="BP244" s="624"/>
      <c r="BQ244" s="624"/>
      <c r="BR244" s="624"/>
      <c r="BS244" s="625"/>
      <c r="BT244" s="561">
        <v>1500</v>
      </c>
      <c r="BU244" s="561"/>
      <c r="BV244" s="561"/>
      <c r="BW244" s="561"/>
      <c r="BX244" s="561"/>
      <c r="BY244" s="561"/>
      <c r="BZ244" s="561"/>
      <c r="CA244" s="561"/>
      <c r="CB244" s="561"/>
      <c r="CC244" s="561"/>
      <c r="CD244" s="561"/>
      <c r="CE244" s="561"/>
      <c r="CF244" s="561"/>
      <c r="CG244" s="561"/>
      <c r="CH244" s="561"/>
      <c r="CI244" s="561"/>
      <c r="CJ244" s="574">
        <f>BD244*BT244</f>
        <v>99000</v>
      </c>
      <c r="CK244" s="574"/>
      <c r="CL244" s="574"/>
      <c r="CM244" s="574"/>
      <c r="CN244" s="574"/>
      <c r="CO244" s="574"/>
      <c r="CP244" s="574"/>
      <c r="CQ244" s="574"/>
      <c r="CR244" s="574"/>
      <c r="CS244" s="574"/>
      <c r="CT244" s="574"/>
      <c r="CU244" s="574"/>
      <c r="CV244" s="574"/>
      <c r="CW244" s="574"/>
      <c r="CX244" s="574"/>
      <c r="CY244" s="574"/>
      <c r="CZ244" s="574"/>
      <c r="DA244" s="574"/>
    </row>
    <row r="245" spans="1:105" ht="15" customHeight="1" x14ac:dyDescent="0.25">
      <c r="A245" s="562"/>
      <c r="B245" s="562"/>
      <c r="C245" s="562"/>
      <c r="D245" s="562"/>
      <c r="E245" s="562"/>
      <c r="F245" s="562"/>
      <c r="G245" s="562"/>
      <c r="H245" s="660" t="s">
        <v>7</v>
      </c>
      <c r="I245" s="660"/>
      <c r="J245" s="660"/>
      <c r="K245" s="660"/>
      <c r="L245" s="660"/>
      <c r="M245" s="660"/>
      <c r="N245" s="660"/>
      <c r="O245" s="660"/>
      <c r="P245" s="660"/>
      <c r="Q245" s="660"/>
      <c r="R245" s="660"/>
      <c r="S245" s="660"/>
      <c r="T245" s="660"/>
      <c r="U245" s="660"/>
      <c r="V245" s="660"/>
      <c r="W245" s="660"/>
      <c r="X245" s="660"/>
      <c r="Y245" s="660"/>
      <c r="Z245" s="660"/>
      <c r="AA245" s="660"/>
      <c r="AB245" s="660"/>
      <c r="AC245" s="660"/>
      <c r="AD245" s="660"/>
      <c r="AE245" s="660"/>
      <c r="AF245" s="660"/>
      <c r="AG245" s="660"/>
      <c r="AH245" s="660"/>
      <c r="AI245" s="660"/>
      <c r="AJ245" s="660"/>
      <c r="AK245" s="660"/>
      <c r="AL245" s="660"/>
      <c r="AM245" s="660"/>
      <c r="AN245" s="660"/>
      <c r="AO245" s="660"/>
      <c r="AP245" s="660"/>
      <c r="AQ245" s="660"/>
      <c r="AR245" s="660"/>
      <c r="AS245" s="660"/>
      <c r="AT245" s="660"/>
      <c r="AU245" s="660"/>
      <c r="AV245" s="660"/>
      <c r="AW245" s="660"/>
      <c r="AX245" s="660"/>
      <c r="AY245" s="660"/>
      <c r="AZ245" s="660"/>
      <c r="BA245" s="660"/>
      <c r="BB245" s="660"/>
      <c r="BC245" s="660"/>
      <c r="BD245" s="623"/>
      <c r="BE245" s="624"/>
      <c r="BF245" s="624"/>
      <c r="BG245" s="624"/>
      <c r="BH245" s="624"/>
      <c r="BI245" s="624"/>
      <c r="BJ245" s="624"/>
      <c r="BK245" s="624"/>
      <c r="BL245" s="624"/>
      <c r="BM245" s="624"/>
      <c r="BN245" s="624"/>
      <c r="BO245" s="624"/>
      <c r="BP245" s="624"/>
      <c r="BQ245" s="624"/>
      <c r="BR245" s="624"/>
      <c r="BS245" s="625"/>
      <c r="BT245" s="561" t="s">
        <v>8</v>
      </c>
      <c r="BU245" s="561"/>
      <c r="BV245" s="561"/>
      <c r="BW245" s="561"/>
      <c r="BX245" s="561"/>
      <c r="BY245" s="561"/>
      <c r="BZ245" s="561"/>
      <c r="CA245" s="561"/>
      <c r="CB245" s="561"/>
      <c r="CC245" s="561"/>
      <c r="CD245" s="561"/>
      <c r="CE245" s="561"/>
      <c r="CF245" s="561"/>
      <c r="CG245" s="561"/>
      <c r="CH245" s="561"/>
      <c r="CI245" s="561"/>
      <c r="CJ245" s="626">
        <f>CJ239+CJ241+CJ240</f>
        <v>1049000</v>
      </c>
      <c r="CK245" s="626"/>
      <c r="CL245" s="626"/>
      <c r="CM245" s="626"/>
      <c r="CN245" s="626"/>
      <c r="CO245" s="626"/>
      <c r="CP245" s="626"/>
      <c r="CQ245" s="626"/>
      <c r="CR245" s="626"/>
      <c r="CS245" s="626"/>
      <c r="CT245" s="626"/>
      <c r="CU245" s="626"/>
      <c r="CV245" s="626"/>
      <c r="CW245" s="626"/>
      <c r="CX245" s="626"/>
      <c r="CY245" s="626"/>
      <c r="CZ245" s="626"/>
      <c r="DA245" s="626"/>
    </row>
    <row r="246" spans="1:105" ht="7.5" customHeight="1" x14ac:dyDescent="0.25"/>
    <row r="247" spans="1:105" ht="15" customHeight="1" x14ac:dyDescent="0.25">
      <c r="A247" s="659" t="s">
        <v>158</v>
      </c>
      <c r="B247" s="659"/>
      <c r="C247" s="659"/>
      <c r="D247" s="659"/>
      <c r="E247" s="659"/>
      <c r="F247" s="659"/>
      <c r="G247" s="659"/>
      <c r="H247" s="659"/>
      <c r="I247" s="659"/>
      <c r="J247" s="659"/>
      <c r="K247" s="659"/>
      <c r="L247" s="659"/>
      <c r="M247" s="659"/>
      <c r="N247" s="659"/>
      <c r="O247" s="659"/>
      <c r="P247" s="659"/>
      <c r="Q247" s="659"/>
      <c r="R247" s="659"/>
      <c r="S247" s="659"/>
      <c r="T247" s="659"/>
      <c r="U247" s="659"/>
      <c r="V247" s="659"/>
      <c r="W247" s="659"/>
      <c r="X247" s="659"/>
      <c r="Y247" s="659"/>
      <c r="Z247" s="659"/>
      <c r="AA247" s="659"/>
      <c r="AB247" s="659"/>
      <c r="AC247" s="659"/>
      <c r="AD247" s="659"/>
      <c r="AE247" s="659"/>
      <c r="AF247" s="659"/>
      <c r="AG247" s="659"/>
      <c r="AH247" s="659"/>
      <c r="AI247" s="659"/>
      <c r="AJ247" s="659"/>
      <c r="AK247" s="659"/>
      <c r="AL247" s="659"/>
      <c r="AM247" s="659"/>
      <c r="AN247" s="659"/>
      <c r="AO247" s="659"/>
      <c r="AP247" s="659"/>
      <c r="AQ247" s="659"/>
      <c r="AR247" s="659"/>
      <c r="AS247" s="659"/>
      <c r="AT247" s="659"/>
      <c r="AU247" s="659"/>
      <c r="AV247" s="659"/>
      <c r="AW247" s="659"/>
      <c r="AX247" s="659"/>
      <c r="AY247" s="659"/>
      <c r="AZ247" s="659"/>
      <c r="BA247" s="659"/>
      <c r="BB247" s="659"/>
      <c r="BC247" s="659"/>
      <c r="BD247" s="659"/>
      <c r="BE247" s="659"/>
      <c r="BF247" s="659"/>
      <c r="BG247" s="659"/>
      <c r="BH247" s="659"/>
      <c r="BI247" s="659"/>
      <c r="BJ247" s="659"/>
      <c r="BK247" s="659"/>
      <c r="BL247" s="659"/>
      <c r="BM247" s="659"/>
      <c r="BN247" s="659"/>
      <c r="BO247" s="659"/>
      <c r="BP247" s="659"/>
      <c r="BQ247" s="659"/>
      <c r="BR247" s="659"/>
      <c r="BS247" s="659"/>
      <c r="BT247" s="659"/>
      <c r="BU247" s="659"/>
      <c r="BV247" s="659"/>
      <c r="BW247" s="659"/>
      <c r="BX247" s="659"/>
      <c r="BY247" s="659"/>
      <c r="BZ247" s="659"/>
      <c r="CA247" s="659"/>
      <c r="CB247" s="659"/>
      <c r="CC247" s="659"/>
      <c r="CD247" s="659"/>
      <c r="CE247" s="659"/>
      <c r="CF247" s="659"/>
      <c r="CG247" s="659"/>
      <c r="CH247" s="659"/>
      <c r="CI247" s="659"/>
      <c r="CJ247" s="659"/>
      <c r="CK247" s="659"/>
      <c r="CL247" s="659"/>
      <c r="CM247" s="659"/>
      <c r="CN247" s="659"/>
      <c r="CO247" s="659"/>
      <c r="CP247" s="659"/>
      <c r="CQ247" s="659"/>
      <c r="CR247" s="659"/>
      <c r="CS247" s="659"/>
      <c r="CT247" s="659"/>
      <c r="CU247" s="659"/>
      <c r="CV247" s="659"/>
      <c r="CW247" s="659"/>
      <c r="CX247" s="659"/>
      <c r="CY247" s="659"/>
      <c r="CZ247" s="659"/>
      <c r="DA247" s="659"/>
    </row>
    <row r="248" spans="1:105" ht="11.25" customHeight="1" x14ac:dyDescent="0.25"/>
    <row r="249" spans="1:105" ht="23.25" customHeight="1" x14ac:dyDescent="0.25">
      <c r="A249" s="466" t="s">
        <v>0</v>
      </c>
      <c r="B249" s="467"/>
      <c r="C249" s="467"/>
      <c r="D249" s="467"/>
      <c r="E249" s="467"/>
      <c r="F249" s="467"/>
      <c r="G249" s="468"/>
      <c r="H249" s="466" t="s">
        <v>14</v>
      </c>
      <c r="I249" s="467"/>
      <c r="J249" s="467"/>
      <c r="K249" s="467"/>
      <c r="L249" s="467"/>
      <c r="M249" s="467"/>
      <c r="N249" s="467"/>
      <c r="O249" s="467"/>
      <c r="P249" s="467"/>
      <c r="Q249" s="467"/>
      <c r="R249" s="467"/>
      <c r="S249" s="467"/>
      <c r="T249" s="467"/>
      <c r="U249" s="467"/>
      <c r="V249" s="467"/>
      <c r="W249" s="467"/>
      <c r="X249" s="467"/>
      <c r="Y249" s="467"/>
      <c r="Z249" s="467"/>
      <c r="AA249" s="467"/>
      <c r="AB249" s="467"/>
      <c r="AC249" s="467"/>
      <c r="AD249" s="467"/>
      <c r="AE249" s="467"/>
      <c r="AF249" s="467"/>
      <c r="AG249" s="467"/>
      <c r="AH249" s="467"/>
      <c r="AI249" s="467"/>
      <c r="AJ249" s="467"/>
      <c r="AK249" s="467"/>
      <c r="AL249" s="467"/>
      <c r="AM249" s="467"/>
      <c r="AN249" s="467"/>
      <c r="AO249" s="467"/>
      <c r="AP249" s="467"/>
      <c r="AQ249" s="467"/>
      <c r="AR249" s="467"/>
      <c r="AS249" s="467"/>
      <c r="AT249" s="467"/>
      <c r="AU249" s="467"/>
      <c r="AV249" s="467"/>
      <c r="AW249" s="467"/>
      <c r="AX249" s="467"/>
      <c r="AY249" s="467"/>
      <c r="AZ249" s="467"/>
      <c r="BA249" s="467"/>
      <c r="BB249" s="467"/>
      <c r="BC249" s="468"/>
      <c r="BD249" s="466" t="s">
        <v>70</v>
      </c>
      <c r="BE249" s="467"/>
      <c r="BF249" s="467"/>
      <c r="BG249" s="467"/>
      <c r="BH249" s="467"/>
      <c r="BI249" s="467"/>
      <c r="BJ249" s="467"/>
      <c r="BK249" s="467"/>
      <c r="BL249" s="467"/>
      <c r="BM249" s="467"/>
      <c r="BN249" s="467"/>
      <c r="BO249" s="467"/>
      <c r="BP249" s="467"/>
      <c r="BQ249" s="467"/>
      <c r="BR249" s="467"/>
      <c r="BS249" s="468"/>
      <c r="BT249" s="466" t="s">
        <v>81</v>
      </c>
      <c r="BU249" s="467"/>
      <c r="BV249" s="467"/>
      <c r="BW249" s="467"/>
      <c r="BX249" s="467"/>
      <c r="BY249" s="467"/>
      <c r="BZ249" s="467"/>
      <c r="CA249" s="467"/>
      <c r="CB249" s="467"/>
      <c r="CC249" s="467"/>
      <c r="CD249" s="467"/>
      <c r="CE249" s="467"/>
      <c r="CF249" s="467"/>
      <c r="CG249" s="467"/>
      <c r="CH249" s="467"/>
      <c r="CI249" s="468"/>
      <c r="CJ249" s="466" t="s">
        <v>48</v>
      </c>
      <c r="CK249" s="467"/>
      <c r="CL249" s="467"/>
      <c r="CM249" s="467"/>
      <c r="CN249" s="467"/>
      <c r="CO249" s="467"/>
      <c r="CP249" s="467"/>
      <c r="CQ249" s="467"/>
      <c r="CR249" s="467"/>
      <c r="CS249" s="467"/>
      <c r="CT249" s="467"/>
      <c r="CU249" s="467"/>
      <c r="CV249" s="467"/>
      <c r="CW249" s="467"/>
      <c r="CX249" s="467"/>
      <c r="CY249" s="467"/>
      <c r="CZ249" s="467"/>
      <c r="DA249" s="468"/>
    </row>
    <row r="250" spans="1:105" ht="15" customHeight="1" x14ac:dyDescent="0.25">
      <c r="A250" s="472">
        <v>1</v>
      </c>
      <c r="B250" s="472"/>
      <c r="C250" s="472"/>
      <c r="D250" s="472"/>
      <c r="E250" s="472"/>
      <c r="F250" s="472"/>
      <c r="G250" s="472"/>
      <c r="H250" s="472">
        <v>2</v>
      </c>
      <c r="I250" s="472"/>
      <c r="J250" s="472"/>
      <c r="K250" s="472"/>
      <c r="L250" s="472"/>
      <c r="M250" s="472"/>
      <c r="N250" s="472"/>
      <c r="O250" s="472"/>
      <c r="P250" s="472"/>
      <c r="Q250" s="472"/>
      <c r="R250" s="472"/>
      <c r="S250" s="472"/>
      <c r="T250" s="472"/>
      <c r="U250" s="472"/>
      <c r="V250" s="472"/>
      <c r="W250" s="472"/>
      <c r="X250" s="472"/>
      <c r="Y250" s="472"/>
      <c r="Z250" s="472"/>
      <c r="AA250" s="472"/>
      <c r="AB250" s="472"/>
      <c r="AC250" s="472"/>
      <c r="AD250" s="472"/>
      <c r="AE250" s="472"/>
      <c r="AF250" s="472"/>
      <c r="AG250" s="472"/>
      <c r="AH250" s="472"/>
      <c r="AI250" s="472"/>
      <c r="AJ250" s="472"/>
      <c r="AK250" s="472"/>
      <c r="AL250" s="472"/>
      <c r="AM250" s="472"/>
      <c r="AN250" s="472"/>
      <c r="AO250" s="472"/>
      <c r="AP250" s="472"/>
      <c r="AQ250" s="472"/>
      <c r="AR250" s="472"/>
      <c r="AS250" s="472"/>
      <c r="AT250" s="472"/>
      <c r="AU250" s="472"/>
      <c r="AV250" s="472"/>
      <c r="AW250" s="472"/>
      <c r="AX250" s="472"/>
      <c r="AY250" s="472"/>
      <c r="AZ250" s="472"/>
      <c r="BA250" s="472"/>
      <c r="BB250" s="472"/>
      <c r="BC250" s="472"/>
      <c r="BD250" s="472">
        <v>3</v>
      </c>
      <c r="BE250" s="472"/>
      <c r="BF250" s="472"/>
      <c r="BG250" s="472"/>
      <c r="BH250" s="472"/>
      <c r="BI250" s="472"/>
      <c r="BJ250" s="472"/>
      <c r="BK250" s="472"/>
      <c r="BL250" s="472"/>
      <c r="BM250" s="472"/>
      <c r="BN250" s="472"/>
      <c r="BO250" s="472"/>
      <c r="BP250" s="472"/>
      <c r="BQ250" s="472"/>
      <c r="BR250" s="472"/>
      <c r="BS250" s="472"/>
      <c r="BT250" s="472">
        <v>4</v>
      </c>
      <c r="BU250" s="472"/>
      <c r="BV250" s="472"/>
      <c r="BW250" s="472"/>
      <c r="BX250" s="472"/>
      <c r="BY250" s="472"/>
      <c r="BZ250" s="472"/>
      <c r="CA250" s="472"/>
      <c r="CB250" s="472"/>
      <c r="CC250" s="472"/>
      <c r="CD250" s="472"/>
      <c r="CE250" s="472"/>
      <c r="CF250" s="472"/>
      <c r="CG250" s="472"/>
      <c r="CH250" s="472"/>
      <c r="CI250" s="472"/>
      <c r="CJ250" s="472">
        <v>5</v>
      </c>
      <c r="CK250" s="472"/>
      <c r="CL250" s="472"/>
      <c r="CM250" s="472"/>
      <c r="CN250" s="472"/>
      <c r="CO250" s="472"/>
      <c r="CP250" s="472"/>
      <c r="CQ250" s="472"/>
      <c r="CR250" s="472"/>
      <c r="CS250" s="472"/>
      <c r="CT250" s="472"/>
      <c r="CU250" s="472"/>
      <c r="CV250" s="472"/>
      <c r="CW250" s="472"/>
      <c r="CX250" s="472"/>
      <c r="CY250" s="472"/>
      <c r="CZ250" s="472"/>
      <c r="DA250" s="472"/>
    </row>
    <row r="251" spans="1:105" s="6" customFormat="1" ht="12" customHeight="1" x14ac:dyDescent="0.2">
      <c r="A251" s="411" t="s">
        <v>26</v>
      </c>
      <c r="B251" s="411"/>
      <c r="C251" s="411"/>
      <c r="D251" s="411"/>
      <c r="E251" s="411"/>
      <c r="F251" s="411"/>
      <c r="G251" s="411"/>
      <c r="H251" s="418" t="s">
        <v>765</v>
      </c>
      <c r="I251" s="418"/>
      <c r="J251" s="418"/>
      <c r="K251" s="418"/>
      <c r="L251" s="418"/>
      <c r="M251" s="418"/>
      <c r="N251" s="418"/>
      <c r="O251" s="418"/>
      <c r="P251" s="418"/>
      <c r="Q251" s="418"/>
      <c r="R251" s="418"/>
      <c r="S251" s="418"/>
      <c r="T251" s="418"/>
      <c r="U251" s="418"/>
      <c r="V251" s="418"/>
      <c r="W251" s="418"/>
      <c r="X251" s="418"/>
      <c r="Y251" s="418"/>
      <c r="Z251" s="418"/>
      <c r="AA251" s="418"/>
      <c r="AB251" s="418"/>
      <c r="AC251" s="418"/>
      <c r="AD251" s="418"/>
      <c r="AE251" s="418"/>
      <c r="AF251" s="418"/>
      <c r="AG251" s="418"/>
      <c r="AH251" s="418"/>
      <c r="AI251" s="418"/>
      <c r="AJ251" s="418"/>
      <c r="AK251" s="418"/>
      <c r="AL251" s="418"/>
      <c r="AM251" s="418"/>
      <c r="AN251" s="418"/>
      <c r="AO251" s="418"/>
      <c r="AP251" s="418"/>
      <c r="AQ251" s="418"/>
      <c r="AR251" s="418"/>
      <c r="AS251" s="418"/>
      <c r="AT251" s="418"/>
      <c r="AU251" s="418"/>
      <c r="AV251" s="418"/>
      <c r="AW251" s="418"/>
      <c r="AX251" s="418"/>
      <c r="AY251" s="418"/>
      <c r="AZ251" s="418"/>
      <c r="BA251" s="418"/>
      <c r="BB251" s="418"/>
      <c r="BC251" s="418"/>
      <c r="BD251" s="404">
        <v>5</v>
      </c>
      <c r="BE251" s="404"/>
      <c r="BF251" s="404"/>
      <c r="BG251" s="404"/>
      <c r="BH251" s="404"/>
      <c r="BI251" s="404"/>
      <c r="BJ251" s="404"/>
      <c r="BK251" s="404"/>
      <c r="BL251" s="404"/>
      <c r="BM251" s="404"/>
      <c r="BN251" s="404"/>
      <c r="BO251" s="404"/>
      <c r="BP251" s="404"/>
      <c r="BQ251" s="404"/>
      <c r="BR251" s="404"/>
      <c r="BS251" s="404"/>
      <c r="BT251" s="551">
        <v>30000</v>
      </c>
      <c r="BU251" s="551"/>
      <c r="BV251" s="551"/>
      <c r="BW251" s="551"/>
      <c r="BX251" s="551"/>
      <c r="BY251" s="551"/>
      <c r="BZ251" s="551"/>
      <c r="CA251" s="551"/>
      <c r="CB251" s="551"/>
      <c r="CC251" s="551"/>
      <c r="CD251" s="551"/>
      <c r="CE251" s="551"/>
      <c r="CF251" s="551"/>
      <c r="CG251" s="551"/>
      <c r="CH251" s="551"/>
      <c r="CI251" s="551"/>
      <c r="CJ251" s="551">
        <f>BD251*BT251</f>
        <v>150000</v>
      </c>
      <c r="CK251" s="551"/>
      <c r="CL251" s="551"/>
      <c r="CM251" s="551"/>
      <c r="CN251" s="551"/>
      <c r="CO251" s="551"/>
      <c r="CP251" s="551"/>
      <c r="CQ251" s="551"/>
      <c r="CR251" s="551"/>
      <c r="CS251" s="551"/>
      <c r="CT251" s="551"/>
      <c r="CU251" s="551"/>
      <c r="CV251" s="551"/>
      <c r="CW251" s="551"/>
      <c r="CX251" s="551"/>
      <c r="CY251" s="551"/>
      <c r="CZ251" s="551"/>
      <c r="DA251" s="551"/>
    </row>
    <row r="252" spans="1:105" s="6" customFormat="1" ht="14.25" customHeight="1" x14ac:dyDescent="0.2">
      <c r="A252" s="411" t="s">
        <v>30</v>
      </c>
      <c r="B252" s="411"/>
      <c r="C252" s="411"/>
      <c r="D252" s="411"/>
      <c r="E252" s="411"/>
      <c r="F252" s="411"/>
      <c r="G252" s="411"/>
      <c r="H252" s="418" t="s">
        <v>763</v>
      </c>
      <c r="I252" s="418"/>
      <c r="J252" s="418"/>
      <c r="K252" s="418"/>
      <c r="L252" s="418"/>
      <c r="M252" s="418"/>
      <c r="N252" s="418"/>
      <c r="O252" s="418"/>
      <c r="P252" s="418"/>
      <c r="Q252" s="418"/>
      <c r="R252" s="418"/>
      <c r="S252" s="418"/>
      <c r="T252" s="418"/>
      <c r="U252" s="418"/>
      <c r="V252" s="418"/>
      <c r="W252" s="418"/>
      <c r="X252" s="418"/>
      <c r="Y252" s="418"/>
      <c r="Z252" s="418"/>
      <c r="AA252" s="418"/>
      <c r="AB252" s="418"/>
      <c r="AC252" s="418"/>
      <c r="AD252" s="418"/>
      <c r="AE252" s="418"/>
      <c r="AF252" s="418"/>
      <c r="AG252" s="418"/>
      <c r="AH252" s="418"/>
      <c r="AI252" s="418"/>
      <c r="AJ252" s="418"/>
      <c r="AK252" s="418"/>
      <c r="AL252" s="418"/>
      <c r="AM252" s="418"/>
      <c r="AN252" s="418"/>
      <c r="AO252" s="418"/>
      <c r="AP252" s="418"/>
      <c r="AQ252" s="418"/>
      <c r="AR252" s="418"/>
      <c r="AS252" s="418"/>
      <c r="AT252" s="418"/>
      <c r="AU252" s="418"/>
      <c r="AV252" s="418"/>
      <c r="AW252" s="418"/>
      <c r="AX252" s="418"/>
      <c r="AY252" s="418"/>
      <c r="AZ252" s="418"/>
      <c r="BA252" s="418"/>
      <c r="BB252" s="418"/>
      <c r="BC252" s="418"/>
      <c r="BD252" s="404">
        <v>3</v>
      </c>
      <c r="BE252" s="404"/>
      <c r="BF252" s="404"/>
      <c r="BG252" s="404"/>
      <c r="BH252" s="404"/>
      <c r="BI252" s="404"/>
      <c r="BJ252" s="404"/>
      <c r="BK252" s="404"/>
      <c r="BL252" s="404"/>
      <c r="BM252" s="404"/>
      <c r="BN252" s="404"/>
      <c r="BO252" s="404"/>
      <c r="BP252" s="404"/>
      <c r="BQ252" s="404"/>
      <c r="BR252" s="404"/>
      <c r="BS252" s="404"/>
      <c r="BT252" s="551">
        <v>50000</v>
      </c>
      <c r="BU252" s="551"/>
      <c r="BV252" s="551"/>
      <c r="BW252" s="551"/>
      <c r="BX252" s="551"/>
      <c r="BY252" s="551"/>
      <c r="BZ252" s="551"/>
      <c r="CA252" s="551"/>
      <c r="CB252" s="551"/>
      <c r="CC252" s="551"/>
      <c r="CD252" s="551"/>
      <c r="CE252" s="551"/>
      <c r="CF252" s="551"/>
      <c r="CG252" s="551"/>
      <c r="CH252" s="551"/>
      <c r="CI252" s="551"/>
      <c r="CJ252" s="551">
        <f>BD252*BT252</f>
        <v>150000</v>
      </c>
      <c r="CK252" s="551"/>
      <c r="CL252" s="551"/>
      <c r="CM252" s="551"/>
      <c r="CN252" s="551"/>
      <c r="CO252" s="551"/>
      <c r="CP252" s="551"/>
      <c r="CQ252" s="551"/>
      <c r="CR252" s="551"/>
      <c r="CS252" s="551"/>
      <c r="CT252" s="551"/>
      <c r="CU252" s="551"/>
      <c r="CV252" s="551"/>
      <c r="CW252" s="551"/>
      <c r="CX252" s="551"/>
      <c r="CY252" s="551"/>
      <c r="CZ252" s="551"/>
      <c r="DA252" s="551"/>
    </row>
    <row r="253" spans="1:105" s="6" customFormat="1" ht="14.25" x14ac:dyDescent="0.2">
      <c r="A253" s="411"/>
      <c r="B253" s="411"/>
      <c r="C253" s="411"/>
      <c r="D253" s="411"/>
      <c r="E253" s="411"/>
      <c r="F253" s="411"/>
      <c r="G253" s="411"/>
      <c r="H253" s="473" t="s">
        <v>7</v>
      </c>
      <c r="I253" s="473"/>
      <c r="J253" s="473"/>
      <c r="K253" s="473"/>
      <c r="L253" s="473"/>
      <c r="M253" s="473"/>
      <c r="N253" s="473"/>
      <c r="O253" s="473"/>
      <c r="P253" s="473"/>
      <c r="Q253" s="473"/>
      <c r="R253" s="473"/>
      <c r="S253" s="473"/>
      <c r="T253" s="473"/>
      <c r="U253" s="473"/>
      <c r="V253" s="473"/>
      <c r="W253" s="473"/>
      <c r="X253" s="473"/>
      <c r="Y253" s="473"/>
      <c r="Z253" s="473"/>
      <c r="AA253" s="473"/>
      <c r="AB253" s="473"/>
      <c r="AC253" s="473"/>
      <c r="AD253" s="473"/>
      <c r="AE253" s="473"/>
      <c r="AF253" s="473"/>
      <c r="AG253" s="473"/>
      <c r="AH253" s="473"/>
      <c r="AI253" s="473"/>
      <c r="AJ253" s="473"/>
      <c r="AK253" s="473"/>
      <c r="AL253" s="473"/>
      <c r="AM253" s="473"/>
      <c r="AN253" s="473"/>
      <c r="AO253" s="473"/>
      <c r="AP253" s="473"/>
      <c r="AQ253" s="473"/>
      <c r="AR253" s="473"/>
      <c r="AS253" s="473"/>
      <c r="AT253" s="473"/>
      <c r="AU253" s="473"/>
      <c r="AV253" s="473"/>
      <c r="AW253" s="473"/>
      <c r="AX253" s="473"/>
      <c r="AY253" s="473"/>
      <c r="AZ253" s="473"/>
      <c r="BA253" s="473"/>
      <c r="BB253" s="473"/>
      <c r="BC253" s="474"/>
      <c r="BD253" s="404"/>
      <c r="BE253" s="404"/>
      <c r="BF253" s="404"/>
      <c r="BG253" s="404"/>
      <c r="BH253" s="404"/>
      <c r="BI253" s="404"/>
      <c r="BJ253" s="404"/>
      <c r="BK253" s="404"/>
      <c r="BL253" s="404"/>
      <c r="BM253" s="404"/>
      <c r="BN253" s="404"/>
      <c r="BO253" s="404"/>
      <c r="BP253" s="404"/>
      <c r="BQ253" s="404"/>
      <c r="BR253" s="404"/>
      <c r="BS253" s="404"/>
      <c r="BT253" s="404" t="s">
        <v>8</v>
      </c>
      <c r="BU253" s="404"/>
      <c r="BV253" s="404"/>
      <c r="BW253" s="404"/>
      <c r="BX253" s="404"/>
      <c r="BY253" s="404"/>
      <c r="BZ253" s="404"/>
      <c r="CA253" s="404"/>
      <c r="CB253" s="404"/>
      <c r="CC253" s="404"/>
      <c r="CD253" s="404"/>
      <c r="CE253" s="404"/>
      <c r="CF253" s="404"/>
      <c r="CG253" s="404"/>
      <c r="CH253" s="404"/>
      <c r="CI253" s="404"/>
      <c r="CJ253" s="589">
        <f>SUM(CJ251:DA252)</f>
        <v>300000</v>
      </c>
      <c r="CK253" s="589"/>
      <c r="CL253" s="589"/>
      <c r="CM253" s="589"/>
      <c r="CN253" s="589"/>
      <c r="CO253" s="589"/>
      <c r="CP253" s="589"/>
      <c r="CQ253" s="589"/>
      <c r="CR253" s="589"/>
      <c r="CS253" s="589"/>
      <c r="CT253" s="589"/>
      <c r="CU253" s="589"/>
      <c r="CV253" s="589"/>
      <c r="CW253" s="589"/>
      <c r="CX253" s="589"/>
      <c r="CY253" s="589"/>
      <c r="CZ253" s="589"/>
      <c r="DA253" s="589"/>
    </row>
    <row r="254" spans="1:105" ht="9.75" customHeight="1" x14ac:dyDescent="0.25"/>
    <row r="255" spans="1:105" ht="29.25" customHeight="1" x14ac:dyDescent="0.25">
      <c r="A255" s="659" t="s">
        <v>159</v>
      </c>
      <c r="B255" s="659"/>
      <c r="C255" s="659"/>
      <c r="D255" s="659"/>
      <c r="E255" s="659"/>
      <c r="F255" s="659"/>
      <c r="G255" s="659"/>
      <c r="H255" s="659"/>
      <c r="I255" s="659"/>
      <c r="J255" s="659"/>
      <c r="K255" s="659"/>
      <c r="L255" s="659"/>
      <c r="M255" s="659"/>
      <c r="N255" s="659"/>
      <c r="O255" s="659"/>
      <c r="P255" s="659"/>
      <c r="Q255" s="659"/>
      <c r="R255" s="659"/>
      <c r="S255" s="659"/>
      <c r="T255" s="659"/>
      <c r="U255" s="659"/>
      <c r="V255" s="659"/>
      <c r="W255" s="659"/>
      <c r="X255" s="659"/>
      <c r="Y255" s="659"/>
      <c r="Z255" s="659"/>
      <c r="AA255" s="659"/>
      <c r="AB255" s="659"/>
      <c r="AC255" s="659"/>
      <c r="AD255" s="659"/>
      <c r="AE255" s="659"/>
      <c r="AF255" s="659"/>
      <c r="AG255" s="659"/>
      <c r="AH255" s="659"/>
      <c r="AI255" s="659"/>
      <c r="AJ255" s="659"/>
      <c r="AK255" s="659"/>
      <c r="AL255" s="659"/>
      <c r="AM255" s="659"/>
      <c r="AN255" s="659"/>
      <c r="AO255" s="659"/>
      <c r="AP255" s="659"/>
      <c r="AQ255" s="659"/>
      <c r="AR255" s="659"/>
      <c r="AS255" s="659"/>
      <c r="AT255" s="659"/>
      <c r="AU255" s="659"/>
      <c r="AV255" s="659"/>
      <c r="AW255" s="659"/>
      <c r="AX255" s="659"/>
      <c r="AY255" s="659"/>
      <c r="AZ255" s="659"/>
      <c r="BA255" s="659"/>
      <c r="BB255" s="659"/>
      <c r="BC255" s="659"/>
      <c r="BD255" s="659"/>
      <c r="BE255" s="659"/>
      <c r="BF255" s="659"/>
      <c r="BG255" s="659"/>
      <c r="BH255" s="659"/>
      <c r="BI255" s="659"/>
      <c r="BJ255" s="659"/>
      <c r="BK255" s="659"/>
      <c r="BL255" s="659"/>
      <c r="BM255" s="659"/>
      <c r="BN255" s="659"/>
      <c r="BO255" s="659"/>
      <c r="BP255" s="659"/>
      <c r="BQ255" s="659"/>
      <c r="BR255" s="659"/>
      <c r="BS255" s="659"/>
      <c r="BT255" s="659"/>
      <c r="BU255" s="659"/>
      <c r="BV255" s="659"/>
      <c r="BW255" s="659"/>
      <c r="BX255" s="659"/>
      <c r="BY255" s="659"/>
      <c r="BZ255" s="659"/>
      <c r="CA255" s="659"/>
      <c r="CB255" s="659"/>
      <c r="CC255" s="659"/>
      <c r="CD255" s="659"/>
      <c r="CE255" s="659"/>
      <c r="CF255" s="659"/>
      <c r="CG255" s="659"/>
      <c r="CH255" s="659"/>
      <c r="CI255" s="659"/>
      <c r="CJ255" s="659"/>
      <c r="CK255" s="659"/>
      <c r="CL255" s="659"/>
      <c r="CM255" s="659"/>
      <c r="CN255" s="659"/>
      <c r="CO255" s="659"/>
      <c r="CP255" s="659"/>
      <c r="CQ255" s="659"/>
      <c r="CR255" s="659"/>
      <c r="CS255" s="659"/>
      <c r="CT255" s="659"/>
      <c r="CU255" s="659"/>
      <c r="CV255" s="659"/>
      <c r="CW255" s="659"/>
      <c r="CX255" s="659"/>
      <c r="CY255" s="659"/>
      <c r="CZ255" s="659"/>
      <c r="DA255" s="659"/>
    </row>
    <row r="257" spans="1:105" ht="27" customHeight="1" x14ac:dyDescent="0.25">
      <c r="A257" s="466" t="s">
        <v>0</v>
      </c>
      <c r="B257" s="467"/>
      <c r="C257" s="467"/>
      <c r="D257" s="467"/>
      <c r="E257" s="467"/>
      <c r="F257" s="467"/>
      <c r="G257" s="468"/>
      <c r="H257" s="466" t="s">
        <v>14</v>
      </c>
      <c r="I257" s="467"/>
      <c r="J257" s="467"/>
      <c r="K257" s="467"/>
      <c r="L257" s="467"/>
      <c r="M257" s="467"/>
      <c r="N257" s="467"/>
      <c r="O257" s="467"/>
      <c r="P257" s="467"/>
      <c r="Q257" s="467"/>
      <c r="R257" s="467"/>
      <c r="S257" s="467"/>
      <c r="T257" s="467"/>
      <c r="U257" s="467"/>
      <c r="V257" s="467"/>
      <c r="W257" s="467"/>
      <c r="X257" s="467"/>
      <c r="Y257" s="467"/>
      <c r="Z257" s="467"/>
      <c r="AA257" s="467"/>
      <c r="AB257" s="467"/>
      <c r="AC257" s="467"/>
      <c r="AD257" s="467"/>
      <c r="AE257" s="467"/>
      <c r="AF257" s="467"/>
      <c r="AG257" s="467"/>
      <c r="AH257" s="467"/>
      <c r="AI257" s="467"/>
      <c r="AJ257" s="467"/>
      <c r="AK257" s="467"/>
      <c r="AL257" s="467"/>
      <c r="AM257" s="467"/>
      <c r="AN257" s="467"/>
      <c r="AO257" s="467"/>
      <c r="AP257" s="467"/>
      <c r="AQ257" s="467"/>
      <c r="AR257" s="467"/>
      <c r="AS257" s="467"/>
      <c r="AT257" s="467"/>
      <c r="AU257" s="467"/>
      <c r="AV257" s="467"/>
      <c r="AW257" s="467"/>
      <c r="AX257" s="467"/>
      <c r="AY257" s="467"/>
      <c r="AZ257" s="467"/>
      <c r="BA257" s="467"/>
      <c r="BB257" s="467"/>
      <c r="BC257" s="468"/>
      <c r="BD257" s="469" t="s">
        <v>70</v>
      </c>
      <c r="BE257" s="470"/>
      <c r="BF257" s="470"/>
      <c r="BG257" s="470"/>
      <c r="BH257" s="470"/>
      <c r="BI257" s="470"/>
      <c r="BJ257" s="470"/>
      <c r="BK257" s="470"/>
      <c r="BL257" s="470"/>
      <c r="BM257" s="470"/>
      <c r="BN257" s="470"/>
      <c r="BO257" s="470"/>
      <c r="BP257" s="470"/>
      <c r="BQ257" s="470"/>
      <c r="BR257" s="470"/>
      <c r="BS257" s="471"/>
      <c r="BT257" s="466" t="s">
        <v>81</v>
      </c>
      <c r="BU257" s="467"/>
      <c r="BV257" s="467"/>
      <c r="BW257" s="467"/>
      <c r="BX257" s="467"/>
      <c r="BY257" s="467"/>
      <c r="BZ257" s="467"/>
      <c r="CA257" s="467"/>
      <c r="CB257" s="467"/>
      <c r="CC257" s="467"/>
      <c r="CD257" s="467"/>
      <c r="CE257" s="467"/>
      <c r="CF257" s="467"/>
      <c r="CG257" s="467"/>
      <c r="CH257" s="467"/>
      <c r="CI257" s="468"/>
      <c r="CJ257" s="466" t="s">
        <v>48</v>
      </c>
      <c r="CK257" s="467"/>
      <c r="CL257" s="467"/>
      <c r="CM257" s="467"/>
      <c r="CN257" s="467"/>
      <c r="CO257" s="467"/>
      <c r="CP257" s="467"/>
      <c r="CQ257" s="467"/>
      <c r="CR257" s="467"/>
      <c r="CS257" s="467"/>
      <c r="CT257" s="467"/>
      <c r="CU257" s="467"/>
      <c r="CV257" s="467"/>
      <c r="CW257" s="467"/>
      <c r="CX257" s="467"/>
      <c r="CY257" s="467"/>
      <c r="CZ257" s="467"/>
      <c r="DA257" s="468"/>
    </row>
    <row r="258" spans="1:105" s="6" customFormat="1" ht="12.75" customHeight="1" x14ac:dyDescent="0.2">
      <c r="A258" s="472">
        <v>1</v>
      </c>
      <c r="B258" s="472"/>
      <c r="C258" s="472"/>
      <c r="D258" s="472"/>
      <c r="E258" s="472"/>
      <c r="F258" s="472"/>
      <c r="G258" s="472"/>
      <c r="H258" s="472">
        <v>2</v>
      </c>
      <c r="I258" s="472"/>
      <c r="J258" s="472"/>
      <c r="K258" s="472"/>
      <c r="L258" s="472"/>
      <c r="M258" s="472"/>
      <c r="N258" s="472"/>
      <c r="O258" s="472"/>
      <c r="P258" s="472"/>
      <c r="Q258" s="472"/>
      <c r="R258" s="472"/>
      <c r="S258" s="472"/>
      <c r="T258" s="472"/>
      <c r="U258" s="472"/>
      <c r="V258" s="472"/>
      <c r="W258" s="472"/>
      <c r="X258" s="472"/>
      <c r="Y258" s="472"/>
      <c r="Z258" s="472"/>
      <c r="AA258" s="472"/>
      <c r="AB258" s="472"/>
      <c r="AC258" s="472"/>
      <c r="AD258" s="472"/>
      <c r="AE258" s="472"/>
      <c r="AF258" s="472"/>
      <c r="AG258" s="472"/>
      <c r="AH258" s="472"/>
      <c r="AI258" s="472"/>
      <c r="AJ258" s="472"/>
      <c r="AK258" s="472"/>
      <c r="AL258" s="472"/>
      <c r="AM258" s="472"/>
      <c r="AN258" s="472"/>
      <c r="AO258" s="472"/>
      <c r="AP258" s="472"/>
      <c r="AQ258" s="472"/>
      <c r="AR258" s="472"/>
      <c r="AS258" s="472"/>
      <c r="AT258" s="472"/>
      <c r="AU258" s="472"/>
      <c r="AV258" s="472"/>
      <c r="AW258" s="472"/>
      <c r="AX258" s="472"/>
      <c r="AY258" s="472"/>
      <c r="AZ258" s="472"/>
      <c r="BA258" s="472"/>
      <c r="BB258" s="472"/>
      <c r="BC258" s="472"/>
      <c r="BD258" s="408">
        <v>3</v>
      </c>
      <c r="BE258" s="409"/>
      <c r="BF258" s="409"/>
      <c r="BG258" s="409"/>
      <c r="BH258" s="409"/>
      <c r="BI258" s="409"/>
      <c r="BJ258" s="409"/>
      <c r="BK258" s="409"/>
      <c r="BL258" s="409"/>
      <c r="BM258" s="409"/>
      <c r="BN258" s="409"/>
      <c r="BO258" s="409"/>
      <c r="BP258" s="409"/>
      <c r="BQ258" s="409"/>
      <c r="BR258" s="409"/>
      <c r="BS258" s="410"/>
      <c r="BT258" s="472">
        <v>4</v>
      </c>
      <c r="BU258" s="472"/>
      <c r="BV258" s="472"/>
      <c r="BW258" s="472"/>
      <c r="BX258" s="472"/>
      <c r="BY258" s="472"/>
      <c r="BZ258" s="472"/>
      <c r="CA258" s="472"/>
      <c r="CB258" s="472"/>
      <c r="CC258" s="472"/>
      <c r="CD258" s="472"/>
      <c r="CE258" s="472"/>
      <c r="CF258" s="472"/>
      <c r="CG258" s="472"/>
      <c r="CH258" s="472"/>
      <c r="CI258" s="472"/>
      <c r="CJ258" s="472">
        <v>5</v>
      </c>
      <c r="CK258" s="472"/>
      <c r="CL258" s="472"/>
      <c r="CM258" s="472"/>
      <c r="CN258" s="472"/>
      <c r="CO258" s="472"/>
      <c r="CP258" s="472"/>
      <c r="CQ258" s="472"/>
      <c r="CR258" s="472"/>
      <c r="CS258" s="472"/>
      <c r="CT258" s="472"/>
      <c r="CU258" s="472"/>
      <c r="CV258" s="472"/>
      <c r="CW258" s="472"/>
      <c r="CX258" s="472"/>
      <c r="CY258" s="472"/>
      <c r="CZ258" s="472"/>
      <c r="DA258" s="472"/>
    </row>
    <row r="259" spans="1:105" ht="16.5" customHeight="1" x14ac:dyDescent="0.25">
      <c r="A259" s="411" t="s">
        <v>26</v>
      </c>
      <c r="B259" s="411"/>
      <c r="C259" s="411"/>
      <c r="D259" s="411"/>
      <c r="E259" s="411"/>
      <c r="F259" s="411"/>
      <c r="G259" s="411"/>
      <c r="H259" s="552" t="s">
        <v>739</v>
      </c>
      <c r="I259" s="553"/>
      <c r="J259" s="553"/>
      <c r="K259" s="553"/>
      <c r="L259" s="553"/>
      <c r="M259" s="553"/>
      <c r="N259" s="553"/>
      <c r="O259" s="553"/>
      <c r="P259" s="553"/>
      <c r="Q259" s="553"/>
      <c r="R259" s="553"/>
      <c r="S259" s="553"/>
      <c r="T259" s="553"/>
      <c r="U259" s="553"/>
      <c r="V259" s="553"/>
      <c r="W259" s="553"/>
      <c r="X259" s="553"/>
      <c r="Y259" s="553"/>
      <c r="Z259" s="553"/>
      <c r="AA259" s="553"/>
      <c r="AB259" s="553"/>
      <c r="AC259" s="553"/>
      <c r="AD259" s="553"/>
      <c r="AE259" s="553"/>
      <c r="AF259" s="553"/>
      <c r="AG259" s="553"/>
      <c r="AH259" s="553"/>
      <c r="AI259" s="553"/>
      <c r="AJ259" s="553"/>
      <c r="AK259" s="553"/>
      <c r="AL259" s="553"/>
      <c r="AM259" s="553"/>
      <c r="AN259" s="553"/>
      <c r="AO259" s="553"/>
      <c r="AP259" s="553"/>
      <c r="AQ259" s="553"/>
      <c r="AR259" s="553"/>
      <c r="AS259" s="553"/>
      <c r="AT259" s="553"/>
      <c r="AU259" s="553"/>
      <c r="AV259" s="553"/>
      <c r="AW259" s="553"/>
      <c r="AX259" s="553"/>
      <c r="AY259" s="553"/>
      <c r="AZ259" s="553"/>
      <c r="BA259" s="553"/>
      <c r="BB259" s="553"/>
      <c r="BC259" s="554"/>
      <c r="BD259" s="630">
        <v>1000</v>
      </c>
      <c r="BE259" s="631"/>
      <c r="BF259" s="631"/>
      <c r="BG259" s="631"/>
      <c r="BH259" s="631"/>
      <c r="BI259" s="631"/>
      <c r="BJ259" s="631"/>
      <c r="BK259" s="631"/>
      <c r="BL259" s="631"/>
      <c r="BM259" s="631"/>
      <c r="BN259" s="631"/>
      <c r="BO259" s="631"/>
      <c r="BP259" s="631"/>
      <c r="BQ259" s="631"/>
      <c r="BR259" s="631"/>
      <c r="BS259" s="632"/>
      <c r="BT259" s="404">
        <v>40</v>
      </c>
      <c r="BU259" s="404"/>
      <c r="BV259" s="404"/>
      <c r="BW259" s="404"/>
      <c r="BX259" s="404"/>
      <c r="BY259" s="404"/>
      <c r="BZ259" s="404"/>
      <c r="CA259" s="404"/>
      <c r="CB259" s="404"/>
      <c r="CC259" s="404"/>
      <c r="CD259" s="404"/>
      <c r="CE259" s="404"/>
      <c r="CF259" s="404"/>
      <c r="CG259" s="404"/>
      <c r="CH259" s="404"/>
      <c r="CI259" s="404"/>
      <c r="CJ259" s="551">
        <f t="shared" ref="CJ259:CJ266" si="2">BD259*BT259</f>
        <v>40000</v>
      </c>
      <c r="CK259" s="551"/>
      <c r="CL259" s="551"/>
      <c r="CM259" s="551"/>
      <c r="CN259" s="551"/>
      <c r="CO259" s="551"/>
      <c r="CP259" s="551"/>
      <c r="CQ259" s="551"/>
      <c r="CR259" s="551"/>
      <c r="CS259" s="551"/>
      <c r="CT259" s="551"/>
      <c r="CU259" s="551"/>
      <c r="CV259" s="551"/>
      <c r="CW259" s="551"/>
      <c r="CX259" s="551"/>
      <c r="CY259" s="551"/>
      <c r="CZ259" s="551"/>
      <c r="DA259" s="551"/>
    </row>
    <row r="260" spans="1:105" s="3" customFormat="1" ht="17.25" customHeight="1" x14ac:dyDescent="0.2">
      <c r="A260" s="404">
        <v>2</v>
      </c>
      <c r="B260" s="404"/>
      <c r="C260" s="404"/>
      <c r="D260" s="404"/>
      <c r="E260" s="404"/>
      <c r="F260" s="404"/>
      <c r="G260" s="404"/>
      <c r="H260" s="552" t="s">
        <v>740</v>
      </c>
      <c r="I260" s="553"/>
      <c r="J260" s="553"/>
      <c r="K260" s="553"/>
      <c r="L260" s="553"/>
      <c r="M260" s="553"/>
      <c r="N260" s="553"/>
      <c r="O260" s="553"/>
      <c r="P260" s="553"/>
      <c r="Q260" s="553"/>
      <c r="R260" s="553"/>
      <c r="S260" s="553"/>
      <c r="T260" s="553"/>
      <c r="U260" s="553"/>
      <c r="V260" s="553"/>
      <c r="W260" s="553"/>
      <c r="X260" s="553"/>
      <c r="Y260" s="553"/>
      <c r="Z260" s="553"/>
      <c r="AA260" s="553"/>
      <c r="AB260" s="553"/>
      <c r="AC260" s="553"/>
      <c r="AD260" s="553"/>
      <c r="AE260" s="553"/>
      <c r="AF260" s="553"/>
      <c r="AG260" s="553"/>
      <c r="AH260" s="553"/>
      <c r="AI260" s="553"/>
      <c r="AJ260" s="553"/>
      <c r="AK260" s="553"/>
      <c r="AL260" s="553"/>
      <c r="AM260" s="553"/>
      <c r="AN260" s="553"/>
      <c r="AO260" s="553"/>
      <c r="AP260" s="553"/>
      <c r="AQ260" s="553"/>
      <c r="AR260" s="553"/>
      <c r="AS260" s="553"/>
      <c r="AT260" s="553"/>
      <c r="AU260" s="553"/>
      <c r="AV260" s="553"/>
      <c r="AW260" s="553"/>
      <c r="AX260" s="553"/>
      <c r="AY260" s="553"/>
      <c r="AZ260" s="553"/>
      <c r="BA260" s="553"/>
      <c r="BB260" s="553"/>
      <c r="BC260" s="554"/>
      <c r="BD260" s="630">
        <v>100</v>
      </c>
      <c r="BE260" s="631"/>
      <c r="BF260" s="631"/>
      <c r="BG260" s="631"/>
      <c r="BH260" s="631"/>
      <c r="BI260" s="631"/>
      <c r="BJ260" s="631"/>
      <c r="BK260" s="631"/>
      <c r="BL260" s="631"/>
      <c r="BM260" s="631"/>
      <c r="BN260" s="631"/>
      <c r="BO260" s="631"/>
      <c r="BP260" s="631"/>
      <c r="BQ260" s="631"/>
      <c r="BR260" s="631"/>
      <c r="BS260" s="632"/>
      <c r="BT260" s="404">
        <v>3000</v>
      </c>
      <c r="BU260" s="404"/>
      <c r="BV260" s="404"/>
      <c r="BW260" s="404"/>
      <c r="BX260" s="404"/>
      <c r="BY260" s="404"/>
      <c r="BZ260" s="404"/>
      <c r="CA260" s="404"/>
      <c r="CB260" s="404"/>
      <c r="CC260" s="404"/>
      <c r="CD260" s="404"/>
      <c r="CE260" s="404"/>
      <c r="CF260" s="404"/>
      <c r="CG260" s="404"/>
      <c r="CH260" s="404"/>
      <c r="CI260" s="404"/>
      <c r="CJ260" s="551">
        <f t="shared" si="2"/>
        <v>300000</v>
      </c>
      <c r="CK260" s="551"/>
      <c r="CL260" s="551"/>
      <c r="CM260" s="551"/>
      <c r="CN260" s="551"/>
      <c r="CO260" s="551"/>
      <c r="CP260" s="551"/>
      <c r="CQ260" s="551"/>
      <c r="CR260" s="551"/>
      <c r="CS260" s="551"/>
      <c r="CT260" s="551"/>
      <c r="CU260" s="551"/>
      <c r="CV260" s="551"/>
      <c r="CW260" s="551"/>
      <c r="CX260" s="551"/>
      <c r="CY260" s="551"/>
      <c r="CZ260" s="551"/>
      <c r="DA260" s="551"/>
    </row>
    <row r="261" spans="1:105" s="4" customFormat="1" ht="22.5" customHeight="1" x14ac:dyDescent="0.2">
      <c r="A261" s="404">
        <v>3</v>
      </c>
      <c r="B261" s="404"/>
      <c r="C261" s="404"/>
      <c r="D261" s="404"/>
      <c r="E261" s="404"/>
      <c r="F261" s="404"/>
      <c r="G261" s="404"/>
      <c r="H261" s="552" t="s">
        <v>741</v>
      </c>
      <c r="I261" s="553"/>
      <c r="J261" s="553"/>
      <c r="K261" s="553"/>
      <c r="L261" s="553"/>
      <c r="M261" s="553"/>
      <c r="N261" s="553"/>
      <c r="O261" s="553"/>
      <c r="P261" s="553"/>
      <c r="Q261" s="553"/>
      <c r="R261" s="553"/>
      <c r="S261" s="553"/>
      <c r="T261" s="553"/>
      <c r="U261" s="553"/>
      <c r="V261" s="553"/>
      <c r="W261" s="553"/>
      <c r="X261" s="553"/>
      <c r="Y261" s="553"/>
      <c r="Z261" s="553"/>
      <c r="AA261" s="553"/>
      <c r="AB261" s="553"/>
      <c r="AC261" s="553"/>
      <c r="AD261" s="553"/>
      <c r="AE261" s="553"/>
      <c r="AF261" s="553"/>
      <c r="AG261" s="553"/>
      <c r="AH261" s="553"/>
      <c r="AI261" s="553"/>
      <c r="AJ261" s="553"/>
      <c r="AK261" s="553"/>
      <c r="AL261" s="553"/>
      <c r="AM261" s="553"/>
      <c r="AN261" s="553"/>
      <c r="AO261" s="553"/>
      <c r="AP261" s="553"/>
      <c r="AQ261" s="553"/>
      <c r="AR261" s="553"/>
      <c r="AS261" s="553"/>
      <c r="AT261" s="553"/>
      <c r="AU261" s="553"/>
      <c r="AV261" s="553"/>
      <c r="AW261" s="553"/>
      <c r="AX261" s="553"/>
      <c r="AY261" s="553"/>
      <c r="AZ261" s="553"/>
      <c r="BA261" s="553"/>
      <c r="BB261" s="553"/>
      <c r="BC261" s="554"/>
      <c r="BD261" s="630">
        <v>3</v>
      </c>
      <c r="BE261" s="631"/>
      <c r="BF261" s="631"/>
      <c r="BG261" s="631"/>
      <c r="BH261" s="631"/>
      <c r="BI261" s="631"/>
      <c r="BJ261" s="631"/>
      <c r="BK261" s="631"/>
      <c r="BL261" s="631"/>
      <c r="BM261" s="631"/>
      <c r="BN261" s="631"/>
      <c r="BO261" s="631"/>
      <c r="BP261" s="631"/>
      <c r="BQ261" s="631"/>
      <c r="BR261" s="631"/>
      <c r="BS261" s="632"/>
      <c r="BT261" s="404">
        <v>20000</v>
      </c>
      <c r="BU261" s="404"/>
      <c r="BV261" s="404"/>
      <c r="BW261" s="404"/>
      <c r="BX261" s="404"/>
      <c r="BY261" s="404"/>
      <c r="BZ261" s="404"/>
      <c r="CA261" s="404"/>
      <c r="CB261" s="404"/>
      <c r="CC261" s="404"/>
      <c r="CD261" s="404"/>
      <c r="CE261" s="404"/>
      <c r="CF261" s="404"/>
      <c r="CG261" s="404"/>
      <c r="CH261" s="404"/>
      <c r="CI261" s="404"/>
      <c r="CJ261" s="551">
        <f t="shared" si="2"/>
        <v>60000</v>
      </c>
      <c r="CK261" s="551"/>
      <c r="CL261" s="551"/>
      <c r="CM261" s="551"/>
      <c r="CN261" s="551"/>
      <c r="CO261" s="551"/>
      <c r="CP261" s="551"/>
      <c r="CQ261" s="551"/>
      <c r="CR261" s="551"/>
      <c r="CS261" s="551"/>
      <c r="CT261" s="551"/>
      <c r="CU261" s="551"/>
      <c r="CV261" s="551"/>
      <c r="CW261" s="551"/>
      <c r="CX261" s="551"/>
      <c r="CY261" s="551"/>
      <c r="CZ261" s="551"/>
      <c r="DA261" s="551"/>
    </row>
    <row r="262" spans="1:105" s="5" customFormat="1" ht="15.75" customHeight="1" x14ac:dyDescent="0.2">
      <c r="A262" s="404">
        <v>4</v>
      </c>
      <c r="B262" s="404"/>
      <c r="C262" s="404"/>
      <c r="D262" s="404"/>
      <c r="E262" s="404"/>
      <c r="F262" s="404"/>
      <c r="G262" s="404"/>
      <c r="H262" s="552" t="s">
        <v>742</v>
      </c>
      <c r="I262" s="553"/>
      <c r="J262" s="553"/>
      <c r="K262" s="553"/>
      <c r="L262" s="553"/>
      <c r="M262" s="553"/>
      <c r="N262" s="553"/>
      <c r="O262" s="553"/>
      <c r="P262" s="553"/>
      <c r="Q262" s="553"/>
      <c r="R262" s="553"/>
      <c r="S262" s="553"/>
      <c r="T262" s="553"/>
      <c r="U262" s="553"/>
      <c r="V262" s="553"/>
      <c r="W262" s="553"/>
      <c r="X262" s="553"/>
      <c r="Y262" s="553"/>
      <c r="Z262" s="553"/>
      <c r="AA262" s="553"/>
      <c r="AB262" s="553"/>
      <c r="AC262" s="553"/>
      <c r="AD262" s="553"/>
      <c r="AE262" s="553"/>
      <c r="AF262" s="553"/>
      <c r="AG262" s="553"/>
      <c r="AH262" s="553"/>
      <c r="AI262" s="553"/>
      <c r="AJ262" s="553"/>
      <c r="AK262" s="553"/>
      <c r="AL262" s="553"/>
      <c r="AM262" s="553"/>
      <c r="AN262" s="553"/>
      <c r="AO262" s="553"/>
      <c r="AP262" s="553"/>
      <c r="AQ262" s="553"/>
      <c r="AR262" s="553"/>
      <c r="AS262" s="553"/>
      <c r="AT262" s="553"/>
      <c r="AU262" s="553"/>
      <c r="AV262" s="553"/>
      <c r="AW262" s="553"/>
      <c r="AX262" s="553"/>
      <c r="AY262" s="553"/>
      <c r="AZ262" s="553"/>
      <c r="BA262" s="553"/>
      <c r="BB262" s="553"/>
      <c r="BC262" s="554"/>
      <c r="BD262" s="630">
        <v>10</v>
      </c>
      <c r="BE262" s="631"/>
      <c r="BF262" s="631"/>
      <c r="BG262" s="631"/>
      <c r="BH262" s="631"/>
      <c r="BI262" s="631"/>
      <c r="BJ262" s="631"/>
      <c r="BK262" s="631"/>
      <c r="BL262" s="631"/>
      <c r="BM262" s="631"/>
      <c r="BN262" s="631"/>
      <c r="BO262" s="631"/>
      <c r="BP262" s="631"/>
      <c r="BQ262" s="631"/>
      <c r="BR262" s="631"/>
      <c r="BS262" s="632"/>
      <c r="BT262" s="404">
        <v>5000</v>
      </c>
      <c r="BU262" s="404"/>
      <c r="BV262" s="404"/>
      <c r="BW262" s="404"/>
      <c r="BX262" s="404"/>
      <c r="BY262" s="404"/>
      <c r="BZ262" s="404"/>
      <c r="CA262" s="404"/>
      <c r="CB262" s="404"/>
      <c r="CC262" s="404"/>
      <c r="CD262" s="404"/>
      <c r="CE262" s="404"/>
      <c r="CF262" s="404"/>
      <c r="CG262" s="404"/>
      <c r="CH262" s="404"/>
      <c r="CI262" s="404"/>
      <c r="CJ262" s="551">
        <f t="shared" si="2"/>
        <v>50000</v>
      </c>
      <c r="CK262" s="551"/>
      <c r="CL262" s="551"/>
      <c r="CM262" s="551"/>
      <c r="CN262" s="551"/>
      <c r="CO262" s="551"/>
      <c r="CP262" s="551"/>
      <c r="CQ262" s="551"/>
      <c r="CR262" s="551"/>
      <c r="CS262" s="551"/>
      <c r="CT262" s="551"/>
      <c r="CU262" s="551"/>
      <c r="CV262" s="551"/>
      <c r="CW262" s="551"/>
      <c r="CX262" s="551"/>
      <c r="CY262" s="551"/>
      <c r="CZ262" s="551"/>
      <c r="DA262" s="551"/>
    </row>
    <row r="263" spans="1:105" s="5" customFormat="1" ht="15" customHeight="1" x14ac:dyDescent="0.2">
      <c r="A263" s="404">
        <v>6</v>
      </c>
      <c r="B263" s="404"/>
      <c r="C263" s="404"/>
      <c r="D263" s="404"/>
      <c r="E263" s="404"/>
      <c r="F263" s="404"/>
      <c r="G263" s="404"/>
      <c r="H263" s="552" t="s">
        <v>743</v>
      </c>
      <c r="I263" s="553"/>
      <c r="J263" s="553"/>
      <c r="K263" s="553"/>
      <c r="L263" s="553"/>
      <c r="M263" s="553"/>
      <c r="N263" s="553"/>
      <c r="O263" s="553"/>
      <c r="P263" s="553"/>
      <c r="Q263" s="553"/>
      <c r="R263" s="553"/>
      <c r="S263" s="553"/>
      <c r="T263" s="553"/>
      <c r="U263" s="553"/>
      <c r="V263" s="553"/>
      <c r="W263" s="553"/>
      <c r="X263" s="553"/>
      <c r="Y263" s="553"/>
      <c r="Z263" s="553"/>
      <c r="AA263" s="553"/>
      <c r="AB263" s="553"/>
      <c r="AC263" s="553"/>
      <c r="AD263" s="553"/>
      <c r="AE263" s="553"/>
      <c r="AF263" s="553"/>
      <c r="AG263" s="553"/>
      <c r="AH263" s="553"/>
      <c r="AI263" s="553"/>
      <c r="AJ263" s="553"/>
      <c r="AK263" s="553"/>
      <c r="AL263" s="553"/>
      <c r="AM263" s="553"/>
      <c r="AN263" s="553"/>
      <c r="AO263" s="553"/>
      <c r="AP263" s="553"/>
      <c r="AQ263" s="553"/>
      <c r="AR263" s="553"/>
      <c r="AS263" s="553"/>
      <c r="AT263" s="553"/>
      <c r="AU263" s="553"/>
      <c r="AV263" s="553"/>
      <c r="AW263" s="553"/>
      <c r="AX263" s="553"/>
      <c r="AY263" s="553"/>
      <c r="AZ263" s="553"/>
      <c r="BA263" s="553"/>
      <c r="BB263" s="553"/>
      <c r="BC263" s="554"/>
      <c r="BD263" s="630">
        <v>3</v>
      </c>
      <c r="BE263" s="631"/>
      <c r="BF263" s="631"/>
      <c r="BG263" s="631"/>
      <c r="BH263" s="631"/>
      <c r="BI263" s="631"/>
      <c r="BJ263" s="631"/>
      <c r="BK263" s="631"/>
      <c r="BL263" s="631"/>
      <c r="BM263" s="631"/>
      <c r="BN263" s="631"/>
      <c r="BO263" s="631"/>
      <c r="BP263" s="631"/>
      <c r="BQ263" s="631"/>
      <c r="BR263" s="631"/>
      <c r="BS263" s="632"/>
      <c r="BT263" s="404">
        <v>10000</v>
      </c>
      <c r="BU263" s="404"/>
      <c r="BV263" s="404"/>
      <c r="BW263" s="404"/>
      <c r="BX263" s="404"/>
      <c r="BY263" s="404"/>
      <c r="BZ263" s="404"/>
      <c r="CA263" s="404"/>
      <c r="CB263" s="404"/>
      <c r="CC263" s="404"/>
      <c r="CD263" s="404"/>
      <c r="CE263" s="404"/>
      <c r="CF263" s="404"/>
      <c r="CG263" s="404"/>
      <c r="CH263" s="404"/>
      <c r="CI263" s="404"/>
      <c r="CJ263" s="551">
        <f t="shared" si="2"/>
        <v>30000</v>
      </c>
      <c r="CK263" s="551"/>
      <c r="CL263" s="551"/>
      <c r="CM263" s="551"/>
      <c r="CN263" s="551"/>
      <c r="CO263" s="551"/>
      <c r="CP263" s="551"/>
      <c r="CQ263" s="551"/>
      <c r="CR263" s="551"/>
      <c r="CS263" s="551"/>
      <c r="CT263" s="551"/>
      <c r="CU263" s="551"/>
      <c r="CV263" s="551"/>
      <c r="CW263" s="551"/>
      <c r="CX263" s="551"/>
      <c r="CY263" s="551"/>
      <c r="CZ263" s="551"/>
      <c r="DA263" s="551"/>
    </row>
    <row r="264" spans="1:105" s="5" customFormat="1" ht="29.25" customHeight="1" x14ac:dyDescent="0.2">
      <c r="A264" s="404">
        <v>7</v>
      </c>
      <c r="B264" s="404"/>
      <c r="C264" s="404"/>
      <c r="D264" s="404"/>
      <c r="E264" s="404"/>
      <c r="F264" s="404"/>
      <c r="G264" s="404"/>
      <c r="H264" s="552" t="s">
        <v>744</v>
      </c>
      <c r="I264" s="553"/>
      <c r="J264" s="553"/>
      <c r="K264" s="553"/>
      <c r="L264" s="553"/>
      <c r="M264" s="553"/>
      <c r="N264" s="553"/>
      <c r="O264" s="553"/>
      <c r="P264" s="553"/>
      <c r="Q264" s="553"/>
      <c r="R264" s="553"/>
      <c r="S264" s="553"/>
      <c r="T264" s="553"/>
      <c r="U264" s="553"/>
      <c r="V264" s="553"/>
      <c r="W264" s="553"/>
      <c r="X264" s="553"/>
      <c r="Y264" s="553"/>
      <c r="Z264" s="553"/>
      <c r="AA264" s="553"/>
      <c r="AB264" s="553"/>
      <c r="AC264" s="553"/>
      <c r="AD264" s="553"/>
      <c r="AE264" s="553"/>
      <c r="AF264" s="553"/>
      <c r="AG264" s="553"/>
      <c r="AH264" s="553"/>
      <c r="AI264" s="553"/>
      <c r="AJ264" s="553"/>
      <c r="AK264" s="553"/>
      <c r="AL264" s="553"/>
      <c r="AM264" s="553"/>
      <c r="AN264" s="553"/>
      <c r="AO264" s="553"/>
      <c r="AP264" s="553"/>
      <c r="AQ264" s="553"/>
      <c r="AR264" s="553"/>
      <c r="AS264" s="553"/>
      <c r="AT264" s="553"/>
      <c r="AU264" s="553"/>
      <c r="AV264" s="553"/>
      <c r="AW264" s="553"/>
      <c r="AX264" s="553"/>
      <c r="AY264" s="553"/>
      <c r="AZ264" s="553"/>
      <c r="BA264" s="553"/>
      <c r="BB264" s="553"/>
      <c r="BC264" s="554"/>
      <c r="BD264" s="630">
        <v>50</v>
      </c>
      <c r="BE264" s="631"/>
      <c r="BF264" s="631"/>
      <c r="BG264" s="631"/>
      <c r="BH264" s="631"/>
      <c r="BI264" s="631"/>
      <c r="BJ264" s="631"/>
      <c r="BK264" s="631"/>
      <c r="BL264" s="631"/>
      <c r="BM264" s="631"/>
      <c r="BN264" s="631"/>
      <c r="BO264" s="631"/>
      <c r="BP264" s="631"/>
      <c r="BQ264" s="631"/>
      <c r="BR264" s="631"/>
      <c r="BS264" s="632"/>
      <c r="BT264" s="555">
        <v>7000</v>
      </c>
      <c r="BU264" s="556"/>
      <c r="BV264" s="556"/>
      <c r="BW264" s="556"/>
      <c r="BX264" s="556"/>
      <c r="BY264" s="556"/>
      <c r="BZ264" s="556"/>
      <c r="CA264" s="556"/>
      <c r="CB264" s="556"/>
      <c r="CC264" s="556"/>
      <c r="CD264" s="556"/>
      <c r="CE264" s="556"/>
      <c r="CF264" s="556"/>
      <c r="CG264" s="556"/>
      <c r="CH264" s="556"/>
      <c r="CI264" s="557"/>
      <c r="CJ264" s="551">
        <f t="shared" si="2"/>
        <v>350000</v>
      </c>
      <c r="CK264" s="551"/>
      <c r="CL264" s="551"/>
      <c r="CM264" s="551"/>
      <c r="CN264" s="551"/>
      <c r="CO264" s="551"/>
      <c r="CP264" s="551"/>
      <c r="CQ264" s="551"/>
      <c r="CR264" s="551"/>
      <c r="CS264" s="551"/>
      <c r="CT264" s="551"/>
      <c r="CU264" s="551"/>
      <c r="CV264" s="551"/>
      <c r="CW264" s="551"/>
      <c r="CX264" s="551"/>
      <c r="CY264" s="551"/>
      <c r="CZ264" s="551"/>
      <c r="DA264" s="551"/>
    </row>
    <row r="265" spans="1:105" s="5" customFormat="1" ht="15" customHeight="1" x14ac:dyDescent="0.2">
      <c r="A265" s="404">
        <v>8</v>
      </c>
      <c r="B265" s="404"/>
      <c r="C265" s="404"/>
      <c r="D265" s="404"/>
      <c r="E265" s="404"/>
      <c r="F265" s="404"/>
      <c r="G265" s="404"/>
      <c r="H265" s="552" t="s">
        <v>745</v>
      </c>
      <c r="I265" s="553"/>
      <c r="J265" s="553"/>
      <c r="K265" s="553"/>
      <c r="L265" s="553"/>
      <c r="M265" s="553"/>
      <c r="N265" s="553"/>
      <c r="O265" s="553"/>
      <c r="P265" s="553"/>
      <c r="Q265" s="553"/>
      <c r="R265" s="553"/>
      <c r="S265" s="553"/>
      <c r="T265" s="553"/>
      <c r="U265" s="553"/>
      <c r="V265" s="553"/>
      <c r="W265" s="553"/>
      <c r="X265" s="553"/>
      <c r="Y265" s="553"/>
      <c r="Z265" s="553"/>
      <c r="AA265" s="553"/>
      <c r="AB265" s="553"/>
      <c r="AC265" s="553"/>
      <c r="AD265" s="553"/>
      <c r="AE265" s="553"/>
      <c r="AF265" s="553"/>
      <c r="AG265" s="553"/>
      <c r="AH265" s="553"/>
      <c r="AI265" s="553"/>
      <c r="AJ265" s="553"/>
      <c r="AK265" s="553"/>
      <c r="AL265" s="553"/>
      <c r="AM265" s="553"/>
      <c r="AN265" s="553"/>
      <c r="AO265" s="553"/>
      <c r="AP265" s="553"/>
      <c r="AQ265" s="553"/>
      <c r="AR265" s="553"/>
      <c r="AS265" s="553"/>
      <c r="AT265" s="553"/>
      <c r="AU265" s="553"/>
      <c r="AV265" s="553"/>
      <c r="AW265" s="553"/>
      <c r="AX265" s="553"/>
      <c r="AY265" s="553"/>
      <c r="AZ265" s="553"/>
      <c r="BA265" s="553"/>
      <c r="BB265" s="553"/>
      <c r="BC265" s="554"/>
      <c r="BD265" s="627">
        <v>4</v>
      </c>
      <c r="BE265" s="628"/>
      <c r="BF265" s="628"/>
      <c r="BG265" s="628"/>
      <c r="BH265" s="628"/>
      <c r="BI265" s="628"/>
      <c r="BJ265" s="628"/>
      <c r="BK265" s="628"/>
      <c r="BL265" s="628"/>
      <c r="BM265" s="628"/>
      <c r="BN265" s="628"/>
      <c r="BO265" s="628"/>
      <c r="BP265" s="628"/>
      <c r="BQ265" s="628"/>
      <c r="BR265" s="628"/>
      <c r="BS265" s="629"/>
      <c r="BT265" s="404">
        <v>1250</v>
      </c>
      <c r="BU265" s="404"/>
      <c r="BV265" s="404"/>
      <c r="BW265" s="404"/>
      <c r="BX265" s="404"/>
      <c r="BY265" s="404"/>
      <c r="BZ265" s="404"/>
      <c r="CA265" s="404"/>
      <c r="CB265" s="404"/>
      <c r="CC265" s="404"/>
      <c r="CD265" s="404"/>
      <c r="CE265" s="404"/>
      <c r="CF265" s="404"/>
      <c r="CG265" s="404"/>
      <c r="CH265" s="404"/>
      <c r="CI265" s="404"/>
      <c r="CJ265" s="551">
        <f t="shared" si="2"/>
        <v>5000</v>
      </c>
      <c r="CK265" s="551"/>
      <c r="CL265" s="551"/>
      <c r="CM265" s="551"/>
      <c r="CN265" s="551"/>
      <c r="CO265" s="551"/>
      <c r="CP265" s="551"/>
      <c r="CQ265" s="551"/>
      <c r="CR265" s="551"/>
      <c r="CS265" s="551"/>
      <c r="CT265" s="551"/>
      <c r="CU265" s="551"/>
      <c r="CV265" s="551"/>
      <c r="CW265" s="551"/>
      <c r="CX265" s="551"/>
      <c r="CY265" s="551"/>
      <c r="CZ265" s="551"/>
      <c r="DA265" s="551"/>
    </row>
    <row r="266" spans="1:105" s="5" customFormat="1" ht="15" customHeight="1" x14ac:dyDescent="0.2">
      <c r="A266" s="404">
        <v>9</v>
      </c>
      <c r="B266" s="404"/>
      <c r="C266" s="404"/>
      <c r="D266" s="404"/>
      <c r="E266" s="404"/>
      <c r="F266" s="404"/>
      <c r="G266" s="404"/>
      <c r="H266" s="552" t="s">
        <v>746</v>
      </c>
      <c r="I266" s="553"/>
      <c r="J266" s="553"/>
      <c r="K266" s="553"/>
      <c r="L266" s="553"/>
      <c r="M266" s="553"/>
      <c r="N266" s="553"/>
      <c r="O266" s="553"/>
      <c r="P266" s="553"/>
      <c r="Q266" s="553"/>
      <c r="R266" s="553"/>
      <c r="S266" s="553"/>
      <c r="T266" s="553"/>
      <c r="U266" s="553"/>
      <c r="V266" s="553"/>
      <c r="W266" s="553"/>
      <c r="X266" s="553"/>
      <c r="Y266" s="553"/>
      <c r="Z266" s="553"/>
      <c r="AA266" s="553"/>
      <c r="AB266" s="553"/>
      <c r="AC266" s="553"/>
      <c r="AD266" s="553"/>
      <c r="AE266" s="553"/>
      <c r="AF266" s="553"/>
      <c r="AG266" s="553"/>
      <c r="AH266" s="553"/>
      <c r="AI266" s="553"/>
      <c r="AJ266" s="553"/>
      <c r="AK266" s="553"/>
      <c r="AL266" s="553"/>
      <c r="AM266" s="553"/>
      <c r="AN266" s="553"/>
      <c r="AO266" s="553"/>
      <c r="AP266" s="553"/>
      <c r="AQ266" s="553"/>
      <c r="AR266" s="553"/>
      <c r="AS266" s="553"/>
      <c r="AT266" s="553"/>
      <c r="AU266" s="553"/>
      <c r="AV266" s="553"/>
      <c r="AW266" s="553"/>
      <c r="AX266" s="553"/>
      <c r="AY266" s="553"/>
      <c r="AZ266" s="553"/>
      <c r="BA266" s="553"/>
      <c r="BB266" s="553"/>
      <c r="BC266" s="554"/>
      <c r="BD266" s="627">
        <v>5</v>
      </c>
      <c r="BE266" s="628"/>
      <c r="BF266" s="628"/>
      <c r="BG266" s="628"/>
      <c r="BH266" s="628"/>
      <c r="BI266" s="628"/>
      <c r="BJ266" s="628"/>
      <c r="BK266" s="628"/>
      <c r="BL266" s="628"/>
      <c r="BM266" s="628"/>
      <c r="BN266" s="628"/>
      <c r="BO266" s="628"/>
      <c r="BP266" s="628"/>
      <c r="BQ266" s="628"/>
      <c r="BR266" s="628"/>
      <c r="BS266" s="629"/>
      <c r="BT266" s="404">
        <v>1000</v>
      </c>
      <c r="BU266" s="404"/>
      <c r="BV266" s="404"/>
      <c r="BW266" s="404"/>
      <c r="BX266" s="404"/>
      <c r="BY266" s="404"/>
      <c r="BZ266" s="404"/>
      <c r="CA266" s="404"/>
      <c r="CB266" s="404"/>
      <c r="CC266" s="404"/>
      <c r="CD266" s="404"/>
      <c r="CE266" s="404"/>
      <c r="CF266" s="404"/>
      <c r="CG266" s="404"/>
      <c r="CH266" s="404"/>
      <c r="CI266" s="404"/>
      <c r="CJ266" s="551">
        <f t="shared" si="2"/>
        <v>5000</v>
      </c>
      <c r="CK266" s="551"/>
      <c r="CL266" s="551"/>
      <c r="CM266" s="551"/>
      <c r="CN266" s="551"/>
      <c r="CO266" s="551"/>
      <c r="CP266" s="551"/>
      <c r="CQ266" s="551"/>
      <c r="CR266" s="551"/>
      <c r="CS266" s="551"/>
      <c r="CT266" s="551"/>
      <c r="CU266" s="551"/>
      <c r="CV266" s="551"/>
      <c r="CW266" s="551"/>
      <c r="CX266" s="551"/>
      <c r="CY266" s="551"/>
      <c r="CZ266" s="551"/>
      <c r="DA266" s="551"/>
    </row>
    <row r="267" spans="1:105" ht="12" customHeight="1" x14ac:dyDescent="0.25">
      <c r="A267" s="411"/>
      <c r="B267" s="411"/>
      <c r="C267" s="411"/>
      <c r="D267" s="411"/>
      <c r="E267" s="411"/>
      <c r="F267" s="411"/>
      <c r="G267" s="411"/>
      <c r="H267" s="473" t="s">
        <v>7</v>
      </c>
      <c r="I267" s="473"/>
      <c r="J267" s="473"/>
      <c r="K267" s="473"/>
      <c r="L267" s="473"/>
      <c r="M267" s="473"/>
      <c r="N267" s="473"/>
      <c r="O267" s="473"/>
      <c r="P267" s="473"/>
      <c r="Q267" s="473"/>
      <c r="R267" s="473"/>
      <c r="S267" s="473"/>
      <c r="T267" s="473"/>
      <c r="U267" s="473"/>
      <c r="V267" s="473"/>
      <c r="W267" s="473"/>
      <c r="X267" s="473"/>
      <c r="Y267" s="473"/>
      <c r="Z267" s="473"/>
      <c r="AA267" s="473"/>
      <c r="AB267" s="473"/>
      <c r="AC267" s="473"/>
      <c r="AD267" s="473"/>
      <c r="AE267" s="473"/>
      <c r="AF267" s="473"/>
      <c r="AG267" s="473"/>
      <c r="AH267" s="473"/>
      <c r="AI267" s="473"/>
      <c r="AJ267" s="473"/>
      <c r="AK267" s="473"/>
      <c r="AL267" s="473"/>
      <c r="AM267" s="473"/>
      <c r="AN267" s="473"/>
      <c r="AO267" s="473"/>
      <c r="AP267" s="473"/>
      <c r="AQ267" s="473"/>
      <c r="AR267" s="473"/>
      <c r="AS267" s="473"/>
      <c r="AT267" s="473"/>
      <c r="AU267" s="473"/>
      <c r="AV267" s="473"/>
      <c r="AW267" s="473"/>
      <c r="AX267" s="473"/>
      <c r="AY267" s="473"/>
      <c r="AZ267" s="473"/>
      <c r="BA267" s="473"/>
      <c r="BB267" s="473"/>
      <c r="BC267" s="474"/>
      <c r="BD267" s="555"/>
      <c r="BE267" s="556"/>
      <c r="BF267" s="556"/>
      <c r="BG267" s="556"/>
      <c r="BH267" s="556"/>
      <c r="BI267" s="556"/>
      <c r="BJ267" s="556"/>
      <c r="BK267" s="556"/>
      <c r="BL267" s="556"/>
      <c r="BM267" s="556"/>
      <c r="BN267" s="556"/>
      <c r="BO267" s="556"/>
      <c r="BP267" s="556"/>
      <c r="BQ267" s="556"/>
      <c r="BR267" s="556"/>
      <c r="BS267" s="557"/>
      <c r="BT267" s="404" t="s">
        <v>8</v>
      </c>
      <c r="BU267" s="404"/>
      <c r="BV267" s="404"/>
      <c r="BW267" s="404"/>
      <c r="BX267" s="404"/>
      <c r="BY267" s="404"/>
      <c r="BZ267" s="404"/>
      <c r="CA267" s="404"/>
      <c r="CB267" s="404"/>
      <c r="CC267" s="404"/>
      <c r="CD267" s="404"/>
      <c r="CE267" s="404"/>
      <c r="CF267" s="404"/>
      <c r="CG267" s="404"/>
      <c r="CH267" s="404"/>
      <c r="CI267" s="404"/>
      <c r="CJ267" s="589">
        <f>SUM(CJ259:DA266)</f>
        <v>840000</v>
      </c>
      <c r="CK267" s="589"/>
      <c r="CL267" s="589"/>
      <c r="CM267" s="589"/>
      <c r="CN267" s="589"/>
      <c r="CO267" s="589"/>
      <c r="CP267" s="589"/>
      <c r="CQ267" s="589"/>
      <c r="CR267" s="589"/>
      <c r="CS267" s="589"/>
      <c r="CT267" s="589"/>
      <c r="CU267" s="589"/>
      <c r="CV267" s="589"/>
      <c r="CW267" s="589"/>
      <c r="CX267" s="589"/>
      <c r="CY267" s="589"/>
      <c r="CZ267" s="589"/>
      <c r="DA267" s="589"/>
    </row>
    <row r="270" spans="1:105" ht="12" customHeight="1" x14ac:dyDescent="0.25">
      <c r="C270" s="653" t="s">
        <v>132</v>
      </c>
      <c r="D270" s="653"/>
      <c r="E270" s="653"/>
      <c r="F270" s="653"/>
      <c r="G270" s="653"/>
      <c r="H270" s="653"/>
      <c r="I270" s="653"/>
      <c r="J270" s="653"/>
      <c r="K270" s="653"/>
      <c r="L270" s="653"/>
      <c r="M270" s="653"/>
      <c r="N270" s="653"/>
      <c r="O270" s="653"/>
      <c r="P270" s="653"/>
      <c r="Q270" s="653"/>
      <c r="R270" s="653"/>
      <c r="S270" s="1"/>
      <c r="T270" s="652"/>
      <c r="U270" s="652"/>
      <c r="V270" s="652"/>
      <c r="W270" s="652"/>
      <c r="X270" s="652"/>
      <c r="Y270" s="652"/>
      <c r="Z270" s="652"/>
      <c r="AA270" s="652"/>
      <c r="AB270" s="652"/>
      <c r="AC270" s="1"/>
      <c r="AD270" s="1"/>
      <c r="AE270" s="1"/>
      <c r="AF270" s="1"/>
      <c r="AG270" s="1"/>
      <c r="AH270" s="1"/>
      <c r="AI270" s="1"/>
      <c r="AJ270" s="1"/>
      <c r="AK270" s="1"/>
      <c r="AL270" s="1"/>
      <c r="AM270" s="1"/>
      <c r="AN270" s="652" t="s">
        <v>676</v>
      </c>
      <c r="AO270" s="652"/>
      <c r="AP270" s="652"/>
      <c r="AQ270" s="652"/>
      <c r="AR270" s="652"/>
      <c r="AS270" s="652"/>
      <c r="AT270" s="652"/>
      <c r="AU270" s="652"/>
      <c r="AV270" s="652"/>
      <c r="AW270" s="652"/>
      <c r="AX270" s="652"/>
      <c r="AY270" s="652"/>
      <c r="AZ270" s="652"/>
      <c r="BA270" s="652"/>
      <c r="BB270" s="652"/>
      <c r="BC270" s="652"/>
      <c r="BD270" s="652"/>
      <c r="BE270" s="652"/>
      <c r="BF270" s="652"/>
      <c r="BG270" s="652"/>
      <c r="BH270" s="652"/>
      <c r="BI270" s="652"/>
      <c r="BJ270" s="652"/>
      <c r="BK270" s="652"/>
    </row>
    <row r="271" spans="1:105" ht="12" customHeight="1" x14ac:dyDescent="0.25">
      <c r="C271" s="1"/>
      <c r="D271" s="1"/>
      <c r="E271" s="1"/>
      <c r="F271" s="1"/>
      <c r="G271" s="1"/>
      <c r="H271" s="1"/>
      <c r="I271" s="1"/>
      <c r="J271" s="1"/>
      <c r="K271" s="1"/>
      <c r="L271" s="1"/>
      <c r="M271" s="1"/>
      <c r="N271" s="1"/>
      <c r="O271" s="1"/>
      <c r="P271" s="1"/>
      <c r="Q271" s="1"/>
      <c r="R271" s="1"/>
      <c r="S271" s="1"/>
      <c r="T271" s="654" t="s">
        <v>133</v>
      </c>
      <c r="U271" s="654"/>
      <c r="V271" s="654"/>
      <c r="W271" s="654"/>
      <c r="X271" s="654"/>
      <c r="Y271" s="654"/>
      <c r="Z271" s="654"/>
      <c r="AA271" s="654"/>
      <c r="AB271" s="654"/>
      <c r="AC271" s="1"/>
      <c r="AD271" s="1"/>
      <c r="AE271" s="1"/>
      <c r="AF271" s="1"/>
      <c r="AG271" s="1"/>
      <c r="AH271" s="1"/>
      <c r="AI271" s="1"/>
      <c r="AJ271" s="1"/>
      <c r="AK271" s="1"/>
      <c r="AL271" s="1"/>
      <c r="AM271" s="1"/>
      <c r="AN271" s="654" t="s">
        <v>134</v>
      </c>
      <c r="AO271" s="654"/>
      <c r="AP271" s="654"/>
      <c r="AQ271" s="654"/>
      <c r="AR271" s="654"/>
      <c r="AS271" s="654"/>
      <c r="AT271" s="654"/>
      <c r="AU271" s="654"/>
      <c r="AV271" s="654"/>
      <c r="AW271" s="654"/>
      <c r="AX271" s="654"/>
      <c r="AY271" s="654"/>
      <c r="AZ271" s="654"/>
      <c r="BA271" s="654"/>
      <c r="BB271" s="654"/>
      <c r="BC271" s="654"/>
      <c r="BD271" s="654"/>
      <c r="BE271" s="654"/>
      <c r="BF271" s="654"/>
      <c r="BG271" s="654"/>
      <c r="BH271" s="654"/>
      <c r="BI271" s="654"/>
      <c r="BJ271" s="654"/>
      <c r="BK271" s="654"/>
    </row>
    <row r="272" spans="1:105" s="6" customFormat="1" ht="24" customHeight="1" x14ac:dyDescent="0.25">
      <c r="A272" s="2"/>
      <c r="B272" s="2"/>
      <c r="C272" s="651" t="s">
        <v>701</v>
      </c>
      <c r="D272" s="651"/>
      <c r="E272" s="651"/>
      <c r="F272" s="651"/>
      <c r="G272" s="651"/>
      <c r="H272" s="651"/>
      <c r="I272" s="651"/>
      <c r="J272" s="651"/>
      <c r="K272" s="651"/>
      <c r="L272" s="651"/>
      <c r="M272" s="651"/>
      <c r="N272" s="651"/>
      <c r="O272" s="651"/>
      <c r="P272" s="651"/>
      <c r="Q272" s="651"/>
      <c r="R272" s="651"/>
      <c r="S272" s="1"/>
      <c r="T272" s="652"/>
      <c r="U272" s="652"/>
      <c r="V272" s="652"/>
      <c r="W272" s="652"/>
      <c r="X272" s="652"/>
      <c r="Y272" s="652"/>
      <c r="Z272" s="652"/>
      <c r="AA272" s="652"/>
      <c r="AB272" s="652"/>
      <c r="AC272" s="1"/>
      <c r="AD272" s="1"/>
      <c r="AE272" s="1"/>
      <c r="AF272" s="1"/>
      <c r="AG272" s="1"/>
      <c r="AH272" s="1"/>
      <c r="AI272" s="1"/>
      <c r="AJ272" s="1"/>
      <c r="AK272" s="1"/>
      <c r="AL272" s="1"/>
      <c r="AM272" s="1"/>
      <c r="AN272" s="652" t="s">
        <v>771</v>
      </c>
      <c r="AO272" s="652"/>
      <c r="AP272" s="652"/>
      <c r="AQ272" s="652"/>
      <c r="AR272" s="652"/>
      <c r="AS272" s="652"/>
      <c r="AT272" s="652"/>
      <c r="AU272" s="652"/>
      <c r="AV272" s="652"/>
      <c r="AW272" s="652"/>
      <c r="AX272" s="652"/>
      <c r="AY272" s="652"/>
      <c r="AZ272" s="652"/>
      <c r="BA272" s="652"/>
      <c r="BB272" s="652"/>
      <c r="BC272" s="652"/>
      <c r="BD272" s="652"/>
      <c r="BE272" s="652"/>
      <c r="BF272" s="652"/>
      <c r="BG272" s="652"/>
      <c r="BH272" s="652"/>
      <c r="BI272" s="652"/>
      <c r="BJ272" s="652"/>
      <c r="BK272" s="652"/>
      <c r="BL272" s="2"/>
      <c r="BM272" s="2"/>
      <c r="BN272" s="2"/>
      <c r="BO272" s="2"/>
      <c r="BP272" s="2"/>
      <c r="BQ272" s="2"/>
      <c r="BR272" s="2"/>
      <c r="BS272" s="2"/>
      <c r="BT272" s="2"/>
      <c r="BU272" s="2"/>
      <c r="BV272" s="2"/>
      <c r="BW272" s="2"/>
      <c r="BX272" s="2"/>
      <c r="BY272" s="2"/>
      <c r="BZ272" s="2"/>
      <c r="CA272" s="2"/>
      <c r="CB272" s="2"/>
      <c r="CC272" s="2"/>
      <c r="CD272" s="2"/>
      <c r="CE272" s="2"/>
      <c r="CF272" s="2"/>
      <c r="CG272" s="2"/>
      <c r="CH272" s="2"/>
      <c r="CI272" s="2"/>
      <c r="CJ272" s="2"/>
      <c r="CK272" s="2"/>
      <c r="CL272" s="2"/>
      <c r="CM272" s="2"/>
      <c r="CN272" s="2"/>
      <c r="CO272" s="2"/>
      <c r="CP272" s="2"/>
      <c r="CQ272" s="2"/>
      <c r="CR272" s="2"/>
      <c r="CS272" s="2"/>
      <c r="CT272" s="2"/>
      <c r="CU272" s="2"/>
      <c r="CV272" s="2"/>
      <c r="CW272" s="2"/>
      <c r="CX272" s="2"/>
      <c r="CY272" s="2"/>
      <c r="CZ272" s="2"/>
      <c r="DA272" s="2"/>
    </row>
    <row r="273" spans="1:105" ht="14.25" customHeight="1" x14ac:dyDescent="0.25">
      <c r="C273" s="1"/>
      <c r="D273" s="1"/>
      <c r="E273" s="1"/>
      <c r="F273" s="1"/>
      <c r="G273" s="1"/>
      <c r="H273" s="1"/>
      <c r="I273" s="1"/>
      <c r="J273" s="1"/>
      <c r="K273" s="1"/>
      <c r="L273" s="1"/>
      <c r="M273" s="1"/>
      <c r="N273" s="1"/>
      <c r="O273" s="1"/>
      <c r="P273" s="1"/>
      <c r="Q273" s="1"/>
      <c r="R273" s="1"/>
      <c r="S273" s="1"/>
      <c r="T273" s="649" t="s">
        <v>133</v>
      </c>
      <c r="U273" s="649"/>
      <c r="V273" s="649"/>
      <c r="W273" s="649"/>
      <c r="X273" s="649"/>
      <c r="Y273" s="649"/>
      <c r="Z273" s="649"/>
      <c r="AA273" s="649"/>
      <c r="AB273" s="649"/>
      <c r="AC273" s="16"/>
      <c r="AD273" s="16"/>
      <c r="AE273" s="16"/>
      <c r="AF273" s="16"/>
      <c r="AG273" s="16"/>
      <c r="AH273" s="16"/>
      <c r="AI273" s="16"/>
      <c r="AJ273" s="16"/>
      <c r="AK273" s="16"/>
      <c r="AL273" s="16"/>
      <c r="AM273" s="16"/>
      <c r="AN273" s="649" t="s">
        <v>134</v>
      </c>
      <c r="AO273" s="649"/>
      <c r="AP273" s="649"/>
      <c r="AQ273" s="649"/>
      <c r="AR273" s="649"/>
      <c r="AS273" s="649"/>
      <c r="AT273" s="649"/>
      <c r="AU273" s="649"/>
      <c r="AV273" s="649"/>
      <c r="AW273" s="649"/>
      <c r="AX273" s="649"/>
      <c r="AY273" s="649"/>
      <c r="AZ273" s="649"/>
      <c r="BA273" s="649"/>
      <c r="BB273" s="649"/>
      <c r="BC273" s="649"/>
      <c r="BD273" s="649"/>
      <c r="BE273" s="649"/>
      <c r="BF273" s="649"/>
      <c r="BG273" s="649"/>
      <c r="BH273" s="649"/>
      <c r="BI273" s="649"/>
      <c r="BJ273" s="649"/>
      <c r="BK273" s="649"/>
    </row>
    <row r="274" spans="1:105" s="3" customFormat="1" ht="7.5" customHeight="1" x14ac:dyDescent="0.25">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c r="AY274" s="2"/>
      <c r="AZ274" s="2"/>
      <c r="BA274" s="2"/>
      <c r="BB274" s="2"/>
      <c r="BC274" s="2"/>
      <c r="BD274" s="2"/>
      <c r="BE274" s="2"/>
      <c r="BF274" s="2"/>
      <c r="BG274" s="2"/>
      <c r="BH274" s="2"/>
      <c r="BI274" s="2"/>
      <c r="BJ274" s="2"/>
      <c r="BK274" s="2"/>
      <c r="BL274" s="2"/>
      <c r="BM274" s="2"/>
      <c r="BN274" s="2"/>
      <c r="BO274" s="2"/>
      <c r="BP274" s="2"/>
      <c r="BQ274" s="2"/>
      <c r="BR274" s="2"/>
      <c r="BS274" s="2"/>
      <c r="BT274" s="2"/>
      <c r="BU274" s="2"/>
      <c r="BV274" s="2"/>
      <c r="BW274" s="2"/>
      <c r="BX274" s="2"/>
      <c r="BY274" s="2"/>
      <c r="BZ274" s="2"/>
      <c r="CA274" s="2"/>
      <c r="CB274" s="2"/>
      <c r="CC274" s="2"/>
      <c r="CD274" s="2"/>
      <c r="CE274" s="2"/>
      <c r="CF274" s="2"/>
      <c r="CG274" s="2"/>
      <c r="CH274" s="2"/>
      <c r="CI274" s="2"/>
      <c r="CJ274" s="2"/>
      <c r="CK274" s="2"/>
      <c r="CL274" s="2"/>
      <c r="CM274" s="2"/>
      <c r="CN274" s="2"/>
      <c r="CO274" s="2"/>
      <c r="CP274" s="2"/>
      <c r="CQ274" s="2"/>
      <c r="CR274" s="2"/>
      <c r="CS274" s="2"/>
      <c r="CT274" s="2"/>
      <c r="CU274" s="2"/>
      <c r="CV274" s="2"/>
      <c r="CW274" s="2"/>
      <c r="CX274" s="2"/>
      <c r="CY274" s="2"/>
      <c r="CZ274" s="2"/>
      <c r="DA274" s="2"/>
    </row>
    <row r="275" spans="1:105" s="4" customFormat="1" ht="18" customHeight="1" x14ac:dyDescent="0.25">
      <c r="A275" s="2"/>
      <c r="B275" s="2"/>
      <c r="C275" s="2"/>
      <c r="D275" s="648" t="s">
        <v>677</v>
      </c>
      <c r="E275" s="648"/>
      <c r="F275" s="648"/>
      <c r="G275" s="648"/>
      <c r="H275" s="648"/>
      <c r="I275" s="648"/>
      <c r="J275" s="648"/>
      <c r="K275" s="648"/>
      <c r="L275" s="648"/>
      <c r="M275" s="648"/>
      <c r="N275" s="648"/>
      <c r="O275" s="648"/>
      <c r="P275" s="648"/>
      <c r="Q275" s="648"/>
      <c r="R275" s="648"/>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c r="AY275" s="2"/>
      <c r="AZ275" s="2"/>
      <c r="BA275" s="2"/>
      <c r="BB275" s="2"/>
      <c r="BC275" s="2"/>
      <c r="BD275" s="2"/>
      <c r="BE275" s="2"/>
      <c r="BF275" s="2"/>
      <c r="BG275" s="2"/>
      <c r="BH275" s="2"/>
      <c r="BI275" s="2"/>
      <c r="BJ275" s="2"/>
      <c r="BK275" s="2"/>
      <c r="BL275" s="2"/>
      <c r="BM275" s="2"/>
      <c r="BN275" s="2"/>
      <c r="BO275" s="2"/>
      <c r="BP275" s="2"/>
      <c r="BQ275" s="2"/>
      <c r="BR275" s="2"/>
      <c r="BS275" s="2"/>
      <c r="BT275" s="2"/>
      <c r="BU275" s="2"/>
      <c r="BV275" s="2"/>
      <c r="BW275" s="2"/>
      <c r="BX275" s="2"/>
      <c r="BY275" s="2"/>
      <c r="BZ275" s="2"/>
      <c r="CA275" s="2"/>
      <c r="CB275" s="2"/>
      <c r="CC275" s="2"/>
      <c r="CD275" s="2"/>
      <c r="CE275" s="2"/>
      <c r="CF275" s="2"/>
      <c r="CG275" s="2"/>
      <c r="CH275" s="2"/>
      <c r="CI275" s="2"/>
      <c r="CJ275" s="2"/>
      <c r="CK275" s="2"/>
      <c r="CL275" s="2"/>
      <c r="CM275" s="2"/>
      <c r="CN275" s="2"/>
      <c r="CO275" s="2"/>
      <c r="CP275" s="2"/>
      <c r="CQ275" s="2"/>
      <c r="CR275" s="2"/>
      <c r="CS275" s="2"/>
      <c r="CT275" s="2"/>
      <c r="CU275" s="2"/>
      <c r="CV275" s="2"/>
      <c r="CW275" s="2"/>
      <c r="CX275" s="2"/>
      <c r="CY275" s="2"/>
      <c r="CZ275" s="2"/>
      <c r="DA275" s="2"/>
    </row>
    <row r="276" spans="1:105" s="5" customFormat="1" ht="16.5" customHeight="1" x14ac:dyDescent="0.25">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c r="AY276" s="2"/>
      <c r="AZ276" s="2"/>
      <c r="BA276" s="2"/>
      <c r="BB276" s="2"/>
      <c r="BC276" s="2"/>
      <c r="BD276" s="2"/>
      <c r="BE276" s="2"/>
      <c r="BF276" s="2"/>
      <c r="BG276" s="2"/>
      <c r="BH276" s="2"/>
      <c r="BI276" s="2"/>
      <c r="BJ276" s="2"/>
      <c r="BK276" s="2"/>
      <c r="BL276" s="2"/>
      <c r="BM276" s="2"/>
      <c r="BN276" s="2"/>
      <c r="BO276" s="2"/>
      <c r="BP276" s="2"/>
      <c r="BQ276" s="2"/>
      <c r="BR276" s="2"/>
      <c r="BS276" s="2"/>
      <c r="BT276" s="2"/>
      <c r="BU276" s="2"/>
      <c r="BV276" s="2"/>
      <c r="BW276" s="2"/>
      <c r="BX276" s="2"/>
      <c r="BY276" s="2"/>
      <c r="BZ276" s="2"/>
      <c r="CA276" s="2"/>
      <c r="CB276" s="2"/>
      <c r="CC276" s="2"/>
      <c r="CD276" s="2"/>
      <c r="CE276" s="2"/>
      <c r="CF276" s="2"/>
      <c r="CG276" s="2"/>
      <c r="CH276" s="2"/>
      <c r="CI276" s="2"/>
      <c r="CJ276" s="2"/>
      <c r="CK276" s="2"/>
      <c r="CL276" s="2"/>
      <c r="CM276" s="2"/>
      <c r="CN276" s="2"/>
      <c r="CO276" s="2"/>
      <c r="CP276" s="2"/>
      <c r="CQ276" s="2"/>
      <c r="CR276" s="2"/>
      <c r="CS276" s="2"/>
      <c r="CT276" s="2"/>
      <c r="CU276" s="2"/>
      <c r="CV276" s="2"/>
      <c r="CW276" s="2"/>
      <c r="CX276" s="2"/>
      <c r="CY276" s="2"/>
      <c r="CZ276" s="2"/>
      <c r="DA276" s="2"/>
    </row>
    <row r="277" spans="1:105" s="5" customFormat="1" ht="27" customHeight="1" x14ac:dyDescent="0.25">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c r="AY277" s="2"/>
      <c r="AZ277" s="2"/>
      <c r="BA277" s="2"/>
      <c r="BB277" s="2"/>
      <c r="BC277" s="2"/>
      <c r="BD277" s="2"/>
      <c r="BE277" s="2"/>
      <c r="BF277" s="2"/>
      <c r="BG277" s="2"/>
      <c r="BH277" s="2"/>
      <c r="BI277" s="2"/>
      <c r="BJ277" s="2"/>
      <c r="BK277" s="2"/>
      <c r="BL277" s="2"/>
      <c r="BM277" s="2"/>
      <c r="BN277" s="2"/>
      <c r="BO277" s="2"/>
      <c r="BP277" s="2"/>
      <c r="BQ277" s="2"/>
      <c r="BR277" s="2"/>
      <c r="BS277" s="2"/>
      <c r="BT277" s="2"/>
      <c r="BU277" s="2"/>
      <c r="BV277" s="2"/>
      <c r="BW277" s="2"/>
      <c r="BX277" s="2"/>
      <c r="BY277" s="2"/>
      <c r="BZ277" s="2"/>
      <c r="CA277" s="2"/>
      <c r="CB277" s="2"/>
      <c r="CC277" s="2"/>
      <c r="CD277" s="2"/>
      <c r="CE277" s="2"/>
      <c r="CF277" s="2"/>
      <c r="CG277" s="2"/>
      <c r="CH277" s="2"/>
      <c r="CI277" s="2"/>
      <c r="CJ277" s="2"/>
      <c r="CK277" s="2"/>
      <c r="CL277" s="2"/>
      <c r="CM277" s="2"/>
      <c r="CN277" s="2"/>
      <c r="CO277" s="2"/>
      <c r="CP277" s="2"/>
      <c r="CQ277" s="2"/>
      <c r="CR277" s="2"/>
      <c r="CS277" s="2"/>
      <c r="CT277" s="2"/>
      <c r="CU277" s="2"/>
      <c r="CV277" s="2"/>
      <c r="CW277" s="2"/>
      <c r="CX277" s="2"/>
      <c r="CY277" s="2"/>
      <c r="CZ277" s="2"/>
      <c r="DA277" s="2"/>
    </row>
    <row r="278" spans="1:105" s="5" customFormat="1" ht="15" customHeight="1" x14ac:dyDescent="0.25">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c r="AY278" s="2"/>
      <c r="AZ278" s="2"/>
      <c r="BA278" s="2"/>
      <c r="BB278" s="2"/>
      <c r="BC278" s="2"/>
      <c r="BD278" s="2"/>
      <c r="BE278" s="2"/>
      <c r="BF278" s="2"/>
      <c r="BG278" s="2"/>
      <c r="BH278" s="2"/>
      <c r="BI278" s="2"/>
      <c r="BJ278" s="2"/>
      <c r="BK278" s="2"/>
      <c r="BL278" s="2"/>
      <c r="BM278" s="2"/>
      <c r="BN278" s="2"/>
      <c r="BO278" s="2"/>
      <c r="BP278" s="2"/>
      <c r="BQ278" s="2"/>
      <c r="BR278" s="2"/>
      <c r="BS278" s="2"/>
      <c r="BT278" s="2"/>
      <c r="BU278" s="2"/>
      <c r="BV278" s="2"/>
      <c r="BW278" s="2"/>
      <c r="BX278" s="2"/>
      <c r="BY278" s="2"/>
      <c r="BZ278" s="2"/>
      <c r="CA278" s="2"/>
      <c r="CB278" s="2"/>
      <c r="CC278" s="2"/>
      <c r="CD278" s="2"/>
      <c r="CE278" s="2"/>
      <c r="CF278" s="2"/>
      <c r="CG278" s="2"/>
      <c r="CH278" s="2"/>
      <c r="CI278" s="2"/>
      <c r="CJ278" s="2"/>
      <c r="CK278" s="2"/>
      <c r="CL278" s="2"/>
      <c r="CM278" s="2"/>
      <c r="CN278" s="2"/>
      <c r="CO278" s="2"/>
      <c r="CP278" s="2"/>
      <c r="CQ278" s="2"/>
      <c r="CR278" s="2"/>
      <c r="CS278" s="2"/>
      <c r="CT278" s="2"/>
      <c r="CU278" s="2"/>
      <c r="CV278" s="2"/>
      <c r="CW278" s="2"/>
      <c r="CX278" s="2"/>
      <c r="CY278" s="2"/>
      <c r="CZ278" s="2"/>
      <c r="DA278" s="2"/>
    </row>
    <row r="279" spans="1:105" s="5" customFormat="1" ht="15" customHeight="1" x14ac:dyDescent="0.25">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c r="AY279" s="2"/>
      <c r="AZ279" s="2"/>
      <c r="BA279" s="2"/>
      <c r="BB279" s="2"/>
      <c r="BC279" s="2"/>
      <c r="BD279" s="2"/>
      <c r="BE279" s="2"/>
      <c r="BF279" s="2"/>
      <c r="BG279" s="2"/>
      <c r="BH279" s="2"/>
      <c r="BI279" s="2"/>
      <c r="BJ279" s="2"/>
      <c r="BK279" s="2"/>
      <c r="BL279" s="2"/>
      <c r="BM279" s="2"/>
      <c r="BN279" s="2"/>
      <c r="BO279" s="2"/>
      <c r="BP279" s="2"/>
      <c r="BQ279" s="2"/>
      <c r="BR279" s="2"/>
      <c r="BS279" s="2"/>
      <c r="BT279" s="2"/>
      <c r="BU279" s="2"/>
      <c r="BV279" s="2"/>
      <c r="BW279" s="2"/>
      <c r="BX279" s="2"/>
      <c r="BY279" s="2"/>
      <c r="BZ279" s="2"/>
      <c r="CA279" s="2"/>
      <c r="CB279" s="2"/>
      <c r="CC279" s="2"/>
      <c r="CD279" s="2"/>
      <c r="CE279" s="2"/>
      <c r="CF279" s="2"/>
      <c r="CG279" s="2"/>
      <c r="CH279" s="2"/>
      <c r="CI279" s="2"/>
      <c r="CJ279" s="2"/>
      <c r="CK279" s="2"/>
      <c r="CL279" s="2"/>
      <c r="CM279" s="2"/>
      <c r="CN279" s="2"/>
      <c r="CO279" s="2"/>
      <c r="CP279" s="2"/>
      <c r="CQ279" s="2"/>
      <c r="CR279" s="2"/>
      <c r="CS279" s="2"/>
      <c r="CT279" s="2"/>
      <c r="CU279" s="2"/>
      <c r="CV279" s="2"/>
      <c r="CW279" s="2"/>
      <c r="CX279" s="2"/>
      <c r="CY279" s="2"/>
      <c r="CZ279" s="2"/>
      <c r="DA279" s="2"/>
    </row>
    <row r="280" spans="1:105" s="5" customFormat="1" ht="15" customHeight="1" x14ac:dyDescent="0.25">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c r="AY280" s="2"/>
      <c r="AZ280" s="2"/>
      <c r="BA280" s="2"/>
      <c r="BB280" s="2"/>
      <c r="BC280" s="2"/>
      <c r="BD280" s="2"/>
      <c r="BE280" s="2"/>
      <c r="BF280" s="2"/>
      <c r="BG280" s="2"/>
      <c r="BH280" s="2"/>
      <c r="BI280" s="2"/>
      <c r="BJ280" s="2"/>
      <c r="BK280" s="2"/>
      <c r="BL280" s="2"/>
      <c r="BM280" s="2"/>
      <c r="BN280" s="2"/>
      <c r="BO280" s="2"/>
      <c r="BP280" s="2"/>
      <c r="BQ280" s="2"/>
      <c r="BR280" s="2"/>
      <c r="BS280" s="2"/>
      <c r="BT280" s="2"/>
      <c r="BU280" s="2"/>
      <c r="BV280" s="2"/>
      <c r="BW280" s="2"/>
      <c r="BX280" s="2"/>
      <c r="BY280" s="2"/>
      <c r="BZ280" s="2"/>
      <c r="CA280" s="2"/>
      <c r="CB280" s="2"/>
      <c r="CC280" s="2"/>
      <c r="CD280" s="2"/>
      <c r="CE280" s="2"/>
      <c r="CF280" s="2"/>
      <c r="CG280" s="2"/>
      <c r="CH280" s="2"/>
      <c r="CI280" s="2"/>
      <c r="CJ280" s="2"/>
      <c r="CK280" s="2"/>
      <c r="CL280" s="2"/>
      <c r="CM280" s="2"/>
      <c r="CN280" s="2"/>
      <c r="CO280" s="2"/>
      <c r="CP280" s="2"/>
      <c r="CQ280" s="2"/>
      <c r="CR280" s="2"/>
      <c r="CS280" s="2"/>
      <c r="CT280" s="2"/>
      <c r="CU280" s="2"/>
      <c r="CV280" s="2"/>
      <c r="CW280" s="2"/>
      <c r="CX280" s="2"/>
      <c r="CY280" s="2"/>
      <c r="CZ280" s="2"/>
      <c r="DA280" s="2"/>
    </row>
    <row r="285" spans="1:105" ht="25.9" customHeight="1" x14ac:dyDescent="0.25"/>
  </sheetData>
  <mergeCells count="1015">
    <mergeCell ref="A252:G252"/>
    <mergeCell ref="H252:BC252"/>
    <mergeCell ref="BD252:BS252"/>
    <mergeCell ref="BT252:CI252"/>
    <mergeCell ref="CJ252:DA252"/>
    <mergeCell ref="A253:G253"/>
    <mergeCell ref="H253:BC253"/>
    <mergeCell ref="BD253:BS253"/>
    <mergeCell ref="BT253:CI253"/>
    <mergeCell ref="CJ253:DA253"/>
    <mergeCell ref="BT250:CI250"/>
    <mergeCell ref="CJ250:DA250"/>
    <mergeCell ref="A251:G251"/>
    <mergeCell ref="H251:BC251"/>
    <mergeCell ref="BD251:BS251"/>
    <mergeCell ref="BT251:CI251"/>
    <mergeCell ref="CJ249:DA249"/>
    <mergeCell ref="A247:DA247"/>
    <mergeCell ref="CJ251:DA251"/>
    <mergeCell ref="A249:G249"/>
    <mergeCell ref="H249:BC249"/>
    <mergeCell ref="BD249:BS249"/>
    <mergeCell ref="BT249:CI249"/>
    <mergeCell ref="A250:G250"/>
    <mergeCell ref="H250:BC250"/>
    <mergeCell ref="BD250:BS250"/>
    <mergeCell ref="A242:G242"/>
    <mergeCell ref="H242:BC242"/>
    <mergeCell ref="BD242:BS242"/>
    <mergeCell ref="BT242:CI242"/>
    <mergeCell ref="CJ242:DA242"/>
    <mergeCell ref="A243:G243"/>
    <mergeCell ref="H243:BC243"/>
    <mergeCell ref="BD243:BS243"/>
    <mergeCell ref="BT243:CI243"/>
    <mergeCell ref="CJ243:DA243"/>
    <mergeCell ref="A244:G244"/>
    <mergeCell ref="H244:BC244"/>
    <mergeCell ref="BD244:BS244"/>
    <mergeCell ref="BT244:CI244"/>
    <mergeCell ref="CJ244:DA244"/>
    <mergeCell ref="A245:G245"/>
    <mergeCell ref="H245:BC245"/>
    <mergeCell ref="BD245:BS245"/>
    <mergeCell ref="BT245:CI245"/>
    <mergeCell ref="CJ245:DA245"/>
    <mergeCell ref="A240:G240"/>
    <mergeCell ref="H240:BC240"/>
    <mergeCell ref="BD240:BS240"/>
    <mergeCell ref="BT240:CI240"/>
    <mergeCell ref="CJ240:DA240"/>
    <mergeCell ref="A241:G241"/>
    <mergeCell ref="H241:BC241"/>
    <mergeCell ref="BD241:BS241"/>
    <mergeCell ref="BT241:CI241"/>
    <mergeCell ref="CJ241:DA241"/>
    <mergeCell ref="A238:G238"/>
    <mergeCell ref="H238:BC238"/>
    <mergeCell ref="BD238:BS238"/>
    <mergeCell ref="BT238:CI238"/>
    <mergeCell ref="CJ238:DA238"/>
    <mergeCell ref="A239:G239"/>
    <mergeCell ref="H239:BC239"/>
    <mergeCell ref="BD239:BS239"/>
    <mergeCell ref="BT239:CI239"/>
    <mergeCell ref="CJ239:DA239"/>
    <mergeCell ref="A233:G233"/>
    <mergeCell ref="H233:BS233"/>
    <mergeCell ref="BT233:CI233"/>
    <mergeCell ref="CJ233:DA233"/>
    <mergeCell ref="A235:DA235"/>
    <mergeCell ref="A237:G237"/>
    <mergeCell ref="H237:BC237"/>
    <mergeCell ref="BD237:BS237"/>
    <mergeCell ref="BT237:CI237"/>
    <mergeCell ref="CJ237:DA237"/>
    <mergeCell ref="H231:BS231"/>
    <mergeCell ref="BT231:CI231"/>
    <mergeCell ref="CJ231:DA231"/>
    <mergeCell ref="H228:BS228"/>
    <mergeCell ref="A232:G232"/>
    <mergeCell ref="H232:BS232"/>
    <mergeCell ref="BT232:CI232"/>
    <mergeCell ref="CJ232:DA232"/>
    <mergeCell ref="H229:BS229"/>
    <mergeCell ref="A231:G231"/>
    <mergeCell ref="A226:G226"/>
    <mergeCell ref="A227:G227"/>
    <mergeCell ref="A230:G230"/>
    <mergeCell ref="H230:BS230"/>
    <mergeCell ref="BT230:CI230"/>
    <mergeCell ref="CJ230:DA230"/>
    <mergeCell ref="CJ226:DA226"/>
    <mergeCell ref="H227:BS227"/>
    <mergeCell ref="BT227:CI227"/>
    <mergeCell ref="CJ227:DA227"/>
    <mergeCell ref="A224:G224"/>
    <mergeCell ref="H224:BS224"/>
    <mergeCell ref="BT224:CI224"/>
    <mergeCell ref="CJ224:DA224"/>
    <mergeCell ref="BT228:CI228"/>
    <mergeCell ref="CJ228:DA228"/>
    <mergeCell ref="H226:BS226"/>
    <mergeCell ref="BT226:CI226"/>
    <mergeCell ref="A225:G225"/>
    <mergeCell ref="H225:BS225"/>
    <mergeCell ref="CJ225:DA225"/>
    <mergeCell ref="A228:G228"/>
    <mergeCell ref="A229:G229"/>
    <mergeCell ref="BT229:CI229"/>
    <mergeCell ref="CJ229:DA229"/>
    <mergeCell ref="CJ222:DA222"/>
    <mergeCell ref="A220:DA220"/>
    <mergeCell ref="A223:G223"/>
    <mergeCell ref="H223:BS223"/>
    <mergeCell ref="BT223:CI223"/>
    <mergeCell ref="CJ223:DA223"/>
    <mergeCell ref="A215:G215"/>
    <mergeCell ref="BT215:CI215"/>
    <mergeCell ref="CJ215:DA215"/>
    <mergeCell ref="A216:G216"/>
    <mergeCell ref="BT216:CI216"/>
    <mergeCell ref="CJ216:DA216"/>
    <mergeCell ref="H215:AM215"/>
    <mergeCell ref="AN215:BC215"/>
    <mergeCell ref="BD215:BS215"/>
    <mergeCell ref="H216:AM216"/>
    <mergeCell ref="A217:G217"/>
    <mergeCell ref="CJ217:DA217"/>
    <mergeCell ref="A218:G218"/>
    <mergeCell ref="CJ218:DA218"/>
    <mergeCell ref="A222:G222"/>
    <mergeCell ref="BD207:BS207"/>
    <mergeCell ref="A213:G213"/>
    <mergeCell ref="BT213:CI213"/>
    <mergeCell ref="CJ213:DA213"/>
    <mergeCell ref="A214:G214"/>
    <mergeCell ref="BT214:CI214"/>
    <mergeCell ref="CJ214:DA214"/>
    <mergeCell ref="H214:AM214"/>
    <mergeCell ref="AN214:BC214"/>
    <mergeCell ref="BD214:BS214"/>
    <mergeCell ref="A207:G207"/>
    <mergeCell ref="A211:G211"/>
    <mergeCell ref="BT211:CI211"/>
    <mergeCell ref="CJ211:DA211"/>
    <mergeCell ref="A212:G212"/>
    <mergeCell ref="BT212:CI212"/>
    <mergeCell ref="CJ212:DA212"/>
    <mergeCell ref="H211:AM211"/>
    <mergeCell ref="AN211:BC211"/>
    <mergeCell ref="A209:G209"/>
    <mergeCell ref="BT207:CI207"/>
    <mergeCell ref="CJ207:DA207"/>
    <mergeCell ref="A208:G208"/>
    <mergeCell ref="H208:AM208"/>
    <mergeCell ref="AN208:BC208"/>
    <mergeCell ref="BD208:BS208"/>
    <mergeCell ref="BT208:CI208"/>
    <mergeCell ref="CJ208:DA208"/>
    <mergeCell ref="H209:AM209"/>
    <mergeCell ref="AN209:BC209"/>
    <mergeCell ref="BD209:BS209"/>
    <mergeCell ref="H210:AM210"/>
    <mergeCell ref="AP192:BE192"/>
    <mergeCell ref="A199:G199"/>
    <mergeCell ref="BT209:CI209"/>
    <mergeCell ref="CJ209:DA209"/>
    <mergeCell ref="A210:G210"/>
    <mergeCell ref="BT210:CI210"/>
    <mergeCell ref="CJ210:DA210"/>
    <mergeCell ref="A205:G205"/>
    <mergeCell ref="H205:AM205"/>
    <mergeCell ref="AN205:BC205"/>
    <mergeCell ref="BD205:BS205"/>
    <mergeCell ref="BD201:BS201"/>
    <mergeCell ref="BT201:CI201"/>
    <mergeCell ref="CJ201:DA201"/>
    <mergeCell ref="A200:G200"/>
    <mergeCell ref="H200:BC200"/>
    <mergeCell ref="BD200:BS200"/>
    <mergeCell ref="H201:BC201"/>
    <mergeCell ref="A201:G201"/>
    <mergeCell ref="BT200:CI200"/>
    <mergeCell ref="CJ200:DA200"/>
    <mergeCell ref="A203:DA203"/>
    <mergeCell ref="A206:G206"/>
    <mergeCell ref="H206:AM206"/>
    <mergeCell ref="AN206:BC206"/>
    <mergeCell ref="BD206:BS206"/>
    <mergeCell ref="BT206:CI206"/>
    <mergeCell ref="CJ206:DA206"/>
    <mergeCell ref="CJ205:DA205"/>
    <mergeCell ref="BT205:CI205"/>
    <mergeCell ref="H207:AM207"/>
    <mergeCell ref="AN207:BC207"/>
    <mergeCell ref="A189:G189"/>
    <mergeCell ref="H189:AO189"/>
    <mergeCell ref="AP189:BE189"/>
    <mergeCell ref="BF189:BU189"/>
    <mergeCell ref="BV189:CK189"/>
    <mergeCell ref="CL189:DA189"/>
    <mergeCell ref="A188:G188"/>
    <mergeCell ref="H188:AO188"/>
    <mergeCell ref="AP188:BE188"/>
    <mergeCell ref="BF188:BU188"/>
    <mergeCell ref="BV188:CK188"/>
    <mergeCell ref="CL188:DA188"/>
    <mergeCell ref="A190:G190"/>
    <mergeCell ref="H190:AO190"/>
    <mergeCell ref="AP190:BE190"/>
    <mergeCell ref="BF190:BU190"/>
    <mergeCell ref="BV190:CK190"/>
    <mergeCell ref="CL190:DA190"/>
    <mergeCell ref="A187:G187"/>
    <mergeCell ref="H187:AO187"/>
    <mergeCell ref="AP187:BE187"/>
    <mergeCell ref="BF187:BU187"/>
    <mergeCell ref="BV187:CK187"/>
    <mergeCell ref="CL187:DA187"/>
    <mergeCell ref="A186:G186"/>
    <mergeCell ref="H186:AO186"/>
    <mergeCell ref="AP186:BE186"/>
    <mergeCell ref="BF186:BU186"/>
    <mergeCell ref="BV186:CK186"/>
    <mergeCell ref="CL186:DA186"/>
    <mergeCell ref="A185:G185"/>
    <mergeCell ref="H185:AO185"/>
    <mergeCell ref="AP185:BE185"/>
    <mergeCell ref="BF185:BU185"/>
    <mergeCell ref="BV185:CK185"/>
    <mergeCell ref="CL185:DA185"/>
    <mergeCell ref="A184:G184"/>
    <mergeCell ref="H184:AO184"/>
    <mergeCell ref="AP184:BE184"/>
    <mergeCell ref="BF184:BU184"/>
    <mergeCell ref="BV184:CK184"/>
    <mergeCell ref="CL184:DA184"/>
    <mergeCell ref="A183:G183"/>
    <mergeCell ref="H183:AO183"/>
    <mergeCell ref="AP183:BE183"/>
    <mergeCell ref="BF183:BU183"/>
    <mergeCell ref="BV183:CK183"/>
    <mergeCell ref="CL183:DA183"/>
    <mergeCell ref="A182:G182"/>
    <mergeCell ref="H182:AO182"/>
    <mergeCell ref="AP182:BE182"/>
    <mergeCell ref="BF182:BU182"/>
    <mergeCell ref="BV182:CK182"/>
    <mergeCell ref="CL182:DA182"/>
    <mergeCell ref="A179:DA179"/>
    <mergeCell ref="A181:G181"/>
    <mergeCell ref="H181:AO181"/>
    <mergeCell ref="AP181:BE181"/>
    <mergeCell ref="BF181:BU181"/>
    <mergeCell ref="BV181:CK181"/>
    <mergeCell ref="CL181:DA181"/>
    <mergeCell ref="A173:G173"/>
    <mergeCell ref="H173:AO173"/>
    <mergeCell ref="AP173:BE173"/>
    <mergeCell ref="BF173:BU173"/>
    <mergeCell ref="BV173:CK173"/>
    <mergeCell ref="CL173:DA173"/>
    <mergeCell ref="A172:G172"/>
    <mergeCell ref="H172:AO172"/>
    <mergeCell ref="AP172:BE172"/>
    <mergeCell ref="BF172:BU172"/>
    <mergeCell ref="BV172:CK172"/>
    <mergeCell ref="CL172:DA172"/>
    <mergeCell ref="A171:G171"/>
    <mergeCell ref="H171:AO171"/>
    <mergeCell ref="AP171:BE171"/>
    <mergeCell ref="BF171:BU171"/>
    <mergeCell ref="BV171:CK171"/>
    <mergeCell ref="CL171:DA171"/>
    <mergeCell ref="A170:G170"/>
    <mergeCell ref="H170:AO170"/>
    <mergeCell ref="AP170:BE170"/>
    <mergeCell ref="BF170:BU170"/>
    <mergeCell ref="BV170:CK170"/>
    <mergeCell ref="CL170:DA170"/>
    <mergeCell ref="A169:G169"/>
    <mergeCell ref="H169:AO169"/>
    <mergeCell ref="AP169:BE169"/>
    <mergeCell ref="BF169:BU169"/>
    <mergeCell ref="BV169:CK169"/>
    <mergeCell ref="CL169:DA169"/>
    <mergeCell ref="A168:G168"/>
    <mergeCell ref="H168:AO168"/>
    <mergeCell ref="AP168:BE168"/>
    <mergeCell ref="BF168:BU168"/>
    <mergeCell ref="BV168:CK168"/>
    <mergeCell ref="CL168:DA168"/>
    <mergeCell ref="A167:G167"/>
    <mergeCell ref="H167:AO167"/>
    <mergeCell ref="AP167:BE167"/>
    <mergeCell ref="BF167:BU167"/>
    <mergeCell ref="BV167:CK167"/>
    <mergeCell ref="CL167:DA167"/>
    <mergeCell ref="A166:G166"/>
    <mergeCell ref="H166:AO166"/>
    <mergeCell ref="AP166:BE166"/>
    <mergeCell ref="BF166:BU166"/>
    <mergeCell ref="BV166:CK166"/>
    <mergeCell ref="CL166:DA166"/>
    <mergeCell ref="A165:G165"/>
    <mergeCell ref="H165:AO165"/>
    <mergeCell ref="AP165:BE165"/>
    <mergeCell ref="BF165:BU165"/>
    <mergeCell ref="BV165:CK165"/>
    <mergeCell ref="CL165:DA165"/>
    <mergeCell ref="A164:G164"/>
    <mergeCell ref="H164:AO164"/>
    <mergeCell ref="AP164:BE164"/>
    <mergeCell ref="BF164:BU164"/>
    <mergeCell ref="BV164:CK164"/>
    <mergeCell ref="CL164:DA164"/>
    <mergeCell ref="A163:G163"/>
    <mergeCell ref="H163:AO163"/>
    <mergeCell ref="AP163:BE163"/>
    <mergeCell ref="BF163:BU163"/>
    <mergeCell ref="BV163:CK163"/>
    <mergeCell ref="CL163:DA163"/>
    <mergeCell ref="A155:G155"/>
    <mergeCell ref="H155:AO155"/>
    <mergeCell ref="AP155:BE155"/>
    <mergeCell ref="A157:G157"/>
    <mergeCell ref="H157:AO157"/>
    <mergeCell ref="AP157:BE157"/>
    <mergeCell ref="BF157:BU157"/>
    <mergeCell ref="BV157:CK157"/>
    <mergeCell ref="A162:G162"/>
    <mergeCell ref="H162:AO162"/>
    <mergeCell ref="AP162:BE162"/>
    <mergeCell ref="BF162:BU162"/>
    <mergeCell ref="BV162:CK162"/>
    <mergeCell ref="CL162:DA162"/>
    <mergeCell ref="A161:G161"/>
    <mergeCell ref="H161:AO161"/>
    <mergeCell ref="AP161:BE161"/>
    <mergeCell ref="BF161:BU161"/>
    <mergeCell ref="BV161:CK161"/>
    <mergeCell ref="CL161:DA161"/>
    <mergeCell ref="A160:G160"/>
    <mergeCell ref="H160:AO160"/>
    <mergeCell ref="AP160:BE160"/>
    <mergeCell ref="BF160:BU160"/>
    <mergeCell ref="BV160:CK160"/>
    <mergeCell ref="CL160:DA160"/>
    <mergeCell ref="A149:G149"/>
    <mergeCell ref="H149:BC149"/>
    <mergeCell ref="BD149:BS149"/>
    <mergeCell ref="BT149:CI149"/>
    <mergeCell ref="CJ149:DA149"/>
    <mergeCell ref="A150:G150"/>
    <mergeCell ref="H150:BC150"/>
    <mergeCell ref="BD150:BS150"/>
    <mergeCell ref="BT150:CI150"/>
    <mergeCell ref="CJ150:DA150"/>
    <mergeCell ref="A144:DA144"/>
    <mergeCell ref="A148:G148"/>
    <mergeCell ref="H148:BC148"/>
    <mergeCell ref="BD148:BS148"/>
    <mergeCell ref="BT148:CI148"/>
    <mergeCell ref="CJ148:DA148"/>
    <mergeCell ref="A146:G146"/>
    <mergeCell ref="H146:BC146"/>
    <mergeCell ref="BD146:BS146"/>
    <mergeCell ref="BT146:CI146"/>
    <mergeCell ref="CJ146:DA146"/>
    <mergeCell ref="A147:G147"/>
    <mergeCell ref="H147:BC147"/>
    <mergeCell ref="BD147:BS147"/>
    <mergeCell ref="BT147:CI147"/>
    <mergeCell ref="CJ147:DA147"/>
    <mergeCell ref="A142:G142"/>
    <mergeCell ref="H142:AO142"/>
    <mergeCell ref="AP142:BE142"/>
    <mergeCell ref="BF142:BU142"/>
    <mergeCell ref="BV142:CK142"/>
    <mergeCell ref="CL142:DA142"/>
    <mergeCell ref="A141:G141"/>
    <mergeCell ref="H141:AO141"/>
    <mergeCell ref="AP141:BE141"/>
    <mergeCell ref="BF141:BU141"/>
    <mergeCell ref="BV141:CK141"/>
    <mergeCell ref="CL141:DA141"/>
    <mergeCell ref="A140:G140"/>
    <mergeCell ref="H140:AO140"/>
    <mergeCell ref="AP140:BE140"/>
    <mergeCell ref="BF140:BU140"/>
    <mergeCell ref="BV140:CK140"/>
    <mergeCell ref="CL140:DA140"/>
    <mergeCell ref="A139:G139"/>
    <mergeCell ref="H139:AO139"/>
    <mergeCell ref="AP139:BE139"/>
    <mergeCell ref="BF139:BU139"/>
    <mergeCell ref="BV139:CK139"/>
    <mergeCell ref="CL139:DA139"/>
    <mergeCell ref="A138:G138"/>
    <mergeCell ref="H138:AO138"/>
    <mergeCell ref="AP138:BE138"/>
    <mergeCell ref="BF138:BU138"/>
    <mergeCell ref="BV138:CK138"/>
    <mergeCell ref="CL138:DA138"/>
    <mergeCell ref="A137:G137"/>
    <mergeCell ref="H137:AO137"/>
    <mergeCell ref="AP137:BE137"/>
    <mergeCell ref="BF137:BU137"/>
    <mergeCell ref="BV137:CK137"/>
    <mergeCell ref="CL137:DA137"/>
    <mergeCell ref="A136:G136"/>
    <mergeCell ref="H136:AO136"/>
    <mergeCell ref="AP136:BE136"/>
    <mergeCell ref="BF136:BU136"/>
    <mergeCell ref="BV136:CK136"/>
    <mergeCell ref="CL136:DA136"/>
    <mergeCell ref="A135:G135"/>
    <mergeCell ref="H135:AO135"/>
    <mergeCell ref="AP135:BE135"/>
    <mergeCell ref="BF135:BU135"/>
    <mergeCell ref="BV135:CK135"/>
    <mergeCell ref="CL135:DA135"/>
    <mergeCell ref="A134:G134"/>
    <mergeCell ref="H134:AO134"/>
    <mergeCell ref="AP134:BE134"/>
    <mergeCell ref="BF134:BU134"/>
    <mergeCell ref="BV134:CK134"/>
    <mergeCell ref="CL134:DA134"/>
    <mergeCell ref="A109:DA109"/>
    <mergeCell ref="X111:DA111"/>
    <mergeCell ref="CL132:DA132"/>
    <mergeCell ref="A133:G133"/>
    <mergeCell ref="H133:AO133"/>
    <mergeCell ref="AP133:BE133"/>
    <mergeCell ref="BF133:BU133"/>
    <mergeCell ref="BV133:CK133"/>
    <mergeCell ref="CL133:DA133"/>
    <mergeCell ref="A120:G120"/>
    <mergeCell ref="H120:BC120"/>
    <mergeCell ref="BD120:BS120"/>
    <mergeCell ref="BT120:CI120"/>
    <mergeCell ref="CJ120:DA120"/>
    <mergeCell ref="A132:G132"/>
    <mergeCell ref="H132:AO132"/>
    <mergeCell ref="AP132:BE132"/>
    <mergeCell ref="BF132:BU132"/>
    <mergeCell ref="BV132:CK132"/>
    <mergeCell ref="A128:DA128"/>
    <mergeCell ref="A130:G130"/>
    <mergeCell ref="H130:AO130"/>
    <mergeCell ref="AP130:BE130"/>
    <mergeCell ref="BF130:BU130"/>
    <mergeCell ref="BV130:CK130"/>
    <mergeCell ref="CL130:DA130"/>
    <mergeCell ref="A131:G131"/>
    <mergeCell ref="H131:AO131"/>
    <mergeCell ref="AP131:BE131"/>
    <mergeCell ref="BF131:BU131"/>
    <mergeCell ref="BV131:CK131"/>
    <mergeCell ref="CL131:DA131"/>
    <mergeCell ref="A118:G118"/>
    <mergeCell ref="H118:BC118"/>
    <mergeCell ref="BD118:BS118"/>
    <mergeCell ref="BT118:CI118"/>
    <mergeCell ref="CJ118:DA118"/>
    <mergeCell ref="A119:G119"/>
    <mergeCell ref="H119:BC119"/>
    <mergeCell ref="BD119:BS119"/>
    <mergeCell ref="BT119:CI119"/>
    <mergeCell ref="CJ119:DA119"/>
    <mergeCell ref="A116:G116"/>
    <mergeCell ref="H116:BC116"/>
    <mergeCell ref="BD116:BS116"/>
    <mergeCell ref="BT116:CI116"/>
    <mergeCell ref="CJ116:DA116"/>
    <mergeCell ref="A117:G117"/>
    <mergeCell ref="H117:BC117"/>
    <mergeCell ref="BD117:BS117"/>
    <mergeCell ref="BT117:CI117"/>
    <mergeCell ref="CJ117:DA117"/>
    <mergeCell ref="A94:G94"/>
    <mergeCell ref="H94:BC94"/>
    <mergeCell ref="BD94:BS94"/>
    <mergeCell ref="BT94:CD94"/>
    <mergeCell ref="CE94:DA94"/>
    <mergeCell ref="A95:G95"/>
    <mergeCell ref="H95:BC95"/>
    <mergeCell ref="BD95:BS95"/>
    <mergeCell ref="BT95:CD95"/>
    <mergeCell ref="CE95:DA95"/>
    <mergeCell ref="A92:G92"/>
    <mergeCell ref="H92:BC92"/>
    <mergeCell ref="BD92:BS92"/>
    <mergeCell ref="BT92:CD92"/>
    <mergeCell ref="CE92:DA92"/>
    <mergeCell ref="A93:G93"/>
    <mergeCell ref="H93:BC93"/>
    <mergeCell ref="BD93:BS93"/>
    <mergeCell ref="BT93:CD93"/>
    <mergeCell ref="CE93:DA93"/>
    <mergeCell ref="A90:G90"/>
    <mergeCell ref="H90:BC90"/>
    <mergeCell ref="BD90:BS90"/>
    <mergeCell ref="BT90:CD90"/>
    <mergeCell ref="CE90:DA90"/>
    <mergeCell ref="A91:G91"/>
    <mergeCell ref="H91:BC91"/>
    <mergeCell ref="BD91:BS91"/>
    <mergeCell ref="BT91:CD91"/>
    <mergeCell ref="CE91:DA91"/>
    <mergeCell ref="A88:G88"/>
    <mergeCell ref="H88:BC88"/>
    <mergeCell ref="BD88:BS88"/>
    <mergeCell ref="BT88:CD88"/>
    <mergeCell ref="CE88:DA88"/>
    <mergeCell ref="A89:G89"/>
    <mergeCell ref="H89:BC89"/>
    <mergeCell ref="BD89:BS89"/>
    <mergeCell ref="BT89:CD89"/>
    <mergeCell ref="CE89:DA89"/>
    <mergeCell ref="A86:G86"/>
    <mergeCell ref="H86:BC86"/>
    <mergeCell ref="BD86:BS86"/>
    <mergeCell ref="BT86:CD86"/>
    <mergeCell ref="CE86:DA86"/>
    <mergeCell ref="A87:G87"/>
    <mergeCell ref="H87:BC87"/>
    <mergeCell ref="BD87:BS87"/>
    <mergeCell ref="BT87:CD87"/>
    <mergeCell ref="CE87:DA87"/>
    <mergeCell ref="A84:G84"/>
    <mergeCell ref="H84:BC84"/>
    <mergeCell ref="BD84:BS84"/>
    <mergeCell ref="BT84:CD84"/>
    <mergeCell ref="CE84:DA84"/>
    <mergeCell ref="A85:G85"/>
    <mergeCell ref="H85:BC85"/>
    <mergeCell ref="BD85:BS85"/>
    <mergeCell ref="BT85:CD85"/>
    <mergeCell ref="CE85:DA85"/>
    <mergeCell ref="A82:G82"/>
    <mergeCell ref="H82:BC82"/>
    <mergeCell ref="BD82:BS82"/>
    <mergeCell ref="BT82:CD82"/>
    <mergeCell ref="CE82:DA82"/>
    <mergeCell ref="A83:G83"/>
    <mergeCell ref="H83:BC83"/>
    <mergeCell ref="BD83:BS83"/>
    <mergeCell ref="BT83:CD83"/>
    <mergeCell ref="CE83:DA83"/>
    <mergeCell ref="A80:G80"/>
    <mergeCell ref="H80:BC80"/>
    <mergeCell ref="BD80:BS80"/>
    <mergeCell ref="BT80:CD80"/>
    <mergeCell ref="CE80:DA80"/>
    <mergeCell ref="A81:G81"/>
    <mergeCell ref="H81:BC81"/>
    <mergeCell ref="BD81:BS81"/>
    <mergeCell ref="BT81:CD81"/>
    <mergeCell ref="CE81:DA81"/>
    <mergeCell ref="CE72:DA72"/>
    <mergeCell ref="A73:G73"/>
    <mergeCell ref="H73:BC73"/>
    <mergeCell ref="BD73:BS73"/>
    <mergeCell ref="BT73:CD73"/>
    <mergeCell ref="CE73:DA73"/>
    <mergeCell ref="A78:G78"/>
    <mergeCell ref="H78:BC78"/>
    <mergeCell ref="BD78:BS78"/>
    <mergeCell ref="BT78:CD78"/>
    <mergeCell ref="CE78:DA78"/>
    <mergeCell ref="A79:G79"/>
    <mergeCell ref="H79:BC79"/>
    <mergeCell ref="BD79:BS79"/>
    <mergeCell ref="BT79:CD79"/>
    <mergeCell ref="CE79:DA79"/>
    <mergeCell ref="A76:G76"/>
    <mergeCell ref="H76:BC76"/>
    <mergeCell ref="BD76:BS76"/>
    <mergeCell ref="BT76:CD76"/>
    <mergeCell ref="CE76:DA76"/>
    <mergeCell ref="A77:G77"/>
    <mergeCell ref="H77:BC77"/>
    <mergeCell ref="BD77:BS77"/>
    <mergeCell ref="BT77:CD77"/>
    <mergeCell ref="CE77:DA77"/>
    <mergeCell ref="BD59:BS59"/>
    <mergeCell ref="BT59:CI59"/>
    <mergeCell ref="A64:DA64"/>
    <mergeCell ref="A70:G70"/>
    <mergeCell ref="H70:BC70"/>
    <mergeCell ref="BD70:BS70"/>
    <mergeCell ref="BT70:CD70"/>
    <mergeCell ref="CE70:DA70"/>
    <mergeCell ref="X66:DA66"/>
    <mergeCell ref="A68:AO68"/>
    <mergeCell ref="BT58:CI58"/>
    <mergeCell ref="CJ58:DA58"/>
    <mergeCell ref="A60:G60"/>
    <mergeCell ref="BD60:BS60"/>
    <mergeCell ref="BT60:CI60"/>
    <mergeCell ref="CJ60:DA60"/>
    <mergeCell ref="A59:G59"/>
    <mergeCell ref="H59:AG59"/>
    <mergeCell ref="AH59:AN59"/>
    <mergeCell ref="AP59:BC59"/>
    <mergeCell ref="BD61:BS61"/>
    <mergeCell ref="BT61:CI61"/>
    <mergeCell ref="H60:AG60"/>
    <mergeCell ref="AH60:AN60"/>
    <mergeCell ref="AP60:BC60"/>
    <mergeCell ref="CJ61:DA61"/>
    <mergeCell ref="CJ59:DA59"/>
    <mergeCell ref="A62:G62"/>
    <mergeCell ref="H62:BC62"/>
    <mergeCell ref="BD62:BS62"/>
    <mergeCell ref="BT62:CI62"/>
    <mergeCell ref="CJ62:DA62"/>
    <mergeCell ref="BT57:CI57"/>
    <mergeCell ref="A56:G56"/>
    <mergeCell ref="H56:AG56"/>
    <mergeCell ref="AH56:AN56"/>
    <mergeCell ref="CJ57:DA57"/>
    <mergeCell ref="A58:G58"/>
    <mergeCell ref="H58:AG58"/>
    <mergeCell ref="AH58:AN58"/>
    <mergeCell ref="AP58:BC58"/>
    <mergeCell ref="BD58:BS58"/>
    <mergeCell ref="A46:F46"/>
    <mergeCell ref="G46:AD46"/>
    <mergeCell ref="AE46:BC46"/>
    <mergeCell ref="BD46:CI46"/>
    <mergeCell ref="A48:F48"/>
    <mergeCell ref="G48:AD48"/>
    <mergeCell ref="AE48:BC48"/>
    <mergeCell ref="A57:G57"/>
    <mergeCell ref="H57:AG57"/>
    <mergeCell ref="AH57:AN57"/>
    <mergeCell ref="AP57:BC57"/>
    <mergeCell ref="BD57:BS57"/>
    <mergeCell ref="AE45:BC45"/>
    <mergeCell ref="BD45:CI45"/>
    <mergeCell ref="CJ45:DA45"/>
    <mergeCell ref="AP56:BC56"/>
    <mergeCell ref="BD56:BS56"/>
    <mergeCell ref="BT56:CI56"/>
    <mergeCell ref="CJ56:DA56"/>
    <mergeCell ref="BD48:CI48"/>
    <mergeCell ref="CJ48:DA48"/>
    <mergeCell ref="A41:DA41"/>
    <mergeCell ref="G47:AD47"/>
    <mergeCell ref="AE47:BC47"/>
    <mergeCell ref="BD47:CI47"/>
    <mergeCell ref="CJ47:DA47"/>
    <mergeCell ref="A45:F45"/>
    <mergeCell ref="A43:DA43"/>
    <mergeCell ref="CJ46:DA46"/>
    <mergeCell ref="A47:F47"/>
    <mergeCell ref="G45:AD45"/>
    <mergeCell ref="A49:F49"/>
    <mergeCell ref="G49:AD49"/>
    <mergeCell ref="AE49:BC49"/>
    <mergeCell ref="BD49:CI49"/>
    <mergeCell ref="CJ49:DA49"/>
    <mergeCell ref="A50:DA50"/>
    <mergeCell ref="X52:DA52"/>
    <mergeCell ref="AP54:DA54"/>
    <mergeCell ref="H26:BV26"/>
    <mergeCell ref="G24:BV24"/>
    <mergeCell ref="H27:BV27"/>
    <mergeCell ref="A27:F28"/>
    <mergeCell ref="BW27:CL28"/>
    <mergeCell ref="A25:F25"/>
    <mergeCell ref="G25:BV25"/>
    <mergeCell ref="A26:F26"/>
    <mergeCell ref="BW26:CL26"/>
    <mergeCell ref="CM26:DA26"/>
    <mergeCell ref="CM27:DA28"/>
    <mergeCell ref="H28:BV28"/>
    <mergeCell ref="A30:F30"/>
    <mergeCell ref="BW30:CL30"/>
    <mergeCell ref="CM30:DA30"/>
    <mergeCell ref="A31:F31"/>
    <mergeCell ref="BW31:CL31"/>
    <mergeCell ref="CM31:DA31"/>
    <mergeCell ref="A29:F29"/>
    <mergeCell ref="H29:BV29"/>
    <mergeCell ref="BW29:CL29"/>
    <mergeCell ref="CM29:DA29"/>
    <mergeCell ref="H30:BV30"/>
    <mergeCell ref="H31:BV31"/>
    <mergeCell ref="A8:F8"/>
    <mergeCell ref="G8:AD8"/>
    <mergeCell ref="AE8:BC8"/>
    <mergeCell ref="BD8:BS8"/>
    <mergeCell ref="BT8:CI8"/>
    <mergeCell ref="CJ8:DA8"/>
    <mergeCell ref="A18:F18"/>
    <mergeCell ref="G18:AD18"/>
    <mergeCell ref="AE18:AY18"/>
    <mergeCell ref="AZ18:BQ18"/>
    <mergeCell ref="BR18:CI18"/>
    <mergeCell ref="CJ18:DA18"/>
    <mergeCell ref="CJ16:DA16"/>
    <mergeCell ref="A17:F17"/>
    <mergeCell ref="G17:AD17"/>
    <mergeCell ref="AE17:AY17"/>
    <mergeCell ref="AZ17:BQ17"/>
    <mergeCell ref="BR17:CI17"/>
    <mergeCell ref="CJ17:DA17"/>
    <mergeCell ref="AE12:BC12"/>
    <mergeCell ref="A16:F16"/>
    <mergeCell ref="G16:AD16"/>
    <mergeCell ref="AE16:AY16"/>
    <mergeCell ref="AZ16:BQ16"/>
    <mergeCell ref="BD12:BS12"/>
    <mergeCell ref="BR16:CI16"/>
    <mergeCell ref="BT12:CI12"/>
    <mergeCell ref="CJ12:DA12"/>
    <mergeCell ref="A14:DA14"/>
    <mergeCell ref="A7:F7"/>
    <mergeCell ref="G7:AD7"/>
    <mergeCell ref="AE7:BC7"/>
    <mergeCell ref="BD7:BS7"/>
    <mergeCell ref="BT7:CI7"/>
    <mergeCell ref="CJ7:DA7"/>
    <mergeCell ref="A2:DA2"/>
    <mergeCell ref="A4:DA4"/>
    <mergeCell ref="A6:F6"/>
    <mergeCell ref="G6:AD6"/>
    <mergeCell ref="AE6:BC6"/>
    <mergeCell ref="BD6:BS6"/>
    <mergeCell ref="BT6:CI6"/>
    <mergeCell ref="CJ6:DA6"/>
    <mergeCell ref="A11:F11"/>
    <mergeCell ref="G11:AD11"/>
    <mergeCell ref="AE11:BC11"/>
    <mergeCell ref="BD11:BS11"/>
    <mergeCell ref="BT11:CI11"/>
    <mergeCell ref="CJ11:DA11"/>
    <mergeCell ref="A10:F10"/>
    <mergeCell ref="G10:AD10"/>
    <mergeCell ref="AE10:BC10"/>
    <mergeCell ref="BD10:BS10"/>
    <mergeCell ref="BT10:CI10"/>
    <mergeCell ref="CJ10:DA10"/>
    <mergeCell ref="A9:F9"/>
    <mergeCell ref="G9:AD9"/>
    <mergeCell ref="AE9:BC9"/>
    <mergeCell ref="BD9:BS9"/>
    <mergeCell ref="BT9:CI9"/>
    <mergeCell ref="CJ9:DA9"/>
    <mergeCell ref="A19:F19"/>
    <mergeCell ref="G19:AD19"/>
    <mergeCell ref="AE19:AY19"/>
    <mergeCell ref="AZ19:BQ19"/>
    <mergeCell ref="BR19:CI19"/>
    <mergeCell ref="CJ19:DA19"/>
    <mergeCell ref="A12:F12"/>
    <mergeCell ref="G12:AD12"/>
    <mergeCell ref="G20:AD20"/>
    <mergeCell ref="AE20:AY20"/>
    <mergeCell ref="AZ20:BQ20"/>
    <mergeCell ref="BR20:CI20"/>
    <mergeCell ref="CJ20:DA20"/>
    <mergeCell ref="A22:DA22"/>
    <mergeCell ref="A20:F20"/>
    <mergeCell ref="BW25:CL25"/>
    <mergeCell ref="CM25:DA25"/>
    <mergeCell ref="A24:F24"/>
    <mergeCell ref="BW24:CL24"/>
    <mergeCell ref="CM24:DA24"/>
    <mergeCell ref="CM36:DA37"/>
    <mergeCell ref="H37:BV37"/>
    <mergeCell ref="A38:F38"/>
    <mergeCell ref="H38:BV38"/>
    <mergeCell ref="BW38:CL38"/>
    <mergeCell ref="CM38:DA38"/>
    <mergeCell ref="A36:F36"/>
    <mergeCell ref="H36:BV36"/>
    <mergeCell ref="A37:F37"/>
    <mergeCell ref="BW36:CL37"/>
    <mergeCell ref="A39:F39"/>
    <mergeCell ref="G39:BV39"/>
    <mergeCell ref="BW39:CL39"/>
    <mergeCell ref="CM39:DA39"/>
    <mergeCell ref="A32:F33"/>
    <mergeCell ref="A34:F34"/>
    <mergeCell ref="H34:BV34"/>
    <mergeCell ref="BW34:CL35"/>
    <mergeCell ref="CM34:DA35"/>
    <mergeCell ref="A35:F35"/>
    <mergeCell ref="H35:BV35"/>
    <mergeCell ref="H32:BV32"/>
    <mergeCell ref="BW32:CL33"/>
    <mergeCell ref="CM32:DA33"/>
    <mergeCell ref="H33:BV33"/>
    <mergeCell ref="A61:G61"/>
    <mergeCell ref="H61:AG61"/>
    <mergeCell ref="AH61:AN61"/>
    <mergeCell ref="AP61:BC61"/>
    <mergeCell ref="A97:DA97"/>
    <mergeCell ref="X99:DA99"/>
    <mergeCell ref="A101:AO101"/>
    <mergeCell ref="AP101:DA101"/>
    <mergeCell ref="A71:G71"/>
    <mergeCell ref="H71:BC71"/>
    <mergeCell ref="BD71:BS71"/>
    <mergeCell ref="BT71:CD71"/>
    <mergeCell ref="CE71:DA71"/>
    <mergeCell ref="A72:G72"/>
    <mergeCell ref="H103:BC103"/>
    <mergeCell ref="BD103:BS103"/>
    <mergeCell ref="BT103:CI103"/>
    <mergeCell ref="CJ103:DA103"/>
    <mergeCell ref="A74:G74"/>
    <mergeCell ref="H74:BC74"/>
    <mergeCell ref="BD74:BS74"/>
    <mergeCell ref="BT74:CD74"/>
    <mergeCell ref="CE74:DA74"/>
    <mergeCell ref="A75:G75"/>
    <mergeCell ref="H75:BC75"/>
    <mergeCell ref="BD75:BS75"/>
    <mergeCell ref="BT75:CD75"/>
    <mergeCell ref="CE75:DA75"/>
    <mergeCell ref="AP68:DA68"/>
    <mergeCell ref="H72:BC72"/>
    <mergeCell ref="BD72:BS72"/>
    <mergeCell ref="BT72:CD72"/>
    <mergeCell ref="A103:G103"/>
    <mergeCell ref="A105:G105"/>
    <mergeCell ref="H105:BC105"/>
    <mergeCell ref="BD105:BS105"/>
    <mergeCell ref="AP113:DA113"/>
    <mergeCell ref="A115:G115"/>
    <mergeCell ref="H115:BC115"/>
    <mergeCell ref="BD115:BS115"/>
    <mergeCell ref="BT115:CI115"/>
    <mergeCell ref="CJ115:DA115"/>
    <mergeCell ref="A113:AO113"/>
    <mergeCell ref="A122:DA122"/>
    <mergeCell ref="X124:DA124"/>
    <mergeCell ref="A126:AO126"/>
    <mergeCell ref="AP126:DA126"/>
    <mergeCell ref="A106:G106"/>
    <mergeCell ref="H106:BC106"/>
    <mergeCell ref="BD106:BS106"/>
    <mergeCell ref="BT106:CI106"/>
    <mergeCell ref="CJ106:DA106"/>
    <mergeCell ref="A107:G107"/>
    <mergeCell ref="H107:BC107"/>
    <mergeCell ref="BD107:BS107"/>
    <mergeCell ref="BT107:CI107"/>
    <mergeCell ref="CJ107:DA107"/>
    <mergeCell ref="A104:G104"/>
    <mergeCell ref="H104:BC104"/>
    <mergeCell ref="BD104:BS104"/>
    <mergeCell ref="BT104:CI104"/>
    <mergeCell ref="CJ104:DA104"/>
    <mergeCell ref="BT105:CI105"/>
    <mergeCell ref="CJ105:DA105"/>
    <mergeCell ref="A152:DA152"/>
    <mergeCell ref="A154:G154"/>
    <mergeCell ref="H154:AO154"/>
    <mergeCell ref="AP154:BE154"/>
    <mergeCell ref="BF154:BU154"/>
    <mergeCell ref="BV154:CK154"/>
    <mergeCell ref="CL154:DA154"/>
    <mergeCell ref="BF155:BU155"/>
    <mergeCell ref="BV155:CK155"/>
    <mergeCell ref="CL155:DA155"/>
    <mergeCell ref="X175:DA175"/>
    <mergeCell ref="A177:AO177"/>
    <mergeCell ref="AP177:DA177"/>
    <mergeCell ref="A156:G156"/>
    <mergeCell ref="H156:AO156"/>
    <mergeCell ref="AP156:BE156"/>
    <mergeCell ref="BF156:BU156"/>
    <mergeCell ref="A159:G159"/>
    <mergeCell ref="H159:AO159"/>
    <mergeCell ref="AP159:BE159"/>
    <mergeCell ref="BF159:BU159"/>
    <mergeCell ref="BV159:CK159"/>
    <mergeCell ref="CL159:DA159"/>
    <mergeCell ref="CL157:DA157"/>
    <mergeCell ref="A158:G158"/>
    <mergeCell ref="H158:AO158"/>
    <mergeCell ref="AP158:BE158"/>
    <mergeCell ref="BF158:BU158"/>
    <mergeCell ref="BV158:CK158"/>
    <mergeCell ref="CL158:DA158"/>
    <mergeCell ref="BV156:CK156"/>
    <mergeCell ref="CL156:DA156"/>
    <mergeCell ref="BF192:BU192"/>
    <mergeCell ref="BV192:CK192"/>
    <mergeCell ref="CL192:DA192"/>
    <mergeCell ref="A191:G191"/>
    <mergeCell ref="H191:AO191"/>
    <mergeCell ref="AP191:BE191"/>
    <mergeCell ref="BV193:CK193"/>
    <mergeCell ref="CL193:DA193"/>
    <mergeCell ref="A195:DA195"/>
    <mergeCell ref="A193:G193"/>
    <mergeCell ref="A198:G198"/>
    <mergeCell ref="H198:BC198"/>
    <mergeCell ref="BD198:BS198"/>
    <mergeCell ref="BT198:CI198"/>
    <mergeCell ref="CJ198:DA198"/>
    <mergeCell ref="H199:BC199"/>
    <mergeCell ref="BD199:BS199"/>
    <mergeCell ref="BT199:CI199"/>
    <mergeCell ref="CJ199:DA199"/>
    <mergeCell ref="BF191:BU191"/>
    <mergeCell ref="A197:G197"/>
    <mergeCell ref="H197:BC197"/>
    <mergeCell ref="BD197:BS197"/>
    <mergeCell ref="BT197:CI197"/>
    <mergeCell ref="BV191:CK191"/>
    <mergeCell ref="H193:AO193"/>
    <mergeCell ref="AP193:BE193"/>
    <mergeCell ref="BF193:BU193"/>
    <mergeCell ref="CJ197:DA197"/>
    <mergeCell ref="CL191:DA191"/>
    <mergeCell ref="A192:G192"/>
    <mergeCell ref="H192:AO192"/>
    <mergeCell ref="BD210:BS210"/>
    <mergeCell ref="BD211:BS211"/>
    <mergeCell ref="H212:AM212"/>
    <mergeCell ref="AN212:BC212"/>
    <mergeCell ref="BD212:BS212"/>
    <mergeCell ref="H213:AM213"/>
    <mergeCell ref="AN213:BC213"/>
    <mergeCell ref="BD213:BS213"/>
    <mergeCell ref="AN216:BC216"/>
    <mergeCell ref="BD216:BS216"/>
    <mergeCell ref="BD217:BS217"/>
    <mergeCell ref="H218:AM218"/>
    <mergeCell ref="AN218:BC218"/>
    <mergeCell ref="BD218:BS218"/>
    <mergeCell ref="H217:AM217"/>
    <mergeCell ref="AN217:BC217"/>
    <mergeCell ref="BT225:CI225"/>
    <mergeCell ref="BT217:CI217"/>
    <mergeCell ref="BT218:CI218"/>
    <mergeCell ref="H222:BS222"/>
    <mergeCell ref="AN210:BC210"/>
    <mergeCell ref="BT222:CI222"/>
    <mergeCell ref="CJ259:DA259"/>
    <mergeCell ref="A255:DA255"/>
    <mergeCell ref="A257:G257"/>
    <mergeCell ref="H257:BC257"/>
    <mergeCell ref="BD257:BS257"/>
    <mergeCell ref="BT257:CI257"/>
    <mergeCell ref="CJ257:DA257"/>
    <mergeCell ref="CJ261:DA261"/>
    <mergeCell ref="A258:G258"/>
    <mergeCell ref="H258:BC258"/>
    <mergeCell ref="BD258:BS258"/>
    <mergeCell ref="BT258:CI258"/>
    <mergeCell ref="CJ258:DA258"/>
    <mergeCell ref="A259:G259"/>
    <mergeCell ref="H259:BC259"/>
    <mergeCell ref="BD259:BS259"/>
    <mergeCell ref="BT259:CI259"/>
    <mergeCell ref="CJ263:DA263"/>
    <mergeCell ref="A260:G260"/>
    <mergeCell ref="H260:BC260"/>
    <mergeCell ref="BD260:BS260"/>
    <mergeCell ref="BT260:CI260"/>
    <mergeCell ref="CJ260:DA260"/>
    <mergeCell ref="A261:G261"/>
    <mergeCell ref="H261:BC261"/>
    <mergeCell ref="BD261:BS261"/>
    <mergeCell ref="BT261:CI261"/>
    <mergeCell ref="CJ265:DA265"/>
    <mergeCell ref="A262:G262"/>
    <mergeCell ref="H262:BC262"/>
    <mergeCell ref="BD262:BS262"/>
    <mergeCell ref="BT262:CI262"/>
    <mergeCell ref="CJ262:DA262"/>
    <mergeCell ref="A263:G263"/>
    <mergeCell ref="H263:BC263"/>
    <mergeCell ref="BD263:BS263"/>
    <mergeCell ref="BT263:CI263"/>
    <mergeCell ref="T273:AB273"/>
    <mergeCell ref="AN273:BK273"/>
    <mergeCell ref="D275:R275"/>
    <mergeCell ref="C270:R270"/>
    <mergeCell ref="T270:AB270"/>
    <mergeCell ref="AN270:BK270"/>
    <mergeCell ref="T271:AB271"/>
    <mergeCell ref="AN271:BK271"/>
    <mergeCell ref="C272:R272"/>
    <mergeCell ref="T272:AB272"/>
    <mergeCell ref="CJ267:DA267"/>
    <mergeCell ref="A264:G264"/>
    <mergeCell ref="H264:BC264"/>
    <mergeCell ref="BD264:BS264"/>
    <mergeCell ref="BT264:CI264"/>
    <mergeCell ref="CJ264:DA264"/>
    <mergeCell ref="A265:G265"/>
    <mergeCell ref="H265:BC265"/>
    <mergeCell ref="BD265:BS265"/>
    <mergeCell ref="BT265:CI265"/>
    <mergeCell ref="AN272:BK272"/>
    <mergeCell ref="A266:G266"/>
    <mergeCell ref="H266:BC266"/>
    <mergeCell ref="BD266:BS266"/>
    <mergeCell ref="BT266:CI266"/>
    <mergeCell ref="CJ266:DA266"/>
    <mergeCell ref="A267:G267"/>
    <mergeCell ref="H267:BC267"/>
    <mergeCell ref="BD267:BS267"/>
    <mergeCell ref="BT267:CI267"/>
  </mergeCells>
  <pageMargins left="0.39370078740157483" right="0.39370078740157483" top="0.39370078740157483" bottom="0" header="0.19685039370078741" footer="0.19685039370078741"/>
  <pageSetup paperSize="9" scale="96" fitToHeight="0" orientation="portrait" r:id="rId1"/>
  <headerFooter alignWithMargins="0"/>
  <rowBreaks count="5" manualBreakCount="5">
    <brk id="38" max="104" man="1"/>
    <brk id="88" max="104" man="1"/>
    <brk id="142" max="104" man="1"/>
    <brk id="194" max="104" man="1"/>
    <brk id="234" max="104" man="1"/>
  </row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39997558519241921"/>
    <pageSetUpPr fitToPage="1"/>
  </sheetPr>
  <dimension ref="A1:DX261"/>
  <sheetViews>
    <sheetView view="pageBreakPreview" topLeftCell="A223" zoomScale="115" zoomScaleNormal="100" zoomScaleSheetLayoutView="115" workbookViewId="0">
      <selection activeCell="AN259" sqref="AN259:BK259"/>
    </sheetView>
  </sheetViews>
  <sheetFormatPr defaultColWidth="0.85546875" defaultRowHeight="12" customHeight="1" x14ac:dyDescent="0.25"/>
  <cols>
    <col min="1" max="22" width="0.85546875" style="2"/>
    <col min="23" max="23" width="2" style="2" customWidth="1"/>
    <col min="24" max="24" width="0.85546875" style="2" customWidth="1"/>
    <col min="25" max="40" width="0.85546875" style="2"/>
    <col min="41" max="41" width="6.140625" style="2" customWidth="1"/>
    <col min="42" max="16384" width="0.85546875" style="2"/>
  </cols>
  <sheetData>
    <row r="1" spans="1:105" ht="8.4499999999999993" customHeight="1" x14ac:dyDescent="0.25"/>
    <row r="2" spans="1:105" ht="25.9" customHeight="1" x14ac:dyDescent="0.25">
      <c r="A2" s="705" t="s">
        <v>564</v>
      </c>
      <c r="B2" s="705"/>
      <c r="C2" s="705"/>
      <c r="D2" s="705"/>
      <c r="E2" s="705"/>
      <c r="F2" s="705"/>
      <c r="G2" s="705"/>
      <c r="H2" s="705"/>
      <c r="I2" s="705"/>
      <c r="J2" s="705"/>
      <c r="K2" s="705"/>
      <c r="L2" s="705"/>
      <c r="M2" s="705"/>
      <c r="N2" s="705"/>
      <c r="O2" s="705"/>
      <c r="P2" s="705"/>
      <c r="Q2" s="705"/>
      <c r="R2" s="705"/>
      <c r="S2" s="705"/>
      <c r="T2" s="705"/>
      <c r="U2" s="705"/>
      <c r="V2" s="705"/>
      <c r="W2" s="705"/>
      <c r="X2" s="705"/>
      <c r="Y2" s="705"/>
      <c r="Z2" s="705"/>
      <c r="AA2" s="705"/>
      <c r="AB2" s="705"/>
      <c r="AC2" s="705"/>
      <c r="AD2" s="705"/>
      <c r="AE2" s="705"/>
      <c r="AF2" s="705"/>
      <c r="AG2" s="705"/>
      <c r="AH2" s="705"/>
      <c r="AI2" s="705"/>
      <c r="AJ2" s="705"/>
      <c r="AK2" s="705"/>
      <c r="AL2" s="705"/>
      <c r="AM2" s="705"/>
      <c r="AN2" s="705"/>
      <c r="AO2" s="705"/>
      <c r="AP2" s="705"/>
      <c r="AQ2" s="705"/>
      <c r="AR2" s="705"/>
      <c r="AS2" s="705"/>
      <c r="AT2" s="705"/>
      <c r="AU2" s="705"/>
      <c r="AV2" s="705"/>
      <c r="AW2" s="705"/>
      <c r="AX2" s="705"/>
      <c r="AY2" s="705"/>
      <c r="AZ2" s="705"/>
      <c r="BA2" s="705"/>
      <c r="BB2" s="705"/>
      <c r="BC2" s="705"/>
      <c r="BD2" s="705"/>
      <c r="BE2" s="705"/>
      <c r="BF2" s="705"/>
      <c r="BG2" s="705"/>
      <c r="BH2" s="705"/>
      <c r="BI2" s="705"/>
      <c r="BJ2" s="705"/>
      <c r="BK2" s="705"/>
      <c r="BL2" s="705"/>
      <c r="BM2" s="705"/>
      <c r="BN2" s="705"/>
      <c r="BO2" s="705"/>
      <c r="BP2" s="705"/>
      <c r="BQ2" s="705"/>
      <c r="BR2" s="705"/>
      <c r="BS2" s="705"/>
      <c r="BT2" s="705"/>
      <c r="BU2" s="705"/>
      <c r="BV2" s="705"/>
      <c r="BW2" s="705"/>
      <c r="BX2" s="705"/>
      <c r="BY2" s="705"/>
      <c r="BZ2" s="705"/>
      <c r="CA2" s="705"/>
      <c r="CB2" s="705"/>
      <c r="CC2" s="705"/>
      <c r="CD2" s="705"/>
      <c r="CE2" s="705"/>
      <c r="CF2" s="705"/>
      <c r="CG2" s="705"/>
      <c r="CH2" s="705"/>
      <c r="CI2" s="705"/>
      <c r="CJ2" s="705"/>
      <c r="CK2" s="705"/>
      <c r="CL2" s="705"/>
      <c r="CM2" s="705"/>
      <c r="CN2" s="705"/>
      <c r="CO2" s="705"/>
      <c r="CP2" s="705"/>
      <c r="CQ2" s="705"/>
      <c r="CR2" s="705"/>
      <c r="CS2" s="705"/>
      <c r="CT2" s="705"/>
      <c r="CU2" s="705"/>
      <c r="CV2" s="705"/>
      <c r="CW2" s="705"/>
      <c r="CX2" s="705"/>
      <c r="CY2" s="705"/>
      <c r="CZ2" s="705"/>
      <c r="DA2" s="705"/>
    </row>
    <row r="3" spans="1:105" ht="10.15" customHeight="1" x14ac:dyDescent="0.25"/>
    <row r="4" spans="1:105" s="6" customFormat="1" ht="14.25" x14ac:dyDescent="0.2">
      <c r="A4" s="465" t="s">
        <v>13</v>
      </c>
      <c r="B4" s="465"/>
      <c r="C4" s="465"/>
      <c r="D4" s="465"/>
      <c r="E4" s="465"/>
      <c r="F4" s="465"/>
      <c r="G4" s="465"/>
      <c r="H4" s="465"/>
      <c r="I4" s="465"/>
      <c r="J4" s="465"/>
      <c r="K4" s="465"/>
      <c r="L4" s="465"/>
      <c r="M4" s="465"/>
      <c r="N4" s="465"/>
      <c r="O4" s="465"/>
      <c r="P4" s="465"/>
      <c r="Q4" s="465"/>
      <c r="R4" s="465"/>
      <c r="S4" s="465"/>
      <c r="T4" s="465"/>
      <c r="U4" s="465"/>
      <c r="V4" s="465"/>
      <c r="W4" s="465"/>
      <c r="X4" s="465"/>
      <c r="Y4" s="465"/>
      <c r="Z4" s="465"/>
      <c r="AA4" s="465"/>
      <c r="AB4" s="465"/>
      <c r="AC4" s="465"/>
      <c r="AD4" s="465"/>
      <c r="AE4" s="465"/>
      <c r="AF4" s="465"/>
      <c r="AG4" s="465"/>
      <c r="AH4" s="465"/>
      <c r="AI4" s="465"/>
      <c r="AJ4" s="465"/>
      <c r="AK4" s="465"/>
      <c r="AL4" s="465"/>
      <c r="AM4" s="465"/>
      <c r="AN4" s="465"/>
      <c r="AO4" s="465"/>
      <c r="AP4" s="465"/>
      <c r="AQ4" s="465"/>
      <c r="AR4" s="465"/>
      <c r="AS4" s="465"/>
      <c r="AT4" s="465"/>
      <c r="AU4" s="465"/>
      <c r="AV4" s="465"/>
      <c r="AW4" s="465"/>
      <c r="AX4" s="465"/>
      <c r="AY4" s="465"/>
      <c r="AZ4" s="465"/>
      <c r="BA4" s="465"/>
      <c r="BB4" s="465"/>
      <c r="BC4" s="465"/>
      <c r="BD4" s="465"/>
      <c r="BE4" s="465"/>
      <c r="BF4" s="465"/>
      <c r="BG4" s="465"/>
      <c r="BH4" s="465"/>
      <c r="BI4" s="465"/>
      <c r="BJ4" s="465"/>
      <c r="BK4" s="465"/>
      <c r="BL4" s="465"/>
      <c r="BM4" s="465"/>
      <c r="BN4" s="465"/>
      <c r="BO4" s="465"/>
      <c r="BP4" s="465"/>
      <c r="BQ4" s="465"/>
      <c r="BR4" s="465"/>
      <c r="BS4" s="465"/>
      <c r="BT4" s="465"/>
      <c r="BU4" s="465"/>
      <c r="BV4" s="465"/>
      <c r="BW4" s="465"/>
      <c r="BX4" s="465"/>
      <c r="BY4" s="465"/>
      <c r="BZ4" s="465"/>
      <c r="CA4" s="465"/>
      <c r="CB4" s="465"/>
      <c r="CC4" s="465"/>
      <c r="CD4" s="465"/>
      <c r="CE4" s="465"/>
      <c r="CF4" s="465"/>
      <c r="CG4" s="465"/>
      <c r="CH4" s="465"/>
      <c r="CI4" s="465"/>
      <c r="CJ4" s="465"/>
      <c r="CK4" s="465"/>
      <c r="CL4" s="465"/>
      <c r="CM4" s="465"/>
      <c r="CN4" s="465"/>
      <c r="CO4" s="465"/>
      <c r="CP4" s="465"/>
      <c r="CQ4" s="465"/>
      <c r="CR4" s="465"/>
      <c r="CS4" s="465"/>
      <c r="CT4" s="465"/>
      <c r="CU4" s="465"/>
      <c r="CV4" s="465"/>
      <c r="CW4" s="465"/>
      <c r="CX4" s="465"/>
      <c r="CY4" s="465"/>
      <c r="CZ4" s="465"/>
      <c r="DA4" s="465"/>
    </row>
    <row r="5" spans="1:105" ht="10.5" customHeight="1" x14ac:dyDescent="0.25"/>
    <row r="6" spans="1:105" s="3" customFormat="1" ht="45" customHeight="1" x14ac:dyDescent="0.2">
      <c r="A6" s="466" t="s">
        <v>0</v>
      </c>
      <c r="B6" s="467"/>
      <c r="C6" s="467"/>
      <c r="D6" s="467"/>
      <c r="E6" s="467"/>
      <c r="F6" s="468"/>
      <c r="G6" s="466" t="s">
        <v>19</v>
      </c>
      <c r="H6" s="467"/>
      <c r="I6" s="467"/>
      <c r="J6" s="467"/>
      <c r="K6" s="467"/>
      <c r="L6" s="467"/>
      <c r="M6" s="467"/>
      <c r="N6" s="467"/>
      <c r="O6" s="467"/>
      <c r="P6" s="467"/>
      <c r="Q6" s="467"/>
      <c r="R6" s="467"/>
      <c r="S6" s="467"/>
      <c r="T6" s="467"/>
      <c r="U6" s="467"/>
      <c r="V6" s="467"/>
      <c r="W6" s="467"/>
      <c r="X6" s="467"/>
      <c r="Y6" s="467"/>
      <c r="Z6" s="467"/>
      <c r="AA6" s="467"/>
      <c r="AB6" s="467"/>
      <c r="AC6" s="467"/>
      <c r="AD6" s="468"/>
      <c r="AE6" s="466" t="s">
        <v>15</v>
      </c>
      <c r="AF6" s="467"/>
      <c r="AG6" s="467"/>
      <c r="AH6" s="467"/>
      <c r="AI6" s="467"/>
      <c r="AJ6" s="467"/>
      <c r="AK6" s="467"/>
      <c r="AL6" s="467"/>
      <c r="AM6" s="467"/>
      <c r="AN6" s="467"/>
      <c r="AO6" s="467"/>
      <c r="AP6" s="467"/>
      <c r="AQ6" s="467"/>
      <c r="AR6" s="467"/>
      <c r="AS6" s="467"/>
      <c r="AT6" s="467"/>
      <c r="AU6" s="467"/>
      <c r="AV6" s="467"/>
      <c r="AW6" s="467"/>
      <c r="AX6" s="467"/>
      <c r="AY6" s="467"/>
      <c r="AZ6" s="467"/>
      <c r="BA6" s="467"/>
      <c r="BB6" s="467"/>
      <c r="BC6" s="468"/>
      <c r="BD6" s="466" t="s">
        <v>82</v>
      </c>
      <c r="BE6" s="467"/>
      <c r="BF6" s="467"/>
      <c r="BG6" s="467"/>
      <c r="BH6" s="467"/>
      <c r="BI6" s="467"/>
      <c r="BJ6" s="467"/>
      <c r="BK6" s="467"/>
      <c r="BL6" s="467"/>
      <c r="BM6" s="467"/>
      <c r="BN6" s="467"/>
      <c r="BO6" s="467"/>
      <c r="BP6" s="467"/>
      <c r="BQ6" s="467"/>
      <c r="BR6" s="467"/>
      <c r="BS6" s="468"/>
      <c r="BT6" s="466" t="s">
        <v>16</v>
      </c>
      <c r="BU6" s="467"/>
      <c r="BV6" s="467"/>
      <c r="BW6" s="467"/>
      <c r="BX6" s="467"/>
      <c r="BY6" s="467"/>
      <c r="BZ6" s="467"/>
      <c r="CA6" s="467"/>
      <c r="CB6" s="467"/>
      <c r="CC6" s="467"/>
      <c r="CD6" s="467"/>
      <c r="CE6" s="467"/>
      <c r="CF6" s="467"/>
      <c r="CG6" s="467"/>
      <c r="CH6" s="467"/>
      <c r="CI6" s="468"/>
      <c r="CJ6" s="466" t="s">
        <v>17</v>
      </c>
      <c r="CK6" s="467"/>
      <c r="CL6" s="467"/>
      <c r="CM6" s="467"/>
      <c r="CN6" s="467"/>
      <c r="CO6" s="467"/>
      <c r="CP6" s="467"/>
      <c r="CQ6" s="467"/>
      <c r="CR6" s="467"/>
      <c r="CS6" s="467"/>
      <c r="CT6" s="467"/>
      <c r="CU6" s="467"/>
      <c r="CV6" s="467"/>
      <c r="CW6" s="467"/>
      <c r="CX6" s="467"/>
      <c r="CY6" s="467"/>
      <c r="CZ6" s="467"/>
      <c r="DA6" s="468"/>
    </row>
    <row r="7" spans="1:105" s="4" customFormat="1" ht="12.75" x14ac:dyDescent="0.2">
      <c r="A7" s="472">
        <v>1</v>
      </c>
      <c r="B7" s="472"/>
      <c r="C7" s="472"/>
      <c r="D7" s="472"/>
      <c r="E7" s="472"/>
      <c r="F7" s="472"/>
      <c r="G7" s="472">
        <v>2</v>
      </c>
      <c r="H7" s="472"/>
      <c r="I7" s="472"/>
      <c r="J7" s="472"/>
      <c r="K7" s="472"/>
      <c r="L7" s="472"/>
      <c r="M7" s="472"/>
      <c r="N7" s="472"/>
      <c r="O7" s="472"/>
      <c r="P7" s="472"/>
      <c r="Q7" s="472"/>
      <c r="R7" s="472"/>
      <c r="S7" s="472"/>
      <c r="T7" s="472"/>
      <c r="U7" s="472"/>
      <c r="V7" s="472"/>
      <c r="W7" s="472"/>
      <c r="X7" s="472"/>
      <c r="Y7" s="472"/>
      <c r="Z7" s="472"/>
      <c r="AA7" s="472"/>
      <c r="AB7" s="472"/>
      <c r="AC7" s="472"/>
      <c r="AD7" s="472"/>
      <c r="AE7" s="472">
        <v>3</v>
      </c>
      <c r="AF7" s="472"/>
      <c r="AG7" s="472"/>
      <c r="AH7" s="472"/>
      <c r="AI7" s="472"/>
      <c r="AJ7" s="472"/>
      <c r="AK7" s="472"/>
      <c r="AL7" s="472"/>
      <c r="AM7" s="472"/>
      <c r="AN7" s="472"/>
      <c r="AO7" s="472"/>
      <c r="AP7" s="472"/>
      <c r="AQ7" s="472"/>
      <c r="AR7" s="472"/>
      <c r="AS7" s="472"/>
      <c r="AT7" s="472"/>
      <c r="AU7" s="472"/>
      <c r="AV7" s="472"/>
      <c r="AW7" s="472"/>
      <c r="AX7" s="472"/>
      <c r="AY7" s="472"/>
      <c r="AZ7" s="472"/>
      <c r="BA7" s="472"/>
      <c r="BB7" s="472"/>
      <c r="BC7" s="472"/>
      <c r="BD7" s="472">
        <v>4</v>
      </c>
      <c r="BE7" s="472"/>
      <c r="BF7" s="472"/>
      <c r="BG7" s="472"/>
      <c r="BH7" s="472"/>
      <c r="BI7" s="472"/>
      <c r="BJ7" s="472"/>
      <c r="BK7" s="472"/>
      <c r="BL7" s="472"/>
      <c r="BM7" s="472"/>
      <c r="BN7" s="472"/>
      <c r="BO7" s="472"/>
      <c r="BP7" s="472"/>
      <c r="BQ7" s="472"/>
      <c r="BR7" s="472"/>
      <c r="BS7" s="472"/>
      <c r="BT7" s="472">
        <v>5</v>
      </c>
      <c r="BU7" s="472"/>
      <c r="BV7" s="472"/>
      <c r="BW7" s="472"/>
      <c r="BX7" s="472"/>
      <c r="BY7" s="472"/>
      <c r="BZ7" s="472"/>
      <c r="CA7" s="472"/>
      <c r="CB7" s="472"/>
      <c r="CC7" s="472"/>
      <c r="CD7" s="472"/>
      <c r="CE7" s="472"/>
      <c r="CF7" s="472"/>
      <c r="CG7" s="472"/>
      <c r="CH7" s="472"/>
      <c r="CI7" s="472"/>
      <c r="CJ7" s="472">
        <v>6</v>
      </c>
      <c r="CK7" s="472"/>
      <c r="CL7" s="472"/>
      <c r="CM7" s="472"/>
      <c r="CN7" s="472"/>
      <c r="CO7" s="472"/>
      <c r="CP7" s="472"/>
      <c r="CQ7" s="472"/>
      <c r="CR7" s="472"/>
      <c r="CS7" s="472"/>
      <c r="CT7" s="472"/>
      <c r="CU7" s="472"/>
      <c r="CV7" s="472"/>
      <c r="CW7" s="472"/>
      <c r="CX7" s="472"/>
      <c r="CY7" s="472"/>
      <c r="CZ7" s="472"/>
      <c r="DA7" s="472"/>
    </row>
    <row r="8" spans="1:105" s="5" customFormat="1" ht="15" customHeight="1" x14ac:dyDescent="0.2">
      <c r="A8" s="411"/>
      <c r="B8" s="411"/>
      <c r="C8" s="411"/>
      <c r="D8" s="411"/>
      <c r="E8" s="411"/>
      <c r="F8" s="411"/>
      <c r="G8" s="418"/>
      <c r="H8" s="418"/>
      <c r="I8" s="418"/>
      <c r="J8" s="418"/>
      <c r="K8" s="418"/>
      <c r="L8" s="418"/>
      <c r="M8" s="418"/>
      <c r="N8" s="418"/>
      <c r="O8" s="418"/>
      <c r="P8" s="418"/>
      <c r="Q8" s="418"/>
      <c r="R8" s="418"/>
      <c r="S8" s="418"/>
      <c r="T8" s="418"/>
      <c r="U8" s="418"/>
      <c r="V8" s="418"/>
      <c r="W8" s="418"/>
      <c r="X8" s="418"/>
      <c r="Y8" s="418"/>
      <c r="Z8" s="418"/>
      <c r="AA8" s="418"/>
      <c r="AB8" s="418"/>
      <c r="AC8" s="418"/>
      <c r="AD8" s="418"/>
      <c r="AE8" s="404"/>
      <c r="AF8" s="404"/>
      <c r="AG8" s="404"/>
      <c r="AH8" s="404"/>
      <c r="AI8" s="404"/>
      <c r="AJ8" s="404"/>
      <c r="AK8" s="404"/>
      <c r="AL8" s="404"/>
      <c r="AM8" s="404"/>
      <c r="AN8" s="404"/>
      <c r="AO8" s="404"/>
      <c r="AP8" s="404"/>
      <c r="AQ8" s="404"/>
      <c r="AR8" s="404"/>
      <c r="AS8" s="404"/>
      <c r="AT8" s="404"/>
      <c r="AU8" s="404"/>
      <c r="AV8" s="404"/>
      <c r="AW8" s="404"/>
      <c r="AX8" s="404"/>
      <c r="AY8" s="404"/>
      <c r="AZ8" s="404"/>
      <c r="BA8" s="404"/>
      <c r="BB8" s="404"/>
      <c r="BC8" s="404"/>
      <c r="BD8" s="404"/>
      <c r="BE8" s="404"/>
      <c r="BF8" s="404"/>
      <c r="BG8" s="404"/>
      <c r="BH8" s="404"/>
      <c r="BI8" s="404"/>
      <c r="BJ8" s="404"/>
      <c r="BK8" s="404"/>
      <c r="BL8" s="404"/>
      <c r="BM8" s="404"/>
      <c r="BN8" s="404"/>
      <c r="BO8" s="404"/>
      <c r="BP8" s="404"/>
      <c r="BQ8" s="404"/>
      <c r="BR8" s="404"/>
      <c r="BS8" s="404"/>
      <c r="BT8" s="404"/>
      <c r="BU8" s="404"/>
      <c r="BV8" s="404"/>
      <c r="BW8" s="404"/>
      <c r="BX8" s="404"/>
      <c r="BY8" s="404"/>
      <c r="BZ8" s="404"/>
      <c r="CA8" s="404"/>
      <c r="CB8" s="404"/>
      <c r="CC8" s="404"/>
      <c r="CD8" s="404"/>
      <c r="CE8" s="404"/>
      <c r="CF8" s="404"/>
      <c r="CG8" s="404"/>
      <c r="CH8" s="404"/>
      <c r="CI8" s="404"/>
      <c r="CJ8" s="551"/>
      <c r="CK8" s="551"/>
      <c r="CL8" s="551"/>
      <c r="CM8" s="551"/>
      <c r="CN8" s="551"/>
      <c r="CO8" s="551"/>
      <c r="CP8" s="551"/>
      <c r="CQ8" s="551"/>
      <c r="CR8" s="551"/>
      <c r="CS8" s="551"/>
      <c r="CT8" s="551"/>
      <c r="CU8" s="551"/>
      <c r="CV8" s="551"/>
      <c r="CW8" s="551"/>
      <c r="CX8" s="551"/>
      <c r="CY8" s="551"/>
      <c r="CZ8" s="551"/>
      <c r="DA8" s="551"/>
    </row>
    <row r="9" spans="1:105" s="5" customFormat="1" ht="15" customHeight="1" x14ac:dyDescent="0.2">
      <c r="A9" s="411"/>
      <c r="B9" s="411"/>
      <c r="C9" s="411"/>
      <c r="D9" s="411"/>
      <c r="E9" s="411"/>
      <c r="F9" s="411"/>
      <c r="G9" s="418"/>
      <c r="H9" s="418"/>
      <c r="I9" s="418"/>
      <c r="J9" s="418"/>
      <c r="K9" s="418"/>
      <c r="L9" s="418"/>
      <c r="M9" s="418"/>
      <c r="N9" s="418"/>
      <c r="O9" s="418"/>
      <c r="P9" s="418"/>
      <c r="Q9" s="418"/>
      <c r="R9" s="418"/>
      <c r="S9" s="418"/>
      <c r="T9" s="418"/>
      <c r="U9" s="418"/>
      <c r="V9" s="418"/>
      <c r="W9" s="418"/>
      <c r="X9" s="418"/>
      <c r="Y9" s="418"/>
      <c r="Z9" s="418"/>
      <c r="AA9" s="418"/>
      <c r="AB9" s="418"/>
      <c r="AC9" s="418"/>
      <c r="AD9" s="418"/>
      <c r="AE9" s="404"/>
      <c r="AF9" s="404"/>
      <c r="AG9" s="404"/>
      <c r="AH9" s="404"/>
      <c r="AI9" s="404"/>
      <c r="AJ9" s="404"/>
      <c r="AK9" s="404"/>
      <c r="AL9" s="404"/>
      <c r="AM9" s="404"/>
      <c r="AN9" s="404"/>
      <c r="AO9" s="404"/>
      <c r="AP9" s="404"/>
      <c r="AQ9" s="404"/>
      <c r="AR9" s="404"/>
      <c r="AS9" s="404"/>
      <c r="AT9" s="404"/>
      <c r="AU9" s="404"/>
      <c r="AV9" s="404"/>
      <c r="AW9" s="404"/>
      <c r="AX9" s="404"/>
      <c r="AY9" s="404"/>
      <c r="AZ9" s="404"/>
      <c r="BA9" s="404"/>
      <c r="BB9" s="404"/>
      <c r="BC9" s="404"/>
      <c r="BD9" s="404"/>
      <c r="BE9" s="404"/>
      <c r="BF9" s="404"/>
      <c r="BG9" s="404"/>
      <c r="BH9" s="404"/>
      <c r="BI9" s="404"/>
      <c r="BJ9" s="404"/>
      <c r="BK9" s="404"/>
      <c r="BL9" s="404"/>
      <c r="BM9" s="404"/>
      <c r="BN9" s="404"/>
      <c r="BO9" s="404"/>
      <c r="BP9" s="404"/>
      <c r="BQ9" s="404"/>
      <c r="BR9" s="404"/>
      <c r="BS9" s="404"/>
      <c r="BT9" s="404"/>
      <c r="BU9" s="404"/>
      <c r="BV9" s="404"/>
      <c r="BW9" s="404"/>
      <c r="BX9" s="404"/>
      <c r="BY9" s="404"/>
      <c r="BZ9" s="404"/>
      <c r="CA9" s="404"/>
      <c r="CB9" s="404"/>
      <c r="CC9" s="404"/>
      <c r="CD9" s="404"/>
      <c r="CE9" s="404"/>
      <c r="CF9" s="404"/>
      <c r="CG9" s="404"/>
      <c r="CH9" s="404"/>
      <c r="CI9" s="404"/>
      <c r="CJ9" s="551"/>
      <c r="CK9" s="551"/>
      <c r="CL9" s="551"/>
      <c r="CM9" s="551"/>
      <c r="CN9" s="551"/>
      <c r="CO9" s="551"/>
      <c r="CP9" s="551"/>
      <c r="CQ9" s="551"/>
      <c r="CR9" s="551"/>
      <c r="CS9" s="551"/>
      <c r="CT9" s="551"/>
      <c r="CU9" s="551"/>
      <c r="CV9" s="551"/>
      <c r="CW9" s="551"/>
      <c r="CX9" s="551"/>
      <c r="CY9" s="551"/>
      <c r="CZ9" s="551"/>
      <c r="DA9" s="551"/>
    </row>
    <row r="10" spans="1:105" s="5" customFormat="1" ht="15" customHeight="1" x14ac:dyDescent="0.2">
      <c r="A10" s="411"/>
      <c r="B10" s="411"/>
      <c r="C10" s="411"/>
      <c r="D10" s="411"/>
      <c r="E10" s="411"/>
      <c r="F10" s="411"/>
      <c r="G10" s="473" t="s">
        <v>7</v>
      </c>
      <c r="H10" s="473"/>
      <c r="I10" s="473"/>
      <c r="J10" s="473"/>
      <c r="K10" s="473"/>
      <c r="L10" s="473"/>
      <c r="M10" s="473"/>
      <c r="N10" s="473"/>
      <c r="O10" s="473"/>
      <c r="P10" s="473"/>
      <c r="Q10" s="473"/>
      <c r="R10" s="473"/>
      <c r="S10" s="473"/>
      <c r="T10" s="473"/>
      <c r="U10" s="473"/>
      <c r="V10" s="473"/>
      <c r="W10" s="473"/>
      <c r="X10" s="473"/>
      <c r="Y10" s="473"/>
      <c r="Z10" s="473"/>
      <c r="AA10" s="473"/>
      <c r="AB10" s="473"/>
      <c r="AC10" s="473"/>
      <c r="AD10" s="474"/>
      <c r="AE10" s="404" t="s">
        <v>8</v>
      </c>
      <c r="AF10" s="404"/>
      <c r="AG10" s="404"/>
      <c r="AH10" s="404"/>
      <c r="AI10" s="404"/>
      <c r="AJ10" s="404"/>
      <c r="AK10" s="404"/>
      <c r="AL10" s="404"/>
      <c r="AM10" s="404"/>
      <c r="AN10" s="404"/>
      <c r="AO10" s="404"/>
      <c r="AP10" s="404"/>
      <c r="AQ10" s="404"/>
      <c r="AR10" s="404"/>
      <c r="AS10" s="404"/>
      <c r="AT10" s="404"/>
      <c r="AU10" s="404"/>
      <c r="AV10" s="404"/>
      <c r="AW10" s="404"/>
      <c r="AX10" s="404"/>
      <c r="AY10" s="404"/>
      <c r="AZ10" s="404"/>
      <c r="BA10" s="404"/>
      <c r="BB10" s="404"/>
      <c r="BC10" s="404"/>
      <c r="BD10" s="404" t="s">
        <v>8</v>
      </c>
      <c r="BE10" s="404"/>
      <c r="BF10" s="404"/>
      <c r="BG10" s="404"/>
      <c r="BH10" s="404"/>
      <c r="BI10" s="404"/>
      <c r="BJ10" s="404"/>
      <c r="BK10" s="404"/>
      <c r="BL10" s="404"/>
      <c r="BM10" s="404"/>
      <c r="BN10" s="404"/>
      <c r="BO10" s="404"/>
      <c r="BP10" s="404"/>
      <c r="BQ10" s="404"/>
      <c r="BR10" s="404"/>
      <c r="BS10" s="404"/>
      <c r="BT10" s="404" t="s">
        <v>8</v>
      </c>
      <c r="BU10" s="404"/>
      <c r="BV10" s="404"/>
      <c r="BW10" s="404"/>
      <c r="BX10" s="404"/>
      <c r="BY10" s="404"/>
      <c r="BZ10" s="404"/>
      <c r="CA10" s="404"/>
      <c r="CB10" s="404"/>
      <c r="CC10" s="404"/>
      <c r="CD10" s="404"/>
      <c r="CE10" s="404"/>
      <c r="CF10" s="404"/>
      <c r="CG10" s="404"/>
      <c r="CH10" s="404"/>
      <c r="CI10" s="404"/>
      <c r="CJ10" s="551"/>
      <c r="CK10" s="551"/>
      <c r="CL10" s="551"/>
      <c r="CM10" s="551"/>
      <c r="CN10" s="551"/>
      <c r="CO10" s="551"/>
      <c r="CP10" s="551"/>
      <c r="CQ10" s="551"/>
      <c r="CR10" s="551"/>
      <c r="CS10" s="551"/>
      <c r="CT10" s="551"/>
      <c r="CU10" s="551"/>
      <c r="CV10" s="551"/>
      <c r="CW10" s="551"/>
      <c r="CX10" s="551"/>
      <c r="CY10" s="551"/>
      <c r="CZ10" s="551"/>
      <c r="DA10" s="551"/>
    </row>
    <row r="12" spans="1:105" s="6" customFormat="1" ht="14.25" x14ac:dyDescent="0.2">
      <c r="A12" s="465" t="s">
        <v>18</v>
      </c>
      <c r="B12" s="465"/>
      <c r="C12" s="465"/>
      <c r="D12" s="465"/>
      <c r="E12" s="465"/>
      <c r="F12" s="465"/>
      <c r="G12" s="465"/>
      <c r="H12" s="465"/>
      <c r="I12" s="465"/>
      <c r="J12" s="465"/>
      <c r="K12" s="465"/>
      <c r="L12" s="465"/>
      <c r="M12" s="465"/>
      <c r="N12" s="465"/>
      <c r="O12" s="465"/>
      <c r="P12" s="465"/>
      <c r="Q12" s="465"/>
      <c r="R12" s="465"/>
      <c r="S12" s="465"/>
      <c r="T12" s="465"/>
      <c r="U12" s="465"/>
      <c r="V12" s="465"/>
      <c r="W12" s="465"/>
      <c r="X12" s="465"/>
      <c r="Y12" s="465"/>
      <c r="Z12" s="465"/>
      <c r="AA12" s="465"/>
      <c r="AB12" s="465"/>
      <c r="AC12" s="465"/>
      <c r="AD12" s="465"/>
      <c r="AE12" s="465"/>
      <c r="AF12" s="465"/>
      <c r="AG12" s="465"/>
      <c r="AH12" s="465"/>
      <c r="AI12" s="465"/>
      <c r="AJ12" s="465"/>
      <c r="AK12" s="465"/>
      <c r="AL12" s="465"/>
      <c r="AM12" s="465"/>
      <c r="AN12" s="465"/>
      <c r="AO12" s="465"/>
      <c r="AP12" s="465"/>
      <c r="AQ12" s="465"/>
      <c r="AR12" s="465"/>
      <c r="AS12" s="465"/>
      <c r="AT12" s="465"/>
      <c r="AU12" s="465"/>
      <c r="AV12" s="465"/>
      <c r="AW12" s="465"/>
      <c r="AX12" s="465"/>
      <c r="AY12" s="465"/>
      <c r="AZ12" s="465"/>
      <c r="BA12" s="465"/>
      <c r="BB12" s="465"/>
      <c r="BC12" s="465"/>
      <c r="BD12" s="465"/>
      <c r="BE12" s="465"/>
      <c r="BF12" s="465"/>
      <c r="BG12" s="465"/>
      <c r="BH12" s="465"/>
      <c r="BI12" s="465"/>
      <c r="BJ12" s="465"/>
      <c r="BK12" s="465"/>
      <c r="BL12" s="465"/>
      <c r="BM12" s="465"/>
      <c r="BN12" s="465"/>
      <c r="BO12" s="465"/>
      <c r="BP12" s="465"/>
      <c r="BQ12" s="465"/>
      <c r="BR12" s="465"/>
      <c r="BS12" s="465"/>
      <c r="BT12" s="465"/>
      <c r="BU12" s="465"/>
      <c r="BV12" s="465"/>
      <c r="BW12" s="465"/>
      <c r="BX12" s="465"/>
      <c r="BY12" s="465"/>
      <c r="BZ12" s="465"/>
      <c r="CA12" s="465"/>
      <c r="CB12" s="465"/>
      <c r="CC12" s="465"/>
      <c r="CD12" s="465"/>
      <c r="CE12" s="465"/>
      <c r="CF12" s="465"/>
      <c r="CG12" s="465"/>
      <c r="CH12" s="465"/>
      <c r="CI12" s="465"/>
      <c r="CJ12" s="465"/>
      <c r="CK12" s="465"/>
      <c r="CL12" s="465"/>
      <c r="CM12" s="465"/>
      <c r="CN12" s="465"/>
      <c r="CO12" s="465"/>
      <c r="CP12" s="465"/>
      <c r="CQ12" s="465"/>
      <c r="CR12" s="465"/>
      <c r="CS12" s="465"/>
      <c r="CT12" s="465"/>
      <c r="CU12" s="465"/>
      <c r="CV12" s="465"/>
      <c r="CW12" s="465"/>
      <c r="CX12" s="465"/>
      <c r="CY12" s="465"/>
      <c r="CZ12" s="465"/>
      <c r="DA12" s="465"/>
    </row>
    <row r="13" spans="1:105" ht="10.5" customHeight="1" x14ac:dyDescent="0.25"/>
    <row r="14" spans="1:105" s="3" customFormat="1" ht="55.5" customHeight="1" x14ac:dyDescent="0.2">
      <c r="A14" s="466" t="s">
        <v>0</v>
      </c>
      <c r="B14" s="467"/>
      <c r="C14" s="467"/>
      <c r="D14" s="467"/>
      <c r="E14" s="467"/>
      <c r="F14" s="468"/>
      <c r="G14" s="466" t="s">
        <v>19</v>
      </c>
      <c r="H14" s="467"/>
      <c r="I14" s="467"/>
      <c r="J14" s="467"/>
      <c r="K14" s="467"/>
      <c r="L14" s="467"/>
      <c r="M14" s="467"/>
      <c r="N14" s="467"/>
      <c r="O14" s="467"/>
      <c r="P14" s="467"/>
      <c r="Q14" s="467"/>
      <c r="R14" s="467"/>
      <c r="S14" s="467"/>
      <c r="T14" s="467"/>
      <c r="U14" s="467"/>
      <c r="V14" s="467"/>
      <c r="W14" s="467"/>
      <c r="X14" s="467"/>
      <c r="Y14" s="467"/>
      <c r="Z14" s="467"/>
      <c r="AA14" s="467"/>
      <c r="AB14" s="467"/>
      <c r="AC14" s="467"/>
      <c r="AD14" s="468"/>
      <c r="AE14" s="466" t="s">
        <v>20</v>
      </c>
      <c r="AF14" s="467"/>
      <c r="AG14" s="467"/>
      <c r="AH14" s="467"/>
      <c r="AI14" s="467"/>
      <c r="AJ14" s="467"/>
      <c r="AK14" s="467"/>
      <c r="AL14" s="467"/>
      <c r="AM14" s="467"/>
      <c r="AN14" s="467"/>
      <c r="AO14" s="467"/>
      <c r="AP14" s="467"/>
      <c r="AQ14" s="467"/>
      <c r="AR14" s="467"/>
      <c r="AS14" s="467"/>
      <c r="AT14" s="467"/>
      <c r="AU14" s="467"/>
      <c r="AV14" s="467"/>
      <c r="AW14" s="467"/>
      <c r="AX14" s="467"/>
      <c r="AY14" s="468"/>
      <c r="AZ14" s="466" t="s">
        <v>21</v>
      </c>
      <c r="BA14" s="467"/>
      <c r="BB14" s="467"/>
      <c r="BC14" s="467"/>
      <c r="BD14" s="467"/>
      <c r="BE14" s="467"/>
      <c r="BF14" s="467"/>
      <c r="BG14" s="467"/>
      <c r="BH14" s="467"/>
      <c r="BI14" s="467"/>
      <c r="BJ14" s="467"/>
      <c r="BK14" s="467"/>
      <c r="BL14" s="467"/>
      <c r="BM14" s="467"/>
      <c r="BN14" s="467"/>
      <c r="BO14" s="467"/>
      <c r="BP14" s="467"/>
      <c r="BQ14" s="468"/>
      <c r="BR14" s="466" t="s">
        <v>22</v>
      </c>
      <c r="BS14" s="467"/>
      <c r="BT14" s="467"/>
      <c r="BU14" s="467"/>
      <c r="BV14" s="467"/>
      <c r="BW14" s="467"/>
      <c r="BX14" s="467"/>
      <c r="BY14" s="467"/>
      <c r="BZ14" s="467"/>
      <c r="CA14" s="467"/>
      <c r="CB14" s="467"/>
      <c r="CC14" s="467"/>
      <c r="CD14" s="467"/>
      <c r="CE14" s="467"/>
      <c r="CF14" s="467"/>
      <c r="CG14" s="467"/>
      <c r="CH14" s="467"/>
      <c r="CI14" s="468"/>
      <c r="CJ14" s="466" t="s">
        <v>17</v>
      </c>
      <c r="CK14" s="467"/>
      <c r="CL14" s="467"/>
      <c r="CM14" s="467"/>
      <c r="CN14" s="467"/>
      <c r="CO14" s="467"/>
      <c r="CP14" s="467"/>
      <c r="CQ14" s="467"/>
      <c r="CR14" s="467"/>
      <c r="CS14" s="467"/>
      <c r="CT14" s="467"/>
      <c r="CU14" s="467"/>
      <c r="CV14" s="467"/>
      <c r="CW14" s="467"/>
      <c r="CX14" s="467"/>
      <c r="CY14" s="467"/>
      <c r="CZ14" s="467"/>
      <c r="DA14" s="468"/>
    </row>
    <row r="15" spans="1:105" s="4" customFormat="1" ht="12.75" x14ac:dyDescent="0.2">
      <c r="A15" s="472">
        <v>1</v>
      </c>
      <c r="B15" s="472"/>
      <c r="C15" s="472"/>
      <c r="D15" s="472"/>
      <c r="E15" s="472"/>
      <c r="F15" s="472"/>
      <c r="G15" s="472">
        <v>2</v>
      </c>
      <c r="H15" s="472"/>
      <c r="I15" s="472"/>
      <c r="J15" s="472"/>
      <c r="K15" s="472"/>
      <c r="L15" s="472"/>
      <c r="M15" s="472"/>
      <c r="N15" s="472"/>
      <c r="O15" s="472"/>
      <c r="P15" s="472"/>
      <c r="Q15" s="472"/>
      <c r="R15" s="472"/>
      <c r="S15" s="472"/>
      <c r="T15" s="472"/>
      <c r="U15" s="472"/>
      <c r="V15" s="472"/>
      <c r="W15" s="472"/>
      <c r="X15" s="472"/>
      <c r="Y15" s="472"/>
      <c r="Z15" s="472"/>
      <c r="AA15" s="472"/>
      <c r="AB15" s="472"/>
      <c r="AC15" s="472"/>
      <c r="AD15" s="472"/>
      <c r="AE15" s="472">
        <v>3</v>
      </c>
      <c r="AF15" s="472"/>
      <c r="AG15" s="472"/>
      <c r="AH15" s="472"/>
      <c r="AI15" s="472"/>
      <c r="AJ15" s="472"/>
      <c r="AK15" s="472"/>
      <c r="AL15" s="472"/>
      <c r="AM15" s="472"/>
      <c r="AN15" s="472"/>
      <c r="AO15" s="472"/>
      <c r="AP15" s="472"/>
      <c r="AQ15" s="472"/>
      <c r="AR15" s="472"/>
      <c r="AS15" s="472"/>
      <c r="AT15" s="472"/>
      <c r="AU15" s="472"/>
      <c r="AV15" s="472"/>
      <c r="AW15" s="472"/>
      <c r="AX15" s="472"/>
      <c r="AY15" s="472"/>
      <c r="AZ15" s="472">
        <v>4</v>
      </c>
      <c r="BA15" s="472"/>
      <c r="BB15" s="472"/>
      <c r="BC15" s="472"/>
      <c r="BD15" s="472"/>
      <c r="BE15" s="472"/>
      <c r="BF15" s="472"/>
      <c r="BG15" s="472"/>
      <c r="BH15" s="472"/>
      <c r="BI15" s="472"/>
      <c r="BJ15" s="472"/>
      <c r="BK15" s="472"/>
      <c r="BL15" s="472"/>
      <c r="BM15" s="472"/>
      <c r="BN15" s="472"/>
      <c r="BO15" s="472"/>
      <c r="BP15" s="472"/>
      <c r="BQ15" s="472"/>
      <c r="BR15" s="472">
        <v>5</v>
      </c>
      <c r="BS15" s="472"/>
      <c r="BT15" s="472"/>
      <c r="BU15" s="472"/>
      <c r="BV15" s="472"/>
      <c r="BW15" s="472"/>
      <c r="BX15" s="472"/>
      <c r="BY15" s="472"/>
      <c r="BZ15" s="472"/>
      <c r="CA15" s="472"/>
      <c r="CB15" s="472"/>
      <c r="CC15" s="472"/>
      <c r="CD15" s="472"/>
      <c r="CE15" s="472"/>
      <c r="CF15" s="472"/>
      <c r="CG15" s="472"/>
      <c r="CH15" s="472"/>
      <c r="CI15" s="472"/>
      <c r="CJ15" s="472">
        <v>6</v>
      </c>
      <c r="CK15" s="472"/>
      <c r="CL15" s="472"/>
      <c r="CM15" s="472"/>
      <c r="CN15" s="472"/>
      <c r="CO15" s="472"/>
      <c r="CP15" s="472"/>
      <c r="CQ15" s="472"/>
      <c r="CR15" s="472"/>
      <c r="CS15" s="472"/>
      <c r="CT15" s="472"/>
      <c r="CU15" s="472"/>
      <c r="CV15" s="472"/>
      <c r="CW15" s="472"/>
      <c r="CX15" s="472"/>
      <c r="CY15" s="472"/>
      <c r="CZ15" s="472"/>
      <c r="DA15" s="472"/>
    </row>
    <row r="16" spans="1:105" s="5" customFormat="1" ht="27.75" customHeight="1" x14ac:dyDescent="0.2">
      <c r="A16" s="411" t="s">
        <v>26</v>
      </c>
      <c r="B16" s="411"/>
      <c r="C16" s="411"/>
      <c r="D16" s="411"/>
      <c r="E16" s="411"/>
      <c r="F16" s="411"/>
      <c r="G16" s="622"/>
      <c r="H16" s="622"/>
      <c r="I16" s="622"/>
      <c r="J16" s="622"/>
      <c r="K16" s="622"/>
      <c r="L16" s="622"/>
      <c r="M16" s="622"/>
      <c r="N16" s="622"/>
      <c r="O16" s="622"/>
      <c r="P16" s="622"/>
      <c r="Q16" s="622"/>
      <c r="R16" s="622"/>
      <c r="S16" s="622"/>
      <c r="T16" s="622"/>
      <c r="U16" s="622"/>
      <c r="V16" s="622"/>
      <c r="W16" s="622"/>
      <c r="X16" s="622"/>
      <c r="Y16" s="622"/>
      <c r="Z16" s="622"/>
      <c r="AA16" s="622"/>
      <c r="AB16" s="622"/>
      <c r="AC16" s="622"/>
      <c r="AD16" s="622"/>
      <c r="AE16" s="684"/>
      <c r="AF16" s="684"/>
      <c r="AG16" s="684"/>
      <c r="AH16" s="684"/>
      <c r="AI16" s="684"/>
      <c r="AJ16" s="684"/>
      <c r="AK16" s="684"/>
      <c r="AL16" s="684"/>
      <c r="AM16" s="684"/>
      <c r="AN16" s="684"/>
      <c r="AO16" s="684"/>
      <c r="AP16" s="684"/>
      <c r="AQ16" s="684"/>
      <c r="AR16" s="684"/>
      <c r="AS16" s="684"/>
      <c r="AT16" s="684"/>
      <c r="AU16" s="684"/>
      <c r="AV16" s="684"/>
      <c r="AW16" s="684"/>
      <c r="AX16" s="684"/>
      <c r="AY16" s="684"/>
      <c r="AZ16" s="561"/>
      <c r="BA16" s="561"/>
      <c r="BB16" s="561"/>
      <c r="BC16" s="561"/>
      <c r="BD16" s="561"/>
      <c r="BE16" s="561"/>
      <c r="BF16" s="561"/>
      <c r="BG16" s="561"/>
      <c r="BH16" s="561"/>
      <c r="BI16" s="561"/>
      <c r="BJ16" s="561"/>
      <c r="BK16" s="561"/>
      <c r="BL16" s="561"/>
      <c r="BM16" s="561"/>
      <c r="BN16" s="561"/>
      <c r="BO16" s="561"/>
      <c r="BP16" s="561"/>
      <c r="BQ16" s="561"/>
      <c r="BR16" s="574"/>
      <c r="BS16" s="574"/>
      <c r="BT16" s="574"/>
      <c r="BU16" s="574"/>
      <c r="BV16" s="574"/>
      <c r="BW16" s="574"/>
      <c r="BX16" s="574"/>
      <c r="BY16" s="574"/>
      <c r="BZ16" s="574"/>
      <c r="CA16" s="574"/>
      <c r="CB16" s="574"/>
      <c r="CC16" s="574"/>
      <c r="CD16" s="574"/>
      <c r="CE16" s="574"/>
      <c r="CF16" s="574"/>
      <c r="CG16" s="574"/>
      <c r="CH16" s="574"/>
      <c r="CI16" s="574"/>
      <c r="CJ16" s="574"/>
      <c r="CK16" s="574"/>
      <c r="CL16" s="574"/>
      <c r="CM16" s="574"/>
      <c r="CN16" s="574"/>
      <c r="CO16" s="574"/>
      <c r="CP16" s="574"/>
      <c r="CQ16" s="574"/>
      <c r="CR16" s="574"/>
      <c r="CS16" s="574"/>
      <c r="CT16" s="574"/>
      <c r="CU16" s="574"/>
      <c r="CV16" s="574"/>
      <c r="CW16" s="574"/>
      <c r="CX16" s="574"/>
      <c r="CY16" s="574"/>
      <c r="CZ16" s="574"/>
      <c r="DA16" s="574"/>
    </row>
    <row r="17" spans="1:105" s="5" customFormat="1" ht="15" customHeight="1" x14ac:dyDescent="0.2">
      <c r="A17" s="411"/>
      <c r="B17" s="411"/>
      <c r="C17" s="411"/>
      <c r="D17" s="411"/>
      <c r="E17" s="411"/>
      <c r="F17" s="411"/>
      <c r="G17" s="418"/>
      <c r="H17" s="418"/>
      <c r="I17" s="418"/>
      <c r="J17" s="418"/>
      <c r="K17" s="418"/>
      <c r="L17" s="418"/>
      <c r="M17" s="418"/>
      <c r="N17" s="418"/>
      <c r="O17" s="418"/>
      <c r="P17" s="418"/>
      <c r="Q17" s="418"/>
      <c r="R17" s="418"/>
      <c r="S17" s="418"/>
      <c r="T17" s="418"/>
      <c r="U17" s="418"/>
      <c r="V17" s="418"/>
      <c r="W17" s="418"/>
      <c r="X17" s="418"/>
      <c r="Y17" s="418"/>
      <c r="Z17" s="418"/>
      <c r="AA17" s="418"/>
      <c r="AB17" s="418"/>
      <c r="AC17" s="418"/>
      <c r="AD17" s="418"/>
      <c r="AE17" s="404"/>
      <c r="AF17" s="404"/>
      <c r="AG17" s="404"/>
      <c r="AH17" s="404"/>
      <c r="AI17" s="404"/>
      <c r="AJ17" s="404"/>
      <c r="AK17" s="404"/>
      <c r="AL17" s="404"/>
      <c r="AM17" s="404"/>
      <c r="AN17" s="404"/>
      <c r="AO17" s="404"/>
      <c r="AP17" s="404"/>
      <c r="AQ17" s="404"/>
      <c r="AR17" s="404"/>
      <c r="AS17" s="404"/>
      <c r="AT17" s="404"/>
      <c r="AU17" s="404"/>
      <c r="AV17" s="404"/>
      <c r="AW17" s="404"/>
      <c r="AX17" s="404"/>
      <c r="AY17" s="404"/>
      <c r="AZ17" s="404"/>
      <c r="BA17" s="404"/>
      <c r="BB17" s="404"/>
      <c r="BC17" s="404"/>
      <c r="BD17" s="404"/>
      <c r="BE17" s="404"/>
      <c r="BF17" s="404"/>
      <c r="BG17" s="404"/>
      <c r="BH17" s="404"/>
      <c r="BI17" s="404"/>
      <c r="BJ17" s="404"/>
      <c r="BK17" s="404"/>
      <c r="BL17" s="404"/>
      <c r="BM17" s="404"/>
      <c r="BN17" s="404"/>
      <c r="BO17" s="404"/>
      <c r="BP17" s="404"/>
      <c r="BQ17" s="404"/>
      <c r="BR17" s="551"/>
      <c r="BS17" s="551"/>
      <c r="BT17" s="551"/>
      <c r="BU17" s="551"/>
      <c r="BV17" s="551"/>
      <c r="BW17" s="551"/>
      <c r="BX17" s="551"/>
      <c r="BY17" s="551"/>
      <c r="BZ17" s="551"/>
      <c r="CA17" s="551"/>
      <c r="CB17" s="551"/>
      <c r="CC17" s="551"/>
      <c r="CD17" s="551"/>
      <c r="CE17" s="551"/>
      <c r="CF17" s="551"/>
      <c r="CG17" s="551"/>
      <c r="CH17" s="551"/>
      <c r="CI17" s="551"/>
      <c r="CJ17" s="551"/>
      <c r="CK17" s="551"/>
      <c r="CL17" s="551"/>
      <c r="CM17" s="551"/>
      <c r="CN17" s="551"/>
      <c r="CO17" s="551"/>
      <c r="CP17" s="551"/>
      <c r="CQ17" s="551"/>
      <c r="CR17" s="551"/>
      <c r="CS17" s="551"/>
      <c r="CT17" s="551"/>
      <c r="CU17" s="551"/>
      <c r="CV17" s="551"/>
      <c r="CW17" s="551"/>
      <c r="CX17" s="551"/>
      <c r="CY17" s="551"/>
      <c r="CZ17" s="551"/>
      <c r="DA17" s="551"/>
    </row>
    <row r="18" spans="1:105" s="5" customFormat="1" ht="15" customHeight="1" x14ac:dyDescent="0.2">
      <c r="A18" s="411"/>
      <c r="B18" s="411"/>
      <c r="C18" s="411"/>
      <c r="D18" s="411"/>
      <c r="E18" s="411"/>
      <c r="F18" s="411"/>
      <c r="G18" s="473" t="s">
        <v>7</v>
      </c>
      <c r="H18" s="473"/>
      <c r="I18" s="473"/>
      <c r="J18" s="473"/>
      <c r="K18" s="473"/>
      <c r="L18" s="473"/>
      <c r="M18" s="473"/>
      <c r="N18" s="473"/>
      <c r="O18" s="473"/>
      <c r="P18" s="473"/>
      <c r="Q18" s="473"/>
      <c r="R18" s="473"/>
      <c r="S18" s="473"/>
      <c r="T18" s="473"/>
      <c r="U18" s="473"/>
      <c r="V18" s="473"/>
      <c r="W18" s="473"/>
      <c r="X18" s="473"/>
      <c r="Y18" s="473"/>
      <c r="Z18" s="473"/>
      <c r="AA18" s="473"/>
      <c r="AB18" s="473"/>
      <c r="AC18" s="473"/>
      <c r="AD18" s="474"/>
      <c r="AE18" s="404" t="s">
        <v>8</v>
      </c>
      <c r="AF18" s="404"/>
      <c r="AG18" s="404"/>
      <c r="AH18" s="404"/>
      <c r="AI18" s="404"/>
      <c r="AJ18" s="404"/>
      <c r="AK18" s="404"/>
      <c r="AL18" s="404"/>
      <c r="AM18" s="404"/>
      <c r="AN18" s="404"/>
      <c r="AO18" s="404"/>
      <c r="AP18" s="404"/>
      <c r="AQ18" s="404"/>
      <c r="AR18" s="404"/>
      <c r="AS18" s="404"/>
      <c r="AT18" s="404"/>
      <c r="AU18" s="404"/>
      <c r="AV18" s="404"/>
      <c r="AW18" s="404"/>
      <c r="AX18" s="404"/>
      <c r="AY18" s="404"/>
      <c r="AZ18" s="404" t="s">
        <v>8</v>
      </c>
      <c r="BA18" s="404"/>
      <c r="BB18" s="404"/>
      <c r="BC18" s="404"/>
      <c r="BD18" s="404"/>
      <c r="BE18" s="404"/>
      <c r="BF18" s="404"/>
      <c r="BG18" s="404"/>
      <c r="BH18" s="404"/>
      <c r="BI18" s="404"/>
      <c r="BJ18" s="404"/>
      <c r="BK18" s="404"/>
      <c r="BL18" s="404"/>
      <c r="BM18" s="404"/>
      <c r="BN18" s="404"/>
      <c r="BO18" s="404"/>
      <c r="BP18" s="404"/>
      <c r="BQ18" s="404"/>
      <c r="BR18" s="551" t="s">
        <v>8</v>
      </c>
      <c r="BS18" s="551"/>
      <c r="BT18" s="551"/>
      <c r="BU18" s="551"/>
      <c r="BV18" s="551"/>
      <c r="BW18" s="551"/>
      <c r="BX18" s="551"/>
      <c r="BY18" s="551"/>
      <c r="BZ18" s="551"/>
      <c r="CA18" s="551"/>
      <c r="CB18" s="551"/>
      <c r="CC18" s="551"/>
      <c r="CD18" s="551"/>
      <c r="CE18" s="551"/>
      <c r="CF18" s="551"/>
      <c r="CG18" s="551"/>
      <c r="CH18" s="551"/>
      <c r="CI18" s="551"/>
      <c r="CJ18" s="589"/>
      <c r="CK18" s="589"/>
      <c r="CL18" s="589"/>
      <c r="CM18" s="589"/>
      <c r="CN18" s="589"/>
      <c r="CO18" s="589"/>
      <c r="CP18" s="589"/>
      <c r="CQ18" s="589"/>
      <c r="CR18" s="589"/>
      <c r="CS18" s="589"/>
      <c r="CT18" s="589"/>
      <c r="CU18" s="589"/>
      <c r="CV18" s="589"/>
      <c r="CW18" s="589"/>
      <c r="CX18" s="589"/>
      <c r="CY18" s="589"/>
      <c r="CZ18" s="589"/>
      <c r="DA18" s="589"/>
    </row>
    <row r="20" spans="1:105" s="6" customFormat="1" ht="41.25" customHeight="1" x14ac:dyDescent="0.2">
      <c r="A20" s="659" t="s">
        <v>23</v>
      </c>
      <c r="B20" s="659"/>
      <c r="C20" s="659"/>
      <c r="D20" s="659"/>
      <c r="E20" s="659"/>
      <c r="F20" s="659"/>
      <c r="G20" s="659"/>
      <c r="H20" s="659"/>
      <c r="I20" s="659"/>
      <c r="J20" s="659"/>
      <c r="K20" s="659"/>
      <c r="L20" s="659"/>
      <c r="M20" s="659"/>
      <c r="N20" s="659"/>
      <c r="O20" s="659"/>
      <c r="P20" s="659"/>
      <c r="Q20" s="659"/>
      <c r="R20" s="659"/>
      <c r="S20" s="659"/>
      <c r="T20" s="659"/>
      <c r="U20" s="659"/>
      <c r="V20" s="659"/>
      <c r="W20" s="659"/>
      <c r="X20" s="659"/>
      <c r="Y20" s="659"/>
      <c r="Z20" s="659"/>
      <c r="AA20" s="659"/>
      <c r="AB20" s="659"/>
      <c r="AC20" s="659"/>
      <c r="AD20" s="659"/>
      <c r="AE20" s="659"/>
      <c r="AF20" s="659"/>
      <c r="AG20" s="659"/>
      <c r="AH20" s="659"/>
      <c r="AI20" s="659"/>
      <c r="AJ20" s="659"/>
      <c r="AK20" s="659"/>
      <c r="AL20" s="659"/>
      <c r="AM20" s="659"/>
      <c r="AN20" s="659"/>
      <c r="AO20" s="659"/>
      <c r="AP20" s="659"/>
      <c r="AQ20" s="659"/>
      <c r="AR20" s="659"/>
      <c r="AS20" s="659"/>
      <c r="AT20" s="659"/>
      <c r="AU20" s="659"/>
      <c r="AV20" s="659"/>
      <c r="AW20" s="659"/>
      <c r="AX20" s="659"/>
      <c r="AY20" s="659"/>
      <c r="AZ20" s="659"/>
      <c r="BA20" s="659"/>
      <c r="BB20" s="659"/>
      <c r="BC20" s="659"/>
      <c r="BD20" s="659"/>
      <c r="BE20" s="659"/>
      <c r="BF20" s="659"/>
      <c r="BG20" s="659"/>
      <c r="BH20" s="659"/>
      <c r="BI20" s="659"/>
      <c r="BJ20" s="659"/>
      <c r="BK20" s="659"/>
      <c r="BL20" s="659"/>
      <c r="BM20" s="659"/>
      <c r="BN20" s="659"/>
      <c r="BO20" s="659"/>
      <c r="BP20" s="659"/>
      <c r="BQ20" s="659"/>
      <c r="BR20" s="659"/>
      <c r="BS20" s="659"/>
      <c r="BT20" s="659"/>
      <c r="BU20" s="659"/>
      <c r="BV20" s="659"/>
      <c r="BW20" s="659"/>
      <c r="BX20" s="659"/>
      <c r="BY20" s="659"/>
      <c r="BZ20" s="659"/>
      <c r="CA20" s="659"/>
      <c r="CB20" s="659"/>
      <c r="CC20" s="659"/>
      <c r="CD20" s="659"/>
      <c r="CE20" s="659"/>
      <c r="CF20" s="659"/>
      <c r="CG20" s="659"/>
      <c r="CH20" s="659"/>
      <c r="CI20" s="659"/>
      <c r="CJ20" s="659"/>
      <c r="CK20" s="659"/>
      <c r="CL20" s="659"/>
      <c r="CM20" s="659"/>
      <c r="CN20" s="659"/>
      <c r="CO20" s="659"/>
      <c r="CP20" s="659"/>
      <c r="CQ20" s="659"/>
      <c r="CR20" s="659"/>
      <c r="CS20" s="659"/>
      <c r="CT20" s="659"/>
      <c r="CU20" s="659"/>
      <c r="CV20" s="659"/>
      <c r="CW20" s="659"/>
      <c r="CX20" s="659"/>
      <c r="CY20" s="659"/>
      <c r="CZ20" s="659"/>
      <c r="DA20" s="659"/>
    </row>
    <row r="21" spans="1:105" ht="10.5" customHeight="1" x14ac:dyDescent="0.25"/>
    <row r="22" spans="1:105" ht="55.5" customHeight="1" x14ac:dyDescent="0.25">
      <c r="A22" s="466" t="s">
        <v>0</v>
      </c>
      <c r="B22" s="467"/>
      <c r="C22" s="467"/>
      <c r="D22" s="467"/>
      <c r="E22" s="467"/>
      <c r="F22" s="468"/>
      <c r="G22" s="466" t="s">
        <v>78</v>
      </c>
      <c r="H22" s="467"/>
      <c r="I22" s="467"/>
      <c r="J22" s="467"/>
      <c r="K22" s="467"/>
      <c r="L22" s="467"/>
      <c r="M22" s="467"/>
      <c r="N22" s="467"/>
      <c r="O22" s="467"/>
      <c r="P22" s="467"/>
      <c r="Q22" s="467"/>
      <c r="R22" s="467"/>
      <c r="S22" s="467"/>
      <c r="T22" s="467"/>
      <c r="U22" s="467"/>
      <c r="V22" s="467"/>
      <c r="W22" s="467"/>
      <c r="X22" s="467"/>
      <c r="Y22" s="467"/>
      <c r="Z22" s="467"/>
      <c r="AA22" s="467"/>
      <c r="AB22" s="467"/>
      <c r="AC22" s="467"/>
      <c r="AD22" s="467"/>
      <c r="AE22" s="467"/>
      <c r="AF22" s="467"/>
      <c r="AG22" s="467"/>
      <c r="AH22" s="467"/>
      <c r="AI22" s="467"/>
      <c r="AJ22" s="467"/>
      <c r="AK22" s="467"/>
      <c r="AL22" s="467"/>
      <c r="AM22" s="467"/>
      <c r="AN22" s="467"/>
      <c r="AO22" s="467"/>
      <c r="AP22" s="467"/>
      <c r="AQ22" s="467"/>
      <c r="AR22" s="467"/>
      <c r="AS22" s="467"/>
      <c r="AT22" s="467"/>
      <c r="AU22" s="467"/>
      <c r="AV22" s="467"/>
      <c r="AW22" s="467"/>
      <c r="AX22" s="467"/>
      <c r="AY22" s="467"/>
      <c r="AZ22" s="467"/>
      <c r="BA22" s="467"/>
      <c r="BB22" s="467"/>
      <c r="BC22" s="467"/>
      <c r="BD22" s="467"/>
      <c r="BE22" s="467"/>
      <c r="BF22" s="467"/>
      <c r="BG22" s="467"/>
      <c r="BH22" s="467"/>
      <c r="BI22" s="467"/>
      <c r="BJ22" s="467"/>
      <c r="BK22" s="467"/>
      <c r="BL22" s="467"/>
      <c r="BM22" s="467"/>
      <c r="BN22" s="467"/>
      <c r="BO22" s="467"/>
      <c r="BP22" s="467"/>
      <c r="BQ22" s="467"/>
      <c r="BR22" s="467"/>
      <c r="BS22" s="467"/>
      <c r="BT22" s="467"/>
      <c r="BU22" s="467"/>
      <c r="BV22" s="468"/>
      <c r="BW22" s="466" t="s">
        <v>25</v>
      </c>
      <c r="BX22" s="467"/>
      <c r="BY22" s="467"/>
      <c r="BZ22" s="467"/>
      <c r="CA22" s="467"/>
      <c r="CB22" s="467"/>
      <c r="CC22" s="467"/>
      <c r="CD22" s="467"/>
      <c r="CE22" s="467"/>
      <c r="CF22" s="467"/>
      <c r="CG22" s="467"/>
      <c r="CH22" s="467"/>
      <c r="CI22" s="467"/>
      <c r="CJ22" s="467"/>
      <c r="CK22" s="467"/>
      <c r="CL22" s="468"/>
      <c r="CM22" s="466" t="s">
        <v>24</v>
      </c>
      <c r="CN22" s="467"/>
      <c r="CO22" s="467"/>
      <c r="CP22" s="467"/>
      <c r="CQ22" s="467"/>
      <c r="CR22" s="467"/>
      <c r="CS22" s="467"/>
      <c r="CT22" s="467"/>
      <c r="CU22" s="467"/>
      <c r="CV22" s="467"/>
      <c r="CW22" s="467"/>
      <c r="CX22" s="467"/>
      <c r="CY22" s="467"/>
      <c r="CZ22" s="467"/>
      <c r="DA22" s="468"/>
    </row>
    <row r="23" spans="1:105" s="1" customFormat="1" ht="12.75" x14ac:dyDescent="0.2">
      <c r="A23" s="472">
        <v>1</v>
      </c>
      <c r="B23" s="472"/>
      <c r="C23" s="472"/>
      <c r="D23" s="472"/>
      <c r="E23" s="472"/>
      <c r="F23" s="472"/>
      <c r="G23" s="472">
        <v>2</v>
      </c>
      <c r="H23" s="472"/>
      <c r="I23" s="472"/>
      <c r="J23" s="472"/>
      <c r="K23" s="472"/>
      <c r="L23" s="472"/>
      <c r="M23" s="472"/>
      <c r="N23" s="472"/>
      <c r="O23" s="472"/>
      <c r="P23" s="472"/>
      <c r="Q23" s="472"/>
      <c r="R23" s="472"/>
      <c r="S23" s="472"/>
      <c r="T23" s="472"/>
      <c r="U23" s="472"/>
      <c r="V23" s="472"/>
      <c r="W23" s="472"/>
      <c r="X23" s="472"/>
      <c r="Y23" s="472"/>
      <c r="Z23" s="472"/>
      <c r="AA23" s="472"/>
      <c r="AB23" s="472"/>
      <c r="AC23" s="472"/>
      <c r="AD23" s="472"/>
      <c r="AE23" s="472"/>
      <c r="AF23" s="472"/>
      <c r="AG23" s="472"/>
      <c r="AH23" s="472"/>
      <c r="AI23" s="472"/>
      <c r="AJ23" s="472"/>
      <c r="AK23" s="472"/>
      <c r="AL23" s="472"/>
      <c r="AM23" s="472"/>
      <c r="AN23" s="472"/>
      <c r="AO23" s="472"/>
      <c r="AP23" s="472"/>
      <c r="AQ23" s="472"/>
      <c r="AR23" s="472"/>
      <c r="AS23" s="472"/>
      <c r="AT23" s="472"/>
      <c r="AU23" s="472"/>
      <c r="AV23" s="472"/>
      <c r="AW23" s="472"/>
      <c r="AX23" s="472"/>
      <c r="AY23" s="472"/>
      <c r="AZ23" s="472"/>
      <c r="BA23" s="472"/>
      <c r="BB23" s="472"/>
      <c r="BC23" s="472"/>
      <c r="BD23" s="472"/>
      <c r="BE23" s="472"/>
      <c r="BF23" s="472"/>
      <c r="BG23" s="472"/>
      <c r="BH23" s="472"/>
      <c r="BI23" s="472"/>
      <c r="BJ23" s="472"/>
      <c r="BK23" s="472"/>
      <c r="BL23" s="472"/>
      <c r="BM23" s="472"/>
      <c r="BN23" s="472"/>
      <c r="BO23" s="472"/>
      <c r="BP23" s="472"/>
      <c r="BQ23" s="472"/>
      <c r="BR23" s="472"/>
      <c r="BS23" s="472"/>
      <c r="BT23" s="472"/>
      <c r="BU23" s="472"/>
      <c r="BV23" s="472"/>
      <c r="BW23" s="472">
        <v>3</v>
      </c>
      <c r="BX23" s="472"/>
      <c r="BY23" s="472"/>
      <c r="BZ23" s="472"/>
      <c r="CA23" s="472"/>
      <c r="CB23" s="472"/>
      <c r="CC23" s="472"/>
      <c r="CD23" s="472"/>
      <c r="CE23" s="472"/>
      <c r="CF23" s="472"/>
      <c r="CG23" s="472"/>
      <c r="CH23" s="472"/>
      <c r="CI23" s="472"/>
      <c r="CJ23" s="472"/>
      <c r="CK23" s="472"/>
      <c r="CL23" s="472"/>
      <c r="CM23" s="472">
        <v>4</v>
      </c>
      <c r="CN23" s="472"/>
      <c r="CO23" s="472"/>
      <c r="CP23" s="472"/>
      <c r="CQ23" s="472"/>
      <c r="CR23" s="472"/>
      <c r="CS23" s="472"/>
      <c r="CT23" s="472"/>
      <c r="CU23" s="472"/>
      <c r="CV23" s="472"/>
      <c r="CW23" s="472"/>
      <c r="CX23" s="472"/>
      <c r="CY23" s="472"/>
      <c r="CZ23" s="472"/>
      <c r="DA23" s="472"/>
    </row>
    <row r="24" spans="1:105" ht="15" customHeight="1" x14ac:dyDescent="0.25">
      <c r="A24" s="411" t="s">
        <v>26</v>
      </c>
      <c r="B24" s="411"/>
      <c r="C24" s="411"/>
      <c r="D24" s="411"/>
      <c r="E24" s="411"/>
      <c r="F24" s="411"/>
      <c r="G24" s="8"/>
      <c r="H24" s="553" t="s">
        <v>37</v>
      </c>
      <c r="I24" s="553"/>
      <c r="J24" s="553"/>
      <c r="K24" s="553"/>
      <c r="L24" s="553"/>
      <c r="M24" s="553"/>
      <c r="N24" s="553"/>
      <c r="O24" s="553"/>
      <c r="P24" s="553"/>
      <c r="Q24" s="553"/>
      <c r="R24" s="553"/>
      <c r="S24" s="553"/>
      <c r="T24" s="553"/>
      <c r="U24" s="553"/>
      <c r="V24" s="553"/>
      <c r="W24" s="553"/>
      <c r="X24" s="553"/>
      <c r="Y24" s="553"/>
      <c r="Z24" s="553"/>
      <c r="AA24" s="553"/>
      <c r="AB24" s="553"/>
      <c r="AC24" s="553"/>
      <c r="AD24" s="553"/>
      <c r="AE24" s="553"/>
      <c r="AF24" s="553"/>
      <c r="AG24" s="553"/>
      <c r="AH24" s="553"/>
      <c r="AI24" s="553"/>
      <c r="AJ24" s="553"/>
      <c r="AK24" s="553"/>
      <c r="AL24" s="553"/>
      <c r="AM24" s="553"/>
      <c r="AN24" s="553"/>
      <c r="AO24" s="553"/>
      <c r="AP24" s="553"/>
      <c r="AQ24" s="553"/>
      <c r="AR24" s="553"/>
      <c r="AS24" s="553"/>
      <c r="AT24" s="553"/>
      <c r="AU24" s="553"/>
      <c r="AV24" s="553"/>
      <c r="AW24" s="553"/>
      <c r="AX24" s="553"/>
      <c r="AY24" s="553"/>
      <c r="AZ24" s="553"/>
      <c r="BA24" s="553"/>
      <c r="BB24" s="553"/>
      <c r="BC24" s="553"/>
      <c r="BD24" s="553"/>
      <c r="BE24" s="553"/>
      <c r="BF24" s="553"/>
      <c r="BG24" s="553"/>
      <c r="BH24" s="553"/>
      <c r="BI24" s="553"/>
      <c r="BJ24" s="553"/>
      <c r="BK24" s="553"/>
      <c r="BL24" s="553"/>
      <c r="BM24" s="553"/>
      <c r="BN24" s="553"/>
      <c r="BO24" s="553"/>
      <c r="BP24" s="553"/>
      <c r="BQ24" s="553"/>
      <c r="BR24" s="553"/>
      <c r="BS24" s="553"/>
      <c r="BT24" s="553"/>
      <c r="BU24" s="553"/>
      <c r="BV24" s="554"/>
      <c r="BW24" s="551" t="s">
        <v>8</v>
      </c>
      <c r="BX24" s="551"/>
      <c r="BY24" s="551"/>
      <c r="BZ24" s="551"/>
      <c r="CA24" s="551"/>
      <c r="CB24" s="551"/>
      <c r="CC24" s="551"/>
      <c r="CD24" s="551"/>
      <c r="CE24" s="551"/>
      <c r="CF24" s="551"/>
      <c r="CG24" s="551"/>
      <c r="CH24" s="551"/>
      <c r="CI24" s="551"/>
      <c r="CJ24" s="551"/>
      <c r="CK24" s="551"/>
      <c r="CL24" s="551"/>
      <c r="CM24" s="551"/>
      <c r="CN24" s="551"/>
      <c r="CO24" s="551"/>
      <c r="CP24" s="551"/>
      <c r="CQ24" s="551"/>
      <c r="CR24" s="551"/>
      <c r="CS24" s="551"/>
      <c r="CT24" s="551"/>
      <c r="CU24" s="551"/>
      <c r="CV24" s="551"/>
      <c r="CW24" s="551"/>
      <c r="CX24" s="551"/>
      <c r="CY24" s="551"/>
      <c r="CZ24" s="551"/>
      <c r="DA24" s="551"/>
    </row>
    <row r="25" spans="1:105" s="1" customFormat="1" ht="12.75" x14ac:dyDescent="0.2">
      <c r="A25" s="579" t="s">
        <v>27</v>
      </c>
      <c r="B25" s="580"/>
      <c r="C25" s="580"/>
      <c r="D25" s="580"/>
      <c r="E25" s="580"/>
      <c r="F25" s="581"/>
      <c r="G25" s="10"/>
      <c r="H25" s="575" t="s">
        <v>1</v>
      </c>
      <c r="I25" s="575"/>
      <c r="J25" s="575"/>
      <c r="K25" s="575"/>
      <c r="L25" s="575"/>
      <c r="M25" s="575"/>
      <c r="N25" s="575"/>
      <c r="O25" s="575"/>
      <c r="P25" s="575"/>
      <c r="Q25" s="575"/>
      <c r="R25" s="575"/>
      <c r="S25" s="575"/>
      <c r="T25" s="575"/>
      <c r="U25" s="575"/>
      <c r="V25" s="575"/>
      <c r="W25" s="575"/>
      <c r="X25" s="575"/>
      <c r="Y25" s="575"/>
      <c r="Z25" s="575"/>
      <c r="AA25" s="575"/>
      <c r="AB25" s="575"/>
      <c r="AC25" s="575"/>
      <c r="AD25" s="575"/>
      <c r="AE25" s="575"/>
      <c r="AF25" s="575"/>
      <c r="AG25" s="575"/>
      <c r="AH25" s="575"/>
      <c r="AI25" s="575"/>
      <c r="AJ25" s="575"/>
      <c r="AK25" s="575"/>
      <c r="AL25" s="575"/>
      <c r="AM25" s="575"/>
      <c r="AN25" s="575"/>
      <c r="AO25" s="575"/>
      <c r="AP25" s="575"/>
      <c r="AQ25" s="575"/>
      <c r="AR25" s="575"/>
      <c r="AS25" s="575"/>
      <c r="AT25" s="575"/>
      <c r="AU25" s="575"/>
      <c r="AV25" s="575"/>
      <c r="AW25" s="575"/>
      <c r="AX25" s="575"/>
      <c r="AY25" s="575"/>
      <c r="AZ25" s="575"/>
      <c r="BA25" s="575"/>
      <c r="BB25" s="575"/>
      <c r="BC25" s="575"/>
      <c r="BD25" s="575"/>
      <c r="BE25" s="575"/>
      <c r="BF25" s="575"/>
      <c r="BG25" s="575"/>
      <c r="BH25" s="575"/>
      <c r="BI25" s="575"/>
      <c r="BJ25" s="575"/>
      <c r="BK25" s="575"/>
      <c r="BL25" s="575"/>
      <c r="BM25" s="575"/>
      <c r="BN25" s="575"/>
      <c r="BO25" s="575"/>
      <c r="BP25" s="575"/>
      <c r="BQ25" s="575"/>
      <c r="BR25" s="575"/>
      <c r="BS25" s="575"/>
      <c r="BT25" s="575"/>
      <c r="BU25" s="575"/>
      <c r="BV25" s="576"/>
      <c r="BW25" s="414"/>
      <c r="BX25" s="414"/>
      <c r="BY25" s="414"/>
      <c r="BZ25" s="414"/>
      <c r="CA25" s="414"/>
      <c r="CB25" s="414"/>
      <c r="CC25" s="414"/>
      <c r="CD25" s="414"/>
      <c r="CE25" s="414"/>
      <c r="CF25" s="414"/>
      <c r="CG25" s="414"/>
      <c r="CH25" s="414"/>
      <c r="CI25" s="414"/>
      <c r="CJ25" s="414"/>
      <c r="CK25" s="414"/>
      <c r="CL25" s="414"/>
      <c r="CM25" s="414"/>
      <c r="CN25" s="414"/>
      <c r="CO25" s="414"/>
      <c r="CP25" s="414"/>
      <c r="CQ25" s="414"/>
      <c r="CR25" s="414"/>
      <c r="CS25" s="414"/>
      <c r="CT25" s="414"/>
      <c r="CU25" s="414"/>
      <c r="CV25" s="414"/>
      <c r="CW25" s="414"/>
      <c r="CX25" s="414"/>
      <c r="CY25" s="414"/>
      <c r="CZ25" s="414"/>
      <c r="DA25" s="414"/>
    </row>
    <row r="26" spans="1:105" s="1" customFormat="1" ht="12.75" x14ac:dyDescent="0.2">
      <c r="A26" s="582"/>
      <c r="B26" s="583"/>
      <c r="C26" s="583"/>
      <c r="D26" s="583"/>
      <c r="E26" s="583"/>
      <c r="F26" s="584"/>
      <c r="G26" s="9"/>
      <c r="H26" s="577" t="s">
        <v>38</v>
      </c>
      <c r="I26" s="577"/>
      <c r="J26" s="577"/>
      <c r="K26" s="577"/>
      <c r="L26" s="577"/>
      <c r="M26" s="577"/>
      <c r="N26" s="577"/>
      <c r="O26" s="577"/>
      <c r="P26" s="577"/>
      <c r="Q26" s="577"/>
      <c r="R26" s="577"/>
      <c r="S26" s="577"/>
      <c r="T26" s="577"/>
      <c r="U26" s="577"/>
      <c r="V26" s="577"/>
      <c r="W26" s="577"/>
      <c r="X26" s="577"/>
      <c r="Y26" s="577"/>
      <c r="Z26" s="577"/>
      <c r="AA26" s="577"/>
      <c r="AB26" s="577"/>
      <c r="AC26" s="577"/>
      <c r="AD26" s="577"/>
      <c r="AE26" s="577"/>
      <c r="AF26" s="577"/>
      <c r="AG26" s="577"/>
      <c r="AH26" s="577"/>
      <c r="AI26" s="577"/>
      <c r="AJ26" s="577"/>
      <c r="AK26" s="577"/>
      <c r="AL26" s="577"/>
      <c r="AM26" s="577"/>
      <c r="AN26" s="577"/>
      <c r="AO26" s="577"/>
      <c r="AP26" s="577"/>
      <c r="AQ26" s="577"/>
      <c r="AR26" s="577"/>
      <c r="AS26" s="577"/>
      <c r="AT26" s="577"/>
      <c r="AU26" s="577"/>
      <c r="AV26" s="577"/>
      <c r="AW26" s="577"/>
      <c r="AX26" s="577"/>
      <c r="AY26" s="577"/>
      <c r="AZ26" s="577"/>
      <c r="BA26" s="577"/>
      <c r="BB26" s="577"/>
      <c r="BC26" s="577"/>
      <c r="BD26" s="577"/>
      <c r="BE26" s="577"/>
      <c r="BF26" s="577"/>
      <c r="BG26" s="577"/>
      <c r="BH26" s="577"/>
      <c r="BI26" s="577"/>
      <c r="BJ26" s="577"/>
      <c r="BK26" s="577"/>
      <c r="BL26" s="577"/>
      <c r="BM26" s="577"/>
      <c r="BN26" s="577"/>
      <c r="BO26" s="577"/>
      <c r="BP26" s="577"/>
      <c r="BQ26" s="577"/>
      <c r="BR26" s="577"/>
      <c r="BS26" s="577"/>
      <c r="BT26" s="577"/>
      <c r="BU26" s="577"/>
      <c r="BV26" s="578"/>
      <c r="BW26" s="414"/>
      <c r="BX26" s="414"/>
      <c r="BY26" s="414"/>
      <c r="BZ26" s="414"/>
      <c r="CA26" s="414"/>
      <c r="CB26" s="414"/>
      <c r="CC26" s="414"/>
      <c r="CD26" s="414"/>
      <c r="CE26" s="414"/>
      <c r="CF26" s="414"/>
      <c r="CG26" s="414"/>
      <c r="CH26" s="414"/>
      <c r="CI26" s="414"/>
      <c r="CJ26" s="414"/>
      <c r="CK26" s="414"/>
      <c r="CL26" s="414"/>
      <c r="CM26" s="414"/>
      <c r="CN26" s="414"/>
      <c r="CO26" s="414"/>
      <c r="CP26" s="414"/>
      <c r="CQ26" s="414"/>
      <c r="CR26" s="414"/>
      <c r="CS26" s="414"/>
      <c r="CT26" s="414"/>
      <c r="CU26" s="414"/>
      <c r="CV26" s="414"/>
      <c r="CW26" s="414"/>
      <c r="CX26" s="414"/>
      <c r="CY26" s="414"/>
      <c r="CZ26" s="414"/>
      <c r="DA26" s="414"/>
    </row>
    <row r="27" spans="1:105" s="1" customFormat="1" ht="13.5" customHeight="1" x14ac:dyDescent="0.2">
      <c r="A27" s="411" t="s">
        <v>28</v>
      </c>
      <c r="B27" s="411"/>
      <c r="C27" s="411"/>
      <c r="D27" s="411"/>
      <c r="E27" s="411"/>
      <c r="F27" s="411"/>
      <c r="G27" s="8"/>
      <c r="H27" s="585" t="s">
        <v>39</v>
      </c>
      <c r="I27" s="585"/>
      <c r="J27" s="585"/>
      <c r="K27" s="585"/>
      <c r="L27" s="585"/>
      <c r="M27" s="585"/>
      <c r="N27" s="585"/>
      <c r="O27" s="585"/>
      <c r="P27" s="585"/>
      <c r="Q27" s="585"/>
      <c r="R27" s="585"/>
      <c r="S27" s="585"/>
      <c r="T27" s="585"/>
      <c r="U27" s="585"/>
      <c r="V27" s="585"/>
      <c r="W27" s="585"/>
      <c r="X27" s="585"/>
      <c r="Y27" s="585"/>
      <c r="Z27" s="585"/>
      <c r="AA27" s="585"/>
      <c r="AB27" s="585"/>
      <c r="AC27" s="585"/>
      <c r="AD27" s="585"/>
      <c r="AE27" s="585"/>
      <c r="AF27" s="585"/>
      <c r="AG27" s="585"/>
      <c r="AH27" s="585"/>
      <c r="AI27" s="585"/>
      <c r="AJ27" s="585"/>
      <c r="AK27" s="585"/>
      <c r="AL27" s="585"/>
      <c r="AM27" s="585"/>
      <c r="AN27" s="585"/>
      <c r="AO27" s="585"/>
      <c r="AP27" s="585"/>
      <c r="AQ27" s="585"/>
      <c r="AR27" s="585"/>
      <c r="AS27" s="585"/>
      <c r="AT27" s="585"/>
      <c r="AU27" s="585"/>
      <c r="AV27" s="585"/>
      <c r="AW27" s="585"/>
      <c r="AX27" s="585"/>
      <c r="AY27" s="585"/>
      <c r="AZ27" s="585"/>
      <c r="BA27" s="585"/>
      <c r="BB27" s="585"/>
      <c r="BC27" s="585"/>
      <c r="BD27" s="585"/>
      <c r="BE27" s="585"/>
      <c r="BF27" s="585"/>
      <c r="BG27" s="585"/>
      <c r="BH27" s="585"/>
      <c r="BI27" s="585"/>
      <c r="BJ27" s="585"/>
      <c r="BK27" s="585"/>
      <c r="BL27" s="585"/>
      <c r="BM27" s="585"/>
      <c r="BN27" s="585"/>
      <c r="BO27" s="585"/>
      <c r="BP27" s="585"/>
      <c r="BQ27" s="585"/>
      <c r="BR27" s="585"/>
      <c r="BS27" s="585"/>
      <c r="BT27" s="585"/>
      <c r="BU27" s="585"/>
      <c r="BV27" s="586"/>
      <c r="BW27" s="551"/>
      <c r="BX27" s="551"/>
      <c r="BY27" s="551"/>
      <c r="BZ27" s="551"/>
      <c r="CA27" s="551"/>
      <c r="CB27" s="551"/>
      <c r="CC27" s="551"/>
      <c r="CD27" s="551"/>
      <c r="CE27" s="551"/>
      <c r="CF27" s="551"/>
      <c r="CG27" s="551"/>
      <c r="CH27" s="551"/>
      <c r="CI27" s="551"/>
      <c r="CJ27" s="551"/>
      <c r="CK27" s="551"/>
      <c r="CL27" s="551"/>
      <c r="CM27" s="551"/>
      <c r="CN27" s="551"/>
      <c r="CO27" s="551"/>
      <c r="CP27" s="551"/>
      <c r="CQ27" s="551"/>
      <c r="CR27" s="551"/>
      <c r="CS27" s="551"/>
      <c r="CT27" s="551"/>
      <c r="CU27" s="551"/>
      <c r="CV27" s="551"/>
      <c r="CW27" s="551"/>
      <c r="CX27" s="551"/>
      <c r="CY27" s="551"/>
      <c r="CZ27" s="551"/>
      <c r="DA27" s="551"/>
    </row>
    <row r="28" spans="1:105" s="1" customFormat="1" ht="26.25" customHeight="1" x14ac:dyDescent="0.2">
      <c r="A28" s="411" t="s">
        <v>29</v>
      </c>
      <c r="B28" s="411"/>
      <c r="C28" s="411"/>
      <c r="D28" s="411"/>
      <c r="E28" s="411"/>
      <c r="F28" s="411"/>
      <c r="G28" s="8"/>
      <c r="H28" s="585" t="s">
        <v>40</v>
      </c>
      <c r="I28" s="585"/>
      <c r="J28" s="585"/>
      <c r="K28" s="585"/>
      <c r="L28" s="585"/>
      <c r="M28" s="585"/>
      <c r="N28" s="585"/>
      <c r="O28" s="585"/>
      <c r="P28" s="585"/>
      <c r="Q28" s="585"/>
      <c r="R28" s="585"/>
      <c r="S28" s="585"/>
      <c r="T28" s="585"/>
      <c r="U28" s="585"/>
      <c r="V28" s="585"/>
      <c r="W28" s="585"/>
      <c r="X28" s="585"/>
      <c r="Y28" s="585"/>
      <c r="Z28" s="585"/>
      <c r="AA28" s="585"/>
      <c r="AB28" s="585"/>
      <c r="AC28" s="585"/>
      <c r="AD28" s="585"/>
      <c r="AE28" s="585"/>
      <c r="AF28" s="585"/>
      <c r="AG28" s="585"/>
      <c r="AH28" s="585"/>
      <c r="AI28" s="585"/>
      <c r="AJ28" s="585"/>
      <c r="AK28" s="585"/>
      <c r="AL28" s="585"/>
      <c r="AM28" s="585"/>
      <c r="AN28" s="585"/>
      <c r="AO28" s="585"/>
      <c r="AP28" s="585"/>
      <c r="AQ28" s="585"/>
      <c r="AR28" s="585"/>
      <c r="AS28" s="585"/>
      <c r="AT28" s="585"/>
      <c r="AU28" s="585"/>
      <c r="AV28" s="585"/>
      <c r="AW28" s="585"/>
      <c r="AX28" s="585"/>
      <c r="AY28" s="585"/>
      <c r="AZ28" s="585"/>
      <c r="BA28" s="585"/>
      <c r="BB28" s="585"/>
      <c r="BC28" s="585"/>
      <c r="BD28" s="585"/>
      <c r="BE28" s="585"/>
      <c r="BF28" s="585"/>
      <c r="BG28" s="585"/>
      <c r="BH28" s="585"/>
      <c r="BI28" s="585"/>
      <c r="BJ28" s="585"/>
      <c r="BK28" s="585"/>
      <c r="BL28" s="585"/>
      <c r="BM28" s="585"/>
      <c r="BN28" s="585"/>
      <c r="BO28" s="585"/>
      <c r="BP28" s="585"/>
      <c r="BQ28" s="585"/>
      <c r="BR28" s="585"/>
      <c r="BS28" s="585"/>
      <c r="BT28" s="585"/>
      <c r="BU28" s="585"/>
      <c r="BV28" s="586"/>
      <c r="BW28" s="551"/>
      <c r="BX28" s="551"/>
      <c r="BY28" s="551"/>
      <c r="BZ28" s="551"/>
      <c r="CA28" s="551"/>
      <c r="CB28" s="551"/>
      <c r="CC28" s="551"/>
      <c r="CD28" s="551"/>
      <c r="CE28" s="551"/>
      <c r="CF28" s="551"/>
      <c r="CG28" s="551"/>
      <c r="CH28" s="551"/>
      <c r="CI28" s="551"/>
      <c r="CJ28" s="551"/>
      <c r="CK28" s="551"/>
      <c r="CL28" s="551"/>
      <c r="CM28" s="551"/>
      <c r="CN28" s="551"/>
      <c r="CO28" s="551"/>
      <c r="CP28" s="551"/>
      <c r="CQ28" s="551"/>
      <c r="CR28" s="551"/>
      <c r="CS28" s="551"/>
      <c r="CT28" s="551"/>
      <c r="CU28" s="551"/>
      <c r="CV28" s="551"/>
      <c r="CW28" s="551"/>
      <c r="CX28" s="551"/>
      <c r="CY28" s="551"/>
      <c r="CZ28" s="551"/>
      <c r="DA28" s="551"/>
    </row>
    <row r="29" spans="1:105" s="1" customFormat="1" ht="26.25" customHeight="1" x14ac:dyDescent="0.2">
      <c r="A29" s="411" t="s">
        <v>30</v>
      </c>
      <c r="B29" s="411"/>
      <c r="C29" s="411"/>
      <c r="D29" s="411"/>
      <c r="E29" s="411"/>
      <c r="F29" s="411"/>
      <c r="G29" s="8"/>
      <c r="H29" s="553" t="s">
        <v>41</v>
      </c>
      <c r="I29" s="553"/>
      <c r="J29" s="553"/>
      <c r="K29" s="553"/>
      <c r="L29" s="553"/>
      <c r="M29" s="553"/>
      <c r="N29" s="553"/>
      <c r="O29" s="553"/>
      <c r="P29" s="553"/>
      <c r="Q29" s="553"/>
      <c r="R29" s="553"/>
      <c r="S29" s="553"/>
      <c r="T29" s="553"/>
      <c r="U29" s="553"/>
      <c r="V29" s="553"/>
      <c r="W29" s="553"/>
      <c r="X29" s="553"/>
      <c r="Y29" s="553"/>
      <c r="Z29" s="553"/>
      <c r="AA29" s="553"/>
      <c r="AB29" s="553"/>
      <c r="AC29" s="553"/>
      <c r="AD29" s="553"/>
      <c r="AE29" s="553"/>
      <c r="AF29" s="553"/>
      <c r="AG29" s="553"/>
      <c r="AH29" s="553"/>
      <c r="AI29" s="553"/>
      <c r="AJ29" s="553"/>
      <c r="AK29" s="553"/>
      <c r="AL29" s="553"/>
      <c r="AM29" s="553"/>
      <c r="AN29" s="553"/>
      <c r="AO29" s="553"/>
      <c r="AP29" s="553"/>
      <c r="AQ29" s="553"/>
      <c r="AR29" s="553"/>
      <c r="AS29" s="553"/>
      <c r="AT29" s="553"/>
      <c r="AU29" s="553"/>
      <c r="AV29" s="553"/>
      <c r="AW29" s="553"/>
      <c r="AX29" s="553"/>
      <c r="AY29" s="553"/>
      <c r="AZ29" s="553"/>
      <c r="BA29" s="553"/>
      <c r="BB29" s="553"/>
      <c r="BC29" s="553"/>
      <c r="BD29" s="553"/>
      <c r="BE29" s="553"/>
      <c r="BF29" s="553"/>
      <c r="BG29" s="553"/>
      <c r="BH29" s="553"/>
      <c r="BI29" s="553"/>
      <c r="BJ29" s="553"/>
      <c r="BK29" s="553"/>
      <c r="BL29" s="553"/>
      <c r="BM29" s="553"/>
      <c r="BN29" s="553"/>
      <c r="BO29" s="553"/>
      <c r="BP29" s="553"/>
      <c r="BQ29" s="553"/>
      <c r="BR29" s="553"/>
      <c r="BS29" s="553"/>
      <c r="BT29" s="553"/>
      <c r="BU29" s="553"/>
      <c r="BV29" s="554"/>
      <c r="BW29" s="551" t="s">
        <v>8</v>
      </c>
      <c r="BX29" s="551"/>
      <c r="BY29" s="551"/>
      <c r="BZ29" s="551"/>
      <c r="CA29" s="551"/>
      <c r="CB29" s="551"/>
      <c r="CC29" s="551"/>
      <c r="CD29" s="551"/>
      <c r="CE29" s="551"/>
      <c r="CF29" s="551"/>
      <c r="CG29" s="551"/>
      <c r="CH29" s="551"/>
      <c r="CI29" s="551"/>
      <c r="CJ29" s="551"/>
      <c r="CK29" s="551"/>
      <c r="CL29" s="551"/>
      <c r="CM29" s="551"/>
      <c r="CN29" s="551"/>
      <c r="CO29" s="551"/>
      <c r="CP29" s="551"/>
      <c r="CQ29" s="551"/>
      <c r="CR29" s="551"/>
      <c r="CS29" s="551"/>
      <c r="CT29" s="551"/>
      <c r="CU29" s="551"/>
      <c r="CV29" s="551"/>
      <c r="CW29" s="551"/>
      <c r="CX29" s="551"/>
      <c r="CY29" s="551"/>
      <c r="CZ29" s="551"/>
      <c r="DA29" s="551"/>
    </row>
    <row r="30" spans="1:105" s="1" customFormat="1" ht="12.75" x14ac:dyDescent="0.2">
      <c r="A30" s="579" t="s">
        <v>31</v>
      </c>
      <c r="B30" s="580"/>
      <c r="C30" s="580"/>
      <c r="D30" s="580"/>
      <c r="E30" s="580"/>
      <c r="F30" s="581"/>
      <c r="G30" s="10"/>
      <c r="H30" s="575" t="s">
        <v>1</v>
      </c>
      <c r="I30" s="575"/>
      <c r="J30" s="575"/>
      <c r="K30" s="575"/>
      <c r="L30" s="575"/>
      <c r="M30" s="575"/>
      <c r="N30" s="575"/>
      <c r="O30" s="575"/>
      <c r="P30" s="575"/>
      <c r="Q30" s="575"/>
      <c r="R30" s="575"/>
      <c r="S30" s="575"/>
      <c r="T30" s="575"/>
      <c r="U30" s="575"/>
      <c r="V30" s="575"/>
      <c r="W30" s="575"/>
      <c r="X30" s="575"/>
      <c r="Y30" s="575"/>
      <c r="Z30" s="575"/>
      <c r="AA30" s="575"/>
      <c r="AB30" s="575"/>
      <c r="AC30" s="575"/>
      <c r="AD30" s="575"/>
      <c r="AE30" s="575"/>
      <c r="AF30" s="575"/>
      <c r="AG30" s="575"/>
      <c r="AH30" s="575"/>
      <c r="AI30" s="575"/>
      <c r="AJ30" s="575"/>
      <c r="AK30" s="575"/>
      <c r="AL30" s="575"/>
      <c r="AM30" s="575"/>
      <c r="AN30" s="575"/>
      <c r="AO30" s="575"/>
      <c r="AP30" s="575"/>
      <c r="AQ30" s="575"/>
      <c r="AR30" s="575"/>
      <c r="AS30" s="575"/>
      <c r="AT30" s="575"/>
      <c r="AU30" s="575"/>
      <c r="AV30" s="575"/>
      <c r="AW30" s="575"/>
      <c r="AX30" s="575"/>
      <c r="AY30" s="575"/>
      <c r="AZ30" s="575"/>
      <c r="BA30" s="575"/>
      <c r="BB30" s="575"/>
      <c r="BC30" s="575"/>
      <c r="BD30" s="575"/>
      <c r="BE30" s="575"/>
      <c r="BF30" s="575"/>
      <c r="BG30" s="575"/>
      <c r="BH30" s="575"/>
      <c r="BI30" s="575"/>
      <c r="BJ30" s="575"/>
      <c r="BK30" s="575"/>
      <c r="BL30" s="575"/>
      <c r="BM30" s="575"/>
      <c r="BN30" s="575"/>
      <c r="BO30" s="575"/>
      <c r="BP30" s="575"/>
      <c r="BQ30" s="575"/>
      <c r="BR30" s="575"/>
      <c r="BS30" s="575"/>
      <c r="BT30" s="575"/>
      <c r="BU30" s="575"/>
      <c r="BV30" s="576"/>
      <c r="BW30" s="414"/>
      <c r="BX30" s="414"/>
      <c r="BY30" s="414"/>
      <c r="BZ30" s="414"/>
      <c r="CA30" s="414"/>
      <c r="CB30" s="414"/>
      <c r="CC30" s="414"/>
      <c r="CD30" s="414"/>
      <c r="CE30" s="414"/>
      <c r="CF30" s="414"/>
      <c r="CG30" s="414"/>
      <c r="CH30" s="414"/>
      <c r="CI30" s="414"/>
      <c r="CJ30" s="414"/>
      <c r="CK30" s="414"/>
      <c r="CL30" s="414"/>
      <c r="CM30" s="414"/>
      <c r="CN30" s="414"/>
      <c r="CO30" s="414"/>
      <c r="CP30" s="414"/>
      <c r="CQ30" s="414"/>
      <c r="CR30" s="414"/>
      <c r="CS30" s="414"/>
      <c r="CT30" s="414"/>
      <c r="CU30" s="414"/>
      <c r="CV30" s="414"/>
      <c r="CW30" s="414"/>
      <c r="CX30" s="414"/>
      <c r="CY30" s="414"/>
      <c r="CZ30" s="414"/>
      <c r="DA30" s="414"/>
    </row>
    <row r="31" spans="1:105" s="1" customFormat="1" ht="25.5" customHeight="1" x14ac:dyDescent="0.2">
      <c r="A31" s="582"/>
      <c r="B31" s="583"/>
      <c r="C31" s="583"/>
      <c r="D31" s="583"/>
      <c r="E31" s="583"/>
      <c r="F31" s="584"/>
      <c r="G31" s="9"/>
      <c r="H31" s="577" t="s">
        <v>42</v>
      </c>
      <c r="I31" s="577"/>
      <c r="J31" s="577"/>
      <c r="K31" s="577"/>
      <c r="L31" s="577"/>
      <c r="M31" s="577"/>
      <c r="N31" s="577"/>
      <c r="O31" s="577"/>
      <c r="P31" s="577"/>
      <c r="Q31" s="577"/>
      <c r="R31" s="577"/>
      <c r="S31" s="577"/>
      <c r="T31" s="577"/>
      <c r="U31" s="577"/>
      <c r="V31" s="577"/>
      <c r="W31" s="577"/>
      <c r="X31" s="577"/>
      <c r="Y31" s="577"/>
      <c r="Z31" s="577"/>
      <c r="AA31" s="577"/>
      <c r="AB31" s="577"/>
      <c r="AC31" s="577"/>
      <c r="AD31" s="577"/>
      <c r="AE31" s="577"/>
      <c r="AF31" s="577"/>
      <c r="AG31" s="577"/>
      <c r="AH31" s="577"/>
      <c r="AI31" s="577"/>
      <c r="AJ31" s="577"/>
      <c r="AK31" s="577"/>
      <c r="AL31" s="577"/>
      <c r="AM31" s="577"/>
      <c r="AN31" s="577"/>
      <c r="AO31" s="577"/>
      <c r="AP31" s="577"/>
      <c r="AQ31" s="577"/>
      <c r="AR31" s="577"/>
      <c r="AS31" s="577"/>
      <c r="AT31" s="577"/>
      <c r="AU31" s="577"/>
      <c r="AV31" s="577"/>
      <c r="AW31" s="577"/>
      <c r="AX31" s="577"/>
      <c r="AY31" s="577"/>
      <c r="AZ31" s="577"/>
      <c r="BA31" s="577"/>
      <c r="BB31" s="577"/>
      <c r="BC31" s="577"/>
      <c r="BD31" s="577"/>
      <c r="BE31" s="577"/>
      <c r="BF31" s="577"/>
      <c r="BG31" s="577"/>
      <c r="BH31" s="577"/>
      <c r="BI31" s="577"/>
      <c r="BJ31" s="577"/>
      <c r="BK31" s="577"/>
      <c r="BL31" s="577"/>
      <c r="BM31" s="577"/>
      <c r="BN31" s="577"/>
      <c r="BO31" s="577"/>
      <c r="BP31" s="577"/>
      <c r="BQ31" s="577"/>
      <c r="BR31" s="577"/>
      <c r="BS31" s="577"/>
      <c r="BT31" s="577"/>
      <c r="BU31" s="577"/>
      <c r="BV31" s="578"/>
      <c r="BW31" s="414"/>
      <c r="BX31" s="414"/>
      <c r="BY31" s="414"/>
      <c r="BZ31" s="414"/>
      <c r="CA31" s="414"/>
      <c r="CB31" s="414"/>
      <c r="CC31" s="414"/>
      <c r="CD31" s="414"/>
      <c r="CE31" s="414"/>
      <c r="CF31" s="414"/>
      <c r="CG31" s="414"/>
      <c r="CH31" s="414"/>
      <c r="CI31" s="414"/>
      <c r="CJ31" s="414"/>
      <c r="CK31" s="414"/>
      <c r="CL31" s="414"/>
      <c r="CM31" s="414"/>
      <c r="CN31" s="414"/>
      <c r="CO31" s="414"/>
      <c r="CP31" s="414"/>
      <c r="CQ31" s="414"/>
      <c r="CR31" s="414"/>
      <c r="CS31" s="414"/>
      <c r="CT31" s="414"/>
      <c r="CU31" s="414"/>
      <c r="CV31" s="414"/>
      <c r="CW31" s="414"/>
      <c r="CX31" s="414"/>
      <c r="CY31" s="414"/>
      <c r="CZ31" s="414"/>
      <c r="DA31" s="414"/>
    </row>
    <row r="32" spans="1:105" s="1" customFormat="1" ht="26.25" customHeight="1" x14ac:dyDescent="0.2">
      <c r="A32" s="411" t="s">
        <v>32</v>
      </c>
      <c r="B32" s="411"/>
      <c r="C32" s="411"/>
      <c r="D32" s="411"/>
      <c r="E32" s="411"/>
      <c r="F32" s="411"/>
      <c r="G32" s="8"/>
      <c r="H32" s="585" t="s">
        <v>43</v>
      </c>
      <c r="I32" s="585"/>
      <c r="J32" s="585"/>
      <c r="K32" s="585"/>
      <c r="L32" s="585"/>
      <c r="M32" s="585"/>
      <c r="N32" s="585"/>
      <c r="O32" s="585"/>
      <c r="P32" s="585"/>
      <c r="Q32" s="585"/>
      <c r="R32" s="585"/>
      <c r="S32" s="585"/>
      <c r="T32" s="585"/>
      <c r="U32" s="585"/>
      <c r="V32" s="585"/>
      <c r="W32" s="585"/>
      <c r="X32" s="585"/>
      <c r="Y32" s="585"/>
      <c r="Z32" s="585"/>
      <c r="AA32" s="585"/>
      <c r="AB32" s="585"/>
      <c r="AC32" s="585"/>
      <c r="AD32" s="585"/>
      <c r="AE32" s="585"/>
      <c r="AF32" s="585"/>
      <c r="AG32" s="585"/>
      <c r="AH32" s="585"/>
      <c r="AI32" s="585"/>
      <c r="AJ32" s="585"/>
      <c r="AK32" s="585"/>
      <c r="AL32" s="585"/>
      <c r="AM32" s="585"/>
      <c r="AN32" s="585"/>
      <c r="AO32" s="585"/>
      <c r="AP32" s="585"/>
      <c r="AQ32" s="585"/>
      <c r="AR32" s="585"/>
      <c r="AS32" s="585"/>
      <c r="AT32" s="585"/>
      <c r="AU32" s="585"/>
      <c r="AV32" s="585"/>
      <c r="AW32" s="585"/>
      <c r="AX32" s="585"/>
      <c r="AY32" s="585"/>
      <c r="AZ32" s="585"/>
      <c r="BA32" s="585"/>
      <c r="BB32" s="585"/>
      <c r="BC32" s="585"/>
      <c r="BD32" s="585"/>
      <c r="BE32" s="585"/>
      <c r="BF32" s="585"/>
      <c r="BG32" s="585"/>
      <c r="BH32" s="585"/>
      <c r="BI32" s="585"/>
      <c r="BJ32" s="585"/>
      <c r="BK32" s="585"/>
      <c r="BL32" s="585"/>
      <c r="BM32" s="585"/>
      <c r="BN32" s="585"/>
      <c r="BO32" s="585"/>
      <c r="BP32" s="585"/>
      <c r="BQ32" s="585"/>
      <c r="BR32" s="585"/>
      <c r="BS32" s="585"/>
      <c r="BT32" s="585"/>
      <c r="BU32" s="585"/>
      <c r="BV32" s="586"/>
      <c r="BW32" s="414"/>
      <c r="BX32" s="414"/>
      <c r="BY32" s="414"/>
      <c r="BZ32" s="414"/>
      <c r="CA32" s="414"/>
      <c r="CB32" s="414"/>
      <c r="CC32" s="414"/>
      <c r="CD32" s="414"/>
      <c r="CE32" s="414"/>
      <c r="CF32" s="414"/>
      <c r="CG32" s="414"/>
      <c r="CH32" s="414"/>
      <c r="CI32" s="414"/>
      <c r="CJ32" s="414"/>
      <c r="CK32" s="414"/>
      <c r="CL32" s="414"/>
      <c r="CM32" s="414"/>
      <c r="CN32" s="414"/>
      <c r="CO32" s="414"/>
      <c r="CP32" s="414"/>
      <c r="CQ32" s="414"/>
      <c r="CR32" s="414"/>
      <c r="CS32" s="414"/>
      <c r="CT32" s="414"/>
      <c r="CU32" s="414"/>
      <c r="CV32" s="414"/>
      <c r="CW32" s="414"/>
      <c r="CX32" s="414"/>
      <c r="CY32" s="414"/>
      <c r="CZ32" s="414"/>
      <c r="DA32" s="414"/>
    </row>
    <row r="33" spans="1:105" s="1" customFormat="1" ht="27" customHeight="1" x14ac:dyDescent="0.2">
      <c r="A33" s="411" t="s">
        <v>33</v>
      </c>
      <c r="B33" s="411"/>
      <c r="C33" s="411"/>
      <c r="D33" s="411"/>
      <c r="E33" s="411"/>
      <c r="F33" s="411"/>
      <c r="G33" s="8"/>
      <c r="H33" s="585" t="s">
        <v>44</v>
      </c>
      <c r="I33" s="585"/>
      <c r="J33" s="585"/>
      <c r="K33" s="585"/>
      <c r="L33" s="585"/>
      <c r="M33" s="585"/>
      <c r="N33" s="585"/>
      <c r="O33" s="585"/>
      <c r="P33" s="585"/>
      <c r="Q33" s="585"/>
      <c r="R33" s="585"/>
      <c r="S33" s="585"/>
      <c r="T33" s="585"/>
      <c r="U33" s="585"/>
      <c r="V33" s="585"/>
      <c r="W33" s="585"/>
      <c r="X33" s="585"/>
      <c r="Y33" s="585"/>
      <c r="Z33" s="585"/>
      <c r="AA33" s="585"/>
      <c r="AB33" s="585"/>
      <c r="AC33" s="585"/>
      <c r="AD33" s="585"/>
      <c r="AE33" s="585"/>
      <c r="AF33" s="585"/>
      <c r="AG33" s="585"/>
      <c r="AH33" s="585"/>
      <c r="AI33" s="585"/>
      <c r="AJ33" s="585"/>
      <c r="AK33" s="585"/>
      <c r="AL33" s="585"/>
      <c r="AM33" s="585"/>
      <c r="AN33" s="585"/>
      <c r="AO33" s="585"/>
      <c r="AP33" s="585"/>
      <c r="AQ33" s="585"/>
      <c r="AR33" s="585"/>
      <c r="AS33" s="585"/>
      <c r="AT33" s="585"/>
      <c r="AU33" s="585"/>
      <c r="AV33" s="585"/>
      <c r="AW33" s="585"/>
      <c r="AX33" s="585"/>
      <c r="AY33" s="585"/>
      <c r="AZ33" s="585"/>
      <c r="BA33" s="585"/>
      <c r="BB33" s="585"/>
      <c r="BC33" s="585"/>
      <c r="BD33" s="585"/>
      <c r="BE33" s="585"/>
      <c r="BF33" s="585"/>
      <c r="BG33" s="585"/>
      <c r="BH33" s="585"/>
      <c r="BI33" s="585"/>
      <c r="BJ33" s="585"/>
      <c r="BK33" s="585"/>
      <c r="BL33" s="585"/>
      <c r="BM33" s="585"/>
      <c r="BN33" s="585"/>
      <c r="BO33" s="585"/>
      <c r="BP33" s="585"/>
      <c r="BQ33" s="585"/>
      <c r="BR33" s="585"/>
      <c r="BS33" s="585"/>
      <c r="BT33" s="585"/>
      <c r="BU33" s="585"/>
      <c r="BV33" s="586"/>
      <c r="BW33" s="414"/>
      <c r="BX33" s="414"/>
      <c r="BY33" s="414"/>
      <c r="BZ33" s="414"/>
      <c r="CA33" s="414"/>
      <c r="CB33" s="414"/>
      <c r="CC33" s="414"/>
      <c r="CD33" s="414"/>
      <c r="CE33" s="414"/>
      <c r="CF33" s="414"/>
      <c r="CG33" s="414"/>
      <c r="CH33" s="414"/>
      <c r="CI33" s="414"/>
      <c r="CJ33" s="414"/>
      <c r="CK33" s="414"/>
      <c r="CL33" s="414"/>
      <c r="CM33" s="414"/>
      <c r="CN33" s="414"/>
      <c r="CO33" s="414"/>
      <c r="CP33" s="414"/>
      <c r="CQ33" s="414"/>
      <c r="CR33" s="414"/>
      <c r="CS33" s="414"/>
      <c r="CT33" s="414"/>
      <c r="CU33" s="414"/>
      <c r="CV33" s="414"/>
      <c r="CW33" s="414"/>
      <c r="CX33" s="414"/>
      <c r="CY33" s="414"/>
      <c r="CZ33" s="414"/>
      <c r="DA33" s="414"/>
    </row>
    <row r="34" spans="1:105" s="1" customFormat="1" ht="27" customHeight="1" x14ac:dyDescent="0.2">
      <c r="A34" s="411" t="s">
        <v>34</v>
      </c>
      <c r="B34" s="411"/>
      <c r="C34" s="411"/>
      <c r="D34" s="411"/>
      <c r="E34" s="411"/>
      <c r="F34" s="411"/>
      <c r="G34" s="8"/>
      <c r="H34" s="585" t="s">
        <v>45</v>
      </c>
      <c r="I34" s="585"/>
      <c r="J34" s="585"/>
      <c r="K34" s="585"/>
      <c r="L34" s="585"/>
      <c r="M34" s="585"/>
      <c r="N34" s="585"/>
      <c r="O34" s="585"/>
      <c r="P34" s="585"/>
      <c r="Q34" s="585"/>
      <c r="R34" s="585"/>
      <c r="S34" s="585"/>
      <c r="T34" s="585"/>
      <c r="U34" s="585"/>
      <c r="V34" s="585"/>
      <c r="W34" s="585"/>
      <c r="X34" s="585"/>
      <c r="Y34" s="585"/>
      <c r="Z34" s="585"/>
      <c r="AA34" s="585"/>
      <c r="AB34" s="585"/>
      <c r="AC34" s="585"/>
      <c r="AD34" s="585"/>
      <c r="AE34" s="585"/>
      <c r="AF34" s="585"/>
      <c r="AG34" s="585"/>
      <c r="AH34" s="585"/>
      <c r="AI34" s="585"/>
      <c r="AJ34" s="585"/>
      <c r="AK34" s="585"/>
      <c r="AL34" s="585"/>
      <c r="AM34" s="585"/>
      <c r="AN34" s="585"/>
      <c r="AO34" s="585"/>
      <c r="AP34" s="585"/>
      <c r="AQ34" s="585"/>
      <c r="AR34" s="585"/>
      <c r="AS34" s="585"/>
      <c r="AT34" s="585"/>
      <c r="AU34" s="585"/>
      <c r="AV34" s="585"/>
      <c r="AW34" s="585"/>
      <c r="AX34" s="585"/>
      <c r="AY34" s="585"/>
      <c r="AZ34" s="585"/>
      <c r="BA34" s="585"/>
      <c r="BB34" s="585"/>
      <c r="BC34" s="585"/>
      <c r="BD34" s="585"/>
      <c r="BE34" s="585"/>
      <c r="BF34" s="585"/>
      <c r="BG34" s="585"/>
      <c r="BH34" s="585"/>
      <c r="BI34" s="585"/>
      <c r="BJ34" s="585"/>
      <c r="BK34" s="585"/>
      <c r="BL34" s="585"/>
      <c r="BM34" s="585"/>
      <c r="BN34" s="585"/>
      <c r="BO34" s="585"/>
      <c r="BP34" s="585"/>
      <c r="BQ34" s="585"/>
      <c r="BR34" s="585"/>
      <c r="BS34" s="585"/>
      <c r="BT34" s="585"/>
      <c r="BU34" s="585"/>
      <c r="BV34" s="586"/>
      <c r="BW34" s="414"/>
      <c r="BX34" s="414"/>
      <c r="BY34" s="414"/>
      <c r="BZ34" s="414"/>
      <c r="CA34" s="414"/>
      <c r="CB34" s="414"/>
      <c r="CC34" s="414"/>
      <c r="CD34" s="414"/>
      <c r="CE34" s="414"/>
      <c r="CF34" s="414"/>
      <c r="CG34" s="414"/>
      <c r="CH34" s="414"/>
      <c r="CI34" s="414"/>
      <c r="CJ34" s="414"/>
      <c r="CK34" s="414"/>
      <c r="CL34" s="414"/>
      <c r="CM34" s="414"/>
      <c r="CN34" s="414"/>
      <c r="CO34" s="414"/>
      <c r="CP34" s="414"/>
      <c r="CQ34" s="414"/>
      <c r="CR34" s="414"/>
      <c r="CS34" s="414"/>
      <c r="CT34" s="414"/>
      <c r="CU34" s="414"/>
      <c r="CV34" s="414"/>
      <c r="CW34" s="414"/>
      <c r="CX34" s="414"/>
      <c r="CY34" s="414"/>
      <c r="CZ34" s="414"/>
      <c r="DA34" s="414"/>
    </row>
    <row r="35" spans="1:105" s="1" customFormat="1" ht="27" customHeight="1" x14ac:dyDescent="0.2">
      <c r="A35" s="411" t="s">
        <v>35</v>
      </c>
      <c r="B35" s="411"/>
      <c r="C35" s="411"/>
      <c r="D35" s="411"/>
      <c r="E35" s="411"/>
      <c r="F35" s="411"/>
      <c r="G35" s="8"/>
      <c r="H35" s="585" t="s">
        <v>45</v>
      </c>
      <c r="I35" s="585"/>
      <c r="J35" s="585"/>
      <c r="K35" s="585"/>
      <c r="L35" s="585"/>
      <c r="M35" s="585"/>
      <c r="N35" s="585"/>
      <c r="O35" s="585"/>
      <c r="P35" s="585"/>
      <c r="Q35" s="585"/>
      <c r="R35" s="585"/>
      <c r="S35" s="585"/>
      <c r="T35" s="585"/>
      <c r="U35" s="585"/>
      <c r="V35" s="585"/>
      <c r="W35" s="585"/>
      <c r="X35" s="585"/>
      <c r="Y35" s="585"/>
      <c r="Z35" s="585"/>
      <c r="AA35" s="585"/>
      <c r="AB35" s="585"/>
      <c r="AC35" s="585"/>
      <c r="AD35" s="585"/>
      <c r="AE35" s="585"/>
      <c r="AF35" s="585"/>
      <c r="AG35" s="585"/>
      <c r="AH35" s="585"/>
      <c r="AI35" s="585"/>
      <c r="AJ35" s="585"/>
      <c r="AK35" s="585"/>
      <c r="AL35" s="585"/>
      <c r="AM35" s="585"/>
      <c r="AN35" s="585"/>
      <c r="AO35" s="585"/>
      <c r="AP35" s="585"/>
      <c r="AQ35" s="585"/>
      <c r="AR35" s="585"/>
      <c r="AS35" s="585"/>
      <c r="AT35" s="585"/>
      <c r="AU35" s="585"/>
      <c r="AV35" s="585"/>
      <c r="AW35" s="585"/>
      <c r="AX35" s="585"/>
      <c r="AY35" s="585"/>
      <c r="AZ35" s="585"/>
      <c r="BA35" s="585"/>
      <c r="BB35" s="585"/>
      <c r="BC35" s="585"/>
      <c r="BD35" s="585"/>
      <c r="BE35" s="585"/>
      <c r="BF35" s="585"/>
      <c r="BG35" s="585"/>
      <c r="BH35" s="585"/>
      <c r="BI35" s="585"/>
      <c r="BJ35" s="585"/>
      <c r="BK35" s="585"/>
      <c r="BL35" s="585"/>
      <c r="BM35" s="585"/>
      <c r="BN35" s="585"/>
      <c r="BO35" s="585"/>
      <c r="BP35" s="585"/>
      <c r="BQ35" s="585"/>
      <c r="BR35" s="585"/>
      <c r="BS35" s="585"/>
      <c r="BT35" s="585"/>
      <c r="BU35" s="585"/>
      <c r="BV35" s="586"/>
      <c r="BW35" s="414"/>
      <c r="BX35" s="414"/>
      <c r="BY35" s="414"/>
      <c r="BZ35" s="414"/>
      <c r="CA35" s="414"/>
      <c r="CB35" s="414"/>
      <c r="CC35" s="414"/>
      <c r="CD35" s="414"/>
      <c r="CE35" s="414"/>
      <c r="CF35" s="414"/>
      <c r="CG35" s="414"/>
      <c r="CH35" s="414"/>
      <c r="CI35" s="414"/>
      <c r="CJ35" s="414"/>
      <c r="CK35" s="414"/>
      <c r="CL35" s="414"/>
      <c r="CM35" s="414"/>
      <c r="CN35" s="414"/>
      <c r="CO35" s="414"/>
      <c r="CP35" s="414"/>
      <c r="CQ35" s="414"/>
      <c r="CR35" s="414"/>
      <c r="CS35" s="414"/>
      <c r="CT35" s="414"/>
      <c r="CU35" s="414"/>
      <c r="CV35" s="414"/>
      <c r="CW35" s="414"/>
      <c r="CX35" s="414"/>
      <c r="CY35" s="414"/>
      <c r="CZ35" s="414"/>
      <c r="DA35" s="414"/>
    </row>
    <row r="36" spans="1:105" s="1" customFormat="1" ht="26.25" customHeight="1" x14ac:dyDescent="0.2">
      <c r="A36" s="411" t="s">
        <v>36</v>
      </c>
      <c r="B36" s="411"/>
      <c r="C36" s="411"/>
      <c r="D36" s="411"/>
      <c r="E36" s="411"/>
      <c r="F36" s="411"/>
      <c r="G36" s="8"/>
      <c r="H36" s="553" t="s">
        <v>46</v>
      </c>
      <c r="I36" s="553"/>
      <c r="J36" s="553"/>
      <c r="K36" s="553"/>
      <c r="L36" s="553"/>
      <c r="M36" s="553"/>
      <c r="N36" s="553"/>
      <c r="O36" s="553"/>
      <c r="P36" s="553"/>
      <c r="Q36" s="553"/>
      <c r="R36" s="553"/>
      <c r="S36" s="553"/>
      <c r="T36" s="553"/>
      <c r="U36" s="553"/>
      <c r="V36" s="553"/>
      <c r="W36" s="553"/>
      <c r="X36" s="553"/>
      <c r="Y36" s="553"/>
      <c r="Z36" s="553"/>
      <c r="AA36" s="553"/>
      <c r="AB36" s="553"/>
      <c r="AC36" s="553"/>
      <c r="AD36" s="553"/>
      <c r="AE36" s="553"/>
      <c r="AF36" s="553"/>
      <c r="AG36" s="553"/>
      <c r="AH36" s="553"/>
      <c r="AI36" s="553"/>
      <c r="AJ36" s="553"/>
      <c r="AK36" s="553"/>
      <c r="AL36" s="553"/>
      <c r="AM36" s="553"/>
      <c r="AN36" s="553"/>
      <c r="AO36" s="553"/>
      <c r="AP36" s="553"/>
      <c r="AQ36" s="553"/>
      <c r="AR36" s="553"/>
      <c r="AS36" s="553"/>
      <c r="AT36" s="553"/>
      <c r="AU36" s="553"/>
      <c r="AV36" s="553"/>
      <c r="AW36" s="553"/>
      <c r="AX36" s="553"/>
      <c r="AY36" s="553"/>
      <c r="AZ36" s="553"/>
      <c r="BA36" s="553"/>
      <c r="BB36" s="553"/>
      <c r="BC36" s="553"/>
      <c r="BD36" s="553"/>
      <c r="BE36" s="553"/>
      <c r="BF36" s="553"/>
      <c r="BG36" s="553"/>
      <c r="BH36" s="553"/>
      <c r="BI36" s="553"/>
      <c r="BJ36" s="553"/>
      <c r="BK36" s="553"/>
      <c r="BL36" s="553"/>
      <c r="BM36" s="553"/>
      <c r="BN36" s="553"/>
      <c r="BO36" s="553"/>
      <c r="BP36" s="553"/>
      <c r="BQ36" s="553"/>
      <c r="BR36" s="553"/>
      <c r="BS36" s="553"/>
      <c r="BT36" s="553"/>
      <c r="BU36" s="553"/>
      <c r="BV36" s="554"/>
      <c r="BW36" s="414"/>
      <c r="BX36" s="414"/>
      <c r="BY36" s="414"/>
      <c r="BZ36" s="414"/>
      <c r="CA36" s="414"/>
      <c r="CB36" s="414"/>
      <c r="CC36" s="414"/>
      <c r="CD36" s="414"/>
      <c r="CE36" s="414"/>
      <c r="CF36" s="414"/>
      <c r="CG36" s="414"/>
      <c r="CH36" s="414"/>
      <c r="CI36" s="414"/>
      <c r="CJ36" s="414"/>
      <c r="CK36" s="414"/>
      <c r="CL36" s="414"/>
      <c r="CM36" s="414"/>
      <c r="CN36" s="414"/>
      <c r="CO36" s="414"/>
      <c r="CP36" s="414"/>
      <c r="CQ36" s="414"/>
      <c r="CR36" s="414"/>
      <c r="CS36" s="414"/>
      <c r="CT36" s="414"/>
      <c r="CU36" s="414"/>
      <c r="CV36" s="414"/>
      <c r="CW36" s="414"/>
      <c r="CX36" s="414"/>
      <c r="CY36" s="414"/>
      <c r="CZ36" s="414"/>
      <c r="DA36" s="414"/>
    </row>
    <row r="37" spans="1:105" s="1" customFormat="1" ht="13.5" customHeight="1" x14ac:dyDescent="0.2">
      <c r="A37" s="411"/>
      <c r="B37" s="411"/>
      <c r="C37" s="411"/>
      <c r="D37" s="411"/>
      <c r="E37" s="411"/>
      <c r="F37" s="411"/>
      <c r="G37" s="590" t="s">
        <v>7</v>
      </c>
      <c r="H37" s="591"/>
      <c r="I37" s="591"/>
      <c r="J37" s="591"/>
      <c r="K37" s="591"/>
      <c r="L37" s="591"/>
      <c r="M37" s="591"/>
      <c r="N37" s="591"/>
      <c r="O37" s="591"/>
      <c r="P37" s="591"/>
      <c r="Q37" s="591"/>
      <c r="R37" s="591"/>
      <c r="S37" s="591"/>
      <c r="T37" s="591"/>
      <c r="U37" s="591"/>
      <c r="V37" s="591"/>
      <c r="W37" s="591"/>
      <c r="X37" s="591"/>
      <c r="Y37" s="591"/>
      <c r="Z37" s="591"/>
      <c r="AA37" s="591"/>
      <c r="AB37" s="591"/>
      <c r="AC37" s="591"/>
      <c r="AD37" s="591"/>
      <c r="AE37" s="591"/>
      <c r="AF37" s="591"/>
      <c r="AG37" s="591"/>
      <c r="AH37" s="591"/>
      <c r="AI37" s="591"/>
      <c r="AJ37" s="591"/>
      <c r="AK37" s="591"/>
      <c r="AL37" s="591"/>
      <c r="AM37" s="591"/>
      <c r="AN37" s="591"/>
      <c r="AO37" s="591"/>
      <c r="AP37" s="591"/>
      <c r="AQ37" s="591"/>
      <c r="AR37" s="591"/>
      <c r="AS37" s="591"/>
      <c r="AT37" s="591"/>
      <c r="AU37" s="591"/>
      <c r="AV37" s="591"/>
      <c r="AW37" s="591"/>
      <c r="AX37" s="591"/>
      <c r="AY37" s="591"/>
      <c r="AZ37" s="591"/>
      <c r="BA37" s="591"/>
      <c r="BB37" s="591"/>
      <c r="BC37" s="591"/>
      <c r="BD37" s="591"/>
      <c r="BE37" s="591"/>
      <c r="BF37" s="591"/>
      <c r="BG37" s="591"/>
      <c r="BH37" s="591"/>
      <c r="BI37" s="591"/>
      <c r="BJ37" s="591"/>
      <c r="BK37" s="591"/>
      <c r="BL37" s="591"/>
      <c r="BM37" s="591"/>
      <c r="BN37" s="591"/>
      <c r="BO37" s="591"/>
      <c r="BP37" s="591"/>
      <c r="BQ37" s="591"/>
      <c r="BR37" s="591"/>
      <c r="BS37" s="591"/>
      <c r="BT37" s="591"/>
      <c r="BU37" s="591"/>
      <c r="BV37" s="592"/>
      <c r="BW37" s="551" t="s">
        <v>8</v>
      </c>
      <c r="BX37" s="551"/>
      <c r="BY37" s="551"/>
      <c r="BZ37" s="551"/>
      <c r="CA37" s="551"/>
      <c r="CB37" s="551"/>
      <c r="CC37" s="551"/>
      <c r="CD37" s="551"/>
      <c r="CE37" s="551"/>
      <c r="CF37" s="551"/>
      <c r="CG37" s="551"/>
      <c r="CH37" s="551"/>
      <c r="CI37" s="551"/>
      <c r="CJ37" s="551"/>
      <c r="CK37" s="551"/>
      <c r="CL37" s="551"/>
      <c r="CM37" s="589">
        <f>CM24+CM29+CM36</f>
        <v>0</v>
      </c>
      <c r="CN37" s="589"/>
      <c r="CO37" s="589"/>
      <c r="CP37" s="589"/>
      <c r="CQ37" s="589"/>
      <c r="CR37" s="589"/>
      <c r="CS37" s="589"/>
      <c r="CT37" s="589"/>
      <c r="CU37" s="589"/>
      <c r="CV37" s="589"/>
      <c r="CW37" s="589"/>
      <c r="CX37" s="589"/>
      <c r="CY37" s="589"/>
      <c r="CZ37" s="589"/>
      <c r="DA37" s="589"/>
    </row>
    <row r="38" spans="1:105" ht="3" customHeight="1" x14ac:dyDescent="0.25"/>
    <row r="39" spans="1:105" s="7" customFormat="1" ht="48" customHeight="1" x14ac:dyDescent="0.2">
      <c r="A39" s="682" t="s">
        <v>84</v>
      </c>
      <c r="B39" s="683"/>
      <c r="C39" s="683"/>
      <c r="D39" s="683"/>
      <c r="E39" s="683"/>
      <c r="F39" s="683"/>
      <c r="G39" s="683"/>
      <c r="H39" s="683"/>
      <c r="I39" s="683"/>
      <c r="J39" s="683"/>
      <c r="K39" s="683"/>
      <c r="L39" s="683"/>
      <c r="M39" s="683"/>
      <c r="N39" s="683"/>
      <c r="O39" s="683"/>
      <c r="P39" s="683"/>
      <c r="Q39" s="683"/>
      <c r="R39" s="683"/>
      <c r="S39" s="683"/>
      <c r="T39" s="683"/>
      <c r="U39" s="683"/>
      <c r="V39" s="683"/>
      <c r="W39" s="683"/>
      <c r="X39" s="683"/>
      <c r="Y39" s="683"/>
      <c r="Z39" s="683"/>
      <c r="AA39" s="683"/>
      <c r="AB39" s="683"/>
      <c r="AC39" s="683"/>
      <c r="AD39" s="683"/>
      <c r="AE39" s="683"/>
      <c r="AF39" s="683"/>
      <c r="AG39" s="683"/>
      <c r="AH39" s="683"/>
      <c r="AI39" s="683"/>
      <c r="AJ39" s="683"/>
      <c r="AK39" s="683"/>
      <c r="AL39" s="683"/>
      <c r="AM39" s="683"/>
      <c r="AN39" s="683"/>
      <c r="AO39" s="683"/>
      <c r="AP39" s="683"/>
      <c r="AQ39" s="683"/>
      <c r="AR39" s="683"/>
      <c r="AS39" s="683"/>
      <c r="AT39" s="683"/>
      <c r="AU39" s="683"/>
      <c r="AV39" s="683"/>
      <c r="AW39" s="683"/>
      <c r="AX39" s="683"/>
      <c r="AY39" s="683"/>
      <c r="AZ39" s="683"/>
      <c r="BA39" s="683"/>
      <c r="BB39" s="683"/>
      <c r="BC39" s="683"/>
      <c r="BD39" s="683"/>
      <c r="BE39" s="683"/>
      <c r="BF39" s="683"/>
      <c r="BG39" s="683"/>
      <c r="BH39" s="683"/>
      <c r="BI39" s="683"/>
      <c r="BJ39" s="683"/>
      <c r="BK39" s="683"/>
      <c r="BL39" s="683"/>
      <c r="BM39" s="683"/>
      <c r="BN39" s="683"/>
      <c r="BO39" s="683"/>
      <c r="BP39" s="683"/>
      <c r="BQ39" s="683"/>
      <c r="BR39" s="683"/>
      <c r="BS39" s="683"/>
      <c r="BT39" s="683"/>
      <c r="BU39" s="683"/>
      <c r="BV39" s="683"/>
      <c r="BW39" s="683"/>
      <c r="BX39" s="683"/>
      <c r="BY39" s="683"/>
      <c r="BZ39" s="683"/>
      <c r="CA39" s="683"/>
      <c r="CB39" s="683"/>
      <c r="CC39" s="683"/>
      <c r="CD39" s="683"/>
      <c r="CE39" s="683"/>
      <c r="CF39" s="683"/>
      <c r="CG39" s="683"/>
      <c r="CH39" s="683"/>
      <c r="CI39" s="683"/>
      <c r="CJ39" s="683"/>
      <c r="CK39" s="683"/>
      <c r="CL39" s="683"/>
      <c r="CM39" s="683"/>
      <c r="CN39" s="683"/>
      <c r="CO39" s="683"/>
      <c r="CP39" s="683"/>
      <c r="CQ39" s="683"/>
      <c r="CR39" s="683"/>
      <c r="CS39" s="683"/>
      <c r="CT39" s="683"/>
      <c r="CU39" s="683"/>
      <c r="CV39" s="683"/>
      <c r="CW39" s="683"/>
      <c r="CX39" s="683"/>
      <c r="CY39" s="683"/>
      <c r="CZ39" s="683"/>
      <c r="DA39" s="683"/>
    </row>
    <row r="41" spans="1:105" s="6" customFormat="1" ht="42" customHeight="1" x14ac:dyDescent="0.2">
      <c r="A41" s="659" t="s">
        <v>161</v>
      </c>
      <c r="B41" s="659"/>
      <c r="C41" s="659"/>
      <c r="D41" s="659"/>
      <c r="E41" s="659"/>
      <c r="F41" s="659"/>
      <c r="G41" s="659"/>
      <c r="H41" s="659"/>
      <c r="I41" s="659"/>
      <c r="J41" s="659"/>
      <c r="K41" s="659"/>
      <c r="L41" s="659"/>
      <c r="M41" s="659"/>
      <c r="N41" s="659"/>
      <c r="O41" s="659"/>
      <c r="P41" s="659"/>
      <c r="Q41" s="659"/>
      <c r="R41" s="659"/>
      <c r="S41" s="659"/>
      <c r="T41" s="659"/>
      <c r="U41" s="659"/>
      <c r="V41" s="659"/>
      <c r="W41" s="659"/>
      <c r="X41" s="659"/>
      <c r="Y41" s="659"/>
      <c r="Z41" s="659"/>
      <c r="AA41" s="659"/>
      <c r="AB41" s="659"/>
      <c r="AC41" s="659"/>
      <c r="AD41" s="659"/>
      <c r="AE41" s="659"/>
      <c r="AF41" s="659"/>
      <c r="AG41" s="659"/>
      <c r="AH41" s="659"/>
      <c r="AI41" s="659"/>
      <c r="AJ41" s="659"/>
      <c r="AK41" s="659"/>
      <c r="AL41" s="659"/>
      <c r="AM41" s="659"/>
      <c r="AN41" s="659"/>
      <c r="AO41" s="659"/>
      <c r="AP41" s="659"/>
      <c r="AQ41" s="659"/>
      <c r="AR41" s="659"/>
      <c r="AS41" s="659"/>
      <c r="AT41" s="659"/>
      <c r="AU41" s="659"/>
      <c r="AV41" s="659"/>
      <c r="AW41" s="659"/>
      <c r="AX41" s="659"/>
      <c r="AY41" s="659"/>
      <c r="AZ41" s="659"/>
      <c r="BA41" s="659"/>
      <c r="BB41" s="659"/>
      <c r="BC41" s="659"/>
      <c r="BD41" s="659"/>
      <c r="BE41" s="659"/>
      <c r="BF41" s="659"/>
      <c r="BG41" s="659"/>
      <c r="BH41" s="659"/>
      <c r="BI41" s="659"/>
      <c r="BJ41" s="659"/>
      <c r="BK41" s="659"/>
      <c r="BL41" s="659"/>
      <c r="BM41" s="659"/>
      <c r="BN41" s="659"/>
      <c r="BO41" s="659"/>
      <c r="BP41" s="659"/>
      <c r="BQ41" s="659"/>
      <c r="BR41" s="659"/>
      <c r="BS41" s="659"/>
      <c r="BT41" s="659"/>
      <c r="BU41" s="659"/>
      <c r="BV41" s="659"/>
      <c r="BW41" s="659"/>
      <c r="BX41" s="659"/>
      <c r="BY41" s="659"/>
      <c r="BZ41" s="659"/>
      <c r="CA41" s="659"/>
      <c r="CB41" s="659"/>
      <c r="CC41" s="659"/>
      <c r="CD41" s="659"/>
      <c r="CE41" s="659"/>
      <c r="CF41" s="659"/>
      <c r="CG41" s="659"/>
      <c r="CH41" s="659"/>
      <c r="CI41" s="659"/>
      <c r="CJ41" s="659"/>
      <c r="CK41" s="659"/>
      <c r="CL41" s="659"/>
      <c r="CM41" s="659"/>
      <c r="CN41" s="659"/>
      <c r="CO41" s="659"/>
      <c r="CP41" s="659"/>
      <c r="CQ41" s="659"/>
      <c r="CR41" s="659"/>
      <c r="CS41" s="659"/>
      <c r="CT41" s="659"/>
      <c r="CU41" s="659"/>
      <c r="CV41" s="659"/>
      <c r="CW41" s="659"/>
      <c r="CX41" s="659"/>
      <c r="CY41" s="659"/>
      <c r="CZ41" s="659"/>
      <c r="DA41" s="659"/>
    </row>
    <row r="42" spans="1:105" ht="10.5" customHeight="1" x14ac:dyDescent="0.25"/>
    <row r="43" spans="1:105" s="3" customFormat="1" ht="45" customHeight="1" x14ac:dyDescent="0.2">
      <c r="A43" s="466" t="s">
        <v>0</v>
      </c>
      <c r="B43" s="467"/>
      <c r="C43" s="467"/>
      <c r="D43" s="467"/>
      <c r="E43" s="467"/>
      <c r="F43" s="468"/>
      <c r="G43" s="466" t="s">
        <v>19</v>
      </c>
      <c r="H43" s="467"/>
      <c r="I43" s="467"/>
      <c r="J43" s="467"/>
      <c r="K43" s="467"/>
      <c r="L43" s="467"/>
      <c r="M43" s="467"/>
      <c r="N43" s="467"/>
      <c r="O43" s="467"/>
      <c r="P43" s="467"/>
      <c r="Q43" s="467"/>
      <c r="R43" s="467"/>
      <c r="S43" s="467"/>
      <c r="T43" s="467"/>
      <c r="U43" s="467"/>
      <c r="V43" s="467"/>
      <c r="W43" s="467"/>
      <c r="X43" s="467"/>
      <c r="Y43" s="467"/>
      <c r="Z43" s="467"/>
      <c r="AA43" s="467"/>
      <c r="AB43" s="467"/>
      <c r="AC43" s="467"/>
      <c r="AD43" s="468"/>
      <c r="AE43" s="466" t="s">
        <v>160</v>
      </c>
      <c r="AF43" s="467"/>
      <c r="AG43" s="467"/>
      <c r="AH43" s="467"/>
      <c r="AI43" s="467"/>
      <c r="AJ43" s="467"/>
      <c r="AK43" s="467"/>
      <c r="AL43" s="467"/>
      <c r="AM43" s="467"/>
      <c r="AN43" s="467"/>
      <c r="AO43" s="467"/>
      <c r="AP43" s="467"/>
      <c r="AQ43" s="467"/>
      <c r="AR43" s="467"/>
      <c r="AS43" s="467"/>
      <c r="AT43" s="467"/>
      <c r="AU43" s="467"/>
      <c r="AV43" s="467"/>
      <c r="AW43" s="467"/>
      <c r="AX43" s="467"/>
      <c r="AY43" s="467"/>
      <c r="AZ43" s="467"/>
      <c r="BA43" s="467"/>
      <c r="BB43" s="467"/>
      <c r="BC43" s="468"/>
      <c r="BD43" s="469" t="s">
        <v>82</v>
      </c>
      <c r="BE43" s="470"/>
      <c r="BF43" s="470"/>
      <c r="BG43" s="470"/>
      <c r="BH43" s="470"/>
      <c r="BI43" s="470"/>
      <c r="BJ43" s="470"/>
      <c r="BK43" s="470"/>
      <c r="BL43" s="470"/>
      <c r="BM43" s="470"/>
      <c r="BN43" s="470"/>
      <c r="BO43" s="470"/>
      <c r="BP43" s="470"/>
      <c r="BQ43" s="470"/>
      <c r="BR43" s="470"/>
      <c r="BS43" s="470"/>
      <c r="BT43" s="470"/>
      <c r="BU43" s="470"/>
      <c r="BV43" s="470"/>
      <c r="BW43" s="470"/>
      <c r="BX43" s="470"/>
      <c r="BY43" s="470"/>
      <c r="BZ43" s="470"/>
      <c r="CA43" s="470"/>
      <c r="CB43" s="470"/>
      <c r="CC43" s="470"/>
      <c r="CD43" s="470"/>
      <c r="CE43" s="470"/>
      <c r="CF43" s="470"/>
      <c r="CG43" s="470"/>
      <c r="CH43" s="470"/>
      <c r="CI43" s="471"/>
      <c r="CJ43" s="466" t="s">
        <v>48</v>
      </c>
      <c r="CK43" s="467"/>
      <c r="CL43" s="467"/>
      <c r="CM43" s="467"/>
      <c r="CN43" s="467"/>
      <c r="CO43" s="467"/>
      <c r="CP43" s="467"/>
      <c r="CQ43" s="467"/>
      <c r="CR43" s="467"/>
      <c r="CS43" s="467"/>
      <c r="CT43" s="467"/>
      <c r="CU43" s="467"/>
      <c r="CV43" s="467"/>
      <c r="CW43" s="467"/>
      <c r="CX43" s="467"/>
      <c r="CY43" s="467"/>
      <c r="CZ43" s="467"/>
      <c r="DA43" s="468"/>
    </row>
    <row r="44" spans="1:105" s="4" customFormat="1" ht="12.75" x14ac:dyDescent="0.2">
      <c r="A44" s="472">
        <v>1</v>
      </c>
      <c r="B44" s="472"/>
      <c r="C44" s="472"/>
      <c r="D44" s="472"/>
      <c r="E44" s="472"/>
      <c r="F44" s="472"/>
      <c r="G44" s="472">
        <v>2</v>
      </c>
      <c r="H44" s="472"/>
      <c r="I44" s="472"/>
      <c r="J44" s="472"/>
      <c r="K44" s="472"/>
      <c r="L44" s="472"/>
      <c r="M44" s="472"/>
      <c r="N44" s="472"/>
      <c r="O44" s="472"/>
      <c r="P44" s="472"/>
      <c r="Q44" s="472"/>
      <c r="R44" s="472"/>
      <c r="S44" s="472"/>
      <c r="T44" s="472"/>
      <c r="U44" s="472"/>
      <c r="V44" s="472"/>
      <c r="W44" s="472"/>
      <c r="X44" s="472"/>
      <c r="Y44" s="472"/>
      <c r="Z44" s="472"/>
      <c r="AA44" s="472"/>
      <c r="AB44" s="472"/>
      <c r="AC44" s="472"/>
      <c r="AD44" s="472"/>
      <c r="AE44" s="472">
        <v>3</v>
      </c>
      <c r="AF44" s="472"/>
      <c r="AG44" s="472"/>
      <c r="AH44" s="472"/>
      <c r="AI44" s="472"/>
      <c r="AJ44" s="472"/>
      <c r="AK44" s="472"/>
      <c r="AL44" s="472"/>
      <c r="AM44" s="472"/>
      <c r="AN44" s="472"/>
      <c r="AO44" s="472"/>
      <c r="AP44" s="472"/>
      <c r="AQ44" s="472"/>
      <c r="AR44" s="472"/>
      <c r="AS44" s="472"/>
      <c r="AT44" s="472"/>
      <c r="AU44" s="472"/>
      <c r="AV44" s="472"/>
      <c r="AW44" s="472"/>
      <c r="AX44" s="472"/>
      <c r="AY44" s="472"/>
      <c r="AZ44" s="472"/>
      <c r="BA44" s="472"/>
      <c r="BB44" s="472"/>
      <c r="BC44" s="472"/>
      <c r="BD44" s="408">
        <v>4</v>
      </c>
      <c r="BE44" s="409"/>
      <c r="BF44" s="409"/>
      <c r="BG44" s="409"/>
      <c r="BH44" s="409"/>
      <c r="BI44" s="409"/>
      <c r="BJ44" s="409"/>
      <c r="BK44" s="409"/>
      <c r="BL44" s="409"/>
      <c r="BM44" s="409"/>
      <c r="BN44" s="409"/>
      <c r="BO44" s="409"/>
      <c r="BP44" s="409"/>
      <c r="BQ44" s="409"/>
      <c r="BR44" s="409"/>
      <c r="BS44" s="409"/>
      <c r="BT44" s="409"/>
      <c r="BU44" s="409"/>
      <c r="BV44" s="409"/>
      <c r="BW44" s="409"/>
      <c r="BX44" s="409"/>
      <c r="BY44" s="409"/>
      <c r="BZ44" s="409"/>
      <c r="CA44" s="409"/>
      <c r="CB44" s="409"/>
      <c r="CC44" s="409"/>
      <c r="CD44" s="409"/>
      <c r="CE44" s="409"/>
      <c r="CF44" s="409"/>
      <c r="CG44" s="409"/>
      <c r="CH44" s="409"/>
      <c r="CI44" s="410"/>
      <c r="CJ44" s="472">
        <v>5</v>
      </c>
      <c r="CK44" s="472"/>
      <c r="CL44" s="472"/>
      <c r="CM44" s="472"/>
      <c r="CN44" s="472"/>
      <c r="CO44" s="472"/>
      <c r="CP44" s="472"/>
      <c r="CQ44" s="472"/>
      <c r="CR44" s="472"/>
      <c r="CS44" s="472"/>
      <c r="CT44" s="472"/>
      <c r="CU44" s="472"/>
      <c r="CV44" s="472"/>
      <c r="CW44" s="472"/>
      <c r="CX44" s="472"/>
      <c r="CY44" s="472"/>
      <c r="CZ44" s="472"/>
      <c r="DA44" s="472"/>
    </row>
    <row r="45" spans="1:105" s="5" customFormat="1" ht="15" customHeight="1" x14ac:dyDescent="0.2">
      <c r="A45" s="411"/>
      <c r="B45" s="411"/>
      <c r="C45" s="411"/>
      <c r="D45" s="411"/>
      <c r="E45" s="411"/>
      <c r="F45" s="411"/>
      <c r="G45" s="418"/>
      <c r="H45" s="418"/>
      <c r="I45" s="418"/>
      <c r="J45" s="418"/>
      <c r="K45" s="418"/>
      <c r="L45" s="418"/>
      <c r="M45" s="418"/>
      <c r="N45" s="418"/>
      <c r="O45" s="418"/>
      <c r="P45" s="418"/>
      <c r="Q45" s="418"/>
      <c r="R45" s="418"/>
      <c r="S45" s="418"/>
      <c r="T45" s="418"/>
      <c r="U45" s="418"/>
      <c r="V45" s="418"/>
      <c r="W45" s="418"/>
      <c r="X45" s="418"/>
      <c r="Y45" s="418"/>
      <c r="Z45" s="418"/>
      <c r="AA45" s="418"/>
      <c r="AB45" s="418"/>
      <c r="AC45" s="418"/>
      <c r="AD45" s="418"/>
      <c r="AE45" s="404"/>
      <c r="AF45" s="404"/>
      <c r="AG45" s="404"/>
      <c r="AH45" s="404"/>
      <c r="AI45" s="404"/>
      <c r="AJ45" s="404"/>
      <c r="AK45" s="404"/>
      <c r="AL45" s="404"/>
      <c r="AM45" s="404"/>
      <c r="AN45" s="404"/>
      <c r="AO45" s="404"/>
      <c r="AP45" s="404"/>
      <c r="AQ45" s="404"/>
      <c r="AR45" s="404"/>
      <c r="AS45" s="404"/>
      <c r="AT45" s="404"/>
      <c r="AU45" s="404"/>
      <c r="AV45" s="404"/>
      <c r="AW45" s="404"/>
      <c r="AX45" s="404"/>
      <c r="AY45" s="404"/>
      <c r="AZ45" s="404"/>
      <c r="BA45" s="404"/>
      <c r="BB45" s="404"/>
      <c r="BC45" s="404"/>
      <c r="BD45" s="555"/>
      <c r="BE45" s="556"/>
      <c r="BF45" s="556"/>
      <c r="BG45" s="556"/>
      <c r="BH45" s="556"/>
      <c r="BI45" s="556"/>
      <c r="BJ45" s="556"/>
      <c r="BK45" s="556"/>
      <c r="BL45" s="556"/>
      <c r="BM45" s="556"/>
      <c r="BN45" s="556"/>
      <c r="BO45" s="556"/>
      <c r="BP45" s="556"/>
      <c r="BQ45" s="556"/>
      <c r="BR45" s="556"/>
      <c r="BS45" s="556"/>
      <c r="BT45" s="556"/>
      <c r="BU45" s="556"/>
      <c r="BV45" s="556"/>
      <c r="BW45" s="556"/>
      <c r="BX45" s="556"/>
      <c r="BY45" s="556"/>
      <c r="BZ45" s="556"/>
      <c r="CA45" s="556"/>
      <c r="CB45" s="556"/>
      <c r="CC45" s="556"/>
      <c r="CD45" s="556"/>
      <c r="CE45" s="556"/>
      <c r="CF45" s="556"/>
      <c r="CG45" s="556"/>
      <c r="CH45" s="556"/>
      <c r="CI45" s="557"/>
      <c r="CJ45" s="551"/>
      <c r="CK45" s="551"/>
      <c r="CL45" s="551"/>
      <c r="CM45" s="551"/>
      <c r="CN45" s="551"/>
      <c r="CO45" s="551"/>
      <c r="CP45" s="551"/>
      <c r="CQ45" s="551"/>
      <c r="CR45" s="551"/>
      <c r="CS45" s="551"/>
      <c r="CT45" s="551"/>
      <c r="CU45" s="551"/>
      <c r="CV45" s="551"/>
      <c r="CW45" s="551"/>
      <c r="CX45" s="551"/>
      <c r="CY45" s="551"/>
      <c r="CZ45" s="551"/>
      <c r="DA45" s="551"/>
    </row>
    <row r="46" spans="1:105" s="5" customFormat="1" ht="15" customHeight="1" x14ac:dyDescent="0.2">
      <c r="A46" s="411"/>
      <c r="B46" s="411"/>
      <c r="C46" s="411"/>
      <c r="D46" s="411"/>
      <c r="E46" s="411"/>
      <c r="F46" s="411"/>
      <c r="G46" s="418"/>
      <c r="H46" s="418"/>
      <c r="I46" s="418"/>
      <c r="J46" s="418"/>
      <c r="K46" s="418"/>
      <c r="L46" s="418"/>
      <c r="M46" s="418"/>
      <c r="N46" s="418"/>
      <c r="O46" s="418"/>
      <c r="P46" s="418"/>
      <c r="Q46" s="418"/>
      <c r="R46" s="418"/>
      <c r="S46" s="418"/>
      <c r="T46" s="418"/>
      <c r="U46" s="418"/>
      <c r="V46" s="418"/>
      <c r="W46" s="418"/>
      <c r="X46" s="418"/>
      <c r="Y46" s="418"/>
      <c r="Z46" s="418"/>
      <c r="AA46" s="418"/>
      <c r="AB46" s="418"/>
      <c r="AC46" s="418"/>
      <c r="AD46" s="418"/>
      <c r="AE46" s="404"/>
      <c r="AF46" s="404"/>
      <c r="AG46" s="404"/>
      <c r="AH46" s="404"/>
      <c r="AI46" s="404"/>
      <c r="AJ46" s="404"/>
      <c r="AK46" s="404"/>
      <c r="AL46" s="404"/>
      <c r="AM46" s="404"/>
      <c r="AN46" s="404"/>
      <c r="AO46" s="404"/>
      <c r="AP46" s="404"/>
      <c r="AQ46" s="404"/>
      <c r="AR46" s="404"/>
      <c r="AS46" s="404"/>
      <c r="AT46" s="404"/>
      <c r="AU46" s="404"/>
      <c r="AV46" s="404"/>
      <c r="AW46" s="404"/>
      <c r="AX46" s="404"/>
      <c r="AY46" s="404"/>
      <c r="AZ46" s="404"/>
      <c r="BA46" s="404"/>
      <c r="BB46" s="404"/>
      <c r="BC46" s="404"/>
      <c r="BD46" s="555"/>
      <c r="BE46" s="556"/>
      <c r="BF46" s="556"/>
      <c r="BG46" s="556"/>
      <c r="BH46" s="556"/>
      <c r="BI46" s="556"/>
      <c r="BJ46" s="556"/>
      <c r="BK46" s="556"/>
      <c r="BL46" s="556"/>
      <c r="BM46" s="556"/>
      <c r="BN46" s="556"/>
      <c r="BO46" s="556"/>
      <c r="BP46" s="556"/>
      <c r="BQ46" s="556"/>
      <c r="BR46" s="556"/>
      <c r="BS46" s="556"/>
      <c r="BT46" s="556"/>
      <c r="BU46" s="556"/>
      <c r="BV46" s="556"/>
      <c r="BW46" s="556"/>
      <c r="BX46" s="556"/>
      <c r="BY46" s="556"/>
      <c r="BZ46" s="556"/>
      <c r="CA46" s="556"/>
      <c r="CB46" s="556"/>
      <c r="CC46" s="556"/>
      <c r="CD46" s="556"/>
      <c r="CE46" s="556"/>
      <c r="CF46" s="556"/>
      <c r="CG46" s="556"/>
      <c r="CH46" s="556"/>
      <c r="CI46" s="557"/>
      <c r="CJ46" s="551"/>
      <c r="CK46" s="551"/>
      <c r="CL46" s="551"/>
      <c r="CM46" s="551"/>
      <c r="CN46" s="551"/>
      <c r="CO46" s="551"/>
      <c r="CP46" s="551"/>
      <c r="CQ46" s="551"/>
      <c r="CR46" s="551"/>
      <c r="CS46" s="551"/>
      <c r="CT46" s="551"/>
      <c r="CU46" s="551"/>
      <c r="CV46" s="551"/>
      <c r="CW46" s="551"/>
      <c r="CX46" s="551"/>
      <c r="CY46" s="551"/>
      <c r="CZ46" s="551"/>
      <c r="DA46" s="551"/>
    </row>
    <row r="47" spans="1:105" s="5" customFormat="1" ht="15" customHeight="1" x14ac:dyDescent="0.2">
      <c r="A47" s="411"/>
      <c r="B47" s="411"/>
      <c r="C47" s="411"/>
      <c r="D47" s="411"/>
      <c r="E47" s="411"/>
      <c r="F47" s="411"/>
      <c r="G47" s="473" t="s">
        <v>7</v>
      </c>
      <c r="H47" s="473"/>
      <c r="I47" s="473"/>
      <c r="J47" s="473"/>
      <c r="K47" s="473"/>
      <c r="L47" s="473"/>
      <c r="M47" s="473"/>
      <c r="N47" s="473"/>
      <c r="O47" s="473"/>
      <c r="P47" s="473"/>
      <c r="Q47" s="473"/>
      <c r="R47" s="473"/>
      <c r="S47" s="473"/>
      <c r="T47" s="473"/>
      <c r="U47" s="473"/>
      <c r="V47" s="473"/>
      <c r="W47" s="473"/>
      <c r="X47" s="473"/>
      <c r="Y47" s="473"/>
      <c r="Z47" s="473"/>
      <c r="AA47" s="473"/>
      <c r="AB47" s="473"/>
      <c r="AC47" s="473"/>
      <c r="AD47" s="474"/>
      <c r="AE47" s="404" t="s">
        <v>8</v>
      </c>
      <c r="AF47" s="404"/>
      <c r="AG47" s="404"/>
      <c r="AH47" s="404"/>
      <c r="AI47" s="404"/>
      <c r="AJ47" s="404"/>
      <c r="AK47" s="404"/>
      <c r="AL47" s="404"/>
      <c r="AM47" s="404"/>
      <c r="AN47" s="404"/>
      <c r="AO47" s="404"/>
      <c r="AP47" s="404"/>
      <c r="AQ47" s="404"/>
      <c r="AR47" s="404"/>
      <c r="AS47" s="404"/>
      <c r="AT47" s="404"/>
      <c r="AU47" s="404"/>
      <c r="AV47" s="404"/>
      <c r="AW47" s="404"/>
      <c r="AX47" s="404"/>
      <c r="AY47" s="404"/>
      <c r="AZ47" s="404"/>
      <c r="BA47" s="404"/>
      <c r="BB47" s="404"/>
      <c r="BC47" s="404"/>
      <c r="BD47" s="555" t="s">
        <v>8</v>
      </c>
      <c r="BE47" s="556"/>
      <c r="BF47" s="556"/>
      <c r="BG47" s="556"/>
      <c r="BH47" s="556"/>
      <c r="BI47" s="556"/>
      <c r="BJ47" s="556"/>
      <c r="BK47" s="556"/>
      <c r="BL47" s="556"/>
      <c r="BM47" s="556"/>
      <c r="BN47" s="556"/>
      <c r="BO47" s="556"/>
      <c r="BP47" s="556"/>
      <c r="BQ47" s="556"/>
      <c r="BR47" s="556"/>
      <c r="BS47" s="556"/>
      <c r="BT47" s="556"/>
      <c r="BU47" s="556"/>
      <c r="BV47" s="556"/>
      <c r="BW47" s="556"/>
      <c r="BX47" s="556"/>
      <c r="BY47" s="556"/>
      <c r="BZ47" s="556"/>
      <c r="CA47" s="556"/>
      <c r="CB47" s="556"/>
      <c r="CC47" s="556"/>
      <c r="CD47" s="556"/>
      <c r="CE47" s="556"/>
      <c r="CF47" s="556"/>
      <c r="CG47" s="556"/>
      <c r="CH47" s="556"/>
      <c r="CI47" s="557"/>
      <c r="CJ47" s="551"/>
      <c r="CK47" s="551"/>
      <c r="CL47" s="551"/>
      <c r="CM47" s="551"/>
      <c r="CN47" s="551"/>
      <c r="CO47" s="551"/>
      <c r="CP47" s="551"/>
      <c r="CQ47" s="551"/>
      <c r="CR47" s="551"/>
      <c r="CS47" s="551"/>
      <c r="CT47" s="551"/>
      <c r="CU47" s="551"/>
      <c r="CV47" s="551"/>
      <c r="CW47" s="551"/>
      <c r="CX47" s="551"/>
      <c r="CY47" s="551"/>
      <c r="CZ47" s="551"/>
      <c r="DA47" s="551"/>
    </row>
    <row r="48" spans="1:105" s="6" customFormat="1" ht="14.25" x14ac:dyDescent="0.2">
      <c r="A48" s="536" t="s">
        <v>47</v>
      </c>
      <c r="B48" s="536"/>
      <c r="C48" s="536"/>
      <c r="D48" s="536"/>
      <c r="E48" s="536"/>
      <c r="F48" s="536"/>
      <c r="G48" s="536"/>
      <c r="H48" s="536"/>
      <c r="I48" s="536"/>
      <c r="J48" s="536"/>
      <c r="K48" s="536"/>
      <c r="L48" s="536"/>
      <c r="M48" s="536"/>
      <c r="N48" s="536"/>
      <c r="O48" s="536"/>
      <c r="P48" s="536"/>
      <c r="Q48" s="536"/>
      <c r="R48" s="536"/>
      <c r="S48" s="536"/>
      <c r="T48" s="536"/>
      <c r="U48" s="536"/>
      <c r="V48" s="536"/>
      <c r="W48" s="536"/>
      <c r="X48" s="536"/>
      <c r="Y48" s="536"/>
      <c r="Z48" s="536"/>
      <c r="AA48" s="536"/>
      <c r="AB48" s="536"/>
      <c r="AC48" s="536"/>
      <c r="AD48" s="536"/>
      <c r="AE48" s="536"/>
      <c r="AF48" s="536"/>
      <c r="AG48" s="536"/>
      <c r="AH48" s="536"/>
      <c r="AI48" s="536"/>
      <c r="AJ48" s="536"/>
      <c r="AK48" s="536"/>
      <c r="AL48" s="536"/>
      <c r="AM48" s="536"/>
      <c r="AN48" s="536"/>
      <c r="AO48" s="536"/>
      <c r="AP48" s="536"/>
      <c r="AQ48" s="536"/>
      <c r="AR48" s="536"/>
      <c r="AS48" s="536"/>
      <c r="AT48" s="536"/>
      <c r="AU48" s="536"/>
      <c r="AV48" s="536"/>
      <c r="AW48" s="536"/>
      <c r="AX48" s="536"/>
      <c r="AY48" s="536"/>
      <c r="AZ48" s="536"/>
      <c r="BA48" s="536"/>
      <c r="BB48" s="536"/>
      <c r="BC48" s="536"/>
      <c r="BD48" s="536"/>
      <c r="BE48" s="536"/>
      <c r="BF48" s="536"/>
      <c r="BG48" s="536"/>
      <c r="BH48" s="536"/>
      <c r="BI48" s="536"/>
      <c r="BJ48" s="536"/>
      <c r="BK48" s="536"/>
      <c r="BL48" s="536"/>
      <c r="BM48" s="536"/>
      <c r="BN48" s="536"/>
      <c r="BO48" s="536"/>
      <c r="BP48" s="536"/>
      <c r="BQ48" s="536"/>
      <c r="BR48" s="536"/>
      <c r="BS48" s="536"/>
      <c r="BT48" s="536"/>
      <c r="BU48" s="536"/>
      <c r="BV48" s="536"/>
      <c r="BW48" s="536"/>
      <c r="BX48" s="536"/>
      <c r="BY48" s="536"/>
      <c r="BZ48" s="536"/>
      <c r="CA48" s="536"/>
      <c r="CB48" s="536"/>
      <c r="CC48" s="536"/>
      <c r="CD48" s="536"/>
      <c r="CE48" s="536"/>
      <c r="CF48" s="536"/>
      <c r="CG48" s="536"/>
      <c r="CH48" s="536"/>
      <c r="CI48" s="536"/>
      <c r="CJ48" s="536"/>
      <c r="CK48" s="536"/>
      <c r="CL48" s="536"/>
      <c r="CM48" s="536"/>
      <c r="CN48" s="536"/>
      <c r="CO48" s="536"/>
      <c r="CP48" s="536"/>
      <c r="CQ48" s="536"/>
      <c r="CR48" s="536"/>
      <c r="CS48" s="536"/>
      <c r="CT48" s="536"/>
      <c r="CU48" s="536"/>
      <c r="CV48" s="536"/>
      <c r="CW48" s="536"/>
      <c r="CX48" s="536"/>
      <c r="CY48" s="536"/>
      <c r="CZ48" s="536"/>
      <c r="DA48" s="536"/>
    </row>
    <row r="49" spans="1:105" ht="6" customHeight="1" x14ac:dyDescent="0.25"/>
    <row r="50" spans="1:105" s="6" customFormat="1" ht="15" x14ac:dyDescent="0.25">
      <c r="A50" s="6" t="s">
        <v>11</v>
      </c>
      <c r="X50" s="678"/>
      <c r="Y50" s="678"/>
      <c r="Z50" s="678"/>
      <c r="AA50" s="678"/>
      <c r="AB50" s="678"/>
      <c r="AC50" s="678"/>
      <c r="AD50" s="678"/>
      <c r="AE50" s="678"/>
      <c r="AF50" s="678"/>
      <c r="AG50" s="678"/>
      <c r="AH50" s="678"/>
      <c r="AI50" s="678"/>
      <c r="AJ50" s="678"/>
      <c r="AK50" s="678"/>
      <c r="AL50" s="678"/>
      <c r="AM50" s="678"/>
      <c r="AN50" s="678"/>
      <c r="AO50" s="678"/>
      <c r="AP50" s="678"/>
      <c r="AQ50" s="678"/>
      <c r="AR50" s="678"/>
      <c r="AS50" s="678"/>
      <c r="AT50" s="678"/>
      <c r="AU50" s="678"/>
      <c r="AV50" s="678"/>
      <c r="AW50" s="678"/>
      <c r="AX50" s="678"/>
      <c r="AY50" s="678"/>
      <c r="AZ50" s="678"/>
      <c r="BA50" s="678"/>
      <c r="BB50" s="678"/>
      <c r="BC50" s="678"/>
      <c r="BD50" s="678"/>
      <c r="BE50" s="678"/>
      <c r="BF50" s="678"/>
      <c r="BG50" s="678"/>
      <c r="BH50" s="678"/>
      <c r="BI50" s="678"/>
      <c r="BJ50" s="678"/>
      <c r="BK50" s="678"/>
      <c r="BL50" s="678"/>
      <c r="BM50" s="678"/>
      <c r="BN50" s="678"/>
      <c r="BO50" s="678"/>
      <c r="BP50" s="678"/>
      <c r="BQ50" s="678"/>
      <c r="BR50" s="678"/>
      <c r="BS50" s="678"/>
      <c r="BT50" s="678"/>
      <c r="BU50" s="678"/>
      <c r="BV50" s="678"/>
      <c r="BW50" s="678"/>
      <c r="BX50" s="678"/>
      <c r="BY50" s="678"/>
      <c r="BZ50" s="678"/>
      <c r="CA50" s="678"/>
      <c r="CB50" s="678"/>
      <c r="CC50" s="678"/>
      <c r="CD50" s="678"/>
      <c r="CE50" s="678"/>
      <c r="CF50" s="678"/>
      <c r="CG50" s="678"/>
      <c r="CH50" s="678"/>
      <c r="CI50" s="678"/>
      <c r="CJ50" s="678"/>
      <c r="CK50" s="678"/>
      <c r="CL50" s="678"/>
      <c r="CM50" s="678"/>
      <c r="CN50" s="678"/>
      <c r="CO50" s="678"/>
      <c r="CP50" s="678"/>
      <c r="CQ50" s="678"/>
      <c r="CR50" s="678"/>
      <c r="CS50" s="678"/>
      <c r="CT50" s="678"/>
      <c r="CU50" s="678"/>
      <c r="CV50" s="678"/>
      <c r="CW50" s="678"/>
      <c r="CX50" s="678"/>
      <c r="CY50" s="678"/>
      <c r="CZ50" s="678"/>
      <c r="DA50" s="678"/>
    </row>
    <row r="51" spans="1:105" s="6" customFormat="1" ht="6" customHeight="1" x14ac:dyDescent="0.2">
      <c r="X51" s="11"/>
      <c r="Y51" s="11"/>
      <c r="Z51" s="11"/>
      <c r="AA51" s="11"/>
      <c r="AB51" s="11"/>
      <c r="AC51" s="11"/>
      <c r="AD51" s="11"/>
      <c r="AE51" s="11"/>
      <c r="AF51" s="11"/>
      <c r="AG51" s="11"/>
      <c r="AH51" s="11"/>
      <c r="AI51" s="11"/>
      <c r="AJ51" s="11"/>
      <c r="AK51" s="11"/>
      <c r="AL51" s="11"/>
      <c r="AM51" s="11"/>
      <c r="AN51" s="11"/>
      <c r="AO51" s="11"/>
      <c r="AP51" s="11"/>
      <c r="AQ51" s="11"/>
      <c r="AR51" s="11"/>
      <c r="AS51" s="11"/>
      <c r="AT51" s="11"/>
      <c r="AU51" s="11"/>
      <c r="AV51" s="11"/>
      <c r="AW51" s="11"/>
      <c r="AX51" s="11"/>
      <c r="AY51" s="11"/>
      <c r="AZ51" s="11"/>
      <c r="BA51" s="11"/>
      <c r="BB51" s="11"/>
      <c r="BC51" s="11"/>
      <c r="BD51" s="11"/>
      <c r="BE51" s="11"/>
      <c r="BF51" s="11"/>
      <c r="BG51" s="11"/>
      <c r="BH51" s="11"/>
      <c r="BI51" s="11"/>
      <c r="BJ51" s="11"/>
      <c r="BK51" s="11"/>
      <c r="BL51" s="11"/>
      <c r="BM51" s="11"/>
      <c r="BN51" s="11"/>
      <c r="BO51" s="11"/>
      <c r="BP51" s="11"/>
      <c r="BQ51" s="11"/>
      <c r="BR51" s="11"/>
      <c r="BS51" s="11"/>
      <c r="BT51" s="11"/>
      <c r="BU51" s="11"/>
      <c r="BV51" s="11"/>
      <c r="BW51" s="11"/>
      <c r="BX51" s="11"/>
      <c r="BY51" s="11"/>
      <c r="BZ51" s="11"/>
      <c r="CA51" s="11"/>
      <c r="CB51" s="11"/>
      <c r="CC51" s="11"/>
      <c r="CD51" s="11"/>
      <c r="CE51" s="11"/>
      <c r="CF51" s="11"/>
      <c r="CG51" s="11"/>
      <c r="CH51" s="11"/>
      <c r="CI51" s="11"/>
      <c r="CJ51" s="11"/>
      <c r="CK51" s="11"/>
      <c r="CL51" s="11"/>
      <c r="CM51" s="11"/>
      <c r="CN51" s="11"/>
      <c r="CO51" s="11"/>
      <c r="CP51" s="11"/>
      <c r="CQ51" s="11"/>
      <c r="CR51" s="11"/>
      <c r="CS51" s="11"/>
      <c r="CT51" s="11"/>
      <c r="CU51" s="11"/>
      <c r="CV51" s="11"/>
      <c r="CW51" s="11"/>
      <c r="CX51" s="11"/>
      <c r="CY51" s="11"/>
      <c r="CZ51" s="11"/>
      <c r="DA51" s="11"/>
    </row>
    <row r="52" spans="1:105" s="6" customFormat="1" ht="14.25" x14ac:dyDescent="0.2">
      <c r="A52" s="12" t="s">
        <v>10</v>
      </c>
      <c r="B52" s="12"/>
      <c r="C52" s="12"/>
      <c r="D52" s="12"/>
      <c r="E52" s="12"/>
      <c r="F52" s="12"/>
      <c r="G52" s="12"/>
      <c r="H52" s="12"/>
      <c r="I52" s="12"/>
      <c r="J52" s="12"/>
      <c r="K52" s="12"/>
      <c r="L52" s="12"/>
      <c r="M52" s="12"/>
      <c r="N52" s="12"/>
      <c r="O52" s="12"/>
      <c r="P52" s="12"/>
      <c r="Q52" s="12"/>
      <c r="R52" s="12"/>
      <c r="S52" s="12"/>
      <c r="T52" s="12"/>
      <c r="U52" s="12"/>
      <c r="V52" s="12"/>
      <c r="W52" s="12"/>
      <c r="X52" s="12"/>
      <c r="Y52" s="12"/>
      <c r="Z52" s="12"/>
      <c r="AA52" s="12"/>
      <c r="AB52" s="12"/>
      <c r="AC52" s="12"/>
      <c r="AD52" s="12"/>
      <c r="AE52" s="12"/>
      <c r="AF52" s="12"/>
      <c r="AG52" s="12"/>
      <c r="AH52" s="12"/>
      <c r="AI52" s="12"/>
      <c r="AJ52" s="12"/>
      <c r="AK52" s="12"/>
      <c r="AL52" s="12"/>
      <c r="AM52" s="12"/>
      <c r="AN52" s="12"/>
      <c r="AO52" s="12"/>
      <c r="AP52" s="443" t="s">
        <v>118</v>
      </c>
      <c r="AQ52" s="443"/>
      <c r="AR52" s="443"/>
      <c r="AS52" s="443"/>
      <c r="AT52" s="443"/>
      <c r="AU52" s="443"/>
      <c r="AV52" s="443"/>
      <c r="AW52" s="443"/>
      <c r="AX52" s="443"/>
      <c r="AY52" s="443"/>
      <c r="AZ52" s="443"/>
      <c r="BA52" s="443"/>
      <c r="BB52" s="443"/>
      <c r="BC52" s="443"/>
      <c r="BD52" s="443"/>
      <c r="BE52" s="443"/>
      <c r="BF52" s="443"/>
      <c r="BG52" s="443"/>
      <c r="BH52" s="443"/>
      <c r="BI52" s="443"/>
      <c r="BJ52" s="443"/>
      <c r="BK52" s="443"/>
      <c r="BL52" s="443"/>
      <c r="BM52" s="443"/>
      <c r="BN52" s="443"/>
      <c r="BO52" s="443"/>
      <c r="BP52" s="443"/>
      <c r="BQ52" s="443"/>
      <c r="BR52" s="443"/>
      <c r="BS52" s="443"/>
      <c r="BT52" s="443"/>
      <c r="BU52" s="443"/>
      <c r="BV52" s="443"/>
      <c r="BW52" s="443"/>
      <c r="BX52" s="443"/>
      <c r="BY52" s="443"/>
      <c r="BZ52" s="443"/>
      <c r="CA52" s="443"/>
      <c r="CB52" s="443"/>
      <c r="CC52" s="443"/>
      <c r="CD52" s="443"/>
      <c r="CE52" s="443"/>
      <c r="CF52" s="443"/>
      <c r="CG52" s="443"/>
      <c r="CH52" s="443"/>
      <c r="CI52" s="443"/>
      <c r="CJ52" s="443"/>
      <c r="CK52" s="443"/>
      <c r="CL52" s="443"/>
      <c r="CM52" s="443"/>
      <c r="CN52" s="443"/>
      <c r="CO52" s="443"/>
      <c r="CP52" s="443"/>
      <c r="CQ52" s="443"/>
      <c r="CR52" s="443"/>
      <c r="CS52" s="443"/>
      <c r="CT52" s="443"/>
      <c r="CU52" s="443"/>
      <c r="CV52" s="443"/>
      <c r="CW52" s="443"/>
      <c r="CX52" s="443"/>
      <c r="CY52" s="443"/>
      <c r="CZ52" s="443"/>
      <c r="DA52" s="443"/>
    </row>
    <row r="53" spans="1:105" ht="10.5" customHeight="1" x14ac:dyDescent="0.25"/>
    <row r="54" spans="1:105" s="95" customFormat="1" ht="45" customHeight="1" x14ac:dyDescent="0.2">
      <c r="A54" s="571" t="s">
        <v>0</v>
      </c>
      <c r="B54" s="572"/>
      <c r="C54" s="572"/>
      <c r="D54" s="572"/>
      <c r="E54" s="572"/>
      <c r="F54" s="572"/>
      <c r="G54" s="573"/>
      <c r="H54" s="388" t="s">
        <v>50</v>
      </c>
      <c r="I54" s="388"/>
      <c r="J54" s="388"/>
      <c r="K54" s="388"/>
      <c r="L54" s="388"/>
      <c r="M54" s="388"/>
      <c r="N54" s="388"/>
      <c r="O54" s="388"/>
      <c r="P54" s="388"/>
      <c r="Q54" s="388"/>
      <c r="R54" s="388"/>
      <c r="S54" s="388"/>
      <c r="T54" s="388"/>
      <c r="U54" s="388"/>
      <c r="V54" s="388"/>
      <c r="W54" s="388"/>
      <c r="X54" s="388"/>
      <c r="Y54" s="388"/>
      <c r="Z54" s="388"/>
      <c r="AA54" s="388"/>
      <c r="AB54" s="388"/>
      <c r="AC54" s="388"/>
      <c r="AD54" s="388"/>
      <c r="AE54" s="388"/>
      <c r="AF54" s="388"/>
      <c r="AG54" s="388"/>
      <c r="AH54" s="564" t="s">
        <v>356</v>
      </c>
      <c r="AI54" s="564"/>
      <c r="AJ54" s="564"/>
      <c r="AK54" s="564"/>
      <c r="AL54" s="564"/>
      <c r="AM54" s="564"/>
      <c r="AN54" s="564"/>
      <c r="AO54" s="192" t="s">
        <v>357</v>
      </c>
      <c r="AP54" s="565" t="s">
        <v>358</v>
      </c>
      <c r="AQ54" s="565"/>
      <c r="AR54" s="565"/>
      <c r="AS54" s="565"/>
      <c r="AT54" s="565"/>
      <c r="AU54" s="565"/>
      <c r="AV54" s="565"/>
      <c r="AW54" s="565"/>
      <c r="AX54" s="565"/>
      <c r="AY54" s="565"/>
      <c r="AZ54" s="565"/>
      <c r="BA54" s="565"/>
      <c r="BB54" s="565"/>
      <c r="BC54" s="566"/>
      <c r="BD54" s="571" t="s">
        <v>51</v>
      </c>
      <c r="BE54" s="572"/>
      <c r="BF54" s="572"/>
      <c r="BG54" s="572"/>
      <c r="BH54" s="572"/>
      <c r="BI54" s="572"/>
      <c r="BJ54" s="572"/>
      <c r="BK54" s="572"/>
      <c r="BL54" s="572"/>
      <c r="BM54" s="572"/>
      <c r="BN54" s="572"/>
      <c r="BO54" s="572"/>
      <c r="BP54" s="572"/>
      <c r="BQ54" s="572"/>
      <c r="BR54" s="572"/>
      <c r="BS54" s="573"/>
      <c r="BT54" s="571" t="s">
        <v>52</v>
      </c>
      <c r="BU54" s="572"/>
      <c r="BV54" s="572"/>
      <c r="BW54" s="572"/>
      <c r="BX54" s="572"/>
      <c r="BY54" s="572"/>
      <c r="BZ54" s="572"/>
      <c r="CA54" s="572"/>
      <c r="CB54" s="572"/>
      <c r="CC54" s="572"/>
      <c r="CD54" s="572"/>
      <c r="CE54" s="572"/>
      <c r="CF54" s="572"/>
      <c r="CG54" s="572"/>
      <c r="CH54" s="572"/>
      <c r="CI54" s="573"/>
      <c r="CJ54" s="571" t="s">
        <v>359</v>
      </c>
      <c r="CK54" s="572"/>
      <c r="CL54" s="572"/>
      <c r="CM54" s="572"/>
      <c r="CN54" s="572"/>
      <c r="CO54" s="572"/>
      <c r="CP54" s="572"/>
      <c r="CQ54" s="572"/>
      <c r="CR54" s="572"/>
      <c r="CS54" s="572"/>
      <c r="CT54" s="572"/>
      <c r="CU54" s="572"/>
      <c r="CV54" s="572"/>
      <c r="CW54" s="572"/>
      <c r="CX54" s="572"/>
      <c r="CY54" s="572"/>
      <c r="CZ54" s="572"/>
      <c r="DA54" s="573"/>
    </row>
    <row r="55" spans="1:105" s="97" customFormat="1" ht="12.75" x14ac:dyDescent="0.2">
      <c r="A55" s="570">
        <v>1</v>
      </c>
      <c r="B55" s="570"/>
      <c r="C55" s="570"/>
      <c r="D55" s="570"/>
      <c r="E55" s="570"/>
      <c r="F55" s="570"/>
      <c r="G55" s="570"/>
      <c r="H55" s="388">
        <v>2</v>
      </c>
      <c r="I55" s="388"/>
      <c r="J55" s="388"/>
      <c r="K55" s="388"/>
      <c r="L55" s="388"/>
      <c r="M55" s="388"/>
      <c r="N55" s="388"/>
      <c r="O55" s="388"/>
      <c r="P55" s="388"/>
      <c r="Q55" s="388"/>
      <c r="R55" s="388"/>
      <c r="S55" s="388"/>
      <c r="T55" s="388"/>
      <c r="U55" s="388"/>
      <c r="V55" s="388"/>
      <c r="W55" s="388"/>
      <c r="X55" s="388"/>
      <c r="Y55" s="388"/>
      <c r="Z55" s="388"/>
      <c r="AA55" s="388"/>
      <c r="AB55" s="388"/>
      <c r="AC55" s="388"/>
      <c r="AD55" s="388"/>
      <c r="AE55" s="388"/>
      <c r="AF55" s="388"/>
      <c r="AG55" s="388"/>
      <c r="AH55" s="388">
        <v>3</v>
      </c>
      <c r="AI55" s="388"/>
      <c r="AJ55" s="388"/>
      <c r="AK55" s="388"/>
      <c r="AL55" s="388"/>
      <c r="AM55" s="388"/>
      <c r="AN55" s="388"/>
      <c r="AO55" s="191">
        <v>4</v>
      </c>
      <c r="AP55" s="567">
        <v>5</v>
      </c>
      <c r="AQ55" s="567"/>
      <c r="AR55" s="567"/>
      <c r="AS55" s="567"/>
      <c r="AT55" s="567"/>
      <c r="AU55" s="567"/>
      <c r="AV55" s="567"/>
      <c r="AW55" s="567"/>
      <c r="AX55" s="567"/>
      <c r="AY55" s="567"/>
      <c r="AZ55" s="567"/>
      <c r="BA55" s="567"/>
      <c r="BB55" s="567"/>
      <c r="BC55" s="568"/>
      <c r="BD55" s="570">
        <v>6</v>
      </c>
      <c r="BE55" s="570"/>
      <c r="BF55" s="570"/>
      <c r="BG55" s="570"/>
      <c r="BH55" s="570"/>
      <c r="BI55" s="570"/>
      <c r="BJ55" s="570"/>
      <c r="BK55" s="570"/>
      <c r="BL55" s="570"/>
      <c r="BM55" s="570"/>
      <c r="BN55" s="570"/>
      <c r="BO55" s="570"/>
      <c r="BP55" s="570"/>
      <c r="BQ55" s="570"/>
      <c r="BR55" s="570"/>
      <c r="BS55" s="570"/>
      <c r="BT55" s="570">
        <v>7</v>
      </c>
      <c r="BU55" s="570"/>
      <c r="BV55" s="570"/>
      <c r="BW55" s="570"/>
      <c r="BX55" s="570"/>
      <c r="BY55" s="570"/>
      <c r="BZ55" s="570"/>
      <c r="CA55" s="570"/>
      <c r="CB55" s="570"/>
      <c r="CC55" s="570"/>
      <c r="CD55" s="570"/>
      <c r="CE55" s="570"/>
      <c r="CF55" s="570"/>
      <c r="CG55" s="570"/>
      <c r="CH55" s="570"/>
      <c r="CI55" s="570"/>
      <c r="CJ55" s="570">
        <v>8</v>
      </c>
      <c r="CK55" s="570"/>
      <c r="CL55" s="570"/>
      <c r="CM55" s="570"/>
      <c r="CN55" s="570"/>
      <c r="CO55" s="570"/>
      <c r="CP55" s="570"/>
      <c r="CQ55" s="570"/>
      <c r="CR55" s="570"/>
      <c r="CS55" s="570"/>
      <c r="CT55" s="570"/>
      <c r="CU55" s="570"/>
      <c r="CV55" s="570"/>
      <c r="CW55" s="570"/>
      <c r="CX55" s="570"/>
      <c r="CY55" s="570"/>
      <c r="CZ55" s="570"/>
      <c r="DA55" s="570"/>
    </row>
    <row r="56" spans="1:105" s="97" customFormat="1" ht="12.75" x14ac:dyDescent="0.2">
      <c r="A56" s="562" t="s">
        <v>26</v>
      </c>
      <c r="B56" s="562"/>
      <c r="C56" s="562"/>
      <c r="D56" s="562"/>
      <c r="E56" s="562"/>
      <c r="F56" s="562"/>
      <c r="G56" s="562"/>
      <c r="H56" s="388"/>
      <c r="I56" s="388"/>
      <c r="J56" s="388"/>
      <c r="K56" s="388"/>
      <c r="L56" s="388"/>
      <c r="M56" s="388"/>
      <c r="N56" s="388"/>
      <c r="O56" s="388"/>
      <c r="P56" s="388"/>
      <c r="Q56" s="388"/>
      <c r="R56" s="388"/>
      <c r="S56" s="388"/>
      <c r="T56" s="388"/>
      <c r="U56" s="388"/>
      <c r="V56" s="388"/>
      <c r="W56" s="388"/>
      <c r="X56" s="388"/>
      <c r="Y56" s="388"/>
      <c r="Z56" s="388"/>
      <c r="AA56" s="388"/>
      <c r="AB56" s="388"/>
      <c r="AC56" s="388"/>
      <c r="AD56" s="388"/>
      <c r="AE56" s="388"/>
      <c r="AF56" s="388"/>
      <c r="AG56" s="388"/>
      <c r="AH56" s="388"/>
      <c r="AI56" s="388"/>
      <c r="AJ56" s="388"/>
      <c r="AK56" s="388"/>
      <c r="AL56" s="388"/>
      <c r="AM56" s="388"/>
      <c r="AN56" s="388"/>
      <c r="AO56" s="191"/>
      <c r="AP56" s="565"/>
      <c r="AQ56" s="565"/>
      <c r="AR56" s="565"/>
      <c r="AS56" s="565"/>
      <c r="AT56" s="565"/>
      <c r="AU56" s="565"/>
      <c r="AV56" s="565"/>
      <c r="AW56" s="565"/>
      <c r="AX56" s="565"/>
      <c r="AY56" s="565"/>
      <c r="AZ56" s="565"/>
      <c r="BA56" s="565"/>
      <c r="BB56" s="565"/>
      <c r="BC56" s="566"/>
      <c r="BD56" s="487"/>
      <c r="BE56" s="488"/>
      <c r="BF56" s="488"/>
      <c r="BG56" s="488"/>
      <c r="BH56" s="488"/>
      <c r="BI56" s="488"/>
      <c r="BJ56" s="488"/>
      <c r="BK56" s="488"/>
      <c r="BL56" s="488"/>
      <c r="BM56" s="488"/>
      <c r="BN56" s="488"/>
      <c r="BO56" s="488"/>
      <c r="BP56" s="488"/>
      <c r="BQ56" s="488"/>
      <c r="BR56" s="488"/>
      <c r="BS56" s="488"/>
      <c r="BT56" s="561"/>
      <c r="BU56" s="561"/>
      <c r="BV56" s="561"/>
      <c r="BW56" s="561"/>
      <c r="BX56" s="561"/>
      <c r="BY56" s="561"/>
      <c r="BZ56" s="561"/>
      <c r="CA56" s="561"/>
      <c r="CB56" s="561"/>
      <c r="CC56" s="561"/>
      <c r="CD56" s="561"/>
      <c r="CE56" s="561"/>
      <c r="CF56" s="561"/>
      <c r="CG56" s="561"/>
      <c r="CH56" s="561"/>
      <c r="CI56" s="561"/>
      <c r="CJ56" s="487"/>
      <c r="CK56" s="488"/>
      <c r="CL56" s="488"/>
      <c r="CM56" s="488"/>
      <c r="CN56" s="488"/>
      <c r="CO56" s="488"/>
      <c r="CP56" s="488"/>
      <c r="CQ56" s="488"/>
      <c r="CR56" s="488"/>
      <c r="CS56" s="488"/>
      <c r="CT56" s="488"/>
      <c r="CU56" s="488"/>
      <c r="CV56" s="488"/>
      <c r="CW56" s="488"/>
      <c r="CX56" s="488"/>
      <c r="CY56" s="488"/>
      <c r="CZ56" s="488"/>
      <c r="DA56" s="489"/>
    </row>
    <row r="57" spans="1:105" s="97" customFormat="1" ht="12.75" x14ac:dyDescent="0.2">
      <c r="A57" s="562" t="s">
        <v>30</v>
      </c>
      <c r="B57" s="562"/>
      <c r="C57" s="562"/>
      <c r="D57" s="562"/>
      <c r="E57" s="562"/>
      <c r="F57" s="562"/>
      <c r="G57" s="562"/>
      <c r="H57" s="388"/>
      <c r="I57" s="388"/>
      <c r="J57" s="388"/>
      <c r="K57" s="388"/>
      <c r="L57" s="388"/>
      <c r="M57" s="388"/>
      <c r="N57" s="388"/>
      <c r="O57" s="388"/>
      <c r="P57" s="388"/>
      <c r="Q57" s="388"/>
      <c r="R57" s="388"/>
      <c r="S57" s="388"/>
      <c r="T57" s="388"/>
      <c r="U57" s="388"/>
      <c r="V57" s="388"/>
      <c r="W57" s="388"/>
      <c r="X57" s="388"/>
      <c r="Y57" s="388"/>
      <c r="Z57" s="388"/>
      <c r="AA57" s="388"/>
      <c r="AB57" s="388"/>
      <c r="AC57" s="388"/>
      <c r="AD57" s="388"/>
      <c r="AE57" s="388"/>
      <c r="AF57" s="388"/>
      <c r="AG57" s="388"/>
      <c r="AH57" s="388"/>
      <c r="AI57" s="388"/>
      <c r="AJ57" s="388"/>
      <c r="AK57" s="388"/>
      <c r="AL57" s="388"/>
      <c r="AM57" s="388"/>
      <c r="AN57" s="388"/>
      <c r="AO57" s="191"/>
      <c r="AP57" s="565"/>
      <c r="AQ57" s="565"/>
      <c r="AR57" s="565"/>
      <c r="AS57" s="565"/>
      <c r="AT57" s="565"/>
      <c r="AU57" s="565"/>
      <c r="AV57" s="565"/>
      <c r="AW57" s="565"/>
      <c r="AX57" s="565"/>
      <c r="AY57" s="565"/>
      <c r="AZ57" s="565"/>
      <c r="BA57" s="565"/>
      <c r="BB57" s="565"/>
      <c r="BC57" s="566"/>
      <c r="BD57" s="561"/>
      <c r="BE57" s="561"/>
      <c r="BF57" s="561"/>
      <c r="BG57" s="561"/>
      <c r="BH57" s="561"/>
      <c r="BI57" s="561"/>
      <c r="BJ57" s="561"/>
      <c r="BK57" s="561"/>
      <c r="BL57" s="561"/>
      <c r="BM57" s="561"/>
      <c r="BN57" s="561"/>
      <c r="BO57" s="561"/>
      <c r="BP57" s="561"/>
      <c r="BQ57" s="561"/>
      <c r="BR57" s="561"/>
      <c r="BS57" s="561"/>
      <c r="BT57" s="561"/>
      <c r="BU57" s="561"/>
      <c r="BV57" s="561"/>
      <c r="BW57" s="561"/>
      <c r="BX57" s="561"/>
      <c r="BY57" s="561"/>
      <c r="BZ57" s="561"/>
      <c r="CA57" s="561"/>
      <c r="CB57" s="561"/>
      <c r="CC57" s="561"/>
      <c r="CD57" s="561"/>
      <c r="CE57" s="561"/>
      <c r="CF57" s="561"/>
      <c r="CG57" s="561"/>
      <c r="CH57" s="561"/>
      <c r="CI57" s="561"/>
      <c r="CJ57" s="574"/>
      <c r="CK57" s="574"/>
      <c r="CL57" s="574"/>
      <c r="CM57" s="574"/>
      <c r="CN57" s="574"/>
      <c r="CO57" s="574"/>
      <c r="CP57" s="574"/>
      <c r="CQ57" s="574"/>
      <c r="CR57" s="574"/>
      <c r="CS57" s="574"/>
      <c r="CT57" s="574"/>
      <c r="CU57" s="574"/>
      <c r="CV57" s="574"/>
      <c r="CW57" s="574"/>
      <c r="CX57" s="574"/>
      <c r="CY57" s="574"/>
      <c r="CZ57" s="574"/>
      <c r="DA57" s="574"/>
    </row>
    <row r="58" spans="1:105" s="97" customFormat="1" ht="12.75" x14ac:dyDescent="0.2">
      <c r="A58" s="562" t="s">
        <v>36</v>
      </c>
      <c r="B58" s="562"/>
      <c r="C58" s="562"/>
      <c r="D58" s="562"/>
      <c r="E58" s="562"/>
      <c r="F58" s="562"/>
      <c r="G58" s="562"/>
      <c r="H58" s="388"/>
      <c r="I58" s="388"/>
      <c r="J58" s="388"/>
      <c r="K58" s="388"/>
      <c r="L58" s="388"/>
      <c r="M58" s="388"/>
      <c r="N58" s="388"/>
      <c r="O58" s="388"/>
      <c r="P58" s="388"/>
      <c r="Q58" s="388"/>
      <c r="R58" s="388"/>
      <c r="S58" s="388"/>
      <c r="T58" s="388"/>
      <c r="U58" s="388"/>
      <c r="V58" s="388"/>
      <c r="W58" s="388"/>
      <c r="X58" s="388"/>
      <c r="Y58" s="388"/>
      <c r="Z58" s="388"/>
      <c r="AA58" s="388"/>
      <c r="AB58" s="388"/>
      <c r="AC58" s="388"/>
      <c r="AD58" s="388"/>
      <c r="AE58" s="388"/>
      <c r="AF58" s="388"/>
      <c r="AG58" s="388"/>
      <c r="AH58" s="388"/>
      <c r="AI58" s="388"/>
      <c r="AJ58" s="388"/>
      <c r="AK58" s="388"/>
      <c r="AL58" s="388"/>
      <c r="AM58" s="388"/>
      <c r="AN58" s="388"/>
      <c r="AO58" s="191"/>
      <c r="AP58" s="565"/>
      <c r="AQ58" s="565"/>
      <c r="AR58" s="565"/>
      <c r="AS58" s="565"/>
      <c r="AT58" s="565"/>
      <c r="AU58" s="565"/>
      <c r="AV58" s="565"/>
      <c r="AW58" s="565"/>
      <c r="AX58" s="565"/>
      <c r="AY58" s="565"/>
      <c r="AZ58" s="565"/>
      <c r="BA58" s="565"/>
      <c r="BB58" s="565"/>
      <c r="BC58" s="566"/>
      <c r="BD58" s="561"/>
      <c r="BE58" s="561"/>
      <c r="BF58" s="561"/>
      <c r="BG58" s="561"/>
      <c r="BH58" s="561"/>
      <c r="BI58" s="561"/>
      <c r="BJ58" s="561"/>
      <c r="BK58" s="561"/>
      <c r="BL58" s="561"/>
      <c r="BM58" s="561"/>
      <c r="BN58" s="561"/>
      <c r="BO58" s="561"/>
      <c r="BP58" s="561"/>
      <c r="BQ58" s="561"/>
      <c r="BR58" s="561"/>
      <c r="BS58" s="561"/>
      <c r="BT58" s="561"/>
      <c r="BU58" s="561"/>
      <c r="BV58" s="561"/>
      <c r="BW58" s="561"/>
      <c r="BX58" s="561"/>
      <c r="BY58" s="561"/>
      <c r="BZ58" s="561"/>
      <c r="CA58" s="561"/>
      <c r="CB58" s="561"/>
      <c r="CC58" s="561"/>
      <c r="CD58" s="561"/>
      <c r="CE58" s="561"/>
      <c r="CF58" s="561"/>
      <c r="CG58" s="561"/>
      <c r="CH58" s="561"/>
      <c r="CI58" s="561"/>
      <c r="CJ58" s="574"/>
      <c r="CK58" s="574"/>
      <c r="CL58" s="574"/>
      <c r="CM58" s="574"/>
      <c r="CN58" s="574"/>
      <c r="CO58" s="574"/>
      <c r="CP58" s="574"/>
      <c r="CQ58" s="574"/>
      <c r="CR58" s="574"/>
      <c r="CS58" s="574"/>
      <c r="CT58" s="574"/>
      <c r="CU58" s="574"/>
      <c r="CV58" s="574"/>
      <c r="CW58" s="574"/>
      <c r="CX58" s="574"/>
      <c r="CY58" s="574"/>
      <c r="CZ58" s="574"/>
      <c r="DA58" s="574"/>
    </row>
    <row r="59" spans="1:105" s="97" customFormat="1" ht="12.75" x14ac:dyDescent="0.2">
      <c r="A59" s="562" t="s">
        <v>99</v>
      </c>
      <c r="B59" s="562"/>
      <c r="C59" s="562"/>
      <c r="D59" s="562"/>
      <c r="E59" s="562"/>
      <c r="F59" s="562"/>
      <c r="G59" s="562"/>
      <c r="H59" s="388"/>
      <c r="I59" s="388"/>
      <c r="J59" s="388"/>
      <c r="K59" s="388"/>
      <c r="L59" s="388"/>
      <c r="M59" s="388"/>
      <c r="N59" s="388"/>
      <c r="O59" s="388"/>
      <c r="P59" s="388"/>
      <c r="Q59" s="388"/>
      <c r="R59" s="388"/>
      <c r="S59" s="388"/>
      <c r="T59" s="388"/>
      <c r="U59" s="388"/>
      <c r="V59" s="388"/>
      <c r="W59" s="388"/>
      <c r="X59" s="388"/>
      <c r="Y59" s="388"/>
      <c r="Z59" s="388"/>
      <c r="AA59" s="388"/>
      <c r="AB59" s="388"/>
      <c r="AC59" s="388"/>
      <c r="AD59" s="388"/>
      <c r="AE59" s="388"/>
      <c r="AF59" s="388"/>
      <c r="AG59" s="388"/>
      <c r="AH59" s="388"/>
      <c r="AI59" s="388"/>
      <c r="AJ59" s="388"/>
      <c r="AK59" s="388"/>
      <c r="AL59" s="388"/>
      <c r="AM59" s="388"/>
      <c r="AN59" s="388"/>
      <c r="AO59" s="191"/>
      <c r="AP59" s="565"/>
      <c r="AQ59" s="565"/>
      <c r="AR59" s="565"/>
      <c r="AS59" s="565"/>
      <c r="AT59" s="565"/>
      <c r="AU59" s="565"/>
      <c r="AV59" s="565"/>
      <c r="AW59" s="565"/>
      <c r="AX59" s="565"/>
      <c r="AY59" s="565"/>
      <c r="AZ59" s="565"/>
      <c r="BA59" s="565"/>
      <c r="BB59" s="565"/>
      <c r="BC59" s="566"/>
      <c r="BD59" s="561"/>
      <c r="BE59" s="561"/>
      <c r="BF59" s="561"/>
      <c r="BG59" s="561"/>
      <c r="BH59" s="561"/>
      <c r="BI59" s="561"/>
      <c r="BJ59" s="561"/>
      <c r="BK59" s="561"/>
      <c r="BL59" s="561"/>
      <c r="BM59" s="561"/>
      <c r="BN59" s="561"/>
      <c r="BO59" s="561"/>
      <c r="BP59" s="561"/>
      <c r="BQ59" s="561"/>
      <c r="BR59" s="561"/>
      <c r="BS59" s="561"/>
      <c r="BT59" s="561"/>
      <c r="BU59" s="561"/>
      <c r="BV59" s="561"/>
      <c r="BW59" s="561"/>
      <c r="BX59" s="561"/>
      <c r="BY59" s="561"/>
      <c r="BZ59" s="561"/>
      <c r="CA59" s="561"/>
      <c r="CB59" s="561"/>
      <c r="CC59" s="561"/>
      <c r="CD59" s="561"/>
      <c r="CE59" s="561"/>
      <c r="CF59" s="561"/>
      <c r="CG59" s="561"/>
      <c r="CH59" s="561"/>
      <c r="CI59" s="561"/>
      <c r="CJ59" s="574"/>
      <c r="CK59" s="574"/>
      <c r="CL59" s="574"/>
      <c r="CM59" s="574"/>
      <c r="CN59" s="574"/>
      <c r="CO59" s="574"/>
      <c r="CP59" s="574"/>
      <c r="CQ59" s="574"/>
      <c r="CR59" s="574"/>
      <c r="CS59" s="574"/>
      <c r="CT59" s="574"/>
      <c r="CU59" s="574"/>
      <c r="CV59" s="574"/>
      <c r="CW59" s="574"/>
      <c r="CX59" s="574"/>
      <c r="CY59" s="574"/>
      <c r="CZ59" s="574"/>
      <c r="DA59" s="574"/>
    </row>
    <row r="60" spans="1:105" s="99" customFormat="1" ht="15" customHeight="1" x14ac:dyDescent="0.2">
      <c r="A60" s="562"/>
      <c r="B60" s="562"/>
      <c r="C60" s="562"/>
      <c r="D60" s="562"/>
      <c r="E60" s="562"/>
      <c r="F60" s="562"/>
      <c r="G60" s="562"/>
      <c r="H60" s="594" t="s">
        <v>7</v>
      </c>
      <c r="I60" s="594"/>
      <c r="J60" s="594"/>
      <c r="K60" s="594"/>
      <c r="L60" s="594"/>
      <c r="M60" s="594"/>
      <c r="N60" s="594"/>
      <c r="O60" s="594"/>
      <c r="P60" s="594"/>
      <c r="Q60" s="594"/>
      <c r="R60" s="594"/>
      <c r="S60" s="594"/>
      <c r="T60" s="594"/>
      <c r="U60" s="594"/>
      <c r="V60" s="594"/>
      <c r="W60" s="594"/>
      <c r="X60" s="594"/>
      <c r="Y60" s="594"/>
      <c r="Z60" s="594"/>
      <c r="AA60" s="594"/>
      <c r="AB60" s="594"/>
      <c r="AC60" s="594"/>
      <c r="AD60" s="594"/>
      <c r="AE60" s="594"/>
      <c r="AF60" s="594"/>
      <c r="AG60" s="594"/>
      <c r="AH60" s="594"/>
      <c r="AI60" s="594"/>
      <c r="AJ60" s="594"/>
      <c r="AK60" s="594"/>
      <c r="AL60" s="594"/>
      <c r="AM60" s="594"/>
      <c r="AN60" s="594"/>
      <c r="AO60" s="594"/>
      <c r="AP60" s="594"/>
      <c r="AQ60" s="594"/>
      <c r="AR60" s="594"/>
      <c r="AS60" s="594"/>
      <c r="AT60" s="594"/>
      <c r="AU60" s="594"/>
      <c r="AV60" s="594"/>
      <c r="AW60" s="594"/>
      <c r="AX60" s="594"/>
      <c r="AY60" s="594"/>
      <c r="AZ60" s="594"/>
      <c r="BA60" s="594"/>
      <c r="BB60" s="594"/>
      <c r="BC60" s="595"/>
      <c r="BD60" s="561" t="s">
        <v>8</v>
      </c>
      <c r="BE60" s="561"/>
      <c r="BF60" s="561"/>
      <c r="BG60" s="561"/>
      <c r="BH60" s="561"/>
      <c r="BI60" s="561"/>
      <c r="BJ60" s="561"/>
      <c r="BK60" s="561"/>
      <c r="BL60" s="561"/>
      <c r="BM60" s="561"/>
      <c r="BN60" s="561"/>
      <c r="BO60" s="561"/>
      <c r="BP60" s="561"/>
      <c r="BQ60" s="561"/>
      <c r="BR60" s="561"/>
      <c r="BS60" s="561"/>
      <c r="BT60" s="561" t="s">
        <v>8</v>
      </c>
      <c r="BU60" s="561"/>
      <c r="BV60" s="561"/>
      <c r="BW60" s="561"/>
      <c r="BX60" s="561"/>
      <c r="BY60" s="561"/>
      <c r="BZ60" s="561"/>
      <c r="CA60" s="561"/>
      <c r="CB60" s="561"/>
      <c r="CC60" s="561"/>
      <c r="CD60" s="561"/>
      <c r="CE60" s="561"/>
      <c r="CF60" s="561"/>
      <c r="CG60" s="561"/>
      <c r="CH60" s="561"/>
      <c r="CI60" s="561"/>
      <c r="CJ60" s="596"/>
      <c r="CK60" s="597"/>
      <c r="CL60" s="597"/>
      <c r="CM60" s="597"/>
      <c r="CN60" s="597"/>
      <c r="CO60" s="597"/>
      <c r="CP60" s="597"/>
      <c r="CQ60" s="597"/>
      <c r="CR60" s="597"/>
      <c r="CS60" s="597"/>
      <c r="CT60" s="597"/>
      <c r="CU60" s="597"/>
      <c r="CV60" s="597"/>
      <c r="CW60" s="597"/>
      <c r="CX60" s="597"/>
      <c r="CY60" s="597"/>
      <c r="CZ60" s="597"/>
      <c r="DA60" s="598"/>
    </row>
    <row r="61" spans="1:105" s="1" customFormat="1" ht="12" customHeight="1" x14ac:dyDescent="0.2"/>
    <row r="62" spans="1:105" s="6" customFormat="1" ht="14.25" x14ac:dyDescent="0.2">
      <c r="A62" s="465" t="s">
        <v>53</v>
      </c>
      <c r="B62" s="465"/>
      <c r="C62" s="465"/>
      <c r="D62" s="465"/>
      <c r="E62" s="465"/>
      <c r="F62" s="465"/>
      <c r="G62" s="465"/>
      <c r="H62" s="465"/>
      <c r="I62" s="465"/>
      <c r="J62" s="465"/>
      <c r="K62" s="465"/>
      <c r="L62" s="465"/>
      <c r="M62" s="465"/>
      <c r="N62" s="465"/>
      <c r="O62" s="465"/>
      <c r="P62" s="465"/>
      <c r="Q62" s="465"/>
      <c r="R62" s="465"/>
      <c r="S62" s="465"/>
      <c r="T62" s="465"/>
      <c r="U62" s="465"/>
      <c r="V62" s="465"/>
      <c r="W62" s="465"/>
      <c r="X62" s="465"/>
      <c r="Y62" s="465"/>
      <c r="Z62" s="465"/>
      <c r="AA62" s="465"/>
      <c r="AB62" s="465"/>
      <c r="AC62" s="465"/>
      <c r="AD62" s="465"/>
      <c r="AE62" s="465"/>
      <c r="AF62" s="465"/>
      <c r="AG62" s="465"/>
      <c r="AH62" s="465"/>
      <c r="AI62" s="465"/>
      <c r="AJ62" s="465"/>
      <c r="AK62" s="465"/>
      <c r="AL62" s="465"/>
      <c r="AM62" s="465"/>
      <c r="AN62" s="465"/>
      <c r="AO62" s="465"/>
      <c r="AP62" s="465"/>
      <c r="AQ62" s="465"/>
      <c r="AR62" s="465"/>
      <c r="AS62" s="465"/>
      <c r="AT62" s="465"/>
      <c r="AU62" s="465"/>
      <c r="AV62" s="465"/>
      <c r="AW62" s="465"/>
      <c r="AX62" s="465"/>
      <c r="AY62" s="465"/>
      <c r="AZ62" s="465"/>
      <c r="BA62" s="465"/>
      <c r="BB62" s="465"/>
      <c r="BC62" s="465"/>
      <c r="BD62" s="465"/>
      <c r="BE62" s="465"/>
      <c r="BF62" s="465"/>
      <c r="BG62" s="465"/>
      <c r="BH62" s="465"/>
      <c r="BI62" s="465"/>
      <c r="BJ62" s="465"/>
      <c r="BK62" s="465"/>
      <c r="BL62" s="465"/>
      <c r="BM62" s="465"/>
      <c r="BN62" s="465"/>
      <c r="BO62" s="465"/>
      <c r="BP62" s="465"/>
      <c r="BQ62" s="465"/>
      <c r="BR62" s="465"/>
      <c r="BS62" s="465"/>
      <c r="BT62" s="465"/>
      <c r="BU62" s="465"/>
      <c r="BV62" s="465"/>
      <c r="BW62" s="465"/>
      <c r="BX62" s="465"/>
      <c r="BY62" s="465"/>
      <c r="BZ62" s="465"/>
      <c r="CA62" s="465"/>
      <c r="CB62" s="465"/>
      <c r="CC62" s="465"/>
      <c r="CD62" s="465"/>
      <c r="CE62" s="465"/>
      <c r="CF62" s="465"/>
      <c r="CG62" s="465"/>
      <c r="CH62" s="465"/>
      <c r="CI62" s="465"/>
      <c r="CJ62" s="465"/>
      <c r="CK62" s="465"/>
      <c r="CL62" s="465"/>
      <c r="CM62" s="465"/>
      <c r="CN62" s="465"/>
      <c r="CO62" s="465"/>
      <c r="CP62" s="465"/>
      <c r="CQ62" s="465"/>
      <c r="CR62" s="465"/>
      <c r="CS62" s="465"/>
      <c r="CT62" s="465"/>
      <c r="CU62" s="465"/>
      <c r="CV62" s="465"/>
      <c r="CW62" s="465"/>
      <c r="CX62" s="465"/>
      <c r="CY62" s="465"/>
      <c r="CZ62" s="465"/>
      <c r="DA62" s="465"/>
    </row>
    <row r="63" spans="1:105" ht="6" customHeight="1" x14ac:dyDescent="0.25"/>
    <row r="64" spans="1:105" s="6" customFormat="1" ht="15" x14ac:dyDescent="0.25">
      <c r="A64" s="6" t="s">
        <v>11</v>
      </c>
      <c r="X64" s="678"/>
      <c r="Y64" s="678"/>
      <c r="Z64" s="678"/>
      <c r="AA64" s="678"/>
      <c r="AB64" s="678"/>
      <c r="AC64" s="678"/>
      <c r="AD64" s="678"/>
      <c r="AE64" s="678"/>
      <c r="AF64" s="678"/>
      <c r="AG64" s="678"/>
      <c r="AH64" s="678"/>
      <c r="AI64" s="678"/>
      <c r="AJ64" s="678"/>
      <c r="AK64" s="678"/>
      <c r="AL64" s="678"/>
      <c r="AM64" s="678"/>
      <c r="AN64" s="678"/>
      <c r="AO64" s="678"/>
      <c r="AP64" s="678"/>
      <c r="AQ64" s="678"/>
      <c r="AR64" s="678"/>
      <c r="AS64" s="678"/>
      <c r="AT64" s="678"/>
      <c r="AU64" s="678"/>
      <c r="AV64" s="678"/>
      <c r="AW64" s="678"/>
      <c r="AX64" s="678"/>
      <c r="AY64" s="678"/>
      <c r="AZ64" s="678"/>
      <c r="BA64" s="678"/>
      <c r="BB64" s="678"/>
      <c r="BC64" s="678"/>
      <c r="BD64" s="678"/>
      <c r="BE64" s="678"/>
      <c r="BF64" s="678"/>
      <c r="BG64" s="678"/>
      <c r="BH64" s="678"/>
      <c r="BI64" s="678"/>
      <c r="BJ64" s="678"/>
      <c r="BK64" s="678"/>
      <c r="BL64" s="678"/>
      <c r="BM64" s="678"/>
      <c r="BN64" s="678"/>
      <c r="BO64" s="678"/>
      <c r="BP64" s="678"/>
      <c r="BQ64" s="678"/>
      <c r="BR64" s="678"/>
      <c r="BS64" s="678"/>
      <c r="BT64" s="678"/>
      <c r="BU64" s="678"/>
      <c r="BV64" s="678"/>
      <c r="BW64" s="678"/>
      <c r="BX64" s="678"/>
      <c r="BY64" s="678"/>
      <c r="BZ64" s="678"/>
      <c r="CA64" s="678"/>
      <c r="CB64" s="678"/>
      <c r="CC64" s="678"/>
      <c r="CD64" s="678"/>
      <c r="CE64" s="678"/>
      <c r="CF64" s="678"/>
      <c r="CG64" s="678"/>
      <c r="CH64" s="678"/>
      <c r="CI64" s="678"/>
      <c r="CJ64" s="678"/>
      <c r="CK64" s="678"/>
      <c r="CL64" s="678"/>
      <c r="CM64" s="678"/>
      <c r="CN64" s="678"/>
      <c r="CO64" s="678"/>
      <c r="CP64" s="678"/>
      <c r="CQ64" s="678"/>
      <c r="CR64" s="678"/>
      <c r="CS64" s="678"/>
      <c r="CT64" s="678"/>
      <c r="CU64" s="678"/>
      <c r="CV64" s="678"/>
      <c r="CW64" s="678"/>
      <c r="CX64" s="678"/>
      <c r="CY64" s="678"/>
      <c r="CZ64" s="678"/>
      <c r="DA64" s="678"/>
    </row>
    <row r="65" spans="1:105" s="6" customFormat="1" ht="6" customHeight="1" x14ac:dyDescent="0.2">
      <c r="X65" s="11"/>
      <c r="Y65" s="11"/>
      <c r="Z65" s="11"/>
      <c r="AA65" s="11"/>
      <c r="AB65" s="11"/>
      <c r="AC65" s="11"/>
      <c r="AD65" s="11"/>
      <c r="AE65" s="11"/>
      <c r="AF65" s="11"/>
      <c r="AG65" s="11"/>
      <c r="AH65" s="11"/>
      <c r="AI65" s="11"/>
      <c r="AJ65" s="11"/>
      <c r="AK65" s="11"/>
      <c r="AL65" s="11"/>
      <c r="AM65" s="11"/>
      <c r="AN65" s="11"/>
      <c r="AO65" s="11"/>
      <c r="AP65" s="11"/>
      <c r="AQ65" s="11"/>
      <c r="AR65" s="11"/>
      <c r="AS65" s="11"/>
      <c r="AT65" s="11"/>
      <c r="AU65" s="11"/>
      <c r="AV65" s="11"/>
      <c r="AW65" s="11"/>
      <c r="AX65" s="11"/>
      <c r="AY65" s="11"/>
      <c r="AZ65" s="11"/>
      <c r="BA65" s="11"/>
      <c r="BB65" s="11"/>
      <c r="BC65" s="11"/>
      <c r="BD65" s="11"/>
      <c r="BE65" s="11"/>
      <c r="BF65" s="11"/>
      <c r="BG65" s="11"/>
      <c r="BH65" s="11"/>
      <c r="BI65" s="11"/>
      <c r="BJ65" s="11"/>
      <c r="BK65" s="11"/>
      <c r="BL65" s="11"/>
      <c r="BM65" s="11"/>
      <c r="BN65" s="11"/>
      <c r="BO65" s="11"/>
      <c r="BP65" s="11"/>
      <c r="BQ65" s="11"/>
      <c r="BR65" s="11"/>
      <c r="BS65" s="11"/>
      <c r="BT65" s="11"/>
      <c r="BU65" s="11"/>
      <c r="BV65" s="11"/>
      <c r="BW65" s="11"/>
      <c r="BX65" s="11"/>
      <c r="BY65" s="11"/>
      <c r="BZ65" s="11"/>
      <c r="CA65" s="11"/>
      <c r="CB65" s="11"/>
      <c r="CC65" s="11"/>
      <c r="CD65" s="11"/>
      <c r="CE65" s="11"/>
      <c r="CF65" s="11"/>
      <c r="CG65" s="11"/>
      <c r="CH65" s="11"/>
      <c r="CI65" s="11"/>
      <c r="CJ65" s="11"/>
      <c r="CK65" s="11"/>
      <c r="CL65" s="11"/>
      <c r="CM65" s="11"/>
      <c r="CN65" s="11"/>
      <c r="CO65" s="11"/>
      <c r="CP65" s="11"/>
      <c r="CQ65" s="11"/>
      <c r="CR65" s="11"/>
      <c r="CS65" s="11"/>
      <c r="CT65" s="11"/>
      <c r="CU65" s="11"/>
      <c r="CV65" s="11"/>
      <c r="CW65" s="11"/>
      <c r="CX65" s="11"/>
      <c r="CY65" s="11"/>
      <c r="CZ65" s="11"/>
      <c r="DA65" s="11"/>
    </row>
    <row r="66" spans="1:105" s="6" customFormat="1" ht="14.25" x14ac:dyDescent="0.2">
      <c r="A66" s="443" t="s">
        <v>10</v>
      </c>
      <c r="B66" s="443"/>
      <c r="C66" s="443"/>
      <c r="D66" s="443"/>
      <c r="E66" s="443"/>
      <c r="F66" s="443"/>
      <c r="G66" s="443"/>
      <c r="H66" s="443"/>
      <c r="I66" s="443"/>
      <c r="J66" s="443"/>
      <c r="K66" s="443"/>
      <c r="L66" s="443"/>
      <c r="M66" s="443"/>
      <c r="N66" s="443"/>
      <c r="O66" s="443"/>
      <c r="P66" s="443"/>
      <c r="Q66" s="443"/>
      <c r="R66" s="443"/>
      <c r="S66" s="443"/>
      <c r="T66" s="443"/>
      <c r="U66" s="443"/>
      <c r="V66" s="443"/>
      <c r="W66" s="443"/>
      <c r="X66" s="443"/>
      <c r="Y66" s="443"/>
      <c r="Z66" s="443"/>
      <c r="AA66" s="443"/>
      <c r="AB66" s="443"/>
      <c r="AC66" s="443"/>
      <c r="AD66" s="443"/>
      <c r="AE66" s="443"/>
      <c r="AF66" s="443"/>
      <c r="AG66" s="443"/>
      <c r="AH66" s="443"/>
      <c r="AI66" s="443"/>
      <c r="AJ66" s="443"/>
      <c r="AK66" s="443"/>
      <c r="AL66" s="443"/>
      <c r="AM66" s="443"/>
      <c r="AN66" s="443"/>
      <c r="AO66" s="443"/>
      <c r="AP66" s="444" t="s">
        <v>118</v>
      </c>
      <c r="AQ66" s="444"/>
      <c r="AR66" s="444"/>
      <c r="AS66" s="444"/>
      <c r="AT66" s="444"/>
      <c r="AU66" s="444"/>
      <c r="AV66" s="444"/>
      <c r="AW66" s="444"/>
      <c r="AX66" s="444"/>
      <c r="AY66" s="444"/>
      <c r="AZ66" s="444"/>
      <c r="BA66" s="444"/>
      <c r="BB66" s="444"/>
      <c r="BC66" s="444"/>
      <c r="BD66" s="444"/>
      <c r="BE66" s="444"/>
      <c r="BF66" s="444"/>
      <c r="BG66" s="444"/>
      <c r="BH66" s="444"/>
      <c r="BI66" s="444"/>
      <c r="BJ66" s="444"/>
      <c r="BK66" s="444"/>
      <c r="BL66" s="444"/>
      <c r="BM66" s="444"/>
      <c r="BN66" s="444"/>
      <c r="BO66" s="444"/>
      <c r="BP66" s="444"/>
      <c r="BQ66" s="444"/>
      <c r="BR66" s="444"/>
      <c r="BS66" s="444"/>
      <c r="BT66" s="444"/>
      <c r="BU66" s="444"/>
      <c r="BV66" s="444"/>
      <c r="BW66" s="444"/>
      <c r="BX66" s="444"/>
      <c r="BY66" s="444"/>
      <c r="BZ66" s="444"/>
      <c r="CA66" s="444"/>
      <c r="CB66" s="444"/>
      <c r="CC66" s="444"/>
      <c r="CD66" s="444"/>
      <c r="CE66" s="444"/>
      <c r="CF66" s="444"/>
      <c r="CG66" s="444"/>
      <c r="CH66" s="444"/>
      <c r="CI66" s="444"/>
      <c r="CJ66" s="444"/>
      <c r="CK66" s="444"/>
      <c r="CL66" s="444"/>
      <c r="CM66" s="444"/>
      <c r="CN66" s="444"/>
      <c r="CO66" s="444"/>
      <c r="CP66" s="444"/>
      <c r="CQ66" s="444"/>
      <c r="CR66" s="444"/>
      <c r="CS66" s="444"/>
      <c r="CT66" s="444"/>
      <c r="CU66" s="444"/>
      <c r="CV66" s="444"/>
      <c r="CW66" s="444"/>
      <c r="CX66" s="444"/>
      <c r="CY66" s="444"/>
      <c r="CZ66" s="444"/>
      <c r="DA66" s="444"/>
    </row>
    <row r="67" spans="1:105" ht="10.5" customHeight="1" x14ac:dyDescent="0.25"/>
    <row r="68" spans="1:105" s="3" customFormat="1" ht="55.5" customHeight="1" x14ac:dyDescent="0.2">
      <c r="A68" s="466" t="s">
        <v>0</v>
      </c>
      <c r="B68" s="467"/>
      <c r="C68" s="467"/>
      <c r="D68" s="467"/>
      <c r="E68" s="467"/>
      <c r="F68" s="467"/>
      <c r="G68" s="468"/>
      <c r="H68" s="466" t="s">
        <v>14</v>
      </c>
      <c r="I68" s="467"/>
      <c r="J68" s="467"/>
      <c r="K68" s="467"/>
      <c r="L68" s="467"/>
      <c r="M68" s="467"/>
      <c r="N68" s="467"/>
      <c r="O68" s="467"/>
      <c r="P68" s="467"/>
      <c r="Q68" s="467"/>
      <c r="R68" s="467"/>
      <c r="S68" s="467"/>
      <c r="T68" s="467"/>
      <c r="U68" s="467"/>
      <c r="V68" s="467"/>
      <c r="W68" s="467"/>
      <c r="X68" s="467"/>
      <c r="Y68" s="467"/>
      <c r="Z68" s="467"/>
      <c r="AA68" s="467"/>
      <c r="AB68" s="467"/>
      <c r="AC68" s="467"/>
      <c r="AD68" s="467"/>
      <c r="AE68" s="467"/>
      <c r="AF68" s="467"/>
      <c r="AG68" s="467"/>
      <c r="AH68" s="467"/>
      <c r="AI68" s="467"/>
      <c r="AJ68" s="467"/>
      <c r="AK68" s="467"/>
      <c r="AL68" s="467"/>
      <c r="AM68" s="467"/>
      <c r="AN68" s="467"/>
      <c r="AO68" s="467"/>
      <c r="AP68" s="467"/>
      <c r="AQ68" s="467"/>
      <c r="AR68" s="467"/>
      <c r="AS68" s="467"/>
      <c r="AT68" s="467"/>
      <c r="AU68" s="467"/>
      <c r="AV68" s="467"/>
      <c r="AW68" s="467"/>
      <c r="AX68" s="467"/>
      <c r="AY68" s="467"/>
      <c r="AZ68" s="467"/>
      <c r="BA68" s="467"/>
      <c r="BB68" s="467"/>
      <c r="BC68" s="468"/>
      <c r="BD68" s="466" t="s">
        <v>54</v>
      </c>
      <c r="BE68" s="467"/>
      <c r="BF68" s="467"/>
      <c r="BG68" s="467"/>
      <c r="BH68" s="467"/>
      <c r="BI68" s="467"/>
      <c r="BJ68" s="467"/>
      <c r="BK68" s="467"/>
      <c r="BL68" s="467"/>
      <c r="BM68" s="467"/>
      <c r="BN68" s="467"/>
      <c r="BO68" s="467"/>
      <c r="BP68" s="467"/>
      <c r="BQ68" s="467"/>
      <c r="BR68" s="467"/>
      <c r="BS68" s="468"/>
      <c r="BT68" s="466" t="s">
        <v>308</v>
      </c>
      <c r="BU68" s="467"/>
      <c r="BV68" s="467"/>
      <c r="BW68" s="467"/>
      <c r="BX68" s="467"/>
      <c r="BY68" s="467"/>
      <c r="BZ68" s="467"/>
      <c r="CA68" s="467"/>
      <c r="CB68" s="467"/>
      <c r="CC68" s="467"/>
      <c r="CD68" s="468"/>
      <c r="CE68" s="466" t="s">
        <v>83</v>
      </c>
      <c r="CF68" s="467"/>
      <c r="CG68" s="467"/>
      <c r="CH68" s="467"/>
      <c r="CI68" s="467"/>
      <c r="CJ68" s="467"/>
      <c r="CK68" s="467"/>
      <c r="CL68" s="467"/>
      <c r="CM68" s="467"/>
      <c r="CN68" s="467"/>
      <c r="CO68" s="467"/>
      <c r="CP68" s="467"/>
      <c r="CQ68" s="467"/>
      <c r="CR68" s="467"/>
      <c r="CS68" s="467"/>
      <c r="CT68" s="467"/>
      <c r="CU68" s="467"/>
      <c r="CV68" s="467"/>
      <c r="CW68" s="467"/>
      <c r="CX68" s="467"/>
      <c r="CY68" s="467"/>
      <c r="CZ68" s="467"/>
      <c r="DA68" s="468"/>
    </row>
    <row r="69" spans="1:105" s="4" customFormat="1" ht="12.75" x14ac:dyDescent="0.2">
      <c r="A69" s="472">
        <v>1</v>
      </c>
      <c r="B69" s="472"/>
      <c r="C69" s="472"/>
      <c r="D69" s="472"/>
      <c r="E69" s="472"/>
      <c r="F69" s="472"/>
      <c r="G69" s="472"/>
      <c r="H69" s="472">
        <v>2</v>
      </c>
      <c r="I69" s="472"/>
      <c r="J69" s="472"/>
      <c r="K69" s="472"/>
      <c r="L69" s="472"/>
      <c r="M69" s="472"/>
      <c r="N69" s="472"/>
      <c r="O69" s="472"/>
      <c r="P69" s="472"/>
      <c r="Q69" s="472"/>
      <c r="R69" s="472"/>
      <c r="S69" s="472"/>
      <c r="T69" s="472"/>
      <c r="U69" s="472"/>
      <c r="V69" s="472"/>
      <c r="W69" s="472"/>
      <c r="X69" s="472"/>
      <c r="Y69" s="472"/>
      <c r="Z69" s="472"/>
      <c r="AA69" s="472"/>
      <c r="AB69" s="472"/>
      <c r="AC69" s="472"/>
      <c r="AD69" s="472"/>
      <c r="AE69" s="472"/>
      <c r="AF69" s="472"/>
      <c r="AG69" s="472"/>
      <c r="AH69" s="472"/>
      <c r="AI69" s="472"/>
      <c r="AJ69" s="472"/>
      <c r="AK69" s="472"/>
      <c r="AL69" s="472"/>
      <c r="AM69" s="472"/>
      <c r="AN69" s="472"/>
      <c r="AO69" s="472"/>
      <c r="AP69" s="472"/>
      <c r="AQ69" s="472"/>
      <c r="AR69" s="472"/>
      <c r="AS69" s="472"/>
      <c r="AT69" s="472"/>
      <c r="AU69" s="472"/>
      <c r="AV69" s="472"/>
      <c r="AW69" s="472"/>
      <c r="AX69" s="472"/>
      <c r="AY69" s="472"/>
      <c r="AZ69" s="472"/>
      <c r="BA69" s="472"/>
      <c r="BB69" s="472"/>
      <c r="BC69" s="472"/>
      <c r="BD69" s="472">
        <v>3</v>
      </c>
      <c r="BE69" s="472"/>
      <c r="BF69" s="472"/>
      <c r="BG69" s="472"/>
      <c r="BH69" s="472"/>
      <c r="BI69" s="472"/>
      <c r="BJ69" s="472"/>
      <c r="BK69" s="472"/>
      <c r="BL69" s="472"/>
      <c r="BM69" s="472"/>
      <c r="BN69" s="472"/>
      <c r="BO69" s="472"/>
      <c r="BP69" s="472"/>
      <c r="BQ69" s="472"/>
      <c r="BR69" s="472"/>
      <c r="BS69" s="472"/>
      <c r="BT69" s="472">
        <v>4</v>
      </c>
      <c r="BU69" s="472"/>
      <c r="BV69" s="472"/>
      <c r="BW69" s="472"/>
      <c r="BX69" s="472"/>
      <c r="BY69" s="472"/>
      <c r="BZ69" s="472"/>
      <c r="CA69" s="472"/>
      <c r="CB69" s="472"/>
      <c r="CC69" s="472"/>
      <c r="CD69" s="472"/>
      <c r="CE69" s="472">
        <v>5</v>
      </c>
      <c r="CF69" s="472"/>
      <c r="CG69" s="472"/>
      <c r="CH69" s="472"/>
      <c r="CI69" s="472"/>
      <c r="CJ69" s="472"/>
      <c r="CK69" s="472"/>
      <c r="CL69" s="472"/>
      <c r="CM69" s="472"/>
      <c r="CN69" s="472"/>
      <c r="CO69" s="472"/>
      <c r="CP69" s="472"/>
      <c r="CQ69" s="472"/>
      <c r="CR69" s="472"/>
      <c r="CS69" s="472"/>
      <c r="CT69" s="472"/>
      <c r="CU69" s="472"/>
      <c r="CV69" s="472"/>
      <c r="CW69" s="472"/>
      <c r="CX69" s="472"/>
      <c r="CY69" s="472"/>
      <c r="CZ69" s="472"/>
      <c r="DA69" s="472"/>
    </row>
    <row r="70" spans="1:105" s="5" customFormat="1" ht="15" customHeight="1" x14ac:dyDescent="0.2">
      <c r="A70" s="450" t="s">
        <v>26</v>
      </c>
      <c r="B70" s="450"/>
      <c r="C70" s="450"/>
      <c r="D70" s="450"/>
      <c r="E70" s="450"/>
      <c r="F70" s="450"/>
      <c r="G70" s="450"/>
      <c r="H70" s="435" t="s">
        <v>105</v>
      </c>
      <c r="I70" s="435"/>
      <c r="J70" s="435"/>
      <c r="K70" s="435"/>
      <c r="L70" s="435"/>
      <c r="M70" s="435"/>
      <c r="N70" s="435"/>
      <c r="O70" s="435"/>
      <c r="P70" s="435"/>
      <c r="Q70" s="435"/>
      <c r="R70" s="435"/>
      <c r="S70" s="435"/>
      <c r="T70" s="435"/>
      <c r="U70" s="435"/>
      <c r="V70" s="435"/>
      <c r="W70" s="435"/>
      <c r="X70" s="435"/>
      <c r="Y70" s="435"/>
      <c r="Z70" s="435"/>
      <c r="AA70" s="435"/>
      <c r="AB70" s="435"/>
      <c r="AC70" s="435"/>
      <c r="AD70" s="435"/>
      <c r="AE70" s="435"/>
      <c r="AF70" s="435"/>
      <c r="AG70" s="435"/>
      <c r="AH70" s="435"/>
      <c r="AI70" s="435"/>
      <c r="AJ70" s="435"/>
      <c r="AK70" s="435"/>
      <c r="AL70" s="435"/>
      <c r="AM70" s="435"/>
      <c r="AN70" s="435"/>
      <c r="AO70" s="435"/>
      <c r="AP70" s="435"/>
      <c r="AQ70" s="435"/>
      <c r="AR70" s="435"/>
      <c r="AS70" s="435"/>
      <c r="AT70" s="435"/>
      <c r="AU70" s="435"/>
      <c r="AV70" s="435"/>
      <c r="AW70" s="435"/>
      <c r="AX70" s="435"/>
      <c r="AY70" s="435"/>
      <c r="AZ70" s="435"/>
      <c r="BA70" s="435"/>
      <c r="BB70" s="435"/>
      <c r="BC70" s="435"/>
      <c r="BD70" s="404"/>
      <c r="BE70" s="404"/>
      <c r="BF70" s="404"/>
      <c r="BG70" s="404"/>
      <c r="BH70" s="404"/>
      <c r="BI70" s="404"/>
      <c r="BJ70" s="404"/>
      <c r="BK70" s="404"/>
      <c r="BL70" s="404"/>
      <c r="BM70" s="404"/>
      <c r="BN70" s="404"/>
      <c r="BO70" s="404"/>
      <c r="BP70" s="404"/>
      <c r="BQ70" s="404"/>
      <c r="BR70" s="404"/>
      <c r="BS70" s="404"/>
      <c r="BT70" s="404"/>
      <c r="BU70" s="404"/>
      <c r="BV70" s="404"/>
      <c r="BW70" s="404"/>
      <c r="BX70" s="404"/>
      <c r="BY70" s="404"/>
      <c r="BZ70" s="404"/>
      <c r="CA70" s="404"/>
      <c r="CB70" s="404"/>
      <c r="CC70" s="404"/>
      <c r="CD70" s="404"/>
      <c r="CE70" s="589"/>
      <c r="CF70" s="589"/>
      <c r="CG70" s="589"/>
      <c r="CH70" s="589"/>
      <c r="CI70" s="589"/>
      <c r="CJ70" s="589"/>
      <c r="CK70" s="589"/>
      <c r="CL70" s="589"/>
      <c r="CM70" s="589"/>
      <c r="CN70" s="589"/>
      <c r="CO70" s="589"/>
      <c r="CP70" s="589"/>
      <c r="CQ70" s="589"/>
      <c r="CR70" s="589"/>
      <c r="CS70" s="589"/>
      <c r="CT70" s="589"/>
      <c r="CU70" s="589"/>
      <c r="CV70" s="589"/>
      <c r="CW70" s="589"/>
      <c r="CX70" s="589"/>
      <c r="CY70" s="589"/>
      <c r="CZ70" s="589"/>
      <c r="DA70" s="589"/>
    </row>
    <row r="71" spans="1:105" s="5" customFormat="1" ht="15" customHeight="1" x14ac:dyDescent="0.2">
      <c r="A71" s="411" t="s">
        <v>27</v>
      </c>
      <c r="B71" s="411"/>
      <c r="C71" s="411"/>
      <c r="D71" s="411"/>
      <c r="E71" s="411"/>
      <c r="F71" s="411"/>
      <c r="G71" s="411"/>
      <c r="H71" s="552"/>
      <c r="I71" s="553"/>
      <c r="J71" s="553"/>
      <c r="K71" s="553"/>
      <c r="L71" s="553"/>
      <c r="M71" s="553"/>
      <c r="N71" s="553"/>
      <c r="O71" s="553"/>
      <c r="P71" s="553"/>
      <c r="Q71" s="553"/>
      <c r="R71" s="553"/>
      <c r="S71" s="553"/>
      <c r="T71" s="553"/>
      <c r="U71" s="553"/>
      <c r="V71" s="553"/>
      <c r="W71" s="553"/>
      <c r="X71" s="553"/>
      <c r="Y71" s="553"/>
      <c r="Z71" s="553"/>
      <c r="AA71" s="553"/>
      <c r="AB71" s="553"/>
      <c r="AC71" s="553"/>
      <c r="AD71" s="553"/>
      <c r="AE71" s="553"/>
      <c r="AF71" s="553"/>
      <c r="AG71" s="553"/>
      <c r="AH71" s="553"/>
      <c r="AI71" s="553"/>
      <c r="AJ71" s="553"/>
      <c r="AK71" s="553"/>
      <c r="AL71" s="553"/>
      <c r="AM71" s="553"/>
      <c r="AN71" s="553"/>
      <c r="AO71" s="553"/>
      <c r="AP71" s="553"/>
      <c r="AQ71" s="553"/>
      <c r="AR71" s="553"/>
      <c r="AS71" s="553"/>
      <c r="AT71" s="553"/>
      <c r="AU71" s="553"/>
      <c r="AV71" s="553"/>
      <c r="AW71" s="553"/>
      <c r="AX71" s="553"/>
      <c r="AY71" s="553"/>
      <c r="AZ71" s="553"/>
      <c r="BA71" s="553"/>
      <c r="BB71" s="553"/>
      <c r="BC71" s="554"/>
      <c r="BD71" s="475"/>
      <c r="BE71" s="476"/>
      <c r="BF71" s="476"/>
      <c r="BG71" s="476"/>
      <c r="BH71" s="476"/>
      <c r="BI71" s="476"/>
      <c r="BJ71" s="476"/>
      <c r="BK71" s="476"/>
      <c r="BL71" s="476"/>
      <c r="BM71" s="476"/>
      <c r="BN71" s="476"/>
      <c r="BO71" s="476"/>
      <c r="BP71" s="476"/>
      <c r="BQ71" s="476"/>
      <c r="BR71" s="476"/>
      <c r="BS71" s="477"/>
      <c r="BT71" s="423"/>
      <c r="BU71" s="423"/>
      <c r="BV71" s="423"/>
      <c r="BW71" s="423"/>
      <c r="BX71" s="423"/>
      <c r="BY71" s="423"/>
      <c r="BZ71" s="423"/>
      <c r="CA71" s="423"/>
      <c r="CB71" s="423"/>
      <c r="CC71" s="423"/>
      <c r="CD71" s="423"/>
      <c r="CE71" s="414"/>
      <c r="CF71" s="414"/>
      <c r="CG71" s="414"/>
      <c r="CH71" s="414"/>
      <c r="CI71" s="414"/>
      <c r="CJ71" s="414"/>
      <c r="CK71" s="414"/>
      <c r="CL71" s="414"/>
      <c r="CM71" s="414"/>
      <c r="CN71" s="414"/>
      <c r="CO71" s="414"/>
      <c r="CP71" s="414"/>
      <c r="CQ71" s="414"/>
      <c r="CR71" s="414"/>
      <c r="CS71" s="414"/>
      <c r="CT71" s="414"/>
      <c r="CU71" s="414"/>
      <c r="CV71" s="414"/>
      <c r="CW71" s="414"/>
      <c r="CX71" s="414"/>
      <c r="CY71" s="414"/>
      <c r="CZ71" s="414"/>
      <c r="DA71" s="414"/>
    </row>
    <row r="72" spans="1:105" s="5" customFormat="1" ht="15" customHeight="1" x14ac:dyDescent="0.2">
      <c r="A72" s="411" t="s">
        <v>28</v>
      </c>
      <c r="B72" s="411"/>
      <c r="C72" s="411"/>
      <c r="D72" s="411"/>
      <c r="E72" s="411"/>
      <c r="F72" s="411"/>
      <c r="G72" s="411"/>
      <c r="H72" s="552"/>
      <c r="I72" s="553"/>
      <c r="J72" s="553"/>
      <c r="K72" s="553"/>
      <c r="L72" s="553"/>
      <c r="M72" s="553"/>
      <c r="N72" s="553"/>
      <c r="O72" s="553"/>
      <c r="P72" s="553"/>
      <c r="Q72" s="553"/>
      <c r="R72" s="553"/>
      <c r="S72" s="553"/>
      <c r="T72" s="553"/>
      <c r="U72" s="553"/>
      <c r="V72" s="553"/>
      <c r="W72" s="553"/>
      <c r="X72" s="553"/>
      <c r="Y72" s="553"/>
      <c r="Z72" s="553"/>
      <c r="AA72" s="553"/>
      <c r="AB72" s="553"/>
      <c r="AC72" s="553"/>
      <c r="AD72" s="553"/>
      <c r="AE72" s="553"/>
      <c r="AF72" s="553"/>
      <c r="AG72" s="553"/>
      <c r="AH72" s="553"/>
      <c r="AI72" s="553"/>
      <c r="AJ72" s="553"/>
      <c r="AK72" s="553"/>
      <c r="AL72" s="553"/>
      <c r="AM72" s="553"/>
      <c r="AN72" s="553"/>
      <c r="AO72" s="553"/>
      <c r="AP72" s="553"/>
      <c r="AQ72" s="553"/>
      <c r="AR72" s="553"/>
      <c r="AS72" s="553"/>
      <c r="AT72" s="553"/>
      <c r="AU72" s="553"/>
      <c r="AV72" s="553"/>
      <c r="AW72" s="553"/>
      <c r="AX72" s="553"/>
      <c r="AY72" s="553"/>
      <c r="AZ72" s="553"/>
      <c r="BA72" s="553"/>
      <c r="BB72" s="553"/>
      <c r="BC72" s="554"/>
      <c r="BD72" s="475"/>
      <c r="BE72" s="476"/>
      <c r="BF72" s="476"/>
      <c r="BG72" s="476"/>
      <c r="BH72" s="476"/>
      <c r="BI72" s="476"/>
      <c r="BJ72" s="476"/>
      <c r="BK72" s="476"/>
      <c r="BL72" s="476"/>
      <c r="BM72" s="476"/>
      <c r="BN72" s="476"/>
      <c r="BO72" s="476"/>
      <c r="BP72" s="476"/>
      <c r="BQ72" s="476"/>
      <c r="BR72" s="476"/>
      <c r="BS72" s="477"/>
      <c r="BT72" s="413"/>
      <c r="BU72" s="413"/>
      <c r="BV72" s="413"/>
      <c r="BW72" s="413"/>
      <c r="BX72" s="413"/>
      <c r="BY72" s="413"/>
      <c r="BZ72" s="413"/>
      <c r="CA72" s="413"/>
      <c r="CB72" s="413"/>
      <c r="CC72" s="413"/>
      <c r="CD72" s="413"/>
      <c r="CE72" s="414"/>
      <c r="CF72" s="414"/>
      <c r="CG72" s="414"/>
      <c r="CH72" s="414"/>
      <c r="CI72" s="414"/>
      <c r="CJ72" s="414"/>
      <c r="CK72" s="414"/>
      <c r="CL72" s="414"/>
      <c r="CM72" s="414"/>
      <c r="CN72" s="414"/>
      <c r="CO72" s="414"/>
      <c r="CP72" s="414"/>
      <c r="CQ72" s="414"/>
      <c r="CR72" s="414"/>
      <c r="CS72" s="414"/>
      <c r="CT72" s="414"/>
      <c r="CU72" s="414"/>
      <c r="CV72" s="414"/>
      <c r="CW72" s="414"/>
      <c r="CX72" s="414"/>
      <c r="CY72" s="414"/>
      <c r="CZ72" s="414"/>
      <c r="DA72" s="414"/>
    </row>
    <row r="73" spans="1:105" s="5" customFormat="1" ht="15" customHeight="1" x14ac:dyDescent="0.2">
      <c r="A73" s="411" t="s">
        <v>29</v>
      </c>
      <c r="B73" s="411"/>
      <c r="C73" s="411"/>
      <c r="D73" s="411"/>
      <c r="E73" s="411"/>
      <c r="F73" s="411"/>
      <c r="G73" s="411"/>
      <c r="H73" s="552"/>
      <c r="I73" s="553"/>
      <c r="J73" s="553"/>
      <c r="K73" s="553"/>
      <c r="L73" s="553"/>
      <c r="M73" s="553"/>
      <c r="N73" s="553"/>
      <c r="O73" s="553"/>
      <c r="P73" s="553"/>
      <c r="Q73" s="553"/>
      <c r="R73" s="553"/>
      <c r="S73" s="553"/>
      <c r="T73" s="553"/>
      <c r="U73" s="553"/>
      <c r="V73" s="553"/>
      <c r="W73" s="553"/>
      <c r="X73" s="553"/>
      <c r="Y73" s="553"/>
      <c r="Z73" s="553"/>
      <c r="AA73" s="553"/>
      <c r="AB73" s="553"/>
      <c r="AC73" s="553"/>
      <c r="AD73" s="553"/>
      <c r="AE73" s="553"/>
      <c r="AF73" s="553"/>
      <c r="AG73" s="553"/>
      <c r="AH73" s="553"/>
      <c r="AI73" s="553"/>
      <c r="AJ73" s="553"/>
      <c r="AK73" s="553"/>
      <c r="AL73" s="553"/>
      <c r="AM73" s="553"/>
      <c r="AN73" s="553"/>
      <c r="AO73" s="553"/>
      <c r="AP73" s="553"/>
      <c r="AQ73" s="553"/>
      <c r="AR73" s="553"/>
      <c r="AS73" s="553"/>
      <c r="AT73" s="553"/>
      <c r="AU73" s="553"/>
      <c r="AV73" s="553"/>
      <c r="AW73" s="553"/>
      <c r="AX73" s="553"/>
      <c r="AY73" s="553"/>
      <c r="AZ73" s="553"/>
      <c r="BA73" s="553"/>
      <c r="BB73" s="553"/>
      <c r="BC73" s="554"/>
      <c r="BD73" s="475"/>
      <c r="BE73" s="476"/>
      <c r="BF73" s="476"/>
      <c r="BG73" s="476"/>
      <c r="BH73" s="476"/>
      <c r="BI73" s="476"/>
      <c r="BJ73" s="476"/>
      <c r="BK73" s="476"/>
      <c r="BL73" s="476"/>
      <c r="BM73" s="476"/>
      <c r="BN73" s="476"/>
      <c r="BO73" s="476"/>
      <c r="BP73" s="476"/>
      <c r="BQ73" s="476"/>
      <c r="BR73" s="476"/>
      <c r="BS73" s="477"/>
      <c r="BT73" s="413"/>
      <c r="BU73" s="413"/>
      <c r="BV73" s="413"/>
      <c r="BW73" s="413"/>
      <c r="BX73" s="413"/>
      <c r="BY73" s="413"/>
      <c r="BZ73" s="413"/>
      <c r="CA73" s="413"/>
      <c r="CB73" s="413"/>
      <c r="CC73" s="413"/>
      <c r="CD73" s="413"/>
      <c r="CE73" s="414"/>
      <c r="CF73" s="414"/>
      <c r="CG73" s="414"/>
      <c r="CH73" s="414"/>
      <c r="CI73" s="414"/>
      <c r="CJ73" s="414"/>
      <c r="CK73" s="414"/>
      <c r="CL73" s="414"/>
      <c r="CM73" s="414"/>
      <c r="CN73" s="414"/>
      <c r="CO73" s="414"/>
      <c r="CP73" s="414"/>
      <c r="CQ73" s="414"/>
      <c r="CR73" s="414"/>
      <c r="CS73" s="414"/>
      <c r="CT73" s="414"/>
      <c r="CU73" s="414"/>
      <c r="CV73" s="414"/>
      <c r="CW73" s="414"/>
      <c r="CX73" s="414"/>
      <c r="CY73" s="414"/>
      <c r="CZ73" s="414"/>
      <c r="DA73" s="414"/>
    </row>
    <row r="74" spans="1:105" s="5" customFormat="1" ht="15" customHeight="1" x14ac:dyDescent="0.2">
      <c r="A74" s="411" t="s">
        <v>115</v>
      </c>
      <c r="B74" s="411"/>
      <c r="C74" s="411"/>
      <c r="D74" s="411"/>
      <c r="E74" s="411"/>
      <c r="F74" s="411"/>
      <c r="G74" s="411"/>
      <c r="H74" s="552"/>
      <c r="I74" s="553"/>
      <c r="J74" s="553"/>
      <c r="K74" s="553"/>
      <c r="L74" s="553"/>
      <c r="M74" s="553"/>
      <c r="N74" s="553"/>
      <c r="O74" s="553"/>
      <c r="P74" s="553"/>
      <c r="Q74" s="553"/>
      <c r="R74" s="553"/>
      <c r="S74" s="553"/>
      <c r="T74" s="553"/>
      <c r="U74" s="553"/>
      <c r="V74" s="553"/>
      <c r="W74" s="553"/>
      <c r="X74" s="553"/>
      <c r="Y74" s="553"/>
      <c r="Z74" s="553"/>
      <c r="AA74" s="553"/>
      <c r="AB74" s="553"/>
      <c r="AC74" s="553"/>
      <c r="AD74" s="553"/>
      <c r="AE74" s="553"/>
      <c r="AF74" s="553"/>
      <c r="AG74" s="553"/>
      <c r="AH74" s="553"/>
      <c r="AI74" s="553"/>
      <c r="AJ74" s="553"/>
      <c r="AK74" s="553"/>
      <c r="AL74" s="553"/>
      <c r="AM74" s="553"/>
      <c r="AN74" s="553"/>
      <c r="AO74" s="553"/>
      <c r="AP74" s="553"/>
      <c r="AQ74" s="553"/>
      <c r="AR74" s="553"/>
      <c r="AS74" s="553"/>
      <c r="AT74" s="553"/>
      <c r="AU74" s="553"/>
      <c r="AV74" s="553"/>
      <c r="AW74" s="553"/>
      <c r="AX74" s="553"/>
      <c r="AY74" s="553"/>
      <c r="AZ74" s="553"/>
      <c r="BA74" s="553"/>
      <c r="BB74" s="553"/>
      <c r="BC74" s="554"/>
      <c r="BD74" s="475"/>
      <c r="BE74" s="476"/>
      <c r="BF74" s="476"/>
      <c r="BG74" s="476"/>
      <c r="BH74" s="476"/>
      <c r="BI74" s="476"/>
      <c r="BJ74" s="476"/>
      <c r="BK74" s="476"/>
      <c r="BL74" s="476"/>
      <c r="BM74" s="476"/>
      <c r="BN74" s="476"/>
      <c r="BO74" s="476"/>
      <c r="BP74" s="476"/>
      <c r="BQ74" s="476"/>
      <c r="BR74" s="476"/>
      <c r="BS74" s="477"/>
      <c r="BT74" s="413"/>
      <c r="BU74" s="413"/>
      <c r="BV74" s="413"/>
      <c r="BW74" s="413"/>
      <c r="BX74" s="413"/>
      <c r="BY74" s="413"/>
      <c r="BZ74" s="413"/>
      <c r="CA74" s="413"/>
      <c r="CB74" s="413"/>
      <c r="CC74" s="413"/>
      <c r="CD74" s="413"/>
      <c r="CE74" s="414"/>
      <c r="CF74" s="414"/>
      <c r="CG74" s="414"/>
      <c r="CH74" s="414"/>
      <c r="CI74" s="414"/>
      <c r="CJ74" s="414"/>
      <c r="CK74" s="414"/>
      <c r="CL74" s="414"/>
      <c r="CM74" s="414"/>
      <c r="CN74" s="414"/>
      <c r="CO74" s="414"/>
      <c r="CP74" s="414"/>
      <c r="CQ74" s="414"/>
      <c r="CR74" s="414"/>
      <c r="CS74" s="414"/>
      <c r="CT74" s="414"/>
      <c r="CU74" s="414"/>
      <c r="CV74" s="414"/>
      <c r="CW74" s="414"/>
      <c r="CX74" s="414"/>
      <c r="CY74" s="414"/>
      <c r="CZ74" s="414"/>
      <c r="DA74" s="414"/>
    </row>
    <row r="75" spans="1:105" s="5" customFormat="1" ht="15" customHeight="1" x14ac:dyDescent="0.2">
      <c r="A75" s="411" t="s">
        <v>116</v>
      </c>
      <c r="B75" s="411"/>
      <c r="C75" s="411"/>
      <c r="D75" s="411"/>
      <c r="E75" s="411"/>
      <c r="F75" s="411"/>
      <c r="G75" s="411"/>
      <c r="H75" s="552"/>
      <c r="I75" s="553"/>
      <c r="J75" s="553"/>
      <c r="K75" s="553"/>
      <c r="L75" s="553"/>
      <c r="M75" s="553"/>
      <c r="N75" s="553"/>
      <c r="O75" s="553"/>
      <c r="P75" s="553"/>
      <c r="Q75" s="553"/>
      <c r="R75" s="553"/>
      <c r="S75" s="553"/>
      <c r="T75" s="553"/>
      <c r="U75" s="553"/>
      <c r="V75" s="553"/>
      <c r="W75" s="553"/>
      <c r="X75" s="553"/>
      <c r="Y75" s="553"/>
      <c r="Z75" s="553"/>
      <c r="AA75" s="553"/>
      <c r="AB75" s="553"/>
      <c r="AC75" s="553"/>
      <c r="AD75" s="553"/>
      <c r="AE75" s="553"/>
      <c r="AF75" s="553"/>
      <c r="AG75" s="553"/>
      <c r="AH75" s="553"/>
      <c r="AI75" s="553"/>
      <c r="AJ75" s="553"/>
      <c r="AK75" s="553"/>
      <c r="AL75" s="553"/>
      <c r="AM75" s="553"/>
      <c r="AN75" s="553"/>
      <c r="AO75" s="553"/>
      <c r="AP75" s="553"/>
      <c r="AQ75" s="553"/>
      <c r="AR75" s="553"/>
      <c r="AS75" s="553"/>
      <c r="AT75" s="553"/>
      <c r="AU75" s="553"/>
      <c r="AV75" s="553"/>
      <c r="AW75" s="553"/>
      <c r="AX75" s="553"/>
      <c r="AY75" s="553"/>
      <c r="AZ75" s="553"/>
      <c r="BA75" s="553"/>
      <c r="BB75" s="553"/>
      <c r="BC75" s="554"/>
      <c r="BD75" s="475"/>
      <c r="BE75" s="476"/>
      <c r="BF75" s="476"/>
      <c r="BG75" s="476"/>
      <c r="BH75" s="476"/>
      <c r="BI75" s="476"/>
      <c r="BJ75" s="476"/>
      <c r="BK75" s="476"/>
      <c r="BL75" s="476"/>
      <c r="BM75" s="476"/>
      <c r="BN75" s="476"/>
      <c r="BO75" s="476"/>
      <c r="BP75" s="476"/>
      <c r="BQ75" s="476"/>
      <c r="BR75" s="476"/>
      <c r="BS75" s="477"/>
      <c r="BT75" s="413"/>
      <c r="BU75" s="413"/>
      <c r="BV75" s="413"/>
      <c r="BW75" s="413"/>
      <c r="BX75" s="413"/>
      <c r="BY75" s="413"/>
      <c r="BZ75" s="413"/>
      <c r="CA75" s="413"/>
      <c r="CB75" s="413"/>
      <c r="CC75" s="413"/>
      <c r="CD75" s="413"/>
      <c r="CE75" s="414"/>
      <c r="CF75" s="414"/>
      <c r="CG75" s="414"/>
      <c r="CH75" s="414"/>
      <c r="CI75" s="414"/>
      <c r="CJ75" s="414"/>
      <c r="CK75" s="414"/>
      <c r="CL75" s="414"/>
      <c r="CM75" s="414"/>
      <c r="CN75" s="414"/>
      <c r="CO75" s="414"/>
      <c r="CP75" s="414"/>
      <c r="CQ75" s="414"/>
      <c r="CR75" s="414"/>
      <c r="CS75" s="414"/>
      <c r="CT75" s="414"/>
      <c r="CU75" s="414"/>
      <c r="CV75" s="414"/>
      <c r="CW75" s="414"/>
      <c r="CX75" s="414"/>
      <c r="CY75" s="414"/>
      <c r="CZ75" s="414"/>
      <c r="DA75" s="414"/>
    </row>
    <row r="76" spans="1:105" s="5" customFormat="1" ht="15" customHeight="1" x14ac:dyDescent="0.2">
      <c r="A76" s="411"/>
      <c r="B76" s="411"/>
      <c r="C76" s="411"/>
      <c r="D76" s="411"/>
      <c r="E76" s="411"/>
      <c r="F76" s="411"/>
      <c r="G76" s="411"/>
      <c r="H76" s="418"/>
      <c r="I76" s="418"/>
      <c r="J76" s="418"/>
      <c r="K76" s="418"/>
      <c r="L76" s="418"/>
      <c r="M76" s="418"/>
      <c r="N76" s="418"/>
      <c r="O76" s="418"/>
      <c r="P76" s="418"/>
      <c r="Q76" s="418"/>
      <c r="R76" s="418"/>
      <c r="S76" s="418"/>
      <c r="T76" s="418"/>
      <c r="U76" s="418"/>
      <c r="V76" s="418"/>
      <c r="W76" s="418"/>
      <c r="X76" s="418"/>
      <c r="Y76" s="418"/>
      <c r="Z76" s="418"/>
      <c r="AA76" s="418"/>
      <c r="AB76" s="418"/>
      <c r="AC76" s="418"/>
      <c r="AD76" s="418"/>
      <c r="AE76" s="418"/>
      <c r="AF76" s="418"/>
      <c r="AG76" s="418"/>
      <c r="AH76" s="418"/>
      <c r="AI76" s="418"/>
      <c r="AJ76" s="418"/>
      <c r="AK76" s="418"/>
      <c r="AL76" s="418"/>
      <c r="AM76" s="418"/>
      <c r="AN76" s="418"/>
      <c r="AO76" s="418"/>
      <c r="AP76" s="418"/>
      <c r="AQ76" s="418"/>
      <c r="AR76" s="418"/>
      <c r="AS76" s="418"/>
      <c r="AT76" s="418"/>
      <c r="AU76" s="418"/>
      <c r="AV76" s="418"/>
      <c r="AW76" s="418"/>
      <c r="AX76" s="418"/>
      <c r="AY76" s="418"/>
      <c r="AZ76" s="418"/>
      <c r="BA76" s="418"/>
      <c r="BB76" s="418"/>
      <c r="BC76" s="418"/>
      <c r="BD76" s="404"/>
      <c r="BE76" s="404"/>
      <c r="BF76" s="404"/>
      <c r="BG76" s="404"/>
      <c r="BH76" s="404"/>
      <c r="BI76" s="404"/>
      <c r="BJ76" s="404"/>
      <c r="BK76" s="404"/>
      <c r="BL76" s="404"/>
      <c r="BM76" s="404"/>
      <c r="BN76" s="404"/>
      <c r="BO76" s="404"/>
      <c r="BP76" s="404"/>
      <c r="BQ76" s="404"/>
      <c r="BR76" s="404"/>
      <c r="BS76" s="404"/>
      <c r="BT76" s="404"/>
      <c r="BU76" s="404"/>
      <c r="BV76" s="404"/>
      <c r="BW76" s="404"/>
      <c r="BX76" s="404"/>
      <c r="BY76" s="404"/>
      <c r="BZ76" s="404"/>
      <c r="CA76" s="404"/>
      <c r="CB76" s="404"/>
      <c r="CC76" s="404"/>
      <c r="CD76" s="404"/>
      <c r="CE76" s="551"/>
      <c r="CF76" s="551"/>
      <c r="CG76" s="551"/>
      <c r="CH76" s="551"/>
      <c r="CI76" s="551"/>
      <c r="CJ76" s="551"/>
      <c r="CK76" s="551"/>
      <c r="CL76" s="551"/>
      <c r="CM76" s="551"/>
      <c r="CN76" s="551"/>
      <c r="CO76" s="551"/>
      <c r="CP76" s="551"/>
      <c r="CQ76" s="551"/>
      <c r="CR76" s="551"/>
      <c r="CS76" s="551"/>
      <c r="CT76" s="551"/>
      <c r="CU76" s="551"/>
      <c r="CV76" s="551"/>
      <c r="CW76" s="551"/>
      <c r="CX76" s="551"/>
      <c r="CY76" s="551"/>
      <c r="CZ76" s="551"/>
      <c r="DA76" s="551"/>
    </row>
    <row r="77" spans="1:105" s="5" customFormat="1" ht="15" customHeight="1" x14ac:dyDescent="0.2">
      <c r="A77" s="450" t="s">
        <v>30</v>
      </c>
      <c r="B77" s="450"/>
      <c r="C77" s="450"/>
      <c r="D77" s="450"/>
      <c r="E77" s="450"/>
      <c r="F77" s="450"/>
      <c r="G77" s="450"/>
      <c r="H77" s="435" t="s">
        <v>106</v>
      </c>
      <c r="I77" s="435"/>
      <c r="J77" s="435"/>
      <c r="K77" s="435"/>
      <c r="L77" s="435"/>
      <c r="M77" s="435"/>
      <c r="N77" s="435"/>
      <c r="O77" s="435"/>
      <c r="P77" s="435"/>
      <c r="Q77" s="435"/>
      <c r="R77" s="435"/>
      <c r="S77" s="435"/>
      <c r="T77" s="435"/>
      <c r="U77" s="435"/>
      <c r="V77" s="435"/>
      <c r="W77" s="435"/>
      <c r="X77" s="435"/>
      <c r="Y77" s="435"/>
      <c r="Z77" s="435"/>
      <c r="AA77" s="435"/>
      <c r="AB77" s="435"/>
      <c r="AC77" s="435"/>
      <c r="AD77" s="435"/>
      <c r="AE77" s="435"/>
      <c r="AF77" s="435"/>
      <c r="AG77" s="435"/>
      <c r="AH77" s="435"/>
      <c r="AI77" s="435"/>
      <c r="AJ77" s="435"/>
      <c r="AK77" s="435"/>
      <c r="AL77" s="435"/>
      <c r="AM77" s="435"/>
      <c r="AN77" s="435"/>
      <c r="AO77" s="435"/>
      <c r="AP77" s="435"/>
      <c r="AQ77" s="435"/>
      <c r="AR77" s="435"/>
      <c r="AS77" s="435"/>
      <c r="AT77" s="435"/>
      <c r="AU77" s="435"/>
      <c r="AV77" s="435"/>
      <c r="AW77" s="435"/>
      <c r="AX77" s="435"/>
      <c r="AY77" s="435"/>
      <c r="AZ77" s="435"/>
      <c r="BA77" s="435"/>
      <c r="BB77" s="435"/>
      <c r="BC77" s="435"/>
      <c r="BD77" s="404"/>
      <c r="BE77" s="404"/>
      <c r="BF77" s="404"/>
      <c r="BG77" s="404"/>
      <c r="BH77" s="404"/>
      <c r="BI77" s="404"/>
      <c r="BJ77" s="404"/>
      <c r="BK77" s="404"/>
      <c r="BL77" s="404"/>
      <c r="BM77" s="404"/>
      <c r="BN77" s="404"/>
      <c r="BO77" s="404"/>
      <c r="BP77" s="404"/>
      <c r="BQ77" s="404"/>
      <c r="BR77" s="404"/>
      <c r="BS77" s="404"/>
      <c r="BT77" s="404"/>
      <c r="BU77" s="404"/>
      <c r="BV77" s="404"/>
      <c r="BW77" s="404"/>
      <c r="BX77" s="404"/>
      <c r="BY77" s="404"/>
      <c r="BZ77" s="404"/>
      <c r="CA77" s="404"/>
      <c r="CB77" s="404"/>
      <c r="CC77" s="404"/>
      <c r="CD77" s="404"/>
      <c r="CE77" s="589"/>
      <c r="CF77" s="589"/>
      <c r="CG77" s="589"/>
      <c r="CH77" s="589"/>
      <c r="CI77" s="589"/>
      <c r="CJ77" s="589"/>
      <c r="CK77" s="589"/>
      <c r="CL77" s="589"/>
      <c r="CM77" s="589"/>
      <c r="CN77" s="589"/>
      <c r="CO77" s="589"/>
      <c r="CP77" s="589"/>
      <c r="CQ77" s="589"/>
      <c r="CR77" s="589"/>
      <c r="CS77" s="589"/>
      <c r="CT77" s="589"/>
      <c r="CU77" s="589"/>
      <c r="CV77" s="589"/>
      <c r="CW77" s="589"/>
      <c r="CX77" s="589"/>
      <c r="CY77" s="589"/>
      <c r="CZ77" s="589"/>
      <c r="DA77" s="589"/>
    </row>
    <row r="78" spans="1:105" s="5" customFormat="1" ht="15" customHeight="1" x14ac:dyDescent="0.2">
      <c r="A78" s="411" t="s">
        <v>31</v>
      </c>
      <c r="B78" s="411"/>
      <c r="C78" s="411"/>
      <c r="D78" s="411"/>
      <c r="E78" s="411"/>
      <c r="F78" s="411"/>
      <c r="G78" s="411"/>
      <c r="H78" s="418"/>
      <c r="I78" s="418"/>
      <c r="J78" s="418"/>
      <c r="K78" s="418"/>
      <c r="L78" s="418"/>
      <c r="M78" s="418"/>
      <c r="N78" s="418"/>
      <c r="O78" s="418"/>
      <c r="P78" s="418"/>
      <c r="Q78" s="418"/>
      <c r="R78" s="418"/>
      <c r="S78" s="418"/>
      <c r="T78" s="418"/>
      <c r="U78" s="418"/>
      <c r="V78" s="418"/>
      <c r="W78" s="418"/>
      <c r="X78" s="418"/>
      <c r="Y78" s="418"/>
      <c r="Z78" s="418"/>
      <c r="AA78" s="418"/>
      <c r="AB78" s="418"/>
      <c r="AC78" s="418"/>
      <c r="AD78" s="418"/>
      <c r="AE78" s="418"/>
      <c r="AF78" s="418"/>
      <c r="AG78" s="418"/>
      <c r="AH78" s="418"/>
      <c r="AI78" s="418"/>
      <c r="AJ78" s="418"/>
      <c r="AK78" s="418"/>
      <c r="AL78" s="418"/>
      <c r="AM78" s="418"/>
      <c r="AN78" s="418"/>
      <c r="AO78" s="418"/>
      <c r="AP78" s="418"/>
      <c r="AQ78" s="418"/>
      <c r="AR78" s="418"/>
      <c r="AS78" s="418"/>
      <c r="AT78" s="418"/>
      <c r="AU78" s="418"/>
      <c r="AV78" s="418"/>
      <c r="AW78" s="418"/>
      <c r="AX78" s="418"/>
      <c r="AY78" s="418"/>
      <c r="AZ78" s="418"/>
      <c r="BA78" s="418"/>
      <c r="BB78" s="418"/>
      <c r="BC78" s="418"/>
      <c r="BD78" s="555"/>
      <c r="BE78" s="556"/>
      <c r="BF78" s="556"/>
      <c r="BG78" s="556"/>
      <c r="BH78" s="556"/>
      <c r="BI78" s="556"/>
      <c r="BJ78" s="556"/>
      <c r="BK78" s="556"/>
      <c r="BL78" s="556"/>
      <c r="BM78" s="556"/>
      <c r="BN78" s="556"/>
      <c r="BO78" s="556"/>
      <c r="BP78" s="556"/>
      <c r="BQ78" s="556"/>
      <c r="BR78" s="556"/>
      <c r="BS78" s="557"/>
      <c r="BT78" s="548"/>
      <c r="BU78" s="548"/>
      <c r="BV78" s="548"/>
      <c r="BW78" s="548"/>
      <c r="BX78" s="548"/>
      <c r="BY78" s="548"/>
      <c r="BZ78" s="548"/>
      <c r="CA78" s="548"/>
      <c r="CB78" s="548"/>
      <c r="CC78" s="548"/>
      <c r="CD78" s="548"/>
      <c r="CE78" s="551"/>
      <c r="CF78" s="551"/>
      <c r="CG78" s="551"/>
      <c r="CH78" s="551"/>
      <c r="CI78" s="551"/>
      <c r="CJ78" s="551"/>
      <c r="CK78" s="551"/>
      <c r="CL78" s="551"/>
      <c r="CM78" s="551"/>
      <c r="CN78" s="551"/>
      <c r="CO78" s="551"/>
      <c r="CP78" s="551"/>
      <c r="CQ78" s="551"/>
      <c r="CR78" s="551"/>
      <c r="CS78" s="551"/>
      <c r="CT78" s="551"/>
      <c r="CU78" s="551"/>
      <c r="CV78" s="551"/>
      <c r="CW78" s="551"/>
      <c r="CX78" s="551"/>
      <c r="CY78" s="551"/>
      <c r="CZ78" s="551"/>
      <c r="DA78" s="551"/>
    </row>
    <row r="79" spans="1:105" s="5" customFormat="1" ht="15" customHeight="1" x14ac:dyDescent="0.2">
      <c r="A79" s="411" t="s">
        <v>32</v>
      </c>
      <c r="B79" s="411"/>
      <c r="C79" s="411"/>
      <c r="D79" s="411"/>
      <c r="E79" s="411"/>
      <c r="F79" s="411"/>
      <c r="G79" s="411"/>
      <c r="H79" s="418"/>
      <c r="I79" s="418"/>
      <c r="J79" s="418"/>
      <c r="K79" s="418"/>
      <c r="L79" s="418"/>
      <c r="M79" s="418"/>
      <c r="N79" s="418"/>
      <c r="O79" s="418"/>
      <c r="P79" s="418"/>
      <c r="Q79" s="418"/>
      <c r="R79" s="418"/>
      <c r="S79" s="418"/>
      <c r="T79" s="418"/>
      <c r="U79" s="418"/>
      <c r="V79" s="418"/>
      <c r="W79" s="418"/>
      <c r="X79" s="418"/>
      <c r="Y79" s="418"/>
      <c r="Z79" s="418"/>
      <c r="AA79" s="418"/>
      <c r="AB79" s="418"/>
      <c r="AC79" s="418"/>
      <c r="AD79" s="418"/>
      <c r="AE79" s="418"/>
      <c r="AF79" s="418"/>
      <c r="AG79" s="418"/>
      <c r="AH79" s="418"/>
      <c r="AI79" s="418"/>
      <c r="AJ79" s="418"/>
      <c r="AK79" s="418"/>
      <c r="AL79" s="418"/>
      <c r="AM79" s="418"/>
      <c r="AN79" s="418"/>
      <c r="AO79" s="418"/>
      <c r="AP79" s="418"/>
      <c r="AQ79" s="418"/>
      <c r="AR79" s="418"/>
      <c r="AS79" s="418"/>
      <c r="AT79" s="418"/>
      <c r="AU79" s="418"/>
      <c r="AV79" s="418"/>
      <c r="AW79" s="418"/>
      <c r="AX79" s="418"/>
      <c r="AY79" s="418"/>
      <c r="AZ79" s="418"/>
      <c r="BA79" s="418"/>
      <c r="BB79" s="418"/>
      <c r="BC79" s="418"/>
      <c r="BD79" s="555"/>
      <c r="BE79" s="556"/>
      <c r="BF79" s="556"/>
      <c r="BG79" s="556"/>
      <c r="BH79" s="556"/>
      <c r="BI79" s="556"/>
      <c r="BJ79" s="556"/>
      <c r="BK79" s="556"/>
      <c r="BL79" s="556"/>
      <c r="BM79" s="556"/>
      <c r="BN79" s="556"/>
      <c r="BO79" s="556"/>
      <c r="BP79" s="556"/>
      <c r="BQ79" s="556"/>
      <c r="BR79" s="556"/>
      <c r="BS79" s="557"/>
      <c r="BT79" s="558"/>
      <c r="BU79" s="559"/>
      <c r="BV79" s="559"/>
      <c r="BW79" s="559"/>
      <c r="BX79" s="559"/>
      <c r="BY79" s="559"/>
      <c r="BZ79" s="559"/>
      <c r="CA79" s="559"/>
      <c r="CB79" s="559"/>
      <c r="CC79" s="559"/>
      <c r="CD79" s="560"/>
      <c r="CE79" s="551"/>
      <c r="CF79" s="551"/>
      <c r="CG79" s="551"/>
      <c r="CH79" s="551"/>
      <c r="CI79" s="551"/>
      <c r="CJ79" s="551"/>
      <c r="CK79" s="551"/>
      <c r="CL79" s="551"/>
      <c r="CM79" s="551"/>
      <c r="CN79" s="551"/>
      <c r="CO79" s="551"/>
      <c r="CP79" s="551"/>
      <c r="CQ79" s="551"/>
      <c r="CR79" s="551"/>
      <c r="CS79" s="551"/>
      <c r="CT79" s="551"/>
      <c r="CU79" s="551"/>
      <c r="CV79" s="551"/>
      <c r="CW79" s="551"/>
      <c r="CX79" s="551"/>
      <c r="CY79" s="551"/>
      <c r="CZ79" s="551"/>
      <c r="DA79" s="551"/>
    </row>
    <row r="80" spans="1:105" s="5" customFormat="1" ht="15" customHeight="1" x14ac:dyDescent="0.2">
      <c r="A80" s="411" t="s">
        <v>33</v>
      </c>
      <c r="B80" s="411"/>
      <c r="C80" s="411"/>
      <c r="D80" s="411"/>
      <c r="E80" s="411"/>
      <c r="F80" s="411"/>
      <c r="G80" s="411"/>
      <c r="H80" s="418"/>
      <c r="I80" s="418"/>
      <c r="J80" s="418"/>
      <c r="K80" s="418"/>
      <c r="L80" s="418"/>
      <c r="M80" s="418"/>
      <c r="N80" s="418"/>
      <c r="O80" s="418"/>
      <c r="P80" s="418"/>
      <c r="Q80" s="418"/>
      <c r="R80" s="418"/>
      <c r="S80" s="418"/>
      <c r="T80" s="418"/>
      <c r="U80" s="418"/>
      <c r="V80" s="418"/>
      <c r="W80" s="418"/>
      <c r="X80" s="418"/>
      <c r="Y80" s="418"/>
      <c r="Z80" s="418"/>
      <c r="AA80" s="418"/>
      <c r="AB80" s="418"/>
      <c r="AC80" s="418"/>
      <c r="AD80" s="418"/>
      <c r="AE80" s="418"/>
      <c r="AF80" s="418"/>
      <c r="AG80" s="418"/>
      <c r="AH80" s="418"/>
      <c r="AI80" s="418"/>
      <c r="AJ80" s="418"/>
      <c r="AK80" s="418"/>
      <c r="AL80" s="418"/>
      <c r="AM80" s="418"/>
      <c r="AN80" s="418"/>
      <c r="AO80" s="418"/>
      <c r="AP80" s="418"/>
      <c r="AQ80" s="418"/>
      <c r="AR80" s="418"/>
      <c r="AS80" s="418"/>
      <c r="AT80" s="418"/>
      <c r="AU80" s="418"/>
      <c r="AV80" s="418"/>
      <c r="AW80" s="418"/>
      <c r="AX80" s="418"/>
      <c r="AY80" s="418"/>
      <c r="AZ80" s="418"/>
      <c r="BA80" s="418"/>
      <c r="BB80" s="418"/>
      <c r="BC80" s="418"/>
      <c r="BD80" s="555"/>
      <c r="BE80" s="556"/>
      <c r="BF80" s="556"/>
      <c r="BG80" s="556"/>
      <c r="BH80" s="556"/>
      <c r="BI80" s="556"/>
      <c r="BJ80" s="556"/>
      <c r="BK80" s="556"/>
      <c r="BL80" s="556"/>
      <c r="BM80" s="556"/>
      <c r="BN80" s="556"/>
      <c r="BO80" s="556"/>
      <c r="BP80" s="556"/>
      <c r="BQ80" s="556"/>
      <c r="BR80" s="556"/>
      <c r="BS80" s="557"/>
      <c r="BT80" s="548"/>
      <c r="BU80" s="548"/>
      <c r="BV80" s="548"/>
      <c r="BW80" s="548"/>
      <c r="BX80" s="548"/>
      <c r="BY80" s="548"/>
      <c r="BZ80" s="548"/>
      <c r="CA80" s="548"/>
      <c r="CB80" s="548"/>
      <c r="CC80" s="548"/>
      <c r="CD80" s="548"/>
      <c r="CE80" s="551"/>
      <c r="CF80" s="551"/>
      <c r="CG80" s="551"/>
      <c r="CH80" s="551"/>
      <c r="CI80" s="551"/>
      <c r="CJ80" s="551"/>
      <c r="CK80" s="551"/>
      <c r="CL80" s="551"/>
      <c r="CM80" s="551"/>
      <c r="CN80" s="551"/>
      <c r="CO80" s="551"/>
      <c r="CP80" s="551"/>
      <c r="CQ80" s="551"/>
      <c r="CR80" s="551"/>
      <c r="CS80" s="551"/>
      <c r="CT80" s="551"/>
      <c r="CU80" s="551"/>
      <c r="CV80" s="551"/>
      <c r="CW80" s="551"/>
      <c r="CX80" s="551"/>
      <c r="CY80" s="551"/>
      <c r="CZ80" s="551"/>
      <c r="DA80" s="551"/>
    </row>
    <row r="81" spans="1:105" s="5" customFormat="1" ht="15" customHeight="1" x14ac:dyDescent="0.2">
      <c r="A81" s="411" t="s">
        <v>34</v>
      </c>
      <c r="B81" s="411"/>
      <c r="C81" s="411"/>
      <c r="D81" s="411"/>
      <c r="E81" s="411"/>
      <c r="F81" s="411"/>
      <c r="G81" s="411"/>
      <c r="H81" s="418"/>
      <c r="I81" s="418"/>
      <c r="J81" s="418"/>
      <c r="K81" s="418"/>
      <c r="L81" s="418"/>
      <c r="M81" s="418"/>
      <c r="N81" s="418"/>
      <c r="O81" s="418"/>
      <c r="P81" s="418"/>
      <c r="Q81" s="418"/>
      <c r="R81" s="418"/>
      <c r="S81" s="418"/>
      <c r="T81" s="418"/>
      <c r="U81" s="418"/>
      <c r="V81" s="418"/>
      <c r="W81" s="418"/>
      <c r="X81" s="418"/>
      <c r="Y81" s="418"/>
      <c r="Z81" s="418"/>
      <c r="AA81" s="418"/>
      <c r="AB81" s="418"/>
      <c r="AC81" s="418"/>
      <c r="AD81" s="418"/>
      <c r="AE81" s="418"/>
      <c r="AF81" s="418"/>
      <c r="AG81" s="418"/>
      <c r="AH81" s="418"/>
      <c r="AI81" s="418"/>
      <c r="AJ81" s="418"/>
      <c r="AK81" s="418"/>
      <c r="AL81" s="418"/>
      <c r="AM81" s="418"/>
      <c r="AN81" s="418"/>
      <c r="AO81" s="418"/>
      <c r="AP81" s="418"/>
      <c r="AQ81" s="418"/>
      <c r="AR81" s="418"/>
      <c r="AS81" s="418"/>
      <c r="AT81" s="418"/>
      <c r="AU81" s="418"/>
      <c r="AV81" s="418"/>
      <c r="AW81" s="418"/>
      <c r="AX81" s="418"/>
      <c r="AY81" s="418"/>
      <c r="AZ81" s="418"/>
      <c r="BA81" s="418"/>
      <c r="BB81" s="418"/>
      <c r="BC81" s="418"/>
      <c r="BD81" s="555"/>
      <c r="BE81" s="556"/>
      <c r="BF81" s="556"/>
      <c r="BG81" s="556"/>
      <c r="BH81" s="556"/>
      <c r="BI81" s="556"/>
      <c r="BJ81" s="556"/>
      <c r="BK81" s="556"/>
      <c r="BL81" s="556"/>
      <c r="BM81" s="556"/>
      <c r="BN81" s="556"/>
      <c r="BO81" s="556"/>
      <c r="BP81" s="556"/>
      <c r="BQ81" s="556"/>
      <c r="BR81" s="556"/>
      <c r="BS81" s="557"/>
      <c r="BT81" s="558"/>
      <c r="BU81" s="559"/>
      <c r="BV81" s="559"/>
      <c r="BW81" s="559"/>
      <c r="BX81" s="559"/>
      <c r="BY81" s="559"/>
      <c r="BZ81" s="559"/>
      <c r="CA81" s="559"/>
      <c r="CB81" s="559"/>
      <c r="CC81" s="559"/>
      <c r="CD81" s="560"/>
      <c r="CE81" s="551"/>
      <c r="CF81" s="551"/>
      <c r="CG81" s="551"/>
      <c r="CH81" s="551"/>
      <c r="CI81" s="551"/>
      <c r="CJ81" s="551"/>
      <c r="CK81" s="551"/>
      <c r="CL81" s="551"/>
      <c r="CM81" s="551"/>
      <c r="CN81" s="551"/>
      <c r="CO81" s="551"/>
      <c r="CP81" s="551"/>
      <c r="CQ81" s="551"/>
      <c r="CR81" s="551"/>
      <c r="CS81" s="551"/>
      <c r="CT81" s="551"/>
      <c r="CU81" s="551"/>
      <c r="CV81" s="551"/>
      <c r="CW81" s="551"/>
      <c r="CX81" s="551"/>
      <c r="CY81" s="551"/>
      <c r="CZ81" s="551"/>
      <c r="DA81" s="551"/>
    </row>
    <row r="82" spans="1:105" s="5" customFormat="1" ht="15" customHeight="1" x14ac:dyDescent="0.2">
      <c r="A82" s="411" t="s">
        <v>35</v>
      </c>
      <c r="B82" s="411"/>
      <c r="C82" s="411"/>
      <c r="D82" s="411"/>
      <c r="E82" s="411"/>
      <c r="F82" s="411"/>
      <c r="G82" s="411"/>
      <c r="H82" s="418"/>
      <c r="I82" s="418"/>
      <c r="J82" s="418"/>
      <c r="K82" s="418"/>
      <c r="L82" s="418"/>
      <c r="M82" s="418"/>
      <c r="N82" s="418"/>
      <c r="O82" s="418"/>
      <c r="P82" s="418"/>
      <c r="Q82" s="418"/>
      <c r="R82" s="418"/>
      <c r="S82" s="418"/>
      <c r="T82" s="418"/>
      <c r="U82" s="418"/>
      <c r="V82" s="418"/>
      <c r="W82" s="418"/>
      <c r="X82" s="418"/>
      <c r="Y82" s="418"/>
      <c r="Z82" s="418"/>
      <c r="AA82" s="418"/>
      <c r="AB82" s="418"/>
      <c r="AC82" s="418"/>
      <c r="AD82" s="418"/>
      <c r="AE82" s="418"/>
      <c r="AF82" s="418"/>
      <c r="AG82" s="418"/>
      <c r="AH82" s="418"/>
      <c r="AI82" s="418"/>
      <c r="AJ82" s="418"/>
      <c r="AK82" s="418"/>
      <c r="AL82" s="418"/>
      <c r="AM82" s="418"/>
      <c r="AN82" s="418"/>
      <c r="AO82" s="418"/>
      <c r="AP82" s="418"/>
      <c r="AQ82" s="418"/>
      <c r="AR82" s="418"/>
      <c r="AS82" s="418"/>
      <c r="AT82" s="418"/>
      <c r="AU82" s="418"/>
      <c r="AV82" s="418"/>
      <c r="AW82" s="418"/>
      <c r="AX82" s="418"/>
      <c r="AY82" s="418"/>
      <c r="AZ82" s="418"/>
      <c r="BA82" s="418"/>
      <c r="BB82" s="418"/>
      <c r="BC82" s="418"/>
      <c r="BD82" s="555"/>
      <c r="BE82" s="556"/>
      <c r="BF82" s="556"/>
      <c r="BG82" s="556"/>
      <c r="BH82" s="556"/>
      <c r="BI82" s="556"/>
      <c r="BJ82" s="556"/>
      <c r="BK82" s="556"/>
      <c r="BL82" s="556"/>
      <c r="BM82" s="556"/>
      <c r="BN82" s="556"/>
      <c r="BO82" s="556"/>
      <c r="BP82" s="556"/>
      <c r="BQ82" s="556"/>
      <c r="BR82" s="556"/>
      <c r="BS82" s="557"/>
      <c r="BT82" s="548"/>
      <c r="BU82" s="548"/>
      <c r="BV82" s="548"/>
      <c r="BW82" s="548"/>
      <c r="BX82" s="548"/>
      <c r="BY82" s="548"/>
      <c r="BZ82" s="548"/>
      <c r="CA82" s="548"/>
      <c r="CB82" s="548"/>
      <c r="CC82" s="548"/>
      <c r="CD82" s="548"/>
      <c r="CE82" s="551"/>
      <c r="CF82" s="551"/>
      <c r="CG82" s="551"/>
      <c r="CH82" s="551"/>
      <c r="CI82" s="551"/>
      <c r="CJ82" s="551"/>
      <c r="CK82" s="551"/>
      <c r="CL82" s="551"/>
      <c r="CM82" s="551"/>
      <c r="CN82" s="551"/>
      <c r="CO82" s="551"/>
      <c r="CP82" s="551"/>
      <c r="CQ82" s="551"/>
      <c r="CR82" s="551"/>
      <c r="CS82" s="551"/>
      <c r="CT82" s="551"/>
      <c r="CU82" s="551"/>
      <c r="CV82" s="551"/>
      <c r="CW82" s="551"/>
      <c r="CX82" s="551"/>
      <c r="CY82" s="551"/>
      <c r="CZ82" s="551"/>
      <c r="DA82" s="551"/>
    </row>
    <row r="83" spans="1:105" s="5" customFormat="1" ht="15" customHeight="1" x14ac:dyDescent="0.2">
      <c r="A83" s="411"/>
      <c r="B83" s="411"/>
      <c r="C83" s="411"/>
      <c r="D83" s="411"/>
      <c r="E83" s="411"/>
      <c r="F83" s="411"/>
      <c r="G83" s="411"/>
      <c r="H83" s="418"/>
      <c r="I83" s="418"/>
      <c r="J83" s="418"/>
      <c r="K83" s="418"/>
      <c r="L83" s="418"/>
      <c r="M83" s="418"/>
      <c r="N83" s="418"/>
      <c r="O83" s="418"/>
      <c r="P83" s="418"/>
      <c r="Q83" s="418"/>
      <c r="R83" s="418"/>
      <c r="S83" s="418"/>
      <c r="T83" s="418"/>
      <c r="U83" s="418"/>
      <c r="V83" s="418"/>
      <c r="W83" s="418"/>
      <c r="X83" s="418"/>
      <c r="Y83" s="418"/>
      <c r="Z83" s="418"/>
      <c r="AA83" s="418"/>
      <c r="AB83" s="418"/>
      <c r="AC83" s="418"/>
      <c r="AD83" s="418"/>
      <c r="AE83" s="418"/>
      <c r="AF83" s="418"/>
      <c r="AG83" s="418"/>
      <c r="AH83" s="418"/>
      <c r="AI83" s="418"/>
      <c r="AJ83" s="418"/>
      <c r="AK83" s="418"/>
      <c r="AL83" s="418"/>
      <c r="AM83" s="418"/>
      <c r="AN83" s="418"/>
      <c r="AO83" s="418"/>
      <c r="AP83" s="418"/>
      <c r="AQ83" s="418"/>
      <c r="AR83" s="418"/>
      <c r="AS83" s="418"/>
      <c r="AT83" s="418"/>
      <c r="AU83" s="418"/>
      <c r="AV83" s="418"/>
      <c r="AW83" s="418"/>
      <c r="AX83" s="418"/>
      <c r="AY83" s="418"/>
      <c r="AZ83" s="418"/>
      <c r="BA83" s="418"/>
      <c r="BB83" s="418"/>
      <c r="BC83" s="418"/>
      <c r="BD83" s="404"/>
      <c r="BE83" s="404"/>
      <c r="BF83" s="404"/>
      <c r="BG83" s="404"/>
      <c r="BH83" s="404"/>
      <c r="BI83" s="404"/>
      <c r="BJ83" s="404"/>
      <c r="BK83" s="404"/>
      <c r="BL83" s="404"/>
      <c r="BM83" s="404"/>
      <c r="BN83" s="404"/>
      <c r="BO83" s="404"/>
      <c r="BP83" s="404"/>
      <c r="BQ83" s="404"/>
      <c r="BR83" s="404"/>
      <c r="BS83" s="404"/>
      <c r="BT83" s="550"/>
      <c r="BU83" s="404"/>
      <c r="BV83" s="404"/>
      <c r="BW83" s="404"/>
      <c r="BX83" s="404"/>
      <c r="BY83" s="404"/>
      <c r="BZ83" s="404"/>
      <c r="CA83" s="404"/>
      <c r="CB83" s="404"/>
      <c r="CC83" s="404"/>
      <c r="CD83" s="404"/>
      <c r="CE83" s="551"/>
      <c r="CF83" s="551"/>
      <c r="CG83" s="551"/>
      <c r="CH83" s="551"/>
      <c r="CI83" s="551"/>
      <c r="CJ83" s="551"/>
      <c r="CK83" s="551"/>
      <c r="CL83" s="551"/>
      <c r="CM83" s="551"/>
      <c r="CN83" s="551"/>
      <c r="CO83" s="551"/>
      <c r="CP83" s="551"/>
      <c r="CQ83" s="551"/>
      <c r="CR83" s="551"/>
      <c r="CS83" s="551"/>
      <c r="CT83" s="551"/>
      <c r="CU83" s="551"/>
      <c r="CV83" s="551"/>
      <c r="CW83" s="551"/>
      <c r="CX83" s="551"/>
      <c r="CY83" s="551"/>
      <c r="CZ83" s="551"/>
      <c r="DA83" s="551"/>
    </row>
    <row r="84" spans="1:105" s="5" customFormat="1" ht="15" customHeight="1" x14ac:dyDescent="0.2">
      <c r="A84" s="450" t="s">
        <v>36</v>
      </c>
      <c r="B84" s="450"/>
      <c r="C84" s="450"/>
      <c r="D84" s="450"/>
      <c r="E84" s="450"/>
      <c r="F84" s="450"/>
      <c r="G84" s="450"/>
      <c r="H84" s="435" t="s">
        <v>107</v>
      </c>
      <c r="I84" s="435"/>
      <c r="J84" s="435"/>
      <c r="K84" s="435"/>
      <c r="L84" s="435"/>
      <c r="M84" s="435"/>
      <c r="N84" s="435"/>
      <c r="O84" s="435"/>
      <c r="P84" s="435"/>
      <c r="Q84" s="435"/>
      <c r="R84" s="435"/>
      <c r="S84" s="435"/>
      <c r="T84" s="435"/>
      <c r="U84" s="435"/>
      <c r="V84" s="435"/>
      <c r="W84" s="435"/>
      <c r="X84" s="435"/>
      <c r="Y84" s="435"/>
      <c r="Z84" s="435"/>
      <c r="AA84" s="435"/>
      <c r="AB84" s="435"/>
      <c r="AC84" s="435"/>
      <c r="AD84" s="435"/>
      <c r="AE84" s="435"/>
      <c r="AF84" s="435"/>
      <c r="AG84" s="435"/>
      <c r="AH84" s="435"/>
      <c r="AI84" s="435"/>
      <c r="AJ84" s="435"/>
      <c r="AK84" s="435"/>
      <c r="AL84" s="435"/>
      <c r="AM84" s="435"/>
      <c r="AN84" s="435"/>
      <c r="AO84" s="435"/>
      <c r="AP84" s="435"/>
      <c r="AQ84" s="435"/>
      <c r="AR84" s="435"/>
      <c r="AS84" s="435"/>
      <c r="AT84" s="435"/>
      <c r="AU84" s="435"/>
      <c r="AV84" s="435"/>
      <c r="AW84" s="435"/>
      <c r="AX84" s="435"/>
      <c r="AY84" s="435"/>
      <c r="AZ84" s="435"/>
      <c r="BA84" s="435"/>
      <c r="BB84" s="435"/>
      <c r="BC84" s="435"/>
      <c r="BD84" s="404"/>
      <c r="BE84" s="404"/>
      <c r="BF84" s="404"/>
      <c r="BG84" s="404"/>
      <c r="BH84" s="404"/>
      <c r="BI84" s="404"/>
      <c r="BJ84" s="404"/>
      <c r="BK84" s="404"/>
      <c r="BL84" s="404"/>
      <c r="BM84" s="404"/>
      <c r="BN84" s="404"/>
      <c r="BO84" s="404"/>
      <c r="BP84" s="404"/>
      <c r="BQ84" s="404"/>
      <c r="BR84" s="404"/>
      <c r="BS84" s="404"/>
      <c r="BT84" s="550"/>
      <c r="BU84" s="404"/>
      <c r="BV84" s="404"/>
      <c r="BW84" s="404"/>
      <c r="BX84" s="404"/>
      <c r="BY84" s="404"/>
      <c r="BZ84" s="404"/>
      <c r="CA84" s="404"/>
      <c r="CB84" s="404"/>
      <c r="CC84" s="404"/>
      <c r="CD84" s="404"/>
      <c r="CE84" s="589"/>
      <c r="CF84" s="589"/>
      <c r="CG84" s="589"/>
      <c r="CH84" s="589"/>
      <c r="CI84" s="589"/>
      <c r="CJ84" s="589"/>
      <c r="CK84" s="589"/>
      <c r="CL84" s="589"/>
      <c r="CM84" s="589"/>
      <c r="CN84" s="589"/>
      <c r="CO84" s="589"/>
      <c r="CP84" s="589"/>
      <c r="CQ84" s="589"/>
      <c r="CR84" s="589"/>
      <c r="CS84" s="589"/>
      <c r="CT84" s="589"/>
      <c r="CU84" s="589"/>
      <c r="CV84" s="589"/>
      <c r="CW84" s="589"/>
      <c r="CX84" s="589"/>
      <c r="CY84" s="589"/>
      <c r="CZ84" s="589"/>
      <c r="DA84" s="589"/>
    </row>
    <row r="85" spans="1:105" s="5" customFormat="1" ht="15" customHeight="1" x14ac:dyDescent="0.2">
      <c r="A85" s="411" t="s">
        <v>136</v>
      </c>
      <c r="B85" s="411"/>
      <c r="C85" s="411"/>
      <c r="D85" s="411"/>
      <c r="E85" s="411"/>
      <c r="F85" s="411"/>
      <c r="G85" s="411"/>
      <c r="H85" s="418"/>
      <c r="I85" s="418"/>
      <c r="J85" s="418"/>
      <c r="K85" s="418"/>
      <c r="L85" s="418"/>
      <c r="M85" s="418"/>
      <c r="N85" s="418"/>
      <c r="O85" s="418"/>
      <c r="P85" s="418"/>
      <c r="Q85" s="418"/>
      <c r="R85" s="418"/>
      <c r="S85" s="418"/>
      <c r="T85" s="418"/>
      <c r="U85" s="418"/>
      <c r="V85" s="418"/>
      <c r="W85" s="418"/>
      <c r="X85" s="418"/>
      <c r="Y85" s="418"/>
      <c r="Z85" s="418"/>
      <c r="AA85" s="418"/>
      <c r="AB85" s="418"/>
      <c r="AC85" s="418"/>
      <c r="AD85" s="418"/>
      <c r="AE85" s="418"/>
      <c r="AF85" s="418"/>
      <c r="AG85" s="418"/>
      <c r="AH85" s="418"/>
      <c r="AI85" s="418"/>
      <c r="AJ85" s="418"/>
      <c r="AK85" s="418"/>
      <c r="AL85" s="418"/>
      <c r="AM85" s="418"/>
      <c r="AN85" s="418"/>
      <c r="AO85" s="418"/>
      <c r="AP85" s="418"/>
      <c r="AQ85" s="418"/>
      <c r="AR85" s="418"/>
      <c r="AS85" s="418"/>
      <c r="AT85" s="418"/>
      <c r="AU85" s="418"/>
      <c r="AV85" s="418"/>
      <c r="AW85" s="418"/>
      <c r="AX85" s="418"/>
      <c r="AY85" s="418"/>
      <c r="AZ85" s="418"/>
      <c r="BA85" s="418"/>
      <c r="BB85" s="418"/>
      <c r="BC85" s="418"/>
      <c r="BD85" s="547"/>
      <c r="BE85" s="547"/>
      <c r="BF85" s="547"/>
      <c r="BG85" s="547"/>
      <c r="BH85" s="547"/>
      <c r="BI85" s="547"/>
      <c r="BJ85" s="547"/>
      <c r="BK85" s="547"/>
      <c r="BL85" s="547"/>
      <c r="BM85" s="547"/>
      <c r="BN85" s="547"/>
      <c r="BO85" s="547"/>
      <c r="BP85" s="547"/>
      <c r="BQ85" s="547"/>
      <c r="BR85" s="547"/>
      <c r="BS85" s="547"/>
      <c r="BT85" s="548"/>
      <c r="BU85" s="548"/>
      <c r="BV85" s="548"/>
      <c r="BW85" s="548"/>
      <c r="BX85" s="548"/>
      <c r="BY85" s="548"/>
      <c r="BZ85" s="548"/>
      <c r="CA85" s="548"/>
      <c r="CB85" s="548"/>
      <c r="CC85" s="548"/>
      <c r="CD85" s="548"/>
      <c r="CE85" s="551"/>
      <c r="CF85" s="551"/>
      <c r="CG85" s="551"/>
      <c r="CH85" s="551"/>
      <c r="CI85" s="551"/>
      <c r="CJ85" s="551"/>
      <c r="CK85" s="551"/>
      <c r="CL85" s="551"/>
      <c r="CM85" s="551"/>
      <c r="CN85" s="551"/>
      <c r="CO85" s="551"/>
      <c r="CP85" s="551"/>
      <c r="CQ85" s="551"/>
      <c r="CR85" s="551"/>
      <c r="CS85" s="551"/>
      <c r="CT85" s="551"/>
      <c r="CU85" s="551"/>
      <c r="CV85" s="551"/>
      <c r="CW85" s="551"/>
      <c r="CX85" s="551"/>
      <c r="CY85" s="551"/>
      <c r="CZ85" s="551"/>
      <c r="DA85" s="551"/>
    </row>
    <row r="86" spans="1:105" s="5" customFormat="1" ht="15" customHeight="1" x14ac:dyDescent="0.2">
      <c r="A86" s="411" t="s">
        <v>137</v>
      </c>
      <c r="B86" s="411"/>
      <c r="C86" s="411"/>
      <c r="D86" s="411"/>
      <c r="E86" s="411"/>
      <c r="F86" s="411"/>
      <c r="G86" s="411"/>
      <c r="H86" s="418"/>
      <c r="I86" s="418"/>
      <c r="J86" s="418"/>
      <c r="K86" s="418"/>
      <c r="L86" s="418"/>
      <c r="M86" s="418"/>
      <c r="N86" s="418"/>
      <c r="O86" s="418"/>
      <c r="P86" s="418"/>
      <c r="Q86" s="418"/>
      <c r="R86" s="418"/>
      <c r="S86" s="418"/>
      <c r="T86" s="418"/>
      <c r="U86" s="418"/>
      <c r="V86" s="418"/>
      <c r="W86" s="418"/>
      <c r="X86" s="418"/>
      <c r="Y86" s="418"/>
      <c r="Z86" s="418"/>
      <c r="AA86" s="418"/>
      <c r="AB86" s="418"/>
      <c r="AC86" s="418"/>
      <c r="AD86" s="418"/>
      <c r="AE86" s="418"/>
      <c r="AF86" s="418"/>
      <c r="AG86" s="418"/>
      <c r="AH86" s="418"/>
      <c r="AI86" s="418"/>
      <c r="AJ86" s="418"/>
      <c r="AK86" s="418"/>
      <c r="AL86" s="418"/>
      <c r="AM86" s="418"/>
      <c r="AN86" s="418"/>
      <c r="AO86" s="418"/>
      <c r="AP86" s="418"/>
      <c r="AQ86" s="418"/>
      <c r="AR86" s="418"/>
      <c r="AS86" s="418"/>
      <c r="AT86" s="418"/>
      <c r="AU86" s="418"/>
      <c r="AV86" s="418"/>
      <c r="AW86" s="418"/>
      <c r="AX86" s="418"/>
      <c r="AY86" s="418"/>
      <c r="AZ86" s="418"/>
      <c r="BA86" s="418"/>
      <c r="BB86" s="418"/>
      <c r="BC86" s="418"/>
      <c r="BD86" s="547"/>
      <c r="BE86" s="547"/>
      <c r="BF86" s="547"/>
      <c r="BG86" s="547"/>
      <c r="BH86" s="547"/>
      <c r="BI86" s="547"/>
      <c r="BJ86" s="547"/>
      <c r="BK86" s="547"/>
      <c r="BL86" s="547"/>
      <c r="BM86" s="547"/>
      <c r="BN86" s="547"/>
      <c r="BO86" s="547"/>
      <c r="BP86" s="547"/>
      <c r="BQ86" s="547"/>
      <c r="BR86" s="547"/>
      <c r="BS86" s="547"/>
      <c r="BT86" s="548"/>
      <c r="BU86" s="548"/>
      <c r="BV86" s="548"/>
      <c r="BW86" s="548"/>
      <c r="BX86" s="548"/>
      <c r="BY86" s="548"/>
      <c r="BZ86" s="548"/>
      <c r="CA86" s="548"/>
      <c r="CB86" s="548"/>
      <c r="CC86" s="548"/>
      <c r="CD86" s="548"/>
      <c r="CE86" s="551"/>
      <c r="CF86" s="551"/>
      <c r="CG86" s="551"/>
      <c r="CH86" s="551"/>
      <c r="CI86" s="551"/>
      <c r="CJ86" s="551"/>
      <c r="CK86" s="551"/>
      <c r="CL86" s="551"/>
      <c r="CM86" s="551"/>
      <c r="CN86" s="551"/>
      <c r="CO86" s="551"/>
      <c r="CP86" s="551"/>
      <c r="CQ86" s="551"/>
      <c r="CR86" s="551"/>
      <c r="CS86" s="551"/>
      <c r="CT86" s="551"/>
      <c r="CU86" s="551"/>
      <c r="CV86" s="551"/>
      <c r="CW86" s="551"/>
      <c r="CX86" s="551"/>
      <c r="CY86" s="551"/>
      <c r="CZ86" s="551"/>
      <c r="DA86" s="551"/>
    </row>
    <row r="87" spans="1:105" s="5" customFormat="1" ht="15" customHeight="1" x14ac:dyDescent="0.2">
      <c r="A87" s="411" t="s">
        <v>138</v>
      </c>
      <c r="B87" s="411"/>
      <c r="C87" s="411"/>
      <c r="D87" s="411"/>
      <c r="E87" s="411"/>
      <c r="F87" s="411"/>
      <c r="G87" s="411"/>
      <c r="H87" s="418"/>
      <c r="I87" s="418"/>
      <c r="J87" s="418"/>
      <c r="K87" s="418"/>
      <c r="L87" s="418"/>
      <c r="M87" s="418"/>
      <c r="N87" s="418"/>
      <c r="O87" s="418"/>
      <c r="P87" s="418"/>
      <c r="Q87" s="418"/>
      <c r="R87" s="418"/>
      <c r="S87" s="418"/>
      <c r="T87" s="418"/>
      <c r="U87" s="418"/>
      <c r="V87" s="418"/>
      <c r="W87" s="418"/>
      <c r="X87" s="418"/>
      <c r="Y87" s="418"/>
      <c r="Z87" s="418"/>
      <c r="AA87" s="418"/>
      <c r="AB87" s="418"/>
      <c r="AC87" s="418"/>
      <c r="AD87" s="418"/>
      <c r="AE87" s="418"/>
      <c r="AF87" s="418"/>
      <c r="AG87" s="418"/>
      <c r="AH87" s="418"/>
      <c r="AI87" s="418"/>
      <c r="AJ87" s="418"/>
      <c r="AK87" s="418"/>
      <c r="AL87" s="418"/>
      <c r="AM87" s="418"/>
      <c r="AN87" s="418"/>
      <c r="AO87" s="418"/>
      <c r="AP87" s="418"/>
      <c r="AQ87" s="418"/>
      <c r="AR87" s="418"/>
      <c r="AS87" s="418"/>
      <c r="AT87" s="418"/>
      <c r="AU87" s="418"/>
      <c r="AV87" s="418"/>
      <c r="AW87" s="418"/>
      <c r="AX87" s="418"/>
      <c r="AY87" s="418"/>
      <c r="AZ87" s="418"/>
      <c r="BA87" s="418"/>
      <c r="BB87" s="418"/>
      <c r="BC87" s="418"/>
      <c r="BD87" s="547"/>
      <c r="BE87" s="547"/>
      <c r="BF87" s="547"/>
      <c r="BG87" s="547"/>
      <c r="BH87" s="547"/>
      <c r="BI87" s="547"/>
      <c r="BJ87" s="547"/>
      <c r="BK87" s="547"/>
      <c r="BL87" s="547"/>
      <c r="BM87" s="547"/>
      <c r="BN87" s="547"/>
      <c r="BO87" s="547"/>
      <c r="BP87" s="547"/>
      <c r="BQ87" s="547"/>
      <c r="BR87" s="547"/>
      <c r="BS87" s="547"/>
      <c r="BT87" s="548"/>
      <c r="BU87" s="548"/>
      <c r="BV87" s="548"/>
      <c r="BW87" s="548"/>
      <c r="BX87" s="548"/>
      <c r="BY87" s="548"/>
      <c r="BZ87" s="548"/>
      <c r="CA87" s="548"/>
      <c r="CB87" s="548"/>
      <c r="CC87" s="548"/>
      <c r="CD87" s="548"/>
      <c r="CE87" s="551"/>
      <c r="CF87" s="551"/>
      <c r="CG87" s="551"/>
      <c r="CH87" s="551"/>
      <c r="CI87" s="551"/>
      <c r="CJ87" s="551"/>
      <c r="CK87" s="551"/>
      <c r="CL87" s="551"/>
      <c r="CM87" s="551"/>
      <c r="CN87" s="551"/>
      <c r="CO87" s="551"/>
      <c r="CP87" s="551"/>
      <c r="CQ87" s="551"/>
      <c r="CR87" s="551"/>
      <c r="CS87" s="551"/>
      <c r="CT87" s="551"/>
      <c r="CU87" s="551"/>
      <c r="CV87" s="551"/>
      <c r="CW87" s="551"/>
      <c r="CX87" s="551"/>
      <c r="CY87" s="551"/>
      <c r="CZ87" s="551"/>
      <c r="DA87" s="551"/>
    </row>
    <row r="88" spans="1:105" s="5" customFormat="1" ht="15" customHeight="1" x14ac:dyDescent="0.2">
      <c r="A88" s="411" t="s">
        <v>139</v>
      </c>
      <c r="B88" s="411"/>
      <c r="C88" s="411"/>
      <c r="D88" s="411"/>
      <c r="E88" s="411"/>
      <c r="F88" s="411"/>
      <c r="G88" s="411"/>
      <c r="H88" s="418"/>
      <c r="I88" s="418"/>
      <c r="J88" s="418"/>
      <c r="K88" s="418"/>
      <c r="L88" s="418"/>
      <c r="M88" s="418"/>
      <c r="N88" s="418"/>
      <c r="O88" s="418"/>
      <c r="P88" s="418"/>
      <c r="Q88" s="418"/>
      <c r="R88" s="418"/>
      <c r="S88" s="418"/>
      <c r="T88" s="418"/>
      <c r="U88" s="418"/>
      <c r="V88" s="418"/>
      <c r="W88" s="418"/>
      <c r="X88" s="418"/>
      <c r="Y88" s="418"/>
      <c r="Z88" s="418"/>
      <c r="AA88" s="418"/>
      <c r="AB88" s="418"/>
      <c r="AC88" s="418"/>
      <c r="AD88" s="418"/>
      <c r="AE88" s="418"/>
      <c r="AF88" s="418"/>
      <c r="AG88" s="418"/>
      <c r="AH88" s="418"/>
      <c r="AI88" s="418"/>
      <c r="AJ88" s="418"/>
      <c r="AK88" s="418"/>
      <c r="AL88" s="418"/>
      <c r="AM88" s="418"/>
      <c r="AN88" s="418"/>
      <c r="AO88" s="418"/>
      <c r="AP88" s="418"/>
      <c r="AQ88" s="418"/>
      <c r="AR88" s="418"/>
      <c r="AS88" s="418"/>
      <c r="AT88" s="418"/>
      <c r="AU88" s="418"/>
      <c r="AV88" s="418"/>
      <c r="AW88" s="418"/>
      <c r="AX88" s="418"/>
      <c r="AY88" s="418"/>
      <c r="AZ88" s="418"/>
      <c r="BA88" s="418"/>
      <c r="BB88" s="418"/>
      <c r="BC88" s="418"/>
      <c r="BD88" s="547"/>
      <c r="BE88" s="547"/>
      <c r="BF88" s="547"/>
      <c r="BG88" s="547"/>
      <c r="BH88" s="547"/>
      <c r="BI88" s="547"/>
      <c r="BJ88" s="547"/>
      <c r="BK88" s="547"/>
      <c r="BL88" s="547"/>
      <c r="BM88" s="547"/>
      <c r="BN88" s="547"/>
      <c r="BO88" s="547"/>
      <c r="BP88" s="547"/>
      <c r="BQ88" s="547"/>
      <c r="BR88" s="547"/>
      <c r="BS88" s="547"/>
      <c r="BT88" s="548"/>
      <c r="BU88" s="548"/>
      <c r="BV88" s="548"/>
      <c r="BW88" s="548"/>
      <c r="BX88" s="548"/>
      <c r="BY88" s="548"/>
      <c r="BZ88" s="548"/>
      <c r="CA88" s="548"/>
      <c r="CB88" s="548"/>
      <c r="CC88" s="548"/>
      <c r="CD88" s="548"/>
      <c r="CE88" s="551"/>
      <c r="CF88" s="551"/>
      <c r="CG88" s="551"/>
      <c r="CH88" s="551"/>
      <c r="CI88" s="551"/>
      <c r="CJ88" s="551"/>
      <c r="CK88" s="551"/>
      <c r="CL88" s="551"/>
      <c r="CM88" s="551"/>
      <c r="CN88" s="551"/>
      <c r="CO88" s="551"/>
      <c r="CP88" s="551"/>
      <c r="CQ88" s="551"/>
      <c r="CR88" s="551"/>
      <c r="CS88" s="551"/>
      <c r="CT88" s="551"/>
      <c r="CU88" s="551"/>
      <c r="CV88" s="551"/>
      <c r="CW88" s="551"/>
      <c r="CX88" s="551"/>
      <c r="CY88" s="551"/>
      <c r="CZ88" s="551"/>
      <c r="DA88" s="551"/>
    </row>
    <row r="89" spans="1:105" s="5" customFormat="1" ht="15" customHeight="1" x14ac:dyDescent="0.2">
      <c r="A89" s="411" t="s">
        <v>140</v>
      </c>
      <c r="B89" s="411"/>
      <c r="C89" s="411"/>
      <c r="D89" s="411"/>
      <c r="E89" s="411"/>
      <c r="F89" s="411"/>
      <c r="G89" s="411"/>
      <c r="H89" s="418"/>
      <c r="I89" s="418"/>
      <c r="J89" s="418"/>
      <c r="K89" s="418"/>
      <c r="L89" s="418"/>
      <c r="M89" s="418"/>
      <c r="N89" s="418"/>
      <c r="O89" s="418"/>
      <c r="P89" s="418"/>
      <c r="Q89" s="418"/>
      <c r="R89" s="418"/>
      <c r="S89" s="418"/>
      <c r="T89" s="418"/>
      <c r="U89" s="418"/>
      <c r="V89" s="418"/>
      <c r="W89" s="418"/>
      <c r="X89" s="418"/>
      <c r="Y89" s="418"/>
      <c r="Z89" s="418"/>
      <c r="AA89" s="418"/>
      <c r="AB89" s="418"/>
      <c r="AC89" s="418"/>
      <c r="AD89" s="418"/>
      <c r="AE89" s="418"/>
      <c r="AF89" s="418"/>
      <c r="AG89" s="418"/>
      <c r="AH89" s="418"/>
      <c r="AI89" s="418"/>
      <c r="AJ89" s="418"/>
      <c r="AK89" s="418"/>
      <c r="AL89" s="418"/>
      <c r="AM89" s="418"/>
      <c r="AN89" s="418"/>
      <c r="AO89" s="418"/>
      <c r="AP89" s="418"/>
      <c r="AQ89" s="418"/>
      <c r="AR89" s="418"/>
      <c r="AS89" s="418"/>
      <c r="AT89" s="418"/>
      <c r="AU89" s="418"/>
      <c r="AV89" s="418"/>
      <c r="AW89" s="418"/>
      <c r="AX89" s="418"/>
      <c r="AY89" s="418"/>
      <c r="AZ89" s="418"/>
      <c r="BA89" s="418"/>
      <c r="BB89" s="418"/>
      <c r="BC89" s="418"/>
      <c r="BD89" s="547"/>
      <c r="BE89" s="547"/>
      <c r="BF89" s="547"/>
      <c r="BG89" s="547"/>
      <c r="BH89" s="547"/>
      <c r="BI89" s="547"/>
      <c r="BJ89" s="547"/>
      <c r="BK89" s="547"/>
      <c r="BL89" s="547"/>
      <c r="BM89" s="547"/>
      <c r="BN89" s="547"/>
      <c r="BO89" s="547"/>
      <c r="BP89" s="547"/>
      <c r="BQ89" s="547"/>
      <c r="BR89" s="547"/>
      <c r="BS89" s="547"/>
      <c r="BT89" s="548"/>
      <c r="BU89" s="548"/>
      <c r="BV89" s="548"/>
      <c r="BW89" s="548"/>
      <c r="BX89" s="548"/>
      <c r="BY89" s="548"/>
      <c r="BZ89" s="548"/>
      <c r="CA89" s="548"/>
      <c r="CB89" s="548"/>
      <c r="CC89" s="548"/>
      <c r="CD89" s="548"/>
      <c r="CE89" s="551"/>
      <c r="CF89" s="551"/>
      <c r="CG89" s="551"/>
      <c r="CH89" s="551"/>
      <c r="CI89" s="551"/>
      <c r="CJ89" s="551"/>
      <c r="CK89" s="551"/>
      <c r="CL89" s="551"/>
      <c r="CM89" s="551"/>
      <c r="CN89" s="551"/>
      <c r="CO89" s="551"/>
      <c r="CP89" s="551"/>
      <c r="CQ89" s="551"/>
      <c r="CR89" s="551"/>
      <c r="CS89" s="551"/>
      <c r="CT89" s="551"/>
      <c r="CU89" s="551"/>
      <c r="CV89" s="551"/>
      <c r="CW89" s="551"/>
      <c r="CX89" s="551"/>
      <c r="CY89" s="551"/>
      <c r="CZ89" s="551"/>
      <c r="DA89" s="551"/>
    </row>
    <row r="90" spans="1:105" s="15" customFormat="1" ht="15" customHeight="1" x14ac:dyDescent="0.2">
      <c r="A90" s="450" t="s">
        <v>99</v>
      </c>
      <c r="B90" s="450"/>
      <c r="C90" s="450"/>
      <c r="D90" s="450"/>
      <c r="E90" s="450"/>
      <c r="F90" s="450"/>
      <c r="G90" s="450"/>
      <c r="H90" s="435" t="s">
        <v>162</v>
      </c>
      <c r="I90" s="435"/>
      <c r="J90" s="435"/>
      <c r="K90" s="435"/>
      <c r="L90" s="435"/>
      <c r="M90" s="435"/>
      <c r="N90" s="435"/>
      <c r="O90" s="435"/>
      <c r="P90" s="435"/>
      <c r="Q90" s="435"/>
      <c r="R90" s="435"/>
      <c r="S90" s="435"/>
      <c r="T90" s="435"/>
      <c r="U90" s="435"/>
      <c r="V90" s="435"/>
      <c r="W90" s="435"/>
      <c r="X90" s="435"/>
      <c r="Y90" s="435"/>
      <c r="Z90" s="435"/>
      <c r="AA90" s="435"/>
      <c r="AB90" s="435"/>
      <c r="AC90" s="435"/>
      <c r="AD90" s="435"/>
      <c r="AE90" s="435"/>
      <c r="AF90" s="435"/>
      <c r="AG90" s="435"/>
      <c r="AH90" s="435"/>
      <c r="AI90" s="435"/>
      <c r="AJ90" s="435"/>
      <c r="AK90" s="435"/>
      <c r="AL90" s="435"/>
      <c r="AM90" s="435"/>
      <c r="AN90" s="435"/>
      <c r="AO90" s="435"/>
      <c r="AP90" s="435"/>
      <c r="AQ90" s="435"/>
      <c r="AR90" s="435"/>
      <c r="AS90" s="435"/>
      <c r="AT90" s="435"/>
      <c r="AU90" s="435"/>
      <c r="AV90" s="435"/>
      <c r="AW90" s="435"/>
      <c r="AX90" s="435"/>
      <c r="AY90" s="435"/>
      <c r="AZ90" s="435"/>
      <c r="BA90" s="435"/>
      <c r="BB90" s="435"/>
      <c r="BC90" s="435"/>
      <c r="BD90" s="549"/>
      <c r="BE90" s="549"/>
      <c r="BF90" s="549"/>
      <c r="BG90" s="549"/>
      <c r="BH90" s="549"/>
      <c r="BI90" s="549"/>
      <c r="BJ90" s="549"/>
      <c r="BK90" s="549"/>
      <c r="BL90" s="549"/>
      <c r="BM90" s="549"/>
      <c r="BN90" s="549"/>
      <c r="BO90" s="549"/>
      <c r="BP90" s="549"/>
      <c r="BQ90" s="549"/>
      <c r="BR90" s="549"/>
      <c r="BS90" s="549"/>
      <c r="BT90" s="546"/>
      <c r="BU90" s="546"/>
      <c r="BV90" s="546"/>
      <c r="BW90" s="546"/>
      <c r="BX90" s="546"/>
      <c r="BY90" s="546"/>
      <c r="BZ90" s="546"/>
      <c r="CA90" s="546"/>
      <c r="CB90" s="546"/>
      <c r="CC90" s="546"/>
      <c r="CD90" s="546"/>
      <c r="CE90" s="589"/>
      <c r="CF90" s="589"/>
      <c r="CG90" s="589"/>
      <c r="CH90" s="589"/>
      <c r="CI90" s="589"/>
      <c r="CJ90" s="589"/>
      <c r="CK90" s="589"/>
      <c r="CL90" s="589"/>
      <c r="CM90" s="589"/>
      <c r="CN90" s="589"/>
      <c r="CO90" s="589"/>
      <c r="CP90" s="589"/>
      <c r="CQ90" s="589"/>
      <c r="CR90" s="589"/>
      <c r="CS90" s="589"/>
      <c r="CT90" s="589"/>
      <c r="CU90" s="589"/>
      <c r="CV90" s="589"/>
      <c r="CW90" s="589"/>
      <c r="CX90" s="589"/>
      <c r="CY90" s="589"/>
      <c r="CZ90" s="589"/>
      <c r="DA90" s="589"/>
    </row>
    <row r="91" spans="1:105" s="5" customFormat="1" ht="15" customHeight="1" x14ac:dyDescent="0.2">
      <c r="A91" s="411" t="s">
        <v>148</v>
      </c>
      <c r="B91" s="411"/>
      <c r="C91" s="411"/>
      <c r="D91" s="411"/>
      <c r="E91" s="411"/>
      <c r="F91" s="411"/>
      <c r="G91" s="411"/>
      <c r="H91" s="418"/>
      <c r="I91" s="418"/>
      <c r="J91" s="418"/>
      <c r="K91" s="418"/>
      <c r="L91" s="418"/>
      <c r="M91" s="418"/>
      <c r="N91" s="418"/>
      <c r="O91" s="418"/>
      <c r="P91" s="418"/>
      <c r="Q91" s="418"/>
      <c r="R91" s="418"/>
      <c r="S91" s="418"/>
      <c r="T91" s="418"/>
      <c r="U91" s="418"/>
      <c r="V91" s="418"/>
      <c r="W91" s="418"/>
      <c r="X91" s="418"/>
      <c r="Y91" s="418"/>
      <c r="Z91" s="418"/>
      <c r="AA91" s="418"/>
      <c r="AB91" s="418"/>
      <c r="AC91" s="418"/>
      <c r="AD91" s="418"/>
      <c r="AE91" s="418"/>
      <c r="AF91" s="418"/>
      <c r="AG91" s="418"/>
      <c r="AH91" s="418"/>
      <c r="AI91" s="418"/>
      <c r="AJ91" s="418"/>
      <c r="AK91" s="418"/>
      <c r="AL91" s="418"/>
      <c r="AM91" s="418"/>
      <c r="AN91" s="418"/>
      <c r="AO91" s="418"/>
      <c r="AP91" s="418"/>
      <c r="AQ91" s="418"/>
      <c r="AR91" s="418"/>
      <c r="AS91" s="418"/>
      <c r="AT91" s="418"/>
      <c r="AU91" s="418"/>
      <c r="AV91" s="418"/>
      <c r="AW91" s="418"/>
      <c r="AX91" s="418"/>
      <c r="AY91" s="418"/>
      <c r="AZ91" s="418"/>
      <c r="BA91" s="418"/>
      <c r="BB91" s="418"/>
      <c r="BC91" s="418"/>
      <c r="BD91" s="547"/>
      <c r="BE91" s="547"/>
      <c r="BF91" s="547"/>
      <c r="BG91" s="547"/>
      <c r="BH91" s="547"/>
      <c r="BI91" s="547"/>
      <c r="BJ91" s="547"/>
      <c r="BK91" s="547"/>
      <c r="BL91" s="547"/>
      <c r="BM91" s="547"/>
      <c r="BN91" s="547"/>
      <c r="BO91" s="547"/>
      <c r="BP91" s="547"/>
      <c r="BQ91" s="547"/>
      <c r="BR91" s="547"/>
      <c r="BS91" s="547"/>
      <c r="BT91" s="548"/>
      <c r="BU91" s="548"/>
      <c r="BV91" s="548"/>
      <c r="BW91" s="548"/>
      <c r="BX91" s="548"/>
      <c r="BY91" s="548"/>
      <c r="BZ91" s="548"/>
      <c r="CA91" s="548"/>
      <c r="CB91" s="548"/>
      <c r="CC91" s="548"/>
      <c r="CD91" s="548"/>
      <c r="CE91" s="551"/>
      <c r="CF91" s="551"/>
      <c r="CG91" s="551"/>
      <c r="CH91" s="551"/>
      <c r="CI91" s="551"/>
      <c r="CJ91" s="551"/>
      <c r="CK91" s="551"/>
      <c r="CL91" s="551"/>
      <c r="CM91" s="551"/>
      <c r="CN91" s="551"/>
      <c r="CO91" s="551"/>
      <c r="CP91" s="551"/>
      <c r="CQ91" s="551"/>
      <c r="CR91" s="551"/>
      <c r="CS91" s="551"/>
      <c r="CT91" s="551"/>
      <c r="CU91" s="551"/>
      <c r="CV91" s="551"/>
      <c r="CW91" s="551"/>
      <c r="CX91" s="551"/>
      <c r="CY91" s="551"/>
      <c r="CZ91" s="551"/>
      <c r="DA91" s="551"/>
    </row>
    <row r="92" spans="1:105" s="5" customFormat="1" ht="15" customHeight="1" x14ac:dyDescent="0.2">
      <c r="A92" s="411" t="s">
        <v>149</v>
      </c>
      <c r="B92" s="411"/>
      <c r="C92" s="411"/>
      <c r="D92" s="411"/>
      <c r="E92" s="411"/>
      <c r="F92" s="411"/>
      <c r="G92" s="411"/>
      <c r="H92" s="418"/>
      <c r="I92" s="418"/>
      <c r="J92" s="418"/>
      <c r="K92" s="418"/>
      <c r="L92" s="418"/>
      <c r="M92" s="418"/>
      <c r="N92" s="418"/>
      <c r="O92" s="418"/>
      <c r="P92" s="418"/>
      <c r="Q92" s="418"/>
      <c r="R92" s="418"/>
      <c r="S92" s="418"/>
      <c r="T92" s="418"/>
      <c r="U92" s="418"/>
      <c r="V92" s="418"/>
      <c r="W92" s="418"/>
      <c r="X92" s="418"/>
      <c r="Y92" s="418"/>
      <c r="Z92" s="418"/>
      <c r="AA92" s="418"/>
      <c r="AB92" s="418"/>
      <c r="AC92" s="418"/>
      <c r="AD92" s="418"/>
      <c r="AE92" s="418"/>
      <c r="AF92" s="418"/>
      <c r="AG92" s="418"/>
      <c r="AH92" s="418"/>
      <c r="AI92" s="418"/>
      <c r="AJ92" s="418"/>
      <c r="AK92" s="418"/>
      <c r="AL92" s="418"/>
      <c r="AM92" s="418"/>
      <c r="AN92" s="418"/>
      <c r="AO92" s="418"/>
      <c r="AP92" s="418"/>
      <c r="AQ92" s="418"/>
      <c r="AR92" s="418"/>
      <c r="AS92" s="418"/>
      <c r="AT92" s="418"/>
      <c r="AU92" s="418"/>
      <c r="AV92" s="418"/>
      <c r="AW92" s="418"/>
      <c r="AX92" s="418"/>
      <c r="AY92" s="418"/>
      <c r="AZ92" s="418"/>
      <c r="BA92" s="418"/>
      <c r="BB92" s="418"/>
      <c r="BC92" s="418"/>
      <c r="BD92" s="547"/>
      <c r="BE92" s="547"/>
      <c r="BF92" s="547"/>
      <c r="BG92" s="547"/>
      <c r="BH92" s="547"/>
      <c r="BI92" s="547"/>
      <c r="BJ92" s="547"/>
      <c r="BK92" s="547"/>
      <c r="BL92" s="547"/>
      <c r="BM92" s="547"/>
      <c r="BN92" s="547"/>
      <c r="BO92" s="547"/>
      <c r="BP92" s="547"/>
      <c r="BQ92" s="547"/>
      <c r="BR92" s="547"/>
      <c r="BS92" s="547"/>
      <c r="BT92" s="548"/>
      <c r="BU92" s="548"/>
      <c r="BV92" s="548"/>
      <c r="BW92" s="548"/>
      <c r="BX92" s="548"/>
      <c r="BY92" s="548"/>
      <c r="BZ92" s="548"/>
      <c r="CA92" s="548"/>
      <c r="CB92" s="548"/>
      <c r="CC92" s="548"/>
      <c r="CD92" s="548"/>
      <c r="CE92" s="551"/>
      <c r="CF92" s="551"/>
      <c r="CG92" s="551"/>
      <c r="CH92" s="551"/>
      <c r="CI92" s="551"/>
      <c r="CJ92" s="551"/>
      <c r="CK92" s="551"/>
      <c r="CL92" s="551"/>
      <c r="CM92" s="551"/>
      <c r="CN92" s="551"/>
      <c r="CO92" s="551"/>
      <c r="CP92" s="551"/>
      <c r="CQ92" s="551"/>
      <c r="CR92" s="551"/>
      <c r="CS92" s="551"/>
      <c r="CT92" s="551"/>
      <c r="CU92" s="551"/>
      <c r="CV92" s="551"/>
      <c r="CW92" s="551"/>
      <c r="CX92" s="551"/>
      <c r="CY92" s="551"/>
      <c r="CZ92" s="551"/>
      <c r="DA92" s="551"/>
    </row>
    <row r="93" spans="1:105" s="5" customFormat="1" ht="15" customHeight="1" x14ac:dyDescent="0.2">
      <c r="A93" s="411" t="s">
        <v>150</v>
      </c>
      <c r="B93" s="411"/>
      <c r="C93" s="411"/>
      <c r="D93" s="411"/>
      <c r="E93" s="411"/>
      <c r="F93" s="411"/>
      <c r="G93" s="411"/>
      <c r="H93" s="418"/>
      <c r="I93" s="418"/>
      <c r="J93" s="418"/>
      <c r="K93" s="418"/>
      <c r="L93" s="418"/>
      <c r="M93" s="418"/>
      <c r="N93" s="418"/>
      <c r="O93" s="418"/>
      <c r="P93" s="418"/>
      <c r="Q93" s="418"/>
      <c r="R93" s="418"/>
      <c r="S93" s="418"/>
      <c r="T93" s="418"/>
      <c r="U93" s="418"/>
      <c r="V93" s="418"/>
      <c r="W93" s="418"/>
      <c r="X93" s="418"/>
      <c r="Y93" s="418"/>
      <c r="Z93" s="418"/>
      <c r="AA93" s="418"/>
      <c r="AB93" s="418"/>
      <c r="AC93" s="418"/>
      <c r="AD93" s="418"/>
      <c r="AE93" s="418"/>
      <c r="AF93" s="418"/>
      <c r="AG93" s="418"/>
      <c r="AH93" s="418"/>
      <c r="AI93" s="418"/>
      <c r="AJ93" s="418"/>
      <c r="AK93" s="418"/>
      <c r="AL93" s="418"/>
      <c r="AM93" s="418"/>
      <c r="AN93" s="418"/>
      <c r="AO93" s="418"/>
      <c r="AP93" s="418"/>
      <c r="AQ93" s="418"/>
      <c r="AR93" s="418"/>
      <c r="AS93" s="418"/>
      <c r="AT93" s="418"/>
      <c r="AU93" s="418"/>
      <c r="AV93" s="418"/>
      <c r="AW93" s="418"/>
      <c r="AX93" s="418"/>
      <c r="AY93" s="418"/>
      <c r="AZ93" s="418"/>
      <c r="BA93" s="418"/>
      <c r="BB93" s="418"/>
      <c r="BC93" s="418"/>
      <c r="BD93" s="547"/>
      <c r="BE93" s="547"/>
      <c r="BF93" s="547"/>
      <c r="BG93" s="547"/>
      <c r="BH93" s="547"/>
      <c r="BI93" s="547"/>
      <c r="BJ93" s="547"/>
      <c r="BK93" s="547"/>
      <c r="BL93" s="547"/>
      <c r="BM93" s="547"/>
      <c r="BN93" s="547"/>
      <c r="BO93" s="547"/>
      <c r="BP93" s="547"/>
      <c r="BQ93" s="547"/>
      <c r="BR93" s="547"/>
      <c r="BS93" s="547"/>
      <c r="BT93" s="548"/>
      <c r="BU93" s="548"/>
      <c r="BV93" s="548"/>
      <c r="BW93" s="548"/>
      <c r="BX93" s="548"/>
      <c r="BY93" s="548"/>
      <c r="BZ93" s="548"/>
      <c r="CA93" s="548"/>
      <c r="CB93" s="548"/>
      <c r="CC93" s="548"/>
      <c r="CD93" s="548"/>
      <c r="CE93" s="551"/>
      <c r="CF93" s="551"/>
      <c r="CG93" s="551"/>
      <c r="CH93" s="551"/>
      <c r="CI93" s="551"/>
      <c r="CJ93" s="551"/>
      <c r="CK93" s="551"/>
      <c r="CL93" s="551"/>
      <c r="CM93" s="551"/>
      <c r="CN93" s="551"/>
      <c r="CO93" s="551"/>
      <c r="CP93" s="551"/>
      <c r="CQ93" s="551"/>
      <c r="CR93" s="551"/>
      <c r="CS93" s="551"/>
      <c r="CT93" s="551"/>
      <c r="CU93" s="551"/>
      <c r="CV93" s="551"/>
      <c r="CW93" s="551"/>
      <c r="CX93" s="551"/>
      <c r="CY93" s="551"/>
      <c r="CZ93" s="551"/>
      <c r="DA93" s="551"/>
    </row>
    <row r="94" spans="1:105" s="5" customFormat="1" ht="15" customHeight="1" x14ac:dyDescent="0.2">
      <c r="A94" s="411" t="s">
        <v>151</v>
      </c>
      <c r="B94" s="411"/>
      <c r="C94" s="411"/>
      <c r="D94" s="411"/>
      <c r="E94" s="411"/>
      <c r="F94" s="411"/>
      <c r="G94" s="411"/>
      <c r="H94" s="418"/>
      <c r="I94" s="418"/>
      <c r="J94" s="418"/>
      <c r="K94" s="418"/>
      <c r="L94" s="418"/>
      <c r="M94" s="418"/>
      <c r="N94" s="418"/>
      <c r="O94" s="418"/>
      <c r="P94" s="418"/>
      <c r="Q94" s="418"/>
      <c r="R94" s="418"/>
      <c r="S94" s="418"/>
      <c r="T94" s="418"/>
      <c r="U94" s="418"/>
      <c r="V94" s="418"/>
      <c r="W94" s="418"/>
      <c r="X94" s="418"/>
      <c r="Y94" s="418"/>
      <c r="Z94" s="418"/>
      <c r="AA94" s="418"/>
      <c r="AB94" s="418"/>
      <c r="AC94" s="418"/>
      <c r="AD94" s="418"/>
      <c r="AE94" s="418"/>
      <c r="AF94" s="418"/>
      <c r="AG94" s="418"/>
      <c r="AH94" s="418"/>
      <c r="AI94" s="418"/>
      <c r="AJ94" s="418"/>
      <c r="AK94" s="418"/>
      <c r="AL94" s="418"/>
      <c r="AM94" s="418"/>
      <c r="AN94" s="418"/>
      <c r="AO94" s="418"/>
      <c r="AP94" s="418"/>
      <c r="AQ94" s="418"/>
      <c r="AR94" s="418"/>
      <c r="AS94" s="418"/>
      <c r="AT94" s="418"/>
      <c r="AU94" s="418"/>
      <c r="AV94" s="418"/>
      <c r="AW94" s="418"/>
      <c r="AX94" s="418"/>
      <c r="AY94" s="418"/>
      <c r="AZ94" s="418"/>
      <c r="BA94" s="418"/>
      <c r="BB94" s="418"/>
      <c r="BC94" s="418"/>
      <c r="BD94" s="547"/>
      <c r="BE94" s="547"/>
      <c r="BF94" s="547"/>
      <c r="BG94" s="547"/>
      <c r="BH94" s="547"/>
      <c r="BI94" s="547"/>
      <c r="BJ94" s="547"/>
      <c r="BK94" s="547"/>
      <c r="BL94" s="547"/>
      <c r="BM94" s="547"/>
      <c r="BN94" s="547"/>
      <c r="BO94" s="547"/>
      <c r="BP94" s="547"/>
      <c r="BQ94" s="547"/>
      <c r="BR94" s="547"/>
      <c r="BS94" s="547"/>
      <c r="BT94" s="548"/>
      <c r="BU94" s="548"/>
      <c r="BV94" s="548"/>
      <c r="BW94" s="548"/>
      <c r="BX94" s="548"/>
      <c r="BY94" s="548"/>
      <c r="BZ94" s="548"/>
      <c r="CA94" s="548"/>
      <c r="CB94" s="548"/>
      <c r="CC94" s="548"/>
      <c r="CD94" s="548"/>
      <c r="CE94" s="551"/>
      <c r="CF94" s="551"/>
      <c r="CG94" s="551"/>
      <c r="CH94" s="551"/>
      <c r="CI94" s="551"/>
      <c r="CJ94" s="551"/>
      <c r="CK94" s="551"/>
      <c r="CL94" s="551"/>
      <c r="CM94" s="551"/>
      <c r="CN94" s="551"/>
      <c r="CO94" s="551"/>
      <c r="CP94" s="551"/>
      <c r="CQ94" s="551"/>
      <c r="CR94" s="551"/>
      <c r="CS94" s="551"/>
      <c r="CT94" s="551"/>
      <c r="CU94" s="551"/>
      <c r="CV94" s="551"/>
      <c r="CW94" s="551"/>
      <c r="CX94" s="551"/>
      <c r="CY94" s="551"/>
      <c r="CZ94" s="551"/>
      <c r="DA94" s="551"/>
    </row>
    <row r="95" spans="1:105" s="5" customFormat="1" ht="15" customHeight="1" x14ac:dyDescent="0.2">
      <c r="A95" s="411" t="s">
        <v>152</v>
      </c>
      <c r="B95" s="411"/>
      <c r="C95" s="411"/>
      <c r="D95" s="411"/>
      <c r="E95" s="411"/>
      <c r="F95" s="411"/>
      <c r="G95" s="411"/>
      <c r="H95" s="418"/>
      <c r="I95" s="418"/>
      <c r="J95" s="418"/>
      <c r="K95" s="418"/>
      <c r="L95" s="418"/>
      <c r="M95" s="418"/>
      <c r="N95" s="418"/>
      <c r="O95" s="418"/>
      <c r="P95" s="418"/>
      <c r="Q95" s="418"/>
      <c r="R95" s="418"/>
      <c r="S95" s="418"/>
      <c r="T95" s="418"/>
      <c r="U95" s="418"/>
      <c r="V95" s="418"/>
      <c r="W95" s="418"/>
      <c r="X95" s="418"/>
      <c r="Y95" s="418"/>
      <c r="Z95" s="418"/>
      <c r="AA95" s="418"/>
      <c r="AB95" s="418"/>
      <c r="AC95" s="418"/>
      <c r="AD95" s="418"/>
      <c r="AE95" s="418"/>
      <c r="AF95" s="418"/>
      <c r="AG95" s="418"/>
      <c r="AH95" s="418"/>
      <c r="AI95" s="418"/>
      <c r="AJ95" s="418"/>
      <c r="AK95" s="418"/>
      <c r="AL95" s="418"/>
      <c r="AM95" s="418"/>
      <c r="AN95" s="418"/>
      <c r="AO95" s="418"/>
      <c r="AP95" s="418"/>
      <c r="AQ95" s="418"/>
      <c r="AR95" s="418"/>
      <c r="AS95" s="418"/>
      <c r="AT95" s="418"/>
      <c r="AU95" s="418"/>
      <c r="AV95" s="418"/>
      <c r="AW95" s="418"/>
      <c r="AX95" s="418"/>
      <c r="AY95" s="418"/>
      <c r="AZ95" s="418"/>
      <c r="BA95" s="418"/>
      <c r="BB95" s="418"/>
      <c r="BC95" s="418"/>
      <c r="BD95" s="547"/>
      <c r="BE95" s="547"/>
      <c r="BF95" s="547"/>
      <c r="BG95" s="547"/>
      <c r="BH95" s="547"/>
      <c r="BI95" s="547"/>
      <c r="BJ95" s="547"/>
      <c r="BK95" s="547"/>
      <c r="BL95" s="547"/>
      <c r="BM95" s="547"/>
      <c r="BN95" s="547"/>
      <c r="BO95" s="547"/>
      <c r="BP95" s="547"/>
      <c r="BQ95" s="547"/>
      <c r="BR95" s="547"/>
      <c r="BS95" s="547"/>
      <c r="BT95" s="548"/>
      <c r="BU95" s="548"/>
      <c r="BV95" s="548"/>
      <c r="BW95" s="548"/>
      <c r="BX95" s="548"/>
      <c r="BY95" s="548"/>
      <c r="BZ95" s="548"/>
      <c r="CA95" s="548"/>
      <c r="CB95" s="548"/>
      <c r="CC95" s="548"/>
      <c r="CD95" s="548"/>
      <c r="CE95" s="551"/>
      <c r="CF95" s="551"/>
      <c r="CG95" s="551"/>
      <c r="CH95" s="551"/>
      <c r="CI95" s="551"/>
      <c r="CJ95" s="551"/>
      <c r="CK95" s="551"/>
      <c r="CL95" s="551"/>
      <c r="CM95" s="551"/>
      <c r="CN95" s="551"/>
      <c r="CO95" s="551"/>
      <c r="CP95" s="551"/>
      <c r="CQ95" s="551"/>
      <c r="CR95" s="551"/>
      <c r="CS95" s="551"/>
      <c r="CT95" s="551"/>
      <c r="CU95" s="551"/>
      <c r="CV95" s="551"/>
      <c r="CW95" s="551"/>
      <c r="CX95" s="551"/>
      <c r="CY95" s="551"/>
      <c r="CZ95" s="551"/>
      <c r="DA95" s="551"/>
    </row>
    <row r="96" spans="1:105" s="5" customFormat="1" ht="15" customHeight="1" x14ac:dyDescent="0.2">
      <c r="A96" s="411"/>
      <c r="B96" s="411"/>
      <c r="C96" s="411"/>
      <c r="D96" s="411"/>
      <c r="E96" s="411"/>
      <c r="F96" s="411"/>
      <c r="G96" s="411"/>
      <c r="H96" s="473" t="s">
        <v>7</v>
      </c>
      <c r="I96" s="473"/>
      <c r="J96" s="473"/>
      <c r="K96" s="473"/>
      <c r="L96" s="473"/>
      <c r="M96" s="473"/>
      <c r="N96" s="473"/>
      <c r="O96" s="473"/>
      <c r="P96" s="473"/>
      <c r="Q96" s="473"/>
      <c r="R96" s="473"/>
      <c r="S96" s="473"/>
      <c r="T96" s="473"/>
      <c r="U96" s="473"/>
      <c r="V96" s="473"/>
      <c r="W96" s="473"/>
      <c r="X96" s="473"/>
      <c r="Y96" s="473"/>
      <c r="Z96" s="473"/>
      <c r="AA96" s="473"/>
      <c r="AB96" s="473"/>
      <c r="AC96" s="473"/>
      <c r="AD96" s="473"/>
      <c r="AE96" s="473"/>
      <c r="AF96" s="473"/>
      <c r="AG96" s="473"/>
      <c r="AH96" s="473"/>
      <c r="AI96" s="473"/>
      <c r="AJ96" s="473"/>
      <c r="AK96" s="473"/>
      <c r="AL96" s="473"/>
      <c r="AM96" s="473"/>
      <c r="AN96" s="473"/>
      <c r="AO96" s="473"/>
      <c r="AP96" s="473"/>
      <c r="AQ96" s="473"/>
      <c r="AR96" s="473"/>
      <c r="AS96" s="473"/>
      <c r="AT96" s="473"/>
      <c r="AU96" s="473"/>
      <c r="AV96" s="473"/>
      <c r="AW96" s="473"/>
      <c r="AX96" s="473"/>
      <c r="AY96" s="473"/>
      <c r="AZ96" s="473"/>
      <c r="BA96" s="473"/>
      <c r="BB96" s="473"/>
      <c r="BC96" s="474"/>
      <c r="BD96" s="404"/>
      <c r="BE96" s="404"/>
      <c r="BF96" s="404"/>
      <c r="BG96" s="404"/>
      <c r="BH96" s="404"/>
      <c r="BI96" s="404"/>
      <c r="BJ96" s="404"/>
      <c r="BK96" s="404"/>
      <c r="BL96" s="404"/>
      <c r="BM96" s="404"/>
      <c r="BN96" s="404"/>
      <c r="BO96" s="404"/>
      <c r="BP96" s="404"/>
      <c r="BQ96" s="404"/>
      <c r="BR96" s="404"/>
      <c r="BS96" s="404"/>
      <c r="BT96" s="404" t="s">
        <v>8</v>
      </c>
      <c r="BU96" s="404"/>
      <c r="BV96" s="404"/>
      <c r="BW96" s="404"/>
      <c r="BX96" s="404"/>
      <c r="BY96" s="404"/>
      <c r="BZ96" s="404"/>
      <c r="CA96" s="404"/>
      <c r="CB96" s="404"/>
      <c r="CC96" s="404"/>
      <c r="CD96" s="404"/>
      <c r="CE96" s="589"/>
      <c r="CF96" s="589"/>
      <c r="CG96" s="589"/>
      <c r="CH96" s="589"/>
      <c r="CI96" s="589"/>
      <c r="CJ96" s="589"/>
      <c r="CK96" s="589"/>
      <c r="CL96" s="589"/>
      <c r="CM96" s="589"/>
      <c r="CN96" s="589"/>
      <c r="CO96" s="589"/>
      <c r="CP96" s="589"/>
      <c r="CQ96" s="589"/>
      <c r="CR96" s="589"/>
      <c r="CS96" s="589"/>
      <c r="CT96" s="589"/>
      <c r="CU96" s="589"/>
      <c r="CV96" s="589"/>
      <c r="CW96" s="589"/>
      <c r="CX96" s="589"/>
      <c r="CY96" s="589"/>
      <c r="CZ96" s="589"/>
      <c r="DA96" s="589"/>
    </row>
    <row r="98" spans="1:105" s="6" customFormat="1" ht="14.25" x14ac:dyDescent="0.2">
      <c r="A98" s="465" t="s">
        <v>55</v>
      </c>
      <c r="B98" s="465"/>
      <c r="C98" s="465"/>
      <c r="D98" s="465"/>
      <c r="E98" s="465"/>
      <c r="F98" s="465"/>
      <c r="G98" s="465"/>
      <c r="H98" s="465"/>
      <c r="I98" s="465"/>
      <c r="J98" s="465"/>
      <c r="K98" s="465"/>
      <c r="L98" s="465"/>
      <c r="M98" s="465"/>
      <c r="N98" s="465"/>
      <c r="O98" s="465"/>
      <c r="P98" s="465"/>
      <c r="Q98" s="465"/>
      <c r="R98" s="465"/>
      <c r="S98" s="465"/>
      <c r="T98" s="465"/>
      <c r="U98" s="465"/>
      <c r="V98" s="465"/>
      <c r="W98" s="465"/>
      <c r="X98" s="465"/>
      <c r="Y98" s="465"/>
      <c r="Z98" s="465"/>
      <c r="AA98" s="465"/>
      <c r="AB98" s="465"/>
      <c r="AC98" s="465"/>
      <c r="AD98" s="465"/>
      <c r="AE98" s="465"/>
      <c r="AF98" s="465"/>
      <c r="AG98" s="465"/>
      <c r="AH98" s="465"/>
      <c r="AI98" s="465"/>
      <c r="AJ98" s="465"/>
      <c r="AK98" s="465"/>
      <c r="AL98" s="465"/>
      <c r="AM98" s="465"/>
      <c r="AN98" s="465"/>
      <c r="AO98" s="465"/>
      <c r="AP98" s="465"/>
      <c r="AQ98" s="465"/>
      <c r="AR98" s="465"/>
      <c r="AS98" s="465"/>
      <c r="AT98" s="465"/>
      <c r="AU98" s="465"/>
      <c r="AV98" s="465"/>
      <c r="AW98" s="465"/>
      <c r="AX98" s="465"/>
      <c r="AY98" s="465"/>
      <c r="AZ98" s="465"/>
      <c r="BA98" s="465"/>
      <c r="BB98" s="465"/>
      <c r="BC98" s="465"/>
      <c r="BD98" s="465"/>
      <c r="BE98" s="465"/>
      <c r="BF98" s="465"/>
      <c r="BG98" s="465"/>
      <c r="BH98" s="465"/>
      <c r="BI98" s="465"/>
      <c r="BJ98" s="465"/>
      <c r="BK98" s="465"/>
      <c r="BL98" s="465"/>
      <c r="BM98" s="465"/>
      <c r="BN98" s="465"/>
      <c r="BO98" s="465"/>
      <c r="BP98" s="465"/>
      <c r="BQ98" s="465"/>
      <c r="BR98" s="465"/>
      <c r="BS98" s="465"/>
      <c r="BT98" s="465"/>
      <c r="BU98" s="465"/>
      <c r="BV98" s="465"/>
      <c r="BW98" s="465"/>
      <c r="BX98" s="465"/>
      <c r="BY98" s="465"/>
      <c r="BZ98" s="465"/>
      <c r="CA98" s="465"/>
      <c r="CB98" s="465"/>
      <c r="CC98" s="465"/>
      <c r="CD98" s="465"/>
      <c r="CE98" s="465"/>
      <c r="CF98" s="465"/>
      <c r="CG98" s="465"/>
      <c r="CH98" s="465"/>
      <c r="CI98" s="465"/>
      <c r="CJ98" s="465"/>
      <c r="CK98" s="465"/>
      <c r="CL98" s="465"/>
      <c r="CM98" s="465"/>
      <c r="CN98" s="465"/>
      <c r="CO98" s="465"/>
      <c r="CP98" s="465"/>
      <c r="CQ98" s="465"/>
      <c r="CR98" s="465"/>
      <c r="CS98" s="465"/>
      <c r="CT98" s="465"/>
      <c r="CU98" s="465"/>
      <c r="CV98" s="465"/>
      <c r="CW98" s="465"/>
      <c r="CX98" s="465"/>
      <c r="CY98" s="465"/>
      <c r="CZ98" s="465"/>
      <c r="DA98" s="465"/>
    </row>
    <row r="99" spans="1:105" ht="6" customHeight="1" x14ac:dyDescent="0.25"/>
    <row r="100" spans="1:105" s="6" customFormat="1" ht="14.25" x14ac:dyDescent="0.2">
      <c r="A100" s="6" t="s">
        <v>11</v>
      </c>
      <c r="X100" s="442"/>
      <c r="Y100" s="442"/>
      <c r="Z100" s="442"/>
      <c r="AA100" s="442"/>
      <c r="AB100" s="442"/>
      <c r="AC100" s="442"/>
      <c r="AD100" s="442"/>
      <c r="AE100" s="442"/>
      <c r="AF100" s="442"/>
      <c r="AG100" s="442"/>
      <c r="AH100" s="442"/>
      <c r="AI100" s="442"/>
      <c r="AJ100" s="442"/>
      <c r="AK100" s="442"/>
      <c r="AL100" s="442"/>
      <c r="AM100" s="442"/>
      <c r="AN100" s="442"/>
      <c r="AO100" s="442"/>
      <c r="AP100" s="442"/>
      <c r="AQ100" s="442"/>
      <c r="AR100" s="442"/>
      <c r="AS100" s="442"/>
      <c r="AT100" s="442"/>
      <c r="AU100" s="442"/>
      <c r="AV100" s="442"/>
      <c r="AW100" s="442"/>
      <c r="AX100" s="442"/>
      <c r="AY100" s="442"/>
      <c r="AZ100" s="442"/>
      <c r="BA100" s="442"/>
      <c r="BB100" s="442"/>
      <c r="BC100" s="442"/>
      <c r="BD100" s="442"/>
      <c r="BE100" s="442"/>
      <c r="BF100" s="442"/>
      <c r="BG100" s="442"/>
      <c r="BH100" s="442"/>
      <c r="BI100" s="442"/>
      <c r="BJ100" s="442"/>
      <c r="BK100" s="442"/>
      <c r="BL100" s="442"/>
      <c r="BM100" s="442"/>
      <c r="BN100" s="442"/>
      <c r="BO100" s="442"/>
      <c r="BP100" s="442"/>
      <c r="BQ100" s="442"/>
      <c r="BR100" s="442"/>
      <c r="BS100" s="442"/>
      <c r="BT100" s="442"/>
      <c r="BU100" s="442"/>
      <c r="BV100" s="442"/>
      <c r="BW100" s="442"/>
      <c r="BX100" s="442"/>
      <c r="BY100" s="442"/>
      <c r="BZ100" s="442"/>
      <c r="CA100" s="442"/>
      <c r="CB100" s="442"/>
      <c r="CC100" s="442"/>
      <c r="CD100" s="442"/>
      <c r="CE100" s="442"/>
      <c r="CF100" s="442"/>
      <c r="CG100" s="442"/>
      <c r="CH100" s="442"/>
      <c r="CI100" s="442"/>
      <c r="CJ100" s="442"/>
      <c r="CK100" s="442"/>
      <c r="CL100" s="442"/>
      <c r="CM100" s="442"/>
      <c r="CN100" s="442"/>
      <c r="CO100" s="442"/>
      <c r="CP100" s="442"/>
      <c r="CQ100" s="442"/>
      <c r="CR100" s="442"/>
      <c r="CS100" s="442"/>
      <c r="CT100" s="442"/>
      <c r="CU100" s="442"/>
      <c r="CV100" s="442"/>
      <c r="CW100" s="442"/>
      <c r="CX100" s="442"/>
      <c r="CY100" s="442"/>
      <c r="CZ100" s="442"/>
      <c r="DA100" s="442"/>
    </row>
    <row r="101" spans="1:105" s="6" customFormat="1" ht="6" customHeight="1" x14ac:dyDescent="0.2">
      <c r="X101" s="11"/>
      <c r="Y101" s="11"/>
      <c r="Z101" s="11"/>
      <c r="AA101" s="11"/>
      <c r="AB101" s="11"/>
      <c r="AC101" s="11"/>
      <c r="AD101" s="11"/>
      <c r="AE101" s="11"/>
      <c r="AF101" s="11"/>
      <c r="AG101" s="11"/>
      <c r="AH101" s="11"/>
      <c r="AI101" s="11"/>
      <c r="AJ101" s="11"/>
      <c r="AK101" s="11"/>
      <c r="AL101" s="11"/>
      <c r="AM101" s="11"/>
      <c r="AN101" s="11"/>
      <c r="AO101" s="11"/>
      <c r="AP101" s="11"/>
      <c r="AQ101" s="11"/>
      <c r="AR101" s="11"/>
      <c r="AS101" s="11"/>
      <c r="AT101" s="11"/>
      <c r="AU101" s="11"/>
      <c r="AV101" s="11"/>
      <c r="AW101" s="11"/>
      <c r="AX101" s="11"/>
      <c r="AY101" s="11"/>
      <c r="AZ101" s="11"/>
      <c r="BA101" s="11"/>
      <c r="BB101" s="11"/>
      <c r="BC101" s="11"/>
      <c r="BD101" s="11"/>
      <c r="BE101" s="11"/>
      <c r="BF101" s="11"/>
      <c r="BG101" s="11"/>
      <c r="BH101" s="11"/>
      <c r="BI101" s="11"/>
      <c r="BJ101" s="11"/>
      <c r="BK101" s="11"/>
      <c r="BL101" s="11"/>
      <c r="BM101" s="11"/>
      <c r="BN101" s="11"/>
      <c r="BO101" s="11"/>
      <c r="BP101" s="11"/>
      <c r="BQ101" s="11"/>
      <c r="BR101" s="11"/>
      <c r="BS101" s="11"/>
      <c r="BT101" s="11"/>
      <c r="BU101" s="11"/>
      <c r="BV101" s="11"/>
      <c r="BW101" s="11"/>
      <c r="BX101" s="11"/>
      <c r="BY101" s="11"/>
      <c r="BZ101" s="11"/>
      <c r="CA101" s="11"/>
      <c r="CB101" s="11"/>
      <c r="CC101" s="11"/>
      <c r="CD101" s="11"/>
      <c r="CE101" s="11"/>
      <c r="CF101" s="11"/>
      <c r="CG101" s="11"/>
      <c r="CH101" s="11"/>
      <c r="CI101" s="11"/>
      <c r="CJ101" s="11"/>
      <c r="CK101" s="11"/>
      <c r="CL101" s="11"/>
      <c r="CM101" s="11"/>
      <c r="CN101" s="11"/>
      <c r="CO101" s="11"/>
      <c r="CP101" s="11"/>
      <c r="CQ101" s="11"/>
      <c r="CR101" s="11"/>
      <c r="CS101" s="11"/>
      <c r="CT101" s="11"/>
      <c r="CU101" s="11"/>
      <c r="CV101" s="11"/>
      <c r="CW101" s="11"/>
      <c r="CX101" s="11"/>
      <c r="CY101" s="11"/>
      <c r="CZ101" s="11"/>
      <c r="DA101" s="11"/>
    </row>
    <row r="102" spans="1:105" s="6" customFormat="1" ht="14.25" x14ac:dyDescent="0.2">
      <c r="A102" s="443" t="s">
        <v>10</v>
      </c>
      <c r="B102" s="443"/>
      <c r="C102" s="443"/>
      <c r="D102" s="443"/>
      <c r="E102" s="443"/>
      <c r="F102" s="443"/>
      <c r="G102" s="443"/>
      <c r="H102" s="443"/>
      <c r="I102" s="443"/>
      <c r="J102" s="443"/>
      <c r="K102" s="443"/>
      <c r="L102" s="443"/>
      <c r="M102" s="443"/>
      <c r="N102" s="443"/>
      <c r="O102" s="443"/>
      <c r="P102" s="443"/>
      <c r="Q102" s="443"/>
      <c r="R102" s="443"/>
      <c r="S102" s="443"/>
      <c r="T102" s="443"/>
      <c r="U102" s="443"/>
      <c r="V102" s="443"/>
      <c r="W102" s="443"/>
      <c r="X102" s="443"/>
      <c r="Y102" s="443"/>
      <c r="Z102" s="443"/>
      <c r="AA102" s="443"/>
      <c r="AB102" s="443"/>
      <c r="AC102" s="443"/>
      <c r="AD102" s="443"/>
      <c r="AE102" s="443"/>
      <c r="AF102" s="443"/>
      <c r="AG102" s="443"/>
      <c r="AH102" s="443"/>
      <c r="AI102" s="443"/>
      <c r="AJ102" s="443"/>
      <c r="AK102" s="443"/>
      <c r="AL102" s="443"/>
      <c r="AM102" s="443"/>
      <c r="AN102" s="443"/>
      <c r="AO102" s="443"/>
      <c r="AP102" s="444" t="s">
        <v>118</v>
      </c>
      <c r="AQ102" s="444"/>
      <c r="AR102" s="444"/>
      <c r="AS102" s="444"/>
      <c r="AT102" s="444"/>
      <c r="AU102" s="444"/>
      <c r="AV102" s="444"/>
      <c r="AW102" s="444"/>
      <c r="AX102" s="444"/>
      <c r="AY102" s="444"/>
      <c r="AZ102" s="444"/>
      <c r="BA102" s="444"/>
      <c r="BB102" s="444"/>
      <c r="BC102" s="444"/>
      <c r="BD102" s="444"/>
      <c r="BE102" s="444"/>
      <c r="BF102" s="444"/>
      <c r="BG102" s="444"/>
      <c r="BH102" s="444"/>
      <c r="BI102" s="444"/>
      <c r="BJ102" s="444"/>
      <c r="BK102" s="444"/>
      <c r="BL102" s="444"/>
      <c r="BM102" s="444"/>
      <c r="BN102" s="444"/>
      <c r="BO102" s="444"/>
      <c r="BP102" s="444"/>
      <c r="BQ102" s="444"/>
      <c r="BR102" s="444"/>
      <c r="BS102" s="444"/>
      <c r="BT102" s="444"/>
      <c r="BU102" s="444"/>
      <c r="BV102" s="444"/>
      <c r="BW102" s="444"/>
      <c r="BX102" s="444"/>
      <c r="BY102" s="444"/>
      <c r="BZ102" s="444"/>
      <c r="CA102" s="444"/>
      <c r="CB102" s="444"/>
      <c r="CC102" s="444"/>
      <c r="CD102" s="444"/>
      <c r="CE102" s="444"/>
      <c r="CF102" s="444"/>
      <c r="CG102" s="444"/>
      <c r="CH102" s="444"/>
      <c r="CI102" s="444"/>
      <c r="CJ102" s="444"/>
      <c r="CK102" s="444"/>
      <c r="CL102" s="444"/>
      <c r="CM102" s="444"/>
      <c r="CN102" s="444"/>
      <c r="CO102" s="444"/>
      <c r="CP102" s="444"/>
      <c r="CQ102" s="444"/>
      <c r="CR102" s="444"/>
      <c r="CS102" s="444"/>
      <c r="CT102" s="444"/>
      <c r="CU102" s="444"/>
      <c r="CV102" s="444"/>
      <c r="CW102" s="444"/>
      <c r="CX102" s="444"/>
      <c r="CY102" s="444"/>
      <c r="CZ102" s="444"/>
      <c r="DA102" s="444"/>
    </row>
    <row r="103" spans="1:105" ht="10.5" customHeight="1" x14ac:dyDescent="0.25"/>
    <row r="104" spans="1:105" s="3" customFormat="1" ht="45" customHeight="1" x14ac:dyDescent="0.2">
      <c r="A104" s="466" t="s">
        <v>0</v>
      </c>
      <c r="B104" s="467"/>
      <c r="C104" s="467"/>
      <c r="D104" s="467"/>
      <c r="E104" s="467"/>
      <c r="F104" s="467"/>
      <c r="G104" s="468"/>
      <c r="H104" s="466" t="s">
        <v>50</v>
      </c>
      <c r="I104" s="467"/>
      <c r="J104" s="467"/>
      <c r="K104" s="467"/>
      <c r="L104" s="467"/>
      <c r="M104" s="467"/>
      <c r="N104" s="467"/>
      <c r="O104" s="467"/>
      <c r="P104" s="467"/>
      <c r="Q104" s="467"/>
      <c r="R104" s="467"/>
      <c r="S104" s="467"/>
      <c r="T104" s="467"/>
      <c r="U104" s="467"/>
      <c r="V104" s="467"/>
      <c r="W104" s="467"/>
      <c r="X104" s="467"/>
      <c r="Y104" s="467"/>
      <c r="Z104" s="467"/>
      <c r="AA104" s="467"/>
      <c r="AB104" s="467"/>
      <c r="AC104" s="467"/>
      <c r="AD104" s="467"/>
      <c r="AE104" s="467"/>
      <c r="AF104" s="467"/>
      <c r="AG104" s="467"/>
      <c r="AH104" s="467"/>
      <c r="AI104" s="467"/>
      <c r="AJ104" s="467"/>
      <c r="AK104" s="467"/>
      <c r="AL104" s="467"/>
      <c r="AM104" s="467"/>
      <c r="AN104" s="467"/>
      <c r="AO104" s="467"/>
      <c r="AP104" s="467"/>
      <c r="AQ104" s="467"/>
      <c r="AR104" s="467"/>
      <c r="AS104" s="467"/>
      <c r="AT104" s="467"/>
      <c r="AU104" s="467"/>
      <c r="AV104" s="467"/>
      <c r="AW104" s="467"/>
      <c r="AX104" s="467"/>
      <c r="AY104" s="467"/>
      <c r="AZ104" s="467"/>
      <c r="BA104" s="467"/>
      <c r="BB104" s="467"/>
      <c r="BC104" s="468"/>
      <c r="BD104" s="466" t="s">
        <v>51</v>
      </c>
      <c r="BE104" s="467"/>
      <c r="BF104" s="467"/>
      <c r="BG104" s="467"/>
      <c r="BH104" s="467"/>
      <c r="BI104" s="467"/>
      <c r="BJ104" s="467"/>
      <c r="BK104" s="467"/>
      <c r="BL104" s="467"/>
      <c r="BM104" s="467"/>
      <c r="BN104" s="467"/>
      <c r="BO104" s="467"/>
      <c r="BP104" s="467"/>
      <c r="BQ104" s="467"/>
      <c r="BR104" s="467"/>
      <c r="BS104" s="468"/>
      <c r="BT104" s="466" t="s">
        <v>52</v>
      </c>
      <c r="BU104" s="467"/>
      <c r="BV104" s="467"/>
      <c r="BW104" s="467"/>
      <c r="BX104" s="467"/>
      <c r="BY104" s="467"/>
      <c r="BZ104" s="467"/>
      <c r="CA104" s="467"/>
      <c r="CB104" s="467"/>
      <c r="CC104" s="467"/>
      <c r="CD104" s="467"/>
      <c r="CE104" s="467"/>
      <c r="CF104" s="467"/>
      <c r="CG104" s="467"/>
      <c r="CH104" s="467"/>
      <c r="CI104" s="468"/>
      <c r="CJ104" s="466" t="s">
        <v>49</v>
      </c>
      <c r="CK104" s="467"/>
      <c r="CL104" s="467"/>
      <c r="CM104" s="467"/>
      <c r="CN104" s="467"/>
      <c r="CO104" s="467"/>
      <c r="CP104" s="467"/>
      <c r="CQ104" s="467"/>
      <c r="CR104" s="467"/>
      <c r="CS104" s="467"/>
      <c r="CT104" s="467"/>
      <c r="CU104" s="467"/>
      <c r="CV104" s="467"/>
      <c r="CW104" s="467"/>
      <c r="CX104" s="467"/>
      <c r="CY104" s="467"/>
      <c r="CZ104" s="467"/>
      <c r="DA104" s="468"/>
    </row>
    <row r="105" spans="1:105" s="4" customFormat="1" ht="12.75" x14ac:dyDescent="0.2">
      <c r="A105" s="472">
        <v>1</v>
      </c>
      <c r="B105" s="472"/>
      <c r="C105" s="472"/>
      <c r="D105" s="472"/>
      <c r="E105" s="472"/>
      <c r="F105" s="472"/>
      <c r="G105" s="472"/>
      <c r="H105" s="472">
        <v>2</v>
      </c>
      <c r="I105" s="472"/>
      <c r="J105" s="472"/>
      <c r="K105" s="472"/>
      <c r="L105" s="472"/>
      <c r="M105" s="472"/>
      <c r="N105" s="472"/>
      <c r="O105" s="472"/>
      <c r="P105" s="472"/>
      <c r="Q105" s="472"/>
      <c r="R105" s="472"/>
      <c r="S105" s="472"/>
      <c r="T105" s="472"/>
      <c r="U105" s="472"/>
      <c r="V105" s="472"/>
      <c r="W105" s="472"/>
      <c r="X105" s="472"/>
      <c r="Y105" s="472"/>
      <c r="Z105" s="472"/>
      <c r="AA105" s="472"/>
      <c r="AB105" s="472"/>
      <c r="AC105" s="472"/>
      <c r="AD105" s="472"/>
      <c r="AE105" s="472"/>
      <c r="AF105" s="472"/>
      <c r="AG105" s="472"/>
      <c r="AH105" s="472"/>
      <c r="AI105" s="472"/>
      <c r="AJ105" s="472"/>
      <c r="AK105" s="472"/>
      <c r="AL105" s="472"/>
      <c r="AM105" s="472"/>
      <c r="AN105" s="472"/>
      <c r="AO105" s="472"/>
      <c r="AP105" s="472"/>
      <c r="AQ105" s="472"/>
      <c r="AR105" s="472"/>
      <c r="AS105" s="472"/>
      <c r="AT105" s="472"/>
      <c r="AU105" s="472"/>
      <c r="AV105" s="472"/>
      <c r="AW105" s="472"/>
      <c r="AX105" s="472"/>
      <c r="AY105" s="472"/>
      <c r="AZ105" s="472"/>
      <c r="BA105" s="472"/>
      <c r="BB105" s="472"/>
      <c r="BC105" s="472"/>
      <c r="BD105" s="472">
        <v>3</v>
      </c>
      <c r="BE105" s="472"/>
      <c r="BF105" s="472"/>
      <c r="BG105" s="472"/>
      <c r="BH105" s="472"/>
      <c r="BI105" s="472"/>
      <c r="BJ105" s="472"/>
      <c r="BK105" s="472"/>
      <c r="BL105" s="472"/>
      <c r="BM105" s="472"/>
      <c r="BN105" s="472"/>
      <c r="BO105" s="472"/>
      <c r="BP105" s="472"/>
      <c r="BQ105" s="472"/>
      <c r="BR105" s="472"/>
      <c r="BS105" s="472"/>
      <c r="BT105" s="472">
        <v>4</v>
      </c>
      <c r="BU105" s="472"/>
      <c r="BV105" s="472"/>
      <c r="BW105" s="472"/>
      <c r="BX105" s="472"/>
      <c r="BY105" s="472"/>
      <c r="BZ105" s="472"/>
      <c r="CA105" s="472"/>
      <c r="CB105" s="472"/>
      <c r="CC105" s="472"/>
      <c r="CD105" s="472"/>
      <c r="CE105" s="472"/>
      <c r="CF105" s="472"/>
      <c r="CG105" s="472"/>
      <c r="CH105" s="472"/>
      <c r="CI105" s="472"/>
      <c r="CJ105" s="472">
        <v>5</v>
      </c>
      <c r="CK105" s="472"/>
      <c r="CL105" s="472"/>
      <c r="CM105" s="472"/>
      <c r="CN105" s="472"/>
      <c r="CO105" s="472"/>
      <c r="CP105" s="472"/>
      <c r="CQ105" s="472"/>
      <c r="CR105" s="472"/>
      <c r="CS105" s="472"/>
      <c r="CT105" s="472"/>
      <c r="CU105" s="472"/>
      <c r="CV105" s="472"/>
      <c r="CW105" s="472"/>
      <c r="CX105" s="472"/>
      <c r="CY105" s="472"/>
      <c r="CZ105" s="472"/>
      <c r="DA105" s="472"/>
    </row>
    <row r="106" spans="1:105" s="5" customFormat="1" ht="15" customHeight="1" x14ac:dyDescent="0.2">
      <c r="A106" s="411" t="s">
        <v>26</v>
      </c>
      <c r="B106" s="411"/>
      <c r="C106" s="411"/>
      <c r="D106" s="411"/>
      <c r="E106" s="411"/>
      <c r="F106" s="411"/>
      <c r="G106" s="411"/>
      <c r="H106" s="418"/>
      <c r="I106" s="418"/>
      <c r="J106" s="418"/>
      <c r="K106" s="418"/>
      <c r="L106" s="418"/>
      <c r="M106" s="418"/>
      <c r="N106" s="418"/>
      <c r="O106" s="418"/>
      <c r="P106" s="418"/>
      <c r="Q106" s="418"/>
      <c r="R106" s="418"/>
      <c r="S106" s="418"/>
      <c r="T106" s="418"/>
      <c r="U106" s="418"/>
      <c r="V106" s="418"/>
      <c r="W106" s="418"/>
      <c r="X106" s="418"/>
      <c r="Y106" s="418"/>
      <c r="Z106" s="418"/>
      <c r="AA106" s="418"/>
      <c r="AB106" s="418"/>
      <c r="AC106" s="418"/>
      <c r="AD106" s="418"/>
      <c r="AE106" s="418"/>
      <c r="AF106" s="418"/>
      <c r="AG106" s="418"/>
      <c r="AH106" s="418"/>
      <c r="AI106" s="418"/>
      <c r="AJ106" s="418"/>
      <c r="AK106" s="418"/>
      <c r="AL106" s="418"/>
      <c r="AM106" s="418"/>
      <c r="AN106" s="418"/>
      <c r="AO106" s="418"/>
      <c r="AP106" s="418"/>
      <c r="AQ106" s="418"/>
      <c r="AR106" s="418"/>
      <c r="AS106" s="418"/>
      <c r="AT106" s="418"/>
      <c r="AU106" s="418"/>
      <c r="AV106" s="418"/>
      <c r="AW106" s="418"/>
      <c r="AX106" s="418"/>
      <c r="AY106" s="418"/>
      <c r="AZ106" s="418"/>
      <c r="BA106" s="418"/>
      <c r="BB106" s="418"/>
      <c r="BC106" s="418"/>
      <c r="BD106" s="404"/>
      <c r="BE106" s="404"/>
      <c r="BF106" s="404"/>
      <c r="BG106" s="404"/>
      <c r="BH106" s="404"/>
      <c r="BI106" s="404"/>
      <c r="BJ106" s="404"/>
      <c r="BK106" s="404"/>
      <c r="BL106" s="404"/>
      <c r="BM106" s="404"/>
      <c r="BN106" s="404"/>
      <c r="BO106" s="404"/>
      <c r="BP106" s="404"/>
      <c r="BQ106" s="404"/>
      <c r="BR106" s="404"/>
      <c r="BS106" s="404"/>
      <c r="BT106" s="404"/>
      <c r="BU106" s="404"/>
      <c r="BV106" s="404"/>
      <c r="BW106" s="404"/>
      <c r="BX106" s="404"/>
      <c r="BY106" s="404"/>
      <c r="BZ106" s="404"/>
      <c r="CA106" s="404"/>
      <c r="CB106" s="404"/>
      <c r="CC106" s="404"/>
      <c r="CD106" s="404"/>
      <c r="CE106" s="404"/>
      <c r="CF106" s="404"/>
      <c r="CG106" s="404"/>
      <c r="CH106" s="404"/>
      <c r="CI106" s="404"/>
      <c r="CJ106" s="551"/>
      <c r="CK106" s="551"/>
      <c r="CL106" s="551"/>
      <c r="CM106" s="551"/>
      <c r="CN106" s="551"/>
      <c r="CO106" s="551"/>
      <c r="CP106" s="551"/>
      <c r="CQ106" s="551"/>
      <c r="CR106" s="551"/>
      <c r="CS106" s="551"/>
      <c r="CT106" s="551"/>
      <c r="CU106" s="551"/>
      <c r="CV106" s="551"/>
      <c r="CW106" s="551"/>
      <c r="CX106" s="551"/>
      <c r="CY106" s="551"/>
      <c r="CZ106" s="551"/>
      <c r="DA106" s="551"/>
    </row>
    <row r="107" spans="1:105" s="5" customFormat="1" ht="15" customHeight="1" x14ac:dyDescent="0.2">
      <c r="A107" s="411" t="s">
        <v>30</v>
      </c>
      <c r="B107" s="411"/>
      <c r="C107" s="411"/>
      <c r="D107" s="411"/>
      <c r="E107" s="411"/>
      <c r="F107" s="411"/>
      <c r="G107" s="411"/>
      <c r="H107" s="418"/>
      <c r="I107" s="418"/>
      <c r="J107" s="418"/>
      <c r="K107" s="418"/>
      <c r="L107" s="418"/>
      <c r="M107" s="418"/>
      <c r="N107" s="418"/>
      <c r="O107" s="418"/>
      <c r="P107" s="418"/>
      <c r="Q107" s="418"/>
      <c r="R107" s="418"/>
      <c r="S107" s="418"/>
      <c r="T107" s="418"/>
      <c r="U107" s="418"/>
      <c r="V107" s="418"/>
      <c r="W107" s="418"/>
      <c r="X107" s="418"/>
      <c r="Y107" s="418"/>
      <c r="Z107" s="418"/>
      <c r="AA107" s="418"/>
      <c r="AB107" s="418"/>
      <c r="AC107" s="418"/>
      <c r="AD107" s="418"/>
      <c r="AE107" s="418"/>
      <c r="AF107" s="418"/>
      <c r="AG107" s="418"/>
      <c r="AH107" s="418"/>
      <c r="AI107" s="418"/>
      <c r="AJ107" s="418"/>
      <c r="AK107" s="418"/>
      <c r="AL107" s="418"/>
      <c r="AM107" s="418"/>
      <c r="AN107" s="418"/>
      <c r="AO107" s="418"/>
      <c r="AP107" s="418"/>
      <c r="AQ107" s="418"/>
      <c r="AR107" s="418"/>
      <c r="AS107" s="418"/>
      <c r="AT107" s="418"/>
      <c r="AU107" s="418"/>
      <c r="AV107" s="418"/>
      <c r="AW107" s="418"/>
      <c r="AX107" s="418"/>
      <c r="AY107" s="418"/>
      <c r="AZ107" s="418"/>
      <c r="BA107" s="418"/>
      <c r="BB107" s="418"/>
      <c r="BC107" s="418"/>
      <c r="BD107" s="404"/>
      <c r="BE107" s="404"/>
      <c r="BF107" s="404"/>
      <c r="BG107" s="404"/>
      <c r="BH107" s="404"/>
      <c r="BI107" s="404"/>
      <c r="BJ107" s="404"/>
      <c r="BK107" s="404"/>
      <c r="BL107" s="404"/>
      <c r="BM107" s="404"/>
      <c r="BN107" s="404"/>
      <c r="BO107" s="404"/>
      <c r="BP107" s="404"/>
      <c r="BQ107" s="404"/>
      <c r="BR107" s="404"/>
      <c r="BS107" s="404"/>
      <c r="BT107" s="404"/>
      <c r="BU107" s="404"/>
      <c r="BV107" s="404"/>
      <c r="BW107" s="404"/>
      <c r="BX107" s="404"/>
      <c r="BY107" s="404"/>
      <c r="BZ107" s="404"/>
      <c r="CA107" s="404"/>
      <c r="CB107" s="404"/>
      <c r="CC107" s="404"/>
      <c r="CD107" s="404"/>
      <c r="CE107" s="404"/>
      <c r="CF107" s="404"/>
      <c r="CG107" s="404"/>
      <c r="CH107" s="404"/>
      <c r="CI107" s="404"/>
      <c r="CJ107" s="551"/>
      <c r="CK107" s="551"/>
      <c r="CL107" s="551"/>
      <c r="CM107" s="551"/>
      <c r="CN107" s="551"/>
      <c r="CO107" s="551"/>
      <c r="CP107" s="551"/>
      <c r="CQ107" s="551"/>
      <c r="CR107" s="551"/>
      <c r="CS107" s="551"/>
      <c r="CT107" s="551"/>
      <c r="CU107" s="551"/>
      <c r="CV107" s="551"/>
      <c r="CW107" s="551"/>
      <c r="CX107" s="551"/>
      <c r="CY107" s="551"/>
      <c r="CZ107" s="551"/>
      <c r="DA107" s="551"/>
    </row>
    <row r="108" spans="1:105" s="5" customFormat="1" ht="15" customHeight="1" x14ac:dyDescent="0.2">
      <c r="A108" s="411"/>
      <c r="B108" s="411"/>
      <c r="C108" s="411"/>
      <c r="D108" s="411"/>
      <c r="E108" s="411"/>
      <c r="F108" s="411"/>
      <c r="G108" s="411"/>
      <c r="H108" s="473" t="s">
        <v>7</v>
      </c>
      <c r="I108" s="473"/>
      <c r="J108" s="473"/>
      <c r="K108" s="473"/>
      <c r="L108" s="473"/>
      <c r="M108" s="473"/>
      <c r="N108" s="473"/>
      <c r="O108" s="473"/>
      <c r="P108" s="473"/>
      <c r="Q108" s="473"/>
      <c r="R108" s="473"/>
      <c r="S108" s="473"/>
      <c r="T108" s="473"/>
      <c r="U108" s="473"/>
      <c r="V108" s="473"/>
      <c r="W108" s="473"/>
      <c r="X108" s="473"/>
      <c r="Y108" s="473"/>
      <c r="Z108" s="473"/>
      <c r="AA108" s="473"/>
      <c r="AB108" s="473"/>
      <c r="AC108" s="473"/>
      <c r="AD108" s="473"/>
      <c r="AE108" s="473"/>
      <c r="AF108" s="473"/>
      <c r="AG108" s="473"/>
      <c r="AH108" s="473"/>
      <c r="AI108" s="473"/>
      <c r="AJ108" s="473"/>
      <c r="AK108" s="473"/>
      <c r="AL108" s="473"/>
      <c r="AM108" s="473"/>
      <c r="AN108" s="473"/>
      <c r="AO108" s="473"/>
      <c r="AP108" s="473"/>
      <c r="AQ108" s="473"/>
      <c r="AR108" s="473"/>
      <c r="AS108" s="473"/>
      <c r="AT108" s="473"/>
      <c r="AU108" s="473"/>
      <c r="AV108" s="473"/>
      <c r="AW108" s="473"/>
      <c r="AX108" s="473"/>
      <c r="AY108" s="473"/>
      <c r="AZ108" s="473"/>
      <c r="BA108" s="473"/>
      <c r="BB108" s="473"/>
      <c r="BC108" s="474"/>
      <c r="BD108" s="404" t="s">
        <v>8</v>
      </c>
      <c r="BE108" s="404"/>
      <c r="BF108" s="404"/>
      <c r="BG108" s="404"/>
      <c r="BH108" s="404"/>
      <c r="BI108" s="404"/>
      <c r="BJ108" s="404"/>
      <c r="BK108" s="404"/>
      <c r="BL108" s="404"/>
      <c r="BM108" s="404"/>
      <c r="BN108" s="404"/>
      <c r="BO108" s="404"/>
      <c r="BP108" s="404"/>
      <c r="BQ108" s="404"/>
      <c r="BR108" s="404"/>
      <c r="BS108" s="404"/>
      <c r="BT108" s="404" t="s">
        <v>8</v>
      </c>
      <c r="BU108" s="404"/>
      <c r="BV108" s="404"/>
      <c r="BW108" s="404"/>
      <c r="BX108" s="404"/>
      <c r="BY108" s="404"/>
      <c r="BZ108" s="404"/>
      <c r="CA108" s="404"/>
      <c r="CB108" s="404"/>
      <c r="CC108" s="404"/>
      <c r="CD108" s="404"/>
      <c r="CE108" s="404"/>
      <c r="CF108" s="404"/>
      <c r="CG108" s="404"/>
      <c r="CH108" s="404"/>
      <c r="CI108" s="404"/>
      <c r="CJ108" s="551"/>
      <c r="CK108" s="551"/>
      <c r="CL108" s="551"/>
      <c r="CM108" s="551"/>
      <c r="CN108" s="551"/>
      <c r="CO108" s="551"/>
      <c r="CP108" s="551"/>
      <c r="CQ108" s="551"/>
      <c r="CR108" s="551"/>
      <c r="CS108" s="551"/>
      <c r="CT108" s="551"/>
      <c r="CU108" s="551"/>
      <c r="CV108" s="551"/>
      <c r="CW108" s="551"/>
      <c r="CX108" s="551"/>
      <c r="CY108" s="551"/>
      <c r="CZ108" s="551"/>
      <c r="DA108" s="551"/>
    </row>
    <row r="110" spans="1:105" s="6" customFormat="1" ht="27" customHeight="1" x14ac:dyDescent="0.2">
      <c r="A110" s="659" t="s">
        <v>56</v>
      </c>
      <c r="B110" s="659"/>
      <c r="C110" s="659"/>
      <c r="D110" s="659"/>
      <c r="E110" s="659"/>
      <c r="F110" s="659"/>
      <c r="G110" s="659"/>
      <c r="H110" s="659"/>
      <c r="I110" s="659"/>
      <c r="J110" s="659"/>
      <c r="K110" s="659"/>
      <c r="L110" s="659"/>
      <c r="M110" s="659"/>
      <c r="N110" s="659"/>
      <c r="O110" s="659"/>
      <c r="P110" s="659"/>
      <c r="Q110" s="659"/>
      <c r="R110" s="659"/>
      <c r="S110" s="659"/>
      <c r="T110" s="659"/>
      <c r="U110" s="659"/>
      <c r="V110" s="659"/>
      <c r="W110" s="659"/>
      <c r="X110" s="659"/>
      <c r="Y110" s="659"/>
      <c r="Z110" s="659"/>
      <c r="AA110" s="659"/>
      <c r="AB110" s="659"/>
      <c r="AC110" s="659"/>
      <c r="AD110" s="659"/>
      <c r="AE110" s="659"/>
      <c r="AF110" s="659"/>
      <c r="AG110" s="659"/>
      <c r="AH110" s="659"/>
      <c r="AI110" s="659"/>
      <c r="AJ110" s="659"/>
      <c r="AK110" s="659"/>
      <c r="AL110" s="659"/>
      <c r="AM110" s="659"/>
      <c r="AN110" s="659"/>
      <c r="AO110" s="659"/>
      <c r="AP110" s="659"/>
      <c r="AQ110" s="659"/>
      <c r="AR110" s="659"/>
      <c r="AS110" s="659"/>
      <c r="AT110" s="659"/>
      <c r="AU110" s="659"/>
      <c r="AV110" s="659"/>
      <c r="AW110" s="659"/>
      <c r="AX110" s="659"/>
      <c r="AY110" s="659"/>
      <c r="AZ110" s="659"/>
      <c r="BA110" s="659"/>
      <c r="BB110" s="659"/>
      <c r="BC110" s="659"/>
      <c r="BD110" s="659"/>
      <c r="BE110" s="659"/>
      <c r="BF110" s="659"/>
      <c r="BG110" s="659"/>
      <c r="BH110" s="659"/>
      <c r="BI110" s="659"/>
      <c r="BJ110" s="659"/>
      <c r="BK110" s="659"/>
      <c r="BL110" s="659"/>
      <c r="BM110" s="659"/>
      <c r="BN110" s="659"/>
      <c r="BO110" s="659"/>
      <c r="BP110" s="659"/>
      <c r="BQ110" s="659"/>
      <c r="BR110" s="659"/>
      <c r="BS110" s="659"/>
      <c r="BT110" s="659"/>
      <c r="BU110" s="659"/>
      <c r="BV110" s="659"/>
      <c r="BW110" s="659"/>
      <c r="BX110" s="659"/>
      <c r="BY110" s="659"/>
      <c r="BZ110" s="659"/>
      <c r="CA110" s="659"/>
      <c r="CB110" s="659"/>
      <c r="CC110" s="659"/>
      <c r="CD110" s="659"/>
      <c r="CE110" s="659"/>
      <c r="CF110" s="659"/>
      <c r="CG110" s="659"/>
      <c r="CH110" s="659"/>
      <c r="CI110" s="659"/>
      <c r="CJ110" s="659"/>
      <c r="CK110" s="659"/>
      <c r="CL110" s="659"/>
      <c r="CM110" s="659"/>
      <c r="CN110" s="659"/>
      <c r="CO110" s="659"/>
      <c r="CP110" s="659"/>
      <c r="CQ110" s="659"/>
      <c r="CR110" s="659"/>
      <c r="CS110" s="659"/>
      <c r="CT110" s="659"/>
      <c r="CU110" s="659"/>
      <c r="CV110" s="659"/>
      <c r="CW110" s="659"/>
      <c r="CX110" s="659"/>
      <c r="CY110" s="659"/>
      <c r="CZ110" s="659"/>
      <c r="DA110" s="659"/>
    </row>
    <row r="111" spans="1:105" ht="6" customHeight="1" x14ac:dyDescent="0.25"/>
    <row r="112" spans="1:105" s="6" customFormat="1" ht="15" x14ac:dyDescent="0.25">
      <c r="A112" s="6" t="s">
        <v>11</v>
      </c>
      <c r="X112" s="678"/>
      <c r="Y112" s="678"/>
      <c r="Z112" s="678"/>
      <c r="AA112" s="678"/>
      <c r="AB112" s="678"/>
      <c r="AC112" s="678"/>
      <c r="AD112" s="678"/>
      <c r="AE112" s="678"/>
      <c r="AF112" s="678"/>
      <c r="AG112" s="678"/>
      <c r="AH112" s="678"/>
      <c r="AI112" s="678"/>
      <c r="AJ112" s="678"/>
      <c r="AK112" s="678"/>
      <c r="AL112" s="678"/>
      <c r="AM112" s="678"/>
      <c r="AN112" s="678"/>
      <c r="AO112" s="678"/>
      <c r="AP112" s="678"/>
      <c r="AQ112" s="678"/>
      <c r="AR112" s="678"/>
      <c r="AS112" s="678"/>
      <c r="AT112" s="678"/>
      <c r="AU112" s="678"/>
      <c r="AV112" s="678"/>
      <c r="AW112" s="678"/>
      <c r="AX112" s="678"/>
      <c r="AY112" s="678"/>
      <c r="AZ112" s="678"/>
      <c r="BA112" s="678"/>
      <c r="BB112" s="678"/>
      <c r="BC112" s="678"/>
      <c r="BD112" s="678"/>
      <c r="BE112" s="678"/>
      <c r="BF112" s="678"/>
      <c r="BG112" s="678"/>
      <c r="BH112" s="678"/>
      <c r="BI112" s="678"/>
      <c r="BJ112" s="678"/>
      <c r="BK112" s="678"/>
      <c r="BL112" s="678"/>
      <c r="BM112" s="678"/>
      <c r="BN112" s="678"/>
      <c r="BO112" s="678"/>
      <c r="BP112" s="678"/>
      <c r="BQ112" s="678"/>
      <c r="BR112" s="678"/>
      <c r="BS112" s="678"/>
      <c r="BT112" s="678"/>
      <c r="BU112" s="678"/>
      <c r="BV112" s="678"/>
      <c r="BW112" s="678"/>
      <c r="BX112" s="678"/>
      <c r="BY112" s="678"/>
      <c r="BZ112" s="678"/>
      <c r="CA112" s="678"/>
      <c r="CB112" s="678"/>
      <c r="CC112" s="678"/>
      <c r="CD112" s="678"/>
      <c r="CE112" s="678"/>
      <c r="CF112" s="678"/>
      <c r="CG112" s="678"/>
      <c r="CH112" s="678"/>
      <c r="CI112" s="678"/>
      <c r="CJ112" s="678"/>
      <c r="CK112" s="678"/>
      <c r="CL112" s="678"/>
      <c r="CM112" s="678"/>
      <c r="CN112" s="678"/>
      <c r="CO112" s="678"/>
      <c r="CP112" s="678"/>
      <c r="CQ112" s="678"/>
      <c r="CR112" s="678"/>
      <c r="CS112" s="678"/>
      <c r="CT112" s="678"/>
      <c r="CU112" s="678"/>
      <c r="CV112" s="678"/>
      <c r="CW112" s="678"/>
      <c r="CX112" s="678"/>
      <c r="CY112" s="678"/>
      <c r="CZ112" s="678"/>
      <c r="DA112" s="678"/>
    </row>
    <row r="113" spans="1:105" s="6" customFormat="1" ht="6" customHeight="1" x14ac:dyDescent="0.2">
      <c r="X113" s="11"/>
      <c r="Y113" s="11"/>
      <c r="Z113" s="11"/>
      <c r="AA113" s="11"/>
      <c r="AB113" s="11"/>
      <c r="AC113" s="11"/>
      <c r="AD113" s="11"/>
      <c r="AE113" s="11"/>
      <c r="AF113" s="11"/>
      <c r="AG113" s="11"/>
      <c r="AH113" s="11"/>
      <c r="AI113" s="11"/>
      <c r="AJ113" s="11"/>
      <c r="AK113" s="11"/>
      <c r="AL113" s="11"/>
      <c r="AM113" s="11"/>
      <c r="AN113" s="11"/>
      <c r="AO113" s="11"/>
      <c r="AP113" s="11"/>
      <c r="AQ113" s="11"/>
      <c r="AR113" s="11"/>
      <c r="AS113" s="11"/>
      <c r="AT113" s="11"/>
      <c r="AU113" s="11"/>
      <c r="AV113" s="11"/>
      <c r="AW113" s="11"/>
      <c r="AX113" s="11"/>
      <c r="AY113" s="11"/>
      <c r="AZ113" s="11"/>
      <c r="BA113" s="11"/>
      <c r="BB113" s="11"/>
      <c r="BC113" s="11"/>
      <c r="BD113" s="11"/>
      <c r="BE113" s="11"/>
      <c r="BF113" s="11"/>
      <c r="BG113" s="11"/>
      <c r="BH113" s="11"/>
      <c r="BI113" s="11"/>
      <c r="BJ113" s="11"/>
      <c r="BK113" s="11"/>
      <c r="BL113" s="11"/>
      <c r="BM113" s="11"/>
      <c r="BN113" s="11"/>
      <c r="BO113" s="11"/>
      <c r="BP113" s="11"/>
      <c r="BQ113" s="11"/>
      <c r="BR113" s="11"/>
      <c r="BS113" s="11"/>
      <c r="BT113" s="11"/>
      <c r="BU113" s="11"/>
      <c r="BV113" s="11"/>
      <c r="BW113" s="11"/>
      <c r="BX113" s="11"/>
      <c r="BY113" s="11"/>
      <c r="BZ113" s="11"/>
      <c r="CA113" s="11"/>
      <c r="CB113" s="11"/>
      <c r="CC113" s="11"/>
      <c r="CD113" s="11"/>
      <c r="CE113" s="11"/>
      <c r="CF113" s="11"/>
      <c r="CG113" s="11"/>
      <c r="CH113" s="11"/>
      <c r="CI113" s="11"/>
      <c r="CJ113" s="11"/>
      <c r="CK113" s="11"/>
      <c r="CL113" s="11"/>
      <c r="CM113" s="11"/>
      <c r="CN113" s="11"/>
      <c r="CO113" s="11"/>
      <c r="CP113" s="11"/>
      <c r="CQ113" s="11"/>
      <c r="CR113" s="11"/>
      <c r="CS113" s="11"/>
      <c r="CT113" s="11"/>
      <c r="CU113" s="11"/>
      <c r="CV113" s="11"/>
      <c r="CW113" s="11"/>
      <c r="CX113" s="11"/>
      <c r="CY113" s="11"/>
      <c r="CZ113" s="11"/>
      <c r="DA113" s="11"/>
    </row>
    <row r="114" spans="1:105" s="6" customFormat="1" ht="14.25" x14ac:dyDescent="0.2">
      <c r="A114" s="443" t="s">
        <v>10</v>
      </c>
      <c r="B114" s="443"/>
      <c r="C114" s="443"/>
      <c r="D114" s="443"/>
      <c r="E114" s="443"/>
      <c r="F114" s="443"/>
      <c r="G114" s="443"/>
      <c r="H114" s="443"/>
      <c r="I114" s="443"/>
      <c r="J114" s="443"/>
      <c r="K114" s="443"/>
      <c r="L114" s="443"/>
      <c r="M114" s="443"/>
      <c r="N114" s="443"/>
      <c r="O114" s="443"/>
      <c r="P114" s="443"/>
      <c r="Q114" s="443"/>
      <c r="R114" s="443"/>
      <c r="S114" s="443"/>
      <c r="T114" s="443"/>
      <c r="U114" s="443"/>
      <c r="V114" s="443"/>
      <c r="W114" s="443"/>
      <c r="X114" s="443"/>
      <c r="Y114" s="443"/>
      <c r="Z114" s="443"/>
      <c r="AA114" s="443"/>
      <c r="AB114" s="443"/>
      <c r="AC114" s="443"/>
      <c r="AD114" s="443"/>
      <c r="AE114" s="443"/>
      <c r="AF114" s="443"/>
      <c r="AG114" s="443"/>
      <c r="AH114" s="443"/>
      <c r="AI114" s="443"/>
      <c r="AJ114" s="443"/>
      <c r="AK114" s="443"/>
      <c r="AL114" s="443"/>
      <c r="AM114" s="443"/>
      <c r="AN114" s="443"/>
      <c r="AO114" s="443"/>
      <c r="AP114" s="444" t="s">
        <v>118</v>
      </c>
      <c r="AQ114" s="444"/>
      <c r="AR114" s="444"/>
      <c r="AS114" s="444"/>
      <c r="AT114" s="444"/>
      <c r="AU114" s="444"/>
      <c r="AV114" s="444"/>
      <c r="AW114" s="444"/>
      <c r="AX114" s="444"/>
      <c r="AY114" s="444"/>
      <c r="AZ114" s="444"/>
      <c r="BA114" s="444"/>
      <c r="BB114" s="444"/>
      <c r="BC114" s="444"/>
      <c r="BD114" s="444"/>
      <c r="BE114" s="444"/>
      <c r="BF114" s="444"/>
      <c r="BG114" s="444"/>
      <c r="BH114" s="444"/>
      <c r="BI114" s="444"/>
      <c r="BJ114" s="444"/>
      <c r="BK114" s="444"/>
      <c r="BL114" s="444"/>
      <c r="BM114" s="444"/>
      <c r="BN114" s="444"/>
      <c r="BO114" s="444"/>
      <c r="BP114" s="444"/>
      <c r="BQ114" s="444"/>
      <c r="BR114" s="444"/>
      <c r="BS114" s="444"/>
      <c r="BT114" s="444"/>
      <c r="BU114" s="444"/>
      <c r="BV114" s="444"/>
      <c r="BW114" s="444"/>
      <c r="BX114" s="444"/>
      <c r="BY114" s="444"/>
      <c r="BZ114" s="444"/>
      <c r="CA114" s="444"/>
      <c r="CB114" s="444"/>
      <c r="CC114" s="444"/>
      <c r="CD114" s="444"/>
      <c r="CE114" s="444"/>
      <c r="CF114" s="444"/>
      <c r="CG114" s="444"/>
      <c r="CH114" s="444"/>
      <c r="CI114" s="444"/>
      <c r="CJ114" s="444"/>
      <c r="CK114" s="444"/>
      <c r="CL114" s="444"/>
      <c r="CM114" s="444"/>
      <c r="CN114" s="444"/>
      <c r="CO114" s="444"/>
      <c r="CP114" s="444"/>
      <c r="CQ114" s="444"/>
      <c r="CR114" s="444"/>
      <c r="CS114" s="444"/>
      <c r="CT114" s="444"/>
      <c r="CU114" s="444"/>
      <c r="CV114" s="444"/>
      <c r="CW114" s="444"/>
      <c r="CX114" s="444"/>
      <c r="CY114" s="444"/>
      <c r="CZ114" s="444"/>
      <c r="DA114" s="444"/>
    </row>
    <row r="115" spans="1:105" ht="10.5" customHeight="1" x14ac:dyDescent="0.25"/>
    <row r="116" spans="1:105" s="3" customFormat="1" ht="36.75" customHeight="1" x14ac:dyDescent="0.2">
      <c r="A116" s="466" t="s">
        <v>0</v>
      </c>
      <c r="B116" s="467"/>
      <c r="C116" s="467"/>
      <c r="D116" s="467"/>
      <c r="E116" s="467"/>
      <c r="F116" s="467"/>
      <c r="G116" s="468"/>
      <c r="H116" s="466" t="s">
        <v>50</v>
      </c>
      <c r="I116" s="467"/>
      <c r="J116" s="467"/>
      <c r="K116" s="467"/>
      <c r="L116" s="467"/>
      <c r="M116" s="467"/>
      <c r="N116" s="467"/>
      <c r="O116" s="467"/>
      <c r="P116" s="467"/>
      <c r="Q116" s="467"/>
      <c r="R116" s="467"/>
      <c r="S116" s="467"/>
      <c r="T116" s="467"/>
      <c r="U116" s="467"/>
      <c r="V116" s="467"/>
      <c r="W116" s="467"/>
      <c r="X116" s="467"/>
      <c r="Y116" s="467"/>
      <c r="Z116" s="467"/>
      <c r="AA116" s="467"/>
      <c r="AB116" s="467"/>
      <c r="AC116" s="467"/>
      <c r="AD116" s="467"/>
      <c r="AE116" s="467"/>
      <c r="AF116" s="467"/>
      <c r="AG116" s="467"/>
      <c r="AH116" s="467"/>
      <c r="AI116" s="467"/>
      <c r="AJ116" s="467"/>
      <c r="AK116" s="467"/>
      <c r="AL116" s="467"/>
      <c r="AM116" s="467"/>
      <c r="AN116" s="467"/>
      <c r="AO116" s="467"/>
      <c r="AP116" s="467"/>
      <c r="AQ116" s="467"/>
      <c r="AR116" s="467"/>
      <c r="AS116" s="467"/>
      <c r="AT116" s="467"/>
      <c r="AU116" s="467"/>
      <c r="AV116" s="467"/>
      <c r="AW116" s="467"/>
      <c r="AX116" s="467"/>
      <c r="AY116" s="467"/>
      <c r="AZ116" s="467"/>
      <c r="BA116" s="467"/>
      <c r="BB116" s="467"/>
      <c r="BC116" s="468"/>
      <c r="BD116" s="466" t="s">
        <v>51</v>
      </c>
      <c r="BE116" s="467"/>
      <c r="BF116" s="467"/>
      <c r="BG116" s="467"/>
      <c r="BH116" s="467"/>
      <c r="BI116" s="467"/>
      <c r="BJ116" s="467"/>
      <c r="BK116" s="467"/>
      <c r="BL116" s="467"/>
      <c r="BM116" s="467"/>
      <c r="BN116" s="467"/>
      <c r="BO116" s="467"/>
      <c r="BP116" s="467"/>
      <c r="BQ116" s="467"/>
      <c r="BR116" s="467"/>
      <c r="BS116" s="468"/>
      <c r="BT116" s="466" t="s">
        <v>52</v>
      </c>
      <c r="BU116" s="467"/>
      <c r="BV116" s="467"/>
      <c r="BW116" s="467"/>
      <c r="BX116" s="467"/>
      <c r="BY116" s="467"/>
      <c r="BZ116" s="467"/>
      <c r="CA116" s="467"/>
      <c r="CB116" s="467"/>
      <c r="CC116" s="467"/>
      <c r="CD116" s="467"/>
      <c r="CE116" s="467"/>
      <c r="CF116" s="467"/>
      <c r="CG116" s="467"/>
      <c r="CH116" s="467"/>
      <c r="CI116" s="468"/>
      <c r="CJ116" s="466" t="s">
        <v>49</v>
      </c>
      <c r="CK116" s="467"/>
      <c r="CL116" s="467"/>
      <c r="CM116" s="467"/>
      <c r="CN116" s="467"/>
      <c r="CO116" s="467"/>
      <c r="CP116" s="467"/>
      <c r="CQ116" s="467"/>
      <c r="CR116" s="467"/>
      <c r="CS116" s="467"/>
      <c r="CT116" s="467"/>
      <c r="CU116" s="467"/>
      <c r="CV116" s="467"/>
      <c r="CW116" s="467"/>
      <c r="CX116" s="467"/>
      <c r="CY116" s="467"/>
      <c r="CZ116" s="467"/>
      <c r="DA116" s="468"/>
    </row>
    <row r="117" spans="1:105" s="4" customFormat="1" ht="12.75" x14ac:dyDescent="0.2">
      <c r="A117" s="472">
        <v>1</v>
      </c>
      <c r="B117" s="472"/>
      <c r="C117" s="472"/>
      <c r="D117" s="472"/>
      <c r="E117" s="472"/>
      <c r="F117" s="472"/>
      <c r="G117" s="472"/>
      <c r="H117" s="472">
        <v>2</v>
      </c>
      <c r="I117" s="472"/>
      <c r="J117" s="472"/>
      <c r="K117" s="472"/>
      <c r="L117" s="472"/>
      <c r="M117" s="472"/>
      <c r="N117" s="472"/>
      <c r="O117" s="472"/>
      <c r="P117" s="472"/>
      <c r="Q117" s="472"/>
      <c r="R117" s="472"/>
      <c r="S117" s="472"/>
      <c r="T117" s="472"/>
      <c r="U117" s="472"/>
      <c r="V117" s="472"/>
      <c r="W117" s="472"/>
      <c r="X117" s="472"/>
      <c r="Y117" s="472"/>
      <c r="Z117" s="472"/>
      <c r="AA117" s="472"/>
      <c r="AB117" s="472"/>
      <c r="AC117" s="472"/>
      <c r="AD117" s="472"/>
      <c r="AE117" s="472"/>
      <c r="AF117" s="472"/>
      <c r="AG117" s="472"/>
      <c r="AH117" s="472"/>
      <c r="AI117" s="472"/>
      <c r="AJ117" s="472"/>
      <c r="AK117" s="472"/>
      <c r="AL117" s="472"/>
      <c r="AM117" s="472"/>
      <c r="AN117" s="472"/>
      <c r="AO117" s="472"/>
      <c r="AP117" s="472"/>
      <c r="AQ117" s="472"/>
      <c r="AR117" s="472"/>
      <c r="AS117" s="472"/>
      <c r="AT117" s="472"/>
      <c r="AU117" s="472"/>
      <c r="AV117" s="472"/>
      <c r="AW117" s="472"/>
      <c r="AX117" s="472"/>
      <c r="AY117" s="472"/>
      <c r="AZ117" s="472"/>
      <c r="BA117" s="472"/>
      <c r="BB117" s="472"/>
      <c r="BC117" s="472"/>
      <c r="BD117" s="472">
        <v>3</v>
      </c>
      <c r="BE117" s="472"/>
      <c r="BF117" s="472"/>
      <c r="BG117" s="472"/>
      <c r="BH117" s="472"/>
      <c r="BI117" s="472"/>
      <c r="BJ117" s="472"/>
      <c r="BK117" s="472"/>
      <c r="BL117" s="472"/>
      <c r="BM117" s="472"/>
      <c r="BN117" s="472"/>
      <c r="BO117" s="472"/>
      <c r="BP117" s="472"/>
      <c r="BQ117" s="472"/>
      <c r="BR117" s="472"/>
      <c r="BS117" s="472"/>
      <c r="BT117" s="472">
        <v>4</v>
      </c>
      <c r="BU117" s="472"/>
      <c r="BV117" s="472"/>
      <c r="BW117" s="472"/>
      <c r="BX117" s="472"/>
      <c r="BY117" s="472"/>
      <c r="BZ117" s="472"/>
      <c r="CA117" s="472"/>
      <c r="CB117" s="472"/>
      <c r="CC117" s="472"/>
      <c r="CD117" s="472"/>
      <c r="CE117" s="472"/>
      <c r="CF117" s="472"/>
      <c r="CG117" s="472"/>
      <c r="CH117" s="472"/>
      <c r="CI117" s="472"/>
      <c r="CJ117" s="472">
        <v>5</v>
      </c>
      <c r="CK117" s="472"/>
      <c r="CL117" s="472"/>
      <c r="CM117" s="472"/>
      <c r="CN117" s="472"/>
      <c r="CO117" s="472"/>
      <c r="CP117" s="472"/>
      <c r="CQ117" s="472"/>
      <c r="CR117" s="472"/>
      <c r="CS117" s="472"/>
      <c r="CT117" s="472"/>
      <c r="CU117" s="472"/>
      <c r="CV117" s="472"/>
      <c r="CW117" s="472"/>
      <c r="CX117" s="472"/>
      <c r="CY117" s="472"/>
      <c r="CZ117" s="472"/>
      <c r="DA117" s="472"/>
    </row>
    <row r="118" spans="1:105" s="5" customFormat="1" ht="15" customHeight="1" x14ac:dyDescent="0.2">
      <c r="A118" s="411" t="s">
        <v>26</v>
      </c>
      <c r="B118" s="411"/>
      <c r="C118" s="411"/>
      <c r="D118" s="411"/>
      <c r="E118" s="411"/>
      <c r="F118" s="411"/>
      <c r="G118" s="411"/>
      <c r="H118" s="412"/>
      <c r="I118" s="412"/>
      <c r="J118" s="412"/>
      <c r="K118" s="412"/>
      <c r="L118" s="412"/>
      <c r="M118" s="412"/>
      <c r="N118" s="412"/>
      <c r="O118" s="412"/>
      <c r="P118" s="412"/>
      <c r="Q118" s="412"/>
      <c r="R118" s="412"/>
      <c r="S118" s="412"/>
      <c r="T118" s="412"/>
      <c r="U118" s="412"/>
      <c r="V118" s="412"/>
      <c r="W118" s="412"/>
      <c r="X118" s="412"/>
      <c r="Y118" s="412"/>
      <c r="Z118" s="412"/>
      <c r="AA118" s="412"/>
      <c r="AB118" s="412"/>
      <c r="AC118" s="412"/>
      <c r="AD118" s="412"/>
      <c r="AE118" s="412"/>
      <c r="AF118" s="412"/>
      <c r="AG118" s="412"/>
      <c r="AH118" s="412"/>
      <c r="AI118" s="412"/>
      <c r="AJ118" s="412"/>
      <c r="AK118" s="412"/>
      <c r="AL118" s="412"/>
      <c r="AM118" s="412"/>
      <c r="AN118" s="412"/>
      <c r="AO118" s="412"/>
      <c r="AP118" s="412"/>
      <c r="AQ118" s="412"/>
      <c r="AR118" s="412"/>
      <c r="AS118" s="412"/>
      <c r="AT118" s="412"/>
      <c r="AU118" s="412"/>
      <c r="AV118" s="412"/>
      <c r="AW118" s="412"/>
      <c r="AX118" s="412"/>
      <c r="AY118" s="412"/>
      <c r="AZ118" s="412"/>
      <c r="BA118" s="412"/>
      <c r="BB118" s="412"/>
      <c r="BC118" s="412"/>
      <c r="BD118" s="413"/>
      <c r="BE118" s="413"/>
      <c r="BF118" s="413"/>
      <c r="BG118" s="413"/>
      <c r="BH118" s="413"/>
      <c r="BI118" s="413"/>
      <c r="BJ118" s="413"/>
      <c r="BK118" s="413"/>
      <c r="BL118" s="413"/>
      <c r="BM118" s="413"/>
      <c r="BN118" s="413"/>
      <c r="BO118" s="413"/>
      <c r="BP118" s="413"/>
      <c r="BQ118" s="413"/>
      <c r="BR118" s="413"/>
      <c r="BS118" s="413"/>
      <c r="BT118" s="413"/>
      <c r="BU118" s="413"/>
      <c r="BV118" s="413"/>
      <c r="BW118" s="413"/>
      <c r="BX118" s="413"/>
      <c r="BY118" s="413"/>
      <c r="BZ118" s="413"/>
      <c r="CA118" s="413"/>
      <c r="CB118" s="413"/>
      <c r="CC118" s="413"/>
      <c r="CD118" s="413"/>
      <c r="CE118" s="413"/>
      <c r="CF118" s="413"/>
      <c r="CG118" s="413"/>
      <c r="CH118" s="413"/>
      <c r="CI118" s="413"/>
      <c r="CJ118" s="414"/>
      <c r="CK118" s="414"/>
      <c r="CL118" s="414"/>
      <c r="CM118" s="414"/>
      <c r="CN118" s="414"/>
      <c r="CO118" s="414"/>
      <c r="CP118" s="414"/>
      <c r="CQ118" s="414"/>
      <c r="CR118" s="414"/>
      <c r="CS118" s="414"/>
      <c r="CT118" s="414"/>
      <c r="CU118" s="414"/>
      <c r="CV118" s="414"/>
      <c r="CW118" s="414"/>
      <c r="CX118" s="414"/>
      <c r="CY118" s="414"/>
      <c r="CZ118" s="414"/>
      <c r="DA118" s="414"/>
    </row>
    <row r="119" spans="1:105" s="5" customFormat="1" ht="15" customHeight="1" x14ac:dyDescent="0.2">
      <c r="A119" s="411" t="s">
        <v>30</v>
      </c>
      <c r="B119" s="411"/>
      <c r="C119" s="411"/>
      <c r="D119" s="411"/>
      <c r="E119" s="411"/>
      <c r="F119" s="411"/>
      <c r="G119" s="411"/>
      <c r="H119" s="418"/>
      <c r="I119" s="418"/>
      <c r="J119" s="418"/>
      <c r="K119" s="418"/>
      <c r="L119" s="418"/>
      <c r="M119" s="418"/>
      <c r="N119" s="418"/>
      <c r="O119" s="418"/>
      <c r="P119" s="418"/>
      <c r="Q119" s="418"/>
      <c r="R119" s="418"/>
      <c r="S119" s="418"/>
      <c r="T119" s="418"/>
      <c r="U119" s="418"/>
      <c r="V119" s="418"/>
      <c r="W119" s="418"/>
      <c r="X119" s="418"/>
      <c r="Y119" s="418"/>
      <c r="Z119" s="418"/>
      <c r="AA119" s="418"/>
      <c r="AB119" s="418"/>
      <c r="AC119" s="418"/>
      <c r="AD119" s="418"/>
      <c r="AE119" s="418"/>
      <c r="AF119" s="418"/>
      <c r="AG119" s="418"/>
      <c r="AH119" s="418"/>
      <c r="AI119" s="418"/>
      <c r="AJ119" s="418"/>
      <c r="AK119" s="418"/>
      <c r="AL119" s="418"/>
      <c r="AM119" s="418"/>
      <c r="AN119" s="418"/>
      <c r="AO119" s="418"/>
      <c r="AP119" s="418"/>
      <c r="AQ119" s="418"/>
      <c r="AR119" s="418"/>
      <c r="AS119" s="418"/>
      <c r="AT119" s="418"/>
      <c r="AU119" s="418"/>
      <c r="AV119" s="418"/>
      <c r="AW119" s="418"/>
      <c r="AX119" s="418"/>
      <c r="AY119" s="418"/>
      <c r="AZ119" s="418"/>
      <c r="BA119" s="418"/>
      <c r="BB119" s="418"/>
      <c r="BC119" s="418"/>
      <c r="BD119" s="404"/>
      <c r="BE119" s="404"/>
      <c r="BF119" s="404"/>
      <c r="BG119" s="404"/>
      <c r="BH119" s="404"/>
      <c r="BI119" s="404"/>
      <c r="BJ119" s="404"/>
      <c r="BK119" s="404"/>
      <c r="BL119" s="404"/>
      <c r="BM119" s="404"/>
      <c r="BN119" s="404"/>
      <c r="BO119" s="404"/>
      <c r="BP119" s="404"/>
      <c r="BQ119" s="404"/>
      <c r="BR119" s="404"/>
      <c r="BS119" s="404"/>
      <c r="BT119" s="404"/>
      <c r="BU119" s="404"/>
      <c r="BV119" s="404"/>
      <c r="BW119" s="404"/>
      <c r="BX119" s="404"/>
      <c r="BY119" s="404"/>
      <c r="BZ119" s="404"/>
      <c r="CA119" s="404"/>
      <c r="CB119" s="404"/>
      <c r="CC119" s="404"/>
      <c r="CD119" s="404"/>
      <c r="CE119" s="404"/>
      <c r="CF119" s="404"/>
      <c r="CG119" s="404"/>
      <c r="CH119" s="404"/>
      <c r="CI119" s="404"/>
      <c r="CJ119" s="551"/>
      <c r="CK119" s="551"/>
      <c r="CL119" s="551"/>
      <c r="CM119" s="551"/>
      <c r="CN119" s="551"/>
      <c r="CO119" s="551"/>
      <c r="CP119" s="551"/>
      <c r="CQ119" s="551"/>
      <c r="CR119" s="551"/>
      <c r="CS119" s="551"/>
      <c r="CT119" s="551"/>
      <c r="CU119" s="551"/>
      <c r="CV119" s="551"/>
      <c r="CW119" s="551"/>
      <c r="CX119" s="551"/>
      <c r="CY119" s="551"/>
      <c r="CZ119" s="551"/>
      <c r="DA119" s="551"/>
    </row>
    <row r="120" spans="1:105" s="5" customFormat="1" ht="15" customHeight="1" x14ac:dyDescent="0.2">
      <c r="A120" s="411" t="s">
        <v>36</v>
      </c>
      <c r="B120" s="411"/>
      <c r="C120" s="411"/>
      <c r="D120" s="411"/>
      <c r="E120" s="411"/>
      <c r="F120" s="411"/>
      <c r="G120" s="411"/>
      <c r="H120" s="418"/>
      <c r="I120" s="418"/>
      <c r="J120" s="418"/>
      <c r="K120" s="418"/>
      <c r="L120" s="418"/>
      <c r="M120" s="418"/>
      <c r="N120" s="418"/>
      <c r="O120" s="418"/>
      <c r="P120" s="418"/>
      <c r="Q120" s="418"/>
      <c r="R120" s="418"/>
      <c r="S120" s="418"/>
      <c r="T120" s="418"/>
      <c r="U120" s="418"/>
      <c r="V120" s="418"/>
      <c r="W120" s="418"/>
      <c r="X120" s="418"/>
      <c r="Y120" s="418"/>
      <c r="Z120" s="418"/>
      <c r="AA120" s="418"/>
      <c r="AB120" s="418"/>
      <c r="AC120" s="418"/>
      <c r="AD120" s="418"/>
      <c r="AE120" s="418"/>
      <c r="AF120" s="418"/>
      <c r="AG120" s="418"/>
      <c r="AH120" s="418"/>
      <c r="AI120" s="418"/>
      <c r="AJ120" s="418"/>
      <c r="AK120" s="418"/>
      <c r="AL120" s="418"/>
      <c r="AM120" s="418"/>
      <c r="AN120" s="418"/>
      <c r="AO120" s="418"/>
      <c r="AP120" s="418"/>
      <c r="AQ120" s="418"/>
      <c r="AR120" s="418"/>
      <c r="AS120" s="418"/>
      <c r="AT120" s="418"/>
      <c r="AU120" s="418"/>
      <c r="AV120" s="418"/>
      <c r="AW120" s="418"/>
      <c r="AX120" s="418"/>
      <c r="AY120" s="418"/>
      <c r="AZ120" s="418"/>
      <c r="BA120" s="418"/>
      <c r="BB120" s="418"/>
      <c r="BC120" s="418"/>
      <c r="BD120" s="404"/>
      <c r="BE120" s="404"/>
      <c r="BF120" s="404"/>
      <c r="BG120" s="404"/>
      <c r="BH120" s="404"/>
      <c r="BI120" s="404"/>
      <c r="BJ120" s="404"/>
      <c r="BK120" s="404"/>
      <c r="BL120" s="404"/>
      <c r="BM120" s="404"/>
      <c r="BN120" s="404"/>
      <c r="BO120" s="404"/>
      <c r="BP120" s="404"/>
      <c r="BQ120" s="404"/>
      <c r="BR120" s="404"/>
      <c r="BS120" s="404"/>
      <c r="BT120" s="404"/>
      <c r="BU120" s="404"/>
      <c r="BV120" s="404"/>
      <c r="BW120" s="404"/>
      <c r="BX120" s="404"/>
      <c r="BY120" s="404"/>
      <c r="BZ120" s="404"/>
      <c r="CA120" s="404"/>
      <c r="CB120" s="404"/>
      <c r="CC120" s="404"/>
      <c r="CD120" s="404"/>
      <c r="CE120" s="404"/>
      <c r="CF120" s="404"/>
      <c r="CG120" s="404"/>
      <c r="CH120" s="404"/>
      <c r="CI120" s="404"/>
      <c r="CJ120" s="551"/>
      <c r="CK120" s="551"/>
      <c r="CL120" s="551"/>
      <c r="CM120" s="551"/>
      <c r="CN120" s="551"/>
      <c r="CO120" s="551"/>
      <c r="CP120" s="551"/>
      <c r="CQ120" s="551"/>
      <c r="CR120" s="551"/>
      <c r="CS120" s="551"/>
      <c r="CT120" s="551"/>
      <c r="CU120" s="551"/>
      <c r="CV120" s="551"/>
      <c r="CW120" s="551"/>
      <c r="CX120" s="551"/>
      <c r="CY120" s="551"/>
      <c r="CZ120" s="551"/>
      <c r="DA120" s="551"/>
    </row>
    <row r="121" spans="1:105" s="5" customFormat="1" ht="15" customHeight="1" x14ac:dyDescent="0.2">
      <c r="A121" s="411" t="s">
        <v>99</v>
      </c>
      <c r="B121" s="411"/>
      <c r="C121" s="411"/>
      <c r="D121" s="411"/>
      <c r="E121" s="411"/>
      <c r="F121" s="411"/>
      <c r="G121" s="411"/>
      <c r="H121" s="418"/>
      <c r="I121" s="418"/>
      <c r="J121" s="418"/>
      <c r="K121" s="418"/>
      <c r="L121" s="418"/>
      <c r="M121" s="418"/>
      <c r="N121" s="418"/>
      <c r="O121" s="418"/>
      <c r="P121" s="418"/>
      <c r="Q121" s="418"/>
      <c r="R121" s="418"/>
      <c r="S121" s="418"/>
      <c r="T121" s="418"/>
      <c r="U121" s="418"/>
      <c r="V121" s="418"/>
      <c r="W121" s="418"/>
      <c r="X121" s="418"/>
      <c r="Y121" s="418"/>
      <c r="Z121" s="418"/>
      <c r="AA121" s="418"/>
      <c r="AB121" s="418"/>
      <c r="AC121" s="418"/>
      <c r="AD121" s="418"/>
      <c r="AE121" s="418"/>
      <c r="AF121" s="418"/>
      <c r="AG121" s="418"/>
      <c r="AH121" s="418"/>
      <c r="AI121" s="418"/>
      <c r="AJ121" s="418"/>
      <c r="AK121" s="418"/>
      <c r="AL121" s="418"/>
      <c r="AM121" s="418"/>
      <c r="AN121" s="418"/>
      <c r="AO121" s="418"/>
      <c r="AP121" s="418"/>
      <c r="AQ121" s="418"/>
      <c r="AR121" s="418"/>
      <c r="AS121" s="418"/>
      <c r="AT121" s="418"/>
      <c r="AU121" s="418"/>
      <c r="AV121" s="418"/>
      <c r="AW121" s="418"/>
      <c r="AX121" s="418"/>
      <c r="AY121" s="418"/>
      <c r="AZ121" s="418"/>
      <c r="BA121" s="418"/>
      <c r="BB121" s="418"/>
      <c r="BC121" s="418"/>
      <c r="BD121" s="404"/>
      <c r="BE121" s="404"/>
      <c r="BF121" s="404"/>
      <c r="BG121" s="404"/>
      <c r="BH121" s="404"/>
      <c r="BI121" s="404"/>
      <c r="BJ121" s="404"/>
      <c r="BK121" s="404"/>
      <c r="BL121" s="404"/>
      <c r="BM121" s="404"/>
      <c r="BN121" s="404"/>
      <c r="BO121" s="404"/>
      <c r="BP121" s="404"/>
      <c r="BQ121" s="404"/>
      <c r="BR121" s="404"/>
      <c r="BS121" s="404"/>
      <c r="BT121" s="404"/>
      <c r="BU121" s="404"/>
      <c r="BV121" s="404"/>
      <c r="BW121" s="404"/>
      <c r="BX121" s="404"/>
      <c r="BY121" s="404"/>
      <c r="BZ121" s="404"/>
      <c r="CA121" s="404"/>
      <c r="CB121" s="404"/>
      <c r="CC121" s="404"/>
      <c r="CD121" s="404"/>
      <c r="CE121" s="404"/>
      <c r="CF121" s="404"/>
      <c r="CG121" s="404"/>
      <c r="CH121" s="404"/>
      <c r="CI121" s="404"/>
      <c r="CJ121" s="551"/>
      <c r="CK121" s="551"/>
      <c r="CL121" s="551"/>
      <c r="CM121" s="551"/>
      <c r="CN121" s="551"/>
      <c r="CO121" s="551"/>
      <c r="CP121" s="551"/>
      <c r="CQ121" s="551"/>
      <c r="CR121" s="551"/>
      <c r="CS121" s="551"/>
      <c r="CT121" s="551"/>
      <c r="CU121" s="551"/>
      <c r="CV121" s="551"/>
      <c r="CW121" s="551"/>
      <c r="CX121" s="551"/>
      <c r="CY121" s="551"/>
      <c r="CZ121" s="551"/>
      <c r="DA121" s="551"/>
    </row>
    <row r="122" spans="1:105" s="5" customFormat="1" ht="15" customHeight="1" x14ac:dyDescent="0.2">
      <c r="A122" s="411"/>
      <c r="B122" s="411"/>
      <c r="C122" s="411"/>
      <c r="D122" s="411"/>
      <c r="E122" s="411"/>
      <c r="F122" s="411"/>
      <c r="G122" s="411"/>
      <c r="H122" s="473" t="s">
        <v>7</v>
      </c>
      <c r="I122" s="473"/>
      <c r="J122" s="473"/>
      <c r="K122" s="473"/>
      <c r="L122" s="473"/>
      <c r="M122" s="473"/>
      <c r="N122" s="473"/>
      <c r="O122" s="473"/>
      <c r="P122" s="473"/>
      <c r="Q122" s="473"/>
      <c r="R122" s="473"/>
      <c r="S122" s="473"/>
      <c r="T122" s="473"/>
      <c r="U122" s="473"/>
      <c r="V122" s="473"/>
      <c r="W122" s="473"/>
      <c r="X122" s="473"/>
      <c r="Y122" s="473"/>
      <c r="Z122" s="473"/>
      <c r="AA122" s="473"/>
      <c r="AB122" s="473"/>
      <c r="AC122" s="473"/>
      <c r="AD122" s="473"/>
      <c r="AE122" s="473"/>
      <c r="AF122" s="473"/>
      <c r="AG122" s="473"/>
      <c r="AH122" s="473"/>
      <c r="AI122" s="473"/>
      <c r="AJ122" s="473"/>
      <c r="AK122" s="473"/>
      <c r="AL122" s="473"/>
      <c r="AM122" s="473"/>
      <c r="AN122" s="473"/>
      <c r="AO122" s="473"/>
      <c r="AP122" s="473"/>
      <c r="AQ122" s="473"/>
      <c r="AR122" s="473"/>
      <c r="AS122" s="473"/>
      <c r="AT122" s="473"/>
      <c r="AU122" s="473"/>
      <c r="AV122" s="473"/>
      <c r="AW122" s="473"/>
      <c r="AX122" s="473"/>
      <c r="AY122" s="473"/>
      <c r="AZ122" s="473"/>
      <c r="BA122" s="473"/>
      <c r="BB122" s="473"/>
      <c r="BC122" s="474"/>
      <c r="BD122" s="404" t="s">
        <v>8</v>
      </c>
      <c r="BE122" s="404"/>
      <c r="BF122" s="404"/>
      <c r="BG122" s="404"/>
      <c r="BH122" s="404"/>
      <c r="BI122" s="404"/>
      <c r="BJ122" s="404"/>
      <c r="BK122" s="404"/>
      <c r="BL122" s="404"/>
      <c r="BM122" s="404"/>
      <c r="BN122" s="404"/>
      <c r="BO122" s="404"/>
      <c r="BP122" s="404"/>
      <c r="BQ122" s="404"/>
      <c r="BR122" s="404"/>
      <c r="BS122" s="404"/>
      <c r="BT122" s="404" t="s">
        <v>8</v>
      </c>
      <c r="BU122" s="404"/>
      <c r="BV122" s="404"/>
      <c r="BW122" s="404"/>
      <c r="BX122" s="404"/>
      <c r="BY122" s="404"/>
      <c r="BZ122" s="404"/>
      <c r="CA122" s="404"/>
      <c r="CB122" s="404"/>
      <c r="CC122" s="404"/>
      <c r="CD122" s="404"/>
      <c r="CE122" s="404"/>
      <c r="CF122" s="404"/>
      <c r="CG122" s="404"/>
      <c r="CH122" s="404"/>
      <c r="CI122" s="404"/>
      <c r="CJ122" s="589"/>
      <c r="CK122" s="589"/>
      <c r="CL122" s="589"/>
      <c r="CM122" s="589"/>
      <c r="CN122" s="589"/>
      <c r="CO122" s="589"/>
      <c r="CP122" s="589"/>
      <c r="CQ122" s="589"/>
      <c r="CR122" s="589"/>
      <c r="CS122" s="589"/>
      <c r="CT122" s="589"/>
      <c r="CU122" s="589"/>
      <c r="CV122" s="589"/>
      <c r="CW122" s="589"/>
      <c r="CX122" s="589"/>
      <c r="CY122" s="589"/>
      <c r="CZ122" s="589"/>
      <c r="DA122" s="589"/>
    </row>
    <row r="124" spans="1:105" s="6" customFormat="1" ht="14.25" x14ac:dyDescent="0.2">
      <c r="A124" s="465" t="s">
        <v>57</v>
      </c>
      <c r="B124" s="465"/>
      <c r="C124" s="465"/>
      <c r="D124" s="465"/>
      <c r="E124" s="465"/>
      <c r="F124" s="465"/>
      <c r="G124" s="465"/>
      <c r="H124" s="465"/>
      <c r="I124" s="465"/>
      <c r="J124" s="465"/>
      <c r="K124" s="465"/>
      <c r="L124" s="465"/>
      <c r="M124" s="465"/>
      <c r="N124" s="465"/>
      <c r="O124" s="465"/>
      <c r="P124" s="465"/>
      <c r="Q124" s="465"/>
      <c r="R124" s="465"/>
      <c r="S124" s="465"/>
      <c r="T124" s="465"/>
      <c r="U124" s="465"/>
      <c r="V124" s="465"/>
      <c r="W124" s="465"/>
      <c r="X124" s="465"/>
      <c r="Y124" s="465"/>
      <c r="Z124" s="465"/>
      <c r="AA124" s="465"/>
      <c r="AB124" s="465"/>
      <c r="AC124" s="465"/>
      <c r="AD124" s="465"/>
      <c r="AE124" s="465"/>
      <c r="AF124" s="465"/>
      <c r="AG124" s="465"/>
      <c r="AH124" s="465"/>
      <c r="AI124" s="465"/>
      <c r="AJ124" s="465"/>
      <c r="AK124" s="465"/>
      <c r="AL124" s="465"/>
      <c r="AM124" s="465"/>
      <c r="AN124" s="465"/>
      <c r="AO124" s="465"/>
      <c r="AP124" s="465"/>
      <c r="AQ124" s="465"/>
      <c r="AR124" s="465"/>
      <c r="AS124" s="465"/>
      <c r="AT124" s="465"/>
      <c r="AU124" s="465"/>
      <c r="AV124" s="465"/>
      <c r="AW124" s="465"/>
      <c r="AX124" s="465"/>
      <c r="AY124" s="465"/>
      <c r="AZ124" s="465"/>
      <c r="BA124" s="465"/>
      <c r="BB124" s="465"/>
      <c r="BC124" s="465"/>
      <c r="BD124" s="465"/>
      <c r="BE124" s="465"/>
      <c r="BF124" s="465"/>
      <c r="BG124" s="465"/>
      <c r="BH124" s="465"/>
      <c r="BI124" s="465"/>
      <c r="BJ124" s="465"/>
      <c r="BK124" s="465"/>
      <c r="BL124" s="465"/>
      <c r="BM124" s="465"/>
      <c r="BN124" s="465"/>
      <c r="BO124" s="465"/>
      <c r="BP124" s="465"/>
      <c r="BQ124" s="465"/>
      <c r="BR124" s="465"/>
      <c r="BS124" s="465"/>
      <c r="BT124" s="465"/>
      <c r="BU124" s="465"/>
      <c r="BV124" s="465"/>
      <c r="BW124" s="465"/>
      <c r="BX124" s="465"/>
      <c r="BY124" s="465"/>
      <c r="BZ124" s="465"/>
      <c r="CA124" s="465"/>
      <c r="CB124" s="465"/>
      <c r="CC124" s="465"/>
      <c r="CD124" s="465"/>
      <c r="CE124" s="465"/>
      <c r="CF124" s="465"/>
      <c r="CG124" s="465"/>
      <c r="CH124" s="465"/>
      <c r="CI124" s="465"/>
      <c r="CJ124" s="465"/>
      <c r="CK124" s="465"/>
      <c r="CL124" s="465"/>
      <c r="CM124" s="465"/>
      <c r="CN124" s="465"/>
      <c r="CO124" s="465"/>
      <c r="CP124" s="465"/>
      <c r="CQ124" s="465"/>
      <c r="CR124" s="465"/>
      <c r="CS124" s="465"/>
      <c r="CT124" s="465"/>
      <c r="CU124" s="465"/>
      <c r="CV124" s="465"/>
      <c r="CW124" s="465"/>
      <c r="CX124" s="465"/>
      <c r="CY124" s="465"/>
      <c r="CZ124" s="465"/>
      <c r="DA124" s="465"/>
    </row>
    <row r="125" spans="1:105" ht="6" customHeight="1" x14ac:dyDescent="0.25"/>
    <row r="126" spans="1:105" s="6" customFormat="1" ht="15" x14ac:dyDescent="0.25">
      <c r="A126" s="6" t="s">
        <v>11</v>
      </c>
      <c r="X126" s="678"/>
      <c r="Y126" s="678"/>
      <c r="Z126" s="678"/>
      <c r="AA126" s="678"/>
      <c r="AB126" s="678"/>
      <c r="AC126" s="678"/>
      <c r="AD126" s="678"/>
      <c r="AE126" s="678"/>
      <c r="AF126" s="678"/>
      <c r="AG126" s="678"/>
      <c r="AH126" s="678"/>
      <c r="AI126" s="678"/>
      <c r="AJ126" s="678"/>
      <c r="AK126" s="678"/>
      <c r="AL126" s="678"/>
      <c r="AM126" s="678"/>
      <c r="AN126" s="678"/>
      <c r="AO126" s="678"/>
      <c r="AP126" s="678"/>
      <c r="AQ126" s="678"/>
      <c r="AR126" s="678"/>
      <c r="AS126" s="678"/>
      <c r="AT126" s="678"/>
      <c r="AU126" s="678"/>
      <c r="AV126" s="678"/>
      <c r="AW126" s="678"/>
      <c r="AX126" s="678"/>
      <c r="AY126" s="678"/>
      <c r="AZ126" s="678"/>
      <c r="BA126" s="678"/>
      <c r="BB126" s="678"/>
      <c r="BC126" s="678"/>
      <c r="BD126" s="678"/>
      <c r="BE126" s="678"/>
      <c r="BF126" s="678"/>
      <c r="BG126" s="678"/>
      <c r="BH126" s="678"/>
      <c r="BI126" s="678"/>
      <c r="BJ126" s="678"/>
      <c r="BK126" s="678"/>
      <c r="BL126" s="678"/>
      <c r="BM126" s="678"/>
      <c r="BN126" s="678"/>
      <c r="BO126" s="678"/>
      <c r="BP126" s="678"/>
      <c r="BQ126" s="678"/>
      <c r="BR126" s="678"/>
      <c r="BS126" s="678"/>
      <c r="BT126" s="678"/>
      <c r="BU126" s="678"/>
      <c r="BV126" s="678"/>
      <c r="BW126" s="678"/>
      <c r="BX126" s="678"/>
      <c r="BY126" s="678"/>
      <c r="BZ126" s="678"/>
      <c r="CA126" s="678"/>
      <c r="CB126" s="678"/>
      <c r="CC126" s="678"/>
      <c r="CD126" s="678"/>
      <c r="CE126" s="678"/>
      <c r="CF126" s="678"/>
      <c r="CG126" s="678"/>
      <c r="CH126" s="678"/>
      <c r="CI126" s="678"/>
      <c r="CJ126" s="678"/>
      <c r="CK126" s="678"/>
      <c r="CL126" s="678"/>
      <c r="CM126" s="678"/>
      <c r="CN126" s="678"/>
      <c r="CO126" s="678"/>
      <c r="CP126" s="678"/>
      <c r="CQ126" s="678"/>
      <c r="CR126" s="678"/>
      <c r="CS126" s="678"/>
      <c r="CT126" s="678"/>
      <c r="CU126" s="678"/>
      <c r="CV126" s="678"/>
      <c r="CW126" s="678"/>
      <c r="CX126" s="678"/>
      <c r="CY126" s="678"/>
      <c r="CZ126" s="678"/>
      <c r="DA126" s="678"/>
    </row>
    <row r="127" spans="1:105" s="6" customFormat="1" ht="6" customHeight="1" x14ac:dyDescent="0.2">
      <c r="X127" s="11"/>
      <c r="Y127" s="11"/>
      <c r="Z127" s="11"/>
      <c r="AA127" s="11"/>
      <c r="AB127" s="11"/>
      <c r="AC127" s="11"/>
      <c r="AD127" s="11"/>
      <c r="AE127" s="11"/>
      <c r="AF127" s="11"/>
      <c r="AG127" s="11"/>
      <c r="AH127" s="11"/>
      <c r="AI127" s="11"/>
      <c r="AJ127" s="11"/>
      <c r="AK127" s="11"/>
      <c r="AL127" s="11"/>
      <c r="AM127" s="11"/>
      <c r="AN127" s="11"/>
      <c r="AO127" s="11"/>
      <c r="AP127" s="11"/>
      <c r="AQ127" s="11"/>
      <c r="AR127" s="11"/>
      <c r="AS127" s="11"/>
      <c r="AT127" s="11"/>
      <c r="AU127" s="11"/>
      <c r="AV127" s="11"/>
      <c r="AW127" s="11"/>
      <c r="AX127" s="11"/>
      <c r="AY127" s="11"/>
      <c r="AZ127" s="11"/>
      <c r="BA127" s="11"/>
      <c r="BB127" s="11"/>
      <c r="BC127" s="11"/>
      <c r="BD127" s="11"/>
      <c r="BE127" s="11"/>
      <c r="BF127" s="11"/>
      <c r="BG127" s="11"/>
      <c r="BH127" s="11"/>
      <c r="BI127" s="11"/>
      <c r="BJ127" s="11"/>
      <c r="BK127" s="11"/>
      <c r="BL127" s="11"/>
      <c r="BM127" s="11"/>
      <c r="BN127" s="11"/>
      <c r="BO127" s="11"/>
      <c r="BP127" s="11"/>
      <c r="BQ127" s="11"/>
      <c r="BR127" s="11"/>
      <c r="BS127" s="11"/>
      <c r="BT127" s="11"/>
      <c r="BU127" s="11"/>
      <c r="BV127" s="11"/>
      <c r="BW127" s="11"/>
      <c r="BX127" s="11"/>
      <c r="BY127" s="11"/>
      <c r="BZ127" s="11"/>
      <c r="CA127" s="11"/>
      <c r="CB127" s="11"/>
      <c r="CC127" s="11"/>
      <c r="CD127" s="11"/>
      <c r="CE127" s="11"/>
      <c r="CF127" s="11"/>
      <c r="CG127" s="11"/>
      <c r="CH127" s="11"/>
      <c r="CI127" s="11"/>
      <c r="CJ127" s="11"/>
      <c r="CK127" s="11"/>
      <c r="CL127" s="11"/>
      <c r="CM127" s="11"/>
      <c r="CN127" s="11"/>
      <c r="CO127" s="11"/>
      <c r="CP127" s="11"/>
      <c r="CQ127" s="11"/>
      <c r="CR127" s="11"/>
      <c r="CS127" s="11"/>
      <c r="CT127" s="11"/>
      <c r="CU127" s="11"/>
      <c r="CV127" s="11"/>
      <c r="CW127" s="11"/>
      <c r="CX127" s="11"/>
      <c r="CY127" s="11"/>
      <c r="CZ127" s="11"/>
      <c r="DA127" s="11"/>
    </row>
    <row r="128" spans="1:105" s="6" customFormat="1" ht="14.25" x14ac:dyDescent="0.2">
      <c r="A128" s="443" t="s">
        <v>10</v>
      </c>
      <c r="B128" s="443"/>
      <c r="C128" s="443"/>
      <c r="D128" s="443"/>
      <c r="E128" s="443"/>
      <c r="F128" s="443"/>
      <c r="G128" s="443"/>
      <c r="H128" s="443"/>
      <c r="I128" s="443"/>
      <c r="J128" s="443"/>
      <c r="K128" s="443"/>
      <c r="L128" s="443"/>
      <c r="M128" s="443"/>
      <c r="N128" s="443"/>
      <c r="O128" s="443"/>
      <c r="P128" s="443"/>
      <c r="Q128" s="443"/>
      <c r="R128" s="443"/>
      <c r="S128" s="443"/>
      <c r="T128" s="443"/>
      <c r="U128" s="443"/>
      <c r="V128" s="443"/>
      <c r="W128" s="443"/>
      <c r="X128" s="443"/>
      <c r="Y128" s="443"/>
      <c r="Z128" s="443"/>
      <c r="AA128" s="443"/>
      <c r="AB128" s="443"/>
      <c r="AC128" s="443"/>
      <c r="AD128" s="443"/>
      <c r="AE128" s="443"/>
      <c r="AF128" s="443"/>
      <c r="AG128" s="443"/>
      <c r="AH128" s="443"/>
      <c r="AI128" s="443"/>
      <c r="AJ128" s="443"/>
      <c r="AK128" s="443"/>
      <c r="AL128" s="443"/>
      <c r="AM128" s="443"/>
      <c r="AN128" s="443"/>
      <c r="AO128" s="443"/>
      <c r="AP128" s="444" t="s">
        <v>118</v>
      </c>
      <c r="AQ128" s="444"/>
      <c r="AR128" s="444"/>
      <c r="AS128" s="444"/>
      <c r="AT128" s="444"/>
      <c r="AU128" s="444"/>
      <c r="AV128" s="444"/>
      <c r="AW128" s="444"/>
      <c r="AX128" s="444"/>
      <c r="AY128" s="444"/>
      <c r="AZ128" s="444"/>
      <c r="BA128" s="444"/>
      <c r="BB128" s="444"/>
      <c r="BC128" s="444"/>
      <c r="BD128" s="444"/>
      <c r="BE128" s="444"/>
      <c r="BF128" s="444"/>
      <c r="BG128" s="444"/>
      <c r="BH128" s="444"/>
      <c r="BI128" s="444"/>
      <c r="BJ128" s="444"/>
      <c r="BK128" s="444"/>
      <c r="BL128" s="444"/>
      <c r="BM128" s="444"/>
      <c r="BN128" s="444"/>
      <c r="BO128" s="444"/>
      <c r="BP128" s="444"/>
      <c r="BQ128" s="444"/>
      <c r="BR128" s="444"/>
      <c r="BS128" s="444"/>
      <c r="BT128" s="444"/>
      <c r="BU128" s="444"/>
      <c r="BV128" s="444"/>
      <c r="BW128" s="444"/>
      <c r="BX128" s="444"/>
      <c r="BY128" s="444"/>
      <c r="BZ128" s="444"/>
      <c r="CA128" s="444"/>
      <c r="CB128" s="444"/>
      <c r="CC128" s="444"/>
      <c r="CD128" s="444"/>
      <c r="CE128" s="444"/>
      <c r="CF128" s="444"/>
      <c r="CG128" s="444"/>
      <c r="CH128" s="444"/>
      <c r="CI128" s="444"/>
      <c r="CJ128" s="444"/>
      <c r="CK128" s="444"/>
      <c r="CL128" s="444"/>
      <c r="CM128" s="444"/>
      <c r="CN128" s="444"/>
      <c r="CO128" s="444"/>
      <c r="CP128" s="444"/>
      <c r="CQ128" s="444"/>
      <c r="CR128" s="444"/>
      <c r="CS128" s="444"/>
      <c r="CT128" s="444"/>
      <c r="CU128" s="444"/>
      <c r="CV128" s="444"/>
      <c r="CW128" s="444"/>
      <c r="CX128" s="444"/>
      <c r="CY128" s="444"/>
      <c r="CZ128" s="444"/>
      <c r="DA128" s="444"/>
    </row>
    <row r="129" spans="1:105" ht="10.5" customHeight="1" x14ac:dyDescent="0.25"/>
    <row r="130" spans="1:105" s="6" customFormat="1" ht="14.25" x14ac:dyDescent="0.2">
      <c r="A130" s="465" t="s">
        <v>58</v>
      </c>
      <c r="B130" s="465"/>
      <c r="C130" s="465"/>
      <c r="D130" s="465"/>
      <c r="E130" s="465"/>
      <c r="F130" s="465"/>
      <c r="G130" s="465"/>
      <c r="H130" s="465"/>
      <c r="I130" s="465"/>
      <c r="J130" s="465"/>
      <c r="K130" s="465"/>
      <c r="L130" s="465"/>
      <c r="M130" s="465"/>
      <c r="N130" s="465"/>
      <c r="O130" s="465"/>
      <c r="P130" s="465"/>
      <c r="Q130" s="465"/>
      <c r="R130" s="465"/>
      <c r="S130" s="465"/>
      <c r="T130" s="465"/>
      <c r="U130" s="465"/>
      <c r="V130" s="465"/>
      <c r="W130" s="465"/>
      <c r="X130" s="465"/>
      <c r="Y130" s="465"/>
      <c r="Z130" s="465"/>
      <c r="AA130" s="465"/>
      <c r="AB130" s="465"/>
      <c r="AC130" s="465"/>
      <c r="AD130" s="465"/>
      <c r="AE130" s="465"/>
      <c r="AF130" s="465"/>
      <c r="AG130" s="465"/>
      <c r="AH130" s="465"/>
      <c r="AI130" s="465"/>
      <c r="AJ130" s="465"/>
      <c r="AK130" s="465"/>
      <c r="AL130" s="465"/>
      <c r="AM130" s="465"/>
      <c r="AN130" s="465"/>
      <c r="AO130" s="465"/>
      <c r="AP130" s="465"/>
      <c r="AQ130" s="465"/>
      <c r="AR130" s="465"/>
      <c r="AS130" s="465"/>
      <c r="AT130" s="465"/>
      <c r="AU130" s="465"/>
      <c r="AV130" s="465"/>
      <c r="AW130" s="465"/>
      <c r="AX130" s="465"/>
      <c r="AY130" s="465"/>
      <c r="AZ130" s="465"/>
      <c r="BA130" s="465"/>
      <c r="BB130" s="465"/>
      <c r="BC130" s="465"/>
      <c r="BD130" s="465"/>
      <c r="BE130" s="465"/>
      <c r="BF130" s="465"/>
      <c r="BG130" s="465"/>
      <c r="BH130" s="465"/>
      <c r="BI130" s="465"/>
      <c r="BJ130" s="465"/>
      <c r="BK130" s="465"/>
      <c r="BL130" s="465"/>
      <c r="BM130" s="465"/>
      <c r="BN130" s="465"/>
      <c r="BO130" s="465"/>
      <c r="BP130" s="465"/>
      <c r="BQ130" s="465"/>
      <c r="BR130" s="465"/>
      <c r="BS130" s="465"/>
      <c r="BT130" s="465"/>
      <c r="BU130" s="465"/>
      <c r="BV130" s="465"/>
      <c r="BW130" s="465"/>
      <c r="BX130" s="465"/>
      <c r="BY130" s="465"/>
      <c r="BZ130" s="465"/>
      <c r="CA130" s="465"/>
      <c r="CB130" s="465"/>
      <c r="CC130" s="465"/>
      <c r="CD130" s="465"/>
      <c r="CE130" s="465"/>
      <c r="CF130" s="465"/>
      <c r="CG130" s="465"/>
      <c r="CH130" s="465"/>
      <c r="CI130" s="465"/>
      <c r="CJ130" s="465"/>
      <c r="CK130" s="465"/>
      <c r="CL130" s="465"/>
      <c r="CM130" s="465"/>
      <c r="CN130" s="465"/>
      <c r="CO130" s="465"/>
      <c r="CP130" s="465"/>
      <c r="CQ130" s="465"/>
      <c r="CR130" s="465"/>
      <c r="CS130" s="465"/>
      <c r="CT130" s="465"/>
      <c r="CU130" s="465"/>
      <c r="CV130" s="465"/>
      <c r="CW130" s="465"/>
      <c r="CX130" s="465"/>
      <c r="CY130" s="465"/>
      <c r="CZ130" s="465"/>
      <c r="DA130" s="465"/>
    </row>
    <row r="131" spans="1:105" ht="10.5" customHeight="1" x14ac:dyDescent="0.25"/>
    <row r="132" spans="1:105" s="3" customFormat="1" ht="45" customHeight="1" x14ac:dyDescent="0.2">
      <c r="A132" s="469" t="s">
        <v>0</v>
      </c>
      <c r="B132" s="470"/>
      <c r="C132" s="470"/>
      <c r="D132" s="470"/>
      <c r="E132" s="470"/>
      <c r="F132" s="470"/>
      <c r="G132" s="471"/>
      <c r="H132" s="469" t="s">
        <v>14</v>
      </c>
      <c r="I132" s="470"/>
      <c r="J132" s="470"/>
      <c r="K132" s="470"/>
      <c r="L132" s="470"/>
      <c r="M132" s="470"/>
      <c r="N132" s="470"/>
      <c r="O132" s="470"/>
      <c r="P132" s="470"/>
      <c r="Q132" s="470"/>
      <c r="R132" s="470"/>
      <c r="S132" s="470"/>
      <c r="T132" s="470"/>
      <c r="U132" s="470"/>
      <c r="V132" s="470"/>
      <c r="W132" s="470"/>
      <c r="X132" s="470"/>
      <c r="Y132" s="470"/>
      <c r="Z132" s="470"/>
      <c r="AA132" s="470"/>
      <c r="AB132" s="470"/>
      <c r="AC132" s="470"/>
      <c r="AD132" s="470"/>
      <c r="AE132" s="470"/>
      <c r="AF132" s="470"/>
      <c r="AG132" s="470"/>
      <c r="AH132" s="470"/>
      <c r="AI132" s="470"/>
      <c r="AJ132" s="470"/>
      <c r="AK132" s="470"/>
      <c r="AL132" s="470"/>
      <c r="AM132" s="470"/>
      <c r="AN132" s="470"/>
      <c r="AO132" s="471"/>
      <c r="AP132" s="469" t="s">
        <v>60</v>
      </c>
      <c r="AQ132" s="470"/>
      <c r="AR132" s="470"/>
      <c r="AS132" s="470"/>
      <c r="AT132" s="470"/>
      <c r="AU132" s="470"/>
      <c r="AV132" s="470"/>
      <c r="AW132" s="470"/>
      <c r="AX132" s="470"/>
      <c r="AY132" s="470"/>
      <c r="AZ132" s="470"/>
      <c r="BA132" s="470"/>
      <c r="BB132" s="470"/>
      <c r="BC132" s="470"/>
      <c r="BD132" s="470"/>
      <c r="BE132" s="471"/>
      <c r="BF132" s="469" t="s">
        <v>61</v>
      </c>
      <c r="BG132" s="470"/>
      <c r="BH132" s="470"/>
      <c r="BI132" s="470"/>
      <c r="BJ132" s="470"/>
      <c r="BK132" s="470"/>
      <c r="BL132" s="470"/>
      <c r="BM132" s="470"/>
      <c r="BN132" s="470"/>
      <c r="BO132" s="470"/>
      <c r="BP132" s="470"/>
      <c r="BQ132" s="470"/>
      <c r="BR132" s="470"/>
      <c r="BS132" s="470"/>
      <c r="BT132" s="470"/>
      <c r="BU132" s="471"/>
      <c r="BV132" s="469" t="s">
        <v>62</v>
      </c>
      <c r="BW132" s="470"/>
      <c r="BX132" s="470"/>
      <c r="BY132" s="470"/>
      <c r="BZ132" s="470"/>
      <c r="CA132" s="470"/>
      <c r="CB132" s="470"/>
      <c r="CC132" s="470"/>
      <c r="CD132" s="470"/>
      <c r="CE132" s="470"/>
      <c r="CF132" s="470"/>
      <c r="CG132" s="470"/>
      <c r="CH132" s="470"/>
      <c r="CI132" s="470"/>
      <c r="CJ132" s="470"/>
      <c r="CK132" s="471"/>
      <c r="CL132" s="469" t="s">
        <v>17</v>
      </c>
      <c r="CM132" s="470"/>
      <c r="CN132" s="470"/>
      <c r="CO132" s="470"/>
      <c r="CP132" s="470"/>
      <c r="CQ132" s="470"/>
      <c r="CR132" s="470"/>
      <c r="CS132" s="470"/>
      <c r="CT132" s="470"/>
      <c r="CU132" s="470"/>
      <c r="CV132" s="470"/>
      <c r="CW132" s="470"/>
      <c r="CX132" s="470"/>
      <c r="CY132" s="470"/>
      <c r="CZ132" s="470"/>
      <c r="DA132" s="471"/>
    </row>
    <row r="133" spans="1:105" s="4" customFormat="1" ht="12.75" x14ac:dyDescent="0.2">
      <c r="A133" s="472">
        <v>1</v>
      </c>
      <c r="B133" s="472"/>
      <c r="C133" s="472"/>
      <c r="D133" s="472"/>
      <c r="E133" s="472"/>
      <c r="F133" s="472"/>
      <c r="G133" s="472"/>
      <c r="H133" s="472">
        <v>2</v>
      </c>
      <c r="I133" s="472"/>
      <c r="J133" s="472"/>
      <c r="K133" s="472"/>
      <c r="L133" s="472"/>
      <c r="M133" s="472"/>
      <c r="N133" s="472"/>
      <c r="O133" s="472"/>
      <c r="P133" s="472"/>
      <c r="Q133" s="472"/>
      <c r="R133" s="472"/>
      <c r="S133" s="472"/>
      <c r="T133" s="472"/>
      <c r="U133" s="472"/>
      <c r="V133" s="472"/>
      <c r="W133" s="472"/>
      <c r="X133" s="472"/>
      <c r="Y133" s="472"/>
      <c r="Z133" s="472"/>
      <c r="AA133" s="472"/>
      <c r="AB133" s="472"/>
      <c r="AC133" s="472"/>
      <c r="AD133" s="472"/>
      <c r="AE133" s="472"/>
      <c r="AF133" s="472"/>
      <c r="AG133" s="472"/>
      <c r="AH133" s="472"/>
      <c r="AI133" s="472"/>
      <c r="AJ133" s="472"/>
      <c r="AK133" s="472"/>
      <c r="AL133" s="472"/>
      <c r="AM133" s="472"/>
      <c r="AN133" s="472"/>
      <c r="AO133" s="472"/>
      <c r="AP133" s="472">
        <v>3</v>
      </c>
      <c r="AQ133" s="472"/>
      <c r="AR133" s="472"/>
      <c r="AS133" s="472"/>
      <c r="AT133" s="472"/>
      <c r="AU133" s="472"/>
      <c r="AV133" s="472"/>
      <c r="AW133" s="472"/>
      <c r="AX133" s="472"/>
      <c r="AY133" s="472"/>
      <c r="AZ133" s="472"/>
      <c r="BA133" s="472"/>
      <c r="BB133" s="472"/>
      <c r="BC133" s="472"/>
      <c r="BD133" s="472"/>
      <c r="BE133" s="472"/>
      <c r="BF133" s="472">
        <v>4</v>
      </c>
      <c r="BG133" s="472"/>
      <c r="BH133" s="472"/>
      <c r="BI133" s="472"/>
      <c r="BJ133" s="472"/>
      <c r="BK133" s="472"/>
      <c r="BL133" s="472"/>
      <c r="BM133" s="472"/>
      <c r="BN133" s="472"/>
      <c r="BO133" s="472"/>
      <c r="BP133" s="472"/>
      <c r="BQ133" s="472"/>
      <c r="BR133" s="472"/>
      <c r="BS133" s="472"/>
      <c r="BT133" s="472"/>
      <c r="BU133" s="472"/>
      <c r="BV133" s="472">
        <v>5</v>
      </c>
      <c r="BW133" s="472"/>
      <c r="BX133" s="472"/>
      <c r="BY133" s="472"/>
      <c r="BZ133" s="472"/>
      <c r="CA133" s="472"/>
      <c r="CB133" s="472"/>
      <c r="CC133" s="472"/>
      <c r="CD133" s="472"/>
      <c r="CE133" s="472"/>
      <c r="CF133" s="472"/>
      <c r="CG133" s="472"/>
      <c r="CH133" s="472"/>
      <c r="CI133" s="472"/>
      <c r="CJ133" s="472"/>
      <c r="CK133" s="472"/>
      <c r="CL133" s="472">
        <v>6</v>
      </c>
      <c r="CM133" s="472"/>
      <c r="CN133" s="472"/>
      <c r="CO133" s="472"/>
      <c r="CP133" s="472"/>
      <c r="CQ133" s="472"/>
      <c r="CR133" s="472"/>
      <c r="CS133" s="472"/>
      <c r="CT133" s="472"/>
      <c r="CU133" s="472"/>
      <c r="CV133" s="472"/>
      <c r="CW133" s="472"/>
      <c r="CX133" s="472"/>
      <c r="CY133" s="472"/>
      <c r="CZ133" s="472"/>
      <c r="DA133" s="472"/>
    </row>
    <row r="134" spans="1:105" s="5" customFormat="1" ht="15" customHeight="1" x14ac:dyDescent="0.2">
      <c r="A134" s="411" t="s">
        <v>26</v>
      </c>
      <c r="B134" s="411"/>
      <c r="C134" s="411"/>
      <c r="D134" s="411"/>
      <c r="E134" s="411"/>
      <c r="F134" s="411"/>
      <c r="G134" s="411"/>
      <c r="H134" s="418" t="s">
        <v>88</v>
      </c>
      <c r="I134" s="418"/>
      <c r="J134" s="418"/>
      <c r="K134" s="418"/>
      <c r="L134" s="418"/>
      <c r="M134" s="418"/>
      <c r="N134" s="418"/>
      <c r="O134" s="418"/>
      <c r="P134" s="418"/>
      <c r="Q134" s="418"/>
      <c r="R134" s="418"/>
      <c r="S134" s="418"/>
      <c r="T134" s="418"/>
      <c r="U134" s="418"/>
      <c r="V134" s="418"/>
      <c r="W134" s="418"/>
      <c r="X134" s="418"/>
      <c r="Y134" s="418"/>
      <c r="Z134" s="418"/>
      <c r="AA134" s="418"/>
      <c r="AB134" s="418"/>
      <c r="AC134" s="418"/>
      <c r="AD134" s="418"/>
      <c r="AE134" s="418"/>
      <c r="AF134" s="418"/>
      <c r="AG134" s="418"/>
      <c r="AH134" s="418"/>
      <c r="AI134" s="418"/>
      <c r="AJ134" s="418"/>
      <c r="AK134" s="418"/>
      <c r="AL134" s="418"/>
      <c r="AM134" s="418"/>
      <c r="AN134" s="418"/>
      <c r="AO134" s="418"/>
      <c r="AP134" s="404"/>
      <c r="AQ134" s="404"/>
      <c r="AR134" s="404"/>
      <c r="AS134" s="404"/>
      <c r="AT134" s="404"/>
      <c r="AU134" s="404"/>
      <c r="AV134" s="404"/>
      <c r="AW134" s="404"/>
      <c r="AX134" s="404"/>
      <c r="AY134" s="404"/>
      <c r="AZ134" s="404"/>
      <c r="BA134" s="404"/>
      <c r="BB134" s="404"/>
      <c r="BC134" s="404"/>
      <c r="BD134" s="404"/>
      <c r="BE134" s="404"/>
      <c r="BF134" s="404"/>
      <c r="BG134" s="404"/>
      <c r="BH134" s="404"/>
      <c r="BI134" s="404"/>
      <c r="BJ134" s="404"/>
      <c r="BK134" s="404"/>
      <c r="BL134" s="404"/>
      <c r="BM134" s="404"/>
      <c r="BN134" s="404"/>
      <c r="BO134" s="404"/>
      <c r="BP134" s="404"/>
      <c r="BQ134" s="404"/>
      <c r="BR134" s="404"/>
      <c r="BS134" s="404"/>
      <c r="BT134" s="404"/>
      <c r="BU134" s="404"/>
      <c r="BV134" s="551"/>
      <c r="BW134" s="551"/>
      <c r="BX134" s="551"/>
      <c r="BY134" s="551"/>
      <c r="BZ134" s="551"/>
      <c r="CA134" s="551"/>
      <c r="CB134" s="551"/>
      <c r="CC134" s="551"/>
      <c r="CD134" s="551"/>
      <c r="CE134" s="551"/>
      <c r="CF134" s="551"/>
      <c r="CG134" s="551"/>
      <c r="CH134" s="551"/>
      <c r="CI134" s="551"/>
      <c r="CJ134" s="551"/>
      <c r="CK134" s="551"/>
      <c r="CL134" s="551"/>
      <c r="CM134" s="551"/>
      <c r="CN134" s="551"/>
      <c r="CO134" s="551"/>
      <c r="CP134" s="551"/>
      <c r="CQ134" s="551"/>
      <c r="CR134" s="551"/>
      <c r="CS134" s="551"/>
      <c r="CT134" s="551"/>
      <c r="CU134" s="551"/>
      <c r="CV134" s="551"/>
      <c r="CW134" s="551"/>
      <c r="CX134" s="551"/>
      <c r="CY134" s="551"/>
      <c r="CZ134" s="551"/>
      <c r="DA134" s="551"/>
    </row>
    <row r="135" spans="1:105" s="5" customFormat="1" ht="15" customHeight="1" x14ac:dyDescent="0.2">
      <c r="A135" s="411" t="s">
        <v>30</v>
      </c>
      <c r="B135" s="411"/>
      <c r="C135" s="411"/>
      <c r="D135" s="411"/>
      <c r="E135" s="411"/>
      <c r="F135" s="411"/>
      <c r="G135" s="411"/>
      <c r="H135" s="418" t="s">
        <v>89</v>
      </c>
      <c r="I135" s="418"/>
      <c r="J135" s="418"/>
      <c r="K135" s="418"/>
      <c r="L135" s="418"/>
      <c r="M135" s="418"/>
      <c r="N135" s="418"/>
      <c r="O135" s="418"/>
      <c r="P135" s="418"/>
      <c r="Q135" s="418"/>
      <c r="R135" s="418"/>
      <c r="S135" s="418"/>
      <c r="T135" s="418"/>
      <c r="U135" s="418"/>
      <c r="V135" s="418"/>
      <c r="W135" s="418"/>
      <c r="X135" s="418"/>
      <c r="Y135" s="418"/>
      <c r="Z135" s="418"/>
      <c r="AA135" s="418"/>
      <c r="AB135" s="418"/>
      <c r="AC135" s="418"/>
      <c r="AD135" s="418"/>
      <c r="AE135" s="418"/>
      <c r="AF135" s="418"/>
      <c r="AG135" s="418"/>
      <c r="AH135" s="418"/>
      <c r="AI135" s="418"/>
      <c r="AJ135" s="418"/>
      <c r="AK135" s="418"/>
      <c r="AL135" s="418"/>
      <c r="AM135" s="418"/>
      <c r="AN135" s="418"/>
      <c r="AO135" s="418"/>
      <c r="AP135" s="404"/>
      <c r="AQ135" s="404"/>
      <c r="AR135" s="404"/>
      <c r="AS135" s="404"/>
      <c r="AT135" s="404"/>
      <c r="AU135" s="404"/>
      <c r="AV135" s="404"/>
      <c r="AW135" s="404"/>
      <c r="AX135" s="404"/>
      <c r="AY135" s="404"/>
      <c r="AZ135" s="404"/>
      <c r="BA135" s="404"/>
      <c r="BB135" s="404"/>
      <c r="BC135" s="404"/>
      <c r="BD135" s="404"/>
      <c r="BE135" s="404"/>
      <c r="BF135" s="404"/>
      <c r="BG135" s="404"/>
      <c r="BH135" s="404"/>
      <c r="BI135" s="404"/>
      <c r="BJ135" s="404"/>
      <c r="BK135" s="404"/>
      <c r="BL135" s="404"/>
      <c r="BM135" s="404"/>
      <c r="BN135" s="404"/>
      <c r="BO135" s="404"/>
      <c r="BP135" s="404"/>
      <c r="BQ135" s="404"/>
      <c r="BR135" s="404"/>
      <c r="BS135" s="404"/>
      <c r="BT135" s="404"/>
      <c r="BU135" s="404"/>
      <c r="BV135" s="551"/>
      <c r="BW135" s="551"/>
      <c r="BX135" s="551"/>
      <c r="BY135" s="551"/>
      <c r="BZ135" s="551"/>
      <c r="CA135" s="551"/>
      <c r="CB135" s="551"/>
      <c r="CC135" s="551"/>
      <c r="CD135" s="551"/>
      <c r="CE135" s="551"/>
      <c r="CF135" s="551"/>
      <c r="CG135" s="551"/>
      <c r="CH135" s="551"/>
      <c r="CI135" s="551"/>
      <c r="CJ135" s="551"/>
      <c r="CK135" s="551"/>
      <c r="CL135" s="551"/>
      <c r="CM135" s="551"/>
      <c r="CN135" s="551"/>
      <c r="CO135" s="551"/>
      <c r="CP135" s="551"/>
      <c r="CQ135" s="551"/>
      <c r="CR135" s="551"/>
      <c r="CS135" s="551"/>
      <c r="CT135" s="551"/>
      <c r="CU135" s="551"/>
      <c r="CV135" s="551"/>
      <c r="CW135" s="551"/>
      <c r="CX135" s="551"/>
      <c r="CY135" s="551"/>
      <c r="CZ135" s="551"/>
      <c r="DA135" s="551"/>
    </row>
    <row r="136" spans="1:105" s="5" customFormat="1" ht="15" customHeight="1" x14ac:dyDescent="0.2">
      <c r="A136" s="411" t="s">
        <v>36</v>
      </c>
      <c r="B136" s="411"/>
      <c r="C136" s="411"/>
      <c r="D136" s="411"/>
      <c r="E136" s="411"/>
      <c r="F136" s="411"/>
      <c r="G136" s="411"/>
      <c r="H136" s="418" t="s">
        <v>90</v>
      </c>
      <c r="I136" s="418"/>
      <c r="J136" s="418"/>
      <c r="K136" s="418"/>
      <c r="L136" s="418"/>
      <c r="M136" s="418"/>
      <c r="N136" s="418"/>
      <c r="O136" s="418"/>
      <c r="P136" s="418"/>
      <c r="Q136" s="418"/>
      <c r="R136" s="418"/>
      <c r="S136" s="418"/>
      <c r="T136" s="418"/>
      <c r="U136" s="418"/>
      <c r="V136" s="418"/>
      <c r="W136" s="418"/>
      <c r="X136" s="418"/>
      <c r="Y136" s="418"/>
      <c r="Z136" s="418"/>
      <c r="AA136" s="418"/>
      <c r="AB136" s="418"/>
      <c r="AC136" s="418"/>
      <c r="AD136" s="418"/>
      <c r="AE136" s="418"/>
      <c r="AF136" s="418"/>
      <c r="AG136" s="418"/>
      <c r="AH136" s="418"/>
      <c r="AI136" s="418"/>
      <c r="AJ136" s="418"/>
      <c r="AK136" s="418"/>
      <c r="AL136" s="418"/>
      <c r="AM136" s="418"/>
      <c r="AN136" s="418"/>
      <c r="AO136" s="418"/>
      <c r="AP136" s="404"/>
      <c r="AQ136" s="404"/>
      <c r="AR136" s="404"/>
      <c r="AS136" s="404"/>
      <c r="AT136" s="404"/>
      <c r="AU136" s="404"/>
      <c r="AV136" s="404"/>
      <c r="AW136" s="404"/>
      <c r="AX136" s="404"/>
      <c r="AY136" s="404"/>
      <c r="AZ136" s="404"/>
      <c r="BA136" s="404"/>
      <c r="BB136" s="404"/>
      <c r="BC136" s="404"/>
      <c r="BD136" s="404"/>
      <c r="BE136" s="404"/>
      <c r="BF136" s="404"/>
      <c r="BG136" s="404"/>
      <c r="BH136" s="404"/>
      <c r="BI136" s="404"/>
      <c r="BJ136" s="404"/>
      <c r="BK136" s="404"/>
      <c r="BL136" s="404"/>
      <c r="BM136" s="404"/>
      <c r="BN136" s="404"/>
      <c r="BO136" s="404"/>
      <c r="BP136" s="404"/>
      <c r="BQ136" s="404"/>
      <c r="BR136" s="404"/>
      <c r="BS136" s="404"/>
      <c r="BT136" s="404"/>
      <c r="BU136" s="404"/>
      <c r="BV136" s="551"/>
      <c r="BW136" s="551"/>
      <c r="BX136" s="551"/>
      <c r="BY136" s="551"/>
      <c r="BZ136" s="551"/>
      <c r="CA136" s="551"/>
      <c r="CB136" s="551"/>
      <c r="CC136" s="551"/>
      <c r="CD136" s="551"/>
      <c r="CE136" s="551"/>
      <c r="CF136" s="551"/>
      <c r="CG136" s="551"/>
      <c r="CH136" s="551"/>
      <c r="CI136" s="551"/>
      <c r="CJ136" s="551"/>
      <c r="CK136" s="551"/>
      <c r="CL136" s="551"/>
      <c r="CM136" s="551"/>
      <c r="CN136" s="551"/>
      <c r="CO136" s="551"/>
      <c r="CP136" s="551"/>
      <c r="CQ136" s="551"/>
      <c r="CR136" s="551"/>
      <c r="CS136" s="551"/>
      <c r="CT136" s="551"/>
      <c r="CU136" s="551"/>
      <c r="CV136" s="551"/>
      <c r="CW136" s="551"/>
      <c r="CX136" s="551"/>
      <c r="CY136" s="551"/>
      <c r="CZ136" s="551"/>
      <c r="DA136" s="551"/>
    </row>
    <row r="137" spans="1:105" s="5" customFormat="1" ht="15" customHeight="1" x14ac:dyDescent="0.2">
      <c r="A137" s="411" t="s">
        <v>99</v>
      </c>
      <c r="B137" s="411"/>
      <c r="C137" s="411"/>
      <c r="D137" s="411"/>
      <c r="E137" s="411"/>
      <c r="F137" s="411"/>
      <c r="G137" s="411"/>
      <c r="H137" s="418" t="s">
        <v>91</v>
      </c>
      <c r="I137" s="418"/>
      <c r="J137" s="418"/>
      <c r="K137" s="418"/>
      <c r="L137" s="418"/>
      <c r="M137" s="418"/>
      <c r="N137" s="418"/>
      <c r="O137" s="418"/>
      <c r="P137" s="418"/>
      <c r="Q137" s="418"/>
      <c r="R137" s="418"/>
      <c r="S137" s="418"/>
      <c r="T137" s="418"/>
      <c r="U137" s="418"/>
      <c r="V137" s="418"/>
      <c r="W137" s="418"/>
      <c r="X137" s="418"/>
      <c r="Y137" s="418"/>
      <c r="Z137" s="418"/>
      <c r="AA137" s="418"/>
      <c r="AB137" s="418"/>
      <c r="AC137" s="418"/>
      <c r="AD137" s="418"/>
      <c r="AE137" s="418"/>
      <c r="AF137" s="418"/>
      <c r="AG137" s="418"/>
      <c r="AH137" s="418"/>
      <c r="AI137" s="418"/>
      <c r="AJ137" s="418"/>
      <c r="AK137" s="418"/>
      <c r="AL137" s="418"/>
      <c r="AM137" s="418"/>
      <c r="AN137" s="418"/>
      <c r="AO137" s="418"/>
      <c r="AP137" s="404"/>
      <c r="AQ137" s="404"/>
      <c r="AR137" s="404"/>
      <c r="AS137" s="404"/>
      <c r="AT137" s="404"/>
      <c r="AU137" s="404"/>
      <c r="AV137" s="404"/>
      <c r="AW137" s="404"/>
      <c r="AX137" s="404"/>
      <c r="AY137" s="404"/>
      <c r="AZ137" s="404"/>
      <c r="BA137" s="404"/>
      <c r="BB137" s="404"/>
      <c r="BC137" s="404"/>
      <c r="BD137" s="404"/>
      <c r="BE137" s="404"/>
      <c r="BF137" s="404"/>
      <c r="BG137" s="404"/>
      <c r="BH137" s="404"/>
      <c r="BI137" s="404"/>
      <c r="BJ137" s="404"/>
      <c r="BK137" s="404"/>
      <c r="BL137" s="404"/>
      <c r="BM137" s="404"/>
      <c r="BN137" s="404"/>
      <c r="BO137" s="404"/>
      <c r="BP137" s="404"/>
      <c r="BQ137" s="404"/>
      <c r="BR137" s="404"/>
      <c r="BS137" s="404"/>
      <c r="BT137" s="404"/>
      <c r="BU137" s="404"/>
      <c r="BV137" s="551"/>
      <c r="BW137" s="551"/>
      <c r="BX137" s="551"/>
      <c r="BY137" s="551"/>
      <c r="BZ137" s="551"/>
      <c r="CA137" s="551"/>
      <c r="CB137" s="551"/>
      <c r="CC137" s="551"/>
      <c r="CD137" s="551"/>
      <c r="CE137" s="551"/>
      <c r="CF137" s="551"/>
      <c r="CG137" s="551"/>
      <c r="CH137" s="551"/>
      <c r="CI137" s="551"/>
      <c r="CJ137" s="551"/>
      <c r="CK137" s="551"/>
      <c r="CL137" s="551"/>
      <c r="CM137" s="551"/>
      <c r="CN137" s="551"/>
      <c r="CO137" s="551"/>
      <c r="CP137" s="551"/>
      <c r="CQ137" s="551"/>
      <c r="CR137" s="551"/>
      <c r="CS137" s="551"/>
      <c r="CT137" s="551"/>
      <c r="CU137" s="551"/>
      <c r="CV137" s="551"/>
      <c r="CW137" s="551"/>
      <c r="CX137" s="551"/>
      <c r="CY137" s="551"/>
      <c r="CZ137" s="551"/>
      <c r="DA137" s="551"/>
    </row>
    <row r="138" spans="1:105" s="5" customFormat="1" ht="15" customHeight="1" x14ac:dyDescent="0.2">
      <c r="A138" s="411" t="s">
        <v>100</v>
      </c>
      <c r="B138" s="411"/>
      <c r="C138" s="411"/>
      <c r="D138" s="411"/>
      <c r="E138" s="411"/>
      <c r="F138" s="411"/>
      <c r="G138" s="411"/>
      <c r="H138" s="418" t="s">
        <v>92</v>
      </c>
      <c r="I138" s="418"/>
      <c r="J138" s="418"/>
      <c r="K138" s="418"/>
      <c r="L138" s="418"/>
      <c r="M138" s="418"/>
      <c r="N138" s="418"/>
      <c r="O138" s="418"/>
      <c r="P138" s="418"/>
      <c r="Q138" s="418"/>
      <c r="R138" s="418"/>
      <c r="S138" s="418"/>
      <c r="T138" s="418"/>
      <c r="U138" s="418"/>
      <c r="V138" s="418"/>
      <c r="W138" s="418"/>
      <c r="X138" s="418"/>
      <c r="Y138" s="418"/>
      <c r="Z138" s="418"/>
      <c r="AA138" s="418"/>
      <c r="AB138" s="418"/>
      <c r="AC138" s="418"/>
      <c r="AD138" s="418"/>
      <c r="AE138" s="418"/>
      <c r="AF138" s="418"/>
      <c r="AG138" s="418"/>
      <c r="AH138" s="418"/>
      <c r="AI138" s="418"/>
      <c r="AJ138" s="418"/>
      <c r="AK138" s="418"/>
      <c r="AL138" s="418"/>
      <c r="AM138" s="418"/>
      <c r="AN138" s="418"/>
      <c r="AO138" s="418"/>
      <c r="AP138" s="404"/>
      <c r="AQ138" s="404"/>
      <c r="AR138" s="404"/>
      <c r="AS138" s="404"/>
      <c r="AT138" s="404"/>
      <c r="AU138" s="404"/>
      <c r="AV138" s="404"/>
      <c r="AW138" s="404"/>
      <c r="AX138" s="404"/>
      <c r="AY138" s="404"/>
      <c r="AZ138" s="404"/>
      <c r="BA138" s="404"/>
      <c r="BB138" s="404"/>
      <c r="BC138" s="404"/>
      <c r="BD138" s="404"/>
      <c r="BE138" s="404"/>
      <c r="BF138" s="404"/>
      <c r="BG138" s="404"/>
      <c r="BH138" s="404"/>
      <c r="BI138" s="404"/>
      <c r="BJ138" s="404"/>
      <c r="BK138" s="404"/>
      <c r="BL138" s="404"/>
      <c r="BM138" s="404"/>
      <c r="BN138" s="404"/>
      <c r="BO138" s="404"/>
      <c r="BP138" s="404"/>
      <c r="BQ138" s="404"/>
      <c r="BR138" s="404"/>
      <c r="BS138" s="404"/>
      <c r="BT138" s="404"/>
      <c r="BU138" s="404"/>
      <c r="BV138" s="551"/>
      <c r="BW138" s="551"/>
      <c r="BX138" s="551"/>
      <c r="BY138" s="551"/>
      <c r="BZ138" s="551"/>
      <c r="CA138" s="551"/>
      <c r="CB138" s="551"/>
      <c r="CC138" s="551"/>
      <c r="CD138" s="551"/>
      <c r="CE138" s="551"/>
      <c r="CF138" s="551"/>
      <c r="CG138" s="551"/>
      <c r="CH138" s="551"/>
      <c r="CI138" s="551"/>
      <c r="CJ138" s="551"/>
      <c r="CK138" s="551"/>
      <c r="CL138" s="551"/>
      <c r="CM138" s="551"/>
      <c r="CN138" s="551"/>
      <c r="CO138" s="551"/>
      <c r="CP138" s="551"/>
      <c r="CQ138" s="551"/>
      <c r="CR138" s="551"/>
      <c r="CS138" s="551"/>
      <c r="CT138" s="551"/>
      <c r="CU138" s="551"/>
      <c r="CV138" s="551"/>
      <c r="CW138" s="551"/>
      <c r="CX138" s="551"/>
      <c r="CY138" s="551"/>
      <c r="CZ138" s="551"/>
      <c r="DA138" s="551"/>
    </row>
    <row r="139" spans="1:105" s="5" customFormat="1" ht="15" customHeight="1" x14ac:dyDescent="0.2">
      <c r="A139" s="411" t="s">
        <v>101</v>
      </c>
      <c r="B139" s="411"/>
      <c r="C139" s="411"/>
      <c r="D139" s="411"/>
      <c r="E139" s="411"/>
      <c r="F139" s="411"/>
      <c r="G139" s="411"/>
      <c r="H139" s="418" t="s">
        <v>93</v>
      </c>
      <c r="I139" s="418"/>
      <c r="J139" s="418"/>
      <c r="K139" s="418"/>
      <c r="L139" s="418"/>
      <c r="M139" s="418"/>
      <c r="N139" s="418"/>
      <c r="O139" s="418"/>
      <c r="P139" s="418"/>
      <c r="Q139" s="418"/>
      <c r="R139" s="418"/>
      <c r="S139" s="418"/>
      <c r="T139" s="418"/>
      <c r="U139" s="418"/>
      <c r="V139" s="418"/>
      <c r="W139" s="418"/>
      <c r="X139" s="418"/>
      <c r="Y139" s="418"/>
      <c r="Z139" s="418"/>
      <c r="AA139" s="418"/>
      <c r="AB139" s="418"/>
      <c r="AC139" s="418"/>
      <c r="AD139" s="418"/>
      <c r="AE139" s="418"/>
      <c r="AF139" s="418"/>
      <c r="AG139" s="418"/>
      <c r="AH139" s="418"/>
      <c r="AI139" s="418"/>
      <c r="AJ139" s="418"/>
      <c r="AK139" s="418"/>
      <c r="AL139" s="418"/>
      <c r="AM139" s="418"/>
      <c r="AN139" s="418"/>
      <c r="AO139" s="418"/>
      <c r="AP139" s="404"/>
      <c r="AQ139" s="404"/>
      <c r="AR139" s="404"/>
      <c r="AS139" s="404"/>
      <c r="AT139" s="404"/>
      <c r="AU139" s="404"/>
      <c r="AV139" s="404"/>
      <c r="AW139" s="404"/>
      <c r="AX139" s="404"/>
      <c r="AY139" s="404"/>
      <c r="AZ139" s="404"/>
      <c r="BA139" s="404"/>
      <c r="BB139" s="404"/>
      <c r="BC139" s="404"/>
      <c r="BD139" s="404"/>
      <c r="BE139" s="404"/>
      <c r="BF139" s="404"/>
      <c r="BG139" s="404"/>
      <c r="BH139" s="404"/>
      <c r="BI139" s="404"/>
      <c r="BJ139" s="404"/>
      <c r="BK139" s="404"/>
      <c r="BL139" s="404"/>
      <c r="BM139" s="404"/>
      <c r="BN139" s="404"/>
      <c r="BO139" s="404"/>
      <c r="BP139" s="404"/>
      <c r="BQ139" s="404"/>
      <c r="BR139" s="404"/>
      <c r="BS139" s="404"/>
      <c r="BT139" s="404"/>
      <c r="BU139" s="404"/>
      <c r="BV139" s="551"/>
      <c r="BW139" s="551"/>
      <c r="BX139" s="551"/>
      <c r="BY139" s="551"/>
      <c r="BZ139" s="551"/>
      <c r="CA139" s="551"/>
      <c r="CB139" s="551"/>
      <c r="CC139" s="551"/>
      <c r="CD139" s="551"/>
      <c r="CE139" s="551"/>
      <c r="CF139" s="551"/>
      <c r="CG139" s="551"/>
      <c r="CH139" s="551"/>
      <c r="CI139" s="551"/>
      <c r="CJ139" s="551"/>
      <c r="CK139" s="551"/>
      <c r="CL139" s="551"/>
      <c r="CM139" s="551"/>
      <c r="CN139" s="551"/>
      <c r="CO139" s="551"/>
      <c r="CP139" s="551"/>
      <c r="CQ139" s="551"/>
      <c r="CR139" s="551"/>
      <c r="CS139" s="551"/>
      <c r="CT139" s="551"/>
      <c r="CU139" s="551"/>
      <c r="CV139" s="551"/>
      <c r="CW139" s="551"/>
      <c r="CX139" s="551"/>
      <c r="CY139" s="551"/>
      <c r="CZ139" s="551"/>
      <c r="DA139" s="551"/>
    </row>
    <row r="140" spans="1:105" s="5" customFormat="1" ht="15" customHeight="1" x14ac:dyDescent="0.2">
      <c r="A140" s="411" t="s">
        <v>102</v>
      </c>
      <c r="B140" s="411"/>
      <c r="C140" s="411"/>
      <c r="D140" s="411"/>
      <c r="E140" s="411"/>
      <c r="F140" s="411"/>
      <c r="G140" s="411"/>
      <c r="H140" s="418" t="s">
        <v>94</v>
      </c>
      <c r="I140" s="418"/>
      <c r="J140" s="418"/>
      <c r="K140" s="418"/>
      <c r="L140" s="418"/>
      <c r="M140" s="418"/>
      <c r="N140" s="418"/>
      <c r="O140" s="418"/>
      <c r="P140" s="418"/>
      <c r="Q140" s="418"/>
      <c r="R140" s="418"/>
      <c r="S140" s="418"/>
      <c r="T140" s="418"/>
      <c r="U140" s="418"/>
      <c r="V140" s="418"/>
      <c r="W140" s="418"/>
      <c r="X140" s="418"/>
      <c r="Y140" s="418"/>
      <c r="Z140" s="418"/>
      <c r="AA140" s="418"/>
      <c r="AB140" s="418"/>
      <c r="AC140" s="418"/>
      <c r="AD140" s="418"/>
      <c r="AE140" s="418"/>
      <c r="AF140" s="418"/>
      <c r="AG140" s="418"/>
      <c r="AH140" s="418"/>
      <c r="AI140" s="418"/>
      <c r="AJ140" s="418"/>
      <c r="AK140" s="418"/>
      <c r="AL140" s="418"/>
      <c r="AM140" s="418"/>
      <c r="AN140" s="418"/>
      <c r="AO140" s="418"/>
      <c r="AP140" s="404"/>
      <c r="AQ140" s="404"/>
      <c r="AR140" s="404"/>
      <c r="AS140" s="404"/>
      <c r="AT140" s="404"/>
      <c r="AU140" s="404"/>
      <c r="AV140" s="404"/>
      <c r="AW140" s="404"/>
      <c r="AX140" s="404"/>
      <c r="AY140" s="404"/>
      <c r="AZ140" s="404"/>
      <c r="BA140" s="404"/>
      <c r="BB140" s="404"/>
      <c r="BC140" s="404"/>
      <c r="BD140" s="404"/>
      <c r="BE140" s="404"/>
      <c r="BF140" s="404"/>
      <c r="BG140" s="404"/>
      <c r="BH140" s="404"/>
      <c r="BI140" s="404"/>
      <c r="BJ140" s="404"/>
      <c r="BK140" s="404"/>
      <c r="BL140" s="404"/>
      <c r="BM140" s="404"/>
      <c r="BN140" s="404"/>
      <c r="BO140" s="404"/>
      <c r="BP140" s="404"/>
      <c r="BQ140" s="404"/>
      <c r="BR140" s="404"/>
      <c r="BS140" s="404"/>
      <c r="BT140" s="404"/>
      <c r="BU140" s="404"/>
      <c r="BV140" s="551"/>
      <c r="BW140" s="551"/>
      <c r="BX140" s="551"/>
      <c r="BY140" s="551"/>
      <c r="BZ140" s="551"/>
      <c r="CA140" s="551"/>
      <c r="CB140" s="551"/>
      <c r="CC140" s="551"/>
      <c r="CD140" s="551"/>
      <c r="CE140" s="551"/>
      <c r="CF140" s="551"/>
      <c r="CG140" s="551"/>
      <c r="CH140" s="551"/>
      <c r="CI140" s="551"/>
      <c r="CJ140" s="551"/>
      <c r="CK140" s="551"/>
      <c r="CL140" s="551"/>
      <c r="CM140" s="551"/>
      <c r="CN140" s="551"/>
      <c r="CO140" s="551"/>
      <c r="CP140" s="551"/>
      <c r="CQ140" s="551"/>
      <c r="CR140" s="551"/>
      <c r="CS140" s="551"/>
      <c r="CT140" s="551"/>
      <c r="CU140" s="551"/>
      <c r="CV140" s="551"/>
      <c r="CW140" s="551"/>
      <c r="CX140" s="551"/>
      <c r="CY140" s="551"/>
      <c r="CZ140" s="551"/>
      <c r="DA140" s="551"/>
    </row>
    <row r="141" spans="1:105" s="5" customFormat="1" ht="15" customHeight="1" x14ac:dyDescent="0.2">
      <c r="A141" s="411" t="s">
        <v>103</v>
      </c>
      <c r="B141" s="411"/>
      <c r="C141" s="411"/>
      <c r="D141" s="411"/>
      <c r="E141" s="411"/>
      <c r="F141" s="411"/>
      <c r="G141" s="411"/>
      <c r="H141" s="418" t="s">
        <v>309</v>
      </c>
      <c r="I141" s="418"/>
      <c r="J141" s="418"/>
      <c r="K141" s="418"/>
      <c r="L141" s="418"/>
      <c r="M141" s="418"/>
      <c r="N141" s="418"/>
      <c r="O141" s="418"/>
      <c r="P141" s="418"/>
      <c r="Q141" s="418"/>
      <c r="R141" s="418"/>
      <c r="S141" s="418"/>
      <c r="T141" s="418"/>
      <c r="U141" s="418"/>
      <c r="V141" s="418"/>
      <c r="W141" s="418"/>
      <c r="X141" s="418"/>
      <c r="Y141" s="418"/>
      <c r="Z141" s="418"/>
      <c r="AA141" s="418"/>
      <c r="AB141" s="418"/>
      <c r="AC141" s="418"/>
      <c r="AD141" s="418"/>
      <c r="AE141" s="418"/>
      <c r="AF141" s="418"/>
      <c r="AG141" s="418"/>
      <c r="AH141" s="418"/>
      <c r="AI141" s="418"/>
      <c r="AJ141" s="418"/>
      <c r="AK141" s="418"/>
      <c r="AL141" s="418"/>
      <c r="AM141" s="418"/>
      <c r="AN141" s="418"/>
      <c r="AO141" s="418"/>
      <c r="AP141" s="404"/>
      <c r="AQ141" s="404"/>
      <c r="AR141" s="404"/>
      <c r="AS141" s="404"/>
      <c r="AT141" s="404"/>
      <c r="AU141" s="404"/>
      <c r="AV141" s="404"/>
      <c r="AW141" s="404"/>
      <c r="AX141" s="404"/>
      <c r="AY141" s="404"/>
      <c r="AZ141" s="404"/>
      <c r="BA141" s="404"/>
      <c r="BB141" s="404"/>
      <c r="BC141" s="404"/>
      <c r="BD141" s="404"/>
      <c r="BE141" s="404"/>
      <c r="BF141" s="404"/>
      <c r="BG141" s="404"/>
      <c r="BH141" s="404"/>
      <c r="BI141" s="404"/>
      <c r="BJ141" s="404"/>
      <c r="BK141" s="404"/>
      <c r="BL141" s="404"/>
      <c r="BM141" s="404"/>
      <c r="BN141" s="404"/>
      <c r="BO141" s="404"/>
      <c r="BP141" s="404"/>
      <c r="BQ141" s="404"/>
      <c r="BR141" s="404"/>
      <c r="BS141" s="404"/>
      <c r="BT141" s="404"/>
      <c r="BU141" s="404"/>
      <c r="BV141" s="551"/>
      <c r="BW141" s="551"/>
      <c r="BX141" s="551"/>
      <c r="BY141" s="551"/>
      <c r="BZ141" s="551"/>
      <c r="CA141" s="551"/>
      <c r="CB141" s="551"/>
      <c r="CC141" s="551"/>
      <c r="CD141" s="551"/>
      <c r="CE141" s="551"/>
      <c r="CF141" s="551"/>
      <c r="CG141" s="551"/>
      <c r="CH141" s="551"/>
      <c r="CI141" s="551"/>
      <c r="CJ141" s="551"/>
      <c r="CK141" s="551"/>
      <c r="CL141" s="551"/>
      <c r="CM141" s="551"/>
      <c r="CN141" s="551"/>
      <c r="CO141" s="551"/>
      <c r="CP141" s="551"/>
      <c r="CQ141" s="551"/>
      <c r="CR141" s="551"/>
      <c r="CS141" s="551"/>
      <c r="CT141" s="551"/>
      <c r="CU141" s="551"/>
      <c r="CV141" s="551"/>
      <c r="CW141" s="551"/>
      <c r="CX141" s="551"/>
      <c r="CY141" s="551"/>
      <c r="CZ141" s="551"/>
      <c r="DA141" s="551"/>
    </row>
    <row r="142" spans="1:105" s="5" customFormat="1" ht="15" customHeight="1" x14ac:dyDescent="0.2">
      <c r="A142" s="411" t="s">
        <v>104</v>
      </c>
      <c r="B142" s="411"/>
      <c r="C142" s="411"/>
      <c r="D142" s="411"/>
      <c r="E142" s="411"/>
      <c r="F142" s="411"/>
      <c r="G142" s="411"/>
      <c r="H142" s="418" t="s">
        <v>95</v>
      </c>
      <c r="I142" s="418"/>
      <c r="J142" s="418"/>
      <c r="K142" s="418"/>
      <c r="L142" s="418"/>
      <c r="M142" s="418"/>
      <c r="N142" s="418"/>
      <c r="O142" s="418"/>
      <c r="P142" s="418"/>
      <c r="Q142" s="418"/>
      <c r="R142" s="418"/>
      <c r="S142" s="418"/>
      <c r="T142" s="418"/>
      <c r="U142" s="418"/>
      <c r="V142" s="418"/>
      <c r="W142" s="418"/>
      <c r="X142" s="418"/>
      <c r="Y142" s="418"/>
      <c r="Z142" s="418"/>
      <c r="AA142" s="418"/>
      <c r="AB142" s="418"/>
      <c r="AC142" s="418"/>
      <c r="AD142" s="418"/>
      <c r="AE142" s="418"/>
      <c r="AF142" s="418"/>
      <c r="AG142" s="418"/>
      <c r="AH142" s="418"/>
      <c r="AI142" s="418"/>
      <c r="AJ142" s="418"/>
      <c r="AK142" s="418"/>
      <c r="AL142" s="418"/>
      <c r="AM142" s="418"/>
      <c r="AN142" s="418"/>
      <c r="AO142" s="418"/>
      <c r="AP142" s="404"/>
      <c r="AQ142" s="404"/>
      <c r="AR142" s="404"/>
      <c r="AS142" s="404"/>
      <c r="AT142" s="404"/>
      <c r="AU142" s="404"/>
      <c r="AV142" s="404"/>
      <c r="AW142" s="404"/>
      <c r="AX142" s="404"/>
      <c r="AY142" s="404"/>
      <c r="AZ142" s="404"/>
      <c r="BA142" s="404"/>
      <c r="BB142" s="404"/>
      <c r="BC142" s="404"/>
      <c r="BD142" s="404"/>
      <c r="BE142" s="404"/>
      <c r="BF142" s="404"/>
      <c r="BG142" s="404"/>
      <c r="BH142" s="404"/>
      <c r="BI142" s="404"/>
      <c r="BJ142" s="404"/>
      <c r="BK142" s="404"/>
      <c r="BL142" s="404"/>
      <c r="BM142" s="404"/>
      <c r="BN142" s="404"/>
      <c r="BO142" s="404"/>
      <c r="BP142" s="404"/>
      <c r="BQ142" s="404"/>
      <c r="BR142" s="404"/>
      <c r="BS142" s="404"/>
      <c r="BT142" s="404"/>
      <c r="BU142" s="404"/>
      <c r="BV142" s="551"/>
      <c r="BW142" s="551"/>
      <c r="BX142" s="551"/>
      <c r="BY142" s="551"/>
      <c r="BZ142" s="551"/>
      <c r="CA142" s="551"/>
      <c r="CB142" s="551"/>
      <c r="CC142" s="551"/>
      <c r="CD142" s="551"/>
      <c r="CE142" s="551"/>
      <c r="CF142" s="551"/>
      <c r="CG142" s="551"/>
      <c r="CH142" s="551"/>
      <c r="CI142" s="551"/>
      <c r="CJ142" s="551"/>
      <c r="CK142" s="551"/>
      <c r="CL142" s="551"/>
      <c r="CM142" s="551"/>
      <c r="CN142" s="551"/>
      <c r="CO142" s="551"/>
      <c r="CP142" s="551"/>
      <c r="CQ142" s="551"/>
      <c r="CR142" s="551"/>
      <c r="CS142" s="551"/>
      <c r="CT142" s="551"/>
      <c r="CU142" s="551"/>
      <c r="CV142" s="551"/>
      <c r="CW142" s="551"/>
      <c r="CX142" s="551"/>
      <c r="CY142" s="551"/>
      <c r="CZ142" s="551"/>
      <c r="DA142" s="551"/>
    </row>
    <row r="143" spans="1:105" s="5" customFormat="1" ht="15" customHeight="1" x14ac:dyDescent="0.2">
      <c r="A143" s="411"/>
      <c r="B143" s="411"/>
      <c r="C143" s="411"/>
      <c r="D143" s="411"/>
      <c r="E143" s="411"/>
      <c r="F143" s="411"/>
      <c r="G143" s="411"/>
      <c r="H143" s="418"/>
      <c r="I143" s="418"/>
      <c r="J143" s="418"/>
      <c r="K143" s="418"/>
      <c r="L143" s="418"/>
      <c r="M143" s="418"/>
      <c r="N143" s="418"/>
      <c r="O143" s="418"/>
      <c r="P143" s="418"/>
      <c r="Q143" s="418"/>
      <c r="R143" s="418"/>
      <c r="S143" s="418"/>
      <c r="T143" s="418"/>
      <c r="U143" s="418"/>
      <c r="V143" s="418"/>
      <c r="W143" s="418"/>
      <c r="X143" s="418"/>
      <c r="Y143" s="418"/>
      <c r="Z143" s="418"/>
      <c r="AA143" s="418"/>
      <c r="AB143" s="418"/>
      <c r="AC143" s="418"/>
      <c r="AD143" s="418"/>
      <c r="AE143" s="418"/>
      <c r="AF143" s="418"/>
      <c r="AG143" s="418"/>
      <c r="AH143" s="418"/>
      <c r="AI143" s="418"/>
      <c r="AJ143" s="418"/>
      <c r="AK143" s="418"/>
      <c r="AL143" s="418"/>
      <c r="AM143" s="418"/>
      <c r="AN143" s="418"/>
      <c r="AO143" s="418"/>
      <c r="AP143" s="404"/>
      <c r="AQ143" s="404"/>
      <c r="AR143" s="404"/>
      <c r="AS143" s="404"/>
      <c r="AT143" s="404"/>
      <c r="AU143" s="404"/>
      <c r="AV143" s="404"/>
      <c r="AW143" s="404"/>
      <c r="AX143" s="404"/>
      <c r="AY143" s="404"/>
      <c r="AZ143" s="404"/>
      <c r="BA143" s="404"/>
      <c r="BB143" s="404"/>
      <c r="BC143" s="404"/>
      <c r="BD143" s="404"/>
      <c r="BE143" s="404"/>
      <c r="BF143" s="404"/>
      <c r="BG143" s="404"/>
      <c r="BH143" s="404"/>
      <c r="BI143" s="404"/>
      <c r="BJ143" s="404"/>
      <c r="BK143" s="404"/>
      <c r="BL143" s="404"/>
      <c r="BM143" s="404"/>
      <c r="BN143" s="404"/>
      <c r="BO143" s="404"/>
      <c r="BP143" s="404"/>
      <c r="BQ143" s="404"/>
      <c r="BR143" s="404"/>
      <c r="BS143" s="404"/>
      <c r="BT143" s="404"/>
      <c r="BU143" s="404"/>
      <c r="BV143" s="551"/>
      <c r="BW143" s="551"/>
      <c r="BX143" s="551"/>
      <c r="BY143" s="551"/>
      <c r="BZ143" s="551"/>
      <c r="CA143" s="551"/>
      <c r="CB143" s="551"/>
      <c r="CC143" s="551"/>
      <c r="CD143" s="551"/>
      <c r="CE143" s="551"/>
      <c r="CF143" s="551"/>
      <c r="CG143" s="551"/>
      <c r="CH143" s="551"/>
      <c r="CI143" s="551"/>
      <c r="CJ143" s="551"/>
      <c r="CK143" s="551"/>
      <c r="CL143" s="551"/>
      <c r="CM143" s="551"/>
      <c r="CN143" s="551"/>
      <c r="CO143" s="551"/>
      <c r="CP143" s="551"/>
      <c r="CQ143" s="551"/>
      <c r="CR143" s="551"/>
      <c r="CS143" s="551"/>
      <c r="CT143" s="551"/>
      <c r="CU143" s="551"/>
      <c r="CV143" s="551"/>
      <c r="CW143" s="551"/>
      <c r="CX143" s="551"/>
      <c r="CY143" s="551"/>
      <c r="CZ143" s="551"/>
      <c r="DA143" s="551"/>
    </row>
    <row r="144" spans="1:105" s="5" customFormat="1" ht="15" customHeight="1" x14ac:dyDescent="0.2">
      <c r="A144" s="411"/>
      <c r="B144" s="411"/>
      <c r="C144" s="411"/>
      <c r="D144" s="411"/>
      <c r="E144" s="411"/>
      <c r="F144" s="411"/>
      <c r="G144" s="411"/>
      <c r="H144" s="700" t="s">
        <v>59</v>
      </c>
      <c r="I144" s="701"/>
      <c r="J144" s="701"/>
      <c r="K144" s="701"/>
      <c r="L144" s="701"/>
      <c r="M144" s="701"/>
      <c r="N144" s="701"/>
      <c r="O144" s="701"/>
      <c r="P144" s="701"/>
      <c r="Q144" s="701"/>
      <c r="R144" s="701"/>
      <c r="S144" s="701"/>
      <c r="T144" s="701"/>
      <c r="U144" s="701"/>
      <c r="V144" s="701"/>
      <c r="W144" s="701"/>
      <c r="X144" s="701"/>
      <c r="Y144" s="701"/>
      <c r="Z144" s="701"/>
      <c r="AA144" s="701"/>
      <c r="AB144" s="701"/>
      <c r="AC144" s="701"/>
      <c r="AD144" s="701"/>
      <c r="AE144" s="701"/>
      <c r="AF144" s="701"/>
      <c r="AG144" s="701"/>
      <c r="AH144" s="701"/>
      <c r="AI144" s="701"/>
      <c r="AJ144" s="701"/>
      <c r="AK144" s="701"/>
      <c r="AL144" s="701"/>
      <c r="AM144" s="701"/>
      <c r="AN144" s="701"/>
      <c r="AO144" s="702"/>
      <c r="AP144" s="404" t="s">
        <v>8</v>
      </c>
      <c r="AQ144" s="404"/>
      <c r="AR144" s="404"/>
      <c r="AS144" s="404"/>
      <c r="AT144" s="404"/>
      <c r="AU144" s="404"/>
      <c r="AV144" s="404"/>
      <c r="AW144" s="404"/>
      <c r="AX144" s="404"/>
      <c r="AY144" s="404"/>
      <c r="AZ144" s="404"/>
      <c r="BA144" s="404"/>
      <c r="BB144" s="404"/>
      <c r="BC144" s="404"/>
      <c r="BD144" s="404"/>
      <c r="BE144" s="404"/>
      <c r="BF144" s="404" t="s">
        <v>8</v>
      </c>
      <c r="BG144" s="404"/>
      <c r="BH144" s="404"/>
      <c r="BI144" s="404"/>
      <c r="BJ144" s="404"/>
      <c r="BK144" s="404"/>
      <c r="BL144" s="404"/>
      <c r="BM144" s="404"/>
      <c r="BN144" s="404"/>
      <c r="BO144" s="404"/>
      <c r="BP144" s="404"/>
      <c r="BQ144" s="404"/>
      <c r="BR144" s="404"/>
      <c r="BS144" s="404"/>
      <c r="BT144" s="404"/>
      <c r="BU144" s="404"/>
      <c r="BV144" s="404" t="s">
        <v>8</v>
      </c>
      <c r="BW144" s="404"/>
      <c r="BX144" s="404"/>
      <c r="BY144" s="404"/>
      <c r="BZ144" s="404"/>
      <c r="CA144" s="404"/>
      <c r="CB144" s="404"/>
      <c r="CC144" s="404"/>
      <c r="CD144" s="404"/>
      <c r="CE144" s="404"/>
      <c r="CF144" s="404"/>
      <c r="CG144" s="404"/>
      <c r="CH144" s="404"/>
      <c r="CI144" s="404"/>
      <c r="CJ144" s="404"/>
      <c r="CK144" s="404"/>
      <c r="CL144" s="589"/>
      <c r="CM144" s="589"/>
      <c r="CN144" s="589"/>
      <c r="CO144" s="589"/>
      <c r="CP144" s="589"/>
      <c r="CQ144" s="589"/>
      <c r="CR144" s="589"/>
      <c r="CS144" s="589"/>
      <c r="CT144" s="589"/>
      <c r="CU144" s="589"/>
      <c r="CV144" s="589"/>
      <c r="CW144" s="589"/>
      <c r="CX144" s="589"/>
      <c r="CY144" s="589"/>
      <c r="CZ144" s="589"/>
      <c r="DA144" s="589"/>
    </row>
    <row r="145" spans="1:128" ht="10.5" customHeight="1" x14ac:dyDescent="0.25"/>
    <row r="146" spans="1:128" s="6" customFormat="1" ht="14.25" x14ac:dyDescent="0.2">
      <c r="A146" s="465" t="s">
        <v>63</v>
      </c>
      <c r="B146" s="465"/>
      <c r="C146" s="465"/>
      <c r="D146" s="465"/>
      <c r="E146" s="465"/>
      <c r="F146" s="465"/>
      <c r="G146" s="465"/>
      <c r="H146" s="465"/>
      <c r="I146" s="465"/>
      <c r="J146" s="465"/>
      <c r="K146" s="465"/>
      <c r="L146" s="465"/>
      <c r="M146" s="465"/>
      <c r="N146" s="465"/>
      <c r="O146" s="465"/>
      <c r="P146" s="465"/>
      <c r="Q146" s="465"/>
      <c r="R146" s="465"/>
      <c r="S146" s="465"/>
      <c r="T146" s="465"/>
      <c r="U146" s="465"/>
      <c r="V146" s="465"/>
      <c r="W146" s="465"/>
      <c r="X146" s="465"/>
      <c r="Y146" s="465"/>
      <c r="Z146" s="465"/>
      <c r="AA146" s="465"/>
      <c r="AB146" s="465"/>
      <c r="AC146" s="465"/>
      <c r="AD146" s="465"/>
      <c r="AE146" s="465"/>
      <c r="AF146" s="465"/>
      <c r="AG146" s="465"/>
      <c r="AH146" s="465"/>
      <c r="AI146" s="465"/>
      <c r="AJ146" s="465"/>
      <c r="AK146" s="465"/>
      <c r="AL146" s="465"/>
      <c r="AM146" s="465"/>
      <c r="AN146" s="465"/>
      <c r="AO146" s="465"/>
      <c r="AP146" s="465"/>
      <c r="AQ146" s="465"/>
      <c r="AR146" s="465"/>
      <c r="AS146" s="465"/>
      <c r="AT146" s="465"/>
      <c r="AU146" s="465"/>
      <c r="AV146" s="465"/>
      <c r="AW146" s="465"/>
      <c r="AX146" s="465"/>
      <c r="AY146" s="465"/>
      <c r="AZ146" s="465"/>
      <c r="BA146" s="465"/>
      <c r="BB146" s="465"/>
      <c r="BC146" s="465"/>
      <c r="BD146" s="465"/>
      <c r="BE146" s="465"/>
      <c r="BF146" s="465"/>
      <c r="BG146" s="465"/>
      <c r="BH146" s="465"/>
      <c r="BI146" s="465"/>
      <c r="BJ146" s="465"/>
      <c r="BK146" s="465"/>
      <c r="BL146" s="465"/>
      <c r="BM146" s="465"/>
      <c r="BN146" s="465"/>
      <c r="BO146" s="465"/>
      <c r="BP146" s="465"/>
      <c r="BQ146" s="465"/>
      <c r="BR146" s="465"/>
      <c r="BS146" s="465"/>
      <c r="BT146" s="465"/>
      <c r="BU146" s="465"/>
      <c r="BV146" s="465"/>
      <c r="BW146" s="465"/>
      <c r="BX146" s="465"/>
      <c r="BY146" s="465"/>
      <c r="BZ146" s="465"/>
      <c r="CA146" s="465"/>
      <c r="CB146" s="465"/>
      <c r="CC146" s="465"/>
      <c r="CD146" s="465"/>
      <c r="CE146" s="465"/>
      <c r="CF146" s="465"/>
      <c r="CG146" s="465"/>
      <c r="CH146" s="465"/>
      <c r="CI146" s="465"/>
      <c r="CJ146" s="465"/>
      <c r="CK146" s="465"/>
      <c r="CL146" s="465"/>
      <c r="CM146" s="465"/>
      <c r="CN146" s="465"/>
      <c r="CO146" s="465"/>
      <c r="CP146" s="465"/>
      <c r="CQ146" s="465"/>
      <c r="CR146" s="465"/>
      <c r="CS146" s="465"/>
      <c r="CT146" s="465"/>
      <c r="CU146" s="465"/>
      <c r="CV146" s="465"/>
      <c r="CW146" s="465"/>
      <c r="CX146" s="465"/>
      <c r="CY146" s="465"/>
      <c r="CZ146" s="465"/>
      <c r="DA146" s="465"/>
    </row>
    <row r="147" spans="1:128" ht="10.5" customHeight="1" x14ac:dyDescent="0.25"/>
    <row r="148" spans="1:128" s="3" customFormat="1" ht="45" customHeight="1" x14ac:dyDescent="0.2">
      <c r="A148" s="466" t="s">
        <v>0</v>
      </c>
      <c r="B148" s="467"/>
      <c r="C148" s="467"/>
      <c r="D148" s="467"/>
      <c r="E148" s="467"/>
      <c r="F148" s="467"/>
      <c r="G148" s="468"/>
      <c r="H148" s="466" t="s">
        <v>14</v>
      </c>
      <c r="I148" s="467"/>
      <c r="J148" s="467"/>
      <c r="K148" s="467"/>
      <c r="L148" s="467"/>
      <c r="M148" s="467"/>
      <c r="N148" s="467"/>
      <c r="O148" s="467"/>
      <c r="P148" s="467"/>
      <c r="Q148" s="467"/>
      <c r="R148" s="467"/>
      <c r="S148" s="467"/>
      <c r="T148" s="467"/>
      <c r="U148" s="467"/>
      <c r="V148" s="467"/>
      <c r="W148" s="467"/>
      <c r="X148" s="467"/>
      <c r="Y148" s="467"/>
      <c r="Z148" s="467"/>
      <c r="AA148" s="467"/>
      <c r="AB148" s="467"/>
      <c r="AC148" s="467"/>
      <c r="AD148" s="467"/>
      <c r="AE148" s="467"/>
      <c r="AF148" s="467"/>
      <c r="AG148" s="467"/>
      <c r="AH148" s="467"/>
      <c r="AI148" s="467"/>
      <c r="AJ148" s="467"/>
      <c r="AK148" s="467"/>
      <c r="AL148" s="467"/>
      <c r="AM148" s="467"/>
      <c r="AN148" s="467"/>
      <c r="AO148" s="467"/>
      <c r="AP148" s="467"/>
      <c r="AQ148" s="467"/>
      <c r="AR148" s="467"/>
      <c r="AS148" s="467"/>
      <c r="AT148" s="467"/>
      <c r="AU148" s="467"/>
      <c r="AV148" s="467"/>
      <c r="AW148" s="467"/>
      <c r="AX148" s="467"/>
      <c r="AY148" s="467"/>
      <c r="AZ148" s="467"/>
      <c r="BA148" s="467"/>
      <c r="BB148" s="467"/>
      <c r="BC148" s="468"/>
      <c r="BD148" s="466" t="s">
        <v>64</v>
      </c>
      <c r="BE148" s="467"/>
      <c r="BF148" s="467"/>
      <c r="BG148" s="467"/>
      <c r="BH148" s="467"/>
      <c r="BI148" s="467"/>
      <c r="BJ148" s="467"/>
      <c r="BK148" s="467"/>
      <c r="BL148" s="467"/>
      <c r="BM148" s="467"/>
      <c r="BN148" s="467"/>
      <c r="BO148" s="467"/>
      <c r="BP148" s="467"/>
      <c r="BQ148" s="467"/>
      <c r="BR148" s="467"/>
      <c r="BS148" s="468"/>
      <c r="BT148" s="466" t="s">
        <v>65</v>
      </c>
      <c r="BU148" s="467"/>
      <c r="BV148" s="467"/>
      <c r="BW148" s="467"/>
      <c r="BX148" s="467"/>
      <c r="BY148" s="467"/>
      <c r="BZ148" s="467"/>
      <c r="CA148" s="467"/>
      <c r="CB148" s="467"/>
      <c r="CC148" s="467"/>
      <c r="CD148" s="467"/>
      <c r="CE148" s="467"/>
      <c r="CF148" s="467"/>
      <c r="CG148" s="467"/>
      <c r="CH148" s="467"/>
      <c r="CI148" s="468"/>
      <c r="CJ148" s="466" t="s">
        <v>48</v>
      </c>
      <c r="CK148" s="467"/>
      <c r="CL148" s="467"/>
      <c r="CM148" s="467"/>
      <c r="CN148" s="467"/>
      <c r="CO148" s="467"/>
      <c r="CP148" s="467"/>
      <c r="CQ148" s="467"/>
      <c r="CR148" s="467"/>
      <c r="CS148" s="467"/>
      <c r="CT148" s="467"/>
      <c r="CU148" s="467"/>
      <c r="CV148" s="467"/>
      <c r="CW148" s="467"/>
      <c r="CX148" s="467"/>
      <c r="CY148" s="467"/>
      <c r="CZ148" s="467"/>
      <c r="DA148" s="468"/>
    </row>
    <row r="149" spans="1:128" s="4" customFormat="1" ht="12.75" x14ac:dyDescent="0.2">
      <c r="A149" s="472">
        <v>1</v>
      </c>
      <c r="B149" s="472"/>
      <c r="C149" s="472"/>
      <c r="D149" s="472"/>
      <c r="E149" s="472"/>
      <c r="F149" s="472"/>
      <c r="G149" s="472"/>
      <c r="H149" s="472">
        <v>2</v>
      </c>
      <c r="I149" s="472"/>
      <c r="J149" s="472"/>
      <c r="K149" s="472"/>
      <c r="L149" s="472"/>
      <c r="M149" s="472"/>
      <c r="N149" s="472"/>
      <c r="O149" s="472"/>
      <c r="P149" s="472"/>
      <c r="Q149" s="472"/>
      <c r="R149" s="472"/>
      <c r="S149" s="472"/>
      <c r="T149" s="472"/>
      <c r="U149" s="472"/>
      <c r="V149" s="472"/>
      <c r="W149" s="472"/>
      <c r="X149" s="472"/>
      <c r="Y149" s="472"/>
      <c r="Z149" s="472"/>
      <c r="AA149" s="472"/>
      <c r="AB149" s="472"/>
      <c r="AC149" s="472"/>
      <c r="AD149" s="472"/>
      <c r="AE149" s="472"/>
      <c r="AF149" s="472"/>
      <c r="AG149" s="472"/>
      <c r="AH149" s="472"/>
      <c r="AI149" s="472"/>
      <c r="AJ149" s="472"/>
      <c r="AK149" s="472"/>
      <c r="AL149" s="472"/>
      <c r="AM149" s="472"/>
      <c r="AN149" s="472"/>
      <c r="AO149" s="472"/>
      <c r="AP149" s="472"/>
      <c r="AQ149" s="472"/>
      <c r="AR149" s="472"/>
      <c r="AS149" s="472"/>
      <c r="AT149" s="472"/>
      <c r="AU149" s="472"/>
      <c r="AV149" s="472"/>
      <c r="AW149" s="472"/>
      <c r="AX149" s="472"/>
      <c r="AY149" s="472"/>
      <c r="AZ149" s="472"/>
      <c r="BA149" s="472"/>
      <c r="BB149" s="472"/>
      <c r="BC149" s="472"/>
      <c r="BD149" s="472">
        <v>3</v>
      </c>
      <c r="BE149" s="472"/>
      <c r="BF149" s="472"/>
      <c r="BG149" s="472"/>
      <c r="BH149" s="472"/>
      <c r="BI149" s="472"/>
      <c r="BJ149" s="472"/>
      <c r="BK149" s="472"/>
      <c r="BL149" s="472"/>
      <c r="BM149" s="472"/>
      <c r="BN149" s="472"/>
      <c r="BO149" s="472"/>
      <c r="BP149" s="472"/>
      <c r="BQ149" s="472"/>
      <c r="BR149" s="472"/>
      <c r="BS149" s="472"/>
      <c r="BT149" s="472">
        <v>4</v>
      </c>
      <c r="BU149" s="472"/>
      <c r="BV149" s="472"/>
      <c r="BW149" s="472"/>
      <c r="BX149" s="472"/>
      <c r="BY149" s="472"/>
      <c r="BZ149" s="472"/>
      <c r="CA149" s="472"/>
      <c r="CB149" s="472"/>
      <c r="CC149" s="472"/>
      <c r="CD149" s="472"/>
      <c r="CE149" s="472"/>
      <c r="CF149" s="472"/>
      <c r="CG149" s="472"/>
      <c r="CH149" s="472"/>
      <c r="CI149" s="472"/>
      <c r="CJ149" s="472">
        <v>5</v>
      </c>
      <c r="CK149" s="472"/>
      <c r="CL149" s="472"/>
      <c r="CM149" s="472"/>
      <c r="CN149" s="472"/>
      <c r="CO149" s="472"/>
      <c r="CP149" s="472"/>
      <c r="CQ149" s="472"/>
      <c r="CR149" s="472"/>
      <c r="CS149" s="472"/>
      <c r="CT149" s="472"/>
      <c r="CU149" s="472"/>
      <c r="CV149" s="472"/>
      <c r="CW149" s="472"/>
      <c r="CX149" s="472"/>
      <c r="CY149" s="472"/>
      <c r="CZ149" s="472"/>
      <c r="DA149" s="472"/>
    </row>
    <row r="150" spans="1:128" s="5" customFormat="1" ht="15" customHeight="1" x14ac:dyDescent="0.2">
      <c r="A150" s="411"/>
      <c r="B150" s="411"/>
      <c r="C150" s="411"/>
      <c r="D150" s="411"/>
      <c r="E150" s="411"/>
      <c r="F150" s="411"/>
      <c r="G150" s="411"/>
      <c r="H150" s="418"/>
      <c r="I150" s="418"/>
      <c r="J150" s="418"/>
      <c r="K150" s="418"/>
      <c r="L150" s="418"/>
      <c r="M150" s="418"/>
      <c r="N150" s="418"/>
      <c r="O150" s="418"/>
      <c r="P150" s="418"/>
      <c r="Q150" s="418"/>
      <c r="R150" s="418"/>
      <c r="S150" s="418"/>
      <c r="T150" s="418"/>
      <c r="U150" s="418"/>
      <c r="V150" s="418"/>
      <c r="W150" s="418"/>
      <c r="X150" s="418"/>
      <c r="Y150" s="418"/>
      <c r="Z150" s="418"/>
      <c r="AA150" s="418"/>
      <c r="AB150" s="418"/>
      <c r="AC150" s="418"/>
      <c r="AD150" s="418"/>
      <c r="AE150" s="418"/>
      <c r="AF150" s="418"/>
      <c r="AG150" s="418"/>
      <c r="AH150" s="418"/>
      <c r="AI150" s="418"/>
      <c r="AJ150" s="418"/>
      <c r="AK150" s="418"/>
      <c r="AL150" s="418"/>
      <c r="AM150" s="418"/>
      <c r="AN150" s="418"/>
      <c r="AO150" s="418"/>
      <c r="AP150" s="418"/>
      <c r="AQ150" s="418"/>
      <c r="AR150" s="418"/>
      <c r="AS150" s="418"/>
      <c r="AT150" s="418"/>
      <c r="AU150" s="418"/>
      <c r="AV150" s="418"/>
      <c r="AW150" s="418"/>
      <c r="AX150" s="418"/>
      <c r="AY150" s="418"/>
      <c r="AZ150" s="418"/>
      <c r="BA150" s="418"/>
      <c r="BB150" s="418"/>
      <c r="BC150" s="418"/>
      <c r="BD150" s="404"/>
      <c r="BE150" s="404"/>
      <c r="BF150" s="404"/>
      <c r="BG150" s="404"/>
      <c r="BH150" s="404"/>
      <c r="BI150" s="404"/>
      <c r="BJ150" s="404"/>
      <c r="BK150" s="404"/>
      <c r="BL150" s="404"/>
      <c r="BM150" s="404"/>
      <c r="BN150" s="404"/>
      <c r="BO150" s="404"/>
      <c r="BP150" s="404"/>
      <c r="BQ150" s="404"/>
      <c r="BR150" s="404"/>
      <c r="BS150" s="404"/>
      <c r="BT150" s="551"/>
      <c r="BU150" s="551"/>
      <c r="BV150" s="551"/>
      <c r="BW150" s="551"/>
      <c r="BX150" s="551"/>
      <c r="BY150" s="551"/>
      <c r="BZ150" s="551"/>
      <c r="CA150" s="551"/>
      <c r="CB150" s="551"/>
      <c r="CC150" s="551"/>
      <c r="CD150" s="551"/>
      <c r="CE150" s="551"/>
      <c r="CF150" s="551"/>
      <c r="CG150" s="551"/>
      <c r="CH150" s="551"/>
      <c r="CI150" s="551"/>
      <c r="CJ150" s="551"/>
      <c r="CK150" s="551"/>
      <c r="CL150" s="551"/>
      <c r="CM150" s="551"/>
      <c r="CN150" s="551"/>
      <c r="CO150" s="551"/>
      <c r="CP150" s="551"/>
      <c r="CQ150" s="551"/>
      <c r="CR150" s="551"/>
      <c r="CS150" s="551"/>
      <c r="CT150" s="551"/>
      <c r="CU150" s="551"/>
      <c r="CV150" s="551"/>
      <c r="CW150" s="551"/>
      <c r="CX150" s="551"/>
      <c r="CY150" s="551"/>
      <c r="CZ150" s="551"/>
      <c r="DA150" s="551"/>
    </row>
    <row r="151" spans="1:128" s="5" customFormat="1" ht="15" customHeight="1" x14ac:dyDescent="0.2">
      <c r="A151" s="411"/>
      <c r="B151" s="411"/>
      <c r="C151" s="411"/>
      <c r="D151" s="411"/>
      <c r="E151" s="411"/>
      <c r="F151" s="411"/>
      <c r="G151" s="411"/>
      <c r="H151" s="418"/>
      <c r="I151" s="418"/>
      <c r="J151" s="418"/>
      <c r="K151" s="418"/>
      <c r="L151" s="418"/>
      <c r="M151" s="418"/>
      <c r="N151" s="418"/>
      <c r="O151" s="418"/>
      <c r="P151" s="418"/>
      <c r="Q151" s="418"/>
      <c r="R151" s="418"/>
      <c r="S151" s="418"/>
      <c r="T151" s="418"/>
      <c r="U151" s="418"/>
      <c r="V151" s="418"/>
      <c r="W151" s="418"/>
      <c r="X151" s="418"/>
      <c r="Y151" s="418"/>
      <c r="Z151" s="418"/>
      <c r="AA151" s="418"/>
      <c r="AB151" s="418"/>
      <c r="AC151" s="418"/>
      <c r="AD151" s="418"/>
      <c r="AE151" s="418"/>
      <c r="AF151" s="418"/>
      <c r="AG151" s="418"/>
      <c r="AH151" s="418"/>
      <c r="AI151" s="418"/>
      <c r="AJ151" s="418"/>
      <c r="AK151" s="418"/>
      <c r="AL151" s="418"/>
      <c r="AM151" s="418"/>
      <c r="AN151" s="418"/>
      <c r="AO151" s="418"/>
      <c r="AP151" s="418"/>
      <c r="AQ151" s="418"/>
      <c r="AR151" s="418"/>
      <c r="AS151" s="418"/>
      <c r="AT151" s="418"/>
      <c r="AU151" s="418"/>
      <c r="AV151" s="418"/>
      <c r="AW151" s="418"/>
      <c r="AX151" s="418"/>
      <c r="AY151" s="418"/>
      <c r="AZ151" s="418"/>
      <c r="BA151" s="418"/>
      <c r="BB151" s="418"/>
      <c r="BC151" s="418"/>
      <c r="BD151" s="404"/>
      <c r="BE151" s="404"/>
      <c r="BF151" s="404"/>
      <c r="BG151" s="404"/>
      <c r="BH151" s="404"/>
      <c r="BI151" s="404"/>
      <c r="BJ151" s="404"/>
      <c r="BK151" s="404"/>
      <c r="BL151" s="404"/>
      <c r="BM151" s="404"/>
      <c r="BN151" s="404"/>
      <c r="BO151" s="404"/>
      <c r="BP151" s="404"/>
      <c r="BQ151" s="404"/>
      <c r="BR151" s="404"/>
      <c r="BS151" s="404"/>
      <c r="BT151" s="551"/>
      <c r="BU151" s="551"/>
      <c r="BV151" s="551"/>
      <c r="BW151" s="551"/>
      <c r="BX151" s="551"/>
      <c r="BY151" s="551"/>
      <c r="BZ151" s="551"/>
      <c r="CA151" s="551"/>
      <c r="CB151" s="551"/>
      <c r="CC151" s="551"/>
      <c r="CD151" s="551"/>
      <c r="CE151" s="551"/>
      <c r="CF151" s="551"/>
      <c r="CG151" s="551"/>
      <c r="CH151" s="551"/>
      <c r="CI151" s="551"/>
      <c r="CJ151" s="551"/>
      <c r="CK151" s="551"/>
      <c r="CL151" s="551"/>
      <c r="CM151" s="551"/>
      <c r="CN151" s="551"/>
      <c r="CO151" s="551"/>
      <c r="CP151" s="551"/>
      <c r="CQ151" s="551"/>
      <c r="CR151" s="551"/>
      <c r="CS151" s="551"/>
      <c r="CT151" s="551"/>
      <c r="CU151" s="551"/>
      <c r="CV151" s="551"/>
      <c r="CW151" s="551"/>
      <c r="CX151" s="551"/>
      <c r="CY151" s="551"/>
      <c r="CZ151" s="551"/>
      <c r="DA151" s="551"/>
    </row>
    <row r="152" spans="1:128" s="5" customFormat="1" ht="15" customHeight="1" x14ac:dyDescent="0.2">
      <c r="A152" s="411"/>
      <c r="B152" s="411"/>
      <c r="C152" s="411"/>
      <c r="D152" s="411"/>
      <c r="E152" s="411"/>
      <c r="F152" s="411"/>
      <c r="G152" s="411"/>
      <c r="H152" s="473" t="s">
        <v>7</v>
      </c>
      <c r="I152" s="473"/>
      <c r="J152" s="473"/>
      <c r="K152" s="473"/>
      <c r="L152" s="473"/>
      <c r="M152" s="473"/>
      <c r="N152" s="473"/>
      <c r="O152" s="473"/>
      <c r="P152" s="473"/>
      <c r="Q152" s="473"/>
      <c r="R152" s="473"/>
      <c r="S152" s="473"/>
      <c r="T152" s="473"/>
      <c r="U152" s="473"/>
      <c r="V152" s="473"/>
      <c r="W152" s="473"/>
      <c r="X152" s="473"/>
      <c r="Y152" s="473"/>
      <c r="Z152" s="473"/>
      <c r="AA152" s="473"/>
      <c r="AB152" s="473"/>
      <c r="AC152" s="473"/>
      <c r="AD152" s="473"/>
      <c r="AE152" s="473"/>
      <c r="AF152" s="473"/>
      <c r="AG152" s="473"/>
      <c r="AH152" s="473"/>
      <c r="AI152" s="473"/>
      <c r="AJ152" s="473"/>
      <c r="AK152" s="473"/>
      <c r="AL152" s="473"/>
      <c r="AM152" s="473"/>
      <c r="AN152" s="473"/>
      <c r="AO152" s="473"/>
      <c r="AP152" s="473"/>
      <c r="AQ152" s="473"/>
      <c r="AR152" s="473"/>
      <c r="AS152" s="473"/>
      <c r="AT152" s="473"/>
      <c r="AU152" s="473"/>
      <c r="AV152" s="473"/>
      <c r="AW152" s="473"/>
      <c r="AX152" s="473"/>
      <c r="AY152" s="473"/>
      <c r="AZ152" s="473"/>
      <c r="BA152" s="473"/>
      <c r="BB152" s="473"/>
      <c r="BC152" s="474"/>
      <c r="BD152" s="404"/>
      <c r="BE152" s="404"/>
      <c r="BF152" s="404"/>
      <c r="BG152" s="404"/>
      <c r="BH152" s="404"/>
      <c r="BI152" s="404"/>
      <c r="BJ152" s="404"/>
      <c r="BK152" s="404"/>
      <c r="BL152" s="404"/>
      <c r="BM152" s="404"/>
      <c r="BN152" s="404"/>
      <c r="BO152" s="404"/>
      <c r="BP152" s="404"/>
      <c r="BQ152" s="404"/>
      <c r="BR152" s="404"/>
      <c r="BS152" s="404"/>
      <c r="BT152" s="551"/>
      <c r="BU152" s="551"/>
      <c r="BV152" s="551"/>
      <c r="BW152" s="551"/>
      <c r="BX152" s="551"/>
      <c r="BY152" s="551"/>
      <c r="BZ152" s="551"/>
      <c r="CA152" s="551"/>
      <c r="CB152" s="551"/>
      <c r="CC152" s="551"/>
      <c r="CD152" s="551"/>
      <c r="CE152" s="551"/>
      <c r="CF152" s="551"/>
      <c r="CG152" s="551"/>
      <c r="CH152" s="551"/>
      <c r="CI152" s="551"/>
      <c r="CJ152" s="551"/>
      <c r="CK152" s="551"/>
      <c r="CL152" s="551"/>
      <c r="CM152" s="551"/>
      <c r="CN152" s="551"/>
      <c r="CO152" s="551"/>
      <c r="CP152" s="551"/>
      <c r="CQ152" s="551"/>
      <c r="CR152" s="551"/>
      <c r="CS152" s="551"/>
      <c r="CT152" s="551"/>
      <c r="CU152" s="551"/>
      <c r="CV152" s="551"/>
      <c r="CW152" s="551"/>
      <c r="CX152" s="551"/>
      <c r="CY152" s="551"/>
      <c r="CZ152" s="551"/>
      <c r="DA152" s="551"/>
    </row>
    <row r="153" spans="1:128" ht="10.5" customHeight="1" x14ac:dyDescent="0.25"/>
    <row r="154" spans="1:128" s="6" customFormat="1" ht="14.25" x14ac:dyDescent="0.2">
      <c r="A154" s="465" t="s">
        <v>66</v>
      </c>
      <c r="B154" s="465"/>
      <c r="C154" s="465"/>
      <c r="D154" s="465"/>
      <c r="E154" s="465"/>
      <c r="F154" s="465"/>
      <c r="G154" s="465"/>
      <c r="H154" s="465"/>
      <c r="I154" s="465"/>
      <c r="J154" s="465"/>
      <c r="K154" s="465"/>
      <c r="L154" s="465"/>
      <c r="M154" s="465"/>
      <c r="N154" s="465"/>
      <c r="O154" s="465"/>
      <c r="P154" s="465"/>
      <c r="Q154" s="465"/>
      <c r="R154" s="465"/>
      <c r="S154" s="465"/>
      <c r="T154" s="465"/>
      <c r="U154" s="465"/>
      <c r="V154" s="465"/>
      <c r="W154" s="465"/>
      <c r="X154" s="465"/>
      <c r="Y154" s="465"/>
      <c r="Z154" s="465"/>
      <c r="AA154" s="465"/>
      <c r="AB154" s="465"/>
      <c r="AC154" s="465"/>
      <c r="AD154" s="465"/>
      <c r="AE154" s="465"/>
      <c r="AF154" s="465"/>
      <c r="AG154" s="465"/>
      <c r="AH154" s="465"/>
      <c r="AI154" s="465"/>
      <c r="AJ154" s="465"/>
      <c r="AK154" s="465"/>
      <c r="AL154" s="465"/>
      <c r="AM154" s="465"/>
      <c r="AN154" s="465"/>
      <c r="AO154" s="465"/>
      <c r="AP154" s="465"/>
      <c r="AQ154" s="465"/>
      <c r="AR154" s="465"/>
      <c r="AS154" s="465"/>
      <c r="AT154" s="465"/>
      <c r="AU154" s="465"/>
      <c r="AV154" s="465"/>
      <c r="AW154" s="465"/>
      <c r="AX154" s="465"/>
      <c r="AY154" s="465"/>
      <c r="AZ154" s="465"/>
      <c r="BA154" s="465"/>
      <c r="BB154" s="465"/>
      <c r="BC154" s="465"/>
      <c r="BD154" s="465"/>
      <c r="BE154" s="465"/>
      <c r="BF154" s="465"/>
      <c r="BG154" s="465"/>
      <c r="BH154" s="465"/>
      <c r="BI154" s="465"/>
      <c r="BJ154" s="465"/>
      <c r="BK154" s="465"/>
      <c r="BL154" s="465"/>
      <c r="BM154" s="465"/>
      <c r="BN154" s="465"/>
      <c r="BO154" s="465"/>
      <c r="BP154" s="465"/>
      <c r="BQ154" s="465"/>
      <c r="BR154" s="465"/>
      <c r="BS154" s="465"/>
      <c r="BT154" s="465"/>
      <c r="BU154" s="465"/>
      <c r="BV154" s="465"/>
      <c r="BW154" s="465"/>
      <c r="BX154" s="465"/>
      <c r="BY154" s="465"/>
      <c r="BZ154" s="465"/>
      <c r="CA154" s="465"/>
      <c r="CB154" s="465"/>
      <c r="CC154" s="465"/>
      <c r="CD154" s="465"/>
      <c r="CE154" s="465"/>
      <c r="CF154" s="465"/>
      <c r="CG154" s="465"/>
      <c r="CH154" s="465"/>
      <c r="CI154" s="465"/>
      <c r="CJ154" s="465"/>
      <c r="CK154" s="465"/>
      <c r="CL154" s="465"/>
      <c r="CM154" s="465"/>
      <c r="CN154" s="465"/>
      <c r="CO154" s="465"/>
      <c r="CP154" s="465"/>
      <c r="CQ154" s="465"/>
      <c r="CR154" s="465"/>
      <c r="CS154" s="465"/>
      <c r="CT154" s="465"/>
      <c r="CU154" s="465"/>
      <c r="CV154" s="465"/>
      <c r="CW154" s="465"/>
      <c r="CX154" s="465"/>
      <c r="CY154" s="465"/>
      <c r="CZ154" s="465"/>
      <c r="DA154" s="465"/>
    </row>
    <row r="155" spans="1:128" ht="10.5" customHeight="1" x14ac:dyDescent="0.25"/>
    <row r="156" spans="1:128" s="3" customFormat="1" ht="45" customHeight="1" x14ac:dyDescent="0.2">
      <c r="A156" s="469" t="s">
        <v>0</v>
      </c>
      <c r="B156" s="470"/>
      <c r="C156" s="470"/>
      <c r="D156" s="470"/>
      <c r="E156" s="470"/>
      <c r="F156" s="470"/>
      <c r="G156" s="471"/>
      <c r="H156" s="469" t="s">
        <v>50</v>
      </c>
      <c r="I156" s="470"/>
      <c r="J156" s="470"/>
      <c r="K156" s="470"/>
      <c r="L156" s="470"/>
      <c r="M156" s="470"/>
      <c r="N156" s="470"/>
      <c r="O156" s="470"/>
      <c r="P156" s="470"/>
      <c r="Q156" s="470"/>
      <c r="R156" s="470"/>
      <c r="S156" s="470"/>
      <c r="T156" s="470"/>
      <c r="U156" s="470"/>
      <c r="V156" s="470"/>
      <c r="W156" s="470"/>
      <c r="X156" s="470"/>
      <c r="Y156" s="470"/>
      <c r="Z156" s="470"/>
      <c r="AA156" s="470"/>
      <c r="AB156" s="470"/>
      <c r="AC156" s="470"/>
      <c r="AD156" s="470"/>
      <c r="AE156" s="470"/>
      <c r="AF156" s="470"/>
      <c r="AG156" s="470"/>
      <c r="AH156" s="470"/>
      <c r="AI156" s="470"/>
      <c r="AJ156" s="470"/>
      <c r="AK156" s="470"/>
      <c r="AL156" s="470"/>
      <c r="AM156" s="470"/>
      <c r="AN156" s="470"/>
      <c r="AO156" s="471"/>
      <c r="AP156" s="469" t="s">
        <v>67</v>
      </c>
      <c r="AQ156" s="470"/>
      <c r="AR156" s="470"/>
      <c r="AS156" s="470"/>
      <c r="AT156" s="470"/>
      <c r="AU156" s="470"/>
      <c r="AV156" s="470"/>
      <c r="AW156" s="470"/>
      <c r="AX156" s="470"/>
      <c r="AY156" s="470"/>
      <c r="AZ156" s="470"/>
      <c r="BA156" s="470"/>
      <c r="BB156" s="470"/>
      <c r="BC156" s="470"/>
      <c r="BD156" s="470"/>
      <c r="BE156" s="471"/>
      <c r="BF156" s="469" t="s">
        <v>68</v>
      </c>
      <c r="BG156" s="470"/>
      <c r="BH156" s="470"/>
      <c r="BI156" s="470"/>
      <c r="BJ156" s="470"/>
      <c r="BK156" s="470"/>
      <c r="BL156" s="470"/>
      <c r="BM156" s="470"/>
      <c r="BN156" s="470"/>
      <c r="BO156" s="470"/>
      <c r="BP156" s="470"/>
      <c r="BQ156" s="470"/>
      <c r="BR156" s="470"/>
      <c r="BS156" s="470"/>
      <c r="BT156" s="470"/>
      <c r="BU156" s="471"/>
      <c r="BV156" s="469" t="s">
        <v>69</v>
      </c>
      <c r="BW156" s="470"/>
      <c r="BX156" s="470"/>
      <c r="BY156" s="470"/>
      <c r="BZ156" s="470"/>
      <c r="CA156" s="470"/>
      <c r="CB156" s="470"/>
      <c r="CC156" s="470"/>
      <c r="CD156" s="470"/>
      <c r="CE156" s="470"/>
      <c r="CF156" s="470"/>
      <c r="CG156" s="470"/>
      <c r="CH156" s="470"/>
      <c r="CI156" s="470"/>
      <c r="CJ156" s="470"/>
      <c r="CK156" s="471"/>
      <c r="CL156" s="469" t="s">
        <v>17</v>
      </c>
      <c r="CM156" s="470"/>
      <c r="CN156" s="470"/>
      <c r="CO156" s="470"/>
      <c r="CP156" s="470"/>
      <c r="CQ156" s="470"/>
      <c r="CR156" s="470"/>
      <c r="CS156" s="470"/>
      <c r="CT156" s="470"/>
      <c r="CU156" s="470"/>
      <c r="CV156" s="470"/>
      <c r="CW156" s="470"/>
      <c r="CX156" s="470"/>
      <c r="CY156" s="470"/>
      <c r="CZ156" s="470"/>
      <c r="DA156" s="471"/>
    </row>
    <row r="157" spans="1:128" s="4" customFormat="1" ht="12.75" x14ac:dyDescent="0.2">
      <c r="A157" s="472">
        <v>1</v>
      </c>
      <c r="B157" s="472"/>
      <c r="C157" s="472"/>
      <c r="D157" s="472"/>
      <c r="E157" s="472"/>
      <c r="F157" s="472"/>
      <c r="G157" s="472"/>
      <c r="H157" s="472">
        <v>2</v>
      </c>
      <c r="I157" s="472"/>
      <c r="J157" s="472"/>
      <c r="K157" s="472"/>
      <c r="L157" s="472"/>
      <c r="M157" s="472"/>
      <c r="N157" s="472"/>
      <c r="O157" s="472"/>
      <c r="P157" s="472"/>
      <c r="Q157" s="472"/>
      <c r="R157" s="472"/>
      <c r="S157" s="472"/>
      <c r="T157" s="472"/>
      <c r="U157" s="472"/>
      <c r="V157" s="472"/>
      <c r="W157" s="472"/>
      <c r="X157" s="472"/>
      <c r="Y157" s="472"/>
      <c r="Z157" s="472"/>
      <c r="AA157" s="472"/>
      <c r="AB157" s="472"/>
      <c r="AC157" s="472"/>
      <c r="AD157" s="472"/>
      <c r="AE157" s="472"/>
      <c r="AF157" s="472"/>
      <c r="AG157" s="472"/>
      <c r="AH157" s="472"/>
      <c r="AI157" s="472"/>
      <c r="AJ157" s="472"/>
      <c r="AK157" s="472"/>
      <c r="AL157" s="472"/>
      <c r="AM157" s="472"/>
      <c r="AN157" s="472"/>
      <c r="AO157" s="472"/>
      <c r="AP157" s="472">
        <v>3</v>
      </c>
      <c r="AQ157" s="472"/>
      <c r="AR157" s="472"/>
      <c r="AS157" s="472"/>
      <c r="AT157" s="472"/>
      <c r="AU157" s="472"/>
      <c r="AV157" s="472"/>
      <c r="AW157" s="472"/>
      <c r="AX157" s="472"/>
      <c r="AY157" s="472"/>
      <c r="AZ157" s="472"/>
      <c r="BA157" s="472"/>
      <c r="BB157" s="472"/>
      <c r="BC157" s="472"/>
      <c r="BD157" s="472"/>
      <c r="BE157" s="472"/>
      <c r="BF157" s="472">
        <v>4</v>
      </c>
      <c r="BG157" s="472"/>
      <c r="BH157" s="472"/>
      <c r="BI157" s="472"/>
      <c r="BJ157" s="472"/>
      <c r="BK157" s="472"/>
      <c r="BL157" s="472"/>
      <c r="BM157" s="472"/>
      <c r="BN157" s="472"/>
      <c r="BO157" s="472"/>
      <c r="BP157" s="472"/>
      <c r="BQ157" s="472"/>
      <c r="BR157" s="472"/>
      <c r="BS157" s="472"/>
      <c r="BT157" s="472"/>
      <c r="BU157" s="472"/>
      <c r="BV157" s="472">
        <v>5</v>
      </c>
      <c r="BW157" s="472"/>
      <c r="BX157" s="472"/>
      <c r="BY157" s="472"/>
      <c r="BZ157" s="472"/>
      <c r="CA157" s="472"/>
      <c r="CB157" s="472"/>
      <c r="CC157" s="472"/>
      <c r="CD157" s="472"/>
      <c r="CE157" s="472"/>
      <c r="CF157" s="472"/>
      <c r="CG157" s="472"/>
      <c r="CH157" s="472"/>
      <c r="CI157" s="472"/>
      <c r="CJ157" s="472"/>
      <c r="CK157" s="472"/>
      <c r="CL157" s="472">
        <v>6</v>
      </c>
      <c r="CM157" s="472"/>
      <c r="CN157" s="472"/>
      <c r="CO157" s="472"/>
      <c r="CP157" s="472"/>
      <c r="CQ157" s="472"/>
      <c r="CR157" s="472"/>
      <c r="CS157" s="472"/>
      <c r="CT157" s="472"/>
      <c r="CU157" s="472"/>
      <c r="CV157" s="472"/>
      <c r="CW157" s="472"/>
      <c r="CX157" s="472"/>
      <c r="CY157" s="472"/>
      <c r="CZ157" s="472"/>
      <c r="DA157" s="472"/>
    </row>
    <row r="158" spans="1:128" s="5" customFormat="1" ht="15" customHeight="1" x14ac:dyDescent="0.2">
      <c r="A158" s="450" t="s">
        <v>26</v>
      </c>
      <c r="B158" s="450"/>
      <c r="C158" s="450"/>
      <c r="D158" s="450"/>
      <c r="E158" s="450"/>
      <c r="F158" s="450"/>
      <c r="G158" s="450"/>
      <c r="H158" s="435" t="s">
        <v>109</v>
      </c>
      <c r="I158" s="435"/>
      <c r="J158" s="435"/>
      <c r="K158" s="435"/>
      <c r="L158" s="435"/>
      <c r="M158" s="435"/>
      <c r="N158" s="435"/>
      <c r="O158" s="435"/>
      <c r="P158" s="435"/>
      <c r="Q158" s="435"/>
      <c r="R158" s="435"/>
      <c r="S158" s="435"/>
      <c r="T158" s="435"/>
      <c r="U158" s="435"/>
      <c r="V158" s="435"/>
      <c r="W158" s="435"/>
      <c r="X158" s="435"/>
      <c r="Y158" s="435"/>
      <c r="Z158" s="435"/>
      <c r="AA158" s="435"/>
      <c r="AB158" s="435"/>
      <c r="AC158" s="435"/>
      <c r="AD158" s="435"/>
      <c r="AE158" s="435"/>
      <c r="AF158" s="435"/>
      <c r="AG158" s="435"/>
      <c r="AH158" s="435"/>
      <c r="AI158" s="435"/>
      <c r="AJ158" s="435"/>
      <c r="AK158" s="435"/>
      <c r="AL158" s="435"/>
      <c r="AM158" s="435"/>
      <c r="AN158" s="435"/>
      <c r="AO158" s="435"/>
      <c r="AP158" s="456"/>
      <c r="AQ158" s="452"/>
      <c r="AR158" s="452"/>
      <c r="AS158" s="452"/>
      <c r="AT158" s="452"/>
      <c r="AU158" s="452"/>
      <c r="AV158" s="452"/>
      <c r="AW158" s="452"/>
      <c r="AX158" s="452"/>
      <c r="AY158" s="452"/>
      <c r="AZ158" s="452"/>
      <c r="BA158" s="452"/>
      <c r="BB158" s="452"/>
      <c r="BC158" s="452"/>
      <c r="BD158" s="452"/>
      <c r="BE158" s="452"/>
      <c r="BF158" s="452" t="s">
        <v>113</v>
      </c>
      <c r="BG158" s="452"/>
      <c r="BH158" s="452"/>
      <c r="BI158" s="452"/>
      <c r="BJ158" s="452"/>
      <c r="BK158" s="452"/>
      <c r="BL158" s="452"/>
      <c r="BM158" s="452"/>
      <c r="BN158" s="452"/>
      <c r="BO158" s="452"/>
      <c r="BP158" s="452"/>
      <c r="BQ158" s="452"/>
      <c r="BR158" s="452"/>
      <c r="BS158" s="452"/>
      <c r="BT158" s="452"/>
      <c r="BU158" s="452"/>
      <c r="BV158" s="452" t="s">
        <v>113</v>
      </c>
      <c r="BW158" s="452"/>
      <c r="BX158" s="452"/>
      <c r="BY158" s="452"/>
      <c r="BZ158" s="452"/>
      <c r="CA158" s="452"/>
      <c r="CB158" s="452"/>
      <c r="CC158" s="452"/>
      <c r="CD158" s="452"/>
      <c r="CE158" s="452"/>
      <c r="CF158" s="452"/>
      <c r="CG158" s="452"/>
      <c r="CH158" s="452"/>
      <c r="CI158" s="452"/>
      <c r="CJ158" s="452"/>
      <c r="CK158" s="452"/>
      <c r="CL158" s="589"/>
      <c r="CM158" s="589"/>
      <c r="CN158" s="589"/>
      <c r="CO158" s="589"/>
      <c r="CP158" s="589"/>
      <c r="CQ158" s="589"/>
      <c r="CR158" s="589"/>
      <c r="CS158" s="589"/>
      <c r="CT158" s="589"/>
      <c r="CU158" s="589"/>
      <c r="CV158" s="589"/>
      <c r="CW158" s="589"/>
      <c r="CX158" s="589"/>
      <c r="CY158" s="589"/>
      <c r="CZ158" s="589"/>
      <c r="DA158" s="589"/>
    </row>
    <row r="159" spans="1:128" s="5" customFormat="1" ht="15" customHeight="1" x14ac:dyDescent="0.2">
      <c r="A159" s="450"/>
      <c r="B159" s="450"/>
      <c r="C159" s="450"/>
      <c r="D159" s="450"/>
      <c r="E159" s="450"/>
      <c r="F159" s="450"/>
      <c r="G159" s="450"/>
      <c r="H159" s="435" t="s">
        <v>98</v>
      </c>
      <c r="I159" s="435"/>
      <c r="J159" s="435"/>
      <c r="K159" s="435"/>
      <c r="L159" s="435"/>
      <c r="M159" s="435"/>
      <c r="N159" s="435"/>
      <c r="O159" s="435"/>
      <c r="P159" s="435"/>
      <c r="Q159" s="435"/>
      <c r="R159" s="435"/>
      <c r="S159" s="435"/>
      <c r="T159" s="435"/>
      <c r="U159" s="435"/>
      <c r="V159" s="435"/>
      <c r="W159" s="435"/>
      <c r="X159" s="435"/>
      <c r="Y159" s="435"/>
      <c r="Z159" s="435"/>
      <c r="AA159" s="435"/>
      <c r="AB159" s="435"/>
      <c r="AC159" s="435"/>
      <c r="AD159" s="435"/>
      <c r="AE159" s="435"/>
      <c r="AF159" s="435"/>
      <c r="AG159" s="435"/>
      <c r="AH159" s="435"/>
      <c r="AI159" s="435"/>
      <c r="AJ159" s="435"/>
      <c r="AK159" s="435"/>
      <c r="AL159" s="435"/>
      <c r="AM159" s="435"/>
      <c r="AN159" s="435"/>
      <c r="AO159" s="435"/>
      <c r="AP159" s="404"/>
      <c r="AQ159" s="404"/>
      <c r="AR159" s="404"/>
      <c r="AS159" s="404"/>
      <c r="AT159" s="404"/>
      <c r="AU159" s="404"/>
      <c r="AV159" s="404"/>
      <c r="AW159" s="404"/>
      <c r="AX159" s="404"/>
      <c r="AY159" s="404"/>
      <c r="AZ159" s="404"/>
      <c r="BA159" s="404"/>
      <c r="BB159" s="404"/>
      <c r="BC159" s="404"/>
      <c r="BD159" s="404"/>
      <c r="BE159" s="404"/>
      <c r="BF159" s="404"/>
      <c r="BG159" s="404"/>
      <c r="BH159" s="404"/>
      <c r="BI159" s="404"/>
      <c r="BJ159" s="404"/>
      <c r="BK159" s="404"/>
      <c r="BL159" s="404"/>
      <c r="BM159" s="404"/>
      <c r="BN159" s="404"/>
      <c r="BO159" s="404"/>
      <c r="BP159" s="404"/>
      <c r="BQ159" s="404"/>
      <c r="BR159" s="404"/>
      <c r="BS159" s="404"/>
      <c r="BT159" s="404"/>
      <c r="BU159" s="404"/>
      <c r="BV159" s="404"/>
      <c r="BW159" s="404"/>
      <c r="BX159" s="404"/>
      <c r="BY159" s="404"/>
      <c r="BZ159" s="404"/>
      <c r="CA159" s="404"/>
      <c r="CB159" s="404"/>
      <c r="CC159" s="404"/>
      <c r="CD159" s="404"/>
      <c r="CE159" s="404"/>
      <c r="CF159" s="404"/>
      <c r="CG159" s="404"/>
      <c r="CH159" s="404"/>
      <c r="CI159" s="404"/>
      <c r="CJ159" s="404"/>
      <c r="CK159" s="404"/>
      <c r="CL159" s="551"/>
      <c r="CM159" s="551"/>
      <c r="CN159" s="551"/>
      <c r="CO159" s="551"/>
      <c r="CP159" s="551"/>
      <c r="CQ159" s="551"/>
      <c r="CR159" s="551"/>
      <c r="CS159" s="551"/>
      <c r="CT159" s="551"/>
      <c r="CU159" s="551"/>
      <c r="CV159" s="551"/>
      <c r="CW159" s="551"/>
      <c r="CX159" s="551"/>
      <c r="CY159" s="551"/>
      <c r="CZ159" s="551"/>
      <c r="DA159" s="551"/>
    </row>
    <row r="160" spans="1:128" s="5" customFormat="1" ht="25.5" customHeight="1" x14ac:dyDescent="0.2">
      <c r="A160" s="424"/>
      <c r="B160" s="424"/>
      <c r="C160" s="424"/>
      <c r="D160" s="424"/>
      <c r="E160" s="424"/>
      <c r="F160" s="424"/>
      <c r="G160" s="424"/>
      <c r="H160" s="412"/>
      <c r="I160" s="412"/>
      <c r="J160" s="412"/>
      <c r="K160" s="412"/>
      <c r="L160" s="412"/>
      <c r="M160" s="412"/>
      <c r="N160" s="412"/>
      <c r="O160" s="412"/>
      <c r="P160" s="412"/>
      <c r="Q160" s="412"/>
      <c r="R160" s="412"/>
      <c r="S160" s="412"/>
      <c r="T160" s="412"/>
      <c r="U160" s="412"/>
      <c r="V160" s="412"/>
      <c r="W160" s="412"/>
      <c r="X160" s="412"/>
      <c r="Y160" s="412"/>
      <c r="Z160" s="412"/>
      <c r="AA160" s="412"/>
      <c r="AB160" s="412"/>
      <c r="AC160" s="412"/>
      <c r="AD160" s="412"/>
      <c r="AE160" s="412"/>
      <c r="AF160" s="412"/>
      <c r="AG160" s="412"/>
      <c r="AH160" s="412"/>
      <c r="AI160" s="412"/>
      <c r="AJ160" s="412"/>
      <c r="AK160" s="412"/>
      <c r="AL160" s="412"/>
      <c r="AM160" s="412"/>
      <c r="AN160" s="412"/>
      <c r="AO160" s="412"/>
      <c r="AP160" s="428"/>
      <c r="AQ160" s="428"/>
      <c r="AR160" s="428"/>
      <c r="AS160" s="428"/>
      <c r="AT160" s="428"/>
      <c r="AU160" s="428"/>
      <c r="AV160" s="428"/>
      <c r="AW160" s="428"/>
      <c r="AX160" s="428"/>
      <c r="AY160" s="428"/>
      <c r="AZ160" s="428"/>
      <c r="BA160" s="428"/>
      <c r="BB160" s="428"/>
      <c r="BC160" s="428"/>
      <c r="BD160" s="428"/>
      <c r="BE160" s="428"/>
      <c r="BF160" s="413"/>
      <c r="BG160" s="413"/>
      <c r="BH160" s="413"/>
      <c r="BI160" s="413"/>
      <c r="BJ160" s="413"/>
      <c r="BK160" s="413"/>
      <c r="BL160" s="413"/>
      <c r="BM160" s="413"/>
      <c r="BN160" s="413"/>
      <c r="BO160" s="413"/>
      <c r="BP160" s="413"/>
      <c r="BQ160" s="413"/>
      <c r="BR160" s="413"/>
      <c r="BS160" s="413"/>
      <c r="BT160" s="413"/>
      <c r="BU160" s="413"/>
      <c r="BV160" s="506"/>
      <c r="BW160" s="506"/>
      <c r="BX160" s="506"/>
      <c r="BY160" s="506"/>
      <c r="BZ160" s="506"/>
      <c r="CA160" s="506"/>
      <c r="CB160" s="506"/>
      <c r="CC160" s="506"/>
      <c r="CD160" s="506"/>
      <c r="CE160" s="506"/>
      <c r="CF160" s="506"/>
      <c r="CG160" s="506"/>
      <c r="CH160" s="506"/>
      <c r="CI160" s="506"/>
      <c r="CJ160" s="506"/>
      <c r="CK160" s="506"/>
      <c r="CL160" s="414"/>
      <c r="CM160" s="414"/>
      <c r="CN160" s="414"/>
      <c r="CO160" s="414"/>
      <c r="CP160" s="414"/>
      <c r="CQ160" s="414"/>
      <c r="CR160" s="414"/>
      <c r="CS160" s="414"/>
      <c r="CT160" s="414"/>
      <c r="CU160" s="414"/>
      <c r="CV160" s="414"/>
      <c r="CW160" s="414"/>
      <c r="CX160" s="414"/>
      <c r="CY160" s="414"/>
      <c r="CZ160" s="414"/>
      <c r="DA160" s="414"/>
      <c r="DH160" s="13"/>
      <c r="DI160" s="14"/>
      <c r="DJ160" s="14"/>
      <c r="DK160" s="14"/>
      <c r="DL160" s="14"/>
      <c r="DM160" s="14"/>
      <c r="DN160" s="14"/>
      <c r="DO160" s="14"/>
      <c r="DP160" s="14"/>
      <c r="DQ160" s="14"/>
      <c r="DR160" s="14"/>
      <c r="DS160" s="14"/>
      <c r="DT160" s="14"/>
      <c r="DU160" s="14"/>
      <c r="DV160" s="14"/>
      <c r="DW160" s="14"/>
      <c r="DX160" s="14"/>
    </row>
    <row r="161" spans="1:105" s="5" customFormat="1" ht="26.25" customHeight="1" x14ac:dyDescent="0.2">
      <c r="A161" s="424"/>
      <c r="B161" s="424"/>
      <c r="C161" s="424"/>
      <c r="D161" s="424"/>
      <c r="E161" s="424"/>
      <c r="F161" s="424"/>
      <c r="G161" s="424"/>
      <c r="H161" s="412"/>
      <c r="I161" s="412"/>
      <c r="J161" s="412"/>
      <c r="K161" s="412"/>
      <c r="L161" s="412"/>
      <c r="M161" s="412"/>
      <c r="N161" s="412"/>
      <c r="O161" s="412"/>
      <c r="P161" s="412"/>
      <c r="Q161" s="412"/>
      <c r="R161" s="412"/>
      <c r="S161" s="412"/>
      <c r="T161" s="412"/>
      <c r="U161" s="412"/>
      <c r="V161" s="412"/>
      <c r="W161" s="412"/>
      <c r="X161" s="412"/>
      <c r="Y161" s="412"/>
      <c r="Z161" s="412"/>
      <c r="AA161" s="412"/>
      <c r="AB161" s="412"/>
      <c r="AC161" s="412"/>
      <c r="AD161" s="412"/>
      <c r="AE161" s="412"/>
      <c r="AF161" s="412"/>
      <c r="AG161" s="412"/>
      <c r="AH161" s="412"/>
      <c r="AI161" s="412"/>
      <c r="AJ161" s="412"/>
      <c r="AK161" s="412"/>
      <c r="AL161" s="412"/>
      <c r="AM161" s="412"/>
      <c r="AN161" s="412"/>
      <c r="AO161" s="412"/>
      <c r="AP161" s="428"/>
      <c r="AQ161" s="428"/>
      <c r="AR161" s="428"/>
      <c r="AS161" s="428"/>
      <c r="AT161" s="428"/>
      <c r="AU161" s="428"/>
      <c r="AV161" s="428"/>
      <c r="AW161" s="428"/>
      <c r="AX161" s="428"/>
      <c r="AY161" s="428"/>
      <c r="AZ161" s="428"/>
      <c r="BA161" s="428"/>
      <c r="BB161" s="428"/>
      <c r="BC161" s="428"/>
      <c r="BD161" s="428"/>
      <c r="BE161" s="428"/>
      <c r="BF161" s="413"/>
      <c r="BG161" s="413"/>
      <c r="BH161" s="413"/>
      <c r="BI161" s="413"/>
      <c r="BJ161" s="413"/>
      <c r="BK161" s="413"/>
      <c r="BL161" s="413"/>
      <c r="BM161" s="413"/>
      <c r="BN161" s="413"/>
      <c r="BO161" s="413"/>
      <c r="BP161" s="413"/>
      <c r="BQ161" s="413"/>
      <c r="BR161" s="413"/>
      <c r="BS161" s="413"/>
      <c r="BT161" s="413"/>
      <c r="BU161" s="413"/>
      <c r="BV161" s="506"/>
      <c r="BW161" s="506"/>
      <c r="BX161" s="506"/>
      <c r="BY161" s="506"/>
      <c r="BZ161" s="506"/>
      <c r="CA161" s="506"/>
      <c r="CB161" s="506"/>
      <c r="CC161" s="506"/>
      <c r="CD161" s="506"/>
      <c r="CE161" s="506"/>
      <c r="CF161" s="506"/>
      <c r="CG161" s="506"/>
      <c r="CH161" s="506"/>
      <c r="CI161" s="506"/>
      <c r="CJ161" s="506"/>
      <c r="CK161" s="506"/>
      <c r="CL161" s="414"/>
      <c r="CM161" s="414"/>
      <c r="CN161" s="414"/>
      <c r="CO161" s="414"/>
      <c r="CP161" s="414"/>
      <c r="CQ161" s="414"/>
      <c r="CR161" s="414"/>
      <c r="CS161" s="414"/>
      <c r="CT161" s="414"/>
      <c r="CU161" s="414"/>
      <c r="CV161" s="414"/>
      <c r="CW161" s="414"/>
      <c r="CX161" s="414"/>
      <c r="CY161" s="414"/>
      <c r="CZ161" s="414"/>
      <c r="DA161" s="414"/>
    </row>
    <row r="162" spans="1:105" s="5" customFormat="1" ht="15" customHeight="1" x14ac:dyDescent="0.2">
      <c r="A162" s="450" t="s">
        <v>30</v>
      </c>
      <c r="B162" s="450"/>
      <c r="C162" s="450"/>
      <c r="D162" s="450"/>
      <c r="E162" s="450"/>
      <c r="F162" s="450"/>
      <c r="G162" s="450"/>
      <c r="H162" s="435" t="s">
        <v>108</v>
      </c>
      <c r="I162" s="435"/>
      <c r="J162" s="435"/>
      <c r="K162" s="435"/>
      <c r="L162" s="435"/>
      <c r="M162" s="435"/>
      <c r="N162" s="435"/>
      <c r="O162" s="435"/>
      <c r="P162" s="435"/>
      <c r="Q162" s="435"/>
      <c r="R162" s="435"/>
      <c r="S162" s="435"/>
      <c r="T162" s="435"/>
      <c r="U162" s="435"/>
      <c r="V162" s="435"/>
      <c r="W162" s="435"/>
      <c r="X162" s="435"/>
      <c r="Y162" s="435"/>
      <c r="Z162" s="435"/>
      <c r="AA162" s="435"/>
      <c r="AB162" s="435"/>
      <c r="AC162" s="435"/>
      <c r="AD162" s="435"/>
      <c r="AE162" s="435"/>
      <c r="AF162" s="435"/>
      <c r="AG162" s="435"/>
      <c r="AH162" s="435"/>
      <c r="AI162" s="435"/>
      <c r="AJ162" s="435"/>
      <c r="AK162" s="435"/>
      <c r="AL162" s="435"/>
      <c r="AM162" s="435"/>
      <c r="AN162" s="435"/>
      <c r="AO162" s="435"/>
      <c r="AP162" s="456"/>
      <c r="AQ162" s="456"/>
      <c r="AR162" s="456"/>
      <c r="AS162" s="456"/>
      <c r="AT162" s="456"/>
      <c r="AU162" s="456"/>
      <c r="AV162" s="456"/>
      <c r="AW162" s="456"/>
      <c r="AX162" s="456"/>
      <c r="AY162" s="456"/>
      <c r="AZ162" s="456"/>
      <c r="BA162" s="456"/>
      <c r="BB162" s="456"/>
      <c r="BC162" s="456"/>
      <c r="BD162" s="456"/>
      <c r="BE162" s="456"/>
      <c r="BF162" s="452" t="s">
        <v>113</v>
      </c>
      <c r="BG162" s="452"/>
      <c r="BH162" s="452"/>
      <c r="BI162" s="452"/>
      <c r="BJ162" s="452"/>
      <c r="BK162" s="452"/>
      <c r="BL162" s="452"/>
      <c r="BM162" s="452"/>
      <c r="BN162" s="452"/>
      <c r="BO162" s="452"/>
      <c r="BP162" s="452"/>
      <c r="BQ162" s="452"/>
      <c r="BR162" s="452"/>
      <c r="BS162" s="452"/>
      <c r="BT162" s="452"/>
      <c r="BU162" s="452"/>
      <c r="BV162" s="452" t="s">
        <v>113</v>
      </c>
      <c r="BW162" s="452"/>
      <c r="BX162" s="452"/>
      <c r="BY162" s="452"/>
      <c r="BZ162" s="452"/>
      <c r="CA162" s="452"/>
      <c r="CB162" s="452"/>
      <c r="CC162" s="452"/>
      <c r="CD162" s="452"/>
      <c r="CE162" s="452"/>
      <c r="CF162" s="452"/>
      <c r="CG162" s="452"/>
      <c r="CH162" s="452"/>
      <c r="CI162" s="452"/>
      <c r="CJ162" s="452"/>
      <c r="CK162" s="452"/>
      <c r="CL162" s="589"/>
      <c r="CM162" s="589"/>
      <c r="CN162" s="589"/>
      <c r="CO162" s="589"/>
      <c r="CP162" s="589"/>
      <c r="CQ162" s="589"/>
      <c r="CR162" s="589"/>
      <c r="CS162" s="589"/>
      <c r="CT162" s="589"/>
      <c r="CU162" s="589"/>
      <c r="CV162" s="589"/>
      <c r="CW162" s="589"/>
      <c r="CX162" s="589"/>
      <c r="CY162" s="589"/>
      <c r="CZ162" s="589"/>
      <c r="DA162" s="589"/>
    </row>
    <row r="163" spans="1:105" s="5" customFormat="1" ht="15" customHeight="1" x14ac:dyDescent="0.2">
      <c r="A163" s="450"/>
      <c r="B163" s="450"/>
      <c r="C163" s="450"/>
      <c r="D163" s="450"/>
      <c r="E163" s="450"/>
      <c r="F163" s="450"/>
      <c r="G163" s="450"/>
      <c r="H163" s="435" t="s">
        <v>98</v>
      </c>
      <c r="I163" s="435"/>
      <c r="J163" s="435"/>
      <c r="K163" s="435"/>
      <c r="L163" s="435"/>
      <c r="M163" s="435"/>
      <c r="N163" s="435"/>
      <c r="O163" s="435"/>
      <c r="P163" s="435"/>
      <c r="Q163" s="435"/>
      <c r="R163" s="435"/>
      <c r="S163" s="435"/>
      <c r="T163" s="435"/>
      <c r="U163" s="435"/>
      <c r="V163" s="435"/>
      <c r="W163" s="435"/>
      <c r="X163" s="435"/>
      <c r="Y163" s="435"/>
      <c r="Z163" s="435"/>
      <c r="AA163" s="435"/>
      <c r="AB163" s="435"/>
      <c r="AC163" s="435"/>
      <c r="AD163" s="435"/>
      <c r="AE163" s="435"/>
      <c r="AF163" s="435"/>
      <c r="AG163" s="435"/>
      <c r="AH163" s="435"/>
      <c r="AI163" s="435"/>
      <c r="AJ163" s="435"/>
      <c r="AK163" s="435"/>
      <c r="AL163" s="435"/>
      <c r="AM163" s="435"/>
      <c r="AN163" s="435"/>
      <c r="AO163" s="435"/>
      <c r="AP163" s="404"/>
      <c r="AQ163" s="404"/>
      <c r="AR163" s="404"/>
      <c r="AS163" s="404"/>
      <c r="AT163" s="404"/>
      <c r="AU163" s="404"/>
      <c r="AV163" s="404"/>
      <c r="AW163" s="404"/>
      <c r="AX163" s="404"/>
      <c r="AY163" s="404"/>
      <c r="AZ163" s="404"/>
      <c r="BA163" s="404"/>
      <c r="BB163" s="404"/>
      <c r="BC163" s="404"/>
      <c r="BD163" s="404"/>
      <c r="BE163" s="404"/>
      <c r="BF163" s="404"/>
      <c r="BG163" s="404"/>
      <c r="BH163" s="404"/>
      <c r="BI163" s="404"/>
      <c r="BJ163" s="404"/>
      <c r="BK163" s="404"/>
      <c r="BL163" s="404"/>
      <c r="BM163" s="404"/>
      <c r="BN163" s="404"/>
      <c r="BO163" s="404"/>
      <c r="BP163" s="404"/>
      <c r="BQ163" s="404"/>
      <c r="BR163" s="404"/>
      <c r="BS163" s="404"/>
      <c r="BT163" s="404"/>
      <c r="BU163" s="404"/>
      <c r="BV163" s="404"/>
      <c r="BW163" s="404"/>
      <c r="BX163" s="404"/>
      <c r="BY163" s="404"/>
      <c r="BZ163" s="404"/>
      <c r="CA163" s="404"/>
      <c r="CB163" s="404"/>
      <c r="CC163" s="404"/>
      <c r="CD163" s="404"/>
      <c r="CE163" s="404"/>
      <c r="CF163" s="404"/>
      <c r="CG163" s="404"/>
      <c r="CH163" s="404"/>
      <c r="CI163" s="404"/>
      <c r="CJ163" s="404"/>
      <c r="CK163" s="404"/>
      <c r="CL163" s="551"/>
      <c r="CM163" s="551"/>
      <c r="CN163" s="551"/>
      <c r="CO163" s="551"/>
      <c r="CP163" s="551"/>
      <c r="CQ163" s="551"/>
      <c r="CR163" s="551"/>
      <c r="CS163" s="551"/>
      <c r="CT163" s="551"/>
      <c r="CU163" s="551"/>
      <c r="CV163" s="551"/>
      <c r="CW163" s="551"/>
      <c r="CX163" s="551"/>
      <c r="CY163" s="551"/>
      <c r="CZ163" s="551"/>
      <c r="DA163" s="551"/>
    </row>
    <row r="164" spans="1:105" s="5" customFormat="1" ht="23.25" customHeight="1" x14ac:dyDescent="0.2">
      <c r="A164" s="424"/>
      <c r="B164" s="424"/>
      <c r="C164" s="424"/>
      <c r="D164" s="424"/>
      <c r="E164" s="424"/>
      <c r="F164" s="424"/>
      <c r="G164" s="424"/>
      <c r="H164" s="412"/>
      <c r="I164" s="412"/>
      <c r="J164" s="412"/>
      <c r="K164" s="412"/>
      <c r="L164" s="412"/>
      <c r="M164" s="412"/>
      <c r="N164" s="412"/>
      <c r="O164" s="412"/>
      <c r="P164" s="412"/>
      <c r="Q164" s="412"/>
      <c r="R164" s="412"/>
      <c r="S164" s="412"/>
      <c r="T164" s="412"/>
      <c r="U164" s="412"/>
      <c r="V164" s="412"/>
      <c r="W164" s="412"/>
      <c r="X164" s="412"/>
      <c r="Y164" s="412"/>
      <c r="Z164" s="412"/>
      <c r="AA164" s="412"/>
      <c r="AB164" s="412"/>
      <c r="AC164" s="412"/>
      <c r="AD164" s="412"/>
      <c r="AE164" s="412"/>
      <c r="AF164" s="412"/>
      <c r="AG164" s="412"/>
      <c r="AH164" s="412"/>
      <c r="AI164" s="412"/>
      <c r="AJ164" s="412"/>
      <c r="AK164" s="412"/>
      <c r="AL164" s="412"/>
      <c r="AM164" s="412"/>
      <c r="AN164" s="412"/>
      <c r="AO164" s="412"/>
      <c r="AP164" s="428"/>
      <c r="AQ164" s="428"/>
      <c r="AR164" s="428"/>
      <c r="AS164" s="428"/>
      <c r="AT164" s="428"/>
      <c r="AU164" s="428"/>
      <c r="AV164" s="428"/>
      <c r="AW164" s="428"/>
      <c r="AX164" s="428"/>
      <c r="AY164" s="428"/>
      <c r="AZ164" s="428"/>
      <c r="BA164" s="428"/>
      <c r="BB164" s="428"/>
      <c r="BC164" s="428"/>
      <c r="BD164" s="428"/>
      <c r="BE164" s="428"/>
      <c r="BF164" s="413"/>
      <c r="BG164" s="413"/>
      <c r="BH164" s="413"/>
      <c r="BI164" s="413"/>
      <c r="BJ164" s="413"/>
      <c r="BK164" s="413"/>
      <c r="BL164" s="413"/>
      <c r="BM164" s="413"/>
      <c r="BN164" s="413"/>
      <c r="BO164" s="413"/>
      <c r="BP164" s="413"/>
      <c r="BQ164" s="413"/>
      <c r="BR164" s="413"/>
      <c r="BS164" s="413"/>
      <c r="BT164" s="413"/>
      <c r="BU164" s="413"/>
      <c r="BV164" s="506"/>
      <c r="BW164" s="506"/>
      <c r="BX164" s="506"/>
      <c r="BY164" s="506"/>
      <c r="BZ164" s="506"/>
      <c r="CA164" s="506"/>
      <c r="CB164" s="506"/>
      <c r="CC164" s="506"/>
      <c r="CD164" s="506"/>
      <c r="CE164" s="506"/>
      <c r="CF164" s="506"/>
      <c r="CG164" s="506"/>
      <c r="CH164" s="506"/>
      <c r="CI164" s="506"/>
      <c r="CJ164" s="506"/>
      <c r="CK164" s="506"/>
      <c r="CL164" s="414"/>
      <c r="CM164" s="414"/>
      <c r="CN164" s="414"/>
      <c r="CO164" s="414"/>
      <c r="CP164" s="414"/>
      <c r="CQ164" s="414"/>
      <c r="CR164" s="414"/>
      <c r="CS164" s="414"/>
      <c r="CT164" s="414"/>
      <c r="CU164" s="414"/>
      <c r="CV164" s="414"/>
      <c r="CW164" s="414"/>
      <c r="CX164" s="414"/>
      <c r="CY164" s="414"/>
      <c r="CZ164" s="414"/>
      <c r="DA164" s="414"/>
    </row>
    <row r="165" spans="1:105" s="5" customFormat="1" ht="21.75" customHeight="1" x14ac:dyDescent="0.2">
      <c r="A165" s="424"/>
      <c r="B165" s="424"/>
      <c r="C165" s="424"/>
      <c r="D165" s="424"/>
      <c r="E165" s="424"/>
      <c r="F165" s="424"/>
      <c r="G165" s="424"/>
      <c r="H165" s="412"/>
      <c r="I165" s="412"/>
      <c r="J165" s="412"/>
      <c r="K165" s="412"/>
      <c r="L165" s="412"/>
      <c r="M165" s="412"/>
      <c r="N165" s="412"/>
      <c r="O165" s="412"/>
      <c r="P165" s="412"/>
      <c r="Q165" s="412"/>
      <c r="R165" s="412"/>
      <c r="S165" s="412"/>
      <c r="T165" s="412"/>
      <c r="U165" s="412"/>
      <c r="V165" s="412"/>
      <c r="W165" s="412"/>
      <c r="X165" s="412"/>
      <c r="Y165" s="412"/>
      <c r="Z165" s="412"/>
      <c r="AA165" s="412"/>
      <c r="AB165" s="412"/>
      <c r="AC165" s="412"/>
      <c r="AD165" s="412"/>
      <c r="AE165" s="412"/>
      <c r="AF165" s="412"/>
      <c r="AG165" s="412"/>
      <c r="AH165" s="412"/>
      <c r="AI165" s="412"/>
      <c r="AJ165" s="412"/>
      <c r="AK165" s="412"/>
      <c r="AL165" s="412"/>
      <c r="AM165" s="412"/>
      <c r="AN165" s="412"/>
      <c r="AO165" s="412"/>
      <c r="AP165" s="428"/>
      <c r="AQ165" s="428"/>
      <c r="AR165" s="428"/>
      <c r="AS165" s="428"/>
      <c r="AT165" s="428"/>
      <c r="AU165" s="428"/>
      <c r="AV165" s="428"/>
      <c r="AW165" s="428"/>
      <c r="AX165" s="428"/>
      <c r="AY165" s="428"/>
      <c r="AZ165" s="428"/>
      <c r="BA165" s="428"/>
      <c r="BB165" s="428"/>
      <c r="BC165" s="428"/>
      <c r="BD165" s="428"/>
      <c r="BE165" s="428"/>
      <c r="BF165" s="413"/>
      <c r="BG165" s="413"/>
      <c r="BH165" s="413"/>
      <c r="BI165" s="413"/>
      <c r="BJ165" s="413"/>
      <c r="BK165" s="413"/>
      <c r="BL165" s="413"/>
      <c r="BM165" s="413"/>
      <c r="BN165" s="413"/>
      <c r="BO165" s="413"/>
      <c r="BP165" s="413"/>
      <c r="BQ165" s="413"/>
      <c r="BR165" s="413"/>
      <c r="BS165" s="413"/>
      <c r="BT165" s="413"/>
      <c r="BU165" s="413"/>
      <c r="BV165" s="506"/>
      <c r="BW165" s="506"/>
      <c r="BX165" s="506"/>
      <c r="BY165" s="506"/>
      <c r="BZ165" s="506"/>
      <c r="CA165" s="506"/>
      <c r="CB165" s="506"/>
      <c r="CC165" s="506"/>
      <c r="CD165" s="506"/>
      <c r="CE165" s="506"/>
      <c r="CF165" s="506"/>
      <c r="CG165" s="506"/>
      <c r="CH165" s="506"/>
      <c r="CI165" s="506"/>
      <c r="CJ165" s="506"/>
      <c r="CK165" s="506"/>
      <c r="CL165" s="414"/>
      <c r="CM165" s="414"/>
      <c r="CN165" s="414"/>
      <c r="CO165" s="414"/>
      <c r="CP165" s="414"/>
      <c r="CQ165" s="414"/>
      <c r="CR165" s="414"/>
      <c r="CS165" s="414"/>
      <c r="CT165" s="414"/>
      <c r="CU165" s="414"/>
      <c r="CV165" s="414"/>
      <c r="CW165" s="414"/>
      <c r="CX165" s="414"/>
      <c r="CY165" s="414"/>
      <c r="CZ165" s="414"/>
      <c r="DA165" s="414"/>
    </row>
    <row r="166" spans="1:105" s="5" customFormat="1" ht="15" customHeight="1" x14ac:dyDescent="0.2">
      <c r="A166" s="450" t="s">
        <v>36</v>
      </c>
      <c r="B166" s="450"/>
      <c r="C166" s="450"/>
      <c r="D166" s="450"/>
      <c r="E166" s="450"/>
      <c r="F166" s="450"/>
      <c r="G166" s="450"/>
      <c r="H166" s="435" t="s">
        <v>110</v>
      </c>
      <c r="I166" s="435"/>
      <c r="J166" s="435"/>
      <c r="K166" s="435"/>
      <c r="L166" s="435"/>
      <c r="M166" s="435"/>
      <c r="N166" s="435"/>
      <c r="O166" s="435"/>
      <c r="P166" s="435"/>
      <c r="Q166" s="435"/>
      <c r="R166" s="435"/>
      <c r="S166" s="435"/>
      <c r="T166" s="435"/>
      <c r="U166" s="435"/>
      <c r="V166" s="435"/>
      <c r="W166" s="435"/>
      <c r="X166" s="435"/>
      <c r="Y166" s="435"/>
      <c r="Z166" s="435"/>
      <c r="AA166" s="435"/>
      <c r="AB166" s="435"/>
      <c r="AC166" s="435"/>
      <c r="AD166" s="435"/>
      <c r="AE166" s="435"/>
      <c r="AF166" s="435"/>
      <c r="AG166" s="435"/>
      <c r="AH166" s="435"/>
      <c r="AI166" s="435"/>
      <c r="AJ166" s="435"/>
      <c r="AK166" s="435"/>
      <c r="AL166" s="435"/>
      <c r="AM166" s="435"/>
      <c r="AN166" s="435"/>
      <c r="AO166" s="435"/>
      <c r="AP166" s="451"/>
      <c r="AQ166" s="451"/>
      <c r="AR166" s="451"/>
      <c r="AS166" s="451"/>
      <c r="AT166" s="451"/>
      <c r="AU166" s="451"/>
      <c r="AV166" s="451"/>
      <c r="AW166" s="451"/>
      <c r="AX166" s="451"/>
      <c r="AY166" s="451"/>
      <c r="AZ166" s="451"/>
      <c r="BA166" s="451"/>
      <c r="BB166" s="451"/>
      <c r="BC166" s="451"/>
      <c r="BD166" s="451"/>
      <c r="BE166" s="451"/>
      <c r="BF166" s="452" t="s">
        <v>113</v>
      </c>
      <c r="BG166" s="452"/>
      <c r="BH166" s="452"/>
      <c r="BI166" s="452"/>
      <c r="BJ166" s="452"/>
      <c r="BK166" s="452"/>
      <c r="BL166" s="452"/>
      <c r="BM166" s="452"/>
      <c r="BN166" s="452"/>
      <c r="BO166" s="452"/>
      <c r="BP166" s="452"/>
      <c r="BQ166" s="452"/>
      <c r="BR166" s="452"/>
      <c r="BS166" s="452"/>
      <c r="BT166" s="452"/>
      <c r="BU166" s="452"/>
      <c r="BV166" s="452" t="s">
        <v>113</v>
      </c>
      <c r="BW166" s="452"/>
      <c r="BX166" s="452"/>
      <c r="BY166" s="452"/>
      <c r="BZ166" s="452"/>
      <c r="CA166" s="452"/>
      <c r="CB166" s="452"/>
      <c r="CC166" s="452"/>
      <c r="CD166" s="452"/>
      <c r="CE166" s="452"/>
      <c r="CF166" s="452"/>
      <c r="CG166" s="452"/>
      <c r="CH166" s="452"/>
      <c r="CI166" s="452"/>
      <c r="CJ166" s="452"/>
      <c r="CK166" s="452"/>
      <c r="CL166" s="589"/>
      <c r="CM166" s="589"/>
      <c r="CN166" s="589"/>
      <c r="CO166" s="589"/>
      <c r="CP166" s="589"/>
      <c r="CQ166" s="589"/>
      <c r="CR166" s="589"/>
      <c r="CS166" s="589"/>
      <c r="CT166" s="589"/>
      <c r="CU166" s="589"/>
      <c r="CV166" s="589"/>
      <c r="CW166" s="589"/>
      <c r="CX166" s="589"/>
      <c r="CY166" s="589"/>
      <c r="CZ166" s="589"/>
      <c r="DA166" s="589"/>
    </row>
    <row r="167" spans="1:105" s="5" customFormat="1" ht="15" customHeight="1" x14ac:dyDescent="0.2">
      <c r="A167" s="450"/>
      <c r="B167" s="450"/>
      <c r="C167" s="450"/>
      <c r="D167" s="450"/>
      <c r="E167" s="450"/>
      <c r="F167" s="450"/>
      <c r="G167" s="450"/>
      <c r="H167" s="435" t="s">
        <v>98</v>
      </c>
      <c r="I167" s="435"/>
      <c r="J167" s="435"/>
      <c r="K167" s="435"/>
      <c r="L167" s="435"/>
      <c r="M167" s="435"/>
      <c r="N167" s="435"/>
      <c r="O167" s="435"/>
      <c r="P167" s="435"/>
      <c r="Q167" s="435"/>
      <c r="R167" s="435"/>
      <c r="S167" s="435"/>
      <c r="T167" s="435"/>
      <c r="U167" s="435"/>
      <c r="V167" s="435"/>
      <c r="W167" s="435"/>
      <c r="X167" s="435"/>
      <c r="Y167" s="435"/>
      <c r="Z167" s="435"/>
      <c r="AA167" s="435"/>
      <c r="AB167" s="435"/>
      <c r="AC167" s="435"/>
      <c r="AD167" s="435"/>
      <c r="AE167" s="435"/>
      <c r="AF167" s="435"/>
      <c r="AG167" s="435"/>
      <c r="AH167" s="435"/>
      <c r="AI167" s="435"/>
      <c r="AJ167" s="435"/>
      <c r="AK167" s="435"/>
      <c r="AL167" s="435"/>
      <c r="AM167" s="435"/>
      <c r="AN167" s="435"/>
      <c r="AO167" s="435"/>
      <c r="AP167" s="404"/>
      <c r="AQ167" s="404"/>
      <c r="AR167" s="404"/>
      <c r="AS167" s="404"/>
      <c r="AT167" s="404"/>
      <c r="AU167" s="404"/>
      <c r="AV167" s="404"/>
      <c r="AW167" s="404"/>
      <c r="AX167" s="404"/>
      <c r="AY167" s="404"/>
      <c r="AZ167" s="404"/>
      <c r="BA167" s="404"/>
      <c r="BB167" s="404"/>
      <c r="BC167" s="404"/>
      <c r="BD167" s="404"/>
      <c r="BE167" s="404"/>
      <c r="BF167" s="404"/>
      <c r="BG167" s="404"/>
      <c r="BH167" s="404"/>
      <c r="BI167" s="404"/>
      <c r="BJ167" s="404"/>
      <c r="BK167" s="404"/>
      <c r="BL167" s="404"/>
      <c r="BM167" s="404"/>
      <c r="BN167" s="404"/>
      <c r="BO167" s="404"/>
      <c r="BP167" s="404"/>
      <c r="BQ167" s="404"/>
      <c r="BR167" s="404"/>
      <c r="BS167" s="404"/>
      <c r="BT167" s="404"/>
      <c r="BU167" s="404"/>
      <c r="BV167" s="404"/>
      <c r="BW167" s="404"/>
      <c r="BX167" s="404"/>
      <c r="BY167" s="404"/>
      <c r="BZ167" s="404"/>
      <c r="CA167" s="404"/>
      <c r="CB167" s="404"/>
      <c r="CC167" s="404"/>
      <c r="CD167" s="404"/>
      <c r="CE167" s="404"/>
      <c r="CF167" s="404"/>
      <c r="CG167" s="404"/>
      <c r="CH167" s="404"/>
      <c r="CI167" s="404"/>
      <c r="CJ167" s="404"/>
      <c r="CK167" s="404"/>
      <c r="CL167" s="551"/>
      <c r="CM167" s="551"/>
      <c r="CN167" s="551"/>
      <c r="CO167" s="551"/>
      <c r="CP167" s="551"/>
      <c r="CQ167" s="551"/>
      <c r="CR167" s="551"/>
      <c r="CS167" s="551"/>
      <c r="CT167" s="551"/>
      <c r="CU167" s="551"/>
      <c r="CV167" s="551"/>
      <c r="CW167" s="551"/>
      <c r="CX167" s="551"/>
      <c r="CY167" s="551"/>
      <c r="CZ167" s="551"/>
      <c r="DA167" s="551"/>
    </row>
    <row r="168" spans="1:105" s="5" customFormat="1" ht="21" customHeight="1" x14ac:dyDescent="0.2">
      <c r="A168" s="411"/>
      <c r="B168" s="411"/>
      <c r="C168" s="411"/>
      <c r="D168" s="411"/>
      <c r="E168" s="411"/>
      <c r="F168" s="411"/>
      <c r="G168" s="411"/>
      <c r="H168" s="412"/>
      <c r="I168" s="412"/>
      <c r="J168" s="412"/>
      <c r="K168" s="412"/>
      <c r="L168" s="412"/>
      <c r="M168" s="412"/>
      <c r="N168" s="412"/>
      <c r="O168" s="412"/>
      <c r="P168" s="412"/>
      <c r="Q168" s="412"/>
      <c r="R168" s="412"/>
      <c r="S168" s="412"/>
      <c r="T168" s="412"/>
      <c r="U168" s="412"/>
      <c r="V168" s="412"/>
      <c r="W168" s="412"/>
      <c r="X168" s="412"/>
      <c r="Y168" s="412"/>
      <c r="Z168" s="412"/>
      <c r="AA168" s="412"/>
      <c r="AB168" s="412"/>
      <c r="AC168" s="412"/>
      <c r="AD168" s="412"/>
      <c r="AE168" s="412"/>
      <c r="AF168" s="412"/>
      <c r="AG168" s="412"/>
      <c r="AH168" s="412"/>
      <c r="AI168" s="412"/>
      <c r="AJ168" s="412"/>
      <c r="AK168" s="412"/>
      <c r="AL168" s="412"/>
      <c r="AM168" s="412"/>
      <c r="AN168" s="412"/>
      <c r="AO168" s="412"/>
      <c r="AP168" s="658"/>
      <c r="AQ168" s="658"/>
      <c r="AR168" s="658"/>
      <c r="AS168" s="658"/>
      <c r="AT168" s="658"/>
      <c r="AU168" s="658"/>
      <c r="AV168" s="658"/>
      <c r="AW168" s="658"/>
      <c r="AX168" s="658"/>
      <c r="AY168" s="658"/>
      <c r="AZ168" s="658"/>
      <c r="BA168" s="658"/>
      <c r="BB168" s="658"/>
      <c r="BC168" s="658"/>
      <c r="BD168" s="658"/>
      <c r="BE168" s="658"/>
      <c r="BF168" s="404"/>
      <c r="BG168" s="404"/>
      <c r="BH168" s="404"/>
      <c r="BI168" s="404"/>
      <c r="BJ168" s="404"/>
      <c r="BK168" s="404"/>
      <c r="BL168" s="404"/>
      <c r="BM168" s="404"/>
      <c r="BN168" s="404"/>
      <c r="BO168" s="404"/>
      <c r="BP168" s="404"/>
      <c r="BQ168" s="404"/>
      <c r="BR168" s="404"/>
      <c r="BS168" s="404"/>
      <c r="BT168" s="404"/>
      <c r="BU168" s="404"/>
      <c r="BV168" s="650"/>
      <c r="BW168" s="650"/>
      <c r="BX168" s="650"/>
      <c r="BY168" s="650"/>
      <c r="BZ168" s="650"/>
      <c r="CA168" s="650"/>
      <c r="CB168" s="650"/>
      <c r="CC168" s="650"/>
      <c r="CD168" s="650"/>
      <c r="CE168" s="650"/>
      <c r="CF168" s="650"/>
      <c r="CG168" s="650"/>
      <c r="CH168" s="650"/>
      <c r="CI168" s="650"/>
      <c r="CJ168" s="650"/>
      <c r="CK168" s="650"/>
      <c r="CL168" s="551"/>
      <c r="CM168" s="551"/>
      <c r="CN168" s="551"/>
      <c r="CO168" s="551"/>
      <c r="CP168" s="551"/>
      <c r="CQ168" s="551"/>
      <c r="CR168" s="551"/>
      <c r="CS168" s="551"/>
      <c r="CT168" s="551"/>
      <c r="CU168" s="551"/>
      <c r="CV168" s="551"/>
      <c r="CW168" s="551"/>
      <c r="CX168" s="551"/>
      <c r="CY168" s="551"/>
      <c r="CZ168" s="551"/>
      <c r="DA168" s="551"/>
    </row>
    <row r="169" spans="1:105" s="5" customFormat="1" ht="26.25" customHeight="1" x14ac:dyDescent="0.2">
      <c r="A169" s="411"/>
      <c r="B169" s="411"/>
      <c r="C169" s="411"/>
      <c r="D169" s="411"/>
      <c r="E169" s="411"/>
      <c r="F169" s="411"/>
      <c r="G169" s="411"/>
      <c r="H169" s="418"/>
      <c r="I169" s="418"/>
      <c r="J169" s="418"/>
      <c r="K169" s="418"/>
      <c r="L169" s="418"/>
      <c r="M169" s="418"/>
      <c r="N169" s="418"/>
      <c r="O169" s="418"/>
      <c r="P169" s="418"/>
      <c r="Q169" s="418"/>
      <c r="R169" s="418"/>
      <c r="S169" s="418"/>
      <c r="T169" s="418"/>
      <c r="U169" s="418"/>
      <c r="V169" s="418"/>
      <c r="W169" s="418"/>
      <c r="X169" s="418"/>
      <c r="Y169" s="418"/>
      <c r="Z169" s="418"/>
      <c r="AA169" s="418"/>
      <c r="AB169" s="418"/>
      <c r="AC169" s="418"/>
      <c r="AD169" s="418"/>
      <c r="AE169" s="418"/>
      <c r="AF169" s="418"/>
      <c r="AG169" s="418"/>
      <c r="AH169" s="418"/>
      <c r="AI169" s="418"/>
      <c r="AJ169" s="418"/>
      <c r="AK169" s="418"/>
      <c r="AL169" s="418"/>
      <c r="AM169" s="418"/>
      <c r="AN169" s="418"/>
      <c r="AO169" s="418"/>
      <c r="AP169" s="658"/>
      <c r="AQ169" s="658"/>
      <c r="AR169" s="658"/>
      <c r="AS169" s="658"/>
      <c r="AT169" s="658"/>
      <c r="AU169" s="658"/>
      <c r="AV169" s="658"/>
      <c r="AW169" s="658"/>
      <c r="AX169" s="658"/>
      <c r="AY169" s="658"/>
      <c r="AZ169" s="658"/>
      <c r="BA169" s="658"/>
      <c r="BB169" s="658"/>
      <c r="BC169" s="658"/>
      <c r="BD169" s="658"/>
      <c r="BE169" s="658"/>
      <c r="BF169" s="404"/>
      <c r="BG169" s="404"/>
      <c r="BH169" s="404"/>
      <c r="BI169" s="404"/>
      <c r="BJ169" s="404"/>
      <c r="BK169" s="404"/>
      <c r="BL169" s="404"/>
      <c r="BM169" s="404"/>
      <c r="BN169" s="404"/>
      <c r="BO169" s="404"/>
      <c r="BP169" s="404"/>
      <c r="BQ169" s="404"/>
      <c r="BR169" s="404"/>
      <c r="BS169" s="404"/>
      <c r="BT169" s="404"/>
      <c r="BU169" s="404"/>
      <c r="BV169" s="650"/>
      <c r="BW169" s="650"/>
      <c r="BX169" s="650"/>
      <c r="BY169" s="650"/>
      <c r="BZ169" s="650"/>
      <c r="CA169" s="650"/>
      <c r="CB169" s="650"/>
      <c r="CC169" s="650"/>
      <c r="CD169" s="650"/>
      <c r="CE169" s="650"/>
      <c r="CF169" s="650"/>
      <c r="CG169" s="650"/>
      <c r="CH169" s="650"/>
      <c r="CI169" s="650"/>
      <c r="CJ169" s="650"/>
      <c r="CK169" s="650"/>
      <c r="CL169" s="551"/>
      <c r="CM169" s="551"/>
      <c r="CN169" s="551"/>
      <c r="CO169" s="551"/>
      <c r="CP169" s="551"/>
      <c r="CQ169" s="551"/>
      <c r="CR169" s="551"/>
      <c r="CS169" s="551"/>
      <c r="CT169" s="551"/>
      <c r="CU169" s="551"/>
      <c r="CV169" s="551"/>
      <c r="CW169" s="551"/>
      <c r="CX169" s="551"/>
      <c r="CY169" s="551"/>
      <c r="CZ169" s="551"/>
      <c r="DA169" s="551"/>
    </row>
    <row r="170" spans="1:105" s="5" customFormat="1" ht="15" customHeight="1" x14ac:dyDescent="0.2">
      <c r="A170" s="450" t="s">
        <v>99</v>
      </c>
      <c r="B170" s="450"/>
      <c r="C170" s="450"/>
      <c r="D170" s="450"/>
      <c r="E170" s="450"/>
      <c r="F170" s="450"/>
      <c r="G170" s="450"/>
      <c r="H170" s="435" t="s">
        <v>111</v>
      </c>
      <c r="I170" s="435"/>
      <c r="J170" s="435"/>
      <c r="K170" s="435"/>
      <c r="L170" s="435"/>
      <c r="M170" s="435"/>
      <c r="N170" s="435"/>
      <c r="O170" s="435"/>
      <c r="P170" s="435"/>
      <c r="Q170" s="435"/>
      <c r="R170" s="435"/>
      <c r="S170" s="435"/>
      <c r="T170" s="435"/>
      <c r="U170" s="435"/>
      <c r="V170" s="435"/>
      <c r="W170" s="435"/>
      <c r="X170" s="435"/>
      <c r="Y170" s="435"/>
      <c r="Z170" s="435"/>
      <c r="AA170" s="435"/>
      <c r="AB170" s="435"/>
      <c r="AC170" s="435"/>
      <c r="AD170" s="435"/>
      <c r="AE170" s="435"/>
      <c r="AF170" s="435"/>
      <c r="AG170" s="435"/>
      <c r="AH170" s="435"/>
      <c r="AI170" s="435"/>
      <c r="AJ170" s="435"/>
      <c r="AK170" s="435"/>
      <c r="AL170" s="435"/>
      <c r="AM170" s="435"/>
      <c r="AN170" s="435"/>
      <c r="AO170" s="435"/>
      <c r="AP170" s="456"/>
      <c r="AQ170" s="456"/>
      <c r="AR170" s="456"/>
      <c r="AS170" s="456"/>
      <c r="AT170" s="456"/>
      <c r="AU170" s="456"/>
      <c r="AV170" s="456"/>
      <c r="AW170" s="456"/>
      <c r="AX170" s="456"/>
      <c r="AY170" s="456"/>
      <c r="AZ170" s="456"/>
      <c r="BA170" s="456"/>
      <c r="BB170" s="456"/>
      <c r="BC170" s="456"/>
      <c r="BD170" s="456"/>
      <c r="BE170" s="456"/>
      <c r="BF170" s="452" t="s">
        <v>113</v>
      </c>
      <c r="BG170" s="452"/>
      <c r="BH170" s="452"/>
      <c r="BI170" s="452"/>
      <c r="BJ170" s="452"/>
      <c r="BK170" s="452"/>
      <c r="BL170" s="452"/>
      <c r="BM170" s="452"/>
      <c r="BN170" s="452"/>
      <c r="BO170" s="452"/>
      <c r="BP170" s="452"/>
      <c r="BQ170" s="452"/>
      <c r="BR170" s="452"/>
      <c r="BS170" s="452"/>
      <c r="BT170" s="452"/>
      <c r="BU170" s="452"/>
      <c r="BV170" s="452" t="s">
        <v>113</v>
      </c>
      <c r="BW170" s="452"/>
      <c r="BX170" s="452"/>
      <c r="BY170" s="452"/>
      <c r="BZ170" s="452"/>
      <c r="CA170" s="452"/>
      <c r="CB170" s="452"/>
      <c r="CC170" s="452"/>
      <c r="CD170" s="452"/>
      <c r="CE170" s="452"/>
      <c r="CF170" s="452"/>
      <c r="CG170" s="452"/>
      <c r="CH170" s="452"/>
      <c r="CI170" s="452"/>
      <c r="CJ170" s="452"/>
      <c r="CK170" s="452"/>
      <c r="CL170" s="589"/>
      <c r="CM170" s="589"/>
      <c r="CN170" s="589"/>
      <c r="CO170" s="589"/>
      <c r="CP170" s="589"/>
      <c r="CQ170" s="589"/>
      <c r="CR170" s="589"/>
      <c r="CS170" s="589"/>
      <c r="CT170" s="589"/>
      <c r="CU170" s="589"/>
      <c r="CV170" s="589"/>
      <c r="CW170" s="589"/>
      <c r="CX170" s="589"/>
      <c r="CY170" s="589"/>
      <c r="CZ170" s="589"/>
      <c r="DA170" s="589"/>
    </row>
    <row r="171" spans="1:105" s="5" customFormat="1" ht="15" customHeight="1" x14ac:dyDescent="0.2">
      <c r="A171" s="411"/>
      <c r="B171" s="411"/>
      <c r="C171" s="411"/>
      <c r="D171" s="411"/>
      <c r="E171" s="411"/>
      <c r="F171" s="411"/>
      <c r="G171" s="411"/>
      <c r="H171" s="435" t="s">
        <v>98</v>
      </c>
      <c r="I171" s="435"/>
      <c r="J171" s="435"/>
      <c r="K171" s="435"/>
      <c r="L171" s="435"/>
      <c r="M171" s="435"/>
      <c r="N171" s="435"/>
      <c r="O171" s="435"/>
      <c r="P171" s="435"/>
      <c r="Q171" s="435"/>
      <c r="R171" s="435"/>
      <c r="S171" s="435"/>
      <c r="T171" s="435"/>
      <c r="U171" s="435"/>
      <c r="V171" s="435"/>
      <c r="W171" s="435"/>
      <c r="X171" s="435"/>
      <c r="Y171" s="435"/>
      <c r="Z171" s="435"/>
      <c r="AA171" s="435"/>
      <c r="AB171" s="435"/>
      <c r="AC171" s="435"/>
      <c r="AD171" s="435"/>
      <c r="AE171" s="435"/>
      <c r="AF171" s="435"/>
      <c r="AG171" s="435"/>
      <c r="AH171" s="435"/>
      <c r="AI171" s="435"/>
      <c r="AJ171" s="435"/>
      <c r="AK171" s="435"/>
      <c r="AL171" s="435"/>
      <c r="AM171" s="435"/>
      <c r="AN171" s="435"/>
      <c r="AO171" s="435"/>
      <c r="AP171" s="404"/>
      <c r="AQ171" s="404"/>
      <c r="AR171" s="404"/>
      <c r="AS171" s="404"/>
      <c r="AT171" s="404"/>
      <c r="AU171" s="404"/>
      <c r="AV171" s="404"/>
      <c r="AW171" s="404"/>
      <c r="AX171" s="404"/>
      <c r="AY171" s="404"/>
      <c r="AZ171" s="404"/>
      <c r="BA171" s="404"/>
      <c r="BB171" s="404"/>
      <c r="BC171" s="404"/>
      <c r="BD171" s="404"/>
      <c r="BE171" s="404"/>
      <c r="BF171" s="404"/>
      <c r="BG171" s="404"/>
      <c r="BH171" s="404"/>
      <c r="BI171" s="404"/>
      <c r="BJ171" s="404"/>
      <c r="BK171" s="404"/>
      <c r="BL171" s="404"/>
      <c r="BM171" s="404"/>
      <c r="BN171" s="404"/>
      <c r="BO171" s="404"/>
      <c r="BP171" s="404"/>
      <c r="BQ171" s="404"/>
      <c r="BR171" s="404"/>
      <c r="BS171" s="404"/>
      <c r="BT171" s="404"/>
      <c r="BU171" s="404"/>
      <c r="BV171" s="404"/>
      <c r="BW171" s="404"/>
      <c r="BX171" s="404"/>
      <c r="BY171" s="404"/>
      <c r="BZ171" s="404"/>
      <c r="CA171" s="404"/>
      <c r="CB171" s="404"/>
      <c r="CC171" s="404"/>
      <c r="CD171" s="404"/>
      <c r="CE171" s="404"/>
      <c r="CF171" s="404"/>
      <c r="CG171" s="404"/>
      <c r="CH171" s="404"/>
      <c r="CI171" s="404"/>
      <c r="CJ171" s="404"/>
      <c r="CK171" s="404"/>
      <c r="CL171" s="551"/>
      <c r="CM171" s="551"/>
      <c r="CN171" s="551"/>
      <c r="CO171" s="551"/>
      <c r="CP171" s="551"/>
      <c r="CQ171" s="551"/>
      <c r="CR171" s="551"/>
      <c r="CS171" s="551"/>
      <c r="CT171" s="551"/>
      <c r="CU171" s="551"/>
      <c r="CV171" s="551"/>
      <c r="CW171" s="551"/>
      <c r="CX171" s="551"/>
      <c r="CY171" s="551"/>
      <c r="CZ171" s="551"/>
      <c r="DA171" s="551"/>
    </row>
    <row r="172" spans="1:105" s="5" customFormat="1" ht="21.75" customHeight="1" x14ac:dyDescent="0.2">
      <c r="A172" s="411"/>
      <c r="B172" s="411"/>
      <c r="C172" s="411"/>
      <c r="D172" s="411"/>
      <c r="E172" s="411"/>
      <c r="F172" s="411"/>
      <c r="G172" s="411"/>
      <c r="H172" s="412"/>
      <c r="I172" s="412"/>
      <c r="J172" s="412"/>
      <c r="K172" s="412"/>
      <c r="L172" s="412"/>
      <c r="M172" s="412"/>
      <c r="N172" s="412"/>
      <c r="O172" s="412"/>
      <c r="P172" s="412"/>
      <c r="Q172" s="412"/>
      <c r="R172" s="412"/>
      <c r="S172" s="412"/>
      <c r="T172" s="412"/>
      <c r="U172" s="412"/>
      <c r="V172" s="412"/>
      <c r="W172" s="412"/>
      <c r="X172" s="412"/>
      <c r="Y172" s="412"/>
      <c r="Z172" s="412"/>
      <c r="AA172" s="412"/>
      <c r="AB172" s="412"/>
      <c r="AC172" s="412"/>
      <c r="AD172" s="412"/>
      <c r="AE172" s="412"/>
      <c r="AF172" s="412"/>
      <c r="AG172" s="412"/>
      <c r="AH172" s="412"/>
      <c r="AI172" s="412"/>
      <c r="AJ172" s="412"/>
      <c r="AK172" s="412"/>
      <c r="AL172" s="412"/>
      <c r="AM172" s="412"/>
      <c r="AN172" s="412"/>
      <c r="AO172" s="412"/>
      <c r="AP172" s="658"/>
      <c r="AQ172" s="658"/>
      <c r="AR172" s="658"/>
      <c r="AS172" s="658"/>
      <c r="AT172" s="658"/>
      <c r="AU172" s="658"/>
      <c r="AV172" s="658"/>
      <c r="AW172" s="658"/>
      <c r="AX172" s="658"/>
      <c r="AY172" s="658"/>
      <c r="AZ172" s="658"/>
      <c r="BA172" s="658"/>
      <c r="BB172" s="658"/>
      <c r="BC172" s="658"/>
      <c r="BD172" s="658"/>
      <c r="BE172" s="658"/>
      <c r="BF172" s="404"/>
      <c r="BG172" s="404"/>
      <c r="BH172" s="404"/>
      <c r="BI172" s="404"/>
      <c r="BJ172" s="404"/>
      <c r="BK172" s="404"/>
      <c r="BL172" s="404"/>
      <c r="BM172" s="404"/>
      <c r="BN172" s="404"/>
      <c r="BO172" s="404"/>
      <c r="BP172" s="404"/>
      <c r="BQ172" s="404"/>
      <c r="BR172" s="404"/>
      <c r="BS172" s="404"/>
      <c r="BT172" s="404"/>
      <c r="BU172" s="404"/>
      <c r="BV172" s="706"/>
      <c r="BW172" s="706"/>
      <c r="BX172" s="706"/>
      <c r="BY172" s="706"/>
      <c r="BZ172" s="706"/>
      <c r="CA172" s="706"/>
      <c r="CB172" s="706"/>
      <c r="CC172" s="706"/>
      <c r="CD172" s="706"/>
      <c r="CE172" s="706"/>
      <c r="CF172" s="706"/>
      <c r="CG172" s="706"/>
      <c r="CH172" s="706"/>
      <c r="CI172" s="706"/>
      <c r="CJ172" s="706"/>
      <c r="CK172" s="706"/>
      <c r="CL172" s="551"/>
      <c r="CM172" s="551"/>
      <c r="CN172" s="551"/>
      <c r="CO172" s="551"/>
      <c r="CP172" s="551"/>
      <c r="CQ172" s="551"/>
      <c r="CR172" s="551"/>
      <c r="CS172" s="551"/>
      <c r="CT172" s="551"/>
      <c r="CU172" s="551"/>
      <c r="CV172" s="551"/>
      <c r="CW172" s="551"/>
      <c r="CX172" s="551"/>
      <c r="CY172" s="551"/>
      <c r="CZ172" s="551"/>
      <c r="DA172" s="551"/>
    </row>
    <row r="173" spans="1:105" s="5" customFormat="1" ht="21.75" customHeight="1" x14ac:dyDescent="0.2">
      <c r="A173" s="411"/>
      <c r="B173" s="411"/>
      <c r="C173" s="411"/>
      <c r="D173" s="411"/>
      <c r="E173" s="411"/>
      <c r="F173" s="411"/>
      <c r="G173" s="411"/>
      <c r="H173" s="412"/>
      <c r="I173" s="412"/>
      <c r="J173" s="412"/>
      <c r="K173" s="412"/>
      <c r="L173" s="412"/>
      <c r="M173" s="412"/>
      <c r="N173" s="412"/>
      <c r="O173" s="412"/>
      <c r="P173" s="412"/>
      <c r="Q173" s="412"/>
      <c r="R173" s="412"/>
      <c r="S173" s="412"/>
      <c r="T173" s="412"/>
      <c r="U173" s="412"/>
      <c r="V173" s="412"/>
      <c r="W173" s="412"/>
      <c r="X173" s="412"/>
      <c r="Y173" s="412"/>
      <c r="Z173" s="412"/>
      <c r="AA173" s="412"/>
      <c r="AB173" s="412"/>
      <c r="AC173" s="412"/>
      <c r="AD173" s="412"/>
      <c r="AE173" s="412"/>
      <c r="AF173" s="412"/>
      <c r="AG173" s="412"/>
      <c r="AH173" s="412"/>
      <c r="AI173" s="412"/>
      <c r="AJ173" s="412"/>
      <c r="AK173" s="412"/>
      <c r="AL173" s="412"/>
      <c r="AM173" s="412"/>
      <c r="AN173" s="412"/>
      <c r="AO173" s="412"/>
      <c r="AP173" s="658"/>
      <c r="AQ173" s="658"/>
      <c r="AR173" s="658"/>
      <c r="AS173" s="658"/>
      <c r="AT173" s="658"/>
      <c r="AU173" s="658"/>
      <c r="AV173" s="658"/>
      <c r="AW173" s="658"/>
      <c r="AX173" s="658"/>
      <c r="AY173" s="658"/>
      <c r="AZ173" s="658"/>
      <c r="BA173" s="658"/>
      <c r="BB173" s="658"/>
      <c r="BC173" s="658"/>
      <c r="BD173" s="658"/>
      <c r="BE173" s="658"/>
      <c r="BF173" s="404"/>
      <c r="BG173" s="404"/>
      <c r="BH173" s="404"/>
      <c r="BI173" s="404"/>
      <c r="BJ173" s="404"/>
      <c r="BK173" s="404"/>
      <c r="BL173" s="404"/>
      <c r="BM173" s="404"/>
      <c r="BN173" s="404"/>
      <c r="BO173" s="404"/>
      <c r="BP173" s="404"/>
      <c r="BQ173" s="404"/>
      <c r="BR173" s="404"/>
      <c r="BS173" s="404"/>
      <c r="BT173" s="404"/>
      <c r="BU173" s="404"/>
      <c r="BV173" s="706"/>
      <c r="BW173" s="706"/>
      <c r="BX173" s="706"/>
      <c r="BY173" s="706"/>
      <c r="BZ173" s="706"/>
      <c r="CA173" s="706"/>
      <c r="CB173" s="706"/>
      <c r="CC173" s="706"/>
      <c r="CD173" s="706"/>
      <c r="CE173" s="706"/>
      <c r="CF173" s="706"/>
      <c r="CG173" s="706"/>
      <c r="CH173" s="706"/>
      <c r="CI173" s="706"/>
      <c r="CJ173" s="706"/>
      <c r="CK173" s="706"/>
      <c r="CL173" s="551"/>
      <c r="CM173" s="551"/>
      <c r="CN173" s="551"/>
      <c r="CO173" s="551"/>
      <c r="CP173" s="551"/>
      <c r="CQ173" s="551"/>
      <c r="CR173" s="551"/>
      <c r="CS173" s="551"/>
      <c r="CT173" s="551"/>
      <c r="CU173" s="551"/>
      <c r="CV173" s="551"/>
      <c r="CW173" s="551"/>
      <c r="CX173" s="551"/>
      <c r="CY173" s="551"/>
      <c r="CZ173" s="551"/>
      <c r="DA173" s="551"/>
    </row>
    <row r="174" spans="1:105" s="5" customFormat="1" ht="15" customHeight="1" x14ac:dyDescent="0.2">
      <c r="A174" s="450" t="s">
        <v>100</v>
      </c>
      <c r="B174" s="450"/>
      <c r="C174" s="450"/>
      <c r="D174" s="450"/>
      <c r="E174" s="450"/>
      <c r="F174" s="450"/>
      <c r="G174" s="450"/>
      <c r="H174" s="435" t="s">
        <v>112</v>
      </c>
      <c r="I174" s="435"/>
      <c r="J174" s="435"/>
      <c r="K174" s="435"/>
      <c r="L174" s="435"/>
      <c r="M174" s="435"/>
      <c r="N174" s="435"/>
      <c r="O174" s="435"/>
      <c r="P174" s="435"/>
      <c r="Q174" s="435"/>
      <c r="R174" s="435"/>
      <c r="S174" s="435"/>
      <c r="T174" s="435"/>
      <c r="U174" s="435"/>
      <c r="V174" s="435"/>
      <c r="W174" s="435"/>
      <c r="X174" s="435"/>
      <c r="Y174" s="435"/>
      <c r="Z174" s="435"/>
      <c r="AA174" s="435"/>
      <c r="AB174" s="435"/>
      <c r="AC174" s="435"/>
      <c r="AD174" s="435"/>
      <c r="AE174" s="435"/>
      <c r="AF174" s="435"/>
      <c r="AG174" s="435"/>
      <c r="AH174" s="435"/>
      <c r="AI174" s="435"/>
      <c r="AJ174" s="435"/>
      <c r="AK174" s="435"/>
      <c r="AL174" s="435"/>
      <c r="AM174" s="435"/>
      <c r="AN174" s="435"/>
      <c r="AO174" s="435"/>
      <c r="AP174" s="456"/>
      <c r="AQ174" s="456"/>
      <c r="AR174" s="456"/>
      <c r="AS174" s="456"/>
      <c r="AT174" s="456"/>
      <c r="AU174" s="456"/>
      <c r="AV174" s="456"/>
      <c r="AW174" s="456"/>
      <c r="AX174" s="456"/>
      <c r="AY174" s="456"/>
      <c r="AZ174" s="456"/>
      <c r="BA174" s="456"/>
      <c r="BB174" s="456"/>
      <c r="BC174" s="456"/>
      <c r="BD174" s="456"/>
      <c r="BE174" s="456"/>
      <c r="BF174" s="452" t="s">
        <v>113</v>
      </c>
      <c r="BG174" s="452"/>
      <c r="BH174" s="452"/>
      <c r="BI174" s="452"/>
      <c r="BJ174" s="452"/>
      <c r="BK174" s="452"/>
      <c r="BL174" s="452"/>
      <c r="BM174" s="452"/>
      <c r="BN174" s="452"/>
      <c r="BO174" s="452"/>
      <c r="BP174" s="452"/>
      <c r="BQ174" s="452"/>
      <c r="BR174" s="452"/>
      <c r="BS174" s="452"/>
      <c r="BT174" s="452"/>
      <c r="BU174" s="452"/>
      <c r="BV174" s="452" t="s">
        <v>113</v>
      </c>
      <c r="BW174" s="452"/>
      <c r="BX174" s="452"/>
      <c r="BY174" s="452"/>
      <c r="BZ174" s="452"/>
      <c r="CA174" s="452"/>
      <c r="CB174" s="452"/>
      <c r="CC174" s="452"/>
      <c r="CD174" s="452"/>
      <c r="CE174" s="452"/>
      <c r="CF174" s="452"/>
      <c r="CG174" s="452"/>
      <c r="CH174" s="452"/>
      <c r="CI174" s="452"/>
      <c r="CJ174" s="452"/>
      <c r="CK174" s="452"/>
      <c r="CL174" s="589"/>
      <c r="CM174" s="589"/>
      <c r="CN174" s="589"/>
      <c r="CO174" s="589"/>
      <c r="CP174" s="589"/>
      <c r="CQ174" s="589"/>
      <c r="CR174" s="589"/>
      <c r="CS174" s="589"/>
      <c r="CT174" s="589"/>
      <c r="CU174" s="589"/>
      <c r="CV174" s="589"/>
      <c r="CW174" s="589"/>
      <c r="CX174" s="589"/>
      <c r="CY174" s="589"/>
      <c r="CZ174" s="589"/>
      <c r="DA174" s="589"/>
    </row>
    <row r="175" spans="1:105" s="5" customFormat="1" ht="15" customHeight="1" x14ac:dyDescent="0.2">
      <c r="A175" s="411"/>
      <c r="B175" s="411"/>
      <c r="C175" s="411"/>
      <c r="D175" s="411"/>
      <c r="E175" s="411"/>
      <c r="F175" s="411"/>
      <c r="G175" s="411"/>
      <c r="H175" s="435" t="s">
        <v>98</v>
      </c>
      <c r="I175" s="435"/>
      <c r="J175" s="435"/>
      <c r="K175" s="435"/>
      <c r="L175" s="435"/>
      <c r="M175" s="435"/>
      <c r="N175" s="435"/>
      <c r="O175" s="435"/>
      <c r="P175" s="435"/>
      <c r="Q175" s="435"/>
      <c r="R175" s="435"/>
      <c r="S175" s="435"/>
      <c r="T175" s="435"/>
      <c r="U175" s="435"/>
      <c r="V175" s="435"/>
      <c r="W175" s="435"/>
      <c r="X175" s="435"/>
      <c r="Y175" s="435"/>
      <c r="Z175" s="435"/>
      <c r="AA175" s="435"/>
      <c r="AB175" s="435"/>
      <c r="AC175" s="435"/>
      <c r="AD175" s="435"/>
      <c r="AE175" s="435"/>
      <c r="AF175" s="435"/>
      <c r="AG175" s="435"/>
      <c r="AH175" s="435"/>
      <c r="AI175" s="435"/>
      <c r="AJ175" s="435"/>
      <c r="AK175" s="435"/>
      <c r="AL175" s="435"/>
      <c r="AM175" s="435"/>
      <c r="AN175" s="435"/>
      <c r="AO175" s="435"/>
      <c r="AP175" s="404"/>
      <c r="AQ175" s="404"/>
      <c r="AR175" s="404"/>
      <c r="AS175" s="404"/>
      <c r="AT175" s="404"/>
      <c r="AU175" s="404"/>
      <c r="AV175" s="404"/>
      <c r="AW175" s="404"/>
      <c r="AX175" s="404"/>
      <c r="AY175" s="404"/>
      <c r="AZ175" s="404"/>
      <c r="BA175" s="404"/>
      <c r="BB175" s="404"/>
      <c r="BC175" s="404"/>
      <c r="BD175" s="404"/>
      <c r="BE175" s="404"/>
      <c r="BF175" s="404"/>
      <c r="BG175" s="404"/>
      <c r="BH175" s="404"/>
      <c r="BI175" s="404"/>
      <c r="BJ175" s="404"/>
      <c r="BK175" s="404"/>
      <c r="BL175" s="404"/>
      <c r="BM175" s="404"/>
      <c r="BN175" s="404"/>
      <c r="BO175" s="404"/>
      <c r="BP175" s="404"/>
      <c r="BQ175" s="404"/>
      <c r="BR175" s="404"/>
      <c r="BS175" s="404"/>
      <c r="BT175" s="404"/>
      <c r="BU175" s="404"/>
      <c r="BV175" s="404"/>
      <c r="BW175" s="404"/>
      <c r="BX175" s="404"/>
      <c r="BY175" s="404"/>
      <c r="BZ175" s="404"/>
      <c r="CA175" s="404"/>
      <c r="CB175" s="404"/>
      <c r="CC175" s="404"/>
      <c r="CD175" s="404"/>
      <c r="CE175" s="404"/>
      <c r="CF175" s="404"/>
      <c r="CG175" s="404"/>
      <c r="CH175" s="404"/>
      <c r="CI175" s="404"/>
      <c r="CJ175" s="404"/>
      <c r="CK175" s="404"/>
      <c r="CL175" s="551"/>
      <c r="CM175" s="551"/>
      <c r="CN175" s="551"/>
      <c r="CO175" s="551"/>
      <c r="CP175" s="551"/>
      <c r="CQ175" s="551"/>
      <c r="CR175" s="551"/>
      <c r="CS175" s="551"/>
      <c r="CT175" s="551"/>
      <c r="CU175" s="551"/>
      <c r="CV175" s="551"/>
      <c r="CW175" s="551"/>
      <c r="CX175" s="551"/>
      <c r="CY175" s="551"/>
      <c r="CZ175" s="551"/>
      <c r="DA175" s="551"/>
    </row>
    <row r="176" spans="1:105" s="5" customFormat="1" ht="25.5" customHeight="1" x14ac:dyDescent="0.2">
      <c r="A176" s="411"/>
      <c r="B176" s="411"/>
      <c r="C176" s="411"/>
      <c r="D176" s="411"/>
      <c r="E176" s="411"/>
      <c r="F176" s="411"/>
      <c r="G176" s="411"/>
      <c r="H176" s="412"/>
      <c r="I176" s="412"/>
      <c r="J176" s="412"/>
      <c r="K176" s="412"/>
      <c r="L176" s="412"/>
      <c r="M176" s="412"/>
      <c r="N176" s="412"/>
      <c r="O176" s="412"/>
      <c r="P176" s="412"/>
      <c r="Q176" s="412"/>
      <c r="R176" s="412"/>
      <c r="S176" s="412"/>
      <c r="T176" s="412"/>
      <c r="U176" s="412"/>
      <c r="V176" s="412"/>
      <c r="W176" s="412"/>
      <c r="X176" s="412"/>
      <c r="Y176" s="412"/>
      <c r="Z176" s="412"/>
      <c r="AA176" s="412"/>
      <c r="AB176" s="412"/>
      <c r="AC176" s="412"/>
      <c r="AD176" s="412"/>
      <c r="AE176" s="412"/>
      <c r="AF176" s="412"/>
      <c r="AG176" s="412"/>
      <c r="AH176" s="412"/>
      <c r="AI176" s="412"/>
      <c r="AJ176" s="412"/>
      <c r="AK176" s="412"/>
      <c r="AL176" s="412"/>
      <c r="AM176" s="412"/>
      <c r="AN176" s="412"/>
      <c r="AO176" s="412"/>
      <c r="AP176" s="658"/>
      <c r="AQ176" s="658"/>
      <c r="AR176" s="658"/>
      <c r="AS176" s="658"/>
      <c r="AT176" s="658"/>
      <c r="AU176" s="658"/>
      <c r="AV176" s="658"/>
      <c r="AW176" s="658"/>
      <c r="AX176" s="658"/>
      <c r="AY176" s="658"/>
      <c r="AZ176" s="658"/>
      <c r="BA176" s="658"/>
      <c r="BB176" s="658"/>
      <c r="BC176" s="658"/>
      <c r="BD176" s="658"/>
      <c r="BE176" s="658"/>
      <c r="BF176" s="404"/>
      <c r="BG176" s="404"/>
      <c r="BH176" s="404"/>
      <c r="BI176" s="404"/>
      <c r="BJ176" s="404"/>
      <c r="BK176" s="404"/>
      <c r="BL176" s="404"/>
      <c r="BM176" s="404"/>
      <c r="BN176" s="404"/>
      <c r="BO176" s="404"/>
      <c r="BP176" s="404"/>
      <c r="BQ176" s="404"/>
      <c r="BR176" s="404"/>
      <c r="BS176" s="404"/>
      <c r="BT176" s="404"/>
      <c r="BU176" s="404"/>
      <c r="BV176" s="706"/>
      <c r="BW176" s="706"/>
      <c r="BX176" s="706"/>
      <c r="BY176" s="706"/>
      <c r="BZ176" s="706"/>
      <c r="CA176" s="706"/>
      <c r="CB176" s="706"/>
      <c r="CC176" s="706"/>
      <c r="CD176" s="706"/>
      <c r="CE176" s="706"/>
      <c r="CF176" s="706"/>
      <c r="CG176" s="706"/>
      <c r="CH176" s="706"/>
      <c r="CI176" s="706"/>
      <c r="CJ176" s="706"/>
      <c r="CK176" s="706"/>
      <c r="CL176" s="551"/>
      <c r="CM176" s="551"/>
      <c r="CN176" s="551"/>
      <c r="CO176" s="551"/>
      <c r="CP176" s="551"/>
      <c r="CQ176" s="551"/>
      <c r="CR176" s="551"/>
      <c r="CS176" s="551"/>
      <c r="CT176" s="551"/>
      <c r="CU176" s="551"/>
      <c r="CV176" s="551"/>
      <c r="CW176" s="551"/>
      <c r="CX176" s="551"/>
      <c r="CY176" s="551"/>
      <c r="CZ176" s="551"/>
      <c r="DA176" s="551"/>
    </row>
    <row r="177" spans="1:105" s="5" customFormat="1" ht="25.5" customHeight="1" x14ac:dyDescent="0.2">
      <c r="A177" s="411"/>
      <c r="B177" s="411"/>
      <c r="C177" s="411"/>
      <c r="D177" s="411"/>
      <c r="E177" s="411"/>
      <c r="F177" s="411"/>
      <c r="G177" s="411"/>
      <c r="H177" s="412"/>
      <c r="I177" s="412"/>
      <c r="J177" s="412"/>
      <c r="K177" s="412"/>
      <c r="L177" s="412"/>
      <c r="M177" s="412"/>
      <c r="N177" s="412"/>
      <c r="O177" s="412"/>
      <c r="P177" s="412"/>
      <c r="Q177" s="412"/>
      <c r="R177" s="412"/>
      <c r="S177" s="412"/>
      <c r="T177" s="412"/>
      <c r="U177" s="412"/>
      <c r="V177" s="412"/>
      <c r="W177" s="412"/>
      <c r="X177" s="412"/>
      <c r="Y177" s="412"/>
      <c r="Z177" s="412"/>
      <c r="AA177" s="412"/>
      <c r="AB177" s="412"/>
      <c r="AC177" s="412"/>
      <c r="AD177" s="412"/>
      <c r="AE177" s="412"/>
      <c r="AF177" s="412"/>
      <c r="AG177" s="412"/>
      <c r="AH177" s="412"/>
      <c r="AI177" s="412"/>
      <c r="AJ177" s="412"/>
      <c r="AK177" s="412"/>
      <c r="AL177" s="412"/>
      <c r="AM177" s="412"/>
      <c r="AN177" s="412"/>
      <c r="AO177" s="412"/>
      <c r="AP177" s="658"/>
      <c r="AQ177" s="658"/>
      <c r="AR177" s="658"/>
      <c r="AS177" s="658"/>
      <c r="AT177" s="658"/>
      <c r="AU177" s="658"/>
      <c r="AV177" s="658"/>
      <c r="AW177" s="658"/>
      <c r="AX177" s="658"/>
      <c r="AY177" s="658"/>
      <c r="AZ177" s="658"/>
      <c r="BA177" s="658"/>
      <c r="BB177" s="658"/>
      <c r="BC177" s="658"/>
      <c r="BD177" s="658"/>
      <c r="BE177" s="658"/>
      <c r="BF177" s="404"/>
      <c r="BG177" s="404"/>
      <c r="BH177" s="404"/>
      <c r="BI177" s="404"/>
      <c r="BJ177" s="404"/>
      <c r="BK177" s="404"/>
      <c r="BL177" s="404"/>
      <c r="BM177" s="404"/>
      <c r="BN177" s="404"/>
      <c r="BO177" s="404"/>
      <c r="BP177" s="404"/>
      <c r="BQ177" s="404"/>
      <c r="BR177" s="404"/>
      <c r="BS177" s="404"/>
      <c r="BT177" s="404"/>
      <c r="BU177" s="404"/>
      <c r="BV177" s="706"/>
      <c r="BW177" s="706"/>
      <c r="BX177" s="706"/>
      <c r="BY177" s="706"/>
      <c r="BZ177" s="706"/>
      <c r="CA177" s="706"/>
      <c r="CB177" s="706"/>
      <c r="CC177" s="706"/>
      <c r="CD177" s="706"/>
      <c r="CE177" s="706"/>
      <c r="CF177" s="706"/>
      <c r="CG177" s="706"/>
      <c r="CH177" s="706"/>
      <c r="CI177" s="706"/>
      <c r="CJ177" s="706"/>
      <c r="CK177" s="706"/>
      <c r="CL177" s="551"/>
      <c r="CM177" s="551"/>
      <c r="CN177" s="551"/>
      <c r="CO177" s="551"/>
      <c r="CP177" s="551"/>
      <c r="CQ177" s="551"/>
      <c r="CR177" s="551"/>
      <c r="CS177" s="551"/>
      <c r="CT177" s="551"/>
      <c r="CU177" s="551"/>
      <c r="CV177" s="551"/>
      <c r="CW177" s="551"/>
      <c r="CX177" s="551"/>
      <c r="CY177" s="551"/>
      <c r="CZ177" s="551"/>
      <c r="DA177" s="551"/>
    </row>
    <row r="178" spans="1:105" s="15" customFormat="1" ht="15" customHeight="1" x14ac:dyDescent="0.2">
      <c r="A178" s="450" t="s">
        <v>101</v>
      </c>
      <c r="B178" s="450"/>
      <c r="C178" s="450"/>
      <c r="D178" s="450"/>
      <c r="E178" s="450"/>
      <c r="F178" s="450"/>
      <c r="G178" s="450"/>
      <c r="H178" s="435" t="s">
        <v>153</v>
      </c>
      <c r="I178" s="435"/>
      <c r="J178" s="435"/>
      <c r="K178" s="435"/>
      <c r="L178" s="435"/>
      <c r="M178" s="435"/>
      <c r="N178" s="435"/>
      <c r="O178" s="435"/>
      <c r="P178" s="435"/>
      <c r="Q178" s="435"/>
      <c r="R178" s="435"/>
      <c r="S178" s="435"/>
      <c r="T178" s="435"/>
      <c r="U178" s="435"/>
      <c r="V178" s="435"/>
      <c r="W178" s="435"/>
      <c r="X178" s="435"/>
      <c r="Y178" s="435"/>
      <c r="Z178" s="435"/>
      <c r="AA178" s="435"/>
      <c r="AB178" s="435"/>
      <c r="AC178" s="435"/>
      <c r="AD178" s="435"/>
      <c r="AE178" s="435"/>
      <c r="AF178" s="435"/>
      <c r="AG178" s="435"/>
      <c r="AH178" s="435"/>
      <c r="AI178" s="435"/>
      <c r="AJ178" s="435"/>
      <c r="AK178" s="435"/>
      <c r="AL178" s="435"/>
      <c r="AM178" s="435"/>
      <c r="AN178" s="435"/>
      <c r="AO178" s="435"/>
      <c r="AP178" s="456"/>
      <c r="AQ178" s="456"/>
      <c r="AR178" s="456"/>
      <c r="AS178" s="456"/>
      <c r="AT178" s="456"/>
      <c r="AU178" s="456"/>
      <c r="AV178" s="456"/>
      <c r="AW178" s="456"/>
      <c r="AX178" s="456"/>
      <c r="AY178" s="456"/>
      <c r="AZ178" s="456"/>
      <c r="BA178" s="456"/>
      <c r="BB178" s="456"/>
      <c r="BC178" s="456"/>
      <c r="BD178" s="456"/>
      <c r="BE178" s="456"/>
      <c r="BF178" s="452" t="s">
        <v>113</v>
      </c>
      <c r="BG178" s="452"/>
      <c r="BH178" s="452"/>
      <c r="BI178" s="452"/>
      <c r="BJ178" s="452"/>
      <c r="BK178" s="452"/>
      <c r="BL178" s="452"/>
      <c r="BM178" s="452"/>
      <c r="BN178" s="452"/>
      <c r="BO178" s="452"/>
      <c r="BP178" s="452"/>
      <c r="BQ178" s="452"/>
      <c r="BR178" s="452"/>
      <c r="BS178" s="452"/>
      <c r="BT178" s="452"/>
      <c r="BU178" s="452"/>
      <c r="BV178" s="452" t="s">
        <v>113</v>
      </c>
      <c r="BW178" s="452"/>
      <c r="BX178" s="452"/>
      <c r="BY178" s="452"/>
      <c r="BZ178" s="452"/>
      <c r="CA178" s="452"/>
      <c r="CB178" s="452"/>
      <c r="CC178" s="452"/>
      <c r="CD178" s="452"/>
      <c r="CE178" s="452"/>
      <c r="CF178" s="452"/>
      <c r="CG178" s="452"/>
      <c r="CH178" s="452"/>
      <c r="CI178" s="452"/>
      <c r="CJ178" s="452"/>
      <c r="CK178" s="452"/>
      <c r="CL178" s="589"/>
      <c r="CM178" s="589"/>
      <c r="CN178" s="589"/>
      <c r="CO178" s="589"/>
      <c r="CP178" s="589"/>
      <c r="CQ178" s="589"/>
      <c r="CR178" s="589"/>
      <c r="CS178" s="589"/>
      <c r="CT178" s="589"/>
      <c r="CU178" s="589"/>
      <c r="CV178" s="589"/>
      <c r="CW178" s="589"/>
      <c r="CX178" s="589"/>
      <c r="CY178" s="589"/>
      <c r="CZ178" s="589"/>
      <c r="DA178" s="589"/>
    </row>
    <row r="179" spans="1:105" s="5" customFormat="1" ht="15" customHeight="1" x14ac:dyDescent="0.2">
      <c r="A179" s="411"/>
      <c r="B179" s="411"/>
      <c r="C179" s="411"/>
      <c r="D179" s="411"/>
      <c r="E179" s="411"/>
      <c r="F179" s="411"/>
      <c r="G179" s="411"/>
      <c r="H179" s="435" t="s">
        <v>155</v>
      </c>
      <c r="I179" s="435"/>
      <c r="J179" s="435"/>
      <c r="K179" s="435"/>
      <c r="L179" s="435"/>
      <c r="M179" s="435"/>
      <c r="N179" s="435"/>
      <c r="O179" s="435"/>
      <c r="P179" s="435"/>
      <c r="Q179" s="435"/>
      <c r="R179" s="435"/>
      <c r="S179" s="435"/>
      <c r="T179" s="435"/>
      <c r="U179" s="435"/>
      <c r="V179" s="435"/>
      <c r="W179" s="435"/>
      <c r="X179" s="435"/>
      <c r="Y179" s="435"/>
      <c r="Z179" s="435"/>
      <c r="AA179" s="435"/>
      <c r="AB179" s="435"/>
      <c r="AC179" s="435"/>
      <c r="AD179" s="435"/>
      <c r="AE179" s="435"/>
      <c r="AF179" s="435"/>
      <c r="AG179" s="435"/>
      <c r="AH179" s="435"/>
      <c r="AI179" s="435"/>
      <c r="AJ179" s="435"/>
      <c r="AK179" s="435"/>
      <c r="AL179" s="435"/>
      <c r="AM179" s="435"/>
      <c r="AN179" s="435"/>
      <c r="AO179" s="435"/>
      <c r="AP179" s="404"/>
      <c r="AQ179" s="404"/>
      <c r="AR179" s="404"/>
      <c r="AS179" s="404"/>
      <c r="AT179" s="404"/>
      <c r="AU179" s="404"/>
      <c r="AV179" s="404"/>
      <c r="AW179" s="404"/>
      <c r="AX179" s="404"/>
      <c r="AY179" s="404"/>
      <c r="AZ179" s="404"/>
      <c r="BA179" s="404"/>
      <c r="BB179" s="404"/>
      <c r="BC179" s="404"/>
      <c r="BD179" s="404"/>
      <c r="BE179" s="404"/>
      <c r="BF179" s="404"/>
      <c r="BG179" s="404"/>
      <c r="BH179" s="404"/>
      <c r="BI179" s="404"/>
      <c r="BJ179" s="404"/>
      <c r="BK179" s="404"/>
      <c r="BL179" s="404"/>
      <c r="BM179" s="404"/>
      <c r="BN179" s="404"/>
      <c r="BO179" s="404"/>
      <c r="BP179" s="404"/>
      <c r="BQ179" s="404"/>
      <c r="BR179" s="404"/>
      <c r="BS179" s="404"/>
      <c r="BT179" s="404"/>
      <c r="BU179" s="404"/>
      <c r="BV179" s="404"/>
      <c r="BW179" s="404"/>
      <c r="BX179" s="404"/>
      <c r="BY179" s="404"/>
      <c r="BZ179" s="404"/>
      <c r="CA179" s="404"/>
      <c r="CB179" s="404"/>
      <c r="CC179" s="404"/>
      <c r="CD179" s="404"/>
      <c r="CE179" s="404"/>
      <c r="CF179" s="404"/>
      <c r="CG179" s="404"/>
      <c r="CH179" s="404"/>
      <c r="CI179" s="404"/>
      <c r="CJ179" s="404"/>
      <c r="CK179" s="404"/>
      <c r="CL179" s="551"/>
      <c r="CM179" s="551"/>
      <c r="CN179" s="551"/>
      <c r="CO179" s="551"/>
      <c r="CP179" s="551"/>
      <c r="CQ179" s="551"/>
      <c r="CR179" s="551"/>
      <c r="CS179" s="551"/>
      <c r="CT179" s="551"/>
      <c r="CU179" s="551"/>
      <c r="CV179" s="551"/>
      <c r="CW179" s="551"/>
      <c r="CX179" s="551"/>
      <c r="CY179" s="551"/>
      <c r="CZ179" s="551"/>
      <c r="DA179" s="551"/>
    </row>
    <row r="180" spans="1:105" s="5" customFormat="1" ht="15" customHeight="1" x14ac:dyDescent="0.2">
      <c r="A180" s="411"/>
      <c r="B180" s="411"/>
      <c r="C180" s="411"/>
      <c r="D180" s="411"/>
      <c r="E180" s="411"/>
      <c r="F180" s="411"/>
      <c r="G180" s="411"/>
      <c r="H180" s="418"/>
      <c r="I180" s="418"/>
      <c r="J180" s="418"/>
      <c r="K180" s="418"/>
      <c r="L180" s="418"/>
      <c r="M180" s="418"/>
      <c r="N180" s="418"/>
      <c r="O180" s="418"/>
      <c r="P180" s="418"/>
      <c r="Q180" s="418"/>
      <c r="R180" s="418"/>
      <c r="S180" s="418"/>
      <c r="T180" s="418"/>
      <c r="U180" s="418"/>
      <c r="V180" s="418"/>
      <c r="W180" s="418"/>
      <c r="X180" s="418"/>
      <c r="Y180" s="418"/>
      <c r="Z180" s="418"/>
      <c r="AA180" s="418"/>
      <c r="AB180" s="418"/>
      <c r="AC180" s="418"/>
      <c r="AD180" s="418"/>
      <c r="AE180" s="418"/>
      <c r="AF180" s="418"/>
      <c r="AG180" s="418"/>
      <c r="AH180" s="418"/>
      <c r="AI180" s="418"/>
      <c r="AJ180" s="418"/>
      <c r="AK180" s="418"/>
      <c r="AL180" s="418"/>
      <c r="AM180" s="418"/>
      <c r="AN180" s="418"/>
      <c r="AO180" s="418"/>
      <c r="AP180" s="404"/>
      <c r="AQ180" s="404"/>
      <c r="AR180" s="404"/>
      <c r="AS180" s="404"/>
      <c r="AT180" s="404"/>
      <c r="AU180" s="404"/>
      <c r="AV180" s="404"/>
      <c r="AW180" s="404"/>
      <c r="AX180" s="404"/>
      <c r="AY180" s="404"/>
      <c r="AZ180" s="404"/>
      <c r="BA180" s="404"/>
      <c r="BB180" s="404"/>
      <c r="BC180" s="404"/>
      <c r="BD180" s="404"/>
      <c r="BE180" s="404"/>
      <c r="BF180" s="404"/>
      <c r="BG180" s="404"/>
      <c r="BH180" s="404"/>
      <c r="BI180" s="404"/>
      <c r="BJ180" s="404"/>
      <c r="BK180" s="404"/>
      <c r="BL180" s="404"/>
      <c r="BM180" s="404"/>
      <c r="BN180" s="404"/>
      <c r="BO180" s="404"/>
      <c r="BP180" s="404"/>
      <c r="BQ180" s="404"/>
      <c r="BR180" s="404"/>
      <c r="BS180" s="404"/>
      <c r="BT180" s="404"/>
      <c r="BU180" s="404"/>
      <c r="BV180" s="404"/>
      <c r="BW180" s="404"/>
      <c r="BX180" s="404"/>
      <c r="BY180" s="404"/>
      <c r="BZ180" s="404"/>
      <c r="CA180" s="404"/>
      <c r="CB180" s="404"/>
      <c r="CC180" s="404"/>
      <c r="CD180" s="404"/>
      <c r="CE180" s="404"/>
      <c r="CF180" s="404"/>
      <c r="CG180" s="404"/>
      <c r="CH180" s="404"/>
      <c r="CI180" s="404"/>
      <c r="CJ180" s="404"/>
      <c r="CK180" s="404"/>
      <c r="CL180" s="551"/>
      <c r="CM180" s="551"/>
      <c r="CN180" s="551"/>
      <c r="CO180" s="551"/>
      <c r="CP180" s="551"/>
      <c r="CQ180" s="551"/>
      <c r="CR180" s="551"/>
      <c r="CS180" s="551"/>
      <c r="CT180" s="551"/>
      <c r="CU180" s="551"/>
      <c r="CV180" s="551"/>
      <c r="CW180" s="551"/>
      <c r="CX180" s="551"/>
      <c r="CY180" s="551"/>
      <c r="CZ180" s="551"/>
      <c r="DA180" s="551"/>
    </row>
    <row r="181" spans="1:105" s="5" customFormat="1" ht="15" customHeight="1" x14ac:dyDescent="0.2">
      <c r="A181" s="411"/>
      <c r="B181" s="411"/>
      <c r="C181" s="411"/>
      <c r="D181" s="411"/>
      <c r="E181" s="411"/>
      <c r="F181" s="411"/>
      <c r="G181" s="411"/>
      <c r="H181" s="418"/>
      <c r="I181" s="418"/>
      <c r="J181" s="418"/>
      <c r="K181" s="418"/>
      <c r="L181" s="418"/>
      <c r="M181" s="418"/>
      <c r="N181" s="418"/>
      <c r="O181" s="418"/>
      <c r="P181" s="418"/>
      <c r="Q181" s="418"/>
      <c r="R181" s="418"/>
      <c r="S181" s="418"/>
      <c r="T181" s="418"/>
      <c r="U181" s="418"/>
      <c r="V181" s="418"/>
      <c r="W181" s="418"/>
      <c r="X181" s="418"/>
      <c r="Y181" s="418"/>
      <c r="Z181" s="418"/>
      <c r="AA181" s="418"/>
      <c r="AB181" s="418"/>
      <c r="AC181" s="418"/>
      <c r="AD181" s="418"/>
      <c r="AE181" s="418"/>
      <c r="AF181" s="418"/>
      <c r="AG181" s="418"/>
      <c r="AH181" s="418"/>
      <c r="AI181" s="418"/>
      <c r="AJ181" s="418"/>
      <c r="AK181" s="418"/>
      <c r="AL181" s="418"/>
      <c r="AM181" s="418"/>
      <c r="AN181" s="418"/>
      <c r="AO181" s="418"/>
      <c r="AP181" s="404"/>
      <c r="AQ181" s="404"/>
      <c r="AR181" s="404"/>
      <c r="AS181" s="404"/>
      <c r="AT181" s="404"/>
      <c r="AU181" s="404"/>
      <c r="AV181" s="404"/>
      <c r="AW181" s="404"/>
      <c r="AX181" s="404"/>
      <c r="AY181" s="404"/>
      <c r="AZ181" s="404"/>
      <c r="BA181" s="404"/>
      <c r="BB181" s="404"/>
      <c r="BC181" s="404"/>
      <c r="BD181" s="404"/>
      <c r="BE181" s="404"/>
      <c r="BF181" s="404"/>
      <c r="BG181" s="404"/>
      <c r="BH181" s="404"/>
      <c r="BI181" s="404"/>
      <c r="BJ181" s="404"/>
      <c r="BK181" s="404"/>
      <c r="BL181" s="404"/>
      <c r="BM181" s="404"/>
      <c r="BN181" s="404"/>
      <c r="BO181" s="404"/>
      <c r="BP181" s="404"/>
      <c r="BQ181" s="404"/>
      <c r="BR181" s="404"/>
      <c r="BS181" s="404"/>
      <c r="BT181" s="404"/>
      <c r="BU181" s="404"/>
      <c r="BV181" s="404"/>
      <c r="BW181" s="404"/>
      <c r="BX181" s="404"/>
      <c r="BY181" s="404"/>
      <c r="BZ181" s="404"/>
      <c r="CA181" s="404"/>
      <c r="CB181" s="404"/>
      <c r="CC181" s="404"/>
      <c r="CD181" s="404"/>
      <c r="CE181" s="404"/>
      <c r="CF181" s="404"/>
      <c r="CG181" s="404"/>
      <c r="CH181" s="404"/>
      <c r="CI181" s="404"/>
      <c r="CJ181" s="404"/>
      <c r="CK181" s="404"/>
      <c r="CL181" s="551"/>
      <c r="CM181" s="551"/>
      <c r="CN181" s="551"/>
      <c r="CO181" s="551"/>
      <c r="CP181" s="551"/>
      <c r="CQ181" s="551"/>
      <c r="CR181" s="551"/>
      <c r="CS181" s="551"/>
      <c r="CT181" s="551"/>
      <c r="CU181" s="551"/>
      <c r="CV181" s="551"/>
      <c r="CW181" s="551"/>
      <c r="CX181" s="551"/>
      <c r="CY181" s="551"/>
      <c r="CZ181" s="551"/>
      <c r="DA181" s="551"/>
    </row>
    <row r="182" spans="1:105" s="15" customFormat="1" ht="31.15" customHeight="1" x14ac:dyDescent="0.2">
      <c r="A182" s="450" t="s">
        <v>102</v>
      </c>
      <c r="B182" s="450"/>
      <c r="C182" s="450"/>
      <c r="D182" s="450"/>
      <c r="E182" s="450"/>
      <c r="F182" s="450"/>
      <c r="G182" s="450"/>
      <c r="H182" s="435" t="s">
        <v>154</v>
      </c>
      <c r="I182" s="435"/>
      <c r="J182" s="435"/>
      <c r="K182" s="435"/>
      <c r="L182" s="435"/>
      <c r="M182" s="435"/>
      <c r="N182" s="435"/>
      <c r="O182" s="435"/>
      <c r="P182" s="435"/>
      <c r="Q182" s="435"/>
      <c r="R182" s="435"/>
      <c r="S182" s="435"/>
      <c r="T182" s="435"/>
      <c r="U182" s="435"/>
      <c r="V182" s="435"/>
      <c r="W182" s="435"/>
      <c r="X182" s="435"/>
      <c r="Y182" s="435"/>
      <c r="Z182" s="435"/>
      <c r="AA182" s="435"/>
      <c r="AB182" s="435"/>
      <c r="AC182" s="435"/>
      <c r="AD182" s="435"/>
      <c r="AE182" s="435"/>
      <c r="AF182" s="435"/>
      <c r="AG182" s="435"/>
      <c r="AH182" s="435"/>
      <c r="AI182" s="435"/>
      <c r="AJ182" s="435"/>
      <c r="AK182" s="435"/>
      <c r="AL182" s="435"/>
      <c r="AM182" s="435"/>
      <c r="AN182" s="435"/>
      <c r="AO182" s="435"/>
      <c r="AP182" s="456"/>
      <c r="AQ182" s="456"/>
      <c r="AR182" s="456"/>
      <c r="AS182" s="456"/>
      <c r="AT182" s="456"/>
      <c r="AU182" s="456"/>
      <c r="AV182" s="456"/>
      <c r="AW182" s="456"/>
      <c r="AX182" s="456"/>
      <c r="AY182" s="456"/>
      <c r="AZ182" s="456"/>
      <c r="BA182" s="456"/>
      <c r="BB182" s="456"/>
      <c r="BC182" s="456"/>
      <c r="BD182" s="456"/>
      <c r="BE182" s="456"/>
      <c r="BF182" s="452" t="s">
        <v>113</v>
      </c>
      <c r="BG182" s="452"/>
      <c r="BH182" s="452"/>
      <c r="BI182" s="452"/>
      <c r="BJ182" s="452"/>
      <c r="BK182" s="452"/>
      <c r="BL182" s="452"/>
      <c r="BM182" s="452"/>
      <c r="BN182" s="452"/>
      <c r="BO182" s="452"/>
      <c r="BP182" s="452"/>
      <c r="BQ182" s="452"/>
      <c r="BR182" s="452"/>
      <c r="BS182" s="452"/>
      <c r="BT182" s="452"/>
      <c r="BU182" s="452"/>
      <c r="BV182" s="452" t="s">
        <v>113</v>
      </c>
      <c r="BW182" s="452"/>
      <c r="BX182" s="452"/>
      <c r="BY182" s="452"/>
      <c r="BZ182" s="452"/>
      <c r="CA182" s="452"/>
      <c r="CB182" s="452"/>
      <c r="CC182" s="452"/>
      <c r="CD182" s="452"/>
      <c r="CE182" s="452"/>
      <c r="CF182" s="452"/>
      <c r="CG182" s="452"/>
      <c r="CH182" s="452"/>
      <c r="CI182" s="452"/>
      <c r="CJ182" s="452"/>
      <c r="CK182" s="452"/>
      <c r="CL182" s="589"/>
      <c r="CM182" s="589"/>
      <c r="CN182" s="589"/>
      <c r="CO182" s="589"/>
      <c r="CP182" s="589"/>
      <c r="CQ182" s="589"/>
      <c r="CR182" s="589"/>
      <c r="CS182" s="589"/>
      <c r="CT182" s="589"/>
      <c r="CU182" s="589"/>
      <c r="CV182" s="589"/>
      <c r="CW182" s="589"/>
      <c r="CX182" s="589"/>
      <c r="CY182" s="589"/>
      <c r="CZ182" s="589"/>
      <c r="DA182" s="589"/>
    </row>
    <row r="183" spans="1:105" s="5" customFormat="1" ht="15" customHeight="1" x14ac:dyDescent="0.2">
      <c r="A183" s="411"/>
      <c r="B183" s="411"/>
      <c r="C183" s="411"/>
      <c r="D183" s="411"/>
      <c r="E183" s="411"/>
      <c r="F183" s="411"/>
      <c r="G183" s="411"/>
      <c r="H183" s="435" t="s">
        <v>155</v>
      </c>
      <c r="I183" s="435"/>
      <c r="J183" s="435"/>
      <c r="K183" s="435"/>
      <c r="L183" s="435"/>
      <c r="M183" s="435"/>
      <c r="N183" s="435"/>
      <c r="O183" s="435"/>
      <c r="P183" s="435"/>
      <c r="Q183" s="435"/>
      <c r="R183" s="435"/>
      <c r="S183" s="435"/>
      <c r="T183" s="435"/>
      <c r="U183" s="435"/>
      <c r="V183" s="435"/>
      <c r="W183" s="435"/>
      <c r="X183" s="435"/>
      <c r="Y183" s="435"/>
      <c r="Z183" s="435"/>
      <c r="AA183" s="435"/>
      <c r="AB183" s="435"/>
      <c r="AC183" s="435"/>
      <c r="AD183" s="435"/>
      <c r="AE183" s="435"/>
      <c r="AF183" s="435"/>
      <c r="AG183" s="435"/>
      <c r="AH183" s="435"/>
      <c r="AI183" s="435"/>
      <c r="AJ183" s="435"/>
      <c r="AK183" s="435"/>
      <c r="AL183" s="435"/>
      <c r="AM183" s="435"/>
      <c r="AN183" s="435"/>
      <c r="AO183" s="435"/>
      <c r="AP183" s="404"/>
      <c r="AQ183" s="404"/>
      <c r="AR183" s="404"/>
      <c r="AS183" s="404"/>
      <c r="AT183" s="404"/>
      <c r="AU183" s="404"/>
      <c r="AV183" s="404"/>
      <c r="AW183" s="404"/>
      <c r="AX183" s="404"/>
      <c r="AY183" s="404"/>
      <c r="AZ183" s="404"/>
      <c r="BA183" s="404"/>
      <c r="BB183" s="404"/>
      <c r="BC183" s="404"/>
      <c r="BD183" s="404"/>
      <c r="BE183" s="404"/>
      <c r="BF183" s="404"/>
      <c r="BG183" s="404"/>
      <c r="BH183" s="404"/>
      <c r="BI183" s="404"/>
      <c r="BJ183" s="404"/>
      <c r="BK183" s="404"/>
      <c r="BL183" s="404"/>
      <c r="BM183" s="404"/>
      <c r="BN183" s="404"/>
      <c r="BO183" s="404"/>
      <c r="BP183" s="404"/>
      <c r="BQ183" s="404"/>
      <c r="BR183" s="404"/>
      <c r="BS183" s="404"/>
      <c r="BT183" s="404"/>
      <c r="BU183" s="404"/>
      <c r="BV183" s="404"/>
      <c r="BW183" s="404"/>
      <c r="BX183" s="404"/>
      <c r="BY183" s="404"/>
      <c r="BZ183" s="404"/>
      <c r="CA183" s="404"/>
      <c r="CB183" s="404"/>
      <c r="CC183" s="404"/>
      <c r="CD183" s="404"/>
      <c r="CE183" s="404"/>
      <c r="CF183" s="404"/>
      <c r="CG183" s="404"/>
      <c r="CH183" s="404"/>
      <c r="CI183" s="404"/>
      <c r="CJ183" s="404"/>
      <c r="CK183" s="404"/>
      <c r="CL183" s="551"/>
      <c r="CM183" s="551"/>
      <c r="CN183" s="551"/>
      <c r="CO183" s="551"/>
      <c r="CP183" s="551"/>
      <c r="CQ183" s="551"/>
      <c r="CR183" s="551"/>
      <c r="CS183" s="551"/>
      <c r="CT183" s="551"/>
      <c r="CU183" s="551"/>
      <c r="CV183" s="551"/>
      <c r="CW183" s="551"/>
      <c r="CX183" s="551"/>
      <c r="CY183" s="551"/>
      <c r="CZ183" s="551"/>
      <c r="DA183" s="551"/>
    </row>
    <row r="184" spans="1:105" s="5" customFormat="1" ht="15" customHeight="1" x14ac:dyDescent="0.2">
      <c r="A184" s="411"/>
      <c r="B184" s="411"/>
      <c r="C184" s="411"/>
      <c r="D184" s="411"/>
      <c r="E184" s="411"/>
      <c r="F184" s="411"/>
      <c r="G184" s="411"/>
      <c r="H184" s="418"/>
      <c r="I184" s="418"/>
      <c r="J184" s="418"/>
      <c r="K184" s="418"/>
      <c r="L184" s="418"/>
      <c r="M184" s="418"/>
      <c r="N184" s="418"/>
      <c r="O184" s="418"/>
      <c r="P184" s="418"/>
      <c r="Q184" s="418"/>
      <c r="R184" s="418"/>
      <c r="S184" s="418"/>
      <c r="T184" s="418"/>
      <c r="U184" s="418"/>
      <c r="V184" s="418"/>
      <c r="W184" s="418"/>
      <c r="X184" s="418"/>
      <c r="Y184" s="418"/>
      <c r="Z184" s="418"/>
      <c r="AA184" s="418"/>
      <c r="AB184" s="418"/>
      <c r="AC184" s="418"/>
      <c r="AD184" s="418"/>
      <c r="AE184" s="418"/>
      <c r="AF184" s="418"/>
      <c r="AG184" s="418"/>
      <c r="AH184" s="418"/>
      <c r="AI184" s="418"/>
      <c r="AJ184" s="418"/>
      <c r="AK184" s="418"/>
      <c r="AL184" s="418"/>
      <c r="AM184" s="418"/>
      <c r="AN184" s="418"/>
      <c r="AO184" s="418"/>
      <c r="AP184" s="404"/>
      <c r="AQ184" s="404"/>
      <c r="AR184" s="404"/>
      <c r="AS184" s="404"/>
      <c r="AT184" s="404"/>
      <c r="AU184" s="404"/>
      <c r="AV184" s="404"/>
      <c r="AW184" s="404"/>
      <c r="AX184" s="404"/>
      <c r="AY184" s="404"/>
      <c r="AZ184" s="404"/>
      <c r="BA184" s="404"/>
      <c r="BB184" s="404"/>
      <c r="BC184" s="404"/>
      <c r="BD184" s="404"/>
      <c r="BE184" s="404"/>
      <c r="BF184" s="404"/>
      <c r="BG184" s="404"/>
      <c r="BH184" s="404"/>
      <c r="BI184" s="404"/>
      <c r="BJ184" s="404"/>
      <c r="BK184" s="404"/>
      <c r="BL184" s="404"/>
      <c r="BM184" s="404"/>
      <c r="BN184" s="404"/>
      <c r="BO184" s="404"/>
      <c r="BP184" s="404"/>
      <c r="BQ184" s="404"/>
      <c r="BR184" s="404"/>
      <c r="BS184" s="404"/>
      <c r="BT184" s="404"/>
      <c r="BU184" s="404"/>
      <c r="BV184" s="404"/>
      <c r="BW184" s="404"/>
      <c r="BX184" s="404"/>
      <c r="BY184" s="404"/>
      <c r="BZ184" s="404"/>
      <c r="CA184" s="404"/>
      <c r="CB184" s="404"/>
      <c r="CC184" s="404"/>
      <c r="CD184" s="404"/>
      <c r="CE184" s="404"/>
      <c r="CF184" s="404"/>
      <c r="CG184" s="404"/>
      <c r="CH184" s="404"/>
      <c r="CI184" s="404"/>
      <c r="CJ184" s="404"/>
      <c r="CK184" s="404"/>
      <c r="CL184" s="551"/>
      <c r="CM184" s="551"/>
      <c r="CN184" s="551"/>
      <c r="CO184" s="551"/>
      <c r="CP184" s="551"/>
      <c r="CQ184" s="551"/>
      <c r="CR184" s="551"/>
      <c r="CS184" s="551"/>
      <c r="CT184" s="551"/>
      <c r="CU184" s="551"/>
      <c r="CV184" s="551"/>
      <c r="CW184" s="551"/>
      <c r="CX184" s="551"/>
      <c r="CY184" s="551"/>
      <c r="CZ184" s="551"/>
      <c r="DA184" s="551"/>
    </row>
    <row r="185" spans="1:105" s="5" customFormat="1" ht="15" customHeight="1" x14ac:dyDescent="0.2">
      <c r="A185" s="411"/>
      <c r="B185" s="411"/>
      <c r="C185" s="411"/>
      <c r="D185" s="411"/>
      <c r="E185" s="411"/>
      <c r="F185" s="411"/>
      <c r="G185" s="411"/>
      <c r="H185" s="418"/>
      <c r="I185" s="418"/>
      <c r="J185" s="418"/>
      <c r="K185" s="418"/>
      <c r="L185" s="418"/>
      <c r="M185" s="418"/>
      <c r="N185" s="418"/>
      <c r="O185" s="418"/>
      <c r="P185" s="418"/>
      <c r="Q185" s="418"/>
      <c r="R185" s="418"/>
      <c r="S185" s="418"/>
      <c r="T185" s="418"/>
      <c r="U185" s="418"/>
      <c r="V185" s="418"/>
      <c r="W185" s="418"/>
      <c r="X185" s="418"/>
      <c r="Y185" s="418"/>
      <c r="Z185" s="418"/>
      <c r="AA185" s="418"/>
      <c r="AB185" s="418"/>
      <c r="AC185" s="418"/>
      <c r="AD185" s="418"/>
      <c r="AE185" s="418"/>
      <c r="AF185" s="418"/>
      <c r="AG185" s="418"/>
      <c r="AH185" s="418"/>
      <c r="AI185" s="418"/>
      <c r="AJ185" s="418"/>
      <c r="AK185" s="418"/>
      <c r="AL185" s="418"/>
      <c r="AM185" s="418"/>
      <c r="AN185" s="418"/>
      <c r="AO185" s="418"/>
      <c r="AP185" s="404"/>
      <c r="AQ185" s="404"/>
      <c r="AR185" s="404"/>
      <c r="AS185" s="404"/>
      <c r="AT185" s="404"/>
      <c r="AU185" s="404"/>
      <c r="AV185" s="404"/>
      <c r="AW185" s="404"/>
      <c r="AX185" s="404"/>
      <c r="AY185" s="404"/>
      <c r="AZ185" s="404"/>
      <c r="BA185" s="404"/>
      <c r="BB185" s="404"/>
      <c r="BC185" s="404"/>
      <c r="BD185" s="404"/>
      <c r="BE185" s="404"/>
      <c r="BF185" s="404"/>
      <c r="BG185" s="404"/>
      <c r="BH185" s="404"/>
      <c r="BI185" s="404"/>
      <c r="BJ185" s="404"/>
      <c r="BK185" s="404"/>
      <c r="BL185" s="404"/>
      <c r="BM185" s="404"/>
      <c r="BN185" s="404"/>
      <c r="BO185" s="404"/>
      <c r="BP185" s="404"/>
      <c r="BQ185" s="404"/>
      <c r="BR185" s="404"/>
      <c r="BS185" s="404"/>
      <c r="BT185" s="404"/>
      <c r="BU185" s="404"/>
      <c r="BV185" s="404"/>
      <c r="BW185" s="404"/>
      <c r="BX185" s="404"/>
      <c r="BY185" s="404"/>
      <c r="BZ185" s="404"/>
      <c r="CA185" s="404"/>
      <c r="CB185" s="404"/>
      <c r="CC185" s="404"/>
      <c r="CD185" s="404"/>
      <c r="CE185" s="404"/>
      <c r="CF185" s="404"/>
      <c r="CG185" s="404"/>
      <c r="CH185" s="404"/>
      <c r="CI185" s="404"/>
      <c r="CJ185" s="404"/>
      <c r="CK185" s="404"/>
      <c r="CL185" s="551"/>
      <c r="CM185" s="551"/>
      <c r="CN185" s="551"/>
      <c r="CO185" s="551"/>
      <c r="CP185" s="551"/>
      <c r="CQ185" s="551"/>
      <c r="CR185" s="551"/>
      <c r="CS185" s="551"/>
      <c r="CT185" s="551"/>
      <c r="CU185" s="551"/>
      <c r="CV185" s="551"/>
      <c r="CW185" s="551"/>
      <c r="CX185" s="551"/>
      <c r="CY185" s="551"/>
      <c r="CZ185" s="551"/>
      <c r="DA185" s="551"/>
    </row>
    <row r="186" spans="1:105" s="5" customFormat="1" ht="15" customHeight="1" x14ac:dyDescent="0.2">
      <c r="A186" s="530" t="s">
        <v>103</v>
      </c>
      <c r="B186" s="531"/>
      <c r="C186" s="531"/>
      <c r="D186" s="531"/>
      <c r="E186" s="531"/>
      <c r="F186" s="531"/>
      <c r="G186" s="532"/>
      <c r="H186" s="610" t="s">
        <v>141</v>
      </c>
      <c r="I186" s="611"/>
      <c r="J186" s="611"/>
      <c r="K186" s="611"/>
      <c r="L186" s="611"/>
      <c r="M186" s="611"/>
      <c r="N186" s="611"/>
      <c r="O186" s="611"/>
      <c r="P186" s="611"/>
      <c r="Q186" s="611"/>
      <c r="R186" s="611"/>
      <c r="S186" s="611"/>
      <c r="T186" s="611"/>
      <c r="U186" s="611"/>
      <c r="V186" s="611"/>
      <c r="W186" s="611"/>
      <c r="X186" s="611"/>
      <c r="Y186" s="611"/>
      <c r="Z186" s="611"/>
      <c r="AA186" s="611"/>
      <c r="AB186" s="611"/>
      <c r="AC186" s="611"/>
      <c r="AD186" s="611"/>
      <c r="AE186" s="611"/>
      <c r="AF186" s="611"/>
      <c r="AG186" s="611"/>
      <c r="AH186" s="611"/>
      <c r="AI186" s="611"/>
      <c r="AJ186" s="611"/>
      <c r="AK186" s="611"/>
      <c r="AL186" s="611"/>
      <c r="AM186" s="611"/>
      <c r="AN186" s="611"/>
      <c r="AO186" s="612"/>
      <c r="AP186" s="510"/>
      <c r="AQ186" s="511"/>
      <c r="AR186" s="511"/>
      <c r="AS186" s="511"/>
      <c r="AT186" s="511"/>
      <c r="AU186" s="511"/>
      <c r="AV186" s="511"/>
      <c r="AW186" s="511"/>
      <c r="AX186" s="511"/>
      <c r="AY186" s="511"/>
      <c r="AZ186" s="511"/>
      <c r="BA186" s="511"/>
      <c r="BB186" s="511"/>
      <c r="BC186" s="511"/>
      <c r="BD186" s="511"/>
      <c r="BE186" s="512"/>
      <c r="BF186" s="507" t="s">
        <v>113</v>
      </c>
      <c r="BG186" s="508"/>
      <c r="BH186" s="508"/>
      <c r="BI186" s="508"/>
      <c r="BJ186" s="508"/>
      <c r="BK186" s="508"/>
      <c r="BL186" s="508"/>
      <c r="BM186" s="508"/>
      <c r="BN186" s="508"/>
      <c r="BO186" s="508"/>
      <c r="BP186" s="508"/>
      <c r="BQ186" s="508"/>
      <c r="BR186" s="508"/>
      <c r="BS186" s="508"/>
      <c r="BT186" s="508"/>
      <c r="BU186" s="509"/>
      <c r="BV186" s="507" t="s">
        <v>113</v>
      </c>
      <c r="BW186" s="508"/>
      <c r="BX186" s="508"/>
      <c r="BY186" s="508"/>
      <c r="BZ186" s="508"/>
      <c r="CA186" s="508"/>
      <c r="CB186" s="508"/>
      <c r="CC186" s="508"/>
      <c r="CD186" s="508"/>
      <c r="CE186" s="508"/>
      <c r="CF186" s="508"/>
      <c r="CG186" s="508"/>
      <c r="CH186" s="508"/>
      <c r="CI186" s="508"/>
      <c r="CJ186" s="508"/>
      <c r="CK186" s="509"/>
      <c r="CL186" s="405"/>
      <c r="CM186" s="406"/>
      <c r="CN186" s="406"/>
      <c r="CO186" s="406"/>
      <c r="CP186" s="406"/>
      <c r="CQ186" s="406"/>
      <c r="CR186" s="406"/>
      <c r="CS186" s="406"/>
      <c r="CT186" s="406"/>
      <c r="CU186" s="406"/>
      <c r="CV186" s="406"/>
      <c r="CW186" s="406"/>
      <c r="CX186" s="406"/>
      <c r="CY186" s="406"/>
      <c r="CZ186" s="406"/>
      <c r="DA186" s="407"/>
    </row>
    <row r="187" spans="1:105" s="5" customFormat="1" ht="15" customHeight="1" x14ac:dyDescent="0.2">
      <c r="A187" s="411"/>
      <c r="B187" s="411"/>
      <c r="C187" s="411"/>
      <c r="D187" s="411"/>
      <c r="E187" s="411"/>
      <c r="F187" s="411"/>
      <c r="G187" s="411"/>
      <c r="H187" s="435" t="s">
        <v>155</v>
      </c>
      <c r="I187" s="435"/>
      <c r="J187" s="435"/>
      <c r="K187" s="435"/>
      <c r="L187" s="435"/>
      <c r="M187" s="435"/>
      <c r="N187" s="435"/>
      <c r="O187" s="435"/>
      <c r="P187" s="435"/>
      <c r="Q187" s="435"/>
      <c r="R187" s="435"/>
      <c r="S187" s="435"/>
      <c r="T187" s="435"/>
      <c r="U187" s="435"/>
      <c r="V187" s="435"/>
      <c r="W187" s="435"/>
      <c r="X187" s="435"/>
      <c r="Y187" s="435"/>
      <c r="Z187" s="435"/>
      <c r="AA187" s="435"/>
      <c r="AB187" s="435"/>
      <c r="AC187" s="435"/>
      <c r="AD187" s="435"/>
      <c r="AE187" s="435"/>
      <c r="AF187" s="435"/>
      <c r="AG187" s="435"/>
      <c r="AH187" s="435"/>
      <c r="AI187" s="435"/>
      <c r="AJ187" s="435"/>
      <c r="AK187" s="435"/>
      <c r="AL187" s="435"/>
      <c r="AM187" s="435"/>
      <c r="AN187" s="435"/>
      <c r="AO187" s="435"/>
      <c r="AP187" s="404"/>
      <c r="AQ187" s="404"/>
      <c r="AR187" s="404"/>
      <c r="AS187" s="404"/>
      <c r="AT187" s="404"/>
      <c r="AU187" s="404"/>
      <c r="AV187" s="404"/>
      <c r="AW187" s="404"/>
      <c r="AX187" s="404"/>
      <c r="AY187" s="404"/>
      <c r="AZ187" s="404"/>
      <c r="BA187" s="404"/>
      <c r="BB187" s="404"/>
      <c r="BC187" s="404"/>
      <c r="BD187" s="404"/>
      <c r="BE187" s="404"/>
      <c r="BF187" s="404"/>
      <c r="BG187" s="404"/>
      <c r="BH187" s="404"/>
      <c r="BI187" s="404"/>
      <c r="BJ187" s="404"/>
      <c r="BK187" s="404"/>
      <c r="BL187" s="404"/>
      <c r="BM187" s="404"/>
      <c r="BN187" s="404"/>
      <c r="BO187" s="404"/>
      <c r="BP187" s="404"/>
      <c r="BQ187" s="404"/>
      <c r="BR187" s="404"/>
      <c r="BS187" s="404"/>
      <c r="BT187" s="404"/>
      <c r="BU187" s="404"/>
      <c r="BV187" s="404"/>
      <c r="BW187" s="404"/>
      <c r="BX187" s="404"/>
      <c r="BY187" s="404"/>
      <c r="BZ187" s="404"/>
      <c r="CA187" s="404"/>
      <c r="CB187" s="404"/>
      <c r="CC187" s="404"/>
      <c r="CD187" s="404"/>
      <c r="CE187" s="404"/>
      <c r="CF187" s="404"/>
      <c r="CG187" s="404"/>
      <c r="CH187" s="404"/>
      <c r="CI187" s="404"/>
      <c r="CJ187" s="404"/>
      <c r="CK187" s="404"/>
      <c r="CL187" s="551"/>
      <c r="CM187" s="551"/>
      <c r="CN187" s="551"/>
      <c r="CO187" s="551"/>
      <c r="CP187" s="551"/>
      <c r="CQ187" s="551"/>
      <c r="CR187" s="551"/>
      <c r="CS187" s="551"/>
      <c r="CT187" s="551"/>
      <c r="CU187" s="551"/>
      <c r="CV187" s="551"/>
      <c r="CW187" s="551"/>
      <c r="CX187" s="551"/>
      <c r="CY187" s="551"/>
      <c r="CZ187" s="551"/>
      <c r="DA187" s="551"/>
    </row>
    <row r="188" spans="1:105" s="5" customFormat="1" ht="15" customHeight="1" x14ac:dyDescent="0.2">
      <c r="A188" s="411"/>
      <c r="B188" s="411"/>
      <c r="C188" s="411"/>
      <c r="D188" s="411"/>
      <c r="E188" s="411"/>
      <c r="F188" s="411"/>
      <c r="G188" s="411"/>
      <c r="H188" s="418"/>
      <c r="I188" s="418"/>
      <c r="J188" s="418"/>
      <c r="K188" s="418"/>
      <c r="L188" s="418"/>
      <c r="M188" s="418"/>
      <c r="N188" s="418"/>
      <c r="O188" s="418"/>
      <c r="P188" s="418"/>
      <c r="Q188" s="418"/>
      <c r="R188" s="418"/>
      <c r="S188" s="418"/>
      <c r="T188" s="418"/>
      <c r="U188" s="418"/>
      <c r="V188" s="418"/>
      <c r="W188" s="418"/>
      <c r="X188" s="418"/>
      <c r="Y188" s="418"/>
      <c r="Z188" s="418"/>
      <c r="AA188" s="418"/>
      <c r="AB188" s="418"/>
      <c r="AC188" s="418"/>
      <c r="AD188" s="418"/>
      <c r="AE188" s="418"/>
      <c r="AF188" s="418"/>
      <c r="AG188" s="418"/>
      <c r="AH188" s="418"/>
      <c r="AI188" s="418"/>
      <c r="AJ188" s="418"/>
      <c r="AK188" s="418"/>
      <c r="AL188" s="418"/>
      <c r="AM188" s="418"/>
      <c r="AN188" s="418"/>
      <c r="AO188" s="418"/>
      <c r="AP188" s="404"/>
      <c r="AQ188" s="404"/>
      <c r="AR188" s="404"/>
      <c r="AS188" s="404"/>
      <c r="AT188" s="404"/>
      <c r="AU188" s="404"/>
      <c r="AV188" s="404"/>
      <c r="AW188" s="404"/>
      <c r="AX188" s="404"/>
      <c r="AY188" s="404"/>
      <c r="AZ188" s="404"/>
      <c r="BA188" s="404"/>
      <c r="BB188" s="404"/>
      <c r="BC188" s="404"/>
      <c r="BD188" s="404"/>
      <c r="BE188" s="404"/>
      <c r="BF188" s="404"/>
      <c r="BG188" s="404"/>
      <c r="BH188" s="404"/>
      <c r="BI188" s="404"/>
      <c r="BJ188" s="404"/>
      <c r="BK188" s="404"/>
      <c r="BL188" s="404"/>
      <c r="BM188" s="404"/>
      <c r="BN188" s="404"/>
      <c r="BO188" s="404"/>
      <c r="BP188" s="404"/>
      <c r="BQ188" s="404"/>
      <c r="BR188" s="404"/>
      <c r="BS188" s="404"/>
      <c r="BT188" s="404"/>
      <c r="BU188" s="404"/>
      <c r="BV188" s="404"/>
      <c r="BW188" s="404"/>
      <c r="BX188" s="404"/>
      <c r="BY188" s="404"/>
      <c r="BZ188" s="404"/>
      <c r="CA188" s="404"/>
      <c r="CB188" s="404"/>
      <c r="CC188" s="404"/>
      <c r="CD188" s="404"/>
      <c r="CE188" s="404"/>
      <c r="CF188" s="404"/>
      <c r="CG188" s="404"/>
      <c r="CH188" s="404"/>
      <c r="CI188" s="404"/>
      <c r="CJ188" s="404"/>
      <c r="CK188" s="404"/>
      <c r="CL188" s="551"/>
      <c r="CM188" s="551"/>
      <c r="CN188" s="551"/>
      <c r="CO188" s="551"/>
      <c r="CP188" s="551"/>
      <c r="CQ188" s="551"/>
      <c r="CR188" s="551"/>
      <c r="CS188" s="551"/>
      <c r="CT188" s="551"/>
      <c r="CU188" s="551"/>
      <c r="CV188" s="551"/>
      <c r="CW188" s="551"/>
      <c r="CX188" s="551"/>
      <c r="CY188" s="551"/>
      <c r="CZ188" s="551"/>
      <c r="DA188" s="551"/>
    </row>
    <row r="189" spans="1:105" s="5" customFormat="1" ht="15" customHeight="1" x14ac:dyDescent="0.2">
      <c r="A189" s="411"/>
      <c r="B189" s="411"/>
      <c r="C189" s="411"/>
      <c r="D189" s="411"/>
      <c r="E189" s="411"/>
      <c r="F189" s="411"/>
      <c r="G189" s="411"/>
      <c r="H189" s="609" t="s">
        <v>7</v>
      </c>
      <c r="I189" s="473"/>
      <c r="J189" s="473"/>
      <c r="K189" s="473"/>
      <c r="L189" s="473"/>
      <c r="M189" s="473"/>
      <c r="N189" s="473"/>
      <c r="O189" s="473"/>
      <c r="P189" s="473"/>
      <c r="Q189" s="473"/>
      <c r="R189" s="473"/>
      <c r="S189" s="473"/>
      <c r="T189" s="473"/>
      <c r="U189" s="473"/>
      <c r="V189" s="473"/>
      <c r="W189" s="473"/>
      <c r="X189" s="473"/>
      <c r="Y189" s="473"/>
      <c r="Z189" s="473"/>
      <c r="AA189" s="473"/>
      <c r="AB189" s="473"/>
      <c r="AC189" s="473"/>
      <c r="AD189" s="473"/>
      <c r="AE189" s="473"/>
      <c r="AF189" s="473"/>
      <c r="AG189" s="473"/>
      <c r="AH189" s="473"/>
      <c r="AI189" s="473"/>
      <c r="AJ189" s="473"/>
      <c r="AK189" s="473"/>
      <c r="AL189" s="473"/>
      <c r="AM189" s="473"/>
      <c r="AN189" s="473"/>
      <c r="AO189" s="474"/>
      <c r="AP189" s="404" t="s">
        <v>8</v>
      </c>
      <c r="AQ189" s="404"/>
      <c r="AR189" s="404"/>
      <c r="AS189" s="404"/>
      <c r="AT189" s="404"/>
      <c r="AU189" s="404"/>
      <c r="AV189" s="404"/>
      <c r="AW189" s="404"/>
      <c r="AX189" s="404"/>
      <c r="AY189" s="404"/>
      <c r="AZ189" s="404"/>
      <c r="BA189" s="404"/>
      <c r="BB189" s="404"/>
      <c r="BC189" s="404"/>
      <c r="BD189" s="404"/>
      <c r="BE189" s="404"/>
      <c r="BF189" s="404" t="s">
        <v>8</v>
      </c>
      <c r="BG189" s="404"/>
      <c r="BH189" s="404"/>
      <c r="BI189" s="404"/>
      <c r="BJ189" s="404"/>
      <c r="BK189" s="404"/>
      <c r="BL189" s="404"/>
      <c r="BM189" s="404"/>
      <c r="BN189" s="404"/>
      <c r="BO189" s="404"/>
      <c r="BP189" s="404"/>
      <c r="BQ189" s="404"/>
      <c r="BR189" s="404"/>
      <c r="BS189" s="404"/>
      <c r="BT189" s="404"/>
      <c r="BU189" s="404"/>
      <c r="BV189" s="404" t="s">
        <v>8</v>
      </c>
      <c r="BW189" s="404"/>
      <c r="BX189" s="404"/>
      <c r="BY189" s="404"/>
      <c r="BZ189" s="404"/>
      <c r="CA189" s="404"/>
      <c r="CB189" s="404"/>
      <c r="CC189" s="404"/>
      <c r="CD189" s="404"/>
      <c r="CE189" s="404"/>
      <c r="CF189" s="404"/>
      <c r="CG189" s="404"/>
      <c r="CH189" s="404"/>
      <c r="CI189" s="404"/>
      <c r="CJ189" s="404"/>
      <c r="CK189" s="404"/>
      <c r="CL189" s="589"/>
      <c r="CM189" s="589"/>
      <c r="CN189" s="589"/>
      <c r="CO189" s="589"/>
      <c r="CP189" s="589"/>
      <c r="CQ189" s="589"/>
      <c r="CR189" s="589"/>
      <c r="CS189" s="589"/>
      <c r="CT189" s="589"/>
      <c r="CU189" s="589"/>
      <c r="CV189" s="589"/>
      <c r="CW189" s="589"/>
      <c r="CX189" s="589"/>
      <c r="CY189" s="589"/>
      <c r="CZ189" s="589"/>
      <c r="DA189" s="589"/>
    </row>
    <row r="191" spans="1:105" s="6" customFormat="1" ht="14.25" x14ac:dyDescent="0.2">
      <c r="A191" s="465" t="s">
        <v>73</v>
      </c>
      <c r="B191" s="465"/>
      <c r="C191" s="465"/>
      <c r="D191" s="465"/>
      <c r="E191" s="465"/>
      <c r="F191" s="465"/>
      <c r="G191" s="465"/>
      <c r="H191" s="465"/>
      <c r="I191" s="465"/>
      <c r="J191" s="465"/>
      <c r="K191" s="465"/>
      <c r="L191" s="465"/>
      <c r="M191" s="465"/>
      <c r="N191" s="465"/>
      <c r="O191" s="465"/>
      <c r="P191" s="465"/>
      <c r="Q191" s="465"/>
      <c r="R191" s="465"/>
      <c r="S191" s="465"/>
      <c r="T191" s="465"/>
      <c r="U191" s="465"/>
      <c r="V191" s="465"/>
      <c r="W191" s="465"/>
      <c r="X191" s="465"/>
      <c r="Y191" s="465"/>
      <c r="Z191" s="465"/>
      <c r="AA191" s="465"/>
      <c r="AB191" s="465"/>
      <c r="AC191" s="465"/>
      <c r="AD191" s="465"/>
      <c r="AE191" s="465"/>
      <c r="AF191" s="465"/>
      <c r="AG191" s="465"/>
      <c r="AH191" s="465"/>
      <c r="AI191" s="465"/>
      <c r="AJ191" s="465"/>
      <c r="AK191" s="465"/>
      <c r="AL191" s="465"/>
      <c r="AM191" s="465"/>
      <c r="AN191" s="465"/>
      <c r="AO191" s="465"/>
      <c r="AP191" s="465"/>
      <c r="AQ191" s="465"/>
      <c r="AR191" s="465"/>
      <c r="AS191" s="465"/>
      <c r="AT191" s="465"/>
      <c r="AU191" s="465"/>
      <c r="AV191" s="465"/>
      <c r="AW191" s="465"/>
      <c r="AX191" s="465"/>
      <c r="AY191" s="465"/>
      <c r="AZ191" s="465"/>
      <c r="BA191" s="465"/>
      <c r="BB191" s="465"/>
      <c r="BC191" s="465"/>
      <c r="BD191" s="465"/>
      <c r="BE191" s="465"/>
      <c r="BF191" s="465"/>
      <c r="BG191" s="465"/>
      <c r="BH191" s="465"/>
      <c r="BI191" s="465"/>
      <c r="BJ191" s="465"/>
      <c r="BK191" s="465"/>
      <c r="BL191" s="465"/>
      <c r="BM191" s="465"/>
      <c r="BN191" s="465"/>
      <c r="BO191" s="465"/>
      <c r="BP191" s="465"/>
      <c r="BQ191" s="465"/>
      <c r="BR191" s="465"/>
      <c r="BS191" s="465"/>
      <c r="BT191" s="465"/>
      <c r="BU191" s="465"/>
      <c r="BV191" s="465"/>
      <c r="BW191" s="465"/>
      <c r="BX191" s="465"/>
      <c r="BY191" s="465"/>
      <c r="BZ191" s="465"/>
      <c r="CA191" s="465"/>
      <c r="CB191" s="465"/>
      <c r="CC191" s="465"/>
      <c r="CD191" s="465"/>
      <c r="CE191" s="465"/>
      <c r="CF191" s="465"/>
      <c r="CG191" s="465"/>
      <c r="CH191" s="465"/>
      <c r="CI191" s="465"/>
      <c r="CJ191" s="465"/>
      <c r="CK191" s="465"/>
      <c r="CL191" s="465"/>
      <c r="CM191" s="465"/>
      <c r="CN191" s="465"/>
      <c r="CO191" s="465"/>
      <c r="CP191" s="465"/>
      <c r="CQ191" s="465"/>
      <c r="CR191" s="465"/>
      <c r="CS191" s="465"/>
      <c r="CT191" s="465"/>
      <c r="CU191" s="465"/>
      <c r="CV191" s="465"/>
      <c r="CW191" s="465"/>
      <c r="CX191" s="465"/>
      <c r="CY191" s="465"/>
      <c r="CZ191" s="465"/>
      <c r="DA191" s="465"/>
    </row>
    <row r="192" spans="1:105" ht="10.5" customHeight="1" x14ac:dyDescent="0.25"/>
    <row r="193" spans="1:105" s="3" customFormat="1" ht="45" customHeight="1" x14ac:dyDescent="0.2">
      <c r="A193" s="466" t="s">
        <v>0</v>
      </c>
      <c r="B193" s="467"/>
      <c r="C193" s="467"/>
      <c r="D193" s="467"/>
      <c r="E193" s="467"/>
      <c r="F193" s="467"/>
      <c r="G193" s="468"/>
      <c r="H193" s="466" t="s">
        <v>50</v>
      </c>
      <c r="I193" s="467"/>
      <c r="J193" s="467"/>
      <c r="K193" s="467"/>
      <c r="L193" s="467"/>
      <c r="M193" s="467"/>
      <c r="N193" s="467"/>
      <c r="O193" s="467"/>
      <c r="P193" s="467"/>
      <c r="Q193" s="467"/>
      <c r="R193" s="467"/>
      <c r="S193" s="467"/>
      <c r="T193" s="467"/>
      <c r="U193" s="467"/>
      <c r="V193" s="467"/>
      <c r="W193" s="467"/>
      <c r="X193" s="467"/>
      <c r="Y193" s="467"/>
      <c r="Z193" s="467"/>
      <c r="AA193" s="467"/>
      <c r="AB193" s="467"/>
      <c r="AC193" s="467"/>
      <c r="AD193" s="467"/>
      <c r="AE193" s="467"/>
      <c r="AF193" s="467"/>
      <c r="AG193" s="467"/>
      <c r="AH193" s="467"/>
      <c r="AI193" s="467"/>
      <c r="AJ193" s="467"/>
      <c r="AK193" s="467"/>
      <c r="AL193" s="467"/>
      <c r="AM193" s="467"/>
      <c r="AN193" s="467"/>
      <c r="AO193" s="467"/>
      <c r="AP193" s="467"/>
      <c r="AQ193" s="467"/>
      <c r="AR193" s="467"/>
      <c r="AS193" s="467"/>
      <c r="AT193" s="467"/>
      <c r="AU193" s="467"/>
      <c r="AV193" s="467"/>
      <c r="AW193" s="467"/>
      <c r="AX193" s="467"/>
      <c r="AY193" s="467"/>
      <c r="AZ193" s="467"/>
      <c r="BA193" s="467"/>
      <c r="BB193" s="467"/>
      <c r="BC193" s="468"/>
      <c r="BD193" s="466" t="s">
        <v>70</v>
      </c>
      <c r="BE193" s="467"/>
      <c r="BF193" s="467"/>
      <c r="BG193" s="467"/>
      <c r="BH193" s="467"/>
      <c r="BI193" s="467"/>
      <c r="BJ193" s="467"/>
      <c r="BK193" s="467"/>
      <c r="BL193" s="467"/>
      <c r="BM193" s="467"/>
      <c r="BN193" s="467"/>
      <c r="BO193" s="467"/>
      <c r="BP193" s="467"/>
      <c r="BQ193" s="467"/>
      <c r="BR193" s="467"/>
      <c r="BS193" s="468"/>
      <c r="BT193" s="466" t="s">
        <v>72</v>
      </c>
      <c r="BU193" s="467"/>
      <c r="BV193" s="467"/>
      <c r="BW193" s="467"/>
      <c r="BX193" s="467"/>
      <c r="BY193" s="467"/>
      <c r="BZ193" s="467"/>
      <c r="CA193" s="467"/>
      <c r="CB193" s="467"/>
      <c r="CC193" s="467"/>
      <c r="CD193" s="467"/>
      <c r="CE193" s="467"/>
      <c r="CF193" s="467"/>
      <c r="CG193" s="467"/>
      <c r="CH193" s="467"/>
      <c r="CI193" s="468"/>
      <c r="CJ193" s="466" t="s">
        <v>71</v>
      </c>
      <c r="CK193" s="467"/>
      <c r="CL193" s="467"/>
      <c r="CM193" s="467"/>
      <c r="CN193" s="467"/>
      <c r="CO193" s="467"/>
      <c r="CP193" s="467"/>
      <c r="CQ193" s="467"/>
      <c r="CR193" s="467"/>
      <c r="CS193" s="467"/>
      <c r="CT193" s="467"/>
      <c r="CU193" s="467"/>
      <c r="CV193" s="467"/>
      <c r="CW193" s="467"/>
      <c r="CX193" s="467"/>
      <c r="CY193" s="467"/>
      <c r="CZ193" s="467"/>
      <c r="DA193" s="468"/>
    </row>
    <row r="194" spans="1:105" s="4" customFormat="1" ht="12.75" x14ac:dyDescent="0.2">
      <c r="A194" s="472">
        <v>1</v>
      </c>
      <c r="B194" s="472"/>
      <c r="C194" s="472"/>
      <c r="D194" s="472"/>
      <c r="E194" s="472"/>
      <c r="F194" s="472"/>
      <c r="G194" s="472"/>
      <c r="H194" s="472">
        <v>2</v>
      </c>
      <c r="I194" s="472"/>
      <c r="J194" s="472"/>
      <c r="K194" s="472"/>
      <c r="L194" s="472"/>
      <c r="M194" s="472"/>
      <c r="N194" s="472"/>
      <c r="O194" s="472"/>
      <c r="P194" s="472"/>
      <c r="Q194" s="472"/>
      <c r="R194" s="472"/>
      <c r="S194" s="472"/>
      <c r="T194" s="472"/>
      <c r="U194" s="472"/>
      <c r="V194" s="472"/>
      <c r="W194" s="472"/>
      <c r="X194" s="472"/>
      <c r="Y194" s="472"/>
      <c r="Z194" s="472"/>
      <c r="AA194" s="472"/>
      <c r="AB194" s="472"/>
      <c r="AC194" s="472"/>
      <c r="AD194" s="472"/>
      <c r="AE194" s="472"/>
      <c r="AF194" s="472"/>
      <c r="AG194" s="472"/>
      <c r="AH194" s="472"/>
      <c r="AI194" s="472"/>
      <c r="AJ194" s="472"/>
      <c r="AK194" s="472"/>
      <c r="AL194" s="472"/>
      <c r="AM194" s="472"/>
      <c r="AN194" s="472"/>
      <c r="AO194" s="472"/>
      <c r="AP194" s="472"/>
      <c r="AQ194" s="472"/>
      <c r="AR194" s="472"/>
      <c r="AS194" s="472"/>
      <c r="AT194" s="472"/>
      <c r="AU194" s="472"/>
      <c r="AV194" s="472"/>
      <c r="AW194" s="472"/>
      <c r="AX194" s="472"/>
      <c r="AY194" s="472"/>
      <c r="AZ194" s="472"/>
      <c r="BA194" s="472"/>
      <c r="BB194" s="472"/>
      <c r="BC194" s="472"/>
      <c r="BD194" s="472">
        <v>3</v>
      </c>
      <c r="BE194" s="472"/>
      <c r="BF194" s="472"/>
      <c r="BG194" s="472"/>
      <c r="BH194" s="472"/>
      <c r="BI194" s="472"/>
      <c r="BJ194" s="472"/>
      <c r="BK194" s="472"/>
      <c r="BL194" s="472"/>
      <c r="BM194" s="472"/>
      <c r="BN194" s="472"/>
      <c r="BO194" s="472"/>
      <c r="BP194" s="472"/>
      <c r="BQ194" s="472"/>
      <c r="BR194" s="472"/>
      <c r="BS194" s="472"/>
      <c r="BT194" s="472">
        <v>4</v>
      </c>
      <c r="BU194" s="472"/>
      <c r="BV194" s="472"/>
      <c r="BW194" s="472"/>
      <c r="BX194" s="472"/>
      <c r="BY194" s="472"/>
      <c r="BZ194" s="472"/>
      <c r="CA194" s="472"/>
      <c r="CB194" s="472"/>
      <c r="CC194" s="472"/>
      <c r="CD194" s="472"/>
      <c r="CE194" s="472"/>
      <c r="CF194" s="472"/>
      <c r="CG194" s="472"/>
      <c r="CH194" s="472"/>
      <c r="CI194" s="472"/>
      <c r="CJ194" s="472">
        <v>5</v>
      </c>
      <c r="CK194" s="472"/>
      <c r="CL194" s="472"/>
      <c r="CM194" s="472"/>
      <c r="CN194" s="472"/>
      <c r="CO194" s="472"/>
      <c r="CP194" s="472"/>
      <c r="CQ194" s="472"/>
      <c r="CR194" s="472"/>
      <c r="CS194" s="472"/>
      <c r="CT194" s="472"/>
      <c r="CU194" s="472"/>
      <c r="CV194" s="472"/>
      <c r="CW194" s="472"/>
      <c r="CX194" s="472"/>
      <c r="CY194" s="472"/>
      <c r="CZ194" s="472"/>
      <c r="DA194" s="472"/>
    </row>
    <row r="195" spans="1:105" s="5" customFormat="1" ht="15" customHeight="1" x14ac:dyDescent="0.2">
      <c r="A195" s="411" t="s">
        <v>26</v>
      </c>
      <c r="B195" s="411"/>
      <c r="C195" s="411"/>
      <c r="D195" s="411"/>
      <c r="E195" s="411"/>
      <c r="F195" s="411"/>
      <c r="G195" s="411"/>
      <c r="H195" s="412"/>
      <c r="I195" s="412"/>
      <c r="J195" s="412"/>
      <c r="K195" s="412"/>
      <c r="L195" s="412"/>
      <c r="M195" s="412"/>
      <c r="N195" s="412"/>
      <c r="O195" s="412"/>
      <c r="P195" s="412"/>
      <c r="Q195" s="412"/>
      <c r="R195" s="412"/>
      <c r="S195" s="412"/>
      <c r="T195" s="412"/>
      <c r="U195" s="412"/>
      <c r="V195" s="412"/>
      <c r="W195" s="412"/>
      <c r="X195" s="412"/>
      <c r="Y195" s="412"/>
      <c r="Z195" s="412"/>
      <c r="AA195" s="412"/>
      <c r="AB195" s="412"/>
      <c r="AC195" s="412"/>
      <c r="AD195" s="412"/>
      <c r="AE195" s="412"/>
      <c r="AF195" s="412"/>
      <c r="AG195" s="412"/>
      <c r="AH195" s="412"/>
      <c r="AI195" s="412"/>
      <c r="AJ195" s="412"/>
      <c r="AK195" s="412"/>
      <c r="AL195" s="412"/>
      <c r="AM195" s="412"/>
      <c r="AN195" s="412"/>
      <c r="AO195" s="412"/>
      <c r="AP195" s="412"/>
      <c r="AQ195" s="412"/>
      <c r="AR195" s="412"/>
      <c r="AS195" s="412"/>
      <c r="AT195" s="412"/>
      <c r="AU195" s="412"/>
      <c r="AV195" s="412"/>
      <c r="AW195" s="412"/>
      <c r="AX195" s="412"/>
      <c r="AY195" s="412"/>
      <c r="AZ195" s="412"/>
      <c r="BA195" s="412"/>
      <c r="BB195" s="412"/>
      <c r="BC195" s="412"/>
      <c r="BD195" s="413"/>
      <c r="BE195" s="413"/>
      <c r="BF195" s="413"/>
      <c r="BG195" s="413"/>
      <c r="BH195" s="413"/>
      <c r="BI195" s="413"/>
      <c r="BJ195" s="413"/>
      <c r="BK195" s="413"/>
      <c r="BL195" s="413"/>
      <c r="BM195" s="413"/>
      <c r="BN195" s="413"/>
      <c r="BO195" s="413"/>
      <c r="BP195" s="413"/>
      <c r="BQ195" s="413"/>
      <c r="BR195" s="413"/>
      <c r="BS195" s="413"/>
      <c r="BT195" s="414"/>
      <c r="BU195" s="414"/>
      <c r="BV195" s="414"/>
      <c r="BW195" s="414"/>
      <c r="BX195" s="414"/>
      <c r="BY195" s="414"/>
      <c r="BZ195" s="414"/>
      <c r="CA195" s="414"/>
      <c r="CB195" s="414"/>
      <c r="CC195" s="414"/>
      <c r="CD195" s="414"/>
      <c r="CE195" s="414"/>
      <c r="CF195" s="414"/>
      <c r="CG195" s="414"/>
      <c r="CH195" s="414"/>
      <c r="CI195" s="414"/>
      <c r="CJ195" s="414"/>
      <c r="CK195" s="414"/>
      <c r="CL195" s="414"/>
      <c r="CM195" s="414"/>
      <c r="CN195" s="414"/>
      <c r="CO195" s="414"/>
      <c r="CP195" s="414"/>
      <c r="CQ195" s="414"/>
      <c r="CR195" s="414"/>
      <c r="CS195" s="414"/>
      <c r="CT195" s="414"/>
      <c r="CU195" s="414"/>
      <c r="CV195" s="414"/>
      <c r="CW195" s="414"/>
      <c r="CX195" s="414"/>
      <c r="CY195" s="414"/>
      <c r="CZ195" s="414"/>
      <c r="DA195" s="414"/>
    </row>
    <row r="196" spans="1:105" s="5" customFormat="1" ht="15" customHeight="1" x14ac:dyDescent="0.2">
      <c r="A196" s="411" t="s">
        <v>30</v>
      </c>
      <c r="B196" s="411"/>
      <c r="C196" s="411"/>
      <c r="D196" s="411"/>
      <c r="E196" s="411"/>
      <c r="F196" s="411"/>
      <c r="G196" s="411"/>
      <c r="H196" s="418"/>
      <c r="I196" s="418"/>
      <c r="J196" s="418"/>
      <c r="K196" s="418"/>
      <c r="L196" s="418"/>
      <c r="M196" s="418"/>
      <c r="N196" s="418"/>
      <c r="O196" s="418"/>
      <c r="P196" s="418"/>
      <c r="Q196" s="418"/>
      <c r="R196" s="418"/>
      <c r="S196" s="418"/>
      <c r="T196" s="418"/>
      <c r="U196" s="418"/>
      <c r="V196" s="418"/>
      <c r="W196" s="418"/>
      <c r="X196" s="418"/>
      <c r="Y196" s="418"/>
      <c r="Z196" s="418"/>
      <c r="AA196" s="418"/>
      <c r="AB196" s="418"/>
      <c r="AC196" s="418"/>
      <c r="AD196" s="418"/>
      <c r="AE196" s="418"/>
      <c r="AF196" s="418"/>
      <c r="AG196" s="418"/>
      <c r="AH196" s="418"/>
      <c r="AI196" s="418"/>
      <c r="AJ196" s="418"/>
      <c r="AK196" s="418"/>
      <c r="AL196" s="418"/>
      <c r="AM196" s="418"/>
      <c r="AN196" s="418"/>
      <c r="AO196" s="418"/>
      <c r="AP196" s="418"/>
      <c r="AQ196" s="418"/>
      <c r="AR196" s="418"/>
      <c r="AS196" s="418"/>
      <c r="AT196" s="418"/>
      <c r="AU196" s="418"/>
      <c r="AV196" s="418"/>
      <c r="AW196" s="418"/>
      <c r="AX196" s="418"/>
      <c r="AY196" s="418"/>
      <c r="AZ196" s="418"/>
      <c r="BA196" s="418"/>
      <c r="BB196" s="418"/>
      <c r="BC196" s="418"/>
      <c r="BD196" s="404"/>
      <c r="BE196" s="404"/>
      <c r="BF196" s="404"/>
      <c r="BG196" s="404"/>
      <c r="BH196" s="404"/>
      <c r="BI196" s="404"/>
      <c r="BJ196" s="404"/>
      <c r="BK196" s="404"/>
      <c r="BL196" s="404"/>
      <c r="BM196" s="404"/>
      <c r="BN196" s="404"/>
      <c r="BO196" s="404"/>
      <c r="BP196" s="404"/>
      <c r="BQ196" s="404"/>
      <c r="BR196" s="404"/>
      <c r="BS196" s="404"/>
      <c r="BT196" s="404"/>
      <c r="BU196" s="404"/>
      <c r="BV196" s="404"/>
      <c r="BW196" s="404"/>
      <c r="BX196" s="404"/>
      <c r="BY196" s="404"/>
      <c r="BZ196" s="404"/>
      <c r="CA196" s="404"/>
      <c r="CB196" s="404"/>
      <c r="CC196" s="404"/>
      <c r="CD196" s="404"/>
      <c r="CE196" s="404"/>
      <c r="CF196" s="404"/>
      <c r="CG196" s="404"/>
      <c r="CH196" s="404"/>
      <c r="CI196" s="404"/>
      <c r="CJ196" s="551"/>
      <c r="CK196" s="551"/>
      <c r="CL196" s="551"/>
      <c r="CM196" s="551"/>
      <c r="CN196" s="551"/>
      <c r="CO196" s="551"/>
      <c r="CP196" s="551"/>
      <c r="CQ196" s="551"/>
      <c r="CR196" s="551"/>
      <c r="CS196" s="551"/>
      <c r="CT196" s="551"/>
      <c r="CU196" s="551"/>
      <c r="CV196" s="551"/>
      <c r="CW196" s="551"/>
      <c r="CX196" s="551"/>
      <c r="CY196" s="551"/>
      <c r="CZ196" s="551"/>
      <c r="DA196" s="551"/>
    </row>
    <row r="197" spans="1:105" s="5" customFormat="1" ht="15" customHeight="1" x14ac:dyDescent="0.2">
      <c r="A197" s="411"/>
      <c r="B197" s="411"/>
      <c r="C197" s="411"/>
      <c r="D197" s="411"/>
      <c r="E197" s="411"/>
      <c r="F197" s="411"/>
      <c r="G197" s="411"/>
      <c r="H197" s="473" t="s">
        <v>7</v>
      </c>
      <c r="I197" s="473"/>
      <c r="J197" s="473"/>
      <c r="K197" s="473"/>
      <c r="L197" s="473"/>
      <c r="M197" s="473"/>
      <c r="N197" s="473"/>
      <c r="O197" s="473"/>
      <c r="P197" s="473"/>
      <c r="Q197" s="473"/>
      <c r="R197" s="473"/>
      <c r="S197" s="473"/>
      <c r="T197" s="473"/>
      <c r="U197" s="473"/>
      <c r="V197" s="473"/>
      <c r="W197" s="473"/>
      <c r="X197" s="473"/>
      <c r="Y197" s="473"/>
      <c r="Z197" s="473"/>
      <c r="AA197" s="473"/>
      <c r="AB197" s="473"/>
      <c r="AC197" s="473"/>
      <c r="AD197" s="473"/>
      <c r="AE197" s="473"/>
      <c r="AF197" s="473"/>
      <c r="AG197" s="473"/>
      <c r="AH197" s="473"/>
      <c r="AI197" s="473"/>
      <c r="AJ197" s="473"/>
      <c r="AK197" s="473"/>
      <c r="AL197" s="473"/>
      <c r="AM197" s="473"/>
      <c r="AN197" s="473"/>
      <c r="AO197" s="473"/>
      <c r="AP197" s="473"/>
      <c r="AQ197" s="473"/>
      <c r="AR197" s="473"/>
      <c r="AS197" s="473"/>
      <c r="AT197" s="473"/>
      <c r="AU197" s="473"/>
      <c r="AV197" s="473"/>
      <c r="AW197" s="473"/>
      <c r="AX197" s="473"/>
      <c r="AY197" s="473"/>
      <c r="AZ197" s="473"/>
      <c r="BA197" s="473"/>
      <c r="BB197" s="473"/>
      <c r="BC197" s="474"/>
      <c r="BD197" s="404" t="s">
        <v>8</v>
      </c>
      <c r="BE197" s="404"/>
      <c r="BF197" s="404"/>
      <c r="BG197" s="404"/>
      <c r="BH197" s="404"/>
      <c r="BI197" s="404"/>
      <c r="BJ197" s="404"/>
      <c r="BK197" s="404"/>
      <c r="BL197" s="404"/>
      <c r="BM197" s="404"/>
      <c r="BN197" s="404"/>
      <c r="BO197" s="404"/>
      <c r="BP197" s="404"/>
      <c r="BQ197" s="404"/>
      <c r="BR197" s="404"/>
      <c r="BS197" s="404"/>
      <c r="BT197" s="404" t="s">
        <v>8</v>
      </c>
      <c r="BU197" s="404"/>
      <c r="BV197" s="404"/>
      <c r="BW197" s="404"/>
      <c r="BX197" s="404"/>
      <c r="BY197" s="404"/>
      <c r="BZ197" s="404"/>
      <c r="CA197" s="404"/>
      <c r="CB197" s="404"/>
      <c r="CC197" s="404"/>
      <c r="CD197" s="404"/>
      <c r="CE197" s="404"/>
      <c r="CF197" s="404"/>
      <c r="CG197" s="404"/>
      <c r="CH197" s="404"/>
      <c r="CI197" s="404"/>
      <c r="CJ197" s="589"/>
      <c r="CK197" s="589"/>
      <c r="CL197" s="589"/>
      <c r="CM197" s="589"/>
      <c r="CN197" s="589"/>
      <c r="CO197" s="589"/>
      <c r="CP197" s="589"/>
      <c r="CQ197" s="589"/>
      <c r="CR197" s="589"/>
      <c r="CS197" s="589"/>
      <c r="CT197" s="589"/>
      <c r="CU197" s="589"/>
      <c r="CV197" s="589"/>
      <c r="CW197" s="589"/>
      <c r="CX197" s="589"/>
      <c r="CY197" s="589"/>
      <c r="CZ197" s="589"/>
      <c r="DA197" s="589"/>
    </row>
    <row r="199" spans="1:105" s="6" customFormat="1" ht="14.25" x14ac:dyDescent="0.2">
      <c r="A199" s="465" t="s">
        <v>74</v>
      </c>
      <c r="B199" s="465"/>
      <c r="C199" s="465"/>
      <c r="D199" s="465"/>
      <c r="E199" s="465"/>
      <c r="F199" s="465"/>
      <c r="G199" s="465"/>
      <c r="H199" s="465"/>
      <c r="I199" s="465"/>
      <c r="J199" s="465"/>
      <c r="K199" s="465"/>
      <c r="L199" s="465"/>
      <c r="M199" s="465"/>
      <c r="N199" s="465"/>
      <c r="O199" s="465"/>
      <c r="P199" s="465"/>
      <c r="Q199" s="465"/>
      <c r="R199" s="465"/>
      <c r="S199" s="465"/>
      <c r="T199" s="465"/>
      <c r="U199" s="465"/>
      <c r="V199" s="465"/>
      <c r="W199" s="465"/>
      <c r="X199" s="465"/>
      <c r="Y199" s="465"/>
      <c r="Z199" s="465"/>
      <c r="AA199" s="465"/>
      <c r="AB199" s="465"/>
      <c r="AC199" s="465"/>
      <c r="AD199" s="465"/>
      <c r="AE199" s="465"/>
      <c r="AF199" s="465"/>
      <c r="AG199" s="465"/>
      <c r="AH199" s="465"/>
      <c r="AI199" s="465"/>
      <c r="AJ199" s="465"/>
      <c r="AK199" s="465"/>
      <c r="AL199" s="465"/>
      <c r="AM199" s="465"/>
      <c r="AN199" s="465"/>
      <c r="AO199" s="465"/>
      <c r="AP199" s="465"/>
      <c r="AQ199" s="465"/>
      <c r="AR199" s="465"/>
      <c r="AS199" s="465"/>
      <c r="AT199" s="465"/>
      <c r="AU199" s="465"/>
      <c r="AV199" s="465"/>
      <c r="AW199" s="465"/>
      <c r="AX199" s="465"/>
      <c r="AY199" s="465"/>
      <c r="AZ199" s="465"/>
      <c r="BA199" s="465"/>
      <c r="BB199" s="465"/>
      <c r="BC199" s="465"/>
      <c r="BD199" s="465"/>
      <c r="BE199" s="465"/>
      <c r="BF199" s="465"/>
      <c r="BG199" s="465"/>
      <c r="BH199" s="465"/>
      <c r="BI199" s="465"/>
      <c r="BJ199" s="465"/>
      <c r="BK199" s="465"/>
      <c r="BL199" s="465"/>
      <c r="BM199" s="465"/>
      <c r="BN199" s="465"/>
      <c r="BO199" s="465"/>
      <c r="BP199" s="465"/>
      <c r="BQ199" s="465"/>
      <c r="BR199" s="465"/>
      <c r="BS199" s="465"/>
      <c r="BT199" s="465"/>
      <c r="BU199" s="465"/>
      <c r="BV199" s="465"/>
      <c r="BW199" s="465"/>
      <c r="BX199" s="465"/>
      <c r="BY199" s="465"/>
      <c r="BZ199" s="465"/>
      <c r="CA199" s="465"/>
      <c r="CB199" s="465"/>
      <c r="CC199" s="465"/>
      <c r="CD199" s="465"/>
      <c r="CE199" s="465"/>
      <c r="CF199" s="465"/>
      <c r="CG199" s="465"/>
      <c r="CH199" s="465"/>
      <c r="CI199" s="465"/>
      <c r="CJ199" s="465"/>
      <c r="CK199" s="465"/>
      <c r="CL199" s="465"/>
      <c r="CM199" s="465"/>
      <c r="CN199" s="465"/>
      <c r="CO199" s="465"/>
      <c r="CP199" s="465"/>
      <c r="CQ199" s="465"/>
      <c r="CR199" s="465"/>
      <c r="CS199" s="465"/>
      <c r="CT199" s="465"/>
      <c r="CU199" s="465"/>
      <c r="CV199" s="465"/>
      <c r="CW199" s="465"/>
      <c r="CX199" s="465"/>
      <c r="CY199" s="465"/>
      <c r="CZ199" s="465"/>
      <c r="DA199" s="465"/>
    </row>
    <row r="200" spans="1:105" ht="10.5" customHeight="1" x14ac:dyDescent="0.25"/>
    <row r="201" spans="1:105" s="3" customFormat="1" ht="45" customHeight="1" x14ac:dyDescent="0.2">
      <c r="A201" s="466" t="s">
        <v>0</v>
      </c>
      <c r="B201" s="467"/>
      <c r="C201" s="467"/>
      <c r="D201" s="467"/>
      <c r="E201" s="467"/>
      <c r="F201" s="467"/>
      <c r="G201" s="468"/>
      <c r="H201" s="469" t="s">
        <v>14</v>
      </c>
      <c r="I201" s="470"/>
      <c r="J201" s="470"/>
      <c r="K201" s="470"/>
      <c r="L201" s="470"/>
      <c r="M201" s="470"/>
      <c r="N201" s="470"/>
      <c r="O201" s="470"/>
      <c r="P201" s="470"/>
      <c r="Q201" s="470"/>
      <c r="R201" s="470"/>
      <c r="S201" s="470"/>
      <c r="T201" s="470"/>
      <c r="U201" s="470"/>
      <c r="V201" s="470"/>
      <c r="W201" s="470"/>
      <c r="X201" s="470"/>
      <c r="Y201" s="470"/>
      <c r="Z201" s="470"/>
      <c r="AA201" s="470"/>
      <c r="AB201" s="470"/>
      <c r="AC201" s="470"/>
      <c r="AD201" s="470"/>
      <c r="AE201" s="470"/>
      <c r="AF201" s="470"/>
      <c r="AG201" s="470"/>
      <c r="AH201" s="470"/>
      <c r="AI201" s="470"/>
      <c r="AJ201" s="470"/>
      <c r="AK201" s="470"/>
      <c r="AL201" s="470"/>
      <c r="AM201" s="470"/>
      <c r="AN201" s="466" t="s">
        <v>75</v>
      </c>
      <c r="AO201" s="467"/>
      <c r="AP201" s="467"/>
      <c r="AQ201" s="467"/>
      <c r="AR201" s="467"/>
      <c r="AS201" s="467"/>
      <c r="AT201" s="467"/>
      <c r="AU201" s="467"/>
      <c r="AV201" s="467"/>
      <c r="AW201" s="467"/>
      <c r="AX201" s="467"/>
      <c r="AY201" s="467"/>
      <c r="AZ201" s="467"/>
      <c r="BA201" s="467"/>
      <c r="BB201" s="467"/>
      <c r="BC201" s="468"/>
      <c r="BD201" s="466" t="s">
        <v>85</v>
      </c>
      <c r="BE201" s="467"/>
      <c r="BF201" s="467"/>
      <c r="BG201" s="467"/>
      <c r="BH201" s="467"/>
      <c r="BI201" s="467"/>
      <c r="BJ201" s="467"/>
      <c r="BK201" s="467"/>
      <c r="BL201" s="467"/>
      <c r="BM201" s="467"/>
      <c r="BN201" s="467"/>
      <c r="BO201" s="467"/>
      <c r="BP201" s="467"/>
      <c r="BQ201" s="467"/>
      <c r="BR201" s="467"/>
      <c r="BS201" s="468"/>
      <c r="BT201" s="466" t="s">
        <v>76</v>
      </c>
      <c r="BU201" s="467"/>
      <c r="BV201" s="467"/>
      <c r="BW201" s="467"/>
      <c r="BX201" s="467"/>
      <c r="BY201" s="467"/>
      <c r="BZ201" s="467"/>
      <c r="CA201" s="467"/>
      <c r="CB201" s="467"/>
      <c r="CC201" s="467"/>
      <c r="CD201" s="467"/>
      <c r="CE201" s="467"/>
      <c r="CF201" s="467"/>
      <c r="CG201" s="467"/>
      <c r="CH201" s="467"/>
      <c r="CI201" s="468"/>
      <c r="CJ201" s="466" t="s">
        <v>77</v>
      </c>
      <c r="CK201" s="467"/>
      <c r="CL201" s="467"/>
      <c r="CM201" s="467"/>
      <c r="CN201" s="467"/>
      <c r="CO201" s="467"/>
      <c r="CP201" s="467"/>
      <c r="CQ201" s="467"/>
      <c r="CR201" s="467"/>
      <c r="CS201" s="467"/>
      <c r="CT201" s="467"/>
      <c r="CU201" s="467"/>
      <c r="CV201" s="467"/>
      <c r="CW201" s="467"/>
      <c r="CX201" s="467"/>
      <c r="CY201" s="467"/>
      <c r="CZ201" s="467"/>
      <c r="DA201" s="468"/>
    </row>
    <row r="202" spans="1:105" s="4" customFormat="1" ht="12.75" x14ac:dyDescent="0.2">
      <c r="A202" s="472">
        <v>1</v>
      </c>
      <c r="B202" s="472"/>
      <c r="C202" s="472"/>
      <c r="D202" s="472"/>
      <c r="E202" s="472"/>
      <c r="F202" s="472"/>
      <c r="G202" s="472"/>
      <c r="H202" s="408">
        <v>2</v>
      </c>
      <c r="I202" s="409"/>
      <c r="J202" s="409"/>
      <c r="K202" s="409"/>
      <c r="L202" s="409"/>
      <c r="M202" s="409"/>
      <c r="N202" s="409"/>
      <c r="O202" s="409"/>
      <c r="P202" s="409"/>
      <c r="Q202" s="409"/>
      <c r="R202" s="409"/>
      <c r="S202" s="409"/>
      <c r="T202" s="409"/>
      <c r="U202" s="409"/>
      <c r="V202" s="409"/>
      <c r="W202" s="409"/>
      <c r="X202" s="409"/>
      <c r="Y202" s="409"/>
      <c r="Z202" s="409"/>
      <c r="AA202" s="409"/>
      <c r="AB202" s="409"/>
      <c r="AC202" s="409"/>
      <c r="AD202" s="409"/>
      <c r="AE202" s="409"/>
      <c r="AF202" s="409"/>
      <c r="AG202" s="409"/>
      <c r="AH202" s="409"/>
      <c r="AI202" s="409"/>
      <c r="AJ202" s="409"/>
      <c r="AK202" s="409"/>
      <c r="AL202" s="409"/>
      <c r="AM202" s="409"/>
      <c r="AN202" s="472">
        <v>3</v>
      </c>
      <c r="AO202" s="472"/>
      <c r="AP202" s="472"/>
      <c r="AQ202" s="472"/>
      <c r="AR202" s="472"/>
      <c r="AS202" s="472"/>
      <c r="AT202" s="472"/>
      <c r="AU202" s="472"/>
      <c r="AV202" s="472"/>
      <c r="AW202" s="472"/>
      <c r="AX202" s="472"/>
      <c r="AY202" s="472"/>
      <c r="AZ202" s="472"/>
      <c r="BA202" s="472"/>
      <c r="BB202" s="472"/>
      <c r="BC202" s="472"/>
      <c r="BD202" s="472">
        <v>4</v>
      </c>
      <c r="BE202" s="472"/>
      <c r="BF202" s="472"/>
      <c r="BG202" s="472"/>
      <c r="BH202" s="472"/>
      <c r="BI202" s="472"/>
      <c r="BJ202" s="472"/>
      <c r="BK202" s="472"/>
      <c r="BL202" s="472"/>
      <c r="BM202" s="472"/>
      <c r="BN202" s="472"/>
      <c r="BO202" s="472"/>
      <c r="BP202" s="472"/>
      <c r="BQ202" s="472"/>
      <c r="BR202" s="472"/>
      <c r="BS202" s="472"/>
      <c r="BT202" s="472">
        <v>5</v>
      </c>
      <c r="BU202" s="472"/>
      <c r="BV202" s="472"/>
      <c r="BW202" s="472"/>
      <c r="BX202" s="472"/>
      <c r="BY202" s="472"/>
      <c r="BZ202" s="472"/>
      <c r="CA202" s="472"/>
      <c r="CB202" s="472"/>
      <c r="CC202" s="472"/>
      <c r="CD202" s="472"/>
      <c r="CE202" s="472"/>
      <c r="CF202" s="472"/>
      <c r="CG202" s="472"/>
      <c r="CH202" s="472"/>
      <c r="CI202" s="472"/>
      <c r="CJ202" s="472">
        <v>6</v>
      </c>
      <c r="CK202" s="472"/>
      <c r="CL202" s="472"/>
      <c r="CM202" s="472"/>
      <c r="CN202" s="472"/>
      <c r="CO202" s="472"/>
      <c r="CP202" s="472"/>
      <c r="CQ202" s="472"/>
      <c r="CR202" s="472"/>
      <c r="CS202" s="472"/>
      <c r="CT202" s="472"/>
      <c r="CU202" s="472"/>
      <c r="CV202" s="472"/>
      <c r="CW202" s="472"/>
      <c r="CX202" s="472"/>
      <c r="CY202" s="472"/>
      <c r="CZ202" s="472"/>
      <c r="DA202" s="472"/>
    </row>
    <row r="203" spans="1:105" s="5" customFormat="1" ht="15" customHeight="1" x14ac:dyDescent="0.2">
      <c r="A203" s="411" t="s">
        <v>26</v>
      </c>
      <c r="B203" s="411"/>
      <c r="C203" s="411"/>
      <c r="D203" s="411"/>
      <c r="E203" s="411"/>
      <c r="F203" s="411"/>
      <c r="G203" s="411"/>
      <c r="H203" s="469"/>
      <c r="I203" s="470"/>
      <c r="J203" s="470"/>
      <c r="K203" s="470"/>
      <c r="L203" s="470"/>
      <c r="M203" s="470"/>
      <c r="N203" s="470"/>
      <c r="O203" s="470"/>
      <c r="P203" s="470"/>
      <c r="Q203" s="470"/>
      <c r="R203" s="470"/>
      <c r="S203" s="470"/>
      <c r="T203" s="470"/>
      <c r="U203" s="470"/>
      <c r="V203" s="470"/>
      <c r="W203" s="470"/>
      <c r="X203" s="470"/>
      <c r="Y203" s="470"/>
      <c r="Z203" s="470"/>
      <c r="AA203" s="470"/>
      <c r="AB203" s="470"/>
      <c r="AC203" s="470"/>
      <c r="AD203" s="470"/>
      <c r="AE203" s="470"/>
      <c r="AF203" s="470"/>
      <c r="AG203" s="470"/>
      <c r="AH203" s="470"/>
      <c r="AI203" s="470"/>
      <c r="AJ203" s="470"/>
      <c r="AK203" s="470"/>
      <c r="AL203" s="470"/>
      <c r="AM203" s="470"/>
      <c r="AN203" s="404"/>
      <c r="AO203" s="404"/>
      <c r="AP203" s="404"/>
      <c r="AQ203" s="404"/>
      <c r="AR203" s="404"/>
      <c r="AS203" s="404"/>
      <c r="AT203" s="404"/>
      <c r="AU203" s="404"/>
      <c r="AV203" s="404"/>
      <c r="AW203" s="404"/>
      <c r="AX203" s="404"/>
      <c r="AY203" s="404"/>
      <c r="AZ203" s="404"/>
      <c r="BA203" s="404"/>
      <c r="BB203" s="404"/>
      <c r="BC203" s="404"/>
      <c r="BD203" s="404"/>
      <c r="BE203" s="404"/>
      <c r="BF203" s="404"/>
      <c r="BG203" s="404"/>
      <c r="BH203" s="404"/>
      <c r="BI203" s="404"/>
      <c r="BJ203" s="404"/>
      <c r="BK203" s="404"/>
      <c r="BL203" s="404"/>
      <c r="BM203" s="404"/>
      <c r="BN203" s="404"/>
      <c r="BO203" s="404"/>
      <c r="BP203" s="404"/>
      <c r="BQ203" s="404"/>
      <c r="BR203" s="404"/>
      <c r="BS203" s="404"/>
      <c r="BT203" s="404"/>
      <c r="BU203" s="404"/>
      <c r="BV203" s="404"/>
      <c r="BW203" s="404"/>
      <c r="BX203" s="404"/>
      <c r="BY203" s="404"/>
      <c r="BZ203" s="404"/>
      <c r="CA203" s="404"/>
      <c r="CB203" s="404"/>
      <c r="CC203" s="404"/>
      <c r="CD203" s="404"/>
      <c r="CE203" s="404"/>
      <c r="CF203" s="404"/>
      <c r="CG203" s="404"/>
      <c r="CH203" s="404"/>
      <c r="CI203" s="404"/>
      <c r="CJ203" s="551"/>
      <c r="CK203" s="551"/>
      <c r="CL203" s="551"/>
      <c r="CM203" s="551"/>
      <c r="CN203" s="551"/>
      <c r="CO203" s="551"/>
      <c r="CP203" s="551"/>
      <c r="CQ203" s="551"/>
      <c r="CR203" s="551"/>
      <c r="CS203" s="551"/>
      <c r="CT203" s="551"/>
      <c r="CU203" s="551"/>
      <c r="CV203" s="551"/>
      <c r="CW203" s="551"/>
      <c r="CX203" s="551"/>
      <c r="CY203" s="551"/>
      <c r="CZ203" s="551"/>
      <c r="DA203" s="551"/>
    </row>
    <row r="204" spans="1:105" s="5" customFormat="1" ht="15" customHeight="1" x14ac:dyDescent="0.2">
      <c r="A204" s="411" t="s">
        <v>30</v>
      </c>
      <c r="B204" s="411"/>
      <c r="C204" s="411"/>
      <c r="D204" s="411"/>
      <c r="E204" s="411"/>
      <c r="F204" s="411"/>
      <c r="G204" s="411"/>
      <c r="H204" s="469"/>
      <c r="I204" s="470"/>
      <c r="J204" s="470"/>
      <c r="K204" s="470"/>
      <c r="L204" s="470"/>
      <c r="M204" s="470"/>
      <c r="N204" s="470"/>
      <c r="O204" s="470"/>
      <c r="P204" s="470"/>
      <c r="Q204" s="470"/>
      <c r="R204" s="470"/>
      <c r="S204" s="470"/>
      <c r="T204" s="470"/>
      <c r="U204" s="470"/>
      <c r="V204" s="470"/>
      <c r="W204" s="470"/>
      <c r="X204" s="470"/>
      <c r="Y204" s="470"/>
      <c r="Z204" s="470"/>
      <c r="AA204" s="470"/>
      <c r="AB204" s="470"/>
      <c r="AC204" s="470"/>
      <c r="AD204" s="470"/>
      <c r="AE204" s="470"/>
      <c r="AF204" s="470"/>
      <c r="AG204" s="470"/>
      <c r="AH204" s="470"/>
      <c r="AI204" s="470"/>
      <c r="AJ204" s="470"/>
      <c r="AK204" s="470"/>
      <c r="AL204" s="470"/>
      <c r="AM204" s="470"/>
      <c r="AN204" s="404"/>
      <c r="AO204" s="404"/>
      <c r="AP204" s="404"/>
      <c r="AQ204" s="404"/>
      <c r="AR204" s="404"/>
      <c r="AS204" s="404"/>
      <c r="AT204" s="404"/>
      <c r="AU204" s="404"/>
      <c r="AV204" s="404"/>
      <c r="AW204" s="404"/>
      <c r="AX204" s="404"/>
      <c r="AY204" s="404"/>
      <c r="AZ204" s="404"/>
      <c r="BA204" s="404"/>
      <c r="BB204" s="404"/>
      <c r="BC204" s="404"/>
      <c r="BD204" s="404"/>
      <c r="BE204" s="404"/>
      <c r="BF204" s="404"/>
      <c r="BG204" s="404"/>
      <c r="BH204" s="404"/>
      <c r="BI204" s="404"/>
      <c r="BJ204" s="404"/>
      <c r="BK204" s="404"/>
      <c r="BL204" s="404"/>
      <c r="BM204" s="404"/>
      <c r="BN204" s="404"/>
      <c r="BO204" s="404"/>
      <c r="BP204" s="404"/>
      <c r="BQ204" s="404"/>
      <c r="BR204" s="404"/>
      <c r="BS204" s="404"/>
      <c r="BT204" s="404"/>
      <c r="BU204" s="404"/>
      <c r="BV204" s="404"/>
      <c r="BW204" s="404"/>
      <c r="BX204" s="404"/>
      <c r="BY204" s="404"/>
      <c r="BZ204" s="404"/>
      <c r="CA204" s="404"/>
      <c r="CB204" s="404"/>
      <c r="CC204" s="404"/>
      <c r="CD204" s="404"/>
      <c r="CE204" s="404"/>
      <c r="CF204" s="404"/>
      <c r="CG204" s="404"/>
      <c r="CH204" s="404"/>
      <c r="CI204" s="404"/>
      <c r="CJ204" s="551"/>
      <c r="CK204" s="551"/>
      <c r="CL204" s="551"/>
      <c r="CM204" s="551"/>
      <c r="CN204" s="551"/>
      <c r="CO204" s="551"/>
      <c r="CP204" s="551"/>
      <c r="CQ204" s="551"/>
      <c r="CR204" s="551"/>
      <c r="CS204" s="551"/>
      <c r="CT204" s="551"/>
      <c r="CU204" s="551"/>
      <c r="CV204" s="551"/>
      <c r="CW204" s="551"/>
      <c r="CX204" s="551"/>
      <c r="CY204" s="551"/>
      <c r="CZ204" s="551"/>
      <c r="DA204" s="551"/>
    </row>
    <row r="205" spans="1:105" s="5" customFormat="1" ht="15" customHeight="1" x14ac:dyDescent="0.2">
      <c r="A205" s="411"/>
      <c r="B205" s="411"/>
      <c r="C205" s="411"/>
      <c r="D205" s="411"/>
      <c r="E205" s="411"/>
      <c r="F205" s="411"/>
      <c r="G205" s="411"/>
      <c r="H205" s="490" t="s">
        <v>7</v>
      </c>
      <c r="I205" s="491"/>
      <c r="J205" s="491"/>
      <c r="K205" s="491"/>
      <c r="L205" s="491"/>
      <c r="M205" s="491"/>
      <c r="N205" s="491"/>
      <c r="O205" s="491"/>
      <c r="P205" s="491"/>
      <c r="Q205" s="491"/>
      <c r="R205" s="491"/>
      <c r="S205" s="491"/>
      <c r="T205" s="491"/>
      <c r="U205" s="491"/>
      <c r="V205" s="491"/>
      <c r="W205" s="491"/>
      <c r="X205" s="491"/>
      <c r="Y205" s="491"/>
      <c r="Z205" s="491"/>
      <c r="AA205" s="491"/>
      <c r="AB205" s="491"/>
      <c r="AC205" s="491"/>
      <c r="AD205" s="491"/>
      <c r="AE205" s="491"/>
      <c r="AF205" s="491"/>
      <c r="AG205" s="491"/>
      <c r="AH205" s="491"/>
      <c r="AI205" s="491"/>
      <c r="AJ205" s="491"/>
      <c r="AK205" s="491"/>
      <c r="AL205" s="491"/>
      <c r="AM205" s="491"/>
      <c r="AN205" s="404" t="s">
        <v>8</v>
      </c>
      <c r="AO205" s="404"/>
      <c r="AP205" s="404"/>
      <c r="AQ205" s="404"/>
      <c r="AR205" s="404"/>
      <c r="AS205" s="404"/>
      <c r="AT205" s="404"/>
      <c r="AU205" s="404"/>
      <c r="AV205" s="404"/>
      <c r="AW205" s="404"/>
      <c r="AX205" s="404"/>
      <c r="AY205" s="404"/>
      <c r="AZ205" s="404"/>
      <c r="BA205" s="404"/>
      <c r="BB205" s="404"/>
      <c r="BC205" s="404"/>
      <c r="BD205" s="404" t="s">
        <v>8</v>
      </c>
      <c r="BE205" s="404"/>
      <c r="BF205" s="404"/>
      <c r="BG205" s="404"/>
      <c r="BH205" s="404"/>
      <c r="BI205" s="404"/>
      <c r="BJ205" s="404"/>
      <c r="BK205" s="404"/>
      <c r="BL205" s="404"/>
      <c r="BM205" s="404"/>
      <c r="BN205" s="404"/>
      <c r="BO205" s="404"/>
      <c r="BP205" s="404"/>
      <c r="BQ205" s="404"/>
      <c r="BR205" s="404"/>
      <c r="BS205" s="404"/>
      <c r="BT205" s="404" t="s">
        <v>8</v>
      </c>
      <c r="BU205" s="404"/>
      <c r="BV205" s="404"/>
      <c r="BW205" s="404"/>
      <c r="BX205" s="404"/>
      <c r="BY205" s="404"/>
      <c r="BZ205" s="404"/>
      <c r="CA205" s="404"/>
      <c r="CB205" s="404"/>
      <c r="CC205" s="404"/>
      <c r="CD205" s="404"/>
      <c r="CE205" s="404"/>
      <c r="CF205" s="404"/>
      <c r="CG205" s="404"/>
      <c r="CH205" s="404"/>
      <c r="CI205" s="404"/>
      <c r="CJ205" s="551"/>
      <c r="CK205" s="551"/>
      <c r="CL205" s="551"/>
      <c r="CM205" s="551"/>
      <c r="CN205" s="551"/>
      <c r="CO205" s="551"/>
      <c r="CP205" s="551"/>
      <c r="CQ205" s="551"/>
      <c r="CR205" s="551"/>
      <c r="CS205" s="551"/>
      <c r="CT205" s="551"/>
      <c r="CU205" s="551"/>
      <c r="CV205" s="551"/>
      <c r="CW205" s="551"/>
      <c r="CX205" s="551"/>
      <c r="CY205" s="551"/>
      <c r="CZ205" s="551"/>
      <c r="DA205" s="551"/>
    </row>
    <row r="207" spans="1:105" s="6" customFormat="1" ht="14.25" x14ac:dyDescent="0.2">
      <c r="A207" s="465" t="s">
        <v>156</v>
      </c>
      <c r="B207" s="465"/>
      <c r="C207" s="465"/>
      <c r="D207" s="465"/>
      <c r="E207" s="465"/>
      <c r="F207" s="465"/>
      <c r="G207" s="465"/>
      <c r="H207" s="465"/>
      <c r="I207" s="465"/>
      <c r="J207" s="465"/>
      <c r="K207" s="465"/>
      <c r="L207" s="465"/>
      <c r="M207" s="465"/>
      <c r="N207" s="465"/>
      <c r="O207" s="465"/>
      <c r="P207" s="465"/>
      <c r="Q207" s="465"/>
      <c r="R207" s="465"/>
      <c r="S207" s="465"/>
      <c r="T207" s="465"/>
      <c r="U207" s="465"/>
      <c r="V207" s="465"/>
      <c r="W207" s="465"/>
      <c r="X207" s="465"/>
      <c r="Y207" s="465"/>
      <c r="Z207" s="465"/>
      <c r="AA207" s="465"/>
      <c r="AB207" s="465"/>
      <c r="AC207" s="465"/>
      <c r="AD207" s="465"/>
      <c r="AE207" s="465"/>
      <c r="AF207" s="465"/>
      <c r="AG207" s="465"/>
      <c r="AH207" s="465"/>
      <c r="AI207" s="465"/>
      <c r="AJ207" s="465"/>
      <c r="AK207" s="465"/>
      <c r="AL207" s="465"/>
      <c r="AM207" s="465"/>
      <c r="AN207" s="465"/>
      <c r="AO207" s="465"/>
      <c r="AP207" s="465"/>
      <c r="AQ207" s="465"/>
      <c r="AR207" s="465"/>
      <c r="AS207" s="465"/>
      <c r="AT207" s="465"/>
      <c r="AU207" s="465"/>
      <c r="AV207" s="465"/>
      <c r="AW207" s="465"/>
      <c r="AX207" s="465"/>
      <c r="AY207" s="465"/>
      <c r="AZ207" s="465"/>
      <c r="BA207" s="465"/>
      <c r="BB207" s="465"/>
      <c r="BC207" s="465"/>
      <c r="BD207" s="465"/>
      <c r="BE207" s="465"/>
      <c r="BF207" s="465"/>
      <c r="BG207" s="465"/>
      <c r="BH207" s="465"/>
      <c r="BI207" s="465"/>
      <c r="BJ207" s="465"/>
      <c r="BK207" s="465"/>
      <c r="BL207" s="465"/>
      <c r="BM207" s="465"/>
      <c r="BN207" s="465"/>
      <c r="BO207" s="465"/>
      <c r="BP207" s="465"/>
      <c r="BQ207" s="465"/>
      <c r="BR207" s="465"/>
      <c r="BS207" s="465"/>
      <c r="BT207" s="465"/>
      <c r="BU207" s="465"/>
      <c r="BV207" s="465"/>
      <c r="BW207" s="465"/>
      <c r="BX207" s="465"/>
      <c r="BY207" s="465"/>
      <c r="BZ207" s="465"/>
      <c r="CA207" s="465"/>
      <c r="CB207" s="465"/>
      <c r="CC207" s="465"/>
      <c r="CD207" s="465"/>
      <c r="CE207" s="465"/>
      <c r="CF207" s="465"/>
      <c r="CG207" s="465"/>
      <c r="CH207" s="465"/>
      <c r="CI207" s="465"/>
      <c r="CJ207" s="465"/>
      <c r="CK207" s="465"/>
      <c r="CL207" s="465"/>
      <c r="CM207" s="465"/>
      <c r="CN207" s="465"/>
      <c r="CO207" s="465"/>
      <c r="CP207" s="465"/>
      <c r="CQ207" s="465"/>
      <c r="CR207" s="465"/>
      <c r="CS207" s="465"/>
      <c r="CT207" s="465"/>
      <c r="CU207" s="465"/>
      <c r="CV207" s="465"/>
      <c r="CW207" s="465"/>
      <c r="CX207" s="465"/>
      <c r="CY207" s="465"/>
      <c r="CZ207" s="465"/>
      <c r="DA207" s="465"/>
    </row>
    <row r="208" spans="1:105" ht="10.5" customHeight="1" x14ac:dyDescent="0.25"/>
    <row r="209" spans="1:105" ht="30" customHeight="1" x14ac:dyDescent="0.25">
      <c r="A209" s="466" t="s">
        <v>0</v>
      </c>
      <c r="B209" s="467"/>
      <c r="C209" s="467"/>
      <c r="D209" s="467"/>
      <c r="E209" s="467"/>
      <c r="F209" s="467"/>
      <c r="G209" s="468"/>
      <c r="H209" s="466" t="s">
        <v>14</v>
      </c>
      <c r="I209" s="467"/>
      <c r="J209" s="467"/>
      <c r="K209" s="467"/>
      <c r="L209" s="467"/>
      <c r="M209" s="467"/>
      <c r="N209" s="467"/>
      <c r="O209" s="467"/>
      <c r="P209" s="467"/>
      <c r="Q209" s="467"/>
      <c r="R209" s="467"/>
      <c r="S209" s="467"/>
      <c r="T209" s="467"/>
      <c r="U209" s="467"/>
      <c r="V209" s="467"/>
      <c r="W209" s="467"/>
      <c r="X209" s="467"/>
      <c r="Y209" s="467"/>
      <c r="Z209" s="467"/>
      <c r="AA209" s="467"/>
      <c r="AB209" s="467"/>
      <c r="AC209" s="467"/>
      <c r="AD209" s="467"/>
      <c r="AE209" s="467"/>
      <c r="AF209" s="467"/>
      <c r="AG209" s="467"/>
      <c r="AH209" s="467"/>
      <c r="AI209" s="467"/>
      <c r="AJ209" s="467"/>
      <c r="AK209" s="467"/>
      <c r="AL209" s="467"/>
      <c r="AM209" s="467"/>
      <c r="AN209" s="467"/>
      <c r="AO209" s="467"/>
      <c r="AP209" s="467"/>
      <c r="AQ209" s="467"/>
      <c r="AR209" s="467"/>
      <c r="AS209" s="467"/>
      <c r="AT209" s="467"/>
      <c r="AU209" s="467"/>
      <c r="AV209" s="467"/>
      <c r="AW209" s="467"/>
      <c r="AX209" s="467"/>
      <c r="AY209" s="467"/>
      <c r="AZ209" s="467"/>
      <c r="BA209" s="467"/>
      <c r="BB209" s="467"/>
      <c r="BC209" s="467"/>
      <c r="BD209" s="467"/>
      <c r="BE209" s="467"/>
      <c r="BF209" s="467"/>
      <c r="BG209" s="467"/>
      <c r="BH209" s="467"/>
      <c r="BI209" s="467"/>
      <c r="BJ209" s="467"/>
      <c r="BK209" s="467"/>
      <c r="BL209" s="467"/>
      <c r="BM209" s="467"/>
      <c r="BN209" s="467"/>
      <c r="BO209" s="467"/>
      <c r="BP209" s="467"/>
      <c r="BQ209" s="467"/>
      <c r="BR209" s="467"/>
      <c r="BS209" s="468"/>
      <c r="BT209" s="466" t="s">
        <v>79</v>
      </c>
      <c r="BU209" s="467"/>
      <c r="BV209" s="467"/>
      <c r="BW209" s="467"/>
      <c r="BX209" s="467"/>
      <c r="BY209" s="467"/>
      <c r="BZ209" s="467"/>
      <c r="CA209" s="467"/>
      <c r="CB209" s="467"/>
      <c r="CC209" s="467"/>
      <c r="CD209" s="467"/>
      <c r="CE209" s="467"/>
      <c r="CF209" s="467"/>
      <c r="CG209" s="467"/>
      <c r="CH209" s="467"/>
      <c r="CI209" s="468"/>
      <c r="CJ209" s="466" t="s">
        <v>80</v>
      </c>
      <c r="CK209" s="467"/>
      <c r="CL209" s="467"/>
      <c r="CM209" s="467"/>
      <c r="CN209" s="467"/>
      <c r="CO209" s="467"/>
      <c r="CP209" s="467"/>
      <c r="CQ209" s="467"/>
      <c r="CR209" s="467"/>
      <c r="CS209" s="467"/>
      <c r="CT209" s="467"/>
      <c r="CU209" s="467"/>
      <c r="CV209" s="467"/>
      <c r="CW209" s="467"/>
      <c r="CX209" s="467"/>
      <c r="CY209" s="467"/>
      <c r="CZ209" s="467"/>
      <c r="DA209" s="468"/>
    </row>
    <row r="210" spans="1:105" s="1" customFormat="1" ht="12.75" x14ac:dyDescent="0.2">
      <c r="A210" s="472">
        <v>1</v>
      </c>
      <c r="B210" s="472"/>
      <c r="C210" s="472"/>
      <c r="D210" s="472"/>
      <c r="E210" s="472"/>
      <c r="F210" s="472"/>
      <c r="G210" s="472"/>
      <c r="H210" s="472">
        <v>2</v>
      </c>
      <c r="I210" s="472"/>
      <c r="J210" s="472"/>
      <c r="K210" s="472"/>
      <c r="L210" s="472"/>
      <c r="M210" s="472"/>
      <c r="N210" s="472"/>
      <c r="O210" s="472"/>
      <c r="P210" s="472"/>
      <c r="Q210" s="472"/>
      <c r="R210" s="472"/>
      <c r="S210" s="472"/>
      <c r="T210" s="472"/>
      <c r="U210" s="472"/>
      <c r="V210" s="472"/>
      <c r="W210" s="472"/>
      <c r="X210" s="472"/>
      <c r="Y210" s="472"/>
      <c r="Z210" s="472"/>
      <c r="AA210" s="472"/>
      <c r="AB210" s="472"/>
      <c r="AC210" s="472"/>
      <c r="AD210" s="472"/>
      <c r="AE210" s="472"/>
      <c r="AF210" s="472"/>
      <c r="AG210" s="472"/>
      <c r="AH210" s="472"/>
      <c r="AI210" s="472"/>
      <c r="AJ210" s="472"/>
      <c r="AK210" s="472"/>
      <c r="AL210" s="472"/>
      <c r="AM210" s="472"/>
      <c r="AN210" s="472"/>
      <c r="AO210" s="472"/>
      <c r="AP210" s="472"/>
      <c r="AQ210" s="472"/>
      <c r="AR210" s="472"/>
      <c r="AS210" s="472"/>
      <c r="AT210" s="472"/>
      <c r="AU210" s="472"/>
      <c r="AV210" s="472"/>
      <c r="AW210" s="472"/>
      <c r="AX210" s="472"/>
      <c r="AY210" s="472"/>
      <c r="AZ210" s="472"/>
      <c r="BA210" s="472"/>
      <c r="BB210" s="472"/>
      <c r="BC210" s="472"/>
      <c r="BD210" s="472"/>
      <c r="BE210" s="472"/>
      <c r="BF210" s="472"/>
      <c r="BG210" s="472"/>
      <c r="BH210" s="472"/>
      <c r="BI210" s="472"/>
      <c r="BJ210" s="472"/>
      <c r="BK210" s="472"/>
      <c r="BL210" s="472"/>
      <c r="BM210" s="472"/>
      <c r="BN210" s="472"/>
      <c r="BO210" s="472"/>
      <c r="BP210" s="472"/>
      <c r="BQ210" s="472"/>
      <c r="BR210" s="472"/>
      <c r="BS210" s="472"/>
      <c r="BT210" s="472">
        <v>3</v>
      </c>
      <c r="BU210" s="472"/>
      <c r="BV210" s="472"/>
      <c r="BW210" s="472"/>
      <c r="BX210" s="472"/>
      <c r="BY210" s="472"/>
      <c r="BZ210" s="472"/>
      <c r="CA210" s="472"/>
      <c r="CB210" s="472"/>
      <c r="CC210" s="472"/>
      <c r="CD210" s="472"/>
      <c r="CE210" s="472"/>
      <c r="CF210" s="472"/>
      <c r="CG210" s="472"/>
      <c r="CH210" s="472"/>
      <c r="CI210" s="472"/>
      <c r="CJ210" s="472">
        <v>4</v>
      </c>
      <c r="CK210" s="472"/>
      <c r="CL210" s="472"/>
      <c r="CM210" s="472"/>
      <c r="CN210" s="472"/>
      <c r="CO210" s="472"/>
      <c r="CP210" s="472"/>
      <c r="CQ210" s="472"/>
      <c r="CR210" s="472"/>
      <c r="CS210" s="472"/>
      <c r="CT210" s="472"/>
      <c r="CU210" s="472"/>
      <c r="CV210" s="472"/>
      <c r="CW210" s="472"/>
      <c r="CX210" s="472"/>
      <c r="CY210" s="472"/>
      <c r="CZ210" s="472"/>
      <c r="DA210" s="472"/>
    </row>
    <row r="211" spans="1:105" ht="15" customHeight="1" x14ac:dyDescent="0.25">
      <c r="A211" s="450" t="s">
        <v>26</v>
      </c>
      <c r="B211" s="450"/>
      <c r="C211" s="450"/>
      <c r="D211" s="450"/>
      <c r="E211" s="450"/>
      <c r="F211" s="450"/>
      <c r="G211" s="450"/>
      <c r="H211" s="610" t="s">
        <v>97</v>
      </c>
      <c r="I211" s="611"/>
      <c r="J211" s="611"/>
      <c r="K211" s="611"/>
      <c r="L211" s="611"/>
      <c r="M211" s="611"/>
      <c r="N211" s="611"/>
      <c r="O211" s="611"/>
      <c r="P211" s="611"/>
      <c r="Q211" s="611"/>
      <c r="R211" s="611"/>
      <c r="S211" s="611"/>
      <c r="T211" s="611"/>
      <c r="U211" s="611"/>
      <c r="V211" s="611"/>
      <c r="W211" s="611"/>
      <c r="X211" s="611"/>
      <c r="Y211" s="611"/>
      <c r="Z211" s="611"/>
      <c r="AA211" s="611"/>
      <c r="AB211" s="611"/>
      <c r="AC211" s="611"/>
      <c r="AD211" s="611"/>
      <c r="AE211" s="611"/>
      <c r="AF211" s="611"/>
      <c r="AG211" s="611"/>
      <c r="AH211" s="611"/>
      <c r="AI211" s="611"/>
      <c r="AJ211" s="611"/>
      <c r="AK211" s="611"/>
      <c r="AL211" s="611"/>
      <c r="AM211" s="611"/>
      <c r="AN211" s="611"/>
      <c r="AO211" s="611"/>
      <c r="AP211" s="611"/>
      <c r="AQ211" s="611"/>
      <c r="AR211" s="611"/>
      <c r="AS211" s="611"/>
      <c r="AT211" s="611"/>
      <c r="AU211" s="611"/>
      <c r="AV211" s="611"/>
      <c r="AW211" s="611"/>
      <c r="AX211" s="611"/>
      <c r="AY211" s="611"/>
      <c r="AZ211" s="611"/>
      <c r="BA211" s="611"/>
      <c r="BB211" s="611"/>
      <c r="BC211" s="611"/>
      <c r="BD211" s="611"/>
      <c r="BE211" s="611"/>
      <c r="BF211" s="611"/>
      <c r="BG211" s="611"/>
      <c r="BH211" s="611"/>
      <c r="BI211" s="611"/>
      <c r="BJ211" s="611"/>
      <c r="BK211" s="611"/>
      <c r="BL211" s="611"/>
      <c r="BM211" s="611"/>
      <c r="BN211" s="611"/>
      <c r="BO211" s="611"/>
      <c r="BP211" s="611"/>
      <c r="BQ211" s="611"/>
      <c r="BR211" s="611"/>
      <c r="BS211" s="612"/>
      <c r="BT211" s="404"/>
      <c r="BU211" s="404"/>
      <c r="BV211" s="404"/>
      <c r="BW211" s="404"/>
      <c r="BX211" s="404"/>
      <c r="BY211" s="404"/>
      <c r="BZ211" s="404"/>
      <c r="CA211" s="404"/>
      <c r="CB211" s="404"/>
      <c r="CC211" s="404"/>
      <c r="CD211" s="404"/>
      <c r="CE211" s="404"/>
      <c r="CF211" s="404"/>
      <c r="CG211" s="404"/>
      <c r="CH211" s="404"/>
      <c r="CI211" s="404"/>
      <c r="CJ211" s="589"/>
      <c r="CK211" s="589"/>
      <c r="CL211" s="589"/>
      <c r="CM211" s="589"/>
      <c r="CN211" s="589"/>
      <c r="CO211" s="589"/>
      <c r="CP211" s="589"/>
      <c r="CQ211" s="589"/>
      <c r="CR211" s="589"/>
      <c r="CS211" s="589"/>
      <c r="CT211" s="589"/>
      <c r="CU211" s="589"/>
      <c r="CV211" s="589"/>
      <c r="CW211" s="589"/>
      <c r="CX211" s="589"/>
      <c r="CY211" s="589"/>
      <c r="CZ211" s="589"/>
      <c r="DA211" s="589"/>
    </row>
    <row r="212" spans="1:105" ht="15" customHeight="1" x14ac:dyDescent="0.25">
      <c r="A212" s="411"/>
      <c r="B212" s="411"/>
      <c r="C212" s="411"/>
      <c r="D212" s="411"/>
      <c r="E212" s="411"/>
      <c r="F212" s="411"/>
      <c r="G212" s="411"/>
      <c r="H212" s="552" t="s">
        <v>98</v>
      </c>
      <c r="I212" s="553"/>
      <c r="J212" s="553"/>
      <c r="K212" s="553"/>
      <c r="L212" s="553"/>
      <c r="M212" s="553"/>
      <c r="N212" s="553"/>
      <c r="O212" s="553"/>
      <c r="P212" s="553"/>
      <c r="Q212" s="553"/>
      <c r="R212" s="553"/>
      <c r="S212" s="553"/>
      <c r="T212" s="553"/>
      <c r="U212" s="553"/>
      <c r="V212" s="553"/>
      <c r="W212" s="553"/>
      <c r="X212" s="553"/>
      <c r="Y212" s="553"/>
      <c r="Z212" s="553"/>
      <c r="AA212" s="553"/>
      <c r="AB212" s="553"/>
      <c r="AC212" s="553"/>
      <c r="AD212" s="553"/>
      <c r="AE212" s="553"/>
      <c r="AF212" s="553"/>
      <c r="AG212" s="553"/>
      <c r="AH212" s="553"/>
      <c r="AI212" s="553"/>
      <c r="AJ212" s="553"/>
      <c r="AK212" s="553"/>
      <c r="AL212" s="553"/>
      <c r="AM212" s="553"/>
      <c r="AN212" s="553"/>
      <c r="AO212" s="553"/>
      <c r="AP212" s="553"/>
      <c r="AQ212" s="553"/>
      <c r="AR212" s="553"/>
      <c r="AS212" s="553"/>
      <c r="AT212" s="553"/>
      <c r="AU212" s="553"/>
      <c r="AV212" s="553"/>
      <c r="AW212" s="553"/>
      <c r="AX212" s="553"/>
      <c r="AY212" s="553"/>
      <c r="AZ212" s="553"/>
      <c r="BA212" s="553"/>
      <c r="BB212" s="553"/>
      <c r="BC212" s="553"/>
      <c r="BD212" s="553"/>
      <c r="BE212" s="553"/>
      <c r="BF212" s="553"/>
      <c r="BG212" s="553"/>
      <c r="BH212" s="553"/>
      <c r="BI212" s="553"/>
      <c r="BJ212" s="553"/>
      <c r="BK212" s="553"/>
      <c r="BL212" s="553"/>
      <c r="BM212" s="553"/>
      <c r="BN212" s="553"/>
      <c r="BO212" s="553"/>
      <c r="BP212" s="553"/>
      <c r="BQ212" s="553"/>
      <c r="BR212" s="553"/>
      <c r="BS212" s="554"/>
      <c r="BT212" s="404"/>
      <c r="BU212" s="404"/>
      <c r="BV212" s="404"/>
      <c r="BW212" s="404"/>
      <c r="BX212" s="404"/>
      <c r="BY212" s="404"/>
      <c r="BZ212" s="404"/>
      <c r="CA212" s="404"/>
      <c r="CB212" s="404"/>
      <c r="CC212" s="404"/>
      <c r="CD212" s="404"/>
      <c r="CE212" s="404"/>
      <c r="CF212" s="404"/>
      <c r="CG212" s="404"/>
      <c r="CH212" s="404"/>
      <c r="CI212" s="404"/>
      <c r="CJ212" s="551"/>
      <c r="CK212" s="551"/>
      <c r="CL212" s="551"/>
      <c r="CM212" s="551"/>
      <c r="CN212" s="551"/>
      <c r="CO212" s="551"/>
      <c r="CP212" s="551"/>
      <c r="CQ212" s="551"/>
      <c r="CR212" s="551"/>
      <c r="CS212" s="551"/>
      <c r="CT212" s="551"/>
      <c r="CU212" s="551"/>
      <c r="CV212" s="551"/>
      <c r="CW212" s="551"/>
      <c r="CX212" s="551"/>
      <c r="CY212" s="551"/>
      <c r="CZ212" s="551"/>
      <c r="DA212" s="551"/>
    </row>
    <row r="213" spans="1:105" ht="15" x14ac:dyDescent="0.25">
      <c r="A213" s="411" t="s">
        <v>27</v>
      </c>
      <c r="B213" s="411"/>
      <c r="C213" s="411"/>
      <c r="D213" s="411"/>
      <c r="E213" s="411"/>
      <c r="F213" s="411"/>
      <c r="G213" s="411"/>
      <c r="H213" s="552"/>
      <c r="I213" s="553"/>
      <c r="J213" s="553"/>
      <c r="K213" s="553"/>
      <c r="L213" s="553"/>
      <c r="M213" s="553"/>
      <c r="N213" s="553"/>
      <c r="O213" s="553"/>
      <c r="P213" s="553"/>
      <c r="Q213" s="553"/>
      <c r="R213" s="553"/>
      <c r="S213" s="553"/>
      <c r="T213" s="553"/>
      <c r="U213" s="553"/>
      <c r="V213" s="553"/>
      <c r="W213" s="553"/>
      <c r="X213" s="553"/>
      <c r="Y213" s="553"/>
      <c r="Z213" s="553"/>
      <c r="AA213" s="553"/>
      <c r="AB213" s="553"/>
      <c r="AC213" s="553"/>
      <c r="AD213" s="553"/>
      <c r="AE213" s="553"/>
      <c r="AF213" s="553"/>
      <c r="AG213" s="553"/>
      <c r="AH213" s="553"/>
      <c r="AI213" s="553"/>
      <c r="AJ213" s="553"/>
      <c r="AK213" s="553"/>
      <c r="AL213" s="553"/>
      <c r="AM213" s="553"/>
      <c r="AN213" s="553"/>
      <c r="AO213" s="553"/>
      <c r="AP213" s="553"/>
      <c r="AQ213" s="553"/>
      <c r="AR213" s="553"/>
      <c r="AS213" s="553"/>
      <c r="AT213" s="553"/>
      <c r="AU213" s="553"/>
      <c r="AV213" s="553"/>
      <c r="AW213" s="553"/>
      <c r="AX213" s="553"/>
      <c r="AY213" s="553"/>
      <c r="AZ213" s="553"/>
      <c r="BA213" s="553"/>
      <c r="BB213" s="553"/>
      <c r="BC213" s="553"/>
      <c r="BD213" s="553"/>
      <c r="BE213" s="553"/>
      <c r="BF213" s="553"/>
      <c r="BG213" s="553"/>
      <c r="BH213" s="553"/>
      <c r="BI213" s="553"/>
      <c r="BJ213" s="553"/>
      <c r="BK213" s="553"/>
      <c r="BL213" s="553"/>
      <c r="BM213" s="553"/>
      <c r="BN213" s="553"/>
      <c r="BO213" s="553"/>
      <c r="BP213" s="553"/>
      <c r="BQ213" s="553"/>
      <c r="BR213" s="553"/>
      <c r="BS213" s="554"/>
      <c r="BT213" s="404"/>
      <c r="BU213" s="404"/>
      <c r="BV213" s="404"/>
      <c r="BW213" s="404"/>
      <c r="BX213" s="404"/>
      <c r="BY213" s="404"/>
      <c r="BZ213" s="404"/>
      <c r="CA213" s="404"/>
      <c r="CB213" s="404"/>
      <c r="CC213" s="404"/>
      <c r="CD213" s="404"/>
      <c r="CE213" s="404"/>
      <c r="CF213" s="404"/>
      <c r="CG213" s="404"/>
      <c r="CH213" s="404"/>
      <c r="CI213" s="404"/>
      <c r="CJ213" s="551"/>
      <c r="CK213" s="551"/>
      <c r="CL213" s="551"/>
      <c r="CM213" s="551"/>
      <c r="CN213" s="551"/>
      <c r="CO213" s="551"/>
      <c r="CP213" s="551"/>
      <c r="CQ213" s="551"/>
      <c r="CR213" s="551"/>
      <c r="CS213" s="551"/>
      <c r="CT213" s="551"/>
      <c r="CU213" s="551"/>
      <c r="CV213" s="551"/>
      <c r="CW213" s="551"/>
      <c r="CX213" s="551"/>
      <c r="CY213" s="551"/>
      <c r="CZ213" s="551"/>
      <c r="DA213" s="551"/>
    </row>
    <row r="214" spans="1:105" ht="25.5" customHeight="1" x14ac:dyDescent="0.25">
      <c r="A214" s="411" t="s">
        <v>28</v>
      </c>
      <c r="B214" s="411"/>
      <c r="C214" s="411"/>
      <c r="D214" s="411"/>
      <c r="E214" s="411"/>
      <c r="F214" s="411"/>
      <c r="G214" s="411"/>
      <c r="H214" s="552"/>
      <c r="I214" s="553"/>
      <c r="J214" s="553"/>
      <c r="K214" s="553"/>
      <c r="L214" s="553"/>
      <c r="M214" s="553"/>
      <c r="N214" s="553"/>
      <c r="O214" s="553"/>
      <c r="P214" s="553"/>
      <c r="Q214" s="553"/>
      <c r="R214" s="553"/>
      <c r="S214" s="553"/>
      <c r="T214" s="553"/>
      <c r="U214" s="553"/>
      <c r="V214" s="553"/>
      <c r="W214" s="553"/>
      <c r="X214" s="553"/>
      <c r="Y214" s="553"/>
      <c r="Z214" s="553"/>
      <c r="AA214" s="553"/>
      <c r="AB214" s="553"/>
      <c r="AC214" s="553"/>
      <c r="AD214" s="553"/>
      <c r="AE214" s="553"/>
      <c r="AF214" s="553"/>
      <c r="AG214" s="553"/>
      <c r="AH214" s="553"/>
      <c r="AI214" s="553"/>
      <c r="AJ214" s="553"/>
      <c r="AK214" s="553"/>
      <c r="AL214" s="553"/>
      <c r="AM214" s="553"/>
      <c r="AN214" s="553"/>
      <c r="AO214" s="553"/>
      <c r="AP214" s="553"/>
      <c r="AQ214" s="553"/>
      <c r="AR214" s="553"/>
      <c r="AS214" s="553"/>
      <c r="AT214" s="553"/>
      <c r="AU214" s="553"/>
      <c r="AV214" s="553"/>
      <c r="AW214" s="553"/>
      <c r="AX214" s="553"/>
      <c r="AY214" s="553"/>
      <c r="AZ214" s="553"/>
      <c r="BA214" s="553"/>
      <c r="BB214" s="553"/>
      <c r="BC214" s="553"/>
      <c r="BD214" s="553"/>
      <c r="BE214" s="553"/>
      <c r="BF214" s="553"/>
      <c r="BG214" s="553"/>
      <c r="BH214" s="553"/>
      <c r="BI214" s="553"/>
      <c r="BJ214" s="553"/>
      <c r="BK214" s="553"/>
      <c r="BL214" s="553"/>
      <c r="BM214" s="553"/>
      <c r="BN214" s="553"/>
      <c r="BO214" s="553"/>
      <c r="BP214" s="553"/>
      <c r="BQ214" s="553"/>
      <c r="BR214" s="553"/>
      <c r="BS214" s="554"/>
      <c r="BT214" s="404"/>
      <c r="BU214" s="404"/>
      <c r="BV214" s="404"/>
      <c r="BW214" s="404"/>
      <c r="BX214" s="404"/>
      <c r="BY214" s="404"/>
      <c r="BZ214" s="404"/>
      <c r="CA214" s="404"/>
      <c r="CB214" s="404"/>
      <c r="CC214" s="404"/>
      <c r="CD214" s="404"/>
      <c r="CE214" s="404"/>
      <c r="CF214" s="404"/>
      <c r="CG214" s="404"/>
      <c r="CH214" s="404"/>
      <c r="CI214" s="404"/>
      <c r="CJ214" s="551"/>
      <c r="CK214" s="551"/>
      <c r="CL214" s="551"/>
      <c r="CM214" s="551"/>
      <c r="CN214" s="551"/>
      <c r="CO214" s="551"/>
      <c r="CP214" s="551"/>
      <c r="CQ214" s="551"/>
      <c r="CR214" s="551"/>
      <c r="CS214" s="551"/>
      <c r="CT214" s="551"/>
      <c r="CU214" s="551"/>
      <c r="CV214" s="551"/>
      <c r="CW214" s="551"/>
      <c r="CX214" s="551"/>
      <c r="CY214" s="551"/>
      <c r="CZ214" s="551"/>
      <c r="DA214" s="551"/>
    </row>
    <row r="215" spans="1:105" ht="15" x14ac:dyDescent="0.25">
      <c r="A215" s="411" t="s">
        <v>29</v>
      </c>
      <c r="B215" s="411"/>
      <c r="C215" s="411"/>
      <c r="D215" s="411"/>
      <c r="E215" s="411"/>
      <c r="F215" s="411"/>
      <c r="G215" s="411"/>
      <c r="H215" s="552"/>
      <c r="I215" s="553"/>
      <c r="J215" s="553"/>
      <c r="K215" s="553"/>
      <c r="L215" s="553"/>
      <c r="M215" s="553"/>
      <c r="N215" s="553"/>
      <c r="O215" s="553"/>
      <c r="P215" s="553"/>
      <c r="Q215" s="553"/>
      <c r="R215" s="553"/>
      <c r="S215" s="553"/>
      <c r="T215" s="553"/>
      <c r="U215" s="553"/>
      <c r="V215" s="553"/>
      <c r="W215" s="553"/>
      <c r="X215" s="553"/>
      <c r="Y215" s="553"/>
      <c r="Z215" s="553"/>
      <c r="AA215" s="553"/>
      <c r="AB215" s="553"/>
      <c r="AC215" s="553"/>
      <c r="AD215" s="553"/>
      <c r="AE215" s="553"/>
      <c r="AF215" s="553"/>
      <c r="AG215" s="553"/>
      <c r="AH215" s="553"/>
      <c r="AI215" s="553"/>
      <c r="AJ215" s="553"/>
      <c r="AK215" s="553"/>
      <c r="AL215" s="553"/>
      <c r="AM215" s="553"/>
      <c r="AN215" s="553"/>
      <c r="AO215" s="553"/>
      <c r="AP215" s="553"/>
      <c r="AQ215" s="553"/>
      <c r="AR215" s="553"/>
      <c r="AS215" s="553"/>
      <c r="AT215" s="553"/>
      <c r="AU215" s="553"/>
      <c r="AV215" s="553"/>
      <c r="AW215" s="553"/>
      <c r="AX215" s="553"/>
      <c r="AY215" s="553"/>
      <c r="AZ215" s="553"/>
      <c r="BA215" s="553"/>
      <c r="BB215" s="553"/>
      <c r="BC215" s="553"/>
      <c r="BD215" s="553"/>
      <c r="BE215" s="553"/>
      <c r="BF215" s="553"/>
      <c r="BG215" s="553"/>
      <c r="BH215" s="553"/>
      <c r="BI215" s="553"/>
      <c r="BJ215" s="553"/>
      <c r="BK215" s="553"/>
      <c r="BL215" s="553"/>
      <c r="BM215" s="553"/>
      <c r="BN215" s="553"/>
      <c r="BO215" s="553"/>
      <c r="BP215" s="553"/>
      <c r="BQ215" s="553"/>
      <c r="BR215" s="553"/>
      <c r="BS215" s="554"/>
      <c r="BT215" s="404"/>
      <c r="BU215" s="404"/>
      <c r="BV215" s="404"/>
      <c r="BW215" s="404"/>
      <c r="BX215" s="404"/>
      <c r="BY215" s="404"/>
      <c r="BZ215" s="404"/>
      <c r="CA215" s="404"/>
      <c r="CB215" s="404"/>
      <c r="CC215" s="404"/>
      <c r="CD215" s="404"/>
      <c r="CE215" s="404"/>
      <c r="CF215" s="404"/>
      <c r="CG215" s="404"/>
      <c r="CH215" s="404"/>
      <c r="CI215" s="404"/>
      <c r="CJ215" s="551"/>
      <c r="CK215" s="551"/>
      <c r="CL215" s="551"/>
      <c r="CM215" s="551"/>
      <c r="CN215" s="551"/>
      <c r="CO215" s="551"/>
      <c r="CP215" s="551"/>
      <c r="CQ215" s="551"/>
      <c r="CR215" s="551"/>
      <c r="CS215" s="551"/>
      <c r="CT215" s="551"/>
      <c r="CU215" s="551"/>
      <c r="CV215" s="551"/>
      <c r="CW215" s="551"/>
      <c r="CX215" s="551"/>
      <c r="CY215" s="551"/>
      <c r="CZ215" s="551"/>
      <c r="DA215" s="551"/>
    </row>
    <row r="216" spans="1:105" ht="24.75" customHeight="1" x14ac:dyDescent="0.25">
      <c r="A216" s="411" t="s">
        <v>115</v>
      </c>
      <c r="B216" s="411"/>
      <c r="C216" s="411"/>
      <c r="D216" s="411"/>
      <c r="E216" s="411"/>
      <c r="F216" s="411"/>
      <c r="G216" s="411"/>
      <c r="H216" s="552"/>
      <c r="I216" s="553"/>
      <c r="J216" s="553"/>
      <c r="K216" s="553"/>
      <c r="L216" s="553"/>
      <c r="M216" s="553"/>
      <c r="N216" s="553"/>
      <c r="O216" s="553"/>
      <c r="P216" s="553"/>
      <c r="Q216" s="553"/>
      <c r="R216" s="553"/>
      <c r="S216" s="553"/>
      <c r="T216" s="553"/>
      <c r="U216" s="553"/>
      <c r="V216" s="553"/>
      <c r="W216" s="553"/>
      <c r="X216" s="553"/>
      <c r="Y216" s="553"/>
      <c r="Z216" s="553"/>
      <c r="AA216" s="553"/>
      <c r="AB216" s="553"/>
      <c r="AC216" s="553"/>
      <c r="AD216" s="553"/>
      <c r="AE216" s="553"/>
      <c r="AF216" s="553"/>
      <c r="AG216" s="553"/>
      <c r="AH216" s="553"/>
      <c r="AI216" s="553"/>
      <c r="AJ216" s="553"/>
      <c r="AK216" s="553"/>
      <c r="AL216" s="553"/>
      <c r="AM216" s="553"/>
      <c r="AN216" s="553"/>
      <c r="AO216" s="553"/>
      <c r="AP216" s="553"/>
      <c r="AQ216" s="553"/>
      <c r="AR216" s="553"/>
      <c r="AS216" s="553"/>
      <c r="AT216" s="553"/>
      <c r="AU216" s="553"/>
      <c r="AV216" s="553"/>
      <c r="AW216" s="553"/>
      <c r="AX216" s="553"/>
      <c r="AY216" s="553"/>
      <c r="AZ216" s="553"/>
      <c r="BA216" s="553"/>
      <c r="BB216" s="553"/>
      <c r="BC216" s="553"/>
      <c r="BD216" s="553"/>
      <c r="BE216" s="553"/>
      <c r="BF216" s="553"/>
      <c r="BG216" s="553"/>
      <c r="BH216" s="553"/>
      <c r="BI216" s="553"/>
      <c r="BJ216" s="553"/>
      <c r="BK216" s="553"/>
      <c r="BL216" s="553"/>
      <c r="BM216" s="553"/>
      <c r="BN216" s="553"/>
      <c r="BO216" s="553"/>
      <c r="BP216" s="553"/>
      <c r="BQ216" s="553"/>
      <c r="BR216" s="553"/>
      <c r="BS216" s="554"/>
      <c r="BT216" s="404"/>
      <c r="BU216" s="404"/>
      <c r="BV216" s="404"/>
      <c r="BW216" s="404"/>
      <c r="BX216" s="404"/>
      <c r="BY216" s="404"/>
      <c r="BZ216" s="404"/>
      <c r="CA216" s="404"/>
      <c r="CB216" s="404"/>
      <c r="CC216" s="404"/>
      <c r="CD216" s="404"/>
      <c r="CE216" s="404"/>
      <c r="CF216" s="404"/>
      <c r="CG216" s="404"/>
      <c r="CH216" s="404"/>
      <c r="CI216" s="404"/>
      <c r="CJ216" s="551"/>
      <c r="CK216" s="551"/>
      <c r="CL216" s="551"/>
      <c r="CM216" s="551"/>
      <c r="CN216" s="551"/>
      <c r="CO216" s="551"/>
      <c r="CP216" s="551"/>
      <c r="CQ216" s="551"/>
      <c r="CR216" s="551"/>
      <c r="CS216" s="551"/>
      <c r="CT216" s="551"/>
      <c r="CU216" s="551"/>
      <c r="CV216" s="551"/>
      <c r="CW216" s="551"/>
      <c r="CX216" s="551"/>
      <c r="CY216" s="551"/>
      <c r="CZ216" s="551"/>
      <c r="DA216" s="551"/>
    </row>
    <row r="217" spans="1:105" ht="24.75" customHeight="1" x14ac:dyDescent="0.25">
      <c r="A217" s="411" t="s">
        <v>116</v>
      </c>
      <c r="B217" s="411"/>
      <c r="C217" s="411"/>
      <c r="D217" s="411"/>
      <c r="E217" s="411"/>
      <c r="F217" s="411"/>
      <c r="G217" s="411"/>
      <c r="H217" s="552"/>
      <c r="I217" s="553"/>
      <c r="J217" s="553"/>
      <c r="K217" s="553"/>
      <c r="L217" s="553"/>
      <c r="M217" s="553"/>
      <c r="N217" s="553"/>
      <c r="O217" s="553"/>
      <c r="P217" s="553"/>
      <c r="Q217" s="553"/>
      <c r="R217" s="553"/>
      <c r="S217" s="553"/>
      <c r="T217" s="553"/>
      <c r="U217" s="553"/>
      <c r="V217" s="553"/>
      <c r="W217" s="553"/>
      <c r="X217" s="553"/>
      <c r="Y217" s="553"/>
      <c r="Z217" s="553"/>
      <c r="AA217" s="553"/>
      <c r="AB217" s="553"/>
      <c r="AC217" s="553"/>
      <c r="AD217" s="553"/>
      <c r="AE217" s="553"/>
      <c r="AF217" s="553"/>
      <c r="AG217" s="553"/>
      <c r="AH217" s="553"/>
      <c r="AI217" s="553"/>
      <c r="AJ217" s="553"/>
      <c r="AK217" s="553"/>
      <c r="AL217" s="553"/>
      <c r="AM217" s="553"/>
      <c r="AN217" s="553"/>
      <c r="AO217" s="553"/>
      <c r="AP217" s="553"/>
      <c r="AQ217" s="553"/>
      <c r="AR217" s="553"/>
      <c r="AS217" s="553"/>
      <c r="AT217" s="553"/>
      <c r="AU217" s="553"/>
      <c r="AV217" s="553"/>
      <c r="AW217" s="553"/>
      <c r="AX217" s="553"/>
      <c r="AY217" s="553"/>
      <c r="AZ217" s="553"/>
      <c r="BA217" s="553"/>
      <c r="BB217" s="553"/>
      <c r="BC217" s="553"/>
      <c r="BD217" s="553"/>
      <c r="BE217" s="553"/>
      <c r="BF217" s="553"/>
      <c r="BG217" s="553"/>
      <c r="BH217" s="553"/>
      <c r="BI217" s="553"/>
      <c r="BJ217" s="553"/>
      <c r="BK217" s="553"/>
      <c r="BL217" s="553"/>
      <c r="BM217" s="553"/>
      <c r="BN217" s="553"/>
      <c r="BO217" s="553"/>
      <c r="BP217" s="553"/>
      <c r="BQ217" s="553"/>
      <c r="BR217" s="553"/>
      <c r="BS217" s="554"/>
      <c r="BT217" s="404"/>
      <c r="BU217" s="404"/>
      <c r="BV217" s="404"/>
      <c r="BW217" s="404"/>
      <c r="BX217" s="404"/>
      <c r="BY217" s="404"/>
      <c r="BZ217" s="404"/>
      <c r="CA217" s="404"/>
      <c r="CB217" s="404"/>
      <c r="CC217" s="404"/>
      <c r="CD217" s="404"/>
      <c r="CE217" s="404"/>
      <c r="CF217" s="404"/>
      <c r="CG217" s="404"/>
      <c r="CH217" s="404"/>
      <c r="CI217" s="404"/>
      <c r="CJ217" s="551"/>
      <c r="CK217" s="551"/>
      <c r="CL217" s="551"/>
      <c r="CM217" s="551"/>
      <c r="CN217" s="551"/>
      <c r="CO217" s="551"/>
      <c r="CP217" s="551"/>
      <c r="CQ217" s="551"/>
      <c r="CR217" s="551"/>
      <c r="CS217" s="551"/>
      <c r="CT217" s="551"/>
      <c r="CU217" s="551"/>
      <c r="CV217" s="551"/>
      <c r="CW217" s="551"/>
      <c r="CX217" s="551"/>
      <c r="CY217" s="551"/>
      <c r="CZ217" s="551"/>
      <c r="DA217" s="551"/>
    </row>
    <row r="218" spans="1:105" ht="36.75" customHeight="1" x14ac:dyDescent="0.25">
      <c r="A218" s="450" t="s">
        <v>30</v>
      </c>
      <c r="B218" s="450"/>
      <c r="C218" s="450"/>
      <c r="D218" s="450"/>
      <c r="E218" s="450"/>
      <c r="F218" s="450"/>
      <c r="G218" s="450"/>
      <c r="H218" s="610" t="s">
        <v>114</v>
      </c>
      <c r="I218" s="611"/>
      <c r="J218" s="611"/>
      <c r="K218" s="611"/>
      <c r="L218" s="611"/>
      <c r="M218" s="611"/>
      <c r="N218" s="611"/>
      <c r="O218" s="611"/>
      <c r="P218" s="611"/>
      <c r="Q218" s="611"/>
      <c r="R218" s="611"/>
      <c r="S218" s="611"/>
      <c r="T218" s="611"/>
      <c r="U218" s="611"/>
      <c r="V218" s="611"/>
      <c r="W218" s="611"/>
      <c r="X218" s="611"/>
      <c r="Y218" s="611"/>
      <c r="Z218" s="611"/>
      <c r="AA218" s="611"/>
      <c r="AB218" s="611"/>
      <c r="AC218" s="611"/>
      <c r="AD218" s="611"/>
      <c r="AE218" s="611"/>
      <c r="AF218" s="611"/>
      <c r="AG218" s="611"/>
      <c r="AH218" s="611"/>
      <c r="AI218" s="611"/>
      <c r="AJ218" s="611"/>
      <c r="AK218" s="611"/>
      <c r="AL218" s="611"/>
      <c r="AM218" s="611"/>
      <c r="AN218" s="611"/>
      <c r="AO218" s="611"/>
      <c r="AP218" s="611"/>
      <c r="AQ218" s="611"/>
      <c r="AR218" s="611"/>
      <c r="AS218" s="611"/>
      <c r="AT218" s="611"/>
      <c r="AU218" s="611"/>
      <c r="AV218" s="611"/>
      <c r="AW218" s="611"/>
      <c r="AX218" s="611"/>
      <c r="AY218" s="611"/>
      <c r="AZ218" s="611"/>
      <c r="BA218" s="611"/>
      <c r="BB218" s="611"/>
      <c r="BC218" s="611"/>
      <c r="BD218" s="611"/>
      <c r="BE218" s="611"/>
      <c r="BF218" s="611"/>
      <c r="BG218" s="611"/>
      <c r="BH218" s="611"/>
      <c r="BI218" s="611"/>
      <c r="BJ218" s="611"/>
      <c r="BK218" s="611"/>
      <c r="BL218" s="611"/>
      <c r="BM218" s="611"/>
      <c r="BN218" s="611"/>
      <c r="BO218" s="611"/>
      <c r="BP218" s="611"/>
      <c r="BQ218" s="611"/>
      <c r="BR218" s="611"/>
      <c r="BS218" s="612"/>
      <c r="BT218" s="404"/>
      <c r="BU218" s="404"/>
      <c r="BV218" s="404"/>
      <c r="BW218" s="404"/>
      <c r="BX218" s="404"/>
      <c r="BY218" s="404"/>
      <c r="BZ218" s="404"/>
      <c r="CA218" s="404"/>
      <c r="CB218" s="404"/>
      <c r="CC218" s="404"/>
      <c r="CD218" s="404"/>
      <c r="CE218" s="404"/>
      <c r="CF218" s="404"/>
      <c r="CG218" s="404"/>
      <c r="CH218" s="404"/>
      <c r="CI218" s="404"/>
      <c r="CJ218" s="427"/>
      <c r="CK218" s="427"/>
      <c r="CL218" s="427"/>
      <c r="CM218" s="427"/>
      <c r="CN218" s="427"/>
      <c r="CO218" s="427"/>
      <c r="CP218" s="427"/>
      <c r="CQ218" s="427"/>
      <c r="CR218" s="427"/>
      <c r="CS218" s="427"/>
      <c r="CT218" s="427"/>
      <c r="CU218" s="427"/>
      <c r="CV218" s="427"/>
      <c r="CW218" s="427"/>
      <c r="CX218" s="427"/>
      <c r="CY218" s="427"/>
      <c r="CZ218" s="427"/>
      <c r="DA218" s="427"/>
    </row>
    <row r="219" spans="1:105" ht="15" x14ac:dyDescent="0.25">
      <c r="A219" s="411" t="s">
        <v>31</v>
      </c>
      <c r="B219" s="411"/>
      <c r="C219" s="411"/>
      <c r="D219" s="411"/>
      <c r="E219" s="411"/>
      <c r="F219" s="411"/>
      <c r="G219" s="411"/>
      <c r="H219" s="552"/>
      <c r="I219" s="553"/>
      <c r="J219" s="553"/>
      <c r="K219" s="553"/>
      <c r="L219" s="553"/>
      <c r="M219" s="553"/>
      <c r="N219" s="553"/>
      <c r="O219" s="553"/>
      <c r="P219" s="553"/>
      <c r="Q219" s="553"/>
      <c r="R219" s="553"/>
      <c r="S219" s="553"/>
      <c r="T219" s="553"/>
      <c r="U219" s="553"/>
      <c r="V219" s="553"/>
      <c r="W219" s="553"/>
      <c r="X219" s="553"/>
      <c r="Y219" s="553"/>
      <c r="Z219" s="553"/>
      <c r="AA219" s="553"/>
      <c r="AB219" s="553"/>
      <c r="AC219" s="553"/>
      <c r="AD219" s="553"/>
      <c r="AE219" s="553"/>
      <c r="AF219" s="553"/>
      <c r="AG219" s="553"/>
      <c r="AH219" s="553"/>
      <c r="AI219" s="553"/>
      <c r="AJ219" s="553"/>
      <c r="AK219" s="553"/>
      <c r="AL219" s="553"/>
      <c r="AM219" s="553"/>
      <c r="AN219" s="553"/>
      <c r="AO219" s="553"/>
      <c r="AP219" s="553"/>
      <c r="AQ219" s="553"/>
      <c r="AR219" s="553"/>
      <c r="AS219" s="553"/>
      <c r="AT219" s="553"/>
      <c r="AU219" s="553"/>
      <c r="AV219" s="553"/>
      <c r="AW219" s="553"/>
      <c r="AX219" s="553"/>
      <c r="AY219" s="553"/>
      <c r="AZ219" s="553"/>
      <c r="BA219" s="553"/>
      <c r="BB219" s="553"/>
      <c r="BC219" s="553"/>
      <c r="BD219" s="553"/>
      <c r="BE219" s="553"/>
      <c r="BF219" s="553"/>
      <c r="BG219" s="553"/>
      <c r="BH219" s="553"/>
      <c r="BI219" s="553"/>
      <c r="BJ219" s="553"/>
      <c r="BK219" s="553"/>
      <c r="BL219" s="553"/>
      <c r="BM219" s="553"/>
      <c r="BN219" s="553"/>
      <c r="BO219" s="553"/>
      <c r="BP219" s="553"/>
      <c r="BQ219" s="553"/>
      <c r="BR219" s="553"/>
      <c r="BS219" s="554"/>
      <c r="BT219" s="404"/>
      <c r="BU219" s="404"/>
      <c r="BV219" s="404"/>
      <c r="BW219" s="404"/>
      <c r="BX219" s="404"/>
      <c r="BY219" s="404"/>
      <c r="BZ219" s="404"/>
      <c r="CA219" s="404"/>
      <c r="CB219" s="404"/>
      <c r="CC219" s="404"/>
      <c r="CD219" s="404"/>
      <c r="CE219" s="404"/>
      <c r="CF219" s="404"/>
      <c r="CG219" s="404"/>
      <c r="CH219" s="404"/>
      <c r="CI219" s="404"/>
      <c r="CJ219" s="551"/>
      <c r="CK219" s="551"/>
      <c r="CL219" s="551"/>
      <c r="CM219" s="551"/>
      <c r="CN219" s="551"/>
      <c r="CO219" s="551"/>
      <c r="CP219" s="551"/>
      <c r="CQ219" s="551"/>
      <c r="CR219" s="551"/>
      <c r="CS219" s="551"/>
      <c r="CT219" s="551"/>
      <c r="CU219" s="551"/>
      <c r="CV219" s="551"/>
      <c r="CW219" s="551"/>
      <c r="CX219" s="551"/>
      <c r="CY219" s="551"/>
      <c r="CZ219" s="551"/>
      <c r="DA219" s="551"/>
    </row>
    <row r="220" spans="1:105" ht="15" x14ac:dyDescent="0.25">
      <c r="A220" s="411" t="s">
        <v>32</v>
      </c>
      <c r="B220" s="411"/>
      <c r="C220" s="411"/>
      <c r="D220" s="411"/>
      <c r="E220" s="411"/>
      <c r="F220" s="411"/>
      <c r="G220" s="411"/>
      <c r="H220" s="552"/>
      <c r="I220" s="553"/>
      <c r="J220" s="553"/>
      <c r="K220" s="553"/>
      <c r="L220" s="553"/>
      <c r="M220" s="553"/>
      <c r="N220" s="553"/>
      <c r="O220" s="553"/>
      <c r="P220" s="553"/>
      <c r="Q220" s="553"/>
      <c r="R220" s="553"/>
      <c r="S220" s="553"/>
      <c r="T220" s="553"/>
      <c r="U220" s="553"/>
      <c r="V220" s="553"/>
      <c r="W220" s="553"/>
      <c r="X220" s="553"/>
      <c r="Y220" s="553"/>
      <c r="Z220" s="553"/>
      <c r="AA220" s="553"/>
      <c r="AB220" s="553"/>
      <c r="AC220" s="553"/>
      <c r="AD220" s="553"/>
      <c r="AE220" s="553"/>
      <c r="AF220" s="553"/>
      <c r="AG220" s="553"/>
      <c r="AH220" s="553"/>
      <c r="AI220" s="553"/>
      <c r="AJ220" s="553"/>
      <c r="AK220" s="553"/>
      <c r="AL220" s="553"/>
      <c r="AM220" s="553"/>
      <c r="AN220" s="553"/>
      <c r="AO220" s="553"/>
      <c r="AP220" s="553"/>
      <c r="AQ220" s="553"/>
      <c r="AR220" s="553"/>
      <c r="AS220" s="553"/>
      <c r="AT220" s="553"/>
      <c r="AU220" s="553"/>
      <c r="AV220" s="553"/>
      <c r="AW220" s="553"/>
      <c r="AX220" s="553"/>
      <c r="AY220" s="553"/>
      <c r="AZ220" s="553"/>
      <c r="BA220" s="553"/>
      <c r="BB220" s="553"/>
      <c r="BC220" s="553"/>
      <c r="BD220" s="553"/>
      <c r="BE220" s="553"/>
      <c r="BF220" s="553"/>
      <c r="BG220" s="553"/>
      <c r="BH220" s="553"/>
      <c r="BI220" s="553"/>
      <c r="BJ220" s="553"/>
      <c r="BK220" s="553"/>
      <c r="BL220" s="553"/>
      <c r="BM220" s="553"/>
      <c r="BN220" s="553"/>
      <c r="BO220" s="553"/>
      <c r="BP220" s="553"/>
      <c r="BQ220" s="553"/>
      <c r="BR220" s="553"/>
      <c r="BS220" s="554"/>
      <c r="BT220" s="404"/>
      <c r="BU220" s="404"/>
      <c r="BV220" s="404"/>
      <c r="BW220" s="404"/>
      <c r="BX220" s="404"/>
      <c r="BY220" s="404"/>
      <c r="BZ220" s="404"/>
      <c r="CA220" s="404"/>
      <c r="CB220" s="404"/>
      <c r="CC220" s="404"/>
      <c r="CD220" s="404"/>
      <c r="CE220" s="404"/>
      <c r="CF220" s="404"/>
      <c r="CG220" s="404"/>
      <c r="CH220" s="404"/>
      <c r="CI220" s="404"/>
      <c r="CJ220" s="551"/>
      <c r="CK220" s="551"/>
      <c r="CL220" s="551"/>
      <c r="CM220" s="551"/>
      <c r="CN220" s="551"/>
      <c r="CO220" s="551"/>
      <c r="CP220" s="551"/>
      <c r="CQ220" s="551"/>
      <c r="CR220" s="551"/>
      <c r="CS220" s="551"/>
      <c r="CT220" s="551"/>
      <c r="CU220" s="551"/>
      <c r="CV220" s="551"/>
      <c r="CW220" s="551"/>
      <c r="CX220" s="551"/>
      <c r="CY220" s="551"/>
      <c r="CZ220" s="551"/>
      <c r="DA220" s="551"/>
    </row>
    <row r="221" spans="1:105" ht="15" x14ac:dyDescent="0.25">
      <c r="A221" s="411" t="s">
        <v>33</v>
      </c>
      <c r="B221" s="411"/>
      <c r="C221" s="411"/>
      <c r="D221" s="411"/>
      <c r="E221" s="411"/>
      <c r="F221" s="411"/>
      <c r="G221" s="411"/>
      <c r="H221" s="552"/>
      <c r="I221" s="553"/>
      <c r="J221" s="553"/>
      <c r="K221" s="553"/>
      <c r="L221" s="553"/>
      <c r="M221" s="553"/>
      <c r="N221" s="553"/>
      <c r="O221" s="553"/>
      <c r="P221" s="553"/>
      <c r="Q221" s="553"/>
      <c r="R221" s="553"/>
      <c r="S221" s="553"/>
      <c r="T221" s="553"/>
      <c r="U221" s="553"/>
      <c r="V221" s="553"/>
      <c r="W221" s="553"/>
      <c r="X221" s="553"/>
      <c r="Y221" s="553"/>
      <c r="Z221" s="553"/>
      <c r="AA221" s="553"/>
      <c r="AB221" s="553"/>
      <c r="AC221" s="553"/>
      <c r="AD221" s="553"/>
      <c r="AE221" s="553"/>
      <c r="AF221" s="553"/>
      <c r="AG221" s="553"/>
      <c r="AH221" s="553"/>
      <c r="AI221" s="553"/>
      <c r="AJ221" s="553"/>
      <c r="AK221" s="553"/>
      <c r="AL221" s="553"/>
      <c r="AM221" s="553"/>
      <c r="AN221" s="553"/>
      <c r="AO221" s="553"/>
      <c r="AP221" s="553"/>
      <c r="AQ221" s="553"/>
      <c r="AR221" s="553"/>
      <c r="AS221" s="553"/>
      <c r="AT221" s="553"/>
      <c r="AU221" s="553"/>
      <c r="AV221" s="553"/>
      <c r="AW221" s="553"/>
      <c r="AX221" s="553"/>
      <c r="AY221" s="553"/>
      <c r="AZ221" s="553"/>
      <c r="BA221" s="553"/>
      <c r="BB221" s="553"/>
      <c r="BC221" s="553"/>
      <c r="BD221" s="553"/>
      <c r="BE221" s="553"/>
      <c r="BF221" s="553"/>
      <c r="BG221" s="553"/>
      <c r="BH221" s="553"/>
      <c r="BI221" s="553"/>
      <c r="BJ221" s="553"/>
      <c r="BK221" s="553"/>
      <c r="BL221" s="553"/>
      <c r="BM221" s="553"/>
      <c r="BN221" s="553"/>
      <c r="BO221" s="553"/>
      <c r="BP221" s="553"/>
      <c r="BQ221" s="553"/>
      <c r="BR221" s="553"/>
      <c r="BS221" s="554"/>
      <c r="BT221" s="404"/>
      <c r="BU221" s="404"/>
      <c r="BV221" s="404"/>
      <c r="BW221" s="404"/>
      <c r="BX221" s="404"/>
      <c r="BY221" s="404"/>
      <c r="BZ221" s="404"/>
      <c r="CA221" s="404"/>
      <c r="CB221" s="404"/>
      <c r="CC221" s="404"/>
      <c r="CD221" s="404"/>
      <c r="CE221" s="404"/>
      <c r="CF221" s="404"/>
      <c r="CG221" s="404"/>
      <c r="CH221" s="404"/>
      <c r="CI221" s="404"/>
      <c r="CJ221" s="551"/>
      <c r="CK221" s="551"/>
      <c r="CL221" s="551"/>
      <c r="CM221" s="551"/>
      <c r="CN221" s="551"/>
      <c r="CO221" s="551"/>
      <c r="CP221" s="551"/>
      <c r="CQ221" s="551"/>
      <c r="CR221" s="551"/>
      <c r="CS221" s="551"/>
      <c r="CT221" s="551"/>
      <c r="CU221" s="551"/>
      <c r="CV221" s="551"/>
      <c r="CW221" s="551"/>
      <c r="CX221" s="551"/>
      <c r="CY221" s="551"/>
      <c r="CZ221" s="551"/>
      <c r="DA221" s="551"/>
    </row>
    <row r="222" spans="1:105" ht="15" customHeight="1" x14ac:dyDescent="0.25">
      <c r="A222" s="411" t="s">
        <v>34</v>
      </c>
      <c r="B222" s="411"/>
      <c r="C222" s="411"/>
      <c r="D222" s="411"/>
      <c r="E222" s="411"/>
      <c r="F222" s="411"/>
      <c r="G222" s="411"/>
      <c r="H222" s="552"/>
      <c r="I222" s="553"/>
      <c r="J222" s="553"/>
      <c r="K222" s="553"/>
      <c r="L222" s="553"/>
      <c r="M222" s="553"/>
      <c r="N222" s="553"/>
      <c r="O222" s="553"/>
      <c r="P222" s="553"/>
      <c r="Q222" s="553"/>
      <c r="R222" s="553"/>
      <c r="S222" s="553"/>
      <c r="T222" s="553"/>
      <c r="U222" s="553"/>
      <c r="V222" s="553"/>
      <c r="W222" s="553"/>
      <c r="X222" s="553"/>
      <c r="Y222" s="553"/>
      <c r="Z222" s="553"/>
      <c r="AA222" s="553"/>
      <c r="AB222" s="553"/>
      <c r="AC222" s="553"/>
      <c r="AD222" s="553"/>
      <c r="AE222" s="553"/>
      <c r="AF222" s="553"/>
      <c r="AG222" s="553"/>
      <c r="AH222" s="553"/>
      <c r="AI222" s="553"/>
      <c r="AJ222" s="553"/>
      <c r="AK222" s="553"/>
      <c r="AL222" s="553"/>
      <c r="AM222" s="553"/>
      <c r="AN222" s="553"/>
      <c r="AO222" s="553"/>
      <c r="AP222" s="553"/>
      <c r="AQ222" s="553"/>
      <c r="AR222" s="553"/>
      <c r="AS222" s="553"/>
      <c r="AT222" s="553"/>
      <c r="AU222" s="553"/>
      <c r="AV222" s="553"/>
      <c r="AW222" s="553"/>
      <c r="AX222" s="553"/>
      <c r="AY222" s="553"/>
      <c r="AZ222" s="553"/>
      <c r="BA222" s="553"/>
      <c r="BB222" s="553"/>
      <c r="BC222" s="553"/>
      <c r="BD222" s="553"/>
      <c r="BE222" s="553"/>
      <c r="BF222" s="553"/>
      <c r="BG222" s="553"/>
      <c r="BH222" s="553"/>
      <c r="BI222" s="553"/>
      <c r="BJ222" s="553"/>
      <c r="BK222" s="553"/>
      <c r="BL222" s="553"/>
      <c r="BM222" s="553"/>
      <c r="BN222" s="553"/>
      <c r="BO222" s="553"/>
      <c r="BP222" s="553"/>
      <c r="BQ222" s="553"/>
      <c r="BR222" s="553"/>
      <c r="BS222" s="554"/>
      <c r="BT222" s="404"/>
      <c r="BU222" s="404"/>
      <c r="BV222" s="404"/>
      <c r="BW222" s="404"/>
      <c r="BX222" s="404"/>
      <c r="BY222" s="404"/>
      <c r="BZ222" s="404"/>
      <c r="CA222" s="404"/>
      <c r="CB222" s="404"/>
      <c r="CC222" s="404"/>
      <c r="CD222" s="404"/>
      <c r="CE222" s="404"/>
      <c r="CF222" s="404"/>
      <c r="CG222" s="404"/>
      <c r="CH222" s="404"/>
      <c r="CI222" s="404"/>
      <c r="CJ222" s="551"/>
      <c r="CK222" s="551"/>
      <c r="CL222" s="551"/>
      <c r="CM222" s="551"/>
      <c r="CN222" s="551"/>
      <c r="CO222" s="551"/>
      <c r="CP222" s="551"/>
      <c r="CQ222" s="551"/>
      <c r="CR222" s="551"/>
      <c r="CS222" s="551"/>
      <c r="CT222" s="551"/>
      <c r="CU222" s="551"/>
      <c r="CV222" s="551"/>
      <c r="CW222" s="551"/>
      <c r="CX222" s="551"/>
      <c r="CY222" s="551"/>
      <c r="CZ222" s="551"/>
      <c r="DA222" s="551"/>
    </row>
    <row r="223" spans="1:105" ht="15" customHeight="1" x14ac:dyDescent="0.25">
      <c r="A223" s="411" t="s">
        <v>35</v>
      </c>
      <c r="B223" s="411"/>
      <c r="C223" s="411"/>
      <c r="D223" s="411"/>
      <c r="E223" s="411"/>
      <c r="F223" s="411"/>
      <c r="G223" s="411"/>
      <c r="H223" s="552"/>
      <c r="I223" s="553"/>
      <c r="J223" s="553"/>
      <c r="K223" s="553"/>
      <c r="L223" s="553"/>
      <c r="M223" s="553"/>
      <c r="N223" s="553"/>
      <c r="O223" s="553"/>
      <c r="P223" s="553"/>
      <c r="Q223" s="553"/>
      <c r="R223" s="553"/>
      <c r="S223" s="553"/>
      <c r="T223" s="553"/>
      <c r="U223" s="553"/>
      <c r="V223" s="553"/>
      <c r="W223" s="553"/>
      <c r="X223" s="553"/>
      <c r="Y223" s="553"/>
      <c r="Z223" s="553"/>
      <c r="AA223" s="553"/>
      <c r="AB223" s="553"/>
      <c r="AC223" s="553"/>
      <c r="AD223" s="553"/>
      <c r="AE223" s="553"/>
      <c r="AF223" s="553"/>
      <c r="AG223" s="553"/>
      <c r="AH223" s="553"/>
      <c r="AI223" s="553"/>
      <c r="AJ223" s="553"/>
      <c r="AK223" s="553"/>
      <c r="AL223" s="553"/>
      <c r="AM223" s="553"/>
      <c r="AN223" s="553"/>
      <c r="AO223" s="553"/>
      <c r="AP223" s="553"/>
      <c r="AQ223" s="553"/>
      <c r="AR223" s="553"/>
      <c r="AS223" s="553"/>
      <c r="AT223" s="553"/>
      <c r="AU223" s="553"/>
      <c r="AV223" s="553"/>
      <c r="AW223" s="553"/>
      <c r="AX223" s="553"/>
      <c r="AY223" s="553"/>
      <c r="AZ223" s="553"/>
      <c r="BA223" s="553"/>
      <c r="BB223" s="553"/>
      <c r="BC223" s="553"/>
      <c r="BD223" s="553"/>
      <c r="BE223" s="553"/>
      <c r="BF223" s="553"/>
      <c r="BG223" s="553"/>
      <c r="BH223" s="553"/>
      <c r="BI223" s="553"/>
      <c r="BJ223" s="553"/>
      <c r="BK223" s="553"/>
      <c r="BL223" s="553"/>
      <c r="BM223" s="553"/>
      <c r="BN223" s="553"/>
      <c r="BO223" s="553"/>
      <c r="BP223" s="553"/>
      <c r="BQ223" s="553"/>
      <c r="BR223" s="553"/>
      <c r="BS223" s="554"/>
      <c r="BT223" s="404"/>
      <c r="BU223" s="404"/>
      <c r="BV223" s="404"/>
      <c r="BW223" s="404"/>
      <c r="BX223" s="404"/>
      <c r="BY223" s="404"/>
      <c r="BZ223" s="404"/>
      <c r="CA223" s="404"/>
      <c r="CB223" s="404"/>
      <c r="CC223" s="404"/>
      <c r="CD223" s="404"/>
      <c r="CE223" s="404"/>
      <c r="CF223" s="404"/>
      <c r="CG223" s="404"/>
      <c r="CH223" s="404"/>
      <c r="CI223" s="404"/>
      <c r="CJ223" s="551"/>
      <c r="CK223" s="551"/>
      <c r="CL223" s="551"/>
      <c r="CM223" s="551"/>
      <c r="CN223" s="551"/>
      <c r="CO223" s="551"/>
      <c r="CP223" s="551"/>
      <c r="CQ223" s="551"/>
      <c r="CR223" s="551"/>
      <c r="CS223" s="551"/>
      <c r="CT223" s="551"/>
      <c r="CU223" s="551"/>
      <c r="CV223" s="551"/>
      <c r="CW223" s="551"/>
      <c r="CX223" s="551"/>
      <c r="CY223" s="551"/>
      <c r="CZ223" s="551"/>
      <c r="DA223" s="551"/>
    </row>
    <row r="224" spans="1:105" ht="15" customHeight="1" x14ac:dyDescent="0.25">
      <c r="A224" s="411" t="s">
        <v>35</v>
      </c>
      <c r="B224" s="411"/>
      <c r="C224" s="411"/>
      <c r="D224" s="411"/>
      <c r="E224" s="411"/>
      <c r="F224" s="411"/>
      <c r="G224" s="411"/>
      <c r="H224" s="490" t="s">
        <v>7</v>
      </c>
      <c r="I224" s="491"/>
      <c r="J224" s="491"/>
      <c r="K224" s="491"/>
      <c r="L224" s="491"/>
      <c r="M224" s="491"/>
      <c r="N224" s="491"/>
      <c r="O224" s="491"/>
      <c r="P224" s="491"/>
      <c r="Q224" s="491"/>
      <c r="R224" s="491"/>
      <c r="S224" s="491"/>
      <c r="T224" s="491"/>
      <c r="U224" s="491"/>
      <c r="V224" s="491"/>
      <c r="W224" s="491"/>
      <c r="X224" s="491"/>
      <c r="Y224" s="491"/>
      <c r="Z224" s="491"/>
      <c r="AA224" s="491"/>
      <c r="AB224" s="491"/>
      <c r="AC224" s="491"/>
      <c r="AD224" s="491"/>
      <c r="AE224" s="491"/>
      <c r="AF224" s="491"/>
      <c r="AG224" s="491"/>
      <c r="AH224" s="491"/>
      <c r="AI224" s="491"/>
      <c r="AJ224" s="491"/>
      <c r="AK224" s="491"/>
      <c r="AL224" s="491"/>
      <c r="AM224" s="491"/>
      <c r="AN224" s="491"/>
      <c r="AO224" s="491"/>
      <c r="AP224" s="491"/>
      <c r="AQ224" s="491"/>
      <c r="AR224" s="491"/>
      <c r="AS224" s="491"/>
      <c r="AT224" s="491"/>
      <c r="AU224" s="491"/>
      <c r="AV224" s="491"/>
      <c r="AW224" s="491"/>
      <c r="AX224" s="491"/>
      <c r="AY224" s="491"/>
      <c r="AZ224" s="491"/>
      <c r="BA224" s="491"/>
      <c r="BB224" s="491"/>
      <c r="BC224" s="491"/>
      <c r="BD224" s="491"/>
      <c r="BE224" s="491"/>
      <c r="BF224" s="491"/>
      <c r="BG224" s="491"/>
      <c r="BH224" s="491"/>
      <c r="BI224" s="491"/>
      <c r="BJ224" s="491"/>
      <c r="BK224" s="491"/>
      <c r="BL224" s="491"/>
      <c r="BM224" s="491"/>
      <c r="BN224" s="491"/>
      <c r="BO224" s="491"/>
      <c r="BP224" s="491"/>
      <c r="BQ224" s="491"/>
      <c r="BR224" s="491"/>
      <c r="BS224" s="492"/>
      <c r="BT224" s="404" t="s">
        <v>8</v>
      </c>
      <c r="BU224" s="404"/>
      <c r="BV224" s="404"/>
      <c r="BW224" s="404"/>
      <c r="BX224" s="404"/>
      <c r="BY224" s="404"/>
      <c r="BZ224" s="404"/>
      <c r="CA224" s="404"/>
      <c r="CB224" s="404"/>
      <c r="CC224" s="404"/>
      <c r="CD224" s="404"/>
      <c r="CE224" s="404"/>
      <c r="CF224" s="404"/>
      <c r="CG224" s="404"/>
      <c r="CH224" s="404"/>
      <c r="CI224" s="404"/>
      <c r="CJ224" s="551"/>
      <c r="CK224" s="551"/>
      <c r="CL224" s="551"/>
      <c r="CM224" s="551"/>
      <c r="CN224" s="551"/>
      <c r="CO224" s="551"/>
      <c r="CP224" s="551"/>
      <c r="CQ224" s="551"/>
      <c r="CR224" s="551"/>
      <c r="CS224" s="551"/>
      <c r="CT224" s="551"/>
      <c r="CU224" s="551"/>
      <c r="CV224" s="551"/>
      <c r="CW224" s="551"/>
      <c r="CX224" s="551"/>
      <c r="CY224" s="551"/>
      <c r="CZ224" s="551"/>
      <c r="DA224" s="551"/>
    </row>
    <row r="225" spans="1:105" ht="15" customHeight="1" x14ac:dyDescent="0.25">
      <c r="A225" s="18"/>
      <c r="B225" s="18"/>
      <c r="C225" s="18"/>
      <c r="D225" s="18"/>
      <c r="E225" s="18"/>
      <c r="F225" s="18"/>
      <c r="G225" s="18"/>
      <c r="H225" s="19"/>
      <c r="I225" s="19"/>
      <c r="J225" s="19"/>
      <c r="K225" s="19"/>
      <c r="L225" s="19"/>
      <c r="M225" s="19"/>
      <c r="N225" s="19"/>
      <c r="O225" s="19"/>
      <c r="P225" s="19"/>
      <c r="Q225" s="19"/>
      <c r="R225" s="19"/>
      <c r="S225" s="19"/>
      <c r="T225" s="19"/>
      <c r="U225" s="19"/>
      <c r="V225" s="19"/>
      <c r="W225" s="19"/>
      <c r="X225" s="19"/>
      <c r="Y225" s="19"/>
      <c r="Z225" s="19"/>
      <c r="AA225" s="19"/>
      <c r="AB225" s="19"/>
      <c r="AC225" s="19"/>
      <c r="AD225" s="19"/>
      <c r="AE225" s="19"/>
      <c r="AF225" s="19"/>
      <c r="AG225" s="19"/>
      <c r="AH225" s="19"/>
      <c r="AI225" s="19"/>
      <c r="AJ225" s="19"/>
      <c r="AK225" s="19"/>
      <c r="AL225" s="19"/>
      <c r="AM225" s="19"/>
      <c r="AN225" s="19"/>
      <c r="AO225" s="19"/>
      <c r="AP225" s="19"/>
      <c r="AQ225" s="19"/>
      <c r="AR225" s="19"/>
      <c r="AS225" s="19"/>
      <c r="AT225" s="19"/>
      <c r="AU225" s="19"/>
      <c r="AV225" s="19"/>
      <c r="AW225" s="19"/>
      <c r="AX225" s="19"/>
      <c r="AY225" s="19"/>
      <c r="AZ225" s="19"/>
      <c r="BA225" s="19"/>
      <c r="BB225" s="19"/>
      <c r="BC225" s="19"/>
      <c r="BD225" s="19"/>
      <c r="BE225" s="19"/>
      <c r="BF225" s="19"/>
      <c r="BG225" s="19"/>
      <c r="BH225" s="19"/>
      <c r="BI225" s="19"/>
      <c r="BJ225" s="19"/>
      <c r="BK225" s="19"/>
      <c r="BL225" s="19"/>
      <c r="BM225" s="19"/>
      <c r="BN225" s="19"/>
      <c r="BO225" s="19"/>
      <c r="BP225" s="19"/>
      <c r="BQ225" s="19"/>
      <c r="BR225" s="19"/>
      <c r="BS225" s="19"/>
      <c r="BT225" s="20"/>
      <c r="BU225" s="20"/>
      <c r="BV225" s="20"/>
      <c r="BW225" s="20"/>
      <c r="BX225" s="20"/>
      <c r="BY225" s="20"/>
      <c r="BZ225" s="20"/>
      <c r="CA225" s="20"/>
      <c r="CB225" s="20"/>
      <c r="CC225" s="20"/>
      <c r="CD225" s="20"/>
      <c r="CE225" s="20"/>
      <c r="CF225" s="20"/>
      <c r="CG225" s="20"/>
      <c r="CH225" s="20"/>
      <c r="CI225" s="20"/>
      <c r="CJ225" s="21"/>
      <c r="CK225" s="21"/>
      <c r="CL225" s="21"/>
      <c r="CM225" s="21"/>
      <c r="CN225" s="21"/>
      <c r="CO225" s="21"/>
      <c r="CP225" s="21"/>
      <c r="CQ225" s="21"/>
      <c r="CR225" s="21"/>
      <c r="CS225" s="21"/>
      <c r="CT225" s="21"/>
      <c r="CU225" s="21"/>
      <c r="CV225" s="21"/>
      <c r="CW225" s="21"/>
      <c r="CX225" s="21"/>
      <c r="CY225" s="21"/>
      <c r="CZ225" s="21"/>
      <c r="DA225" s="21"/>
    </row>
    <row r="226" spans="1:105" s="6" customFormat="1" ht="14.25" x14ac:dyDescent="0.2">
      <c r="A226" s="465" t="s">
        <v>157</v>
      </c>
      <c r="B226" s="465"/>
      <c r="C226" s="465"/>
      <c r="D226" s="465"/>
      <c r="E226" s="465"/>
      <c r="F226" s="465"/>
      <c r="G226" s="465"/>
      <c r="H226" s="465"/>
      <c r="I226" s="465"/>
      <c r="J226" s="465"/>
      <c r="K226" s="465"/>
      <c r="L226" s="465"/>
      <c r="M226" s="465"/>
      <c r="N226" s="465"/>
      <c r="O226" s="465"/>
      <c r="P226" s="465"/>
      <c r="Q226" s="465"/>
      <c r="R226" s="465"/>
      <c r="S226" s="465"/>
      <c r="T226" s="465"/>
      <c r="U226" s="465"/>
      <c r="V226" s="465"/>
      <c r="W226" s="465"/>
      <c r="X226" s="465"/>
      <c r="Y226" s="465"/>
      <c r="Z226" s="465"/>
      <c r="AA226" s="465"/>
      <c r="AB226" s="465"/>
      <c r="AC226" s="465"/>
      <c r="AD226" s="465"/>
      <c r="AE226" s="465"/>
      <c r="AF226" s="465"/>
      <c r="AG226" s="465"/>
      <c r="AH226" s="465"/>
      <c r="AI226" s="465"/>
      <c r="AJ226" s="465"/>
      <c r="AK226" s="465"/>
      <c r="AL226" s="465"/>
      <c r="AM226" s="465"/>
      <c r="AN226" s="465"/>
      <c r="AO226" s="465"/>
      <c r="AP226" s="465"/>
      <c r="AQ226" s="465"/>
      <c r="AR226" s="465"/>
      <c r="AS226" s="465"/>
      <c r="AT226" s="465"/>
      <c r="AU226" s="465"/>
      <c r="AV226" s="465"/>
      <c r="AW226" s="465"/>
      <c r="AX226" s="465"/>
      <c r="AY226" s="465"/>
      <c r="AZ226" s="465"/>
      <c r="BA226" s="465"/>
      <c r="BB226" s="465"/>
      <c r="BC226" s="465"/>
      <c r="BD226" s="465"/>
      <c r="BE226" s="465"/>
      <c r="BF226" s="465"/>
      <c r="BG226" s="465"/>
      <c r="BH226" s="465"/>
      <c r="BI226" s="465"/>
      <c r="BJ226" s="465"/>
      <c r="BK226" s="465"/>
      <c r="BL226" s="465"/>
      <c r="BM226" s="465"/>
      <c r="BN226" s="465"/>
      <c r="BO226" s="465"/>
      <c r="BP226" s="465"/>
      <c r="BQ226" s="465"/>
      <c r="BR226" s="465"/>
      <c r="BS226" s="465"/>
      <c r="BT226" s="465"/>
      <c r="BU226" s="465"/>
      <c r="BV226" s="465"/>
      <c r="BW226" s="465"/>
      <c r="BX226" s="465"/>
      <c r="BY226" s="465"/>
      <c r="BZ226" s="465"/>
      <c r="CA226" s="465"/>
      <c r="CB226" s="465"/>
      <c r="CC226" s="465"/>
      <c r="CD226" s="465"/>
      <c r="CE226" s="465"/>
      <c r="CF226" s="465"/>
      <c r="CG226" s="465"/>
      <c r="CH226" s="465"/>
      <c r="CI226" s="465"/>
      <c r="CJ226" s="465"/>
      <c r="CK226" s="465"/>
      <c r="CL226" s="465"/>
      <c r="CM226" s="465"/>
      <c r="CN226" s="465"/>
      <c r="CO226" s="465"/>
      <c r="CP226" s="465"/>
      <c r="CQ226" s="465"/>
      <c r="CR226" s="465"/>
      <c r="CS226" s="465"/>
      <c r="CT226" s="465"/>
      <c r="CU226" s="465"/>
      <c r="CV226" s="465"/>
      <c r="CW226" s="465"/>
      <c r="CX226" s="465"/>
      <c r="CY226" s="465"/>
      <c r="CZ226" s="465"/>
      <c r="DA226" s="465"/>
    </row>
    <row r="227" spans="1:105" s="6" customFormat="1" ht="14.25" x14ac:dyDescent="0.2">
      <c r="A227" s="17"/>
      <c r="B227" s="17"/>
      <c r="C227" s="17"/>
      <c r="D227" s="17"/>
      <c r="E227" s="17"/>
      <c r="F227" s="17"/>
      <c r="G227" s="17"/>
      <c r="H227" s="17"/>
      <c r="I227" s="17"/>
      <c r="J227" s="17"/>
      <c r="K227" s="17"/>
      <c r="L227" s="17"/>
      <c r="M227" s="17"/>
      <c r="N227" s="17"/>
      <c r="O227" s="17"/>
      <c r="P227" s="17"/>
      <c r="Q227" s="17"/>
      <c r="R227" s="17"/>
      <c r="S227" s="17"/>
      <c r="T227" s="17"/>
      <c r="U227" s="17"/>
      <c r="V227" s="17"/>
      <c r="W227" s="17"/>
      <c r="X227" s="17"/>
      <c r="Y227" s="17"/>
      <c r="Z227" s="17"/>
      <c r="AA227" s="17"/>
      <c r="AB227" s="17"/>
      <c r="AC227" s="17"/>
      <c r="AD227" s="17"/>
      <c r="AE227" s="17"/>
      <c r="AF227" s="17"/>
      <c r="AG227" s="17"/>
      <c r="AH227" s="17"/>
      <c r="AI227" s="17"/>
      <c r="AJ227" s="17"/>
      <c r="AK227" s="17"/>
      <c r="AL227" s="17"/>
      <c r="AM227" s="17"/>
      <c r="AN227" s="17"/>
      <c r="AO227" s="17"/>
      <c r="AP227" s="17"/>
      <c r="AQ227" s="17"/>
      <c r="AR227" s="17"/>
      <c r="AS227" s="17"/>
      <c r="AT227" s="17"/>
      <c r="AU227" s="17"/>
      <c r="AV227" s="17"/>
      <c r="AW227" s="17"/>
      <c r="AX227" s="17"/>
      <c r="AY227" s="17"/>
      <c r="AZ227" s="17"/>
      <c r="BA227" s="17"/>
      <c r="BB227" s="17"/>
      <c r="BC227" s="17"/>
      <c r="BD227" s="17"/>
      <c r="BE227" s="17"/>
      <c r="BF227" s="17"/>
      <c r="BG227" s="17"/>
      <c r="BH227" s="17"/>
      <c r="BI227" s="17"/>
      <c r="BJ227" s="17"/>
      <c r="BK227" s="17"/>
      <c r="BL227" s="17"/>
      <c r="BM227" s="17"/>
      <c r="BN227" s="17"/>
      <c r="BO227" s="17"/>
      <c r="BP227" s="17"/>
      <c r="BQ227" s="17"/>
      <c r="BR227" s="17"/>
      <c r="BS227" s="17"/>
      <c r="BT227" s="17"/>
      <c r="BU227" s="17"/>
      <c r="BV227" s="17"/>
      <c r="BW227" s="17"/>
      <c r="BX227" s="17"/>
      <c r="BY227" s="17"/>
      <c r="BZ227" s="17"/>
      <c r="CA227" s="17"/>
      <c r="CB227" s="17"/>
      <c r="CC227" s="17"/>
      <c r="CD227" s="17"/>
      <c r="CE227" s="17"/>
      <c r="CF227" s="17"/>
      <c r="CG227" s="17"/>
      <c r="CH227" s="17"/>
      <c r="CI227" s="17"/>
      <c r="CJ227" s="17"/>
      <c r="CK227" s="17"/>
      <c r="CL227" s="17"/>
      <c r="CM227" s="17"/>
      <c r="CN227" s="17"/>
      <c r="CO227" s="17"/>
      <c r="CP227" s="17"/>
      <c r="CQ227" s="17"/>
      <c r="CR227" s="17"/>
      <c r="CS227" s="17"/>
      <c r="CT227" s="17"/>
      <c r="CU227" s="17"/>
      <c r="CV227" s="17"/>
      <c r="CW227" s="17"/>
      <c r="CX227" s="17"/>
      <c r="CY227" s="17"/>
      <c r="CZ227" s="17"/>
      <c r="DA227" s="17"/>
    </row>
    <row r="228" spans="1:105" ht="30" customHeight="1" x14ac:dyDescent="0.25">
      <c r="A228" s="466" t="s">
        <v>0</v>
      </c>
      <c r="B228" s="467"/>
      <c r="C228" s="467"/>
      <c r="D228" s="467"/>
      <c r="E228" s="467"/>
      <c r="F228" s="467"/>
      <c r="G228" s="468"/>
      <c r="H228" s="466" t="s">
        <v>14</v>
      </c>
      <c r="I228" s="467"/>
      <c r="J228" s="467"/>
      <c r="K228" s="467"/>
      <c r="L228" s="467"/>
      <c r="M228" s="467"/>
      <c r="N228" s="467"/>
      <c r="O228" s="467"/>
      <c r="P228" s="467"/>
      <c r="Q228" s="467"/>
      <c r="R228" s="467"/>
      <c r="S228" s="467"/>
      <c r="T228" s="467"/>
      <c r="U228" s="467"/>
      <c r="V228" s="467"/>
      <c r="W228" s="467"/>
      <c r="X228" s="467"/>
      <c r="Y228" s="467"/>
      <c r="Z228" s="467"/>
      <c r="AA228" s="467"/>
      <c r="AB228" s="467"/>
      <c r="AC228" s="467"/>
      <c r="AD228" s="467"/>
      <c r="AE228" s="467"/>
      <c r="AF228" s="467"/>
      <c r="AG228" s="467"/>
      <c r="AH228" s="467"/>
      <c r="AI228" s="467"/>
      <c r="AJ228" s="467"/>
      <c r="AK228" s="467"/>
      <c r="AL228" s="467"/>
      <c r="AM228" s="467"/>
      <c r="AN228" s="467"/>
      <c r="AO228" s="467"/>
      <c r="AP228" s="467"/>
      <c r="AQ228" s="467"/>
      <c r="AR228" s="467"/>
      <c r="AS228" s="467"/>
      <c r="AT228" s="467"/>
      <c r="AU228" s="467"/>
      <c r="AV228" s="467"/>
      <c r="AW228" s="467"/>
      <c r="AX228" s="467"/>
      <c r="AY228" s="467"/>
      <c r="AZ228" s="467"/>
      <c r="BA228" s="467"/>
      <c r="BB228" s="467"/>
      <c r="BC228" s="467"/>
      <c r="BD228" s="467"/>
      <c r="BE228" s="467"/>
      <c r="BF228" s="467"/>
      <c r="BG228" s="467"/>
      <c r="BH228" s="467"/>
      <c r="BI228" s="467"/>
      <c r="BJ228" s="467"/>
      <c r="BK228" s="467"/>
      <c r="BL228" s="467"/>
      <c r="BM228" s="467"/>
      <c r="BN228" s="467"/>
      <c r="BO228" s="467"/>
      <c r="BP228" s="467"/>
      <c r="BQ228" s="467"/>
      <c r="BR228" s="467"/>
      <c r="BS228" s="468"/>
      <c r="BT228" s="466" t="s">
        <v>79</v>
      </c>
      <c r="BU228" s="467"/>
      <c r="BV228" s="467"/>
      <c r="BW228" s="467"/>
      <c r="BX228" s="467"/>
      <c r="BY228" s="467"/>
      <c r="BZ228" s="467"/>
      <c r="CA228" s="467"/>
      <c r="CB228" s="467"/>
      <c r="CC228" s="467"/>
      <c r="CD228" s="467"/>
      <c r="CE228" s="467"/>
      <c r="CF228" s="467"/>
      <c r="CG228" s="467"/>
      <c r="CH228" s="467"/>
      <c r="CI228" s="468"/>
      <c r="CJ228" s="466" t="s">
        <v>80</v>
      </c>
      <c r="CK228" s="467"/>
      <c r="CL228" s="467"/>
      <c r="CM228" s="467"/>
      <c r="CN228" s="467"/>
      <c r="CO228" s="467"/>
      <c r="CP228" s="467"/>
      <c r="CQ228" s="467"/>
      <c r="CR228" s="467"/>
      <c r="CS228" s="467"/>
      <c r="CT228" s="467"/>
      <c r="CU228" s="467"/>
      <c r="CV228" s="467"/>
      <c r="CW228" s="467"/>
      <c r="CX228" s="467"/>
      <c r="CY228" s="467"/>
      <c r="CZ228" s="467"/>
      <c r="DA228" s="468"/>
    </row>
    <row r="229" spans="1:105" ht="15" customHeight="1" x14ac:dyDescent="0.25">
      <c r="A229" s="411" t="s">
        <v>26</v>
      </c>
      <c r="B229" s="411"/>
      <c r="C229" s="411"/>
      <c r="D229" s="411"/>
      <c r="E229" s="411"/>
      <c r="F229" s="411"/>
      <c r="G229" s="411"/>
      <c r="H229" s="610" t="s">
        <v>117</v>
      </c>
      <c r="I229" s="611"/>
      <c r="J229" s="611"/>
      <c r="K229" s="611"/>
      <c r="L229" s="611"/>
      <c r="M229" s="611"/>
      <c r="N229" s="611"/>
      <c r="O229" s="611"/>
      <c r="P229" s="611"/>
      <c r="Q229" s="611"/>
      <c r="R229" s="611"/>
      <c r="S229" s="611"/>
      <c r="T229" s="611"/>
      <c r="U229" s="611"/>
      <c r="V229" s="611"/>
      <c r="W229" s="611"/>
      <c r="X229" s="611"/>
      <c r="Y229" s="611"/>
      <c r="Z229" s="611"/>
      <c r="AA229" s="611"/>
      <c r="AB229" s="611"/>
      <c r="AC229" s="611"/>
      <c r="AD229" s="611"/>
      <c r="AE229" s="611"/>
      <c r="AF229" s="611"/>
      <c r="AG229" s="611"/>
      <c r="AH229" s="611"/>
      <c r="AI229" s="611"/>
      <c r="AJ229" s="611"/>
      <c r="AK229" s="611"/>
      <c r="AL229" s="611"/>
      <c r="AM229" s="611"/>
      <c r="AN229" s="611"/>
      <c r="AO229" s="611"/>
      <c r="AP229" s="611"/>
      <c r="AQ229" s="611"/>
      <c r="AR229" s="611"/>
      <c r="AS229" s="611"/>
      <c r="AT229" s="611"/>
      <c r="AU229" s="611"/>
      <c r="AV229" s="611"/>
      <c r="AW229" s="611"/>
      <c r="AX229" s="611"/>
      <c r="AY229" s="611"/>
      <c r="AZ229" s="611"/>
      <c r="BA229" s="611"/>
      <c r="BB229" s="611"/>
      <c r="BC229" s="611"/>
      <c r="BD229" s="611"/>
      <c r="BE229" s="611"/>
      <c r="BF229" s="611"/>
      <c r="BG229" s="611"/>
      <c r="BH229" s="611"/>
      <c r="BI229" s="611"/>
      <c r="BJ229" s="611"/>
      <c r="BK229" s="611"/>
      <c r="BL229" s="611"/>
      <c r="BM229" s="611"/>
      <c r="BN229" s="611"/>
      <c r="BO229" s="611"/>
      <c r="BP229" s="611"/>
      <c r="BQ229" s="611"/>
      <c r="BR229" s="611"/>
      <c r="BS229" s="612"/>
      <c r="BT229" s="404"/>
      <c r="BU229" s="404"/>
      <c r="BV229" s="404"/>
      <c r="BW229" s="404"/>
      <c r="BX229" s="404"/>
      <c r="BY229" s="404"/>
      <c r="BZ229" s="404"/>
      <c r="CA229" s="404"/>
      <c r="CB229" s="404"/>
      <c r="CC229" s="404"/>
      <c r="CD229" s="404"/>
      <c r="CE229" s="404"/>
      <c r="CF229" s="404"/>
      <c r="CG229" s="404"/>
      <c r="CH229" s="404"/>
      <c r="CI229" s="404"/>
      <c r="CJ229" s="427"/>
      <c r="CK229" s="427"/>
      <c r="CL229" s="427"/>
      <c r="CM229" s="427"/>
      <c r="CN229" s="427"/>
      <c r="CO229" s="427"/>
      <c r="CP229" s="427"/>
      <c r="CQ229" s="427"/>
      <c r="CR229" s="427"/>
      <c r="CS229" s="427"/>
      <c r="CT229" s="427"/>
      <c r="CU229" s="427"/>
      <c r="CV229" s="427"/>
      <c r="CW229" s="427"/>
      <c r="CX229" s="427"/>
      <c r="CY229" s="427"/>
      <c r="CZ229" s="427"/>
      <c r="DA229" s="427"/>
    </row>
    <row r="230" spans="1:105" ht="15" customHeight="1" x14ac:dyDescent="0.25">
      <c r="A230" s="411" t="s">
        <v>30</v>
      </c>
      <c r="B230" s="411"/>
      <c r="C230" s="411"/>
      <c r="D230" s="411"/>
      <c r="E230" s="411"/>
      <c r="F230" s="411"/>
      <c r="G230" s="411"/>
      <c r="H230" s="610" t="s">
        <v>119</v>
      </c>
      <c r="I230" s="611"/>
      <c r="J230" s="611"/>
      <c r="K230" s="611"/>
      <c r="L230" s="611"/>
      <c r="M230" s="611"/>
      <c r="N230" s="611"/>
      <c r="O230" s="611"/>
      <c r="P230" s="611"/>
      <c r="Q230" s="611"/>
      <c r="R230" s="611"/>
      <c r="S230" s="611"/>
      <c r="T230" s="611"/>
      <c r="U230" s="611"/>
      <c r="V230" s="611"/>
      <c r="W230" s="611"/>
      <c r="X230" s="611"/>
      <c r="Y230" s="611"/>
      <c r="Z230" s="611"/>
      <c r="AA230" s="611"/>
      <c r="AB230" s="611"/>
      <c r="AC230" s="611"/>
      <c r="AD230" s="611"/>
      <c r="AE230" s="611"/>
      <c r="AF230" s="611"/>
      <c r="AG230" s="611"/>
      <c r="AH230" s="611"/>
      <c r="AI230" s="611"/>
      <c r="AJ230" s="611"/>
      <c r="AK230" s="611"/>
      <c r="AL230" s="611"/>
      <c r="AM230" s="611"/>
      <c r="AN230" s="611"/>
      <c r="AO230" s="611"/>
      <c r="AP230" s="611"/>
      <c r="AQ230" s="611"/>
      <c r="AR230" s="611"/>
      <c r="AS230" s="611"/>
      <c r="AT230" s="611"/>
      <c r="AU230" s="611"/>
      <c r="AV230" s="611"/>
      <c r="AW230" s="611"/>
      <c r="AX230" s="611"/>
      <c r="AY230" s="611"/>
      <c r="AZ230" s="611"/>
      <c r="BA230" s="611"/>
      <c r="BB230" s="611"/>
      <c r="BC230" s="611"/>
      <c r="BD230" s="611"/>
      <c r="BE230" s="611"/>
      <c r="BF230" s="611"/>
      <c r="BG230" s="611"/>
      <c r="BH230" s="611"/>
      <c r="BI230" s="611"/>
      <c r="BJ230" s="611"/>
      <c r="BK230" s="611"/>
      <c r="BL230" s="611"/>
      <c r="BM230" s="611"/>
      <c r="BN230" s="611"/>
      <c r="BO230" s="611"/>
      <c r="BP230" s="611"/>
      <c r="BQ230" s="611"/>
      <c r="BR230" s="611"/>
      <c r="BS230" s="612"/>
      <c r="BT230" s="404"/>
      <c r="BU230" s="404"/>
      <c r="BV230" s="404"/>
      <c r="BW230" s="404"/>
      <c r="BX230" s="404"/>
      <c r="BY230" s="404"/>
      <c r="BZ230" s="404"/>
      <c r="CA230" s="404"/>
      <c r="CB230" s="404"/>
      <c r="CC230" s="404"/>
      <c r="CD230" s="404"/>
      <c r="CE230" s="404"/>
      <c r="CF230" s="404"/>
      <c r="CG230" s="404"/>
      <c r="CH230" s="404"/>
      <c r="CI230" s="404"/>
      <c r="CJ230" s="427"/>
      <c r="CK230" s="427"/>
      <c r="CL230" s="427"/>
      <c r="CM230" s="427"/>
      <c r="CN230" s="427"/>
      <c r="CO230" s="427"/>
      <c r="CP230" s="427"/>
      <c r="CQ230" s="427"/>
      <c r="CR230" s="427"/>
      <c r="CS230" s="427"/>
      <c r="CT230" s="427"/>
      <c r="CU230" s="427"/>
      <c r="CV230" s="427"/>
      <c r="CW230" s="427"/>
      <c r="CX230" s="427"/>
      <c r="CY230" s="427"/>
      <c r="CZ230" s="427"/>
      <c r="DA230" s="427"/>
    </row>
    <row r="231" spans="1:105" ht="15" customHeight="1" x14ac:dyDescent="0.25">
      <c r="A231" s="411" t="s">
        <v>36</v>
      </c>
      <c r="B231" s="411"/>
      <c r="C231" s="411"/>
      <c r="D231" s="411"/>
      <c r="E231" s="411"/>
      <c r="F231" s="411"/>
      <c r="G231" s="411"/>
      <c r="H231" s="610" t="s">
        <v>122</v>
      </c>
      <c r="I231" s="611"/>
      <c r="J231" s="611"/>
      <c r="K231" s="611"/>
      <c r="L231" s="611"/>
      <c r="M231" s="611"/>
      <c r="N231" s="611"/>
      <c r="O231" s="611"/>
      <c r="P231" s="611"/>
      <c r="Q231" s="611"/>
      <c r="R231" s="611"/>
      <c r="S231" s="611"/>
      <c r="T231" s="611"/>
      <c r="U231" s="611"/>
      <c r="V231" s="611"/>
      <c r="W231" s="611"/>
      <c r="X231" s="611"/>
      <c r="Y231" s="611"/>
      <c r="Z231" s="611"/>
      <c r="AA231" s="611"/>
      <c r="AB231" s="611"/>
      <c r="AC231" s="611"/>
      <c r="AD231" s="611"/>
      <c r="AE231" s="611"/>
      <c r="AF231" s="611"/>
      <c r="AG231" s="611"/>
      <c r="AH231" s="611"/>
      <c r="AI231" s="611"/>
      <c r="AJ231" s="611"/>
      <c r="AK231" s="611"/>
      <c r="AL231" s="611"/>
      <c r="AM231" s="611"/>
      <c r="AN231" s="611"/>
      <c r="AO231" s="611"/>
      <c r="AP231" s="611"/>
      <c r="AQ231" s="611"/>
      <c r="AR231" s="611"/>
      <c r="AS231" s="611"/>
      <c r="AT231" s="611"/>
      <c r="AU231" s="611"/>
      <c r="AV231" s="611"/>
      <c r="AW231" s="611"/>
      <c r="AX231" s="611"/>
      <c r="AY231" s="611"/>
      <c r="AZ231" s="611"/>
      <c r="BA231" s="611"/>
      <c r="BB231" s="611"/>
      <c r="BC231" s="611"/>
      <c r="BD231" s="611"/>
      <c r="BE231" s="611"/>
      <c r="BF231" s="611"/>
      <c r="BG231" s="611"/>
      <c r="BH231" s="611"/>
      <c r="BI231" s="611"/>
      <c r="BJ231" s="611"/>
      <c r="BK231" s="611"/>
      <c r="BL231" s="611"/>
      <c r="BM231" s="611"/>
      <c r="BN231" s="611"/>
      <c r="BO231" s="611"/>
      <c r="BP231" s="611"/>
      <c r="BQ231" s="611"/>
      <c r="BR231" s="611"/>
      <c r="BS231" s="612"/>
      <c r="BT231" s="404"/>
      <c r="BU231" s="404"/>
      <c r="BV231" s="404"/>
      <c r="BW231" s="404"/>
      <c r="BX231" s="404"/>
      <c r="BY231" s="404"/>
      <c r="BZ231" s="404"/>
      <c r="CA231" s="404"/>
      <c r="CB231" s="404"/>
      <c r="CC231" s="404"/>
      <c r="CD231" s="404"/>
      <c r="CE231" s="404"/>
      <c r="CF231" s="404"/>
      <c r="CG231" s="404"/>
      <c r="CH231" s="404"/>
      <c r="CI231" s="404"/>
      <c r="CJ231" s="551"/>
      <c r="CK231" s="551"/>
      <c r="CL231" s="551"/>
      <c r="CM231" s="551"/>
      <c r="CN231" s="551"/>
      <c r="CO231" s="551"/>
      <c r="CP231" s="551"/>
      <c r="CQ231" s="551"/>
      <c r="CR231" s="551"/>
      <c r="CS231" s="551"/>
      <c r="CT231" s="551"/>
      <c r="CU231" s="551"/>
      <c r="CV231" s="551"/>
      <c r="CW231" s="551"/>
      <c r="CX231" s="551"/>
      <c r="CY231" s="551"/>
      <c r="CZ231" s="551"/>
      <c r="DA231" s="551"/>
    </row>
    <row r="232" spans="1:105" ht="15" customHeight="1" x14ac:dyDescent="0.25">
      <c r="A232" s="411" t="s">
        <v>99</v>
      </c>
      <c r="B232" s="411"/>
      <c r="C232" s="411"/>
      <c r="D232" s="411"/>
      <c r="E232" s="411"/>
      <c r="F232" s="411"/>
      <c r="G232" s="411"/>
      <c r="H232" s="610" t="s">
        <v>122</v>
      </c>
      <c r="I232" s="611"/>
      <c r="J232" s="611"/>
      <c r="K232" s="611"/>
      <c r="L232" s="611"/>
      <c r="M232" s="611"/>
      <c r="N232" s="611"/>
      <c r="O232" s="611"/>
      <c r="P232" s="611"/>
      <c r="Q232" s="611"/>
      <c r="R232" s="611"/>
      <c r="S232" s="611"/>
      <c r="T232" s="611"/>
      <c r="U232" s="611"/>
      <c r="V232" s="611"/>
      <c r="W232" s="611"/>
      <c r="X232" s="611"/>
      <c r="Y232" s="611"/>
      <c r="Z232" s="611"/>
      <c r="AA232" s="611"/>
      <c r="AB232" s="611"/>
      <c r="AC232" s="611"/>
      <c r="AD232" s="611"/>
      <c r="AE232" s="611"/>
      <c r="AF232" s="611"/>
      <c r="AG232" s="611"/>
      <c r="AH232" s="611"/>
      <c r="AI232" s="611"/>
      <c r="AJ232" s="611"/>
      <c r="AK232" s="611"/>
      <c r="AL232" s="611"/>
      <c r="AM232" s="611"/>
      <c r="AN232" s="611"/>
      <c r="AO232" s="611"/>
      <c r="AP232" s="611"/>
      <c r="AQ232" s="611"/>
      <c r="AR232" s="611"/>
      <c r="AS232" s="611"/>
      <c r="AT232" s="611"/>
      <c r="AU232" s="611"/>
      <c r="AV232" s="611"/>
      <c r="AW232" s="611"/>
      <c r="AX232" s="611"/>
      <c r="AY232" s="611"/>
      <c r="AZ232" s="611"/>
      <c r="BA232" s="611"/>
      <c r="BB232" s="611"/>
      <c r="BC232" s="611"/>
      <c r="BD232" s="611"/>
      <c r="BE232" s="611"/>
      <c r="BF232" s="611"/>
      <c r="BG232" s="611"/>
      <c r="BH232" s="611"/>
      <c r="BI232" s="611"/>
      <c r="BJ232" s="611"/>
      <c r="BK232" s="611"/>
      <c r="BL232" s="611"/>
      <c r="BM232" s="611"/>
      <c r="BN232" s="611"/>
      <c r="BO232" s="611"/>
      <c r="BP232" s="611"/>
      <c r="BQ232" s="611"/>
      <c r="BR232" s="611"/>
      <c r="BS232" s="612"/>
      <c r="BT232" s="404"/>
      <c r="BU232" s="404"/>
      <c r="BV232" s="404"/>
      <c r="BW232" s="404"/>
      <c r="BX232" s="404"/>
      <c r="BY232" s="404"/>
      <c r="BZ232" s="404"/>
      <c r="CA232" s="404"/>
      <c r="CB232" s="404"/>
      <c r="CC232" s="404"/>
      <c r="CD232" s="404"/>
      <c r="CE232" s="404"/>
      <c r="CF232" s="404"/>
      <c r="CG232" s="404"/>
      <c r="CH232" s="404"/>
      <c r="CI232" s="404"/>
      <c r="CJ232" s="551"/>
      <c r="CK232" s="551"/>
      <c r="CL232" s="551"/>
      <c r="CM232" s="551"/>
      <c r="CN232" s="551"/>
      <c r="CO232" s="551"/>
      <c r="CP232" s="551"/>
      <c r="CQ232" s="551"/>
      <c r="CR232" s="551"/>
      <c r="CS232" s="551"/>
      <c r="CT232" s="551"/>
      <c r="CU232" s="551"/>
      <c r="CV232" s="551"/>
      <c r="CW232" s="551"/>
      <c r="CX232" s="551"/>
      <c r="CY232" s="551"/>
      <c r="CZ232" s="551"/>
      <c r="DA232" s="551"/>
    </row>
    <row r="233" spans="1:105" ht="15" customHeight="1" x14ac:dyDescent="0.25">
      <c r="A233" s="411"/>
      <c r="B233" s="411"/>
      <c r="C233" s="411"/>
      <c r="D233" s="411"/>
      <c r="E233" s="411"/>
      <c r="F233" s="411"/>
      <c r="G233" s="411"/>
      <c r="H233" s="686" t="s">
        <v>7</v>
      </c>
      <c r="I233" s="687"/>
      <c r="J233" s="687"/>
      <c r="K233" s="687"/>
      <c r="L233" s="687"/>
      <c r="M233" s="687"/>
      <c r="N233" s="687"/>
      <c r="O233" s="687"/>
      <c r="P233" s="687"/>
      <c r="Q233" s="687"/>
      <c r="R233" s="687"/>
      <c r="S233" s="687"/>
      <c r="T233" s="687"/>
      <c r="U233" s="687"/>
      <c r="V233" s="687"/>
      <c r="W233" s="687"/>
      <c r="X233" s="687"/>
      <c r="Y233" s="687"/>
      <c r="Z233" s="687"/>
      <c r="AA233" s="687"/>
      <c r="AB233" s="687"/>
      <c r="AC233" s="687"/>
      <c r="AD233" s="687"/>
      <c r="AE233" s="687"/>
      <c r="AF233" s="687"/>
      <c r="AG233" s="687"/>
      <c r="AH233" s="687"/>
      <c r="AI233" s="687"/>
      <c r="AJ233" s="687"/>
      <c r="AK233" s="687"/>
      <c r="AL233" s="687"/>
      <c r="AM233" s="687"/>
      <c r="AN233" s="687"/>
      <c r="AO233" s="687"/>
      <c r="AP233" s="687"/>
      <c r="AQ233" s="687"/>
      <c r="AR233" s="687"/>
      <c r="AS233" s="687"/>
      <c r="AT233" s="687"/>
      <c r="AU233" s="687"/>
      <c r="AV233" s="687"/>
      <c r="AW233" s="687"/>
      <c r="AX233" s="687"/>
      <c r="AY233" s="687"/>
      <c r="AZ233" s="687"/>
      <c r="BA233" s="687"/>
      <c r="BB233" s="687"/>
      <c r="BC233" s="687"/>
      <c r="BD233" s="687"/>
      <c r="BE233" s="687"/>
      <c r="BF233" s="687"/>
      <c r="BG233" s="687"/>
      <c r="BH233" s="687"/>
      <c r="BI233" s="687"/>
      <c r="BJ233" s="687"/>
      <c r="BK233" s="687"/>
      <c r="BL233" s="687"/>
      <c r="BM233" s="687"/>
      <c r="BN233" s="687"/>
      <c r="BO233" s="687"/>
      <c r="BP233" s="687"/>
      <c r="BQ233" s="687"/>
      <c r="BR233" s="687"/>
      <c r="BS233" s="688"/>
      <c r="BT233" s="404" t="s">
        <v>8</v>
      </c>
      <c r="BU233" s="404"/>
      <c r="BV233" s="404"/>
      <c r="BW233" s="404"/>
      <c r="BX233" s="404"/>
      <c r="BY233" s="404"/>
      <c r="BZ233" s="404"/>
      <c r="CA233" s="404"/>
      <c r="CB233" s="404"/>
      <c r="CC233" s="404"/>
      <c r="CD233" s="404"/>
      <c r="CE233" s="404"/>
      <c r="CF233" s="404"/>
      <c r="CG233" s="404"/>
      <c r="CH233" s="404"/>
      <c r="CI233" s="404"/>
      <c r="CJ233" s="589"/>
      <c r="CK233" s="589"/>
      <c r="CL233" s="589"/>
      <c r="CM233" s="589"/>
      <c r="CN233" s="589"/>
      <c r="CO233" s="589"/>
      <c r="CP233" s="589"/>
      <c r="CQ233" s="589"/>
      <c r="CR233" s="589"/>
      <c r="CS233" s="589"/>
      <c r="CT233" s="589"/>
      <c r="CU233" s="589"/>
      <c r="CV233" s="589"/>
      <c r="CW233" s="589"/>
      <c r="CX233" s="589"/>
      <c r="CY233" s="589"/>
      <c r="CZ233" s="589"/>
      <c r="DA233" s="589"/>
    </row>
    <row r="235" spans="1:105" s="6" customFormat="1" ht="28.5" customHeight="1" x14ac:dyDescent="0.2">
      <c r="A235" s="659" t="s">
        <v>158</v>
      </c>
      <c r="B235" s="659"/>
      <c r="C235" s="659"/>
      <c r="D235" s="659"/>
      <c r="E235" s="659"/>
      <c r="F235" s="659"/>
      <c r="G235" s="659"/>
      <c r="H235" s="659"/>
      <c r="I235" s="659"/>
      <c r="J235" s="659"/>
      <c r="K235" s="659"/>
      <c r="L235" s="659"/>
      <c r="M235" s="659"/>
      <c r="N235" s="659"/>
      <c r="O235" s="659"/>
      <c r="P235" s="659"/>
      <c r="Q235" s="659"/>
      <c r="R235" s="659"/>
      <c r="S235" s="659"/>
      <c r="T235" s="659"/>
      <c r="U235" s="659"/>
      <c r="V235" s="659"/>
      <c r="W235" s="659"/>
      <c r="X235" s="659"/>
      <c r="Y235" s="659"/>
      <c r="Z235" s="659"/>
      <c r="AA235" s="659"/>
      <c r="AB235" s="659"/>
      <c r="AC235" s="659"/>
      <c r="AD235" s="659"/>
      <c r="AE235" s="659"/>
      <c r="AF235" s="659"/>
      <c r="AG235" s="659"/>
      <c r="AH235" s="659"/>
      <c r="AI235" s="659"/>
      <c r="AJ235" s="659"/>
      <c r="AK235" s="659"/>
      <c r="AL235" s="659"/>
      <c r="AM235" s="659"/>
      <c r="AN235" s="659"/>
      <c r="AO235" s="659"/>
      <c r="AP235" s="659"/>
      <c r="AQ235" s="659"/>
      <c r="AR235" s="659"/>
      <c r="AS235" s="659"/>
      <c r="AT235" s="659"/>
      <c r="AU235" s="659"/>
      <c r="AV235" s="659"/>
      <c r="AW235" s="659"/>
      <c r="AX235" s="659"/>
      <c r="AY235" s="659"/>
      <c r="AZ235" s="659"/>
      <c r="BA235" s="659"/>
      <c r="BB235" s="659"/>
      <c r="BC235" s="659"/>
      <c r="BD235" s="659"/>
      <c r="BE235" s="659"/>
      <c r="BF235" s="659"/>
      <c r="BG235" s="659"/>
      <c r="BH235" s="659"/>
      <c r="BI235" s="659"/>
      <c r="BJ235" s="659"/>
      <c r="BK235" s="659"/>
      <c r="BL235" s="659"/>
      <c r="BM235" s="659"/>
      <c r="BN235" s="659"/>
      <c r="BO235" s="659"/>
      <c r="BP235" s="659"/>
      <c r="BQ235" s="659"/>
      <c r="BR235" s="659"/>
      <c r="BS235" s="659"/>
      <c r="BT235" s="659"/>
      <c r="BU235" s="659"/>
      <c r="BV235" s="659"/>
      <c r="BW235" s="659"/>
      <c r="BX235" s="659"/>
      <c r="BY235" s="659"/>
      <c r="BZ235" s="659"/>
      <c r="CA235" s="659"/>
      <c r="CB235" s="659"/>
      <c r="CC235" s="659"/>
      <c r="CD235" s="659"/>
      <c r="CE235" s="659"/>
      <c r="CF235" s="659"/>
      <c r="CG235" s="659"/>
      <c r="CH235" s="659"/>
      <c r="CI235" s="659"/>
      <c r="CJ235" s="659"/>
      <c r="CK235" s="659"/>
      <c r="CL235" s="659"/>
      <c r="CM235" s="659"/>
      <c r="CN235" s="659"/>
      <c r="CO235" s="659"/>
      <c r="CP235" s="659"/>
      <c r="CQ235" s="659"/>
      <c r="CR235" s="659"/>
      <c r="CS235" s="659"/>
      <c r="CT235" s="659"/>
      <c r="CU235" s="659"/>
      <c r="CV235" s="659"/>
      <c r="CW235" s="659"/>
      <c r="CX235" s="659"/>
      <c r="CY235" s="659"/>
      <c r="CZ235" s="659"/>
      <c r="DA235" s="659"/>
    </row>
    <row r="236" spans="1:105" ht="10.5" customHeight="1" x14ac:dyDescent="0.25"/>
    <row r="237" spans="1:105" s="3" customFormat="1" ht="30" customHeight="1" x14ac:dyDescent="0.2">
      <c r="A237" s="466" t="s">
        <v>0</v>
      </c>
      <c r="B237" s="467"/>
      <c r="C237" s="467"/>
      <c r="D237" s="467"/>
      <c r="E237" s="467"/>
      <c r="F237" s="467"/>
      <c r="G237" s="468"/>
      <c r="H237" s="466" t="s">
        <v>14</v>
      </c>
      <c r="I237" s="467"/>
      <c r="J237" s="467"/>
      <c r="K237" s="467"/>
      <c r="L237" s="467"/>
      <c r="M237" s="467"/>
      <c r="N237" s="467"/>
      <c r="O237" s="467"/>
      <c r="P237" s="467"/>
      <c r="Q237" s="467"/>
      <c r="R237" s="467"/>
      <c r="S237" s="467"/>
      <c r="T237" s="467"/>
      <c r="U237" s="467"/>
      <c r="V237" s="467"/>
      <c r="W237" s="467"/>
      <c r="X237" s="467"/>
      <c r="Y237" s="467"/>
      <c r="Z237" s="467"/>
      <c r="AA237" s="467"/>
      <c r="AB237" s="467"/>
      <c r="AC237" s="467"/>
      <c r="AD237" s="467"/>
      <c r="AE237" s="467"/>
      <c r="AF237" s="467"/>
      <c r="AG237" s="467"/>
      <c r="AH237" s="467"/>
      <c r="AI237" s="467"/>
      <c r="AJ237" s="467"/>
      <c r="AK237" s="467"/>
      <c r="AL237" s="467"/>
      <c r="AM237" s="467"/>
      <c r="AN237" s="467"/>
      <c r="AO237" s="467"/>
      <c r="AP237" s="467"/>
      <c r="AQ237" s="467"/>
      <c r="AR237" s="467"/>
      <c r="AS237" s="467"/>
      <c r="AT237" s="467"/>
      <c r="AU237" s="467"/>
      <c r="AV237" s="467"/>
      <c r="AW237" s="467"/>
      <c r="AX237" s="467"/>
      <c r="AY237" s="467"/>
      <c r="AZ237" s="467"/>
      <c r="BA237" s="467"/>
      <c r="BB237" s="467"/>
      <c r="BC237" s="468"/>
      <c r="BD237" s="466" t="s">
        <v>70</v>
      </c>
      <c r="BE237" s="467"/>
      <c r="BF237" s="467"/>
      <c r="BG237" s="467"/>
      <c r="BH237" s="467"/>
      <c r="BI237" s="467"/>
      <c r="BJ237" s="467"/>
      <c r="BK237" s="467"/>
      <c r="BL237" s="467"/>
      <c r="BM237" s="467"/>
      <c r="BN237" s="467"/>
      <c r="BO237" s="467"/>
      <c r="BP237" s="467"/>
      <c r="BQ237" s="467"/>
      <c r="BR237" s="467"/>
      <c r="BS237" s="468"/>
      <c r="BT237" s="466" t="s">
        <v>81</v>
      </c>
      <c r="BU237" s="467"/>
      <c r="BV237" s="467"/>
      <c r="BW237" s="467"/>
      <c r="BX237" s="467"/>
      <c r="BY237" s="467"/>
      <c r="BZ237" s="467"/>
      <c r="CA237" s="467"/>
      <c r="CB237" s="467"/>
      <c r="CC237" s="467"/>
      <c r="CD237" s="467"/>
      <c r="CE237" s="467"/>
      <c r="CF237" s="467"/>
      <c r="CG237" s="467"/>
      <c r="CH237" s="467"/>
      <c r="CI237" s="468"/>
      <c r="CJ237" s="466" t="s">
        <v>48</v>
      </c>
      <c r="CK237" s="467"/>
      <c r="CL237" s="467"/>
      <c r="CM237" s="467"/>
      <c r="CN237" s="467"/>
      <c r="CO237" s="467"/>
      <c r="CP237" s="467"/>
      <c r="CQ237" s="467"/>
      <c r="CR237" s="467"/>
      <c r="CS237" s="467"/>
      <c r="CT237" s="467"/>
      <c r="CU237" s="467"/>
      <c r="CV237" s="467"/>
      <c r="CW237" s="467"/>
      <c r="CX237" s="467"/>
      <c r="CY237" s="467"/>
      <c r="CZ237" s="467"/>
      <c r="DA237" s="468"/>
    </row>
    <row r="238" spans="1:105" s="4" customFormat="1" ht="12.75" x14ac:dyDescent="0.2">
      <c r="A238" s="472">
        <v>1</v>
      </c>
      <c r="B238" s="472"/>
      <c r="C238" s="472"/>
      <c r="D238" s="472"/>
      <c r="E238" s="472"/>
      <c r="F238" s="472"/>
      <c r="G238" s="472"/>
      <c r="H238" s="472">
        <v>2</v>
      </c>
      <c r="I238" s="472"/>
      <c r="J238" s="472"/>
      <c r="K238" s="472"/>
      <c r="L238" s="472"/>
      <c r="M238" s="472"/>
      <c r="N238" s="472"/>
      <c r="O238" s="472"/>
      <c r="P238" s="472"/>
      <c r="Q238" s="472"/>
      <c r="R238" s="472"/>
      <c r="S238" s="472"/>
      <c r="T238" s="472"/>
      <c r="U238" s="472"/>
      <c r="V238" s="472"/>
      <c r="W238" s="472"/>
      <c r="X238" s="472"/>
      <c r="Y238" s="472"/>
      <c r="Z238" s="472"/>
      <c r="AA238" s="472"/>
      <c r="AB238" s="472"/>
      <c r="AC238" s="472"/>
      <c r="AD238" s="472"/>
      <c r="AE238" s="472"/>
      <c r="AF238" s="472"/>
      <c r="AG238" s="472"/>
      <c r="AH238" s="472"/>
      <c r="AI238" s="472"/>
      <c r="AJ238" s="472"/>
      <c r="AK238" s="472"/>
      <c r="AL238" s="472"/>
      <c r="AM238" s="472"/>
      <c r="AN238" s="472"/>
      <c r="AO238" s="472"/>
      <c r="AP238" s="472"/>
      <c r="AQ238" s="472"/>
      <c r="AR238" s="472"/>
      <c r="AS238" s="472"/>
      <c r="AT238" s="472"/>
      <c r="AU238" s="472"/>
      <c r="AV238" s="472"/>
      <c r="AW238" s="472"/>
      <c r="AX238" s="472"/>
      <c r="AY238" s="472"/>
      <c r="AZ238" s="472"/>
      <c r="BA238" s="472"/>
      <c r="BB238" s="472"/>
      <c r="BC238" s="472"/>
      <c r="BD238" s="472">
        <v>3</v>
      </c>
      <c r="BE238" s="472"/>
      <c r="BF238" s="472"/>
      <c r="BG238" s="472"/>
      <c r="BH238" s="472"/>
      <c r="BI238" s="472"/>
      <c r="BJ238" s="472"/>
      <c r="BK238" s="472"/>
      <c r="BL238" s="472"/>
      <c r="BM238" s="472"/>
      <c r="BN238" s="472"/>
      <c r="BO238" s="472"/>
      <c r="BP238" s="472"/>
      <c r="BQ238" s="472"/>
      <c r="BR238" s="472"/>
      <c r="BS238" s="472"/>
      <c r="BT238" s="472">
        <v>4</v>
      </c>
      <c r="BU238" s="472"/>
      <c r="BV238" s="472"/>
      <c r="BW238" s="472"/>
      <c r="BX238" s="472"/>
      <c r="BY238" s="472"/>
      <c r="BZ238" s="472"/>
      <c r="CA238" s="472"/>
      <c r="CB238" s="472"/>
      <c r="CC238" s="472"/>
      <c r="CD238" s="472"/>
      <c r="CE238" s="472"/>
      <c r="CF238" s="472"/>
      <c r="CG238" s="472"/>
      <c r="CH238" s="472"/>
      <c r="CI238" s="472"/>
      <c r="CJ238" s="472">
        <v>5</v>
      </c>
      <c r="CK238" s="472"/>
      <c r="CL238" s="472"/>
      <c r="CM238" s="472"/>
      <c r="CN238" s="472"/>
      <c r="CO238" s="472"/>
      <c r="CP238" s="472"/>
      <c r="CQ238" s="472"/>
      <c r="CR238" s="472"/>
      <c r="CS238" s="472"/>
      <c r="CT238" s="472"/>
      <c r="CU238" s="472"/>
      <c r="CV238" s="472"/>
      <c r="CW238" s="472"/>
      <c r="CX238" s="472"/>
      <c r="CY238" s="472"/>
      <c r="CZ238" s="472"/>
      <c r="DA238" s="472"/>
    </row>
    <row r="239" spans="1:105" s="5" customFormat="1" ht="15" customHeight="1" x14ac:dyDescent="0.2">
      <c r="A239" s="411" t="s">
        <v>26</v>
      </c>
      <c r="B239" s="411"/>
      <c r="C239" s="411"/>
      <c r="D239" s="411"/>
      <c r="E239" s="411"/>
      <c r="F239" s="411"/>
      <c r="G239" s="411"/>
      <c r="H239" s="418"/>
      <c r="I239" s="418"/>
      <c r="J239" s="418"/>
      <c r="K239" s="418"/>
      <c r="L239" s="418"/>
      <c r="M239" s="418"/>
      <c r="N239" s="418"/>
      <c r="O239" s="418"/>
      <c r="P239" s="418"/>
      <c r="Q239" s="418"/>
      <c r="R239" s="418"/>
      <c r="S239" s="418"/>
      <c r="T239" s="418"/>
      <c r="U239" s="418"/>
      <c r="V239" s="418"/>
      <c r="W239" s="418"/>
      <c r="X239" s="418"/>
      <c r="Y239" s="418"/>
      <c r="Z239" s="418"/>
      <c r="AA239" s="418"/>
      <c r="AB239" s="418"/>
      <c r="AC239" s="418"/>
      <c r="AD239" s="418"/>
      <c r="AE239" s="418"/>
      <c r="AF239" s="418"/>
      <c r="AG239" s="418"/>
      <c r="AH239" s="418"/>
      <c r="AI239" s="418"/>
      <c r="AJ239" s="418"/>
      <c r="AK239" s="418"/>
      <c r="AL239" s="418"/>
      <c r="AM239" s="418"/>
      <c r="AN239" s="418"/>
      <c r="AO239" s="418"/>
      <c r="AP239" s="418"/>
      <c r="AQ239" s="418"/>
      <c r="AR239" s="418"/>
      <c r="AS239" s="418"/>
      <c r="AT239" s="418"/>
      <c r="AU239" s="418"/>
      <c r="AV239" s="418"/>
      <c r="AW239" s="418"/>
      <c r="AX239" s="418"/>
      <c r="AY239" s="418"/>
      <c r="AZ239" s="418"/>
      <c r="BA239" s="418"/>
      <c r="BB239" s="418"/>
      <c r="BC239" s="418"/>
      <c r="BD239" s="404"/>
      <c r="BE239" s="404"/>
      <c r="BF239" s="404"/>
      <c r="BG239" s="404"/>
      <c r="BH239" s="404"/>
      <c r="BI239" s="404"/>
      <c r="BJ239" s="404"/>
      <c r="BK239" s="404"/>
      <c r="BL239" s="404"/>
      <c r="BM239" s="404"/>
      <c r="BN239" s="404"/>
      <c r="BO239" s="404"/>
      <c r="BP239" s="404"/>
      <c r="BQ239" s="404"/>
      <c r="BR239" s="404"/>
      <c r="BS239" s="404"/>
      <c r="BT239" s="551"/>
      <c r="BU239" s="551"/>
      <c r="BV239" s="551"/>
      <c r="BW239" s="551"/>
      <c r="BX239" s="551"/>
      <c r="BY239" s="551"/>
      <c r="BZ239" s="551"/>
      <c r="CA239" s="551"/>
      <c r="CB239" s="551"/>
      <c r="CC239" s="551"/>
      <c r="CD239" s="551"/>
      <c r="CE239" s="551"/>
      <c r="CF239" s="551"/>
      <c r="CG239" s="551"/>
      <c r="CH239" s="551"/>
      <c r="CI239" s="551"/>
      <c r="CJ239" s="551"/>
      <c r="CK239" s="551"/>
      <c r="CL239" s="551"/>
      <c r="CM239" s="551"/>
      <c r="CN239" s="551"/>
      <c r="CO239" s="551"/>
      <c r="CP239" s="551"/>
      <c r="CQ239" s="551"/>
      <c r="CR239" s="551"/>
      <c r="CS239" s="551"/>
      <c r="CT239" s="551"/>
      <c r="CU239" s="551"/>
      <c r="CV239" s="551"/>
      <c r="CW239" s="551"/>
      <c r="CX239" s="551"/>
      <c r="CY239" s="551"/>
      <c r="CZ239" s="551"/>
      <c r="DA239" s="551"/>
    </row>
    <row r="240" spans="1:105" s="5" customFormat="1" ht="15" customHeight="1" x14ac:dyDescent="0.2">
      <c r="A240" s="404">
        <v>2</v>
      </c>
      <c r="B240" s="404"/>
      <c r="C240" s="404"/>
      <c r="D240" s="404"/>
      <c r="E240" s="404"/>
      <c r="F240" s="404"/>
      <c r="G240" s="404"/>
      <c r="H240" s="418"/>
      <c r="I240" s="418"/>
      <c r="J240" s="418"/>
      <c r="K240" s="418"/>
      <c r="L240" s="418"/>
      <c r="M240" s="418"/>
      <c r="N240" s="418"/>
      <c r="O240" s="418"/>
      <c r="P240" s="418"/>
      <c r="Q240" s="418"/>
      <c r="R240" s="418"/>
      <c r="S240" s="418"/>
      <c r="T240" s="418"/>
      <c r="U240" s="418"/>
      <c r="V240" s="418"/>
      <c r="W240" s="418"/>
      <c r="X240" s="418"/>
      <c r="Y240" s="418"/>
      <c r="Z240" s="418"/>
      <c r="AA240" s="418"/>
      <c r="AB240" s="418"/>
      <c r="AC240" s="418"/>
      <c r="AD240" s="418"/>
      <c r="AE240" s="418"/>
      <c r="AF240" s="418"/>
      <c r="AG240" s="418"/>
      <c r="AH240" s="418"/>
      <c r="AI240" s="418"/>
      <c r="AJ240" s="418"/>
      <c r="AK240" s="418"/>
      <c r="AL240" s="418"/>
      <c r="AM240" s="418"/>
      <c r="AN240" s="418"/>
      <c r="AO240" s="418"/>
      <c r="AP240" s="418"/>
      <c r="AQ240" s="418"/>
      <c r="AR240" s="418"/>
      <c r="AS240" s="418"/>
      <c r="AT240" s="418"/>
      <c r="AU240" s="418"/>
      <c r="AV240" s="418"/>
      <c r="AW240" s="418"/>
      <c r="AX240" s="418"/>
      <c r="AY240" s="418"/>
      <c r="AZ240" s="418"/>
      <c r="BA240" s="418"/>
      <c r="BB240" s="418"/>
      <c r="BC240" s="418"/>
      <c r="BD240" s="658"/>
      <c r="BE240" s="658"/>
      <c r="BF240" s="658"/>
      <c r="BG240" s="658"/>
      <c r="BH240" s="658"/>
      <c r="BI240" s="658"/>
      <c r="BJ240" s="658"/>
      <c r="BK240" s="658"/>
      <c r="BL240" s="658"/>
      <c r="BM240" s="658"/>
      <c r="BN240" s="658"/>
      <c r="BO240" s="658"/>
      <c r="BP240" s="658"/>
      <c r="BQ240" s="658"/>
      <c r="BR240" s="658"/>
      <c r="BS240" s="658"/>
      <c r="BT240" s="551"/>
      <c r="BU240" s="551"/>
      <c r="BV240" s="551"/>
      <c r="BW240" s="551"/>
      <c r="BX240" s="551"/>
      <c r="BY240" s="551"/>
      <c r="BZ240" s="551"/>
      <c r="CA240" s="551"/>
      <c r="CB240" s="551"/>
      <c r="CC240" s="551"/>
      <c r="CD240" s="551"/>
      <c r="CE240" s="551"/>
      <c r="CF240" s="551"/>
      <c r="CG240" s="551"/>
      <c r="CH240" s="551"/>
      <c r="CI240" s="551"/>
      <c r="CJ240" s="551"/>
      <c r="CK240" s="551"/>
      <c r="CL240" s="551"/>
      <c r="CM240" s="551"/>
      <c r="CN240" s="551"/>
      <c r="CO240" s="551"/>
      <c r="CP240" s="551"/>
      <c r="CQ240" s="551"/>
      <c r="CR240" s="551"/>
      <c r="CS240" s="551"/>
      <c r="CT240" s="551"/>
      <c r="CU240" s="551"/>
      <c r="CV240" s="551"/>
      <c r="CW240" s="551"/>
      <c r="CX240" s="551"/>
      <c r="CY240" s="551"/>
      <c r="CZ240" s="551"/>
      <c r="DA240" s="551"/>
    </row>
    <row r="241" spans="1:105" s="5" customFormat="1" ht="15" customHeight="1" x14ac:dyDescent="0.2">
      <c r="A241" s="404">
        <v>3</v>
      </c>
      <c r="B241" s="404"/>
      <c r="C241" s="404"/>
      <c r="D241" s="404"/>
      <c r="E241" s="404"/>
      <c r="F241" s="404"/>
      <c r="G241" s="404"/>
      <c r="H241" s="418"/>
      <c r="I241" s="418"/>
      <c r="J241" s="418"/>
      <c r="K241" s="418"/>
      <c r="L241" s="418"/>
      <c r="M241" s="418"/>
      <c r="N241" s="418"/>
      <c r="O241" s="418"/>
      <c r="P241" s="418"/>
      <c r="Q241" s="418"/>
      <c r="R241" s="418"/>
      <c r="S241" s="418"/>
      <c r="T241" s="418"/>
      <c r="U241" s="418"/>
      <c r="V241" s="418"/>
      <c r="W241" s="418"/>
      <c r="X241" s="418"/>
      <c r="Y241" s="418"/>
      <c r="Z241" s="418"/>
      <c r="AA241" s="418"/>
      <c r="AB241" s="418"/>
      <c r="AC241" s="418"/>
      <c r="AD241" s="418"/>
      <c r="AE241" s="418"/>
      <c r="AF241" s="418"/>
      <c r="AG241" s="418"/>
      <c r="AH241" s="418"/>
      <c r="AI241" s="418"/>
      <c r="AJ241" s="418"/>
      <c r="AK241" s="418"/>
      <c r="AL241" s="418"/>
      <c r="AM241" s="418"/>
      <c r="AN241" s="418"/>
      <c r="AO241" s="418"/>
      <c r="AP241" s="418"/>
      <c r="AQ241" s="418"/>
      <c r="AR241" s="418"/>
      <c r="AS241" s="418"/>
      <c r="AT241" s="418"/>
      <c r="AU241" s="418"/>
      <c r="AV241" s="418"/>
      <c r="AW241" s="418"/>
      <c r="AX241" s="418"/>
      <c r="AY241" s="418"/>
      <c r="AZ241" s="418"/>
      <c r="BA241" s="418"/>
      <c r="BB241" s="418"/>
      <c r="BC241" s="418"/>
      <c r="BD241" s="658"/>
      <c r="BE241" s="658"/>
      <c r="BF241" s="658"/>
      <c r="BG241" s="658"/>
      <c r="BH241" s="658"/>
      <c r="BI241" s="658"/>
      <c r="BJ241" s="658"/>
      <c r="BK241" s="658"/>
      <c r="BL241" s="658"/>
      <c r="BM241" s="658"/>
      <c r="BN241" s="658"/>
      <c r="BO241" s="658"/>
      <c r="BP241" s="658"/>
      <c r="BQ241" s="658"/>
      <c r="BR241" s="658"/>
      <c r="BS241" s="658"/>
      <c r="BT241" s="551"/>
      <c r="BU241" s="551"/>
      <c r="BV241" s="551"/>
      <c r="BW241" s="551"/>
      <c r="BX241" s="551"/>
      <c r="BY241" s="551"/>
      <c r="BZ241" s="551"/>
      <c r="CA241" s="551"/>
      <c r="CB241" s="551"/>
      <c r="CC241" s="551"/>
      <c r="CD241" s="551"/>
      <c r="CE241" s="551"/>
      <c r="CF241" s="551"/>
      <c r="CG241" s="551"/>
      <c r="CH241" s="551"/>
      <c r="CI241" s="551"/>
      <c r="CJ241" s="551"/>
      <c r="CK241" s="551"/>
      <c r="CL241" s="551"/>
      <c r="CM241" s="551"/>
      <c r="CN241" s="551"/>
      <c r="CO241" s="551"/>
      <c r="CP241" s="551"/>
      <c r="CQ241" s="551"/>
      <c r="CR241" s="551"/>
      <c r="CS241" s="551"/>
      <c r="CT241" s="551"/>
      <c r="CU241" s="551"/>
      <c r="CV241" s="551"/>
      <c r="CW241" s="551"/>
      <c r="CX241" s="551"/>
      <c r="CY241" s="551"/>
      <c r="CZ241" s="551"/>
      <c r="DA241" s="551"/>
    </row>
    <row r="242" spans="1:105" s="5" customFormat="1" ht="15" customHeight="1" x14ac:dyDescent="0.2">
      <c r="A242" s="404">
        <v>4</v>
      </c>
      <c r="B242" s="404"/>
      <c r="C242" s="404"/>
      <c r="D242" s="404"/>
      <c r="E242" s="404"/>
      <c r="F242" s="404"/>
      <c r="G242" s="404"/>
      <c r="H242" s="418"/>
      <c r="I242" s="418"/>
      <c r="J242" s="418"/>
      <c r="K242" s="418"/>
      <c r="L242" s="418"/>
      <c r="M242" s="418"/>
      <c r="N242" s="418"/>
      <c r="O242" s="418"/>
      <c r="P242" s="418"/>
      <c r="Q242" s="418"/>
      <c r="R242" s="418"/>
      <c r="S242" s="418"/>
      <c r="T242" s="418"/>
      <c r="U242" s="418"/>
      <c r="V242" s="418"/>
      <c r="W242" s="418"/>
      <c r="X242" s="418"/>
      <c r="Y242" s="418"/>
      <c r="Z242" s="418"/>
      <c r="AA242" s="418"/>
      <c r="AB242" s="418"/>
      <c r="AC242" s="418"/>
      <c r="AD242" s="418"/>
      <c r="AE242" s="418"/>
      <c r="AF242" s="418"/>
      <c r="AG242" s="418"/>
      <c r="AH242" s="418"/>
      <c r="AI242" s="418"/>
      <c r="AJ242" s="418"/>
      <c r="AK242" s="418"/>
      <c r="AL242" s="418"/>
      <c r="AM242" s="418"/>
      <c r="AN242" s="418"/>
      <c r="AO242" s="418"/>
      <c r="AP242" s="418"/>
      <c r="AQ242" s="418"/>
      <c r="AR242" s="418"/>
      <c r="AS242" s="418"/>
      <c r="AT242" s="418"/>
      <c r="AU242" s="418"/>
      <c r="AV242" s="418"/>
      <c r="AW242" s="418"/>
      <c r="AX242" s="418"/>
      <c r="AY242" s="418"/>
      <c r="AZ242" s="418"/>
      <c r="BA242" s="418"/>
      <c r="BB242" s="418"/>
      <c r="BC242" s="418"/>
      <c r="BD242" s="672"/>
      <c r="BE242" s="672"/>
      <c r="BF242" s="672"/>
      <c r="BG242" s="672"/>
      <c r="BH242" s="672"/>
      <c r="BI242" s="672"/>
      <c r="BJ242" s="672"/>
      <c r="BK242" s="672"/>
      <c r="BL242" s="672"/>
      <c r="BM242" s="672"/>
      <c r="BN242" s="672"/>
      <c r="BO242" s="672"/>
      <c r="BP242" s="672"/>
      <c r="BQ242" s="672"/>
      <c r="BR242" s="672"/>
      <c r="BS242" s="672"/>
      <c r="BT242" s="551"/>
      <c r="BU242" s="551"/>
      <c r="BV242" s="551"/>
      <c r="BW242" s="551"/>
      <c r="BX242" s="551"/>
      <c r="BY242" s="551"/>
      <c r="BZ242" s="551"/>
      <c r="CA242" s="551"/>
      <c r="CB242" s="551"/>
      <c r="CC242" s="551"/>
      <c r="CD242" s="551"/>
      <c r="CE242" s="551"/>
      <c r="CF242" s="551"/>
      <c r="CG242" s="551"/>
      <c r="CH242" s="551"/>
      <c r="CI242" s="551"/>
      <c r="CJ242" s="551"/>
      <c r="CK242" s="551"/>
      <c r="CL242" s="551"/>
      <c r="CM242" s="551"/>
      <c r="CN242" s="551"/>
      <c r="CO242" s="551"/>
      <c r="CP242" s="551"/>
      <c r="CQ242" s="551"/>
      <c r="CR242" s="551"/>
      <c r="CS242" s="551"/>
      <c r="CT242" s="551"/>
      <c r="CU242" s="551"/>
      <c r="CV242" s="551"/>
      <c r="CW242" s="551"/>
      <c r="CX242" s="551"/>
      <c r="CY242" s="551"/>
      <c r="CZ242" s="551"/>
      <c r="DA242" s="551"/>
    </row>
    <row r="243" spans="1:105" s="5" customFormat="1" ht="15" customHeight="1" x14ac:dyDescent="0.2">
      <c r="A243" s="411"/>
      <c r="B243" s="411"/>
      <c r="C243" s="411"/>
      <c r="D243" s="411"/>
      <c r="E243" s="411"/>
      <c r="F243" s="411"/>
      <c r="G243" s="411"/>
      <c r="H243" s="473" t="s">
        <v>7</v>
      </c>
      <c r="I243" s="473"/>
      <c r="J243" s="473"/>
      <c r="K243" s="473"/>
      <c r="L243" s="473"/>
      <c r="M243" s="473"/>
      <c r="N243" s="473"/>
      <c r="O243" s="473"/>
      <c r="P243" s="473"/>
      <c r="Q243" s="473"/>
      <c r="R243" s="473"/>
      <c r="S243" s="473"/>
      <c r="T243" s="473"/>
      <c r="U243" s="473"/>
      <c r="V243" s="473"/>
      <c r="W243" s="473"/>
      <c r="X243" s="473"/>
      <c r="Y243" s="473"/>
      <c r="Z243" s="473"/>
      <c r="AA243" s="473"/>
      <c r="AB243" s="473"/>
      <c r="AC243" s="473"/>
      <c r="AD243" s="473"/>
      <c r="AE243" s="473"/>
      <c r="AF243" s="473"/>
      <c r="AG243" s="473"/>
      <c r="AH243" s="473"/>
      <c r="AI243" s="473"/>
      <c r="AJ243" s="473"/>
      <c r="AK243" s="473"/>
      <c r="AL243" s="473"/>
      <c r="AM243" s="473"/>
      <c r="AN243" s="473"/>
      <c r="AO243" s="473"/>
      <c r="AP243" s="473"/>
      <c r="AQ243" s="473"/>
      <c r="AR243" s="473"/>
      <c r="AS243" s="473"/>
      <c r="AT243" s="473"/>
      <c r="AU243" s="473"/>
      <c r="AV243" s="473"/>
      <c r="AW243" s="473"/>
      <c r="AX243" s="473"/>
      <c r="AY243" s="473"/>
      <c r="AZ243" s="473"/>
      <c r="BA243" s="473"/>
      <c r="BB243" s="473"/>
      <c r="BC243" s="474"/>
      <c r="BD243" s="404"/>
      <c r="BE243" s="404"/>
      <c r="BF243" s="404"/>
      <c r="BG243" s="404"/>
      <c r="BH243" s="404"/>
      <c r="BI243" s="404"/>
      <c r="BJ243" s="404"/>
      <c r="BK243" s="404"/>
      <c r="BL243" s="404"/>
      <c r="BM243" s="404"/>
      <c r="BN243" s="404"/>
      <c r="BO243" s="404"/>
      <c r="BP243" s="404"/>
      <c r="BQ243" s="404"/>
      <c r="BR243" s="404"/>
      <c r="BS243" s="404"/>
      <c r="BT243" s="404" t="s">
        <v>8</v>
      </c>
      <c r="BU243" s="404"/>
      <c r="BV243" s="404"/>
      <c r="BW243" s="404"/>
      <c r="BX243" s="404"/>
      <c r="BY243" s="404"/>
      <c r="BZ243" s="404"/>
      <c r="CA243" s="404"/>
      <c r="CB243" s="404"/>
      <c r="CC243" s="404"/>
      <c r="CD243" s="404"/>
      <c r="CE243" s="404"/>
      <c r="CF243" s="404"/>
      <c r="CG243" s="404"/>
      <c r="CH243" s="404"/>
      <c r="CI243" s="404"/>
      <c r="CJ243" s="589"/>
      <c r="CK243" s="589"/>
      <c r="CL243" s="589"/>
      <c r="CM243" s="589"/>
      <c r="CN243" s="589"/>
      <c r="CO243" s="589"/>
      <c r="CP243" s="589"/>
      <c r="CQ243" s="589"/>
      <c r="CR243" s="589"/>
      <c r="CS243" s="589"/>
      <c r="CT243" s="589"/>
      <c r="CU243" s="589"/>
      <c r="CV243" s="589"/>
      <c r="CW243" s="589"/>
      <c r="CX243" s="589"/>
      <c r="CY243" s="589"/>
      <c r="CZ243" s="589"/>
      <c r="DA243" s="589"/>
    </row>
    <row r="245" spans="1:105" s="6" customFormat="1" ht="28.5" customHeight="1" x14ac:dyDescent="0.2">
      <c r="A245" s="659" t="s">
        <v>159</v>
      </c>
      <c r="B245" s="659"/>
      <c r="C245" s="659"/>
      <c r="D245" s="659"/>
      <c r="E245" s="659"/>
      <c r="F245" s="659"/>
      <c r="G245" s="659"/>
      <c r="H245" s="659"/>
      <c r="I245" s="659"/>
      <c r="J245" s="659"/>
      <c r="K245" s="659"/>
      <c r="L245" s="659"/>
      <c r="M245" s="659"/>
      <c r="N245" s="659"/>
      <c r="O245" s="659"/>
      <c r="P245" s="659"/>
      <c r="Q245" s="659"/>
      <c r="R245" s="659"/>
      <c r="S245" s="659"/>
      <c r="T245" s="659"/>
      <c r="U245" s="659"/>
      <c r="V245" s="659"/>
      <c r="W245" s="659"/>
      <c r="X245" s="659"/>
      <c r="Y245" s="659"/>
      <c r="Z245" s="659"/>
      <c r="AA245" s="659"/>
      <c r="AB245" s="659"/>
      <c r="AC245" s="659"/>
      <c r="AD245" s="659"/>
      <c r="AE245" s="659"/>
      <c r="AF245" s="659"/>
      <c r="AG245" s="659"/>
      <c r="AH245" s="659"/>
      <c r="AI245" s="659"/>
      <c r="AJ245" s="659"/>
      <c r="AK245" s="659"/>
      <c r="AL245" s="659"/>
      <c r="AM245" s="659"/>
      <c r="AN245" s="659"/>
      <c r="AO245" s="659"/>
      <c r="AP245" s="659"/>
      <c r="AQ245" s="659"/>
      <c r="AR245" s="659"/>
      <c r="AS245" s="659"/>
      <c r="AT245" s="659"/>
      <c r="AU245" s="659"/>
      <c r="AV245" s="659"/>
      <c r="AW245" s="659"/>
      <c r="AX245" s="659"/>
      <c r="AY245" s="659"/>
      <c r="AZ245" s="659"/>
      <c r="BA245" s="659"/>
      <c r="BB245" s="659"/>
      <c r="BC245" s="659"/>
      <c r="BD245" s="659"/>
      <c r="BE245" s="659"/>
      <c r="BF245" s="659"/>
      <c r="BG245" s="659"/>
      <c r="BH245" s="659"/>
      <c r="BI245" s="659"/>
      <c r="BJ245" s="659"/>
      <c r="BK245" s="659"/>
      <c r="BL245" s="659"/>
      <c r="BM245" s="659"/>
      <c r="BN245" s="659"/>
      <c r="BO245" s="659"/>
      <c r="BP245" s="659"/>
      <c r="BQ245" s="659"/>
      <c r="BR245" s="659"/>
      <c r="BS245" s="659"/>
      <c r="BT245" s="659"/>
      <c r="BU245" s="659"/>
      <c r="BV245" s="659"/>
      <c r="BW245" s="659"/>
      <c r="BX245" s="659"/>
      <c r="BY245" s="659"/>
      <c r="BZ245" s="659"/>
      <c r="CA245" s="659"/>
      <c r="CB245" s="659"/>
      <c r="CC245" s="659"/>
      <c r="CD245" s="659"/>
      <c r="CE245" s="659"/>
      <c r="CF245" s="659"/>
      <c r="CG245" s="659"/>
      <c r="CH245" s="659"/>
      <c r="CI245" s="659"/>
      <c r="CJ245" s="659"/>
      <c r="CK245" s="659"/>
      <c r="CL245" s="659"/>
      <c r="CM245" s="659"/>
      <c r="CN245" s="659"/>
      <c r="CO245" s="659"/>
      <c r="CP245" s="659"/>
      <c r="CQ245" s="659"/>
      <c r="CR245" s="659"/>
      <c r="CS245" s="659"/>
      <c r="CT245" s="659"/>
      <c r="CU245" s="659"/>
      <c r="CV245" s="659"/>
      <c r="CW245" s="659"/>
      <c r="CX245" s="659"/>
      <c r="CY245" s="659"/>
      <c r="CZ245" s="659"/>
      <c r="DA245" s="659"/>
    </row>
    <row r="246" spans="1:105" ht="10.5" customHeight="1" x14ac:dyDescent="0.25"/>
    <row r="247" spans="1:105" s="3" customFormat="1" ht="30" customHeight="1" x14ac:dyDescent="0.2">
      <c r="A247" s="466" t="s">
        <v>0</v>
      </c>
      <c r="B247" s="467"/>
      <c r="C247" s="467"/>
      <c r="D247" s="467"/>
      <c r="E247" s="467"/>
      <c r="F247" s="467"/>
      <c r="G247" s="468"/>
      <c r="H247" s="466" t="s">
        <v>14</v>
      </c>
      <c r="I247" s="467"/>
      <c r="J247" s="467"/>
      <c r="K247" s="467"/>
      <c r="L247" s="467"/>
      <c r="M247" s="467"/>
      <c r="N247" s="467"/>
      <c r="O247" s="467"/>
      <c r="P247" s="467"/>
      <c r="Q247" s="467"/>
      <c r="R247" s="467"/>
      <c r="S247" s="467"/>
      <c r="T247" s="467"/>
      <c r="U247" s="467"/>
      <c r="V247" s="467"/>
      <c r="W247" s="467"/>
      <c r="X247" s="467"/>
      <c r="Y247" s="467"/>
      <c r="Z247" s="467"/>
      <c r="AA247" s="467"/>
      <c r="AB247" s="467"/>
      <c r="AC247" s="467"/>
      <c r="AD247" s="467"/>
      <c r="AE247" s="467"/>
      <c r="AF247" s="467"/>
      <c r="AG247" s="467"/>
      <c r="AH247" s="467"/>
      <c r="AI247" s="467"/>
      <c r="AJ247" s="467"/>
      <c r="AK247" s="467"/>
      <c r="AL247" s="467"/>
      <c r="AM247" s="467"/>
      <c r="AN247" s="467"/>
      <c r="AO247" s="467"/>
      <c r="AP247" s="467"/>
      <c r="AQ247" s="467"/>
      <c r="AR247" s="467"/>
      <c r="AS247" s="467"/>
      <c r="AT247" s="467"/>
      <c r="AU247" s="467"/>
      <c r="AV247" s="467"/>
      <c r="AW247" s="467"/>
      <c r="AX247" s="467"/>
      <c r="AY247" s="467"/>
      <c r="AZ247" s="467"/>
      <c r="BA247" s="467"/>
      <c r="BB247" s="467"/>
      <c r="BC247" s="468"/>
      <c r="BD247" s="466" t="s">
        <v>70</v>
      </c>
      <c r="BE247" s="467"/>
      <c r="BF247" s="467"/>
      <c r="BG247" s="467"/>
      <c r="BH247" s="467"/>
      <c r="BI247" s="467"/>
      <c r="BJ247" s="467"/>
      <c r="BK247" s="467"/>
      <c r="BL247" s="467"/>
      <c r="BM247" s="467"/>
      <c r="BN247" s="467"/>
      <c r="BO247" s="467"/>
      <c r="BP247" s="467"/>
      <c r="BQ247" s="467"/>
      <c r="BR247" s="467"/>
      <c r="BS247" s="468"/>
      <c r="BT247" s="466" t="s">
        <v>81</v>
      </c>
      <c r="BU247" s="467"/>
      <c r="BV247" s="467"/>
      <c r="BW247" s="467"/>
      <c r="BX247" s="467"/>
      <c r="BY247" s="467"/>
      <c r="BZ247" s="467"/>
      <c r="CA247" s="467"/>
      <c r="CB247" s="467"/>
      <c r="CC247" s="467"/>
      <c r="CD247" s="467"/>
      <c r="CE247" s="467"/>
      <c r="CF247" s="467"/>
      <c r="CG247" s="467"/>
      <c r="CH247" s="467"/>
      <c r="CI247" s="468"/>
      <c r="CJ247" s="466" t="s">
        <v>48</v>
      </c>
      <c r="CK247" s="467"/>
      <c r="CL247" s="467"/>
      <c r="CM247" s="467"/>
      <c r="CN247" s="467"/>
      <c r="CO247" s="467"/>
      <c r="CP247" s="467"/>
      <c r="CQ247" s="467"/>
      <c r="CR247" s="467"/>
      <c r="CS247" s="467"/>
      <c r="CT247" s="467"/>
      <c r="CU247" s="467"/>
      <c r="CV247" s="467"/>
      <c r="CW247" s="467"/>
      <c r="CX247" s="467"/>
      <c r="CY247" s="467"/>
      <c r="CZ247" s="467"/>
      <c r="DA247" s="468"/>
    </row>
    <row r="248" spans="1:105" s="4" customFormat="1" ht="12.75" x14ac:dyDescent="0.2">
      <c r="A248" s="472">
        <v>1</v>
      </c>
      <c r="B248" s="472"/>
      <c r="C248" s="472"/>
      <c r="D248" s="472"/>
      <c r="E248" s="472"/>
      <c r="F248" s="472"/>
      <c r="G248" s="472"/>
      <c r="H248" s="472">
        <v>2</v>
      </c>
      <c r="I248" s="472"/>
      <c r="J248" s="472"/>
      <c r="K248" s="472"/>
      <c r="L248" s="472"/>
      <c r="M248" s="472"/>
      <c r="N248" s="472"/>
      <c r="O248" s="472"/>
      <c r="P248" s="472"/>
      <c r="Q248" s="472"/>
      <c r="R248" s="472"/>
      <c r="S248" s="472"/>
      <c r="T248" s="472"/>
      <c r="U248" s="472"/>
      <c r="V248" s="472"/>
      <c r="W248" s="472"/>
      <c r="X248" s="472"/>
      <c r="Y248" s="472"/>
      <c r="Z248" s="472"/>
      <c r="AA248" s="472"/>
      <c r="AB248" s="472"/>
      <c r="AC248" s="472"/>
      <c r="AD248" s="472"/>
      <c r="AE248" s="472"/>
      <c r="AF248" s="472"/>
      <c r="AG248" s="472"/>
      <c r="AH248" s="472"/>
      <c r="AI248" s="472"/>
      <c r="AJ248" s="472"/>
      <c r="AK248" s="472"/>
      <c r="AL248" s="472"/>
      <c r="AM248" s="472"/>
      <c r="AN248" s="472"/>
      <c r="AO248" s="472"/>
      <c r="AP248" s="472"/>
      <c r="AQ248" s="472"/>
      <c r="AR248" s="472"/>
      <c r="AS248" s="472"/>
      <c r="AT248" s="472"/>
      <c r="AU248" s="472"/>
      <c r="AV248" s="472"/>
      <c r="AW248" s="472"/>
      <c r="AX248" s="472"/>
      <c r="AY248" s="472"/>
      <c r="AZ248" s="472"/>
      <c r="BA248" s="472"/>
      <c r="BB248" s="472"/>
      <c r="BC248" s="472"/>
      <c r="BD248" s="472">
        <v>3</v>
      </c>
      <c r="BE248" s="472"/>
      <c r="BF248" s="472"/>
      <c r="BG248" s="472"/>
      <c r="BH248" s="472"/>
      <c r="BI248" s="472"/>
      <c r="BJ248" s="472"/>
      <c r="BK248" s="472"/>
      <c r="BL248" s="472"/>
      <c r="BM248" s="472"/>
      <c r="BN248" s="472"/>
      <c r="BO248" s="472"/>
      <c r="BP248" s="472"/>
      <c r="BQ248" s="472"/>
      <c r="BR248" s="472"/>
      <c r="BS248" s="472"/>
      <c r="BT248" s="472">
        <v>4</v>
      </c>
      <c r="BU248" s="472"/>
      <c r="BV248" s="472"/>
      <c r="BW248" s="472"/>
      <c r="BX248" s="472"/>
      <c r="BY248" s="472"/>
      <c r="BZ248" s="472"/>
      <c r="CA248" s="472"/>
      <c r="CB248" s="472"/>
      <c r="CC248" s="472"/>
      <c r="CD248" s="472"/>
      <c r="CE248" s="472"/>
      <c r="CF248" s="472"/>
      <c r="CG248" s="472"/>
      <c r="CH248" s="472"/>
      <c r="CI248" s="472"/>
      <c r="CJ248" s="472">
        <v>5</v>
      </c>
      <c r="CK248" s="472"/>
      <c r="CL248" s="472"/>
      <c r="CM248" s="472"/>
      <c r="CN248" s="472"/>
      <c r="CO248" s="472"/>
      <c r="CP248" s="472"/>
      <c r="CQ248" s="472"/>
      <c r="CR248" s="472"/>
      <c r="CS248" s="472"/>
      <c r="CT248" s="472"/>
      <c r="CU248" s="472"/>
      <c r="CV248" s="472"/>
      <c r="CW248" s="472"/>
      <c r="CX248" s="472"/>
      <c r="CY248" s="472"/>
      <c r="CZ248" s="472"/>
      <c r="DA248" s="472"/>
    </row>
    <row r="249" spans="1:105" s="5" customFormat="1" ht="15" customHeight="1" x14ac:dyDescent="0.2">
      <c r="A249" s="411" t="s">
        <v>26</v>
      </c>
      <c r="B249" s="411"/>
      <c r="C249" s="411"/>
      <c r="D249" s="411"/>
      <c r="E249" s="411"/>
      <c r="F249" s="411"/>
      <c r="G249" s="411"/>
      <c r="H249" s="418"/>
      <c r="I249" s="418"/>
      <c r="J249" s="418"/>
      <c r="K249" s="418"/>
      <c r="L249" s="418"/>
      <c r="M249" s="418"/>
      <c r="N249" s="418"/>
      <c r="O249" s="418"/>
      <c r="P249" s="418"/>
      <c r="Q249" s="418"/>
      <c r="R249" s="418"/>
      <c r="S249" s="418"/>
      <c r="T249" s="418"/>
      <c r="U249" s="418"/>
      <c r="V249" s="418"/>
      <c r="W249" s="418"/>
      <c r="X249" s="418"/>
      <c r="Y249" s="418"/>
      <c r="Z249" s="418"/>
      <c r="AA249" s="418"/>
      <c r="AB249" s="418"/>
      <c r="AC249" s="418"/>
      <c r="AD249" s="418"/>
      <c r="AE249" s="418"/>
      <c r="AF249" s="418"/>
      <c r="AG249" s="418"/>
      <c r="AH249" s="418"/>
      <c r="AI249" s="418"/>
      <c r="AJ249" s="418"/>
      <c r="AK249" s="418"/>
      <c r="AL249" s="418"/>
      <c r="AM249" s="418"/>
      <c r="AN249" s="418"/>
      <c r="AO249" s="418"/>
      <c r="AP249" s="418"/>
      <c r="AQ249" s="418"/>
      <c r="AR249" s="418"/>
      <c r="AS249" s="418"/>
      <c r="AT249" s="418"/>
      <c r="AU249" s="418"/>
      <c r="AV249" s="418"/>
      <c r="AW249" s="418"/>
      <c r="AX249" s="418"/>
      <c r="AY249" s="418"/>
      <c r="AZ249" s="418"/>
      <c r="BA249" s="418"/>
      <c r="BB249" s="418"/>
      <c r="BC249" s="418"/>
      <c r="BD249" s="404"/>
      <c r="BE249" s="404"/>
      <c r="BF249" s="404"/>
      <c r="BG249" s="404"/>
      <c r="BH249" s="404"/>
      <c r="BI249" s="404"/>
      <c r="BJ249" s="404"/>
      <c r="BK249" s="404"/>
      <c r="BL249" s="404"/>
      <c r="BM249" s="404"/>
      <c r="BN249" s="404"/>
      <c r="BO249" s="404"/>
      <c r="BP249" s="404"/>
      <c r="BQ249" s="404"/>
      <c r="BR249" s="404"/>
      <c r="BS249" s="404"/>
      <c r="BT249" s="551"/>
      <c r="BU249" s="551"/>
      <c r="BV249" s="551"/>
      <c r="BW249" s="551"/>
      <c r="BX249" s="551"/>
      <c r="BY249" s="551"/>
      <c r="BZ249" s="551"/>
      <c r="CA249" s="551"/>
      <c r="CB249" s="551"/>
      <c r="CC249" s="551"/>
      <c r="CD249" s="551"/>
      <c r="CE249" s="551"/>
      <c r="CF249" s="551"/>
      <c r="CG249" s="551"/>
      <c r="CH249" s="551"/>
      <c r="CI249" s="551"/>
      <c r="CJ249" s="551"/>
      <c r="CK249" s="551"/>
      <c r="CL249" s="551"/>
      <c r="CM249" s="551"/>
      <c r="CN249" s="551"/>
      <c r="CO249" s="551"/>
      <c r="CP249" s="551"/>
      <c r="CQ249" s="551"/>
      <c r="CR249" s="551"/>
      <c r="CS249" s="551"/>
      <c r="CT249" s="551"/>
      <c r="CU249" s="551"/>
      <c r="CV249" s="551"/>
      <c r="CW249" s="551"/>
      <c r="CX249" s="551"/>
      <c r="CY249" s="551"/>
      <c r="CZ249" s="551"/>
      <c r="DA249" s="551"/>
    </row>
    <row r="250" spans="1:105" s="5" customFormat="1" ht="15" customHeight="1" x14ac:dyDescent="0.2">
      <c r="A250" s="404">
        <v>2</v>
      </c>
      <c r="B250" s="404"/>
      <c r="C250" s="404"/>
      <c r="D250" s="404"/>
      <c r="E250" s="404"/>
      <c r="F250" s="404"/>
      <c r="G250" s="404"/>
      <c r="H250" s="418"/>
      <c r="I250" s="418"/>
      <c r="J250" s="418"/>
      <c r="K250" s="418"/>
      <c r="L250" s="418"/>
      <c r="M250" s="418"/>
      <c r="N250" s="418"/>
      <c r="O250" s="418"/>
      <c r="P250" s="418"/>
      <c r="Q250" s="418"/>
      <c r="R250" s="418"/>
      <c r="S250" s="418"/>
      <c r="T250" s="418"/>
      <c r="U250" s="418"/>
      <c r="V250" s="418"/>
      <c r="W250" s="418"/>
      <c r="X250" s="418"/>
      <c r="Y250" s="418"/>
      <c r="Z250" s="418"/>
      <c r="AA250" s="418"/>
      <c r="AB250" s="418"/>
      <c r="AC250" s="418"/>
      <c r="AD250" s="418"/>
      <c r="AE250" s="418"/>
      <c r="AF250" s="418"/>
      <c r="AG250" s="418"/>
      <c r="AH250" s="418"/>
      <c r="AI250" s="418"/>
      <c r="AJ250" s="418"/>
      <c r="AK250" s="418"/>
      <c r="AL250" s="418"/>
      <c r="AM250" s="418"/>
      <c r="AN250" s="418"/>
      <c r="AO250" s="418"/>
      <c r="AP250" s="418"/>
      <c r="AQ250" s="418"/>
      <c r="AR250" s="418"/>
      <c r="AS250" s="418"/>
      <c r="AT250" s="418"/>
      <c r="AU250" s="418"/>
      <c r="AV250" s="418"/>
      <c r="AW250" s="418"/>
      <c r="AX250" s="418"/>
      <c r="AY250" s="418"/>
      <c r="AZ250" s="418"/>
      <c r="BA250" s="418"/>
      <c r="BB250" s="418"/>
      <c r="BC250" s="418"/>
      <c r="BD250" s="658"/>
      <c r="BE250" s="658"/>
      <c r="BF250" s="658"/>
      <c r="BG250" s="658"/>
      <c r="BH250" s="658"/>
      <c r="BI250" s="658"/>
      <c r="BJ250" s="658"/>
      <c r="BK250" s="658"/>
      <c r="BL250" s="658"/>
      <c r="BM250" s="658"/>
      <c r="BN250" s="658"/>
      <c r="BO250" s="658"/>
      <c r="BP250" s="658"/>
      <c r="BQ250" s="658"/>
      <c r="BR250" s="658"/>
      <c r="BS250" s="658"/>
      <c r="BT250" s="551"/>
      <c r="BU250" s="551"/>
      <c r="BV250" s="551"/>
      <c r="BW250" s="551"/>
      <c r="BX250" s="551"/>
      <c r="BY250" s="551"/>
      <c r="BZ250" s="551"/>
      <c r="CA250" s="551"/>
      <c r="CB250" s="551"/>
      <c r="CC250" s="551"/>
      <c r="CD250" s="551"/>
      <c r="CE250" s="551"/>
      <c r="CF250" s="551"/>
      <c r="CG250" s="551"/>
      <c r="CH250" s="551"/>
      <c r="CI250" s="551"/>
      <c r="CJ250" s="551"/>
      <c r="CK250" s="551"/>
      <c r="CL250" s="551"/>
      <c r="CM250" s="551"/>
      <c r="CN250" s="551"/>
      <c r="CO250" s="551"/>
      <c r="CP250" s="551"/>
      <c r="CQ250" s="551"/>
      <c r="CR250" s="551"/>
      <c r="CS250" s="551"/>
      <c r="CT250" s="551"/>
      <c r="CU250" s="551"/>
      <c r="CV250" s="551"/>
      <c r="CW250" s="551"/>
      <c r="CX250" s="551"/>
      <c r="CY250" s="551"/>
      <c r="CZ250" s="551"/>
      <c r="DA250" s="551"/>
    </row>
    <row r="251" spans="1:105" s="5" customFormat="1" ht="15" customHeight="1" x14ac:dyDescent="0.2">
      <c r="A251" s="404">
        <v>3</v>
      </c>
      <c r="B251" s="404"/>
      <c r="C251" s="404"/>
      <c r="D251" s="404"/>
      <c r="E251" s="404"/>
      <c r="F251" s="404"/>
      <c r="G251" s="404"/>
      <c r="H251" s="418"/>
      <c r="I251" s="418"/>
      <c r="J251" s="418"/>
      <c r="K251" s="418"/>
      <c r="L251" s="418"/>
      <c r="M251" s="418"/>
      <c r="N251" s="418"/>
      <c r="O251" s="418"/>
      <c r="P251" s="418"/>
      <c r="Q251" s="418"/>
      <c r="R251" s="418"/>
      <c r="S251" s="418"/>
      <c r="T251" s="418"/>
      <c r="U251" s="418"/>
      <c r="V251" s="418"/>
      <c r="W251" s="418"/>
      <c r="X251" s="418"/>
      <c r="Y251" s="418"/>
      <c r="Z251" s="418"/>
      <c r="AA251" s="418"/>
      <c r="AB251" s="418"/>
      <c r="AC251" s="418"/>
      <c r="AD251" s="418"/>
      <c r="AE251" s="418"/>
      <c r="AF251" s="418"/>
      <c r="AG251" s="418"/>
      <c r="AH251" s="418"/>
      <c r="AI251" s="418"/>
      <c r="AJ251" s="418"/>
      <c r="AK251" s="418"/>
      <c r="AL251" s="418"/>
      <c r="AM251" s="418"/>
      <c r="AN251" s="418"/>
      <c r="AO251" s="418"/>
      <c r="AP251" s="418"/>
      <c r="AQ251" s="418"/>
      <c r="AR251" s="418"/>
      <c r="AS251" s="418"/>
      <c r="AT251" s="418"/>
      <c r="AU251" s="418"/>
      <c r="AV251" s="418"/>
      <c r="AW251" s="418"/>
      <c r="AX251" s="418"/>
      <c r="AY251" s="418"/>
      <c r="AZ251" s="418"/>
      <c r="BA251" s="418"/>
      <c r="BB251" s="418"/>
      <c r="BC251" s="418"/>
      <c r="BD251" s="658"/>
      <c r="BE251" s="658"/>
      <c r="BF251" s="658"/>
      <c r="BG251" s="658"/>
      <c r="BH251" s="658"/>
      <c r="BI251" s="658"/>
      <c r="BJ251" s="658"/>
      <c r="BK251" s="658"/>
      <c r="BL251" s="658"/>
      <c r="BM251" s="658"/>
      <c r="BN251" s="658"/>
      <c r="BO251" s="658"/>
      <c r="BP251" s="658"/>
      <c r="BQ251" s="658"/>
      <c r="BR251" s="658"/>
      <c r="BS251" s="658"/>
      <c r="BT251" s="551"/>
      <c r="BU251" s="551"/>
      <c r="BV251" s="551"/>
      <c r="BW251" s="551"/>
      <c r="BX251" s="551"/>
      <c r="BY251" s="551"/>
      <c r="BZ251" s="551"/>
      <c r="CA251" s="551"/>
      <c r="CB251" s="551"/>
      <c r="CC251" s="551"/>
      <c r="CD251" s="551"/>
      <c r="CE251" s="551"/>
      <c r="CF251" s="551"/>
      <c r="CG251" s="551"/>
      <c r="CH251" s="551"/>
      <c r="CI251" s="551"/>
      <c r="CJ251" s="551"/>
      <c r="CK251" s="551"/>
      <c r="CL251" s="551"/>
      <c r="CM251" s="551"/>
      <c r="CN251" s="551"/>
      <c r="CO251" s="551"/>
      <c r="CP251" s="551"/>
      <c r="CQ251" s="551"/>
      <c r="CR251" s="551"/>
      <c r="CS251" s="551"/>
      <c r="CT251" s="551"/>
      <c r="CU251" s="551"/>
      <c r="CV251" s="551"/>
      <c r="CW251" s="551"/>
      <c r="CX251" s="551"/>
      <c r="CY251" s="551"/>
      <c r="CZ251" s="551"/>
      <c r="DA251" s="551"/>
    </row>
    <row r="252" spans="1:105" s="5" customFormat="1" ht="15" customHeight="1" x14ac:dyDescent="0.2">
      <c r="A252" s="404">
        <v>4</v>
      </c>
      <c r="B252" s="404"/>
      <c r="C252" s="404"/>
      <c r="D252" s="404"/>
      <c r="E252" s="404"/>
      <c r="F252" s="404"/>
      <c r="G252" s="404"/>
      <c r="H252" s="418"/>
      <c r="I252" s="418"/>
      <c r="J252" s="418"/>
      <c r="K252" s="418"/>
      <c r="L252" s="418"/>
      <c r="M252" s="418"/>
      <c r="N252" s="418"/>
      <c r="O252" s="418"/>
      <c r="P252" s="418"/>
      <c r="Q252" s="418"/>
      <c r="R252" s="418"/>
      <c r="S252" s="418"/>
      <c r="T252" s="418"/>
      <c r="U252" s="418"/>
      <c r="V252" s="418"/>
      <c r="W252" s="418"/>
      <c r="X252" s="418"/>
      <c r="Y252" s="418"/>
      <c r="Z252" s="418"/>
      <c r="AA252" s="418"/>
      <c r="AB252" s="418"/>
      <c r="AC252" s="418"/>
      <c r="AD252" s="418"/>
      <c r="AE252" s="418"/>
      <c r="AF252" s="418"/>
      <c r="AG252" s="418"/>
      <c r="AH252" s="418"/>
      <c r="AI252" s="418"/>
      <c r="AJ252" s="418"/>
      <c r="AK252" s="418"/>
      <c r="AL252" s="418"/>
      <c r="AM252" s="418"/>
      <c r="AN252" s="418"/>
      <c r="AO252" s="418"/>
      <c r="AP252" s="418"/>
      <c r="AQ252" s="418"/>
      <c r="AR252" s="418"/>
      <c r="AS252" s="418"/>
      <c r="AT252" s="418"/>
      <c r="AU252" s="418"/>
      <c r="AV252" s="418"/>
      <c r="AW252" s="418"/>
      <c r="AX252" s="418"/>
      <c r="AY252" s="418"/>
      <c r="AZ252" s="418"/>
      <c r="BA252" s="418"/>
      <c r="BB252" s="418"/>
      <c r="BC252" s="418"/>
      <c r="BD252" s="672"/>
      <c r="BE252" s="672"/>
      <c r="BF252" s="672"/>
      <c r="BG252" s="672"/>
      <c r="BH252" s="672"/>
      <c r="BI252" s="672"/>
      <c r="BJ252" s="672"/>
      <c r="BK252" s="672"/>
      <c r="BL252" s="672"/>
      <c r="BM252" s="672"/>
      <c r="BN252" s="672"/>
      <c r="BO252" s="672"/>
      <c r="BP252" s="672"/>
      <c r="BQ252" s="672"/>
      <c r="BR252" s="672"/>
      <c r="BS252" s="672"/>
      <c r="BT252" s="551"/>
      <c r="BU252" s="551"/>
      <c r="BV252" s="551"/>
      <c r="BW252" s="551"/>
      <c r="BX252" s="551"/>
      <c r="BY252" s="551"/>
      <c r="BZ252" s="551"/>
      <c r="CA252" s="551"/>
      <c r="CB252" s="551"/>
      <c r="CC252" s="551"/>
      <c r="CD252" s="551"/>
      <c r="CE252" s="551"/>
      <c r="CF252" s="551"/>
      <c r="CG252" s="551"/>
      <c r="CH252" s="551"/>
      <c r="CI252" s="551"/>
      <c r="CJ252" s="551"/>
      <c r="CK252" s="551"/>
      <c r="CL252" s="551"/>
      <c r="CM252" s="551"/>
      <c r="CN252" s="551"/>
      <c r="CO252" s="551"/>
      <c r="CP252" s="551"/>
      <c r="CQ252" s="551"/>
      <c r="CR252" s="551"/>
      <c r="CS252" s="551"/>
      <c r="CT252" s="551"/>
      <c r="CU252" s="551"/>
      <c r="CV252" s="551"/>
      <c r="CW252" s="551"/>
      <c r="CX252" s="551"/>
      <c r="CY252" s="551"/>
      <c r="CZ252" s="551"/>
      <c r="DA252" s="551"/>
    </row>
    <row r="253" spans="1:105" s="5" customFormat="1" ht="15" customHeight="1" x14ac:dyDescent="0.2">
      <c r="A253" s="411"/>
      <c r="B253" s="411"/>
      <c r="C253" s="411"/>
      <c r="D253" s="411"/>
      <c r="E253" s="411"/>
      <c r="F253" s="411"/>
      <c r="G253" s="411"/>
      <c r="H253" s="473" t="s">
        <v>7</v>
      </c>
      <c r="I253" s="473"/>
      <c r="J253" s="473"/>
      <c r="K253" s="473"/>
      <c r="L253" s="473"/>
      <c r="M253" s="473"/>
      <c r="N253" s="473"/>
      <c r="O253" s="473"/>
      <c r="P253" s="473"/>
      <c r="Q253" s="473"/>
      <c r="R253" s="473"/>
      <c r="S253" s="473"/>
      <c r="T253" s="473"/>
      <c r="U253" s="473"/>
      <c r="V253" s="473"/>
      <c r="W253" s="473"/>
      <c r="X253" s="473"/>
      <c r="Y253" s="473"/>
      <c r="Z253" s="473"/>
      <c r="AA253" s="473"/>
      <c r="AB253" s="473"/>
      <c r="AC253" s="473"/>
      <c r="AD253" s="473"/>
      <c r="AE253" s="473"/>
      <c r="AF253" s="473"/>
      <c r="AG253" s="473"/>
      <c r="AH253" s="473"/>
      <c r="AI253" s="473"/>
      <c r="AJ253" s="473"/>
      <c r="AK253" s="473"/>
      <c r="AL253" s="473"/>
      <c r="AM253" s="473"/>
      <c r="AN253" s="473"/>
      <c r="AO253" s="473"/>
      <c r="AP253" s="473"/>
      <c r="AQ253" s="473"/>
      <c r="AR253" s="473"/>
      <c r="AS253" s="473"/>
      <c r="AT253" s="473"/>
      <c r="AU253" s="473"/>
      <c r="AV253" s="473"/>
      <c r="AW253" s="473"/>
      <c r="AX253" s="473"/>
      <c r="AY253" s="473"/>
      <c r="AZ253" s="473"/>
      <c r="BA253" s="473"/>
      <c r="BB253" s="473"/>
      <c r="BC253" s="474"/>
      <c r="BD253" s="404"/>
      <c r="BE253" s="404"/>
      <c r="BF253" s="404"/>
      <c r="BG253" s="404"/>
      <c r="BH253" s="404"/>
      <c r="BI253" s="404"/>
      <c r="BJ253" s="404"/>
      <c r="BK253" s="404"/>
      <c r="BL253" s="404"/>
      <c r="BM253" s="404"/>
      <c r="BN253" s="404"/>
      <c r="BO253" s="404"/>
      <c r="BP253" s="404"/>
      <c r="BQ253" s="404"/>
      <c r="BR253" s="404"/>
      <c r="BS253" s="404"/>
      <c r="BT253" s="404" t="s">
        <v>8</v>
      </c>
      <c r="BU253" s="404"/>
      <c r="BV253" s="404"/>
      <c r="BW253" s="404"/>
      <c r="BX253" s="404"/>
      <c r="BY253" s="404"/>
      <c r="BZ253" s="404"/>
      <c r="CA253" s="404"/>
      <c r="CB253" s="404"/>
      <c r="CC253" s="404"/>
      <c r="CD253" s="404"/>
      <c r="CE253" s="404"/>
      <c r="CF253" s="404"/>
      <c r="CG253" s="404"/>
      <c r="CH253" s="404"/>
      <c r="CI253" s="404"/>
      <c r="CJ253" s="589"/>
      <c r="CK253" s="589"/>
      <c r="CL253" s="589"/>
      <c r="CM253" s="589"/>
      <c r="CN253" s="589"/>
      <c r="CO253" s="589"/>
      <c r="CP253" s="589"/>
      <c r="CQ253" s="589"/>
      <c r="CR253" s="589"/>
      <c r="CS253" s="589"/>
      <c r="CT253" s="589"/>
      <c r="CU253" s="589"/>
      <c r="CV253" s="589"/>
      <c r="CW253" s="589"/>
      <c r="CX253" s="589"/>
      <c r="CY253" s="589"/>
      <c r="CZ253" s="589"/>
      <c r="DA253" s="589"/>
    </row>
    <row r="256" spans="1:105" ht="12" customHeight="1" x14ac:dyDescent="0.25">
      <c r="C256" s="653" t="s">
        <v>132</v>
      </c>
      <c r="D256" s="653"/>
      <c r="E256" s="653"/>
      <c r="F256" s="653"/>
      <c r="G256" s="653"/>
      <c r="H256" s="653"/>
      <c r="I256" s="653"/>
      <c r="J256" s="653"/>
      <c r="K256" s="653"/>
      <c r="L256" s="653"/>
      <c r="M256" s="653"/>
      <c r="N256" s="653"/>
      <c r="O256" s="653"/>
      <c r="P256" s="653"/>
      <c r="Q256" s="653"/>
      <c r="R256" s="653"/>
      <c r="S256" s="1"/>
      <c r="T256" s="652"/>
      <c r="U256" s="652"/>
      <c r="V256" s="652"/>
      <c r="W256" s="652"/>
      <c r="X256" s="652"/>
      <c r="Y256" s="652"/>
      <c r="Z256" s="652"/>
      <c r="AA256" s="652"/>
      <c r="AB256" s="652"/>
      <c r="AC256" s="1"/>
      <c r="AD256" s="1"/>
      <c r="AE256" s="1"/>
      <c r="AF256" s="1"/>
      <c r="AG256" s="1"/>
      <c r="AH256" s="1"/>
      <c r="AI256" s="1"/>
      <c r="AJ256" s="1"/>
      <c r="AK256" s="1"/>
      <c r="AL256" s="1"/>
      <c r="AM256" s="1"/>
      <c r="AN256" s="652" t="s">
        <v>676</v>
      </c>
      <c r="AO256" s="652"/>
      <c r="AP256" s="652"/>
      <c r="AQ256" s="652"/>
      <c r="AR256" s="652"/>
      <c r="AS256" s="652"/>
      <c r="AT256" s="652"/>
      <c r="AU256" s="652"/>
      <c r="AV256" s="652"/>
      <c r="AW256" s="652"/>
      <c r="AX256" s="652"/>
      <c r="AY256" s="652"/>
      <c r="AZ256" s="652"/>
      <c r="BA256" s="652"/>
      <c r="BB256" s="652"/>
      <c r="BC256" s="652"/>
      <c r="BD256" s="652"/>
      <c r="BE256" s="652"/>
      <c r="BF256" s="652"/>
      <c r="BG256" s="652"/>
      <c r="BH256" s="652"/>
      <c r="BI256" s="652"/>
      <c r="BJ256" s="652"/>
      <c r="BK256" s="652"/>
    </row>
    <row r="257" spans="3:63" ht="12" customHeight="1" x14ac:dyDescent="0.25">
      <c r="C257" s="1"/>
      <c r="D257" s="1"/>
      <c r="E257" s="1"/>
      <c r="F257" s="1"/>
      <c r="G257" s="1"/>
      <c r="H257" s="1"/>
      <c r="I257" s="1"/>
      <c r="J257" s="1"/>
      <c r="K257" s="1"/>
      <c r="L257" s="1"/>
      <c r="M257" s="1"/>
      <c r="N257" s="1"/>
      <c r="O257" s="1"/>
      <c r="P257" s="1"/>
      <c r="Q257" s="1"/>
      <c r="R257" s="1"/>
      <c r="S257" s="1"/>
      <c r="T257" s="654" t="s">
        <v>133</v>
      </c>
      <c r="U257" s="654"/>
      <c r="V257" s="654"/>
      <c r="W257" s="654"/>
      <c r="X257" s="654"/>
      <c r="Y257" s="654"/>
      <c r="Z257" s="654"/>
      <c r="AA257" s="654"/>
      <c r="AB257" s="654"/>
      <c r="AC257" s="1"/>
      <c r="AD257" s="1"/>
      <c r="AE257" s="1"/>
      <c r="AF257" s="1"/>
      <c r="AG257" s="1"/>
      <c r="AH257" s="1"/>
      <c r="AI257" s="1"/>
      <c r="AJ257" s="1"/>
      <c r="AK257" s="1"/>
      <c r="AL257" s="1"/>
      <c r="AM257" s="1"/>
      <c r="AN257" s="654" t="s">
        <v>134</v>
      </c>
      <c r="AO257" s="654"/>
      <c r="AP257" s="654"/>
      <c r="AQ257" s="654"/>
      <c r="AR257" s="654"/>
      <c r="AS257" s="654"/>
      <c r="AT257" s="654"/>
      <c r="AU257" s="654"/>
      <c r="AV257" s="654"/>
      <c r="AW257" s="654"/>
      <c r="AX257" s="654"/>
      <c r="AY257" s="654"/>
      <c r="AZ257" s="654"/>
      <c r="BA257" s="654"/>
      <c r="BB257" s="654"/>
      <c r="BC257" s="654"/>
      <c r="BD257" s="654"/>
      <c r="BE257" s="654"/>
      <c r="BF257" s="654"/>
      <c r="BG257" s="654"/>
      <c r="BH257" s="654"/>
      <c r="BI257" s="654"/>
      <c r="BJ257" s="654"/>
      <c r="BK257" s="654"/>
    </row>
    <row r="258" spans="3:63" ht="25.9" customHeight="1" x14ac:dyDescent="0.25">
      <c r="C258" s="651" t="s">
        <v>287</v>
      </c>
      <c r="D258" s="651"/>
      <c r="E258" s="651"/>
      <c r="F258" s="651"/>
      <c r="G258" s="651"/>
      <c r="H258" s="651"/>
      <c r="I258" s="651"/>
      <c r="J258" s="651"/>
      <c r="K258" s="651"/>
      <c r="L258" s="651"/>
      <c r="M258" s="651"/>
      <c r="N258" s="651"/>
      <c r="O258" s="651"/>
      <c r="P258" s="651"/>
      <c r="Q258" s="651"/>
      <c r="R258" s="651"/>
      <c r="S258" s="1"/>
      <c r="T258" s="652"/>
      <c r="U258" s="652"/>
      <c r="V258" s="652"/>
      <c r="W258" s="652"/>
      <c r="X258" s="652"/>
      <c r="Y258" s="652"/>
      <c r="Z258" s="652"/>
      <c r="AA258" s="652"/>
      <c r="AB258" s="652"/>
      <c r="AC258" s="1"/>
      <c r="AD258" s="1"/>
      <c r="AE258" s="1"/>
      <c r="AF258" s="1"/>
      <c r="AG258" s="1"/>
      <c r="AH258" s="1"/>
      <c r="AI258" s="1"/>
      <c r="AJ258" s="1"/>
      <c r="AK258" s="1"/>
      <c r="AL258" s="1"/>
      <c r="AM258" s="1"/>
      <c r="AN258" s="652" t="s">
        <v>771</v>
      </c>
      <c r="AO258" s="652"/>
      <c r="AP258" s="652"/>
      <c r="AQ258" s="652"/>
      <c r="AR258" s="652"/>
      <c r="AS258" s="652"/>
      <c r="AT258" s="652"/>
      <c r="AU258" s="652"/>
      <c r="AV258" s="652"/>
      <c r="AW258" s="652"/>
      <c r="AX258" s="652"/>
      <c r="AY258" s="652"/>
      <c r="AZ258" s="652"/>
      <c r="BA258" s="652"/>
      <c r="BB258" s="652"/>
      <c r="BC258" s="652"/>
      <c r="BD258" s="652"/>
      <c r="BE258" s="652"/>
      <c r="BF258" s="652"/>
      <c r="BG258" s="652"/>
      <c r="BH258" s="652"/>
      <c r="BI258" s="652"/>
      <c r="BJ258" s="652"/>
      <c r="BK258" s="652"/>
    </row>
    <row r="259" spans="3:63" ht="12" customHeight="1" x14ac:dyDescent="0.25">
      <c r="C259" s="1"/>
      <c r="D259" s="1"/>
      <c r="E259" s="1"/>
      <c r="F259" s="1"/>
      <c r="G259" s="1"/>
      <c r="H259" s="1"/>
      <c r="I259" s="1"/>
      <c r="J259" s="1"/>
      <c r="K259" s="1"/>
      <c r="L259" s="1"/>
      <c r="M259" s="1"/>
      <c r="N259" s="1"/>
      <c r="O259" s="1"/>
      <c r="P259" s="1"/>
      <c r="Q259" s="1"/>
      <c r="R259" s="1"/>
      <c r="S259" s="1"/>
      <c r="T259" s="649" t="s">
        <v>133</v>
      </c>
      <c r="U259" s="649"/>
      <c r="V259" s="649"/>
      <c r="W259" s="649"/>
      <c r="X259" s="649"/>
      <c r="Y259" s="649"/>
      <c r="Z259" s="649"/>
      <c r="AA259" s="649"/>
      <c r="AB259" s="649"/>
      <c r="AC259" s="16"/>
      <c r="AD259" s="16"/>
      <c r="AE259" s="16"/>
      <c r="AF259" s="16"/>
      <c r="AG259" s="16"/>
      <c r="AH259" s="16"/>
      <c r="AI259" s="16"/>
      <c r="AJ259" s="16"/>
      <c r="AK259" s="16"/>
      <c r="AL259" s="16"/>
      <c r="AM259" s="16"/>
      <c r="AN259" s="649" t="s">
        <v>134</v>
      </c>
      <c r="AO259" s="649"/>
      <c r="AP259" s="649"/>
      <c r="AQ259" s="649"/>
      <c r="AR259" s="649"/>
      <c r="AS259" s="649"/>
      <c r="AT259" s="649"/>
      <c r="AU259" s="649"/>
      <c r="AV259" s="649"/>
      <c r="AW259" s="649"/>
      <c r="AX259" s="649"/>
      <c r="AY259" s="649"/>
      <c r="AZ259" s="649"/>
      <c r="BA259" s="649"/>
      <c r="BB259" s="649"/>
      <c r="BC259" s="649"/>
      <c r="BD259" s="649"/>
      <c r="BE259" s="649"/>
      <c r="BF259" s="649"/>
      <c r="BG259" s="649"/>
      <c r="BH259" s="649"/>
      <c r="BI259" s="649"/>
      <c r="BJ259" s="649"/>
      <c r="BK259" s="649"/>
    </row>
    <row r="261" spans="3:63" ht="12" customHeight="1" x14ac:dyDescent="0.25">
      <c r="D261" s="648" t="s">
        <v>677</v>
      </c>
      <c r="E261" s="648"/>
      <c r="F261" s="648"/>
      <c r="G261" s="648"/>
      <c r="H261" s="648"/>
      <c r="I261" s="648"/>
      <c r="J261" s="648"/>
      <c r="K261" s="648"/>
      <c r="L261" s="648"/>
      <c r="M261" s="648"/>
      <c r="N261" s="648"/>
      <c r="O261" s="648"/>
      <c r="P261" s="648"/>
      <c r="Q261" s="648"/>
      <c r="R261" s="648"/>
    </row>
  </sheetData>
  <mergeCells count="956">
    <mergeCell ref="T259:AB259"/>
    <mergeCell ref="AN259:BK259"/>
    <mergeCell ref="D261:R261"/>
    <mergeCell ref="C256:R256"/>
    <mergeCell ref="T256:AB256"/>
    <mergeCell ref="AN256:BK256"/>
    <mergeCell ref="T257:AB257"/>
    <mergeCell ref="AN257:BK257"/>
    <mergeCell ref="C258:R258"/>
    <mergeCell ref="T258:AB258"/>
    <mergeCell ref="AN258:BK258"/>
    <mergeCell ref="A252:G252"/>
    <mergeCell ref="H252:BC252"/>
    <mergeCell ref="BD252:BS252"/>
    <mergeCell ref="BT252:CI252"/>
    <mergeCell ref="CJ252:DA252"/>
    <mergeCell ref="A253:G253"/>
    <mergeCell ref="H253:BC253"/>
    <mergeCell ref="BD253:BS253"/>
    <mergeCell ref="BT253:CI253"/>
    <mergeCell ref="CJ253:DA253"/>
    <mergeCell ref="A250:G250"/>
    <mergeCell ref="H250:BC250"/>
    <mergeCell ref="BD250:BS250"/>
    <mergeCell ref="BT250:CI250"/>
    <mergeCell ref="CJ250:DA250"/>
    <mergeCell ref="A251:G251"/>
    <mergeCell ref="H251:BC251"/>
    <mergeCell ref="BD251:BS251"/>
    <mergeCell ref="BT251:CI251"/>
    <mergeCell ref="CJ251:DA251"/>
    <mergeCell ref="A248:G248"/>
    <mergeCell ref="H248:BC248"/>
    <mergeCell ref="BD248:BS248"/>
    <mergeCell ref="BT248:CI248"/>
    <mergeCell ref="CJ248:DA248"/>
    <mergeCell ref="A249:G249"/>
    <mergeCell ref="H249:BC249"/>
    <mergeCell ref="BD249:BS249"/>
    <mergeCell ref="BT249:CI249"/>
    <mergeCell ref="CJ249:DA249"/>
    <mergeCell ref="A245:DA245"/>
    <mergeCell ref="A247:G247"/>
    <mergeCell ref="H247:BC247"/>
    <mergeCell ref="BD247:BS247"/>
    <mergeCell ref="BT247:CI247"/>
    <mergeCell ref="CJ247:DA247"/>
    <mergeCell ref="A242:G242"/>
    <mergeCell ref="H242:BC242"/>
    <mergeCell ref="BD242:BS242"/>
    <mergeCell ref="BT242:CI242"/>
    <mergeCell ref="CJ242:DA242"/>
    <mergeCell ref="A243:G243"/>
    <mergeCell ref="H243:BC243"/>
    <mergeCell ref="BD243:BS243"/>
    <mergeCell ref="BT243:CI243"/>
    <mergeCell ref="CJ243:DA243"/>
    <mergeCell ref="A240:G240"/>
    <mergeCell ref="H240:BC240"/>
    <mergeCell ref="BD240:BS240"/>
    <mergeCell ref="BT240:CI240"/>
    <mergeCell ref="CJ240:DA240"/>
    <mergeCell ref="A241:G241"/>
    <mergeCell ref="H241:BC241"/>
    <mergeCell ref="BD241:BS241"/>
    <mergeCell ref="BT241:CI241"/>
    <mergeCell ref="CJ241:DA241"/>
    <mergeCell ref="A238:G238"/>
    <mergeCell ref="H238:BC238"/>
    <mergeCell ref="BD238:BS238"/>
    <mergeCell ref="BT238:CI238"/>
    <mergeCell ref="CJ238:DA238"/>
    <mergeCell ref="A239:G239"/>
    <mergeCell ref="H239:BC239"/>
    <mergeCell ref="BD239:BS239"/>
    <mergeCell ref="BT239:CI239"/>
    <mergeCell ref="CJ239:DA239"/>
    <mergeCell ref="A235:DA235"/>
    <mergeCell ref="A237:G237"/>
    <mergeCell ref="H237:BC237"/>
    <mergeCell ref="BD237:BS237"/>
    <mergeCell ref="BT237:CI237"/>
    <mergeCell ref="CJ237:DA237"/>
    <mergeCell ref="A232:G232"/>
    <mergeCell ref="H232:BS232"/>
    <mergeCell ref="BT232:CI232"/>
    <mergeCell ref="CJ232:DA232"/>
    <mergeCell ref="A233:G233"/>
    <mergeCell ref="H233:BS233"/>
    <mergeCell ref="BT233:CI233"/>
    <mergeCell ref="CJ233:DA233"/>
    <mergeCell ref="A230:G230"/>
    <mergeCell ref="H230:BS230"/>
    <mergeCell ref="BT230:CI230"/>
    <mergeCell ref="CJ230:DA230"/>
    <mergeCell ref="A231:G231"/>
    <mergeCell ref="H231:BS231"/>
    <mergeCell ref="BT231:CI231"/>
    <mergeCell ref="CJ231:DA231"/>
    <mergeCell ref="A226:DA226"/>
    <mergeCell ref="A228:G228"/>
    <mergeCell ref="H228:BS228"/>
    <mergeCell ref="BT228:CI228"/>
    <mergeCell ref="CJ228:DA228"/>
    <mergeCell ref="A229:G229"/>
    <mergeCell ref="H229:BS229"/>
    <mergeCell ref="BT229:CI229"/>
    <mergeCell ref="CJ229:DA229"/>
    <mergeCell ref="A223:G223"/>
    <mergeCell ref="H223:BS223"/>
    <mergeCell ref="BT223:CI223"/>
    <mergeCell ref="CJ223:DA223"/>
    <mergeCell ref="A224:G224"/>
    <mergeCell ref="H224:BS224"/>
    <mergeCell ref="BT224:CI224"/>
    <mergeCell ref="CJ224:DA224"/>
    <mergeCell ref="A221:G221"/>
    <mergeCell ref="H221:BS221"/>
    <mergeCell ref="BT221:CI221"/>
    <mergeCell ref="CJ221:DA221"/>
    <mergeCell ref="A222:G222"/>
    <mergeCell ref="H222:BS222"/>
    <mergeCell ref="BT222:CI222"/>
    <mergeCell ref="CJ222:DA222"/>
    <mergeCell ref="A219:G219"/>
    <mergeCell ref="H219:BS219"/>
    <mergeCell ref="BT219:CI219"/>
    <mergeCell ref="CJ219:DA219"/>
    <mergeCell ref="A220:G220"/>
    <mergeCell ref="H220:BS220"/>
    <mergeCell ref="BT220:CI220"/>
    <mergeCell ref="CJ220:DA220"/>
    <mergeCell ref="A217:G217"/>
    <mergeCell ref="H217:BS217"/>
    <mergeCell ref="BT217:CI217"/>
    <mergeCell ref="CJ217:DA217"/>
    <mergeCell ref="A218:G218"/>
    <mergeCell ref="H218:BS218"/>
    <mergeCell ref="BT218:CI218"/>
    <mergeCell ref="CJ218:DA218"/>
    <mergeCell ref="A215:G215"/>
    <mergeCell ref="H215:BS215"/>
    <mergeCell ref="BT215:CI215"/>
    <mergeCell ref="CJ215:DA215"/>
    <mergeCell ref="A216:G216"/>
    <mergeCell ref="H216:BS216"/>
    <mergeCell ref="BT216:CI216"/>
    <mergeCell ref="CJ216:DA216"/>
    <mergeCell ref="A213:G213"/>
    <mergeCell ref="H213:BS213"/>
    <mergeCell ref="BT213:CI213"/>
    <mergeCell ref="CJ213:DA213"/>
    <mergeCell ref="A214:G214"/>
    <mergeCell ref="H214:BS214"/>
    <mergeCell ref="BT214:CI214"/>
    <mergeCell ref="CJ214:DA214"/>
    <mergeCell ref="A211:G211"/>
    <mergeCell ref="H211:BS211"/>
    <mergeCell ref="BT211:CI211"/>
    <mergeCell ref="CJ211:DA211"/>
    <mergeCell ref="A212:G212"/>
    <mergeCell ref="H212:BS212"/>
    <mergeCell ref="BT212:CI212"/>
    <mergeCell ref="CJ212:DA212"/>
    <mergeCell ref="A207:DA207"/>
    <mergeCell ref="A209:G209"/>
    <mergeCell ref="H209:BS209"/>
    <mergeCell ref="BT209:CI209"/>
    <mergeCell ref="CJ209:DA209"/>
    <mergeCell ref="A210:G210"/>
    <mergeCell ref="H210:BS210"/>
    <mergeCell ref="BT210:CI210"/>
    <mergeCell ref="CJ210:DA210"/>
    <mergeCell ref="A205:G205"/>
    <mergeCell ref="H205:AM205"/>
    <mergeCell ref="AN205:BC205"/>
    <mergeCell ref="BD205:BS205"/>
    <mergeCell ref="BT205:CI205"/>
    <mergeCell ref="CJ205:DA205"/>
    <mergeCell ref="A204:G204"/>
    <mergeCell ref="H204:AM204"/>
    <mergeCell ref="AN204:BC204"/>
    <mergeCell ref="BD204:BS204"/>
    <mergeCell ref="BT204:CI204"/>
    <mergeCell ref="CJ204:DA204"/>
    <mergeCell ref="A203:G203"/>
    <mergeCell ref="H203:AM203"/>
    <mergeCell ref="AN203:BC203"/>
    <mergeCell ref="BD203:BS203"/>
    <mergeCell ref="BT203:CI203"/>
    <mergeCell ref="CJ203:DA203"/>
    <mergeCell ref="A202:G202"/>
    <mergeCell ref="H202:AM202"/>
    <mergeCell ref="AN202:BC202"/>
    <mergeCell ref="BD202:BS202"/>
    <mergeCell ref="BT202:CI202"/>
    <mergeCell ref="CJ202:DA202"/>
    <mergeCell ref="A199:DA199"/>
    <mergeCell ref="A201:G201"/>
    <mergeCell ref="H201:AM201"/>
    <mergeCell ref="AN201:BC201"/>
    <mergeCell ref="BD201:BS201"/>
    <mergeCell ref="BT201:CI201"/>
    <mergeCell ref="CJ201:DA201"/>
    <mergeCell ref="A196:G196"/>
    <mergeCell ref="H196:BC196"/>
    <mergeCell ref="BD196:BS196"/>
    <mergeCell ref="BT196:CI196"/>
    <mergeCell ref="CJ196:DA196"/>
    <mergeCell ref="A197:G197"/>
    <mergeCell ref="H197:BC197"/>
    <mergeCell ref="BD197:BS197"/>
    <mergeCell ref="BT197:CI197"/>
    <mergeCell ref="CJ197:DA197"/>
    <mergeCell ref="A194:G194"/>
    <mergeCell ref="H194:BC194"/>
    <mergeCell ref="BD194:BS194"/>
    <mergeCell ref="BT194:CI194"/>
    <mergeCell ref="CJ194:DA194"/>
    <mergeCell ref="A195:G195"/>
    <mergeCell ref="H195:BC195"/>
    <mergeCell ref="BD195:BS195"/>
    <mergeCell ref="BT195:CI195"/>
    <mergeCell ref="CJ195:DA195"/>
    <mergeCell ref="A191:DA191"/>
    <mergeCell ref="A193:G193"/>
    <mergeCell ref="H193:BC193"/>
    <mergeCell ref="BD193:BS193"/>
    <mergeCell ref="BT193:CI193"/>
    <mergeCell ref="CJ193:DA193"/>
    <mergeCell ref="A189:G189"/>
    <mergeCell ref="H189:AO189"/>
    <mergeCell ref="AP189:BE189"/>
    <mergeCell ref="BF189:BU189"/>
    <mergeCell ref="BV189:CK189"/>
    <mergeCell ref="CL189:DA189"/>
    <mergeCell ref="A188:G188"/>
    <mergeCell ref="H188:AO188"/>
    <mergeCell ref="AP188:BE188"/>
    <mergeCell ref="BF188:BU188"/>
    <mergeCell ref="BV188:CK188"/>
    <mergeCell ref="CL188:DA188"/>
    <mergeCell ref="A187:G187"/>
    <mergeCell ref="H187:AO187"/>
    <mergeCell ref="AP187:BE187"/>
    <mergeCell ref="BF187:BU187"/>
    <mergeCell ref="BV187:CK187"/>
    <mergeCell ref="CL187:DA187"/>
    <mergeCell ref="A186:G186"/>
    <mergeCell ref="H186:AO186"/>
    <mergeCell ref="AP186:BE186"/>
    <mergeCell ref="BF186:BU186"/>
    <mergeCell ref="BV186:CK186"/>
    <mergeCell ref="CL186:DA186"/>
    <mergeCell ref="A185:G185"/>
    <mergeCell ref="H185:AO185"/>
    <mergeCell ref="AP185:BE185"/>
    <mergeCell ref="BF185:BU185"/>
    <mergeCell ref="BV185:CK185"/>
    <mergeCell ref="CL185:DA185"/>
    <mergeCell ref="A184:G184"/>
    <mergeCell ref="H184:AO184"/>
    <mergeCell ref="AP184:BE184"/>
    <mergeCell ref="BF184:BU184"/>
    <mergeCell ref="BV184:CK184"/>
    <mergeCell ref="CL184:DA184"/>
    <mergeCell ref="A183:G183"/>
    <mergeCell ref="H183:AO183"/>
    <mergeCell ref="AP183:BE183"/>
    <mergeCell ref="BF183:BU183"/>
    <mergeCell ref="BV183:CK183"/>
    <mergeCell ref="CL183:DA183"/>
    <mergeCell ref="A182:G182"/>
    <mergeCell ref="H182:AO182"/>
    <mergeCell ref="AP182:BE182"/>
    <mergeCell ref="BF182:BU182"/>
    <mergeCell ref="BV182:CK182"/>
    <mergeCell ref="CL182:DA182"/>
    <mergeCell ref="A181:G181"/>
    <mergeCell ref="H181:AO181"/>
    <mergeCell ref="AP181:BE181"/>
    <mergeCell ref="BF181:BU181"/>
    <mergeCell ref="BV181:CK181"/>
    <mergeCell ref="CL181:DA181"/>
    <mergeCell ref="A180:G180"/>
    <mergeCell ref="H180:AO180"/>
    <mergeCell ref="AP180:BE180"/>
    <mergeCell ref="BF180:BU180"/>
    <mergeCell ref="BV180:CK180"/>
    <mergeCell ref="CL180:DA180"/>
    <mergeCell ref="A179:G179"/>
    <mergeCell ref="H179:AO179"/>
    <mergeCell ref="AP179:BE179"/>
    <mergeCell ref="BF179:BU179"/>
    <mergeCell ref="BV179:CK179"/>
    <mergeCell ref="CL179:DA179"/>
    <mergeCell ref="A178:G178"/>
    <mergeCell ref="H178:AO178"/>
    <mergeCell ref="AP178:BE178"/>
    <mergeCell ref="BF178:BU178"/>
    <mergeCell ref="BV178:CK178"/>
    <mergeCell ref="CL178:DA178"/>
    <mergeCell ref="A177:G177"/>
    <mergeCell ref="H177:AO177"/>
    <mergeCell ref="AP177:BE177"/>
    <mergeCell ref="BF177:BU177"/>
    <mergeCell ref="BV177:CK177"/>
    <mergeCell ref="CL177:DA177"/>
    <mergeCell ref="A176:G176"/>
    <mergeCell ref="H176:AO176"/>
    <mergeCell ref="AP176:BE176"/>
    <mergeCell ref="BF176:BU176"/>
    <mergeCell ref="BV176:CK176"/>
    <mergeCell ref="CL176:DA176"/>
    <mergeCell ref="A175:G175"/>
    <mergeCell ref="H175:AO175"/>
    <mergeCell ref="AP175:BE175"/>
    <mergeCell ref="BF175:BU175"/>
    <mergeCell ref="BV175:CK175"/>
    <mergeCell ref="CL175:DA175"/>
    <mergeCell ref="A174:G174"/>
    <mergeCell ref="H174:AO174"/>
    <mergeCell ref="AP174:BE174"/>
    <mergeCell ref="BF174:BU174"/>
    <mergeCell ref="BV174:CK174"/>
    <mergeCell ref="CL174:DA174"/>
    <mergeCell ref="A173:G173"/>
    <mergeCell ref="H173:AO173"/>
    <mergeCell ref="AP173:BE173"/>
    <mergeCell ref="BF173:BU173"/>
    <mergeCell ref="BV173:CK173"/>
    <mergeCell ref="CL173:DA173"/>
    <mergeCell ref="A172:G172"/>
    <mergeCell ref="H172:AO172"/>
    <mergeCell ref="AP172:BE172"/>
    <mergeCell ref="BF172:BU172"/>
    <mergeCell ref="BV172:CK172"/>
    <mergeCell ref="CL172:DA172"/>
    <mergeCell ref="A171:G171"/>
    <mergeCell ref="H171:AO171"/>
    <mergeCell ref="AP171:BE171"/>
    <mergeCell ref="BF171:BU171"/>
    <mergeCell ref="BV171:CK171"/>
    <mergeCell ref="CL171:DA171"/>
    <mergeCell ref="A170:G170"/>
    <mergeCell ref="H170:AO170"/>
    <mergeCell ref="AP170:BE170"/>
    <mergeCell ref="BF170:BU170"/>
    <mergeCell ref="BV170:CK170"/>
    <mergeCell ref="CL170:DA170"/>
    <mergeCell ref="A169:G169"/>
    <mergeCell ref="H169:AO169"/>
    <mergeCell ref="AP169:BE169"/>
    <mergeCell ref="BF169:BU169"/>
    <mergeCell ref="BV169:CK169"/>
    <mergeCell ref="CL169:DA169"/>
    <mergeCell ref="A168:G168"/>
    <mergeCell ref="H168:AO168"/>
    <mergeCell ref="AP168:BE168"/>
    <mergeCell ref="BF168:BU168"/>
    <mergeCell ref="BV168:CK168"/>
    <mergeCell ref="CL168:DA168"/>
    <mergeCell ref="A167:G167"/>
    <mergeCell ref="H167:AO167"/>
    <mergeCell ref="AP167:BE167"/>
    <mergeCell ref="BF167:BU167"/>
    <mergeCell ref="BV167:CK167"/>
    <mergeCell ref="CL167:DA167"/>
    <mergeCell ref="A166:G166"/>
    <mergeCell ref="H166:AO166"/>
    <mergeCell ref="AP166:BE166"/>
    <mergeCell ref="BF166:BU166"/>
    <mergeCell ref="BV166:CK166"/>
    <mergeCell ref="CL166:DA166"/>
    <mergeCell ref="A165:G165"/>
    <mergeCell ref="H165:AO165"/>
    <mergeCell ref="AP165:BE165"/>
    <mergeCell ref="BF165:BU165"/>
    <mergeCell ref="BV165:CK165"/>
    <mergeCell ref="CL165:DA165"/>
    <mergeCell ref="A164:G164"/>
    <mergeCell ref="H164:AO164"/>
    <mergeCell ref="AP164:BE164"/>
    <mergeCell ref="BF164:BU164"/>
    <mergeCell ref="BV164:CK164"/>
    <mergeCell ref="CL164:DA164"/>
    <mergeCell ref="A163:G163"/>
    <mergeCell ref="H163:AO163"/>
    <mergeCell ref="AP163:BE163"/>
    <mergeCell ref="BF163:BU163"/>
    <mergeCell ref="BV163:CK163"/>
    <mergeCell ref="CL163:DA163"/>
    <mergeCell ref="A162:G162"/>
    <mergeCell ref="H162:AO162"/>
    <mergeCell ref="AP162:BE162"/>
    <mergeCell ref="BF162:BU162"/>
    <mergeCell ref="BV162:CK162"/>
    <mergeCell ref="CL162:DA162"/>
    <mergeCell ref="A161:G161"/>
    <mergeCell ref="H161:AO161"/>
    <mergeCell ref="AP161:BE161"/>
    <mergeCell ref="BF161:BU161"/>
    <mergeCell ref="BV161:CK161"/>
    <mergeCell ref="CL161:DA161"/>
    <mergeCell ref="A160:G160"/>
    <mergeCell ref="H160:AO160"/>
    <mergeCell ref="AP160:BE160"/>
    <mergeCell ref="BF160:BU160"/>
    <mergeCell ref="BV160:CK160"/>
    <mergeCell ref="CL160:DA160"/>
    <mergeCell ref="A159:G159"/>
    <mergeCell ref="H159:AO159"/>
    <mergeCell ref="AP159:BE159"/>
    <mergeCell ref="BF159:BU159"/>
    <mergeCell ref="BV159:CK159"/>
    <mergeCell ref="CL159:DA159"/>
    <mergeCell ref="A158:G158"/>
    <mergeCell ref="H158:AO158"/>
    <mergeCell ref="AP158:BE158"/>
    <mergeCell ref="BF158:BU158"/>
    <mergeCell ref="BV158:CK158"/>
    <mergeCell ref="CL158:DA158"/>
    <mergeCell ref="A157:G157"/>
    <mergeCell ref="H157:AO157"/>
    <mergeCell ref="AP157:BE157"/>
    <mergeCell ref="BF157:BU157"/>
    <mergeCell ref="BV157:CK157"/>
    <mergeCell ref="CL157:DA157"/>
    <mergeCell ref="A154:DA154"/>
    <mergeCell ref="A156:G156"/>
    <mergeCell ref="H156:AO156"/>
    <mergeCell ref="AP156:BE156"/>
    <mergeCell ref="BF156:BU156"/>
    <mergeCell ref="BV156:CK156"/>
    <mergeCell ref="CL156:DA156"/>
    <mergeCell ref="A151:G151"/>
    <mergeCell ref="H151:BC151"/>
    <mergeCell ref="BD151:BS151"/>
    <mergeCell ref="BT151:CI151"/>
    <mergeCell ref="CJ151:DA151"/>
    <mergeCell ref="A152:G152"/>
    <mergeCell ref="H152:BC152"/>
    <mergeCell ref="BD152:BS152"/>
    <mergeCell ref="BT152:CI152"/>
    <mergeCell ref="CJ152:DA152"/>
    <mergeCell ref="A149:G149"/>
    <mergeCell ref="H149:BC149"/>
    <mergeCell ref="BD149:BS149"/>
    <mergeCell ref="BT149:CI149"/>
    <mergeCell ref="CJ149:DA149"/>
    <mergeCell ref="A150:G150"/>
    <mergeCell ref="H150:BC150"/>
    <mergeCell ref="BD150:BS150"/>
    <mergeCell ref="BT150:CI150"/>
    <mergeCell ref="CJ150:DA150"/>
    <mergeCell ref="A146:DA146"/>
    <mergeCell ref="A148:G148"/>
    <mergeCell ref="H148:BC148"/>
    <mergeCell ref="BD148:BS148"/>
    <mergeCell ref="BT148:CI148"/>
    <mergeCell ref="CJ148:DA148"/>
    <mergeCell ref="A144:G144"/>
    <mergeCell ref="H144:AO144"/>
    <mergeCell ref="AP144:BE144"/>
    <mergeCell ref="BF144:BU144"/>
    <mergeCell ref="BV144:CK144"/>
    <mergeCell ref="CL144:DA144"/>
    <mergeCell ref="A143:G143"/>
    <mergeCell ref="H143:AO143"/>
    <mergeCell ref="AP143:BE143"/>
    <mergeCell ref="BF143:BU143"/>
    <mergeCell ref="BV143:CK143"/>
    <mergeCell ref="CL143:DA143"/>
    <mergeCell ref="A142:G142"/>
    <mergeCell ref="H142:AO142"/>
    <mergeCell ref="AP142:BE142"/>
    <mergeCell ref="BF142:BU142"/>
    <mergeCell ref="BV142:CK142"/>
    <mergeCell ref="CL142:DA142"/>
    <mergeCell ref="A141:G141"/>
    <mergeCell ref="H141:AO141"/>
    <mergeCell ref="AP141:BE141"/>
    <mergeCell ref="BF141:BU141"/>
    <mergeCell ref="BV141:CK141"/>
    <mergeCell ref="CL141:DA141"/>
    <mergeCell ref="A140:G140"/>
    <mergeCell ref="H140:AO140"/>
    <mergeCell ref="AP140:BE140"/>
    <mergeCell ref="BF140:BU140"/>
    <mergeCell ref="BV140:CK140"/>
    <mergeCell ref="CL140:DA140"/>
    <mergeCell ref="A139:G139"/>
    <mergeCell ref="H139:AO139"/>
    <mergeCell ref="AP139:BE139"/>
    <mergeCell ref="BF139:BU139"/>
    <mergeCell ref="BV139:CK139"/>
    <mergeCell ref="CL139:DA139"/>
    <mergeCell ref="A138:G138"/>
    <mergeCell ref="H138:AO138"/>
    <mergeCell ref="AP138:BE138"/>
    <mergeCell ref="BF138:BU138"/>
    <mergeCell ref="BV138:CK138"/>
    <mergeCell ref="CL138:DA138"/>
    <mergeCell ref="A137:G137"/>
    <mergeCell ref="H137:AO137"/>
    <mergeCell ref="AP137:BE137"/>
    <mergeCell ref="BF137:BU137"/>
    <mergeCell ref="BV137:CK137"/>
    <mergeCell ref="CL137:DA137"/>
    <mergeCell ref="A136:G136"/>
    <mergeCell ref="H136:AO136"/>
    <mergeCell ref="AP136:BE136"/>
    <mergeCell ref="BF136:BU136"/>
    <mergeCell ref="BV136:CK136"/>
    <mergeCell ref="CL136:DA136"/>
    <mergeCell ref="A135:G135"/>
    <mergeCell ref="H135:AO135"/>
    <mergeCell ref="AP135:BE135"/>
    <mergeCell ref="BF135:BU135"/>
    <mergeCell ref="BV135:CK135"/>
    <mergeCell ref="CL135:DA135"/>
    <mergeCell ref="A134:G134"/>
    <mergeCell ref="H134:AO134"/>
    <mergeCell ref="AP134:BE134"/>
    <mergeCell ref="BF134:BU134"/>
    <mergeCell ref="BV134:CK134"/>
    <mergeCell ref="CL134:DA134"/>
    <mergeCell ref="CL132:DA132"/>
    <mergeCell ref="A133:G133"/>
    <mergeCell ref="H133:AO133"/>
    <mergeCell ref="AP133:BE133"/>
    <mergeCell ref="BF133:BU133"/>
    <mergeCell ref="BV133:CK133"/>
    <mergeCell ref="CL133:DA133"/>
    <mergeCell ref="A124:DA124"/>
    <mergeCell ref="X126:DA126"/>
    <mergeCell ref="A128:AO128"/>
    <mergeCell ref="AP128:DA128"/>
    <mergeCell ref="A130:DA130"/>
    <mergeCell ref="A132:G132"/>
    <mergeCell ref="H132:AO132"/>
    <mergeCell ref="AP132:BE132"/>
    <mergeCell ref="BF132:BU132"/>
    <mergeCell ref="BV132:CK132"/>
    <mergeCell ref="A121:G121"/>
    <mergeCell ref="H121:BC121"/>
    <mergeCell ref="BD121:BS121"/>
    <mergeCell ref="BT121:CI121"/>
    <mergeCell ref="CJ121:DA121"/>
    <mergeCell ref="A122:G122"/>
    <mergeCell ref="H122:BC122"/>
    <mergeCell ref="BD122:BS122"/>
    <mergeCell ref="BT122:CI122"/>
    <mergeCell ref="CJ122:DA122"/>
    <mergeCell ref="A119:G119"/>
    <mergeCell ref="H119:BC119"/>
    <mergeCell ref="BD119:BS119"/>
    <mergeCell ref="BT119:CI119"/>
    <mergeCell ref="CJ119:DA119"/>
    <mergeCell ref="A120:G120"/>
    <mergeCell ref="H120:BC120"/>
    <mergeCell ref="BD120:BS120"/>
    <mergeCell ref="BT120:CI120"/>
    <mergeCell ref="CJ120:DA120"/>
    <mergeCell ref="A117:G117"/>
    <mergeCell ref="H117:BC117"/>
    <mergeCell ref="BD117:BS117"/>
    <mergeCell ref="BT117:CI117"/>
    <mergeCell ref="CJ117:DA117"/>
    <mergeCell ref="A118:G118"/>
    <mergeCell ref="H118:BC118"/>
    <mergeCell ref="BD118:BS118"/>
    <mergeCell ref="BT118:CI118"/>
    <mergeCell ref="CJ118:DA118"/>
    <mergeCell ref="A110:DA110"/>
    <mergeCell ref="X112:DA112"/>
    <mergeCell ref="A114:AO114"/>
    <mergeCell ref="AP114:DA114"/>
    <mergeCell ref="A116:G116"/>
    <mergeCell ref="H116:BC116"/>
    <mergeCell ref="BD116:BS116"/>
    <mergeCell ref="BT116:CI116"/>
    <mergeCell ref="CJ116:DA116"/>
    <mergeCell ref="A107:G107"/>
    <mergeCell ref="H107:BC107"/>
    <mergeCell ref="BD107:BS107"/>
    <mergeCell ref="BT107:CI107"/>
    <mergeCell ref="CJ107:DA107"/>
    <mergeCell ref="A108:G108"/>
    <mergeCell ref="H108:BC108"/>
    <mergeCell ref="BD108:BS108"/>
    <mergeCell ref="BT108:CI108"/>
    <mergeCell ref="CJ108:DA108"/>
    <mergeCell ref="A105:G105"/>
    <mergeCell ref="H105:BC105"/>
    <mergeCell ref="BD105:BS105"/>
    <mergeCell ref="BT105:CI105"/>
    <mergeCell ref="CJ105:DA105"/>
    <mergeCell ref="A106:G106"/>
    <mergeCell ref="H106:BC106"/>
    <mergeCell ref="BD106:BS106"/>
    <mergeCell ref="BT106:CI106"/>
    <mergeCell ref="CJ106:DA106"/>
    <mergeCell ref="A98:DA98"/>
    <mergeCell ref="X100:DA100"/>
    <mergeCell ref="A102:AO102"/>
    <mergeCell ref="AP102:DA102"/>
    <mergeCell ref="A104:G104"/>
    <mergeCell ref="H104:BC104"/>
    <mergeCell ref="BD104:BS104"/>
    <mergeCell ref="BT104:CI104"/>
    <mergeCell ref="CJ104:DA104"/>
    <mergeCell ref="A95:G95"/>
    <mergeCell ref="H95:BC95"/>
    <mergeCell ref="BD95:BS95"/>
    <mergeCell ref="BT95:CD95"/>
    <mergeCell ref="CE95:DA95"/>
    <mergeCell ref="A96:G96"/>
    <mergeCell ref="H96:BC96"/>
    <mergeCell ref="BD96:BS96"/>
    <mergeCell ref="BT96:CD96"/>
    <mergeCell ref="CE96:DA96"/>
    <mergeCell ref="A93:G93"/>
    <mergeCell ref="H93:BC93"/>
    <mergeCell ref="BD93:BS93"/>
    <mergeCell ref="BT93:CD93"/>
    <mergeCell ref="CE93:DA93"/>
    <mergeCell ref="A94:G94"/>
    <mergeCell ref="H94:BC94"/>
    <mergeCell ref="BD94:BS94"/>
    <mergeCell ref="BT94:CD94"/>
    <mergeCell ref="CE94:DA94"/>
    <mergeCell ref="A91:G91"/>
    <mergeCell ref="H91:BC91"/>
    <mergeCell ref="BD91:BS91"/>
    <mergeCell ref="BT91:CD91"/>
    <mergeCell ref="CE91:DA91"/>
    <mergeCell ref="A92:G92"/>
    <mergeCell ref="H92:BC92"/>
    <mergeCell ref="BD92:BS92"/>
    <mergeCell ref="BT92:CD92"/>
    <mergeCell ref="CE92:DA92"/>
    <mergeCell ref="A89:G89"/>
    <mergeCell ref="H89:BC89"/>
    <mergeCell ref="BD89:BS89"/>
    <mergeCell ref="BT89:CD89"/>
    <mergeCell ref="CE89:DA89"/>
    <mergeCell ref="A90:G90"/>
    <mergeCell ref="H90:BC90"/>
    <mergeCell ref="BD90:BS90"/>
    <mergeCell ref="BT90:CD90"/>
    <mergeCell ref="CE90:DA90"/>
    <mergeCell ref="A87:G87"/>
    <mergeCell ref="H87:BC87"/>
    <mergeCell ref="BD87:BS87"/>
    <mergeCell ref="BT87:CD87"/>
    <mergeCell ref="CE87:DA87"/>
    <mergeCell ref="A88:G88"/>
    <mergeCell ref="H88:BC88"/>
    <mergeCell ref="BD88:BS88"/>
    <mergeCell ref="BT88:CD88"/>
    <mergeCell ref="CE88:DA88"/>
    <mergeCell ref="A85:G85"/>
    <mergeCell ref="H85:BC85"/>
    <mergeCell ref="BD85:BS85"/>
    <mergeCell ref="BT85:CD85"/>
    <mergeCell ref="CE85:DA85"/>
    <mergeCell ref="A86:G86"/>
    <mergeCell ref="H86:BC86"/>
    <mergeCell ref="BD86:BS86"/>
    <mergeCell ref="BT86:CD86"/>
    <mergeCell ref="CE86:DA86"/>
    <mergeCell ref="A83:G83"/>
    <mergeCell ref="H83:BC83"/>
    <mergeCell ref="BD83:BS83"/>
    <mergeCell ref="BT83:CD83"/>
    <mergeCell ref="CE83:DA83"/>
    <mergeCell ref="A84:G84"/>
    <mergeCell ref="H84:BC84"/>
    <mergeCell ref="BD84:BS84"/>
    <mergeCell ref="BT84:CD84"/>
    <mergeCell ref="CE84:DA84"/>
    <mergeCell ref="A81:G81"/>
    <mergeCell ref="H81:BC81"/>
    <mergeCell ref="BD81:BS81"/>
    <mergeCell ref="BT81:CD81"/>
    <mergeCell ref="CE81:DA81"/>
    <mergeCell ref="A82:G82"/>
    <mergeCell ref="H82:BC82"/>
    <mergeCell ref="BD82:BS82"/>
    <mergeCell ref="BT82:CD82"/>
    <mergeCell ref="CE82:DA82"/>
    <mergeCell ref="A79:G79"/>
    <mergeCell ref="H79:BC79"/>
    <mergeCell ref="BD79:BS79"/>
    <mergeCell ref="BT79:CD79"/>
    <mergeCell ref="CE79:DA79"/>
    <mergeCell ref="A80:G80"/>
    <mergeCell ref="H80:BC80"/>
    <mergeCell ref="BD80:BS80"/>
    <mergeCell ref="BT80:CD80"/>
    <mergeCell ref="CE80:DA80"/>
    <mergeCell ref="A77:G77"/>
    <mergeCell ref="H77:BC77"/>
    <mergeCell ref="BD77:BS77"/>
    <mergeCell ref="BT77:CD77"/>
    <mergeCell ref="CE77:DA77"/>
    <mergeCell ref="A78:G78"/>
    <mergeCell ref="H78:BC78"/>
    <mergeCell ref="BD78:BS78"/>
    <mergeCell ref="BT78:CD78"/>
    <mergeCell ref="CE78:DA78"/>
    <mergeCell ref="A75:G75"/>
    <mergeCell ref="H75:BC75"/>
    <mergeCell ref="BD75:BS75"/>
    <mergeCell ref="BT75:CD75"/>
    <mergeCell ref="CE75:DA75"/>
    <mergeCell ref="A76:G76"/>
    <mergeCell ref="H76:BC76"/>
    <mergeCell ref="BD76:BS76"/>
    <mergeCell ref="BT76:CD76"/>
    <mergeCell ref="CE76:DA76"/>
    <mergeCell ref="A73:G73"/>
    <mergeCell ref="H73:BC73"/>
    <mergeCell ref="BD73:BS73"/>
    <mergeCell ref="BT73:CD73"/>
    <mergeCell ref="CE73:DA73"/>
    <mergeCell ref="A74:G74"/>
    <mergeCell ref="H74:BC74"/>
    <mergeCell ref="BD74:BS74"/>
    <mergeCell ref="BT74:CD74"/>
    <mergeCell ref="CE74:DA74"/>
    <mergeCell ref="A71:G71"/>
    <mergeCell ref="H71:BC71"/>
    <mergeCell ref="BD71:BS71"/>
    <mergeCell ref="BT71:CD71"/>
    <mergeCell ref="CE71:DA71"/>
    <mergeCell ref="A72:G72"/>
    <mergeCell ref="H72:BC72"/>
    <mergeCell ref="BD72:BS72"/>
    <mergeCell ref="BT72:CD72"/>
    <mergeCell ref="CE72:DA72"/>
    <mergeCell ref="A69:G69"/>
    <mergeCell ref="H69:BC69"/>
    <mergeCell ref="BD69:BS69"/>
    <mergeCell ref="BT69:CD69"/>
    <mergeCell ref="CE69:DA69"/>
    <mergeCell ref="A70:G70"/>
    <mergeCell ref="H70:BC70"/>
    <mergeCell ref="BD70:BS70"/>
    <mergeCell ref="BT70:CD70"/>
    <mergeCell ref="CE70:DA70"/>
    <mergeCell ref="A62:DA62"/>
    <mergeCell ref="X64:DA64"/>
    <mergeCell ref="A66:AO66"/>
    <mergeCell ref="AP66:DA66"/>
    <mergeCell ref="A68:G68"/>
    <mergeCell ref="H68:BC68"/>
    <mergeCell ref="BD68:BS68"/>
    <mergeCell ref="BT68:CD68"/>
    <mergeCell ref="CE68:DA68"/>
    <mergeCell ref="CJ59:DA59"/>
    <mergeCell ref="A60:G60"/>
    <mergeCell ref="H60:BC60"/>
    <mergeCell ref="BD60:BS60"/>
    <mergeCell ref="BT60:CI60"/>
    <mergeCell ref="CJ60:DA60"/>
    <mergeCell ref="A59:G59"/>
    <mergeCell ref="H59:AG59"/>
    <mergeCell ref="AH59:AN59"/>
    <mergeCell ref="AP59:BC59"/>
    <mergeCell ref="BD59:BS59"/>
    <mergeCell ref="BT59:CI59"/>
    <mergeCell ref="CJ57:DA57"/>
    <mergeCell ref="A58:G58"/>
    <mergeCell ref="H58:AG58"/>
    <mergeCell ref="AH58:AN58"/>
    <mergeCell ref="AP58:BC58"/>
    <mergeCell ref="BD58:BS58"/>
    <mergeCell ref="BT58:CI58"/>
    <mergeCell ref="CJ58:DA58"/>
    <mergeCell ref="A57:G57"/>
    <mergeCell ref="H57:AG57"/>
    <mergeCell ref="AH57:AN57"/>
    <mergeCell ref="AP57:BC57"/>
    <mergeCell ref="BD57:BS57"/>
    <mergeCell ref="BT57:CI57"/>
    <mergeCell ref="CJ55:DA55"/>
    <mergeCell ref="A56:G56"/>
    <mergeCell ref="H56:AG56"/>
    <mergeCell ref="AH56:AN56"/>
    <mergeCell ref="AP56:BC56"/>
    <mergeCell ref="BD56:BS56"/>
    <mergeCell ref="BT56:CI56"/>
    <mergeCell ref="CJ56:DA56"/>
    <mergeCell ref="A55:G55"/>
    <mergeCell ref="H55:AG55"/>
    <mergeCell ref="AH55:AN55"/>
    <mergeCell ref="AP55:BC55"/>
    <mergeCell ref="BD55:BS55"/>
    <mergeCell ref="BT55:CI55"/>
    <mergeCell ref="A48:DA48"/>
    <mergeCell ref="X50:DA50"/>
    <mergeCell ref="AP52:DA52"/>
    <mergeCell ref="A54:G54"/>
    <mergeCell ref="H54:AG54"/>
    <mergeCell ref="AH54:AN54"/>
    <mergeCell ref="AP54:BC54"/>
    <mergeCell ref="BD54:BS54"/>
    <mergeCell ref="BT54:CI54"/>
    <mergeCell ref="CJ54:DA54"/>
    <mergeCell ref="A46:F46"/>
    <mergeCell ref="G46:AD46"/>
    <mergeCell ref="AE46:BC46"/>
    <mergeCell ref="BD46:CI46"/>
    <mergeCell ref="CJ46:DA46"/>
    <mergeCell ref="A47:F47"/>
    <mergeCell ref="G47:AD47"/>
    <mergeCell ref="AE47:BC47"/>
    <mergeCell ref="BD47:CI47"/>
    <mergeCell ref="CJ47:DA47"/>
    <mergeCell ref="A44:F44"/>
    <mergeCell ref="G44:AD44"/>
    <mergeCell ref="AE44:BC44"/>
    <mergeCell ref="BD44:CI44"/>
    <mergeCell ref="CJ44:DA44"/>
    <mergeCell ref="A45:F45"/>
    <mergeCell ref="G45:AD45"/>
    <mergeCell ref="AE45:BC45"/>
    <mergeCell ref="BD45:CI45"/>
    <mergeCell ref="CJ45:DA45"/>
    <mergeCell ref="A39:DA39"/>
    <mergeCell ref="A41:DA41"/>
    <mergeCell ref="A43:F43"/>
    <mergeCell ref="G43:AD43"/>
    <mergeCell ref="AE43:BC43"/>
    <mergeCell ref="BD43:CI43"/>
    <mergeCell ref="CJ43:DA43"/>
    <mergeCell ref="A36:F36"/>
    <mergeCell ref="H36:BV36"/>
    <mergeCell ref="BW36:CL36"/>
    <mergeCell ref="CM36:DA36"/>
    <mergeCell ref="A37:F37"/>
    <mergeCell ref="G37:BV37"/>
    <mergeCell ref="BW37:CL37"/>
    <mergeCell ref="CM37:DA37"/>
    <mergeCell ref="A34:F34"/>
    <mergeCell ref="H34:BV34"/>
    <mergeCell ref="BW34:CL35"/>
    <mergeCell ref="CM34:DA35"/>
    <mergeCell ref="A35:F35"/>
    <mergeCell ref="H35:BV35"/>
    <mergeCell ref="A32:F32"/>
    <mergeCell ref="H32:BV32"/>
    <mergeCell ref="BW32:CL33"/>
    <mergeCell ref="CM32:DA33"/>
    <mergeCell ref="A33:F33"/>
    <mergeCell ref="H33:BV33"/>
    <mergeCell ref="A29:F29"/>
    <mergeCell ref="H29:BV29"/>
    <mergeCell ref="BW29:CL29"/>
    <mergeCell ref="CM29:DA29"/>
    <mergeCell ref="A30:F31"/>
    <mergeCell ref="H30:BV30"/>
    <mergeCell ref="BW30:CL31"/>
    <mergeCell ref="CM30:DA31"/>
    <mergeCell ref="H31:BV31"/>
    <mergeCell ref="A27:F27"/>
    <mergeCell ref="H27:BV27"/>
    <mergeCell ref="BW27:CL27"/>
    <mergeCell ref="CM27:DA27"/>
    <mergeCell ref="A28:F28"/>
    <mergeCell ref="H28:BV28"/>
    <mergeCell ref="BW28:CL28"/>
    <mergeCell ref="CM28:DA28"/>
    <mergeCell ref="A24:F24"/>
    <mergeCell ref="H24:BV24"/>
    <mergeCell ref="BW24:CL24"/>
    <mergeCell ref="CM24:DA24"/>
    <mergeCell ref="A25:F26"/>
    <mergeCell ref="H25:BV25"/>
    <mergeCell ref="BW25:CL26"/>
    <mergeCell ref="CM25:DA26"/>
    <mergeCell ref="H26:BV26"/>
    <mergeCell ref="A20:DA20"/>
    <mergeCell ref="A22:F22"/>
    <mergeCell ref="G22:BV22"/>
    <mergeCell ref="BW22:CL22"/>
    <mergeCell ref="CM22:DA22"/>
    <mergeCell ref="A23:F23"/>
    <mergeCell ref="G23:BV23"/>
    <mergeCell ref="BW23:CL23"/>
    <mergeCell ref="CM23:DA23"/>
    <mergeCell ref="A18:F18"/>
    <mergeCell ref="G18:AD18"/>
    <mergeCell ref="AE18:AY18"/>
    <mergeCell ref="AZ18:BQ18"/>
    <mergeCell ref="BR18:CI18"/>
    <mergeCell ref="CJ18:DA18"/>
    <mergeCell ref="A17:F17"/>
    <mergeCell ref="G17:AD17"/>
    <mergeCell ref="AE17:AY17"/>
    <mergeCell ref="AZ17:BQ17"/>
    <mergeCell ref="BR17:CI17"/>
    <mergeCell ref="CJ17:DA17"/>
    <mergeCell ref="A16:F16"/>
    <mergeCell ref="G16:AD16"/>
    <mergeCell ref="AE16:AY16"/>
    <mergeCell ref="AZ16:BQ16"/>
    <mergeCell ref="BR16:CI16"/>
    <mergeCell ref="CJ16:DA16"/>
    <mergeCell ref="A15:F15"/>
    <mergeCell ref="G15:AD15"/>
    <mergeCell ref="AE15:AY15"/>
    <mergeCell ref="AZ15:BQ15"/>
    <mergeCell ref="BR15:CI15"/>
    <mergeCell ref="CJ15:DA15"/>
    <mergeCell ref="A12:DA12"/>
    <mergeCell ref="A14:F14"/>
    <mergeCell ref="G14:AD14"/>
    <mergeCell ref="AE14:AY14"/>
    <mergeCell ref="AZ14:BQ14"/>
    <mergeCell ref="BR14:CI14"/>
    <mergeCell ref="CJ14:DA14"/>
    <mergeCell ref="A10:F10"/>
    <mergeCell ref="G10:AD10"/>
    <mergeCell ref="AE10:BC10"/>
    <mergeCell ref="BD10:BS10"/>
    <mergeCell ref="BT10:CI10"/>
    <mergeCell ref="CJ10:DA10"/>
    <mergeCell ref="A9:F9"/>
    <mergeCell ref="G9:AD9"/>
    <mergeCell ref="AE9:BC9"/>
    <mergeCell ref="BD9:BS9"/>
    <mergeCell ref="BT9:CI9"/>
    <mergeCell ref="CJ9:DA9"/>
    <mergeCell ref="A8:F8"/>
    <mergeCell ref="G8:AD8"/>
    <mergeCell ref="AE8:BC8"/>
    <mergeCell ref="BD8:BS8"/>
    <mergeCell ref="BT8:CI8"/>
    <mergeCell ref="CJ8:DA8"/>
    <mergeCell ref="A7:F7"/>
    <mergeCell ref="G7:AD7"/>
    <mergeCell ref="AE7:BC7"/>
    <mergeCell ref="BD7:BS7"/>
    <mergeCell ref="BT7:CI7"/>
    <mergeCell ref="CJ7:DA7"/>
    <mergeCell ref="A2:DA2"/>
    <mergeCell ref="A4:DA4"/>
    <mergeCell ref="A6:F6"/>
    <mergeCell ref="G6:AD6"/>
    <mergeCell ref="AE6:BC6"/>
    <mergeCell ref="BD6:BS6"/>
    <mergeCell ref="BT6:CI6"/>
    <mergeCell ref="CJ6:DA6"/>
  </mergeCells>
  <pageMargins left="0.39370078740157483" right="0.39370078740157483" top="0.39370078740157483" bottom="0" header="0.19685039370078741" footer="0.19685039370078741"/>
  <pageSetup paperSize="9" fitToHeight="0" orientation="portrait" r:id="rId1"/>
  <headerFooter alignWithMargins="0"/>
  <rowBreaks count="4" manualBreakCount="4">
    <brk id="89" max="104" man="1"/>
    <brk id="144" max="104" man="1"/>
    <brk id="189" max="104" man="1"/>
    <brk id="234" max="104"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0"/>
  <sheetViews>
    <sheetView view="pageBreakPreview" zoomScaleNormal="100" zoomScaleSheetLayoutView="100" workbookViewId="0">
      <selection activeCell="B51" sqref="B51"/>
    </sheetView>
  </sheetViews>
  <sheetFormatPr defaultRowHeight="12.75" x14ac:dyDescent="0.2"/>
  <cols>
    <col min="1" max="1" width="5.7109375" style="145" customWidth="1"/>
    <col min="2" max="2" width="78.85546875" style="145" customWidth="1"/>
    <col min="3" max="3" width="9.5703125" style="146" customWidth="1"/>
    <col min="4" max="6" width="8.28515625" style="145" customWidth="1"/>
    <col min="7" max="7" width="12.42578125" style="145" customWidth="1"/>
    <col min="8" max="8" width="13.28515625" style="145" customWidth="1"/>
    <col min="9" max="9" width="13" style="145" customWidth="1"/>
    <col min="10" max="10" width="12.85546875" style="145" customWidth="1"/>
  </cols>
  <sheetData>
    <row r="1" spans="1:10" x14ac:dyDescent="0.2">
      <c r="A1" s="359" t="s">
        <v>464</v>
      </c>
      <c r="B1" s="359"/>
      <c r="C1" s="359"/>
      <c r="D1" s="359"/>
      <c r="E1" s="359"/>
      <c r="F1" s="359"/>
      <c r="G1" s="359"/>
      <c r="H1" s="359"/>
      <c r="I1" s="359"/>
      <c r="J1" s="359"/>
    </row>
    <row r="2" spans="1:10" ht="13.5" thickBot="1" x14ac:dyDescent="0.25"/>
    <row r="3" spans="1:10" ht="33.75" customHeight="1" x14ac:dyDescent="0.2">
      <c r="A3" s="345" t="s">
        <v>465</v>
      </c>
      <c r="B3" s="348" t="s">
        <v>50</v>
      </c>
      <c r="C3" s="351" t="s">
        <v>466</v>
      </c>
      <c r="D3" s="351" t="s">
        <v>467</v>
      </c>
      <c r="E3" s="351" t="s">
        <v>584</v>
      </c>
      <c r="F3" s="351" t="s">
        <v>585</v>
      </c>
      <c r="G3" s="360" t="s">
        <v>468</v>
      </c>
      <c r="H3" s="360"/>
      <c r="I3" s="360"/>
      <c r="J3" s="361"/>
    </row>
    <row r="4" spans="1:10" ht="18" customHeight="1" x14ac:dyDescent="0.2">
      <c r="A4" s="346"/>
      <c r="B4" s="349"/>
      <c r="C4" s="352"/>
      <c r="D4" s="352"/>
      <c r="E4" s="352"/>
      <c r="F4" s="352"/>
      <c r="G4" s="151" t="s">
        <v>624</v>
      </c>
      <c r="H4" s="151" t="s">
        <v>625</v>
      </c>
      <c r="I4" s="151" t="s">
        <v>626</v>
      </c>
      <c r="J4" s="362" t="s">
        <v>381</v>
      </c>
    </row>
    <row r="5" spans="1:10" ht="51" customHeight="1" x14ac:dyDescent="0.2">
      <c r="A5" s="347"/>
      <c r="B5" s="350"/>
      <c r="C5" s="353"/>
      <c r="D5" s="353"/>
      <c r="E5" s="353"/>
      <c r="F5" s="353"/>
      <c r="G5" s="152" t="s">
        <v>469</v>
      </c>
      <c r="H5" s="152" t="s">
        <v>470</v>
      </c>
      <c r="I5" s="152" t="s">
        <v>471</v>
      </c>
      <c r="J5" s="362"/>
    </row>
    <row r="6" spans="1:10" x14ac:dyDescent="0.2">
      <c r="A6" s="153" t="s">
        <v>26</v>
      </c>
      <c r="B6" s="154" t="s">
        <v>30</v>
      </c>
      <c r="C6" s="154" t="s">
        <v>36</v>
      </c>
      <c r="D6" s="154" t="s">
        <v>99</v>
      </c>
      <c r="E6" s="154" t="s">
        <v>148</v>
      </c>
      <c r="F6" s="154" t="s">
        <v>149</v>
      </c>
      <c r="G6" s="154" t="s">
        <v>100</v>
      </c>
      <c r="H6" s="154" t="s">
        <v>101</v>
      </c>
      <c r="I6" s="154" t="s">
        <v>102</v>
      </c>
      <c r="J6" s="155" t="s">
        <v>103</v>
      </c>
    </row>
    <row r="7" spans="1:10" ht="15.75" customHeight="1" x14ac:dyDescent="0.2">
      <c r="A7" s="156">
        <v>1</v>
      </c>
      <c r="B7" s="157" t="s">
        <v>527</v>
      </c>
      <c r="C7" s="158" t="s">
        <v>280</v>
      </c>
      <c r="D7" s="159" t="s">
        <v>8</v>
      </c>
      <c r="E7" s="159"/>
      <c r="F7" s="159"/>
      <c r="G7" s="160">
        <f>G8+G9+G10+G15</f>
        <v>18025306.23</v>
      </c>
      <c r="H7" s="160">
        <f>H8+H9+H10+H15</f>
        <v>11642019.42</v>
      </c>
      <c r="I7" s="160">
        <f>I8+I9+I10+I15</f>
        <v>11630019.42</v>
      </c>
      <c r="J7" s="195"/>
    </row>
    <row r="8" spans="1:10" ht="90" x14ac:dyDescent="0.2">
      <c r="A8" s="161" t="s">
        <v>27</v>
      </c>
      <c r="B8" s="162" t="s">
        <v>528</v>
      </c>
      <c r="C8" s="163" t="s">
        <v>472</v>
      </c>
      <c r="D8" s="164" t="s">
        <v>8</v>
      </c>
      <c r="E8" s="164"/>
      <c r="F8" s="164"/>
      <c r="G8" s="165"/>
      <c r="H8" s="166"/>
      <c r="I8" s="166"/>
      <c r="J8" s="167"/>
    </row>
    <row r="9" spans="1:10" ht="22.5" x14ac:dyDescent="0.2">
      <c r="A9" s="161" t="s">
        <v>28</v>
      </c>
      <c r="B9" s="162" t="s">
        <v>529</v>
      </c>
      <c r="C9" s="163" t="s">
        <v>473</v>
      </c>
      <c r="D9" s="164" t="s">
        <v>8</v>
      </c>
      <c r="E9" s="164"/>
      <c r="F9" s="164"/>
      <c r="G9" s="165"/>
      <c r="H9" s="166"/>
      <c r="I9" s="166"/>
      <c r="J9" s="167"/>
    </row>
    <row r="10" spans="1:10" ht="22.5" x14ac:dyDescent="0.2">
      <c r="A10" s="161" t="s">
        <v>29</v>
      </c>
      <c r="B10" s="162" t="s">
        <v>530</v>
      </c>
      <c r="C10" s="163" t="s">
        <v>474</v>
      </c>
      <c r="D10" s="164" t="s">
        <v>8</v>
      </c>
      <c r="E10" s="164"/>
      <c r="F10" s="164"/>
      <c r="G10" s="165"/>
      <c r="H10" s="166"/>
      <c r="I10" s="166"/>
      <c r="J10" s="167"/>
    </row>
    <row r="11" spans="1:10" ht="22.5" x14ac:dyDescent="0.2">
      <c r="A11" s="161" t="s">
        <v>475</v>
      </c>
      <c r="B11" s="162" t="s">
        <v>476</v>
      </c>
      <c r="C11" s="163" t="s">
        <v>477</v>
      </c>
      <c r="D11" s="164" t="s">
        <v>8</v>
      </c>
      <c r="E11" s="164"/>
      <c r="F11" s="164"/>
      <c r="G11" s="165"/>
      <c r="H11" s="166"/>
      <c r="I11" s="166"/>
      <c r="J11" s="167"/>
    </row>
    <row r="12" spans="1:10" x14ac:dyDescent="0.2">
      <c r="A12" s="161"/>
      <c r="B12" s="162" t="s">
        <v>532</v>
      </c>
      <c r="C12" s="163" t="s">
        <v>478</v>
      </c>
      <c r="D12" s="164" t="s">
        <v>8</v>
      </c>
      <c r="E12" s="164"/>
      <c r="F12" s="164"/>
      <c r="G12" s="165"/>
      <c r="H12" s="166"/>
      <c r="I12" s="166"/>
      <c r="J12" s="167"/>
    </row>
    <row r="13" spans="1:10" x14ac:dyDescent="0.2">
      <c r="A13" s="161"/>
      <c r="B13" s="162" t="s">
        <v>533</v>
      </c>
      <c r="C13" s="163" t="s">
        <v>531</v>
      </c>
      <c r="D13" s="164"/>
      <c r="E13" s="164"/>
      <c r="F13" s="164"/>
      <c r="G13" s="165"/>
      <c r="H13" s="166"/>
      <c r="I13" s="166"/>
      <c r="J13" s="167"/>
    </row>
    <row r="14" spans="1:10" x14ac:dyDescent="0.2">
      <c r="A14" s="161" t="s">
        <v>479</v>
      </c>
      <c r="B14" s="162" t="s">
        <v>480</v>
      </c>
      <c r="C14" s="163" t="s">
        <v>481</v>
      </c>
      <c r="D14" s="164" t="s">
        <v>8</v>
      </c>
      <c r="E14" s="164"/>
      <c r="F14" s="164"/>
      <c r="G14" s="165"/>
      <c r="H14" s="166"/>
      <c r="I14" s="166"/>
      <c r="J14" s="167"/>
    </row>
    <row r="15" spans="1:10" ht="22.5" x14ac:dyDescent="0.2">
      <c r="A15" s="161" t="s">
        <v>115</v>
      </c>
      <c r="B15" s="162" t="s">
        <v>572</v>
      </c>
      <c r="C15" s="163" t="s">
        <v>482</v>
      </c>
      <c r="D15" s="164" t="s">
        <v>8</v>
      </c>
      <c r="E15" s="164"/>
      <c r="F15" s="164"/>
      <c r="G15" s="166">
        <f>SUM(G16+G19+G29)</f>
        <v>18025306.23</v>
      </c>
      <c r="H15" s="166">
        <f>SUM(H16+H19+H29)</f>
        <v>11642019.42</v>
      </c>
      <c r="I15" s="166">
        <f>SUM(I16+I19+I29)</f>
        <v>11630019.42</v>
      </c>
      <c r="J15" s="167"/>
    </row>
    <row r="16" spans="1:10" ht="33.75" x14ac:dyDescent="0.2">
      <c r="A16" s="161" t="s">
        <v>483</v>
      </c>
      <c r="B16" s="162" t="s">
        <v>484</v>
      </c>
      <c r="C16" s="163" t="s">
        <v>485</v>
      </c>
      <c r="D16" s="164" t="s">
        <v>8</v>
      </c>
      <c r="E16" s="164"/>
      <c r="F16" s="168"/>
      <c r="G16" s="249">
        <f>G17</f>
        <v>4931200</v>
      </c>
      <c r="H16" s="249">
        <f>H17</f>
        <v>4717100</v>
      </c>
      <c r="I16" s="249">
        <f>I17</f>
        <v>5649700</v>
      </c>
      <c r="J16" s="167"/>
    </row>
    <row r="17" spans="1:10" ht="22.5" x14ac:dyDescent="0.2">
      <c r="A17" s="161" t="s">
        <v>486</v>
      </c>
      <c r="B17" s="162" t="s">
        <v>487</v>
      </c>
      <c r="C17" s="168" t="s">
        <v>488</v>
      </c>
      <c r="D17" s="164" t="s">
        <v>8</v>
      </c>
      <c r="E17" s="164"/>
      <c r="F17" s="164"/>
      <c r="G17" s="166">
        <v>4931200</v>
      </c>
      <c r="H17" s="166">
        <v>4717100</v>
      </c>
      <c r="I17" s="166">
        <v>5649700</v>
      </c>
      <c r="J17" s="167"/>
    </row>
    <row r="18" spans="1:10" x14ac:dyDescent="0.2">
      <c r="A18" s="161" t="s">
        <v>489</v>
      </c>
      <c r="B18" s="162" t="s">
        <v>534</v>
      </c>
      <c r="C18" s="168" t="s">
        <v>490</v>
      </c>
      <c r="D18" s="164" t="s">
        <v>8</v>
      </c>
      <c r="E18" s="164"/>
      <c r="F18" s="164"/>
      <c r="G18" s="165"/>
      <c r="H18" s="166"/>
      <c r="I18" s="166"/>
      <c r="J18" s="167"/>
    </row>
    <row r="19" spans="1:10" ht="22.5" x14ac:dyDescent="0.2">
      <c r="A19" s="161" t="s">
        <v>491</v>
      </c>
      <c r="B19" s="162" t="s">
        <v>492</v>
      </c>
      <c r="C19" s="163" t="s">
        <v>493</v>
      </c>
      <c r="D19" s="164" t="s">
        <v>8</v>
      </c>
      <c r="E19" s="164"/>
      <c r="F19" s="164"/>
      <c r="G19" s="165">
        <f>G20</f>
        <v>4115330</v>
      </c>
      <c r="H19" s="165">
        <f>H20</f>
        <v>0</v>
      </c>
      <c r="I19" s="165">
        <f>I20</f>
        <v>0</v>
      </c>
      <c r="J19" s="167"/>
    </row>
    <row r="20" spans="1:10" ht="22.5" x14ac:dyDescent="0.2">
      <c r="A20" s="161" t="s">
        <v>494</v>
      </c>
      <c r="B20" s="162" t="s">
        <v>487</v>
      </c>
      <c r="C20" s="168" t="s">
        <v>495</v>
      </c>
      <c r="D20" s="164" t="s">
        <v>8</v>
      </c>
      <c r="E20" s="164"/>
      <c r="F20" s="164"/>
      <c r="G20" s="165">
        <v>4115330</v>
      </c>
      <c r="H20" s="166"/>
      <c r="I20" s="166"/>
      <c r="J20" s="167"/>
    </row>
    <row r="21" spans="1:10" ht="13.5" customHeight="1" x14ac:dyDescent="0.2">
      <c r="A21" s="161"/>
      <c r="B21" s="162" t="s">
        <v>532</v>
      </c>
      <c r="C21" s="168" t="s">
        <v>496</v>
      </c>
      <c r="D21" s="164" t="s">
        <v>8</v>
      </c>
      <c r="E21" s="164"/>
      <c r="F21" s="164"/>
      <c r="G21" s="165"/>
      <c r="H21" s="166"/>
      <c r="I21" s="166"/>
      <c r="J21" s="167"/>
    </row>
    <row r="22" spans="1:10" ht="16.5" customHeight="1" x14ac:dyDescent="0.2">
      <c r="A22" s="161" t="s">
        <v>497</v>
      </c>
      <c r="B22" s="162" t="s">
        <v>573</v>
      </c>
      <c r="C22" s="168" t="s">
        <v>498</v>
      </c>
      <c r="D22" s="164" t="s">
        <v>8</v>
      </c>
      <c r="E22" s="164"/>
      <c r="F22" s="164"/>
      <c r="G22" s="165"/>
      <c r="H22" s="166"/>
      <c r="I22" s="166"/>
      <c r="J22" s="167"/>
    </row>
    <row r="23" spans="1:10" ht="16.5" customHeight="1" x14ac:dyDescent="0.2">
      <c r="A23" s="161" t="s">
        <v>499</v>
      </c>
      <c r="B23" s="162" t="s">
        <v>535</v>
      </c>
      <c r="C23" s="163" t="s">
        <v>500</v>
      </c>
      <c r="D23" s="164" t="s">
        <v>8</v>
      </c>
      <c r="E23" s="164"/>
      <c r="F23" s="164"/>
      <c r="G23" s="165"/>
      <c r="H23" s="166"/>
      <c r="I23" s="166"/>
      <c r="J23" s="167"/>
    </row>
    <row r="24" spans="1:10" ht="15" customHeight="1" x14ac:dyDescent="0.2">
      <c r="A24" s="161"/>
      <c r="B24" s="162" t="s">
        <v>532</v>
      </c>
      <c r="C24" s="163" t="s">
        <v>501</v>
      </c>
      <c r="D24" s="164" t="s">
        <v>8</v>
      </c>
      <c r="E24" s="164"/>
      <c r="F24" s="164"/>
      <c r="G24" s="165"/>
      <c r="H24" s="166"/>
      <c r="I24" s="166"/>
      <c r="J24" s="167"/>
    </row>
    <row r="25" spans="1:10" ht="15" customHeight="1" x14ac:dyDescent="0.2">
      <c r="A25" s="161"/>
      <c r="B25" s="162" t="s">
        <v>533</v>
      </c>
      <c r="C25" s="163" t="s">
        <v>536</v>
      </c>
      <c r="D25" s="164"/>
      <c r="E25" s="164"/>
      <c r="F25" s="164"/>
      <c r="G25" s="165"/>
      <c r="H25" s="166"/>
      <c r="I25" s="166"/>
      <c r="J25" s="167"/>
    </row>
    <row r="26" spans="1:10" ht="14.25" customHeight="1" x14ac:dyDescent="0.2">
      <c r="A26" s="161" t="s">
        <v>502</v>
      </c>
      <c r="B26" s="162" t="s">
        <v>503</v>
      </c>
      <c r="C26" s="163" t="s">
        <v>504</v>
      </c>
      <c r="D26" s="164" t="s">
        <v>8</v>
      </c>
      <c r="E26" s="164"/>
      <c r="F26" s="164"/>
      <c r="G26" s="165"/>
      <c r="H26" s="166"/>
      <c r="I26" s="166"/>
      <c r="J26" s="167"/>
    </row>
    <row r="27" spans="1:10" ht="22.5" x14ac:dyDescent="0.2">
      <c r="A27" s="161" t="s">
        <v>505</v>
      </c>
      <c r="B27" s="162" t="s">
        <v>487</v>
      </c>
      <c r="C27" s="168" t="s">
        <v>506</v>
      </c>
      <c r="D27" s="164" t="s">
        <v>8</v>
      </c>
      <c r="E27" s="164"/>
      <c r="F27" s="164"/>
      <c r="G27" s="165"/>
      <c r="H27" s="166"/>
      <c r="I27" s="166"/>
      <c r="J27" s="167"/>
    </row>
    <row r="28" spans="1:10" x14ac:dyDescent="0.2">
      <c r="A28" s="161" t="s">
        <v>507</v>
      </c>
      <c r="B28" s="162" t="s">
        <v>573</v>
      </c>
      <c r="C28" s="168" t="s">
        <v>508</v>
      </c>
      <c r="D28" s="164" t="s">
        <v>8</v>
      </c>
      <c r="E28" s="164"/>
      <c r="F28" s="164"/>
      <c r="G28" s="165"/>
      <c r="H28" s="166"/>
      <c r="I28" s="166"/>
      <c r="J28" s="167"/>
    </row>
    <row r="29" spans="1:10" ht="13.5" customHeight="1" x14ac:dyDescent="0.2">
      <c r="A29" s="161" t="s">
        <v>509</v>
      </c>
      <c r="B29" s="169" t="s">
        <v>510</v>
      </c>
      <c r="C29" s="170" t="s">
        <v>511</v>
      </c>
      <c r="D29" s="164" t="s">
        <v>8</v>
      </c>
      <c r="E29" s="164"/>
      <c r="F29" s="164"/>
      <c r="G29" s="166">
        <f>G30</f>
        <v>8978776.2300000004</v>
      </c>
      <c r="H29" s="166">
        <f>H30</f>
        <v>6924919.4199999999</v>
      </c>
      <c r="I29" s="166">
        <f>I30</f>
        <v>5980319.4199999999</v>
      </c>
      <c r="J29" s="167"/>
    </row>
    <row r="30" spans="1:10" ht="23.25" customHeight="1" x14ac:dyDescent="0.2">
      <c r="A30" s="161" t="s">
        <v>512</v>
      </c>
      <c r="B30" s="171" t="s">
        <v>487</v>
      </c>
      <c r="C30" s="172" t="s">
        <v>513</v>
      </c>
      <c r="D30" s="159" t="s">
        <v>8</v>
      </c>
      <c r="E30" s="159"/>
      <c r="F30" s="159"/>
      <c r="G30" s="194">
        <v>8978776.2300000004</v>
      </c>
      <c r="H30" s="194">
        <v>6924919.4199999999</v>
      </c>
      <c r="I30" s="194">
        <v>5980319.4199999999</v>
      </c>
      <c r="J30" s="195"/>
    </row>
    <row r="31" spans="1:10" ht="12" customHeight="1" x14ac:dyDescent="0.2">
      <c r="A31" s="161"/>
      <c r="B31" s="171" t="s">
        <v>532</v>
      </c>
      <c r="C31" s="172" t="s">
        <v>514</v>
      </c>
      <c r="D31" s="159" t="s">
        <v>8</v>
      </c>
      <c r="E31" s="159"/>
      <c r="F31" s="159"/>
      <c r="G31" s="160"/>
      <c r="H31" s="194"/>
      <c r="I31" s="194"/>
      <c r="J31" s="195"/>
    </row>
    <row r="32" spans="1:10" ht="12" customHeight="1" x14ac:dyDescent="0.2">
      <c r="A32" s="161"/>
      <c r="B32" s="171" t="s">
        <v>533</v>
      </c>
      <c r="C32" s="172" t="s">
        <v>537</v>
      </c>
      <c r="D32" s="159"/>
      <c r="E32" s="159"/>
      <c r="F32" s="159"/>
      <c r="G32" s="160"/>
      <c r="H32" s="194"/>
      <c r="I32" s="194"/>
      <c r="J32" s="195"/>
    </row>
    <row r="33" spans="1:10" ht="14.25" customHeight="1" x14ac:dyDescent="0.2">
      <c r="A33" s="161" t="s">
        <v>515</v>
      </c>
      <c r="B33" s="169" t="s">
        <v>516</v>
      </c>
      <c r="C33" s="172" t="s">
        <v>508</v>
      </c>
      <c r="D33" s="164" t="s">
        <v>8</v>
      </c>
      <c r="E33" s="164"/>
      <c r="F33" s="164"/>
      <c r="G33" s="165"/>
      <c r="H33" s="166"/>
      <c r="I33" s="166"/>
      <c r="J33" s="167"/>
    </row>
    <row r="34" spans="1:10" ht="23.25" customHeight="1" x14ac:dyDescent="0.2">
      <c r="A34" s="161" t="s">
        <v>30</v>
      </c>
      <c r="B34" s="173" t="s">
        <v>574</v>
      </c>
      <c r="C34" s="170" t="s">
        <v>517</v>
      </c>
      <c r="D34" s="164" t="s">
        <v>8</v>
      </c>
      <c r="E34" s="164"/>
      <c r="F34" s="164"/>
      <c r="G34" s="165">
        <f>G36+G39</f>
        <v>18025306.23</v>
      </c>
      <c r="H34" s="165">
        <f>H37+H39</f>
        <v>11642019.42</v>
      </c>
      <c r="I34" s="165">
        <f>I38+I39</f>
        <v>11630019.42</v>
      </c>
      <c r="J34" s="167"/>
    </row>
    <row r="35" spans="1:10" x14ac:dyDescent="0.2">
      <c r="A35" s="174"/>
      <c r="B35" s="354" t="s">
        <v>518</v>
      </c>
      <c r="C35" s="176" t="s">
        <v>519</v>
      </c>
      <c r="D35" s="177"/>
      <c r="E35" s="177"/>
      <c r="F35" s="177"/>
      <c r="G35" s="178"/>
      <c r="H35" s="178"/>
      <c r="I35" s="178"/>
      <c r="J35" s="343"/>
    </row>
    <row r="36" spans="1:10" x14ac:dyDescent="0.2">
      <c r="A36" s="250"/>
      <c r="B36" s="355"/>
      <c r="C36" s="172" t="s">
        <v>798</v>
      </c>
      <c r="D36" s="251" t="s">
        <v>768</v>
      </c>
      <c r="E36" s="251"/>
      <c r="F36" s="251"/>
      <c r="G36" s="252">
        <f>G7</f>
        <v>18025306.23</v>
      </c>
      <c r="H36" s="252"/>
      <c r="I36" s="252"/>
      <c r="J36" s="363"/>
    </row>
    <row r="37" spans="1:10" x14ac:dyDescent="0.2">
      <c r="A37" s="250"/>
      <c r="B37" s="355"/>
      <c r="C37" s="172" t="s">
        <v>799</v>
      </c>
      <c r="D37" s="251" t="s">
        <v>769</v>
      </c>
      <c r="E37" s="251"/>
      <c r="F37" s="251"/>
      <c r="G37" s="252"/>
      <c r="H37" s="252">
        <f>H7</f>
        <v>11642019.42</v>
      </c>
      <c r="I37" s="252"/>
      <c r="J37" s="363"/>
    </row>
    <row r="38" spans="1:10" x14ac:dyDescent="0.2">
      <c r="A38" s="179"/>
      <c r="B38" s="356"/>
      <c r="C38" s="172" t="s">
        <v>800</v>
      </c>
      <c r="D38" s="159" t="s">
        <v>770</v>
      </c>
      <c r="E38" s="159"/>
      <c r="F38" s="159"/>
      <c r="G38" s="160"/>
      <c r="H38" s="160"/>
      <c r="I38" s="160">
        <f>I7</f>
        <v>11630019.42</v>
      </c>
      <c r="J38" s="364"/>
    </row>
    <row r="39" spans="1:10" ht="24.75" customHeight="1" x14ac:dyDescent="0.2">
      <c r="A39" s="180" t="s">
        <v>36</v>
      </c>
      <c r="B39" s="173" t="s">
        <v>520</v>
      </c>
      <c r="C39" s="170" t="s">
        <v>521</v>
      </c>
      <c r="D39" s="164" t="s">
        <v>8</v>
      </c>
      <c r="E39" s="164"/>
      <c r="F39" s="164"/>
      <c r="G39" s="165"/>
      <c r="H39" s="166"/>
      <c r="I39" s="166"/>
      <c r="J39" s="167"/>
    </row>
    <row r="40" spans="1:10" x14ac:dyDescent="0.2">
      <c r="A40" s="174"/>
      <c r="B40" s="175" t="s">
        <v>518</v>
      </c>
      <c r="C40" s="176" t="s">
        <v>522</v>
      </c>
      <c r="D40" s="177"/>
      <c r="E40" s="177"/>
      <c r="F40" s="177"/>
      <c r="G40" s="178"/>
      <c r="H40" s="357"/>
      <c r="I40" s="357"/>
      <c r="J40" s="343"/>
    </row>
    <row r="41" spans="1:10" ht="13.5" thickBot="1" x14ac:dyDescent="0.25">
      <c r="A41" s="181"/>
      <c r="B41" s="182"/>
      <c r="C41" s="183"/>
      <c r="D41" s="184"/>
      <c r="E41" s="184"/>
      <c r="F41" s="184"/>
      <c r="G41" s="185"/>
      <c r="H41" s="358"/>
      <c r="I41" s="358"/>
      <c r="J41" s="344"/>
    </row>
    <row r="43" spans="1:10" x14ac:dyDescent="0.2">
      <c r="B43" s="145" t="s">
        <v>523</v>
      </c>
    </row>
    <row r="44" spans="1:10" x14ac:dyDescent="0.2">
      <c r="B44" s="145" t="s">
        <v>524</v>
      </c>
      <c r="C44" s="339"/>
      <c r="D44" s="339"/>
      <c r="G44" s="339" t="s">
        <v>676</v>
      </c>
      <c r="H44" s="339"/>
    </row>
    <row r="45" spans="1:10" x14ac:dyDescent="0.2">
      <c r="A45" s="147"/>
      <c r="B45" s="147"/>
      <c r="C45" s="338" t="s">
        <v>133</v>
      </c>
      <c r="D45" s="338"/>
      <c r="E45" s="147"/>
      <c r="F45" s="147"/>
      <c r="G45" s="340" t="s">
        <v>525</v>
      </c>
      <c r="H45" s="340"/>
      <c r="I45" s="147"/>
      <c r="J45" s="147"/>
    </row>
    <row r="46" spans="1:10" x14ac:dyDescent="0.2">
      <c r="B46" s="145" t="s">
        <v>526</v>
      </c>
      <c r="C46" s="337"/>
      <c r="D46" s="337"/>
      <c r="G46" s="339" t="s">
        <v>771</v>
      </c>
      <c r="H46" s="339"/>
    </row>
    <row r="47" spans="1:10" x14ac:dyDescent="0.2">
      <c r="A47" s="147"/>
      <c r="B47" s="147"/>
      <c r="C47" s="338" t="s">
        <v>133</v>
      </c>
      <c r="D47" s="338"/>
      <c r="E47" s="147"/>
      <c r="F47" s="147"/>
      <c r="G47" s="340" t="s">
        <v>525</v>
      </c>
      <c r="H47" s="340"/>
      <c r="I47" s="147"/>
      <c r="J47" s="147"/>
    </row>
    <row r="48" spans="1:10" x14ac:dyDescent="0.2">
      <c r="A48" s="147"/>
      <c r="B48" s="147"/>
      <c r="C48" s="148"/>
      <c r="D48" s="147"/>
      <c r="E48" s="147"/>
      <c r="F48" s="147"/>
      <c r="G48" s="147"/>
      <c r="H48" s="147"/>
      <c r="I48" s="147"/>
      <c r="J48" s="147"/>
    </row>
    <row r="50" spans="1:10" x14ac:dyDescent="0.2">
      <c r="A50"/>
      <c r="B50" s="149" t="s">
        <v>825</v>
      </c>
      <c r="C50" s="149"/>
      <c r="D50" s="149"/>
      <c r="E50" s="149"/>
      <c r="F50" s="149"/>
      <c r="G50" s="149"/>
      <c r="H50" s="149"/>
      <c r="I50" s="149"/>
      <c r="J50" s="149"/>
    </row>
    <row r="51" spans="1:10" x14ac:dyDescent="0.2">
      <c r="A51"/>
      <c r="B51"/>
      <c r="C51"/>
      <c r="D51"/>
      <c r="E51"/>
      <c r="F51"/>
      <c r="G51"/>
      <c r="H51"/>
      <c r="I51"/>
      <c r="J51"/>
    </row>
    <row r="52" spans="1:10" ht="15" x14ac:dyDescent="0.2">
      <c r="A52"/>
      <c r="B52" s="142" t="s">
        <v>538</v>
      </c>
      <c r="C52" s="144"/>
      <c r="D52" s="142"/>
      <c r="E52" s="143"/>
      <c r="F52" s="143"/>
      <c r="G52" s="142"/>
      <c r="H52" s="142"/>
      <c r="I52"/>
      <c r="J52"/>
    </row>
    <row r="53" spans="1:10" ht="15" x14ac:dyDescent="0.2">
      <c r="A53"/>
      <c r="B53" s="341"/>
      <c r="C53" s="341"/>
      <c r="D53" s="341"/>
      <c r="E53" s="341"/>
      <c r="F53" s="341"/>
      <c r="G53" s="341"/>
      <c r="H53" s="341"/>
      <c r="I53" s="341"/>
      <c r="J53" s="341"/>
    </row>
    <row r="54" spans="1:10" ht="15" x14ac:dyDescent="0.2">
      <c r="A54"/>
      <c r="B54" s="186" t="s">
        <v>539</v>
      </c>
      <c r="C54" s="186"/>
      <c r="D54" s="186"/>
      <c r="E54" s="186"/>
      <c r="F54" s="186"/>
      <c r="G54" s="186"/>
      <c r="H54" s="186"/>
      <c r="I54"/>
      <c r="J54"/>
    </row>
    <row r="55" spans="1:10" ht="15" x14ac:dyDescent="0.2">
      <c r="A55"/>
      <c r="B55" s="341"/>
      <c r="C55" s="341"/>
      <c r="D55" s="341"/>
      <c r="E55" s="341"/>
      <c r="F55" s="341"/>
      <c r="G55" s="341"/>
      <c r="H55" s="341"/>
      <c r="I55" s="341"/>
      <c r="J55" s="341"/>
    </row>
    <row r="56" spans="1:10" ht="30" customHeight="1" x14ac:dyDescent="0.2">
      <c r="A56"/>
      <c r="B56" s="144" t="s">
        <v>133</v>
      </c>
      <c r="C56" s="144"/>
      <c r="D56" s="142"/>
      <c r="E56" s="150"/>
      <c r="F56" s="150"/>
      <c r="G56" s="150"/>
      <c r="H56" s="342" t="s">
        <v>525</v>
      </c>
      <c r="I56" s="342"/>
      <c r="J56"/>
    </row>
    <row r="57" spans="1:10" ht="15" x14ac:dyDescent="0.2">
      <c r="A57"/>
      <c r="B57" s="142"/>
      <c r="C57" s="144"/>
      <c r="D57" s="142"/>
      <c r="E57" s="143"/>
      <c r="F57" s="143"/>
      <c r="G57" s="142"/>
      <c r="H57" s="142"/>
      <c r="I57"/>
      <c r="J57"/>
    </row>
    <row r="58" spans="1:10" ht="15" x14ac:dyDescent="0.2">
      <c r="A58"/>
      <c r="B58" s="142" t="s">
        <v>540</v>
      </c>
      <c r="C58" s="144"/>
      <c r="D58" s="142"/>
      <c r="E58" s="143"/>
      <c r="F58" s="143"/>
      <c r="G58" s="142"/>
      <c r="H58" s="142"/>
      <c r="I58"/>
      <c r="J58"/>
    </row>
    <row r="59" spans="1:10" x14ac:dyDescent="0.2">
      <c r="A59"/>
      <c r="B59"/>
      <c r="C59"/>
      <c r="D59"/>
      <c r="E59"/>
      <c r="F59"/>
      <c r="G59"/>
      <c r="H59"/>
      <c r="I59"/>
      <c r="J59"/>
    </row>
    <row r="60" spans="1:10" ht="292.5" customHeight="1" x14ac:dyDescent="0.2">
      <c r="B60" s="335" t="s">
        <v>541</v>
      </c>
      <c r="C60" s="336"/>
      <c r="D60" s="336"/>
      <c r="E60" s="336"/>
      <c r="F60" s="336"/>
      <c r="G60" s="336"/>
      <c r="H60" s="336"/>
      <c r="I60" s="336"/>
      <c r="J60" s="336"/>
    </row>
  </sheetData>
  <mergeCells count="26">
    <mergeCell ref="A1:J1"/>
    <mergeCell ref="F3:F5"/>
    <mergeCell ref="G3:J3"/>
    <mergeCell ref="J4:J5"/>
    <mergeCell ref="J35:J38"/>
    <mergeCell ref="J40:J41"/>
    <mergeCell ref="A3:A5"/>
    <mergeCell ref="B3:B5"/>
    <mergeCell ref="C3:C5"/>
    <mergeCell ref="B55:J55"/>
    <mergeCell ref="B35:B38"/>
    <mergeCell ref="D3:D5"/>
    <mergeCell ref="E3:E5"/>
    <mergeCell ref="C44:D44"/>
    <mergeCell ref="H40:H41"/>
    <mergeCell ref="I40:I41"/>
    <mergeCell ref="B60:J60"/>
    <mergeCell ref="C46:D46"/>
    <mergeCell ref="C47:D47"/>
    <mergeCell ref="G44:H44"/>
    <mergeCell ref="G45:H45"/>
    <mergeCell ref="G46:H46"/>
    <mergeCell ref="G47:H47"/>
    <mergeCell ref="B53:J53"/>
    <mergeCell ref="H56:I56"/>
    <mergeCell ref="C45:D45"/>
  </mergeCells>
  <pageMargins left="0.7" right="0.7" top="0.75" bottom="0.75" header="0.3" footer="0.3"/>
  <pageSetup paperSize="9" scale="52"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pageSetUpPr fitToPage="1"/>
  </sheetPr>
  <dimension ref="A1:IO139"/>
  <sheetViews>
    <sheetView view="pageBreakPreview" topLeftCell="A13" zoomScale="89" zoomScaleNormal="89" zoomScaleSheetLayoutView="89" workbookViewId="0">
      <selection activeCell="F20" sqref="F20"/>
    </sheetView>
  </sheetViews>
  <sheetFormatPr defaultColWidth="1.7109375" defaultRowHeight="15" x14ac:dyDescent="0.25"/>
  <cols>
    <col min="1" max="1" width="42.7109375" style="44" customWidth="1"/>
    <col min="2" max="2" width="11.42578125" style="45" customWidth="1"/>
    <col min="3" max="3" width="9.28515625" style="44" hidden="1" customWidth="1"/>
    <col min="4" max="4" width="11.85546875" style="44" customWidth="1"/>
    <col min="5" max="5" width="9.28515625" style="44" customWidth="1"/>
    <col min="6" max="9" width="22" style="44" customWidth="1"/>
    <col min="10" max="10" width="13.42578125" style="44" customWidth="1"/>
    <col min="11" max="16384" width="1.7109375" style="46"/>
  </cols>
  <sheetData>
    <row r="1" spans="1:249" ht="15.75" customHeight="1" x14ac:dyDescent="0.25">
      <c r="A1" s="332" t="s">
        <v>568</v>
      </c>
      <c r="B1" s="332"/>
      <c r="C1" s="332"/>
      <c r="D1" s="332"/>
      <c r="E1" s="332"/>
      <c r="F1" s="332"/>
      <c r="G1" s="332"/>
      <c r="H1" s="332"/>
      <c r="I1" s="332"/>
      <c r="J1" s="332"/>
      <c r="K1" s="22"/>
      <c r="L1" s="22"/>
      <c r="M1" s="22"/>
      <c r="N1" s="22"/>
      <c r="O1" s="22"/>
      <c r="P1" s="22"/>
      <c r="Q1" s="22"/>
      <c r="R1" s="22"/>
      <c r="S1" s="22"/>
      <c r="T1" s="22"/>
      <c r="U1" s="22"/>
      <c r="V1" s="22"/>
      <c r="W1" s="22"/>
      <c r="X1" s="22"/>
      <c r="Y1" s="22"/>
      <c r="Z1" s="22"/>
      <c r="AA1" s="22"/>
      <c r="AB1" s="22"/>
      <c r="AC1" s="22"/>
      <c r="AD1" s="22"/>
      <c r="AE1" s="22"/>
      <c r="AF1" s="22"/>
      <c r="AG1" s="22"/>
      <c r="AH1" s="22"/>
      <c r="AI1" s="22"/>
      <c r="AJ1" s="22"/>
      <c r="AK1" s="22"/>
      <c r="AL1" s="22"/>
      <c r="AM1" s="22"/>
      <c r="AN1" s="22"/>
      <c r="AO1" s="22"/>
      <c r="AP1" s="22"/>
      <c r="AQ1" s="22"/>
      <c r="AR1" s="22"/>
      <c r="AS1" s="22"/>
      <c r="AT1" s="22"/>
      <c r="AU1" s="22"/>
      <c r="AV1" s="22"/>
      <c r="AW1" s="22"/>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c r="CP1" s="22"/>
      <c r="CQ1" s="22"/>
      <c r="CR1" s="22"/>
      <c r="CS1" s="22"/>
      <c r="CT1" s="22"/>
      <c r="CU1" s="22"/>
      <c r="CV1" s="22"/>
      <c r="CW1" s="22"/>
      <c r="CX1" s="22"/>
      <c r="CY1" s="22"/>
      <c r="CZ1" s="22"/>
      <c r="DA1" s="22"/>
      <c r="DB1" s="22"/>
      <c r="DC1" s="22"/>
      <c r="DD1" s="22"/>
      <c r="DE1" s="22"/>
      <c r="DF1" s="22"/>
      <c r="DG1" s="22"/>
      <c r="DH1" s="22"/>
      <c r="DI1" s="22"/>
      <c r="DJ1" s="22"/>
      <c r="DK1" s="22"/>
      <c r="DL1" s="22"/>
      <c r="DM1" s="22"/>
      <c r="DN1" s="22"/>
      <c r="DO1" s="22"/>
      <c r="DP1" s="22"/>
      <c r="DQ1" s="22"/>
      <c r="DR1" s="22"/>
      <c r="DS1" s="22"/>
      <c r="DT1" s="22"/>
      <c r="DU1" s="22"/>
      <c r="DV1" s="22"/>
      <c r="DW1" s="22"/>
      <c r="DX1" s="22"/>
      <c r="DY1" s="22"/>
      <c r="DZ1" s="22"/>
      <c r="EA1" s="22"/>
      <c r="EB1" s="22"/>
      <c r="EC1" s="22"/>
      <c r="ED1" s="22"/>
      <c r="EE1" s="22"/>
      <c r="EF1" s="22"/>
      <c r="EG1" s="22"/>
      <c r="EH1" s="22"/>
      <c r="EI1" s="22"/>
      <c r="EJ1" s="22"/>
      <c r="EK1" s="22"/>
      <c r="EL1" s="22"/>
      <c r="EM1" s="22"/>
      <c r="EN1" s="22"/>
      <c r="EO1" s="22"/>
      <c r="EP1" s="22"/>
      <c r="EQ1" s="22"/>
      <c r="ER1" s="22"/>
      <c r="ES1" s="22"/>
      <c r="ET1" s="22"/>
      <c r="EU1" s="22"/>
      <c r="EV1" s="22"/>
      <c r="EW1" s="22"/>
      <c r="EX1" s="22"/>
      <c r="EY1" s="22"/>
      <c r="EZ1" s="22"/>
      <c r="FA1" s="22"/>
      <c r="FB1" s="22"/>
      <c r="FC1" s="22"/>
      <c r="FD1" s="22"/>
      <c r="FE1" s="22"/>
      <c r="FF1" s="22"/>
      <c r="FG1" s="22"/>
      <c r="FH1" s="22"/>
      <c r="FI1" s="22"/>
      <c r="FJ1" s="22"/>
      <c r="FK1" s="22"/>
      <c r="FL1" s="22"/>
      <c r="FM1" s="22"/>
      <c r="FN1" s="22"/>
      <c r="FO1" s="22"/>
      <c r="FP1" s="22"/>
      <c r="FQ1" s="22"/>
      <c r="FR1" s="22"/>
      <c r="FS1" s="22"/>
      <c r="FT1" s="22"/>
      <c r="FU1" s="22"/>
      <c r="FV1" s="22"/>
      <c r="FW1" s="22"/>
      <c r="FX1" s="22"/>
      <c r="FY1" s="22"/>
      <c r="FZ1" s="22"/>
      <c r="GA1" s="22"/>
      <c r="GB1" s="22"/>
      <c r="GC1" s="22"/>
      <c r="GD1" s="22"/>
      <c r="GE1" s="22"/>
      <c r="GF1" s="22"/>
      <c r="GG1" s="22"/>
      <c r="GH1" s="22"/>
      <c r="GI1" s="22"/>
      <c r="GJ1" s="22"/>
      <c r="GK1" s="22"/>
      <c r="GL1" s="22"/>
      <c r="GM1" s="22"/>
      <c r="GN1" s="22"/>
      <c r="GO1" s="22"/>
      <c r="GP1" s="22"/>
      <c r="GQ1" s="22"/>
      <c r="GR1" s="22"/>
      <c r="GS1" s="22"/>
      <c r="GT1" s="22"/>
      <c r="GU1" s="22"/>
      <c r="GV1" s="22"/>
      <c r="GW1" s="22"/>
      <c r="GX1" s="22"/>
      <c r="GY1" s="22"/>
      <c r="GZ1" s="22"/>
      <c r="HA1" s="22"/>
      <c r="HB1" s="22"/>
      <c r="HC1" s="22"/>
      <c r="HD1" s="22"/>
      <c r="HE1" s="22"/>
      <c r="HF1" s="22"/>
      <c r="HG1" s="22"/>
      <c r="HH1" s="22"/>
      <c r="HI1" s="22"/>
      <c r="HJ1" s="22"/>
      <c r="HK1" s="22"/>
      <c r="HL1" s="22"/>
      <c r="HM1" s="22"/>
      <c r="HN1" s="22"/>
      <c r="HO1" s="22"/>
      <c r="HP1" s="22"/>
      <c r="HQ1" s="22"/>
      <c r="HR1" s="22"/>
      <c r="HS1" s="22"/>
      <c r="HT1" s="22"/>
      <c r="HU1" s="22"/>
      <c r="HV1" s="22"/>
      <c r="HW1" s="22"/>
      <c r="HX1" s="22"/>
      <c r="HY1" s="22"/>
      <c r="HZ1" s="22"/>
      <c r="IA1" s="22"/>
      <c r="IB1" s="22"/>
      <c r="IC1" s="22"/>
      <c r="ID1" s="22"/>
      <c r="IE1" s="22"/>
      <c r="IF1" s="22"/>
      <c r="IG1" s="22"/>
      <c r="IH1" s="22"/>
      <c r="II1" s="22"/>
      <c r="IJ1" s="22"/>
      <c r="IK1" s="22"/>
      <c r="IL1" s="22"/>
      <c r="IM1" s="22"/>
      <c r="IN1" s="22"/>
      <c r="IO1" s="22"/>
    </row>
    <row r="2" spans="1:249" ht="15.75" x14ac:dyDescent="0.25">
      <c r="A2" s="371" t="s">
        <v>826</v>
      </c>
      <c r="B2" s="371"/>
      <c r="C2" s="371"/>
      <c r="D2" s="371"/>
      <c r="E2" s="371"/>
      <c r="F2" s="371"/>
      <c r="G2" s="371"/>
      <c r="H2" s="371"/>
      <c r="I2" s="371"/>
      <c r="J2" s="371"/>
      <c r="K2" s="22"/>
      <c r="L2" s="22"/>
      <c r="M2" s="22"/>
      <c r="N2" s="22"/>
      <c r="O2" s="22"/>
      <c r="P2" s="22"/>
      <c r="Q2" s="22"/>
      <c r="R2" s="22"/>
      <c r="S2" s="22"/>
      <c r="T2" s="22"/>
      <c r="U2" s="22"/>
      <c r="V2" s="22"/>
      <c r="W2" s="22"/>
      <c r="X2" s="22"/>
      <c r="Y2" s="22"/>
      <c r="Z2" s="22"/>
      <c r="AA2" s="22"/>
      <c r="AB2" s="22"/>
      <c r="AC2" s="22"/>
      <c r="AD2" s="22"/>
      <c r="AE2" s="22"/>
      <c r="AF2" s="22"/>
      <c r="AG2" s="22"/>
      <c r="AH2" s="22"/>
      <c r="AI2" s="22"/>
      <c r="AJ2" s="22"/>
      <c r="AK2" s="22"/>
      <c r="AL2" s="22"/>
      <c r="AM2" s="22"/>
      <c r="AN2" s="22"/>
      <c r="AO2" s="22"/>
      <c r="AP2" s="22"/>
      <c r="AQ2" s="22"/>
      <c r="AR2" s="22"/>
      <c r="AS2" s="22"/>
      <c r="AT2" s="22"/>
      <c r="AU2" s="22"/>
      <c r="AV2" s="22"/>
      <c r="AW2" s="22"/>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c r="CP2" s="22"/>
      <c r="CQ2" s="22"/>
      <c r="CR2" s="22"/>
      <c r="CS2" s="22"/>
      <c r="CT2" s="22"/>
      <c r="CU2" s="22"/>
      <c r="CV2" s="22"/>
      <c r="CW2" s="22"/>
      <c r="CX2" s="22"/>
      <c r="CY2" s="22"/>
      <c r="CZ2" s="22"/>
      <c r="DA2" s="22"/>
      <c r="DB2" s="22"/>
      <c r="DC2" s="22"/>
      <c r="DD2" s="22"/>
      <c r="DE2" s="22"/>
      <c r="DF2" s="22"/>
      <c r="DG2" s="22"/>
      <c r="DH2" s="22"/>
      <c r="DI2" s="22"/>
      <c r="DJ2" s="22"/>
      <c r="DK2" s="22"/>
      <c r="DL2" s="22"/>
      <c r="DM2" s="22"/>
      <c r="DN2" s="22"/>
      <c r="DO2" s="22"/>
      <c r="DP2" s="22"/>
      <c r="DQ2" s="22"/>
      <c r="DR2" s="22"/>
      <c r="DS2" s="22"/>
      <c r="DT2" s="22"/>
      <c r="DU2" s="22"/>
      <c r="DV2" s="22"/>
      <c r="DW2" s="22"/>
      <c r="DX2" s="22"/>
      <c r="DY2" s="22"/>
      <c r="DZ2" s="22"/>
      <c r="EA2" s="22"/>
      <c r="EB2" s="22"/>
      <c r="EC2" s="22"/>
      <c r="ED2" s="22"/>
      <c r="EE2" s="22"/>
      <c r="EF2" s="22"/>
      <c r="EG2" s="22"/>
      <c r="EH2" s="22"/>
      <c r="EI2" s="22"/>
      <c r="EJ2" s="22"/>
      <c r="EK2" s="22"/>
      <c r="EL2" s="22"/>
      <c r="EM2" s="22"/>
      <c r="EN2" s="22"/>
      <c r="EO2" s="22"/>
      <c r="EP2" s="22"/>
      <c r="EQ2" s="22"/>
      <c r="ER2" s="22"/>
      <c r="ES2" s="22"/>
      <c r="ET2" s="22"/>
      <c r="EU2" s="22"/>
      <c r="EV2" s="22"/>
      <c r="EW2" s="22"/>
      <c r="EX2" s="22"/>
      <c r="EY2" s="22"/>
      <c r="EZ2" s="22"/>
      <c r="FA2" s="22"/>
      <c r="FB2" s="22"/>
      <c r="FC2" s="22"/>
      <c r="FD2" s="22"/>
      <c r="FE2" s="22"/>
      <c r="FF2" s="22"/>
      <c r="FG2" s="22"/>
      <c r="FH2" s="22"/>
      <c r="FI2" s="22"/>
      <c r="FJ2" s="22"/>
      <c r="FK2" s="22"/>
      <c r="FL2" s="22"/>
      <c r="FM2" s="22"/>
      <c r="FN2" s="22"/>
      <c r="FO2" s="22"/>
      <c r="FP2" s="22"/>
      <c r="FQ2" s="22"/>
      <c r="FR2" s="22"/>
      <c r="FS2" s="22"/>
      <c r="FT2" s="22"/>
      <c r="FU2" s="22"/>
      <c r="FV2" s="22"/>
      <c r="FW2" s="22"/>
      <c r="FX2" s="22"/>
      <c r="FY2" s="22"/>
      <c r="FZ2" s="22"/>
      <c r="GA2" s="22"/>
      <c r="GB2" s="22"/>
      <c r="GC2" s="22"/>
      <c r="GD2" s="22"/>
      <c r="GE2" s="22"/>
      <c r="GF2" s="22"/>
      <c r="GG2" s="22"/>
      <c r="GH2" s="22"/>
      <c r="GI2" s="22"/>
      <c r="GJ2" s="22"/>
      <c r="GK2" s="22"/>
      <c r="GL2" s="22"/>
      <c r="GM2" s="22"/>
      <c r="GN2" s="22"/>
      <c r="GO2" s="22"/>
      <c r="GP2" s="22"/>
      <c r="GQ2" s="22"/>
      <c r="GR2" s="22"/>
      <c r="GS2" s="22"/>
      <c r="GT2" s="22"/>
      <c r="GU2" s="22"/>
      <c r="GV2" s="22"/>
      <c r="GW2" s="22"/>
      <c r="GX2" s="22"/>
      <c r="GY2" s="22"/>
      <c r="GZ2" s="22"/>
      <c r="HA2" s="22"/>
      <c r="HB2" s="22"/>
      <c r="HC2" s="22"/>
      <c r="HD2" s="22"/>
      <c r="HE2" s="22"/>
      <c r="HF2" s="22"/>
      <c r="HG2" s="22"/>
      <c r="HH2" s="22"/>
      <c r="HI2" s="22"/>
      <c r="HJ2" s="22"/>
      <c r="HK2" s="22"/>
      <c r="HL2" s="22"/>
      <c r="HM2" s="22"/>
      <c r="HN2" s="22"/>
      <c r="HO2" s="22"/>
      <c r="HP2" s="22"/>
      <c r="HQ2" s="22"/>
      <c r="HR2" s="22"/>
      <c r="HS2" s="22"/>
      <c r="HT2" s="22"/>
      <c r="HU2" s="22"/>
      <c r="HV2" s="22"/>
      <c r="HW2" s="22"/>
      <c r="HX2" s="22"/>
      <c r="HY2" s="22"/>
      <c r="HZ2" s="22"/>
      <c r="IA2" s="22"/>
      <c r="IB2" s="22"/>
      <c r="IC2" s="22"/>
      <c r="ID2" s="22"/>
      <c r="IE2" s="22"/>
      <c r="IF2" s="22"/>
      <c r="IG2" s="22"/>
      <c r="IH2" s="22"/>
      <c r="II2" s="22"/>
      <c r="IJ2" s="22"/>
      <c r="IK2" s="22"/>
      <c r="IL2" s="22"/>
      <c r="IM2" s="22"/>
      <c r="IN2" s="22"/>
      <c r="IO2" s="22"/>
    </row>
    <row r="3" spans="1:249" ht="25.9" customHeight="1" x14ac:dyDescent="0.25">
      <c r="A3" s="372" t="s">
        <v>165</v>
      </c>
      <c r="B3" s="372"/>
      <c r="C3" s="372"/>
      <c r="D3" s="372"/>
      <c r="E3" s="372"/>
      <c r="F3" s="372"/>
      <c r="G3" s="372"/>
      <c r="H3" s="372"/>
      <c r="I3" s="372"/>
      <c r="J3" s="372"/>
      <c r="K3" s="22"/>
      <c r="L3" s="22"/>
      <c r="M3" s="22"/>
      <c r="N3" s="22"/>
      <c r="O3" s="22"/>
      <c r="P3" s="22"/>
      <c r="Q3" s="22"/>
      <c r="R3" s="22"/>
      <c r="S3" s="22"/>
      <c r="T3" s="22"/>
      <c r="U3" s="22"/>
      <c r="V3" s="22"/>
      <c r="W3" s="22"/>
      <c r="X3" s="22"/>
      <c r="Y3" s="22"/>
      <c r="Z3" s="22"/>
      <c r="AA3" s="22"/>
      <c r="AB3" s="22"/>
      <c r="AC3" s="22"/>
      <c r="AD3" s="22"/>
      <c r="AE3" s="22"/>
      <c r="AF3" s="22"/>
      <c r="AG3" s="22"/>
      <c r="AH3" s="22"/>
      <c r="AI3" s="22"/>
      <c r="AJ3" s="22"/>
      <c r="AK3" s="22"/>
      <c r="AL3" s="22"/>
      <c r="AM3" s="22"/>
      <c r="AN3" s="22"/>
      <c r="AO3" s="22"/>
      <c r="AP3" s="22"/>
      <c r="AQ3" s="22"/>
      <c r="AR3" s="22"/>
      <c r="AS3" s="22"/>
      <c r="AT3" s="22"/>
      <c r="AU3" s="22"/>
      <c r="AV3" s="22"/>
      <c r="AW3" s="22"/>
      <c r="AX3" s="22"/>
      <c r="AY3" s="22"/>
      <c r="AZ3" s="22"/>
      <c r="BA3" s="22"/>
      <c r="BB3" s="22"/>
      <c r="BC3" s="22"/>
      <c r="BD3" s="22"/>
      <c r="BE3" s="22"/>
      <c r="BF3" s="22"/>
      <c r="BG3" s="22"/>
      <c r="BH3" s="22"/>
      <c r="BI3" s="22"/>
      <c r="BJ3" s="22"/>
      <c r="BK3" s="22"/>
      <c r="BL3" s="22"/>
      <c r="BM3" s="22"/>
      <c r="BN3" s="22"/>
      <c r="BO3" s="22"/>
      <c r="BP3" s="22"/>
      <c r="BQ3" s="22"/>
      <c r="BR3" s="22"/>
      <c r="BS3" s="22"/>
      <c r="BT3" s="22"/>
      <c r="BU3" s="22"/>
      <c r="BV3" s="22"/>
      <c r="BW3" s="22"/>
      <c r="BX3" s="22"/>
      <c r="BY3" s="22"/>
      <c r="BZ3" s="22"/>
      <c r="CA3" s="22"/>
      <c r="CB3" s="22"/>
      <c r="CC3" s="22"/>
      <c r="CD3" s="22"/>
      <c r="CE3" s="22"/>
      <c r="CF3" s="22"/>
      <c r="CG3" s="22"/>
      <c r="CH3" s="22"/>
      <c r="CI3" s="22"/>
      <c r="CJ3" s="22"/>
      <c r="CK3" s="22"/>
      <c r="CL3" s="22"/>
      <c r="CM3" s="22"/>
      <c r="CN3" s="22"/>
      <c r="CO3" s="22"/>
      <c r="CP3" s="22"/>
      <c r="CQ3" s="22"/>
      <c r="CR3" s="22"/>
      <c r="CS3" s="22"/>
      <c r="CT3" s="22"/>
      <c r="CU3" s="22"/>
      <c r="CV3" s="22"/>
      <c r="CW3" s="22"/>
      <c r="CX3" s="22"/>
      <c r="CY3" s="22"/>
      <c r="CZ3" s="22"/>
      <c r="DA3" s="22"/>
      <c r="DB3" s="22"/>
      <c r="DC3" s="22"/>
      <c r="DD3" s="22"/>
      <c r="DE3" s="22"/>
      <c r="DF3" s="22"/>
      <c r="DG3" s="22"/>
      <c r="DH3" s="22"/>
      <c r="DI3" s="22"/>
      <c r="DJ3" s="22"/>
      <c r="DK3" s="22"/>
      <c r="DL3" s="22"/>
      <c r="DM3" s="22"/>
      <c r="DN3" s="22"/>
      <c r="DO3" s="22"/>
      <c r="DP3" s="22"/>
      <c r="DQ3" s="22"/>
      <c r="DR3" s="22"/>
      <c r="DS3" s="22"/>
      <c r="DT3" s="22"/>
      <c r="DU3" s="22"/>
      <c r="DV3" s="22"/>
      <c r="DW3" s="22"/>
      <c r="DX3" s="22"/>
      <c r="DY3" s="22"/>
      <c r="DZ3" s="22"/>
      <c r="EA3" s="22"/>
      <c r="EB3" s="22"/>
      <c r="EC3" s="22"/>
      <c r="ED3" s="22"/>
      <c r="EE3" s="22"/>
      <c r="EF3" s="22"/>
      <c r="EG3" s="22"/>
      <c r="EH3" s="22"/>
      <c r="EI3" s="22"/>
      <c r="EJ3" s="22"/>
      <c r="EK3" s="22"/>
      <c r="EL3" s="22"/>
      <c r="EM3" s="22"/>
      <c r="EN3" s="22"/>
      <c r="EO3" s="22"/>
      <c r="EP3" s="22"/>
      <c r="EQ3" s="22"/>
      <c r="ER3" s="22"/>
      <c r="ES3" s="22"/>
      <c r="ET3" s="22"/>
      <c r="EU3" s="22"/>
      <c r="EV3" s="22"/>
      <c r="EW3" s="22"/>
      <c r="EX3" s="22"/>
      <c r="EY3" s="22"/>
      <c r="EZ3" s="22"/>
      <c r="FA3" s="22"/>
      <c r="FB3" s="22"/>
      <c r="FC3" s="22"/>
      <c r="FD3" s="22"/>
      <c r="FE3" s="22"/>
      <c r="FF3" s="22"/>
      <c r="FG3" s="22"/>
      <c r="FH3" s="22"/>
      <c r="FI3" s="22"/>
      <c r="FJ3" s="22"/>
      <c r="FK3" s="22"/>
      <c r="FL3" s="22"/>
      <c r="FM3" s="22"/>
      <c r="FN3" s="22"/>
      <c r="FO3" s="22"/>
      <c r="FP3" s="22"/>
      <c r="FQ3" s="22"/>
      <c r="FR3" s="22"/>
      <c r="FS3" s="22"/>
      <c r="FT3" s="22"/>
      <c r="FU3" s="22"/>
      <c r="FV3" s="22"/>
      <c r="FW3" s="22"/>
      <c r="FX3" s="22"/>
      <c r="FY3" s="22"/>
      <c r="FZ3" s="22"/>
      <c r="GA3" s="22"/>
      <c r="GB3" s="22"/>
      <c r="GC3" s="22"/>
      <c r="GD3" s="22"/>
      <c r="GE3" s="22"/>
      <c r="GF3" s="22"/>
      <c r="GG3" s="22"/>
      <c r="GH3" s="22"/>
      <c r="GI3" s="22"/>
      <c r="GJ3" s="22"/>
      <c r="GK3" s="22"/>
      <c r="GL3" s="22"/>
      <c r="GM3" s="22"/>
      <c r="GN3" s="22"/>
      <c r="GO3" s="22"/>
      <c r="GP3" s="22"/>
      <c r="GQ3" s="22"/>
      <c r="GR3" s="22"/>
      <c r="GS3" s="22"/>
      <c r="GT3" s="22"/>
      <c r="GU3" s="22"/>
      <c r="GV3" s="22"/>
      <c r="GW3" s="22"/>
      <c r="GX3" s="22"/>
      <c r="GY3" s="22"/>
      <c r="GZ3" s="22"/>
      <c r="HA3" s="22"/>
      <c r="HB3" s="22"/>
      <c r="HC3" s="22"/>
      <c r="HD3" s="22"/>
      <c r="HE3" s="22"/>
      <c r="HF3" s="22"/>
      <c r="HG3" s="22"/>
      <c r="HH3" s="22"/>
      <c r="HI3" s="22"/>
      <c r="HJ3" s="22"/>
      <c r="HK3" s="22"/>
      <c r="HL3" s="22"/>
      <c r="HM3" s="22"/>
      <c r="HN3" s="22"/>
      <c r="HO3" s="22"/>
      <c r="HP3" s="22"/>
      <c r="HQ3" s="22"/>
      <c r="HR3" s="22"/>
      <c r="HS3" s="22"/>
      <c r="HT3" s="22"/>
      <c r="HU3" s="22"/>
      <c r="HV3" s="22"/>
      <c r="HW3" s="22"/>
      <c r="HX3" s="22"/>
      <c r="HY3" s="22"/>
      <c r="HZ3" s="22"/>
      <c r="IA3" s="22"/>
      <c r="IB3" s="22"/>
      <c r="IC3" s="22"/>
      <c r="ID3" s="22"/>
      <c r="IE3" s="22"/>
      <c r="IF3" s="22"/>
      <c r="IG3" s="22"/>
      <c r="IH3" s="22"/>
      <c r="II3" s="22"/>
      <c r="IJ3" s="22"/>
      <c r="IK3" s="22"/>
      <c r="IL3" s="22"/>
      <c r="IM3" s="22"/>
      <c r="IN3" s="22"/>
      <c r="IO3" s="22"/>
    </row>
    <row r="4" spans="1:249" ht="15" customHeight="1" x14ac:dyDescent="0.25">
      <c r="A4" s="373" t="s">
        <v>50</v>
      </c>
      <c r="B4" s="329" t="s">
        <v>166</v>
      </c>
      <c r="C4" s="329" t="s">
        <v>166</v>
      </c>
      <c r="D4" s="329" t="s">
        <v>167</v>
      </c>
      <c r="E4" s="329" t="s">
        <v>168</v>
      </c>
      <c r="F4" s="367" t="s">
        <v>169</v>
      </c>
      <c r="G4" s="368"/>
      <c r="H4" s="368"/>
      <c r="I4" s="368"/>
      <c r="J4" s="369"/>
      <c r="K4" s="23"/>
      <c r="L4" s="23"/>
      <c r="M4" s="23"/>
      <c r="N4" s="23"/>
      <c r="O4" s="23"/>
      <c r="P4" s="23"/>
      <c r="Q4" s="23"/>
      <c r="R4" s="23"/>
      <c r="S4" s="23"/>
      <c r="T4" s="23"/>
      <c r="U4" s="23"/>
      <c r="V4" s="23"/>
      <c r="W4" s="23"/>
      <c r="X4" s="23"/>
      <c r="Y4" s="23"/>
      <c r="Z4" s="23"/>
      <c r="AA4" s="23"/>
      <c r="AB4" s="23"/>
      <c r="AC4" s="23"/>
      <c r="AD4" s="23"/>
      <c r="AE4" s="23"/>
      <c r="AF4" s="23"/>
      <c r="AG4" s="23"/>
      <c r="AH4" s="23"/>
      <c r="AI4" s="23"/>
      <c r="AJ4" s="23"/>
      <c r="AK4" s="23"/>
      <c r="AL4" s="23"/>
      <c r="AM4" s="23"/>
      <c r="AN4" s="23"/>
      <c r="AO4" s="23"/>
      <c r="AP4" s="23"/>
      <c r="AQ4" s="23"/>
      <c r="AR4" s="23"/>
      <c r="AS4" s="23"/>
      <c r="AT4" s="23"/>
      <c r="AU4" s="23"/>
      <c r="AV4" s="23"/>
      <c r="AW4" s="23"/>
      <c r="AX4" s="23"/>
      <c r="AY4" s="23"/>
      <c r="AZ4" s="23"/>
      <c r="BA4" s="23"/>
      <c r="BB4" s="23"/>
      <c r="BC4" s="23"/>
      <c r="BD4" s="23"/>
      <c r="BE4" s="23"/>
      <c r="BF4" s="23"/>
      <c r="BG4" s="23"/>
      <c r="BH4" s="23"/>
      <c r="BI4" s="23"/>
      <c r="BJ4" s="23"/>
      <c r="BK4" s="23"/>
      <c r="BL4" s="23"/>
      <c r="BM4" s="23"/>
      <c r="BN4" s="23"/>
      <c r="BO4" s="23"/>
      <c r="BP4" s="23"/>
      <c r="BQ4" s="23"/>
      <c r="BR4" s="23"/>
      <c r="BS4" s="23"/>
      <c r="BT4" s="23"/>
      <c r="BU4" s="23"/>
      <c r="BV4" s="23"/>
      <c r="BW4" s="23"/>
      <c r="BX4" s="23"/>
      <c r="BY4" s="23"/>
      <c r="BZ4" s="23"/>
      <c r="CA4" s="23"/>
      <c r="CB4" s="23"/>
      <c r="CC4" s="23"/>
      <c r="CD4" s="23"/>
      <c r="CE4" s="23"/>
      <c r="CF4" s="23"/>
      <c r="CG4" s="23"/>
      <c r="CH4" s="23"/>
      <c r="CI4" s="23"/>
      <c r="CJ4" s="23"/>
      <c r="CK4" s="23"/>
      <c r="CL4" s="23"/>
      <c r="CM4" s="23"/>
      <c r="CN4" s="23"/>
      <c r="CO4" s="23"/>
      <c r="CP4" s="23"/>
      <c r="CQ4" s="23"/>
      <c r="CR4" s="23"/>
      <c r="CS4" s="23"/>
      <c r="CT4" s="23"/>
      <c r="CU4" s="23"/>
      <c r="CV4" s="23"/>
      <c r="CW4" s="23"/>
      <c r="CX4" s="23"/>
      <c r="CY4" s="23"/>
      <c r="CZ4" s="23"/>
      <c r="DA4" s="23"/>
      <c r="DB4" s="23"/>
      <c r="DC4" s="23"/>
      <c r="DD4" s="23"/>
      <c r="DE4" s="23"/>
      <c r="DF4" s="23"/>
      <c r="DG4" s="23"/>
      <c r="DH4" s="23"/>
      <c r="DI4" s="23"/>
      <c r="DJ4" s="23"/>
      <c r="DK4" s="23"/>
      <c r="DL4" s="23"/>
      <c r="DM4" s="23"/>
      <c r="DN4" s="23"/>
      <c r="DO4" s="23"/>
      <c r="DP4" s="23"/>
      <c r="DQ4" s="23"/>
      <c r="DR4" s="23"/>
      <c r="DS4" s="23"/>
      <c r="DT4" s="23"/>
      <c r="DU4" s="23"/>
      <c r="DV4" s="23"/>
      <c r="DW4" s="23"/>
      <c r="DX4" s="23"/>
      <c r="DY4" s="23"/>
      <c r="DZ4" s="23"/>
      <c r="EA4" s="23"/>
      <c r="EB4" s="23"/>
      <c r="EC4" s="23"/>
      <c r="ED4" s="23"/>
      <c r="EE4" s="23"/>
      <c r="EF4" s="23"/>
      <c r="EG4" s="23"/>
      <c r="EH4" s="23"/>
      <c r="EI4" s="23"/>
      <c r="EJ4" s="23"/>
      <c r="EK4" s="23"/>
      <c r="EL4" s="23"/>
      <c r="EM4" s="23"/>
      <c r="EN4" s="23"/>
      <c r="EO4" s="23"/>
      <c r="EP4" s="23"/>
      <c r="EQ4" s="23"/>
      <c r="ER4" s="23"/>
      <c r="ES4" s="23"/>
      <c r="ET4" s="23"/>
      <c r="EU4" s="23"/>
      <c r="EV4" s="23"/>
      <c r="EW4" s="23"/>
      <c r="EX4" s="23"/>
      <c r="EY4" s="23"/>
      <c r="EZ4" s="23"/>
      <c r="FA4" s="23"/>
      <c r="FB4" s="23"/>
      <c r="FC4" s="23"/>
      <c r="FD4" s="23"/>
      <c r="FE4" s="23"/>
      <c r="FF4" s="23"/>
      <c r="FG4" s="23"/>
      <c r="FH4" s="23"/>
      <c r="FI4" s="23"/>
      <c r="FJ4" s="23"/>
      <c r="FK4" s="23"/>
      <c r="FL4" s="23"/>
      <c r="FM4" s="23"/>
      <c r="FN4" s="23"/>
      <c r="FO4" s="23"/>
      <c r="FP4" s="23"/>
      <c r="FQ4" s="23"/>
      <c r="FR4" s="23"/>
      <c r="FS4" s="23"/>
      <c r="FT4" s="23"/>
      <c r="FU4" s="23"/>
      <c r="FV4" s="23"/>
      <c r="FW4" s="23"/>
      <c r="FX4" s="23"/>
      <c r="FY4" s="23"/>
      <c r="FZ4" s="23"/>
      <c r="GA4" s="23"/>
      <c r="GB4" s="23"/>
      <c r="GC4" s="23"/>
      <c r="GD4" s="23"/>
      <c r="GE4" s="23"/>
      <c r="GF4" s="23"/>
      <c r="GG4" s="23"/>
      <c r="GH4" s="23"/>
      <c r="GI4" s="23"/>
      <c r="GJ4" s="23"/>
      <c r="GK4" s="23"/>
      <c r="GL4" s="23"/>
      <c r="GM4" s="23"/>
      <c r="GN4" s="23"/>
      <c r="GO4" s="23"/>
      <c r="GP4" s="23"/>
      <c r="GQ4" s="23"/>
      <c r="GR4" s="23"/>
      <c r="GS4" s="23"/>
      <c r="GT4" s="23"/>
      <c r="GU4" s="23"/>
      <c r="GV4" s="23"/>
      <c r="GW4" s="23"/>
      <c r="GX4" s="23"/>
      <c r="GY4" s="23"/>
      <c r="GZ4" s="23"/>
      <c r="HA4" s="23"/>
      <c r="HB4" s="23"/>
      <c r="HC4" s="23"/>
      <c r="HD4" s="23"/>
      <c r="HE4" s="23"/>
      <c r="HF4" s="23"/>
      <c r="HG4" s="23"/>
      <c r="HH4" s="23"/>
      <c r="HI4" s="23"/>
      <c r="HJ4" s="23"/>
      <c r="HK4" s="23"/>
      <c r="HL4" s="23"/>
      <c r="HM4" s="23"/>
      <c r="HN4" s="23"/>
      <c r="HO4" s="23"/>
      <c r="HP4" s="23"/>
      <c r="HQ4" s="23"/>
      <c r="HR4" s="23"/>
      <c r="HS4" s="23"/>
      <c r="HT4" s="23"/>
      <c r="HU4" s="23"/>
      <c r="HV4" s="23"/>
      <c r="HW4" s="23"/>
      <c r="HX4" s="23"/>
      <c r="HY4" s="23"/>
      <c r="HZ4" s="23"/>
      <c r="IA4" s="23"/>
      <c r="IB4" s="23"/>
      <c r="IC4" s="23"/>
      <c r="ID4" s="23"/>
      <c r="IE4" s="23"/>
      <c r="IF4" s="23"/>
      <c r="IG4" s="23"/>
      <c r="IH4" s="23"/>
      <c r="II4" s="23"/>
      <c r="IJ4" s="23"/>
      <c r="IK4" s="23"/>
      <c r="IL4" s="23"/>
      <c r="IM4" s="23"/>
      <c r="IN4" s="23"/>
      <c r="IO4" s="23"/>
    </row>
    <row r="5" spans="1:249" x14ac:dyDescent="0.25">
      <c r="A5" s="374"/>
      <c r="B5" s="330"/>
      <c r="C5" s="330"/>
      <c r="D5" s="330"/>
      <c r="E5" s="330"/>
      <c r="F5" s="329" t="s">
        <v>170</v>
      </c>
      <c r="G5" s="367" t="s">
        <v>1</v>
      </c>
      <c r="H5" s="368"/>
      <c r="I5" s="368"/>
      <c r="J5" s="369"/>
      <c r="K5" s="23"/>
      <c r="L5" s="23"/>
      <c r="M5" s="23"/>
      <c r="N5" s="23"/>
      <c r="O5" s="23"/>
      <c r="P5" s="23"/>
      <c r="Q5" s="23"/>
      <c r="R5" s="23"/>
      <c r="S5" s="23"/>
      <c r="T5" s="23"/>
      <c r="U5" s="23"/>
      <c r="V5" s="23"/>
      <c r="W5" s="23"/>
      <c r="X5" s="23"/>
      <c r="Y5" s="23"/>
      <c r="Z5" s="23"/>
      <c r="AA5" s="23"/>
      <c r="AB5" s="23"/>
      <c r="AC5" s="23"/>
      <c r="AD5" s="23"/>
      <c r="AE5" s="23"/>
      <c r="AF5" s="23"/>
      <c r="AG5" s="23"/>
      <c r="AH5" s="23"/>
      <c r="AI5" s="23"/>
      <c r="AJ5" s="23"/>
      <c r="AK5" s="23"/>
      <c r="AL5" s="23"/>
      <c r="AM5" s="23"/>
      <c r="AN5" s="23"/>
      <c r="AO5" s="23"/>
      <c r="AP5" s="23"/>
      <c r="AQ5" s="23"/>
      <c r="AR5" s="23"/>
      <c r="AS5" s="23"/>
      <c r="AT5" s="23"/>
      <c r="AU5" s="23"/>
      <c r="AV5" s="23"/>
      <c r="AW5" s="23"/>
      <c r="AX5" s="23"/>
      <c r="AY5" s="23"/>
      <c r="AZ5" s="23"/>
      <c r="BA5" s="23"/>
      <c r="BB5" s="23"/>
      <c r="BC5" s="23"/>
      <c r="BD5" s="23"/>
      <c r="BE5" s="23"/>
      <c r="BF5" s="23"/>
      <c r="BG5" s="23"/>
      <c r="BH5" s="23"/>
      <c r="BI5" s="23"/>
      <c r="BJ5" s="23"/>
      <c r="BK5" s="23"/>
      <c r="BL5" s="23"/>
      <c r="BM5" s="23"/>
      <c r="BN5" s="23"/>
      <c r="BO5" s="23"/>
      <c r="BP5" s="23"/>
      <c r="BQ5" s="23"/>
      <c r="BR5" s="23"/>
      <c r="BS5" s="23"/>
      <c r="BT5" s="23"/>
      <c r="BU5" s="23"/>
      <c r="BV5" s="23"/>
      <c r="BW5" s="23"/>
      <c r="BX5" s="23"/>
      <c r="BY5" s="23"/>
      <c r="BZ5" s="23"/>
      <c r="CA5" s="23"/>
      <c r="CB5" s="23"/>
      <c r="CC5" s="23"/>
      <c r="CD5" s="23"/>
      <c r="CE5" s="23"/>
      <c r="CF5" s="23"/>
      <c r="CG5" s="23"/>
      <c r="CH5" s="23"/>
      <c r="CI5" s="23"/>
      <c r="CJ5" s="23"/>
      <c r="CK5" s="23"/>
      <c r="CL5" s="23"/>
      <c r="CM5" s="23"/>
      <c r="CN5" s="23"/>
      <c r="CO5" s="23"/>
      <c r="CP5" s="23"/>
      <c r="CQ5" s="23"/>
      <c r="CR5" s="23"/>
      <c r="CS5" s="23"/>
      <c r="CT5" s="23"/>
      <c r="CU5" s="23"/>
      <c r="CV5" s="23"/>
      <c r="CW5" s="23"/>
      <c r="CX5" s="23"/>
      <c r="CY5" s="23"/>
      <c r="CZ5" s="23"/>
      <c r="DA5" s="23"/>
      <c r="DB5" s="23"/>
      <c r="DC5" s="23"/>
      <c r="DD5" s="23"/>
      <c r="DE5" s="23"/>
      <c r="DF5" s="23"/>
      <c r="DG5" s="23"/>
      <c r="DH5" s="23"/>
      <c r="DI5" s="23"/>
      <c r="DJ5" s="23"/>
      <c r="DK5" s="23"/>
      <c r="DL5" s="23"/>
      <c r="DM5" s="23"/>
      <c r="DN5" s="23"/>
      <c r="DO5" s="23"/>
      <c r="DP5" s="23"/>
      <c r="DQ5" s="23"/>
      <c r="DR5" s="23"/>
      <c r="DS5" s="23"/>
      <c r="DT5" s="23"/>
      <c r="DU5" s="23"/>
      <c r="DV5" s="23"/>
      <c r="DW5" s="23"/>
      <c r="DX5" s="23"/>
      <c r="DY5" s="23"/>
      <c r="DZ5" s="23"/>
      <c r="EA5" s="23"/>
      <c r="EB5" s="23"/>
      <c r="EC5" s="23"/>
      <c r="ED5" s="23"/>
      <c r="EE5" s="23"/>
      <c r="EF5" s="23"/>
      <c r="EG5" s="23"/>
      <c r="EH5" s="23"/>
      <c r="EI5" s="23"/>
      <c r="EJ5" s="23"/>
      <c r="EK5" s="23"/>
      <c r="EL5" s="23"/>
      <c r="EM5" s="23"/>
      <c r="EN5" s="23"/>
      <c r="EO5" s="23"/>
      <c r="EP5" s="23"/>
      <c r="EQ5" s="23"/>
      <c r="ER5" s="23"/>
      <c r="ES5" s="23"/>
      <c r="ET5" s="23"/>
      <c r="EU5" s="23"/>
      <c r="EV5" s="23"/>
      <c r="EW5" s="23"/>
      <c r="EX5" s="23"/>
      <c r="EY5" s="23"/>
      <c r="EZ5" s="23"/>
      <c r="FA5" s="23"/>
      <c r="FB5" s="23"/>
      <c r="FC5" s="23"/>
      <c r="FD5" s="23"/>
      <c r="FE5" s="23"/>
      <c r="FF5" s="23"/>
      <c r="FG5" s="23"/>
      <c r="FH5" s="23"/>
      <c r="FI5" s="23"/>
      <c r="FJ5" s="23"/>
      <c r="FK5" s="23"/>
      <c r="FL5" s="23"/>
      <c r="FM5" s="23"/>
      <c r="FN5" s="23"/>
      <c r="FO5" s="23"/>
      <c r="FP5" s="23"/>
      <c r="FQ5" s="23"/>
      <c r="FR5" s="23"/>
      <c r="FS5" s="23"/>
      <c r="FT5" s="23"/>
      <c r="FU5" s="23"/>
      <c r="FV5" s="23"/>
      <c r="FW5" s="23"/>
      <c r="FX5" s="23"/>
      <c r="FY5" s="23"/>
      <c r="FZ5" s="23"/>
      <c r="GA5" s="23"/>
      <c r="GB5" s="23"/>
      <c r="GC5" s="23"/>
      <c r="GD5" s="23"/>
      <c r="GE5" s="23"/>
      <c r="GF5" s="23"/>
      <c r="GG5" s="23"/>
      <c r="GH5" s="23"/>
      <c r="GI5" s="23"/>
      <c r="GJ5" s="23"/>
      <c r="GK5" s="23"/>
      <c r="GL5" s="23"/>
      <c r="GM5" s="23"/>
      <c r="GN5" s="23"/>
      <c r="GO5" s="23"/>
      <c r="GP5" s="23"/>
      <c r="GQ5" s="23"/>
      <c r="GR5" s="23"/>
      <c r="GS5" s="23"/>
      <c r="GT5" s="23"/>
      <c r="GU5" s="23"/>
      <c r="GV5" s="23"/>
      <c r="GW5" s="23"/>
      <c r="GX5" s="23"/>
      <c r="GY5" s="23"/>
      <c r="GZ5" s="23"/>
      <c r="HA5" s="23"/>
      <c r="HB5" s="23"/>
      <c r="HC5" s="23"/>
      <c r="HD5" s="23"/>
      <c r="HE5" s="23"/>
      <c r="HF5" s="23"/>
      <c r="HG5" s="23"/>
      <c r="HH5" s="23"/>
      <c r="HI5" s="23"/>
      <c r="HJ5" s="23"/>
      <c r="HK5" s="23"/>
      <c r="HL5" s="23"/>
      <c r="HM5" s="23"/>
      <c r="HN5" s="23"/>
      <c r="HO5" s="23"/>
      <c r="HP5" s="23"/>
      <c r="HQ5" s="23"/>
      <c r="HR5" s="23"/>
      <c r="HS5" s="23"/>
      <c r="HT5" s="23"/>
      <c r="HU5" s="23"/>
      <c r="HV5" s="23"/>
      <c r="HW5" s="23"/>
      <c r="HX5" s="23"/>
      <c r="HY5" s="23"/>
      <c r="HZ5" s="23"/>
      <c r="IA5" s="23"/>
      <c r="IB5" s="23"/>
      <c r="IC5" s="23"/>
      <c r="ID5" s="23"/>
      <c r="IE5" s="23"/>
      <c r="IF5" s="23"/>
      <c r="IG5" s="23"/>
      <c r="IH5" s="23"/>
      <c r="II5" s="23"/>
      <c r="IJ5" s="23"/>
      <c r="IK5" s="23"/>
      <c r="IL5" s="23"/>
      <c r="IM5" s="23"/>
      <c r="IN5" s="23"/>
      <c r="IO5" s="23"/>
    </row>
    <row r="6" spans="1:249" ht="45" customHeight="1" x14ac:dyDescent="0.25">
      <c r="A6" s="374"/>
      <c r="B6" s="330"/>
      <c r="C6" s="330"/>
      <c r="D6" s="330"/>
      <c r="E6" s="330"/>
      <c r="F6" s="330"/>
      <c r="G6" s="329" t="s">
        <v>171</v>
      </c>
      <c r="H6" s="329" t="s">
        <v>172</v>
      </c>
      <c r="I6" s="367" t="s">
        <v>173</v>
      </c>
      <c r="J6" s="369"/>
      <c r="K6" s="23"/>
      <c r="L6" s="23"/>
      <c r="M6" s="23"/>
      <c r="N6" s="23"/>
      <c r="O6" s="23"/>
      <c r="P6" s="23"/>
      <c r="Q6" s="23"/>
      <c r="R6" s="23"/>
      <c r="S6" s="23"/>
      <c r="T6" s="23"/>
      <c r="U6" s="23"/>
      <c r="V6" s="23"/>
      <c r="W6" s="23"/>
      <c r="X6" s="23"/>
      <c r="Y6" s="23"/>
      <c r="Z6" s="23"/>
      <c r="AA6" s="23"/>
      <c r="AB6" s="23"/>
      <c r="AC6" s="23"/>
      <c r="AD6" s="23"/>
      <c r="AE6" s="23"/>
      <c r="AF6" s="23"/>
      <c r="AG6" s="23"/>
      <c r="AH6" s="23"/>
      <c r="AI6" s="23"/>
      <c r="AJ6" s="23"/>
      <c r="AK6" s="23"/>
      <c r="AL6" s="23"/>
      <c r="AM6" s="23"/>
      <c r="AN6" s="23"/>
      <c r="AO6" s="23"/>
      <c r="AP6" s="23"/>
      <c r="AQ6" s="23"/>
      <c r="AR6" s="23"/>
      <c r="AS6" s="23"/>
      <c r="AT6" s="23"/>
      <c r="AU6" s="23"/>
      <c r="AV6" s="23"/>
      <c r="AW6" s="23"/>
      <c r="AX6" s="23"/>
      <c r="AY6" s="23"/>
      <c r="AZ6" s="23"/>
      <c r="BA6" s="23"/>
      <c r="BB6" s="23"/>
      <c r="BC6" s="23"/>
      <c r="BD6" s="23"/>
      <c r="BE6" s="23"/>
      <c r="BF6" s="23"/>
      <c r="BG6" s="23"/>
      <c r="BH6" s="23"/>
      <c r="BI6" s="23"/>
      <c r="BJ6" s="23"/>
      <c r="BK6" s="23"/>
      <c r="BL6" s="23"/>
      <c r="BM6" s="23"/>
      <c r="BN6" s="23"/>
      <c r="BO6" s="23"/>
      <c r="BP6" s="23"/>
      <c r="BQ6" s="23"/>
      <c r="BR6" s="23"/>
      <c r="BS6" s="23"/>
      <c r="BT6" s="23"/>
      <c r="BU6" s="23"/>
      <c r="BV6" s="23"/>
      <c r="BW6" s="23"/>
      <c r="BX6" s="23"/>
      <c r="BY6" s="23"/>
      <c r="BZ6" s="23"/>
      <c r="CA6" s="23"/>
      <c r="CB6" s="23"/>
      <c r="CC6" s="23"/>
      <c r="CD6" s="23"/>
      <c r="CE6" s="23"/>
      <c r="CF6" s="23"/>
      <c r="CG6" s="23"/>
      <c r="CH6" s="23"/>
      <c r="CI6" s="23"/>
      <c r="CJ6" s="23"/>
      <c r="CK6" s="23"/>
      <c r="CL6" s="23"/>
      <c r="CM6" s="23"/>
      <c r="CN6" s="23"/>
      <c r="CO6" s="23"/>
      <c r="CP6" s="23"/>
      <c r="CQ6" s="23"/>
      <c r="CR6" s="23"/>
      <c r="CS6" s="23"/>
      <c r="CT6" s="23"/>
      <c r="CU6" s="23"/>
      <c r="CV6" s="23"/>
      <c r="CW6" s="23"/>
      <c r="CX6" s="23"/>
      <c r="CY6" s="23"/>
      <c r="CZ6" s="23"/>
      <c r="DA6" s="23"/>
      <c r="DB6" s="23"/>
      <c r="DC6" s="23"/>
      <c r="DD6" s="23"/>
      <c r="DE6" s="23"/>
      <c r="DF6" s="23"/>
      <c r="DG6" s="23"/>
      <c r="DH6" s="23"/>
      <c r="DI6" s="23"/>
      <c r="DJ6" s="23"/>
      <c r="DK6" s="23"/>
      <c r="DL6" s="23"/>
      <c r="DM6" s="23"/>
      <c r="DN6" s="23"/>
      <c r="DO6" s="23"/>
      <c r="DP6" s="23"/>
      <c r="DQ6" s="23"/>
      <c r="DR6" s="23"/>
      <c r="DS6" s="23"/>
      <c r="DT6" s="23"/>
      <c r="DU6" s="23"/>
      <c r="DV6" s="23"/>
      <c r="DW6" s="23"/>
      <c r="DX6" s="23"/>
      <c r="DY6" s="23"/>
      <c r="DZ6" s="23"/>
      <c r="EA6" s="23"/>
      <c r="EB6" s="23"/>
      <c r="EC6" s="23"/>
      <c r="ED6" s="23"/>
      <c r="EE6" s="23"/>
      <c r="EF6" s="23"/>
      <c r="EG6" s="23"/>
      <c r="EH6" s="23"/>
      <c r="EI6" s="23"/>
      <c r="EJ6" s="23"/>
      <c r="EK6" s="23"/>
      <c r="EL6" s="23"/>
      <c r="EM6" s="23"/>
      <c r="EN6" s="23"/>
      <c r="EO6" s="23"/>
      <c r="EP6" s="23"/>
      <c r="EQ6" s="23"/>
      <c r="ER6" s="23"/>
      <c r="ES6" s="23"/>
      <c r="ET6" s="23"/>
      <c r="EU6" s="23"/>
      <c r="EV6" s="23"/>
      <c r="EW6" s="23"/>
      <c r="EX6" s="23"/>
      <c r="EY6" s="23"/>
      <c r="EZ6" s="23"/>
      <c r="FA6" s="23"/>
      <c r="FB6" s="23"/>
      <c r="FC6" s="23"/>
      <c r="FD6" s="23"/>
      <c r="FE6" s="23"/>
      <c r="FF6" s="23"/>
      <c r="FG6" s="23"/>
      <c r="FH6" s="23"/>
      <c r="FI6" s="23"/>
      <c r="FJ6" s="23"/>
      <c r="FK6" s="23"/>
      <c r="FL6" s="23"/>
      <c r="FM6" s="23"/>
      <c r="FN6" s="23"/>
      <c r="FO6" s="23"/>
      <c r="FP6" s="23"/>
      <c r="FQ6" s="23"/>
      <c r="FR6" s="23"/>
      <c r="FS6" s="23"/>
      <c r="FT6" s="23"/>
      <c r="FU6" s="23"/>
      <c r="FV6" s="23"/>
      <c r="FW6" s="23"/>
      <c r="FX6" s="23"/>
      <c r="FY6" s="23"/>
      <c r="FZ6" s="23"/>
      <c r="GA6" s="23"/>
      <c r="GB6" s="23"/>
      <c r="GC6" s="23"/>
      <c r="GD6" s="23"/>
      <c r="GE6" s="23"/>
      <c r="GF6" s="23"/>
      <c r="GG6" s="23"/>
      <c r="GH6" s="23"/>
      <c r="GI6" s="23"/>
      <c r="GJ6" s="23"/>
      <c r="GK6" s="23"/>
      <c r="GL6" s="23"/>
      <c r="GM6" s="23"/>
      <c r="GN6" s="23"/>
      <c r="GO6" s="23"/>
      <c r="GP6" s="23"/>
      <c r="GQ6" s="23"/>
      <c r="GR6" s="23"/>
      <c r="GS6" s="23"/>
      <c r="GT6" s="23"/>
      <c r="GU6" s="23"/>
      <c r="GV6" s="23"/>
      <c r="GW6" s="23"/>
      <c r="GX6" s="23"/>
      <c r="GY6" s="23"/>
      <c r="GZ6" s="23"/>
      <c r="HA6" s="23"/>
      <c r="HB6" s="23"/>
      <c r="HC6" s="23"/>
      <c r="HD6" s="23"/>
      <c r="HE6" s="23"/>
      <c r="HF6" s="23"/>
      <c r="HG6" s="23"/>
      <c r="HH6" s="23"/>
      <c r="HI6" s="23"/>
      <c r="HJ6" s="23"/>
      <c r="HK6" s="23"/>
      <c r="HL6" s="23"/>
      <c r="HM6" s="23"/>
      <c r="HN6" s="23"/>
      <c r="HO6" s="23"/>
      <c r="HP6" s="23"/>
      <c r="HQ6" s="23"/>
      <c r="HR6" s="23"/>
      <c r="HS6" s="23"/>
      <c r="HT6" s="23"/>
      <c r="HU6" s="23"/>
      <c r="HV6" s="23"/>
      <c r="HW6" s="23"/>
      <c r="HX6" s="23"/>
      <c r="HY6" s="23"/>
      <c r="HZ6" s="23"/>
      <c r="IA6" s="23"/>
      <c r="IB6" s="23"/>
      <c r="IC6" s="23"/>
      <c r="ID6" s="23"/>
      <c r="IE6" s="23"/>
      <c r="IF6" s="23"/>
      <c r="IG6" s="23"/>
      <c r="IH6" s="23"/>
      <c r="II6" s="23"/>
      <c r="IJ6" s="23"/>
      <c r="IK6" s="23"/>
      <c r="IL6" s="23"/>
      <c r="IM6" s="23"/>
      <c r="IN6" s="23"/>
      <c r="IO6" s="23"/>
    </row>
    <row r="7" spans="1:249" ht="52.15" customHeight="1" x14ac:dyDescent="0.25">
      <c r="A7" s="375"/>
      <c r="B7" s="331"/>
      <c r="C7" s="331"/>
      <c r="D7" s="331"/>
      <c r="E7" s="331"/>
      <c r="F7" s="331"/>
      <c r="G7" s="331"/>
      <c r="H7" s="331"/>
      <c r="I7" s="274" t="s">
        <v>170</v>
      </c>
      <c r="J7" s="274" t="s">
        <v>174</v>
      </c>
      <c r="K7" s="23"/>
      <c r="L7" s="23"/>
      <c r="M7" s="23"/>
      <c r="N7" s="23"/>
      <c r="O7" s="23"/>
      <c r="P7" s="23"/>
      <c r="Q7" s="23"/>
      <c r="R7" s="23"/>
      <c r="S7" s="23"/>
      <c r="T7" s="23"/>
      <c r="U7" s="23"/>
      <c r="V7" s="23"/>
      <c r="W7" s="23"/>
      <c r="X7" s="23"/>
      <c r="Y7" s="23"/>
      <c r="Z7" s="23"/>
      <c r="AA7" s="23"/>
      <c r="AB7" s="23"/>
      <c r="AC7" s="23"/>
      <c r="AD7" s="23"/>
      <c r="AE7" s="23"/>
      <c r="AF7" s="23"/>
      <c r="AG7" s="23"/>
      <c r="AH7" s="23"/>
      <c r="AI7" s="23"/>
      <c r="AJ7" s="23"/>
      <c r="AK7" s="23"/>
      <c r="AL7" s="23"/>
      <c r="AM7" s="23"/>
      <c r="AN7" s="23"/>
      <c r="AO7" s="23"/>
      <c r="AP7" s="23"/>
      <c r="AQ7" s="23"/>
      <c r="AR7" s="23"/>
      <c r="AS7" s="23"/>
      <c r="AT7" s="23"/>
      <c r="AU7" s="23"/>
      <c r="AV7" s="23"/>
      <c r="AW7" s="23"/>
      <c r="AX7" s="23"/>
      <c r="AY7" s="23"/>
      <c r="AZ7" s="23"/>
      <c r="BA7" s="23"/>
      <c r="BB7" s="23"/>
      <c r="BC7" s="23"/>
      <c r="BD7" s="23"/>
      <c r="BE7" s="23"/>
      <c r="BF7" s="23"/>
      <c r="BG7" s="23"/>
      <c r="BH7" s="23"/>
      <c r="BI7" s="23"/>
      <c r="BJ7" s="23"/>
      <c r="BK7" s="23"/>
      <c r="BL7" s="23"/>
      <c r="BM7" s="23"/>
      <c r="BN7" s="23"/>
      <c r="BO7" s="23"/>
      <c r="BP7" s="23"/>
      <c r="BQ7" s="23"/>
      <c r="BR7" s="23"/>
      <c r="BS7" s="23"/>
      <c r="BT7" s="23"/>
      <c r="BU7" s="23"/>
      <c r="BV7" s="23"/>
      <c r="BW7" s="23"/>
      <c r="BX7" s="23"/>
      <c r="BY7" s="23"/>
      <c r="BZ7" s="23"/>
      <c r="CA7" s="23"/>
      <c r="CB7" s="23"/>
      <c r="CC7" s="23"/>
      <c r="CD7" s="23"/>
      <c r="CE7" s="23"/>
      <c r="CF7" s="23"/>
      <c r="CG7" s="23"/>
      <c r="CH7" s="23"/>
      <c r="CI7" s="23"/>
      <c r="CJ7" s="23"/>
      <c r="CK7" s="23"/>
      <c r="CL7" s="23"/>
      <c r="CM7" s="23"/>
      <c r="CN7" s="23"/>
      <c r="CO7" s="23"/>
      <c r="CP7" s="23"/>
      <c r="CQ7" s="23"/>
      <c r="CR7" s="23"/>
      <c r="CS7" s="23"/>
      <c r="CT7" s="23"/>
      <c r="CU7" s="23"/>
      <c r="CV7" s="23"/>
      <c r="CW7" s="23"/>
      <c r="CX7" s="23"/>
      <c r="CY7" s="23"/>
      <c r="CZ7" s="23"/>
      <c r="DA7" s="23"/>
      <c r="DB7" s="23"/>
      <c r="DC7" s="23"/>
      <c r="DD7" s="23"/>
      <c r="DE7" s="23"/>
      <c r="DF7" s="23"/>
      <c r="DG7" s="23"/>
      <c r="DH7" s="23"/>
      <c r="DI7" s="23"/>
      <c r="DJ7" s="23"/>
      <c r="DK7" s="23"/>
      <c r="DL7" s="23"/>
      <c r="DM7" s="23"/>
      <c r="DN7" s="23"/>
      <c r="DO7" s="23"/>
      <c r="DP7" s="23"/>
      <c r="DQ7" s="23"/>
      <c r="DR7" s="23"/>
      <c r="DS7" s="23"/>
      <c r="DT7" s="23"/>
      <c r="DU7" s="23"/>
      <c r="DV7" s="23"/>
      <c r="DW7" s="23"/>
      <c r="DX7" s="23"/>
      <c r="DY7" s="23"/>
      <c r="DZ7" s="23"/>
      <c r="EA7" s="23"/>
      <c r="EB7" s="23"/>
      <c r="EC7" s="23"/>
      <c r="ED7" s="23"/>
      <c r="EE7" s="23"/>
      <c r="EF7" s="23"/>
      <c r="EG7" s="23"/>
      <c r="EH7" s="23"/>
      <c r="EI7" s="23"/>
      <c r="EJ7" s="23"/>
      <c r="EK7" s="23"/>
      <c r="EL7" s="23"/>
      <c r="EM7" s="23"/>
      <c r="EN7" s="23"/>
      <c r="EO7" s="23"/>
      <c r="EP7" s="23"/>
      <c r="EQ7" s="23"/>
      <c r="ER7" s="23"/>
      <c r="ES7" s="23"/>
      <c r="ET7" s="23"/>
      <c r="EU7" s="23"/>
      <c r="EV7" s="23"/>
      <c r="EW7" s="23"/>
      <c r="EX7" s="23"/>
      <c r="EY7" s="23"/>
      <c r="EZ7" s="23"/>
      <c r="FA7" s="23"/>
      <c r="FB7" s="23"/>
      <c r="FC7" s="23"/>
      <c r="FD7" s="23"/>
      <c r="FE7" s="23"/>
      <c r="FF7" s="23"/>
      <c r="FG7" s="23"/>
      <c r="FH7" s="23"/>
      <c r="FI7" s="23"/>
      <c r="FJ7" s="23"/>
      <c r="FK7" s="23"/>
      <c r="FL7" s="23"/>
      <c r="FM7" s="23"/>
      <c r="FN7" s="23"/>
      <c r="FO7" s="23"/>
      <c r="FP7" s="23"/>
      <c r="FQ7" s="23"/>
      <c r="FR7" s="23"/>
      <c r="FS7" s="23"/>
      <c r="FT7" s="23"/>
      <c r="FU7" s="23"/>
      <c r="FV7" s="23"/>
      <c r="FW7" s="23"/>
      <c r="FX7" s="23"/>
      <c r="FY7" s="23"/>
      <c r="FZ7" s="23"/>
      <c r="GA7" s="23"/>
      <c r="GB7" s="23"/>
      <c r="GC7" s="23"/>
      <c r="GD7" s="23"/>
      <c r="GE7" s="23"/>
      <c r="GF7" s="23"/>
      <c r="GG7" s="23"/>
      <c r="GH7" s="23"/>
      <c r="GI7" s="23"/>
      <c r="GJ7" s="23"/>
      <c r="GK7" s="23"/>
      <c r="GL7" s="23"/>
      <c r="GM7" s="23"/>
      <c r="GN7" s="23"/>
      <c r="GO7" s="23"/>
      <c r="GP7" s="23"/>
      <c r="GQ7" s="23"/>
      <c r="GR7" s="23"/>
      <c r="GS7" s="23"/>
      <c r="GT7" s="23"/>
      <c r="GU7" s="23"/>
      <c r="GV7" s="23"/>
      <c r="GW7" s="23"/>
      <c r="GX7" s="23"/>
      <c r="GY7" s="23"/>
      <c r="GZ7" s="23"/>
      <c r="HA7" s="23"/>
      <c r="HB7" s="23"/>
      <c r="HC7" s="23"/>
      <c r="HD7" s="23"/>
      <c r="HE7" s="23"/>
      <c r="HF7" s="23"/>
      <c r="HG7" s="23"/>
      <c r="HH7" s="23"/>
      <c r="HI7" s="23"/>
      <c r="HJ7" s="23"/>
      <c r="HK7" s="23"/>
      <c r="HL7" s="23"/>
      <c r="HM7" s="23"/>
      <c r="HN7" s="23"/>
      <c r="HO7" s="23"/>
      <c r="HP7" s="23"/>
      <c r="HQ7" s="23"/>
      <c r="HR7" s="23"/>
      <c r="HS7" s="23"/>
      <c r="HT7" s="23"/>
      <c r="HU7" s="23"/>
      <c r="HV7" s="23"/>
      <c r="HW7" s="23"/>
      <c r="HX7" s="23"/>
      <c r="HY7" s="23"/>
      <c r="HZ7" s="23"/>
      <c r="IA7" s="23"/>
      <c r="IB7" s="23"/>
      <c r="IC7" s="23"/>
      <c r="ID7" s="23"/>
      <c r="IE7" s="23"/>
      <c r="IF7" s="23"/>
      <c r="IG7" s="23"/>
      <c r="IH7" s="23"/>
      <c r="II7" s="23"/>
      <c r="IJ7" s="23"/>
      <c r="IK7" s="23"/>
      <c r="IL7" s="23"/>
      <c r="IM7" s="23"/>
      <c r="IN7" s="23"/>
      <c r="IO7" s="23"/>
    </row>
    <row r="8" spans="1:249" x14ac:dyDescent="0.25">
      <c r="A8" s="24">
        <v>1</v>
      </c>
      <c r="B8" s="24">
        <v>2</v>
      </c>
      <c r="C8" s="24">
        <v>2</v>
      </c>
      <c r="D8" s="24">
        <v>3</v>
      </c>
      <c r="E8" s="24">
        <v>4</v>
      </c>
      <c r="F8" s="24">
        <v>5</v>
      </c>
      <c r="G8" s="24">
        <f>F8+1</f>
        <v>6</v>
      </c>
      <c r="H8" s="24">
        <f>G8+1</f>
        <v>7</v>
      </c>
      <c r="I8" s="24">
        <f>H8+1</f>
        <v>8</v>
      </c>
      <c r="J8" s="24">
        <f>I8+1</f>
        <v>9</v>
      </c>
      <c r="K8" s="25"/>
      <c r="L8" s="25"/>
      <c r="M8" s="25"/>
      <c r="N8" s="25"/>
      <c r="O8" s="25"/>
      <c r="P8" s="25"/>
      <c r="Q8" s="25"/>
      <c r="R8" s="25"/>
      <c r="S8" s="25"/>
      <c r="T8" s="25"/>
      <c r="U8" s="25"/>
      <c r="V8" s="25"/>
      <c r="W8" s="25"/>
      <c r="X8" s="25"/>
      <c r="Y8" s="25"/>
      <c r="Z8" s="25"/>
      <c r="AA8" s="25"/>
      <c r="AB8" s="25"/>
      <c r="AC8" s="25"/>
      <c r="AD8" s="25"/>
      <c r="AE8" s="25"/>
      <c r="AF8" s="25"/>
      <c r="AG8" s="25"/>
      <c r="AH8" s="25"/>
      <c r="AI8" s="25"/>
      <c r="AJ8" s="25"/>
      <c r="AK8" s="25"/>
      <c r="AL8" s="25"/>
      <c r="AM8" s="25"/>
      <c r="AN8" s="25"/>
      <c r="AO8" s="25"/>
      <c r="AP8" s="25"/>
      <c r="AQ8" s="25"/>
      <c r="AR8" s="25"/>
      <c r="AS8" s="25"/>
      <c r="AT8" s="25"/>
      <c r="AU8" s="25"/>
      <c r="AV8" s="25"/>
      <c r="AW8" s="25"/>
      <c r="AX8" s="25"/>
      <c r="AY8" s="25"/>
      <c r="AZ8" s="25"/>
      <c r="BA8" s="25"/>
      <c r="BB8" s="25"/>
      <c r="BC8" s="25"/>
      <c r="BD8" s="25"/>
      <c r="BE8" s="25"/>
      <c r="BF8" s="25"/>
      <c r="BG8" s="25"/>
      <c r="BH8" s="25"/>
      <c r="BI8" s="25"/>
      <c r="BJ8" s="25"/>
      <c r="BK8" s="25"/>
      <c r="BL8" s="25"/>
      <c r="BM8" s="25"/>
      <c r="BN8" s="25"/>
      <c r="BO8" s="25"/>
      <c r="BP8" s="25"/>
      <c r="BQ8" s="25"/>
      <c r="BR8" s="25"/>
      <c r="BS8" s="25"/>
      <c r="BT8" s="25"/>
      <c r="BU8" s="25"/>
      <c r="BV8" s="25"/>
      <c r="BW8" s="25"/>
      <c r="BX8" s="25"/>
      <c r="BY8" s="25"/>
      <c r="BZ8" s="25"/>
      <c r="CA8" s="25"/>
      <c r="CB8" s="25"/>
      <c r="CC8" s="25"/>
      <c r="CD8" s="25"/>
      <c r="CE8" s="25"/>
      <c r="CF8" s="25"/>
      <c r="CG8" s="25"/>
      <c r="CH8" s="25"/>
      <c r="CI8" s="25"/>
      <c r="CJ8" s="25"/>
      <c r="CK8" s="25"/>
      <c r="CL8" s="25"/>
      <c r="CM8" s="25"/>
      <c r="CN8" s="25"/>
      <c r="CO8" s="25"/>
      <c r="CP8" s="25"/>
      <c r="CQ8" s="25"/>
      <c r="CR8" s="25"/>
      <c r="CS8" s="25"/>
      <c r="CT8" s="25"/>
      <c r="CU8" s="25"/>
      <c r="CV8" s="25"/>
      <c r="CW8" s="25"/>
      <c r="CX8" s="25"/>
      <c r="CY8" s="25"/>
      <c r="CZ8" s="25"/>
      <c r="DA8" s="25"/>
      <c r="DB8" s="25"/>
      <c r="DC8" s="25"/>
      <c r="DD8" s="25"/>
      <c r="DE8" s="25"/>
      <c r="DF8" s="25"/>
      <c r="DG8" s="25"/>
      <c r="DH8" s="25"/>
      <c r="DI8" s="25"/>
      <c r="DJ8" s="25"/>
      <c r="DK8" s="25"/>
      <c r="DL8" s="25"/>
      <c r="DM8" s="25"/>
      <c r="DN8" s="25"/>
      <c r="DO8" s="25"/>
      <c r="DP8" s="25"/>
      <c r="DQ8" s="25"/>
      <c r="DR8" s="25"/>
      <c r="DS8" s="25"/>
      <c r="DT8" s="25"/>
      <c r="DU8" s="25"/>
      <c r="DV8" s="25"/>
      <c r="DW8" s="25"/>
      <c r="DX8" s="25"/>
      <c r="DY8" s="25"/>
      <c r="DZ8" s="25"/>
      <c r="EA8" s="25"/>
      <c r="EB8" s="25"/>
      <c r="EC8" s="25"/>
      <c r="ED8" s="25"/>
      <c r="EE8" s="25"/>
      <c r="EF8" s="25"/>
      <c r="EG8" s="25"/>
      <c r="EH8" s="25"/>
      <c r="EI8" s="25"/>
      <c r="EJ8" s="25"/>
      <c r="EK8" s="25"/>
      <c r="EL8" s="25"/>
      <c r="EM8" s="25"/>
      <c r="EN8" s="25"/>
      <c r="EO8" s="25"/>
      <c r="EP8" s="25"/>
      <c r="EQ8" s="25"/>
      <c r="ER8" s="25"/>
      <c r="ES8" s="25"/>
      <c r="ET8" s="25"/>
      <c r="EU8" s="25"/>
      <c r="EV8" s="25"/>
      <c r="EW8" s="25"/>
      <c r="EX8" s="25"/>
      <c r="EY8" s="25"/>
      <c r="EZ8" s="25"/>
      <c r="FA8" s="25"/>
      <c r="FB8" s="25"/>
      <c r="FC8" s="25"/>
      <c r="FD8" s="25"/>
      <c r="FE8" s="25"/>
      <c r="FF8" s="25"/>
      <c r="FG8" s="25"/>
      <c r="FH8" s="25"/>
      <c r="FI8" s="25"/>
      <c r="FJ8" s="25"/>
      <c r="FK8" s="25"/>
      <c r="FL8" s="25"/>
      <c r="FM8" s="25"/>
      <c r="FN8" s="25"/>
      <c r="FO8" s="25"/>
      <c r="FP8" s="25"/>
      <c r="FQ8" s="25"/>
      <c r="FR8" s="25"/>
      <c r="FS8" s="25"/>
      <c r="FT8" s="25"/>
      <c r="FU8" s="25"/>
      <c r="FV8" s="25"/>
      <c r="FW8" s="25"/>
      <c r="FX8" s="25"/>
      <c r="FY8" s="25"/>
      <c r="FZ8" s="25"/>
      <c r="GA8" s="25"/>
      <c r="GB8" s="25"/>
      <c r="GC8" s="25"/>
      <c r="GD8" s="25"/>
      <c r="GE8" s="25"/>
      <c r="GF8" s="25"/>
      <c r="GG8" s="25"/>
      <c r="GH8" s="25"/>
      <c r="GI8" s="25"/>
      <c r="GJ8" s="25"/>
      <c r="GK8" s="25"/>
      <c r="GL8" s="25"/>
      <c r="GM8" s="25"/>
      <c r="GN8" s="25"/>
      <c r="GO8" s="25"/>
      <c r="GP8" s="25"/>
      <c r="GQ8" s="25"/>
      <c r="GR8" s="25"/>
      <c r="GS8" s="25"/>
      <c r="GT8" s="25"/>
      <c r="GU8" s="25"/>
      <c r="GV8" s="25"/>
      <c r="GW8" s="25"/>
      <c r="GX8" s="25"/>
      <c r="GY8" s="25"/>
      <c r="GZ8" s="25"/>
      <c r="HA8" s="25"/>
      <c r="HB8" s="25"/>
      <c r="HC8" s="25"/>
      <c r="HD8" s="25"/>
      <c r="HE8" s="25"/>
      <c r="HF8" s="25"/>
      <c r="HG8" s="25"/>
      <c r="HH8" s="25"/>
      <c r="HI8" s="25"/>
      <c r="HJ8" s="25"/>
      <c r="HK8" s="25"/>
      <c r="HL8" s="25"/>
      <c r="HM8" s="25"/>
      <c r="HN8" s="25"/>
      <c r="HO8" s="25"/>
      <c r="HP8" s="25"/>
      <c r="HQ8" s="25"/>
      <c r="HR8" s="25"/>
      <c r="HS8" s="25"/>
      <c r="HT8" s="25"/>
      <c r="HU8" s="25"/>
      <c r="HV8" s="25"/>
      <c r="HW8" s="25"/>
      <c r="HX8" s="25"/>
      <c r="HY8" s="25"/>
      <c r="HZ8" s="25"/>
      <c r="IA8" s="25"/>
      <c r="IB8" s="25"/>
      <c r="IC8" s="25"/>
      <c r="ID8" s="25"/>
      <c r="IE8" s="25"/>
      <c r="IF8" s="25"/>
      <c r="IG8" s="25"/>
      <c r="IH8" s="25"/>
      <c r="II8" s="25"/>
      <c r="IJ8" s="25"/>
      <c r="IK8" s="25"/>
      <c r="IL8" s="25"/>
      <c r="IM8" s="25"/>
      <c r="IN8" s="25"/>
      <c r="IO8" s="25"/>
    </row>
    <row r="9" spans="1:249" ht="26.25" x14ac:dyDescent="0.25">
      <c r="A9" s="72" t="s">
        <v>335</v>
      </c>
      <c r="B9" s="37" t="s">
        <v>339</v>
      </c>
      <c r="C9" s="24"/>
      <c r="D9" s="24" t="s">
        <v>178</v>
      </c>
      <c r="E9" s="24" t="s">
        <v>178</v>
      </c>
      <c r="F9" s="125">
        <f>SUM(G9:I9)</f>
        <v>312775.62</v>
      </c>
      <c r="G9" s="125"/>
      <c r="H9" s="125"/>
      <c r="I9" s="125">
        <v>312775.62</v>
      </c>
      <c r="J9" s="125"/>
      <c r="K9" s="25"/>
      <c r="L9" s="25"/>
      <c r="M9" s="25"/>
      <c r="N9" s="25"/>
      <c r="O9" s="25"/>
      <c r="P9" s="25"/>
      <c r="Q9" s="25"/>
      <c r="R9" s="25"/>
      <c r="S9" s="25"/>
      <c r="T9" s="25"/>
      <c r="U9" s="25"/>
      <c r="V9" s="25"/>
      <c r="W9" s="25"/>
      <c r="X9" s="25"/>
      <c r="Y9" s="25"/>
      <c r="Z9" s="25"/>
      <c r="AA9" s="25"/>
      <c r="AB9" s="25"/>
      <c r="AC9" s="25"/>
      <c r="AD9" s="25"/>
      <c r="AE9" s="25"/>
      <c r="AF9" s="25"/>
      <c r="AG9" s="25"/>
      <c r="AH9" s="25"/>
      <c r="AI9" s="25"/>
      <c r="AJ9" s="25"/>
      <c r="AK9" s="25"/>
      <c r="AL9" s="25"/>
      <c r="AM9" s="25"/>
      <c r="AN9" s="25"/>
      <c r="AO9" s="25"/>
      <c r="AP9" s="25"/>
      <c r="AQ9" s="25"/>
      <c r="AR9" s="25"/>
      <c r="AS9" s="25"/>
      <c r="AT9" s="25"/>
      <c r="AU9" s="25"/>
      <c r="AV9" s="25"/>
      <c r="AW9" s="25"/>
      <c r="AX9" s="25"/>
      <c r="AY9" s="25"/>
      <c r="AZ9" s="25"/>
      <c r="BA9" s="25"/>
      <c r="BB9" s="25"/>
      <c r="BC9" s="25"/>
      <c r="BD9" s="25"/>
      <c r="BE9" s="25"/>
      <c r="BF9" s="25"/>
      <c r="BG9" s="25"/>
      <c r="BH9" s="25"/>
      <c r="BI9" s="25"/>
      <c r="BJ9" s="25"/>
      <c r="BK9" s="25"/>
      <c r="BL9" s="25"/>
      <c r="BM9" s="25"/>
      <c r="BN9" s="25"/>
      <c r="BO9" s="25"/>
      <c r="BP9" s="25"/>
      <c r="BQ9" s="25"/>
      <c r="BR9" s="25"/>
      <c r="BS9" s="25"/>
      <c r="BT9" s="25"/>
      <c r="BU9" s="25"/>
      <c r="BV9" s="25"/>
      <c r="BW9" s="25"/>
      <c r="BX9" s="25"/>
      <c r="BY9" s="25"/>
      <c r="BZ9" s="25"/>
      <c r="CA9" s="25"/>
      <c r="CB9" s="25"/>
      <c r="CC9" s="25"/>
      <c r="CD9" s="25"/>
      <c r="CE9" s="25"/>
      <c r="CF9" s="25"/>
      <c r="CG9" s="25"/>
      <c r="CH9" s="25"/>
      <c r="CI9" s="25"/>
      <c r="CJ9" s="25"/>
      <c r="CK9" s="25"/>
      <c r="CL9" s="25"/>
      <c r="CM9" s="25"/>
      <c r="CN9" s="25"/>
      <c r="CO9" s="25"/>
      <c r="CP9" s="25"/>
      <c r="CQ9" s="25"/>
      <c r="CR9" s="25"/>
      <c r="CS9" s="25"/>
      <c r="CT9" s="25"/>
      <c r="CU9" s="25"/>
      <c r="CV9" s="25"/>
      <c r="CW9" s="25"/>
      <c r="CX9" s="25"/>
      <c r="CY9" s="25"/>
      <c r="CZ9" s="25"/>
      <c r="DA9" s="25"/>
      <c r="DB9" s="25"/>
      <c r="DC9" s="25"/>
      <c r="DD9" s="25"/>
      <c r="DE9" s="25"/>
      <c r="DF9" s="25"/>
      <c r="DG9" s="25"/>
      <c r="DH9" s="25"/>
      <c r="DI9" s="25"/>
      <c r="DJ9" s="25"/>
      <c r="DK9" s="25"/>
      <c r="DL9" s="25"/>
      <c r="DM9" s="25"/>
      <c r="DN9" s="25"/>
      <c r="DO9" s="25"/>
      <c r="DP9" s="25"/>
      <c r="DQ9" s="25"/>
      <c r="DR9" s="25"/>
      <c r="DS9" s="25"/>
      <c r="DT9" s="25"/>
      <c r="DU9" s="25"/>
      <c r="DV9" s="25"/>
      <c r="DW9" s="25"/>
      <c r="DX9" s="25"/>
      <c r="DY9" s="25"/>
      <c r="DZ9" s="25"/>
      <c r="EA9" s="25"/>
      <c r="EB9" s="25"/>
      <c r="EC9" s="25"/>
      <c r="ED9" s="25"/>
      <c r="EE9" s="25"/>
      <c r="EF9" s="25"/>
      <c r="EG9" s="25"/>
      <c r="EH9" s="25"/>
      <c r="EI9" s="25"/>
      <c r="EJ9" s="25"/>
      <c r="EK9" s="25"/>
      <c r="EL9" s="25"/>
      <c r="EM9" s="25"/>
      <c r="EN9" s="25"/>
      <c r="EO9" s="25"/>
      <c r="EP9" s="25"/>
      <c r="EQ9" s="25"/>
      <c r="ER9" s="25"/>
      <c r="ES9" s="25"/>
      <c r="ET9" s="25"/>
      <c r="EU9" s="25"/>
      <c r="EV9" s="25"/>
      <c r="EW9" s="25"/>
      <c r="EX9" s="25"/>
      <c r="EY9" s="25"/>
      <c r="EZ9" s="25"/>
      <c r="FA9" s="25"/>
      <c r="FB9" s="25"/>
      <c r="FC9" s="25"/>
      <c r="FD9" s="25"/>
      <c r="FE9" s="25"/>
      <c r="FF9" s="25"/>
      <c r="FG9" s="25"/>
      <c r="FH9" s="25"/>
      <c r="FI9" s="25"/>
      <c r="FJ9" s="25"/>
      <c r="FK9" s="25"/>
      <c r="FL9" s="25"/>
      <c r="FM9" s="25"/>
      <c r="FN9" s="25"/>
      <c r="FO9" s="25"/>
      <c r="FP9" s="25"/>
      <c r="FQ9" s="25"/>
      <c r="FR9" s="25"/>
      <c r="FS9" s="25"/>
      <c r="FT9" s="25"/>
      <c r="FU9" s="25"/>
      <c r="FV9" s="25"/>
      <c r="FW9" s="25"/>
      <c r="FX9" s="25"/>
      <c r="FY9" s="25"/>
      <c r="FZ9" s="25"/>
      <c r="GA9" s="25"/>
      <c r="GB9" s="25"/>
      <c r="GC9" s="25"/>
      <c r="GD9" s="25"/>
      <c r="GE9" s="25"/>
      <c r="GF9" s="25"/>
      <c r="GG9" s="25"/>
      <c r="GH9" s="25"/>
      <c r="GI9" s="25"/>
      <c r="GJ9" s="25"/>
      <c r="GK9" s="25"/>
      <c r="GL9" s="25"/>
      <c r="GM9" s="25"/>
      <c r="GN9" s="25"/>
      <c r="GO9" s="25"/>
      <c r="GP9" s="25"/>
      <c r="GQ9" s="25"/>
      <c r="GR9" s="25"/>
      <c r="GS9" s="25"/>
      <c r="GT9" s="25"/>
      <c r="GU9" s="25"/>
      <c r="GV9" s="25"/>
      <c r="GW9" s="25"/>
      <c r="GX9" s="25"/>
      <c r="GY9" s="25"/>
      <c r="GZ9" s="25"/>
      <c r="HA9" s="25"/>
      <c r="HB9" s="25"/>
      <c r="HC9" s="25"/>
      <c r="HD9" s="25"/>
      <c r="HE9" s="25"/>
      <c r="HF9" s="25"/>
      <c r="HG9" s="25"/>
      <c r="HH9" s="25"/>
      <c r="HI9" s="25"/>
      <c r="HJ9" s="25"/>
      <c r="HK9" s="25"/>
      <c r="HL9" s="25"/>
      <c r="HM9" s="25"/>
      <c r="HN9" s="25"/>
      <c r="HO9" s="25"/>
      <c r="HP9" s="25"/>
      <c r="HQ9" s="25"/>
      <c r="HR9" s="25"/>
      <c r="HS9" s="25"/>
      <c r="HT9" s="25"/>
      <c r="HU9" s="25"/>
      <c r="HV9" s="25"/>
      <c r="HW9" s="25"/>
      <c r="HX9" s="25"/>
      <c r="HY9" s="25"/>
      <c r="HZ9" s="25"/>
      <c r="IA9" s="25"/>
      <c r="IB9" s="25"/>
      <c r="IC9" s="25"/>
      <c r="ID9" s="25"/>
      <c r="IE9" s="25"/>
      <c r="IF9" s="25"/>
      <c r="IG9" s="25"/>
      <c r="IH9" s="25"/>
      <c r="II9" s="25"/>
      <c r="IJ9" s="25"/>
      <c r="IK9" s="25"/>
      <c r="IL9" s="25"/>
      <c r="IM9" s="25"/>
      <c r="IN9" s="25"/>
      <c r="IO9" s="25"/>
    </row>
    <row r="10" spans="1:249" ht="26.25" x14ac:dyDescent="0.25">
      <c r="A10" s="72" t="s">
        <v>336</v>
      </c>
      <c r="B10" s="37" t="s">
        <v>340</v>
      </c>
      <c r="C10" s="24"/>
      <c r="D10" s="24" t="s">
        <v>178</v>
      </c>
      <c r="E10" s="24" t="s">
        <v>178</v>
      </c>
      <c r="F10" s="125">
        <f>SUM(G10:I10)</f>
        <v>203761.11000000127</v>
      </c>
      <c r="G10" s="125">
        <f>G9+G11+G125-G20-G132</f>
        <v>0</v>
      </c>
      <c r="H10" s="125">
        <f>H9+H11+H125-H20-H132</f>
        <v>1.862645149230957E-9</v>
      </c>
      <c r="I10" s="125">
        <f>I9+F11+F125-F20-F132</f>
        <v>203761.1099999994</v>
      </c>
      <c r="J10" s="125"/>
      <c r="K10" s="25"/>
      <c r="L10" s="25"/>
      <c r="M10" s="25"/>
      <c r="N10" s="25"/>
      <c r="O10" s="25"/>
      <c r="P10" s="25"/>
      <c r="Q10" s="25"/>
      <c r="R10" s="25"/>
      <c r="S10" s="25"/>
      <c r="T10" s="25"/>
      <c r="U10" s="25"/>
      <c r="V10" s="25"/>
      <c r="W10" s="25"/>
      <c r="X10" s="25"/>
      <c r="Y10" s="25"/>
      <c r="Z10" s="25"/>
      <c r="AA10" s="25"/>
      <c r="AB10" s="25"/>
      <c r="AC10" s="25"/>
      <c r="AD10" s="25"/>
      <c r="AE10" s="25"/>
      <c r="AF10" s="25"/>
      <c r="AG10" s="25"/>
      <c r="AH10" s="25"/>
      <c r="AI10" s="25"/>
      <c r="AJ10" s="25"/>
      <c r="AK10" s="25"/>
      <c r="AL10" s="25"/>
      <c r="AM10" s="25"/>
      <c r="AN10" s="25"/>
      <c r="AO10" s="25"/>
      <c r="AP10" s="25"/>
      <c r="AQ10" s="25"/>
      <c r="AR10" s="25"/>
      <c r="AS10" s="25"/>
      <c r="AT10" s="25"/>
      <c r="AU10" s="25"/>
      <c r="AV10" s="25"/>
      <c r="AW10" s="25"/>
      <c r="AX10" s="25"/>
      <c r="AY10" s="25"/>
      <c r="AZ10" s="25"/>
      <c r="BA10" s="25"/>
      <c r="BB10" s="25"/>
      <c r="BC10" s="25"/>
      <c r="BD10" s="25"/>
      <c r="BE10" s="25"/>
      <c r="BF10" s="25"/>
      <c r="BG10" s="25"/>
      <c r="BH10" s="25"/>
      <c r="BI10" s="25"/>
      <c r="BJ10" s="25"/>
      <c r="BK10" s="25"/>
      <c r="BL10" s="25"/>
      <c r="BM10" s="25"/>
      <c r="BN10" s="25"/>
      <c r="BO10" s="25"/>
      <c r="BP10" s="25"/>
      <c r="BQ10" s="25"/>
      <c r="BR10" s="25"/>
      <c r="BS10" s="25"/>
      <c r="BT10" s="25"/>
      <c r="BU10" s="25"/>
      <c r="BV10" s="25"/>
      <c r="BW10" s="25"/>
      <c r="BX10" s="25"/>
      <c r="BY10" s="25"/>
      <c r="BZ10" s="25"/>
      <c r="CA10" s="25"/>
      <c r="CB10" s="25"/>
      <c r="CC10" s="25"/>
      <c r="CD10" s="25"/>
      <c r="CE10" s="25"/>
      <c r="CF10" s="25"/>
      <c r="CG10" s="25"/>
      <c r="CH10" s="25"/>
      <c r="CI10" s="25"/>
      <c r="CJ10" s="25"/>
      <c r="CK10" s="25"/>
      <c r="CL10" s="25"/>
      <c r="CM10" s="25"/>
      <c r="CN10" s="25"/>
      <c r="CO10" s="25"/>
      <c r="CP10" s="25"/>
      <c r="CQ10" s="25"/>
      <c r="CR10" s="25"/>
      <c r="CS10" s="25"/>
      <c r="CT10" s="25"/>
      <c r="CU10" s="25"/>
      <c r="CV10" s="25"/>
      <c r="CW10" s="25"/>
      <c r="CX10" s="25"/>
      <c r="CY10" s="25"/>
      <c r="CZ10" s="25"/>
      <c r="DA10" s="25"/>
      <c r="DB10" s="25"/>
      <c r="DC10" s="25"/>
      <c r="DD10" s="25"/>
      <c r="DE10" s="25"/>
      <c r="DF10" s="25"/>
      <c r="DG10" s="25"/>
      <c r="DH10" s="25"/>
      <c r="DI10" s="25"/>
      <c r="DJ10" s="25"/>
      <c r="DK10" s="25"/>
      <c r="DL10" s="25"/>
      <c r="DM10" s="25"/>
      <c r="DN10" s="25"/>
      <c r="DO10" s="25"/>
      <c r="DP10" s="25"/>
      <c r="DQ10" s="25"/>
      <c r="DR10" s="25"/>
      <c r="DS10" s="25"/>
      <c r="DT10" s="25"/>
      <c r="DU10" s="25"/>
      <c r="DV10" s="25"/>
      <c r="DW10" s="25"/>
      <c r="DX10" s="25"/>
      <c r="DY10" s="25"/>
      <c r="DZ10" s="25"/>
      <c r="EA10" s="25"/>
      <c r="EB10" s="25"/>
      <c r="EC10" s="25"/>
      <c r="ED10" s="25"/>
      <c r="EE10" s="25"/>
      <c r="EF10" s="25"/>
      <c r="EG10" s="25"/>
      <c r="EH10" s="25"/>
      <c r="EI10" s="25"/>
      <c r="EJ10" s="25"/>
      <c r="EK10" s="25"/>
      <c r="EL10" s="25"/>
      <c r="EM10" s="25"/>
      <c r="EN10" s="25"/>
      <c r="EO10" s="25"/>
      <c r="EP10" s="25"/>
      <c r="EQ10" s="25"/>
      <c r="ER10" s="25"/>
      <c r="ES10" s="25"/>
      <c r="ET10" s="25"/>
      <c r="EU10" s="25"/>
      <c r="EV10" s="25"/>
      <c r="EW10" s="25"/>
      <c r="EX10" s="25"/>
      <c r="EY10" s="25"/>
      <c r="EZ10" s="25"/>
      <c r="FA10" s="25"/>
      <c r="FB10" s="25"/>
      <c r="FC10" s="25"/>
      <c r="FD10" s="25"/>
      <c r="FE10" s="25"/>
      <c r="FF10" s="25"/>
      <c r="FG10" s="25"/>
      <c r="FH10" s="25"/>
      <c r="FI10" s="25"/>
      <c r="FJ10" s="25"/>
      <c r="FK10" s="25"/>
      <c r="FL10" s="25"/>
      <c r="FM10" s="25"/>
      <c r="FN10" s="25"/>
      <c r="FO10" s="25"/>
      <c r="FP10" s="25"/>
      <c r="FQ10" s="25"/>
      <c r="FR10" s="25"/>
      <c r="FS10" s="25"/>
      <c r="FT10" s="25"/>
      <c r="FU10" s="25"/>
      <c r="FV10" s="25"/>
      <c r="FW10" s="25"/>
      <c r="FX10" s="25"/>
      <c r="FY10" s="25"/>
      <c r="FZ10" s="25"/>
      <c r="GA10" s="25"/>
      <c r="GB10" s="25"/>
      <c r="GC10" s="25"/>
      <c r="GD10" s="25"/>
      <c r="GE10" s="25"/>
      <c r="GF10" s="25"/>
      <c r="GG10" s="25"/>
      <c r="GH10" s="25"/>
      <c r="GI10" s="25"/>
      <c r="GJ10" s="25"/>
      <c r="GK10" s="25"/>
      <c r="GL10" s="25"/>
      <c r="GM10" s="25"/>
      <c r="GN10" s="25"/>
      <c r="GO10" s="25"/>
      <c r="GP10" s="25"/>
      <c r="GQ10" s="25"/>
      <c r="GR10" s="25"/>
      <c r="GS10" s="25"/>
      <c r="GT10" s="25"/>
      <c r="GU10" s="25"/>
      <c r="GV10" s="25"/>
      <c r="GW10" s="25"/>
      <c r="GX10" s="25"/>
      <c r="GY10" s="25"/>
      <c r="GZ10" s="25"/>
      <c r="HA10" s="25"/>
      <c r="HB10" s="25"/>
      <c r="HC10" s="25"/>
      <c r="HD10" s="25"/>
      <c r="HE10" s="25"/>
      <c r="HF10" s="25"/>
      <c r="HG10" s="25"/>
      <c r="HH10" s="25"/>
      <c r="HI10" s="25"/>
      <c r="HJ10" s="25"/>
      <c r="HK10" s="25"/>
      <c r="HL10" s="25"/>
      <c r="HM10" s="25"/>
      <c r="HN10" s="25"/>
      <c r="HO10" s="25"/>
      <c r="HP10" s="25"/>
      <c r="HQ10" s="25"/>
      <c r="HR10" s="25"/>
      <c r="HS10" s="25"/>
      <c r="HT10" s="25"/>
      <c r="HU10" s="25"/>
      <c r="HV10" s="25"/>
      <c r="HW10" s="25"/>
      <c r="HX10" s="25"/>
      <c r="HY10" s="25"/>
      <c r="HZ10" s="25"/>
      <c r="IA10" s="25"/>
      <c r="IB10" s="25"/>
      <c r="IC10" s="25"/>
      <c r="ID10" s="25"/>
      <c r="IE10" s="25"/>
      <c r="IF10" s="25"/>
      <c r="IG10" s="25"/>
      <c r="IH10" s="25"/>
      <c r="II10" s="25"/>
      <c r="IJ10" s="25"/>
      <c r="IK10" s="25"/>
      <c r="IL10" s="25"/>
      <c r="IM10" s="25"/>
      <c r="IN10" s="25"/>
      <c r="IO10" s="25"/>
    </row>
    <row r="11" spans="1:249" ht="23.25" customHeight="1" x14ac:dyDescent="0.25">
      <c r="A11" s="83" t="s">
        <v>332</v>
      </c>
      <c r="B11" s="81" t="s">
        <v>341</v>
      </c>
      <c r="C11" s="84"/>
      <c r="D11" s="128">
        <v>100</v>
      </c>
      <c r="E11" s="128" t="s">
        <v>178</v>
      </c>
      <c r="F11" s="129">
        <f>G11+H11+I11</f>
        <v>84314099.729999989</v>
      </c>
      <c r="G11" s="129">
        <f>G13+G14+G15+G16+G17</f>
        <v>53358600</v>
      </c>
      <c r="H11" s="129">
        <f>H13+H14+H15+H16+H17</f>
        <v>14571888.550000001</v>
      </c>
      <c r="I11" s="129">
        <f>I13+I14+I15+I16+I17</f>
        <v>16383611.18</v>
      </c>
      <c r="J11" s="129">
        <f>J13+J14+J15+J16+J17</f>
        <v>16800</v>
      </c>
      <c r="K11" s="25"/>
      <c r="L11" s="25"/>
      <c r="M11" s="25"/>
      <c r="N11" s="25"/>
      <c r="O11" s="25"/>
      <c r="P11" s="25"/>
      <c r="Q11" s="25"/>
      <c r="R11" s="25"/>
      <c r="S11" s="25"/>
      <c r="T11" s="25"/>
      <c r="U11" s="25"/>
      <c r="V11" s="25"/>
      <c r="W11" s="25"/>
      <c r="X11" s="25"/>
      <c r="Y11" s="25"/>
      <c r="Z11" s="25"/>
      <c r="AA11" s="25"/>
      <c r="AB11" s="25"/>
      <c r="AC11" s="25"/>
      <c r="AD11" s="25"/>
      <c r="AE11" s="25"/>
      <c r="AF11" s="25"/>
      <c r="AG11" s="25"/>
      <c r="AH11" s="25"/>
      <c r="AI11" s="25"/>
      <c r="AJ11" s="25"/>
      <c r="AK11" s="25"/>
      <c r="AL11" s="25"/>
      <c r="AM11" s="25"/>
      <c r="AN11" s="25"/>
      <c r="AO11" s="25"/>
      <c r="AP11" s="25"/>
      <c r="AQ11" s="25"/>
      <c r="AR11" s="25"/>
      <c r="AS11" s="25"/>
      <c r="AT11" s="25"/>
      <c r="AU11" s="25"/>
      <c r="AV11" s="25"/>
      <c r="AW11" s="25"/>
      <c r="AX11" s="25"/>
      <c r="AY11" s="25"/>
      <c r="AZ11" s="25"/>
      <c r="BA11" s="25"/>
      <c r="BB11" s="25"/>
      <c r="BC11" s="25"/>
      <c r="BD11" s="25"/>
      <c r="BE11" s="25"/>
      <c r="BF11" s="25"/>
      <c r="BG11" s="25"/>
      <c r="BH11" s="25"/>
      <c r="BI11" s="25"/>
      <c r="BJ11" s="25"/>
      <c r="BK11" s="25"/>
      <c r="BL11" s="25"/>
      <c r="BM11" s="25"/>
      <c r="BN11" s="25"/>
      <c r="BO11" s="25"/>
      <c r="BP11" s="25"/>
      <c r="BQ11" s="25"/>
      <c r="BR11" s="25"/>
      <c r="BS11" s="25"/>
      <c r="BT11" s="25"/>
      <c r="BU11" s="25"/>
      <c r="BV11" s="25"/>
      <c r="BW11" s="25"/>
      <c r="BX11" s="25"/>
      <c r="BY11" s="25"/>
      <c r="BZ11" s="25"/>
      <c r="CA11" s="25"/>
      <c r="CB11" s="25"/>
      <c r="CC11" s="25"/>
      <c r="CD11" s="25"/>
      <c r="CE11" s="25"/>
      <c r="CF11" s="25"/>
      <c r="CG11" s="25"/>
      <c r="CH11" s="25"/>
      <c r="CI11" s="25"/>
      <c r="CJ11" s="25"/>
      <c r="CK11" s="25"/>
      <c r="CL11" s="25"/>
      <c r="CM11" s="25"/>
      <c r="CN11" s="25"/>
      <c r="CO11" s="25"/>
      <c r="CP11" s="25"/>
      <c r="CQ11" s="25"/>
      <c r="CR11" s="25"/>
      <c r="CS11" s="25"/>
      <c r="CT11" s="25"/>
      <c r="CU11" s="25"/>
      <c r="CV11" s="25"/>
      <c r="CW11" s="25"/>
      <c r="CX11" s="25"/>
      <c r="CY11" s="25"/>
      <c r="CZ11" s="25"/>
      <c r="DA11" s="25"/>
      <c r="DB11" s="25"/>
      <c r="DC11" s="25"/>
      <c r="DD11" s="25"/>
      <c r="DE11" s="25"/>
      <c r="DF11" s="25"/>
      <c r="DG11" s="25"/>
      <c r="DH11" s="25"/>
      <c r="DI11" s="25"/>
      <c r="DJ11" s="25"/>
      <c r="DK11" s="25"/>
      <c r="DL11" s="25"/>
      <c r="DM11" s="25"/>
      <c r="DN11" s="25"/>
      <c r="DO11" s="25"/>
      <c r="DP11" s="25"/>
      <c r="DQ11" s="25"/>
      <c r="DR11" s="25"/>
      <c r="DS11" s="25"/>
      <c r="DT11" s="25"/>
      <c r="DU11" s="25"/>
      <c r="DV11" s="25"/>
      <c r="DW11" s="25"/>
      <c r="DX11" s="25"/>
      <c r="DY11" s="25"/>
      <c r="DZ11" s="25"/>
      <c r="EA11" s="25"/>
      <c r="EB11" s="25"/>
      <c r="EC11" s="25"/>
      <c r="ED11" s="25"/>
      <c r="EE11" s="25"/>
      <c r="EF11" s="25"/>
      <c r="EG11" s="25"/>
      <c r="EH11" s="25"/>
      <c r="EI11" s="25"/>
      <c r="EJ11" s="25"/>
      <c r="EK11" s="25"/>
      <c r="EL11" s="25"/>
      <c r="EM11" s="25"/>
      <c r="EN11" s="25"/>
      <c r="EO11" s="25"/>
      <c r="EP11" s="25"/>
      <c r="EQ11" s="25"/>
      <c r="ER11" s="25"/>
      <c r="ES11" s="25"/>
      <c r="ET11" s="25"/>
      <c r="EU11" s="25"/>
      <c r="EV11" s="25"/>
      <c r="EW11" s="25"/>
      <c r="EX11" s="25"/>
      <c r="EY11" s="25"/>
      <c r="EZ11" s="25"/>
      <c r="FA11" s="25"/>
      <c r="FB11" s="25"/>
      <c r="FC11" s="25"/>
      <c r="FD11" s="25"/>
      <c r="FE11" s="25"/>
      <c r="FF11" s="25"/>
      <c r="FG11" s="25"/>
      <c r="FH11" s="25"/>
      <c r="FI11" s="25"/>
      <c r="FJ11" s="25"/>
      <c r="FK11" s="25"/>
      <c r="FL11" s="25"/>
      <c r="FM11" s="25"/>
      <c r="FN11" s="25"/>
      <c r="FO11" s="25"/>
      <c r="FP11" s="25"/>
      <c r="FQ11" s="25"/>
      <c r="FR11" s="25"/>
      <c r="FS11" s="25"/>
      <c r="FT11" s="25"/>
      <c r="FU11" s="25"/>
      <c r="FV11" s="25"/>
      <c r="FW11" s="25"/>
      <c r="FX11" s="25"/>
      <c r="FY11" s="25"/>
      <c r="FZ11" s="25"/>
      <c r="GA11" s="25"/>
      <c r="GB11" s="25"/>
      <c r="GC11" s="25"/>
      <c r="GD11" s="25"/>
      <c r="GE11" s="25"/>
      <c r="GF11" s="25"/>
      <c r="GG11" s="25"/>
      <c r="GH11" s="25"/>
      <c r="GI11" s="25"/>
      <c r="GJ11" s="25"/>
      <c r="GK11" s="25"/>
      <c r="GL11" s="25"/>
      <c r="GM11" s="25"/>
      <c r="GN11" s="25"/>
      <c r="GO11" s="25"/>
      <c r="GP11" s="25"/>
      <c r="GQ11" s="25"/>
      <c r="GR11" s="25"/>
      <c r="GS11" s="25"/>
      <c r="GT11" s="25"/>
      <c r="GU11" s="25"/>
      <c r="GV11" s="25"/>
      <c r="GW11" s="25"/>
      <c r="GX11" s="25"/>
      <c r="GY11" s="25"/>
      <c r="GZ11" s="25"/>
      <c r="HA11" s="25"/>
      <c r="HB11" s="25"/>
      <c r="HC11" s="25"/>
      <c r="HD11" s="25"/>
      <c r="HE11" s="25"/>
      <c r="HF11" s="25"/>
      <c r="HG11" s="25"/>
      <c r="HH11" s="25"/>
      <c r="HI11" s="25"/>
      <c r="HJ11" s="25"/>
      <c r="HK11" s="25"/>
      <c r="HL11" s="25"/>
      <c r="HM11" s="25"/>
      <c r="HN11" s="25"/>
      <c r="HO11" s="25"/>
      <c r="HP11" s="25"/>
      <c r="HQ11" s="25"/>
      <c r="HR11" s="25"/>
      <c r="HS11" s="25"/>
      <c r="HT11" s="25"/>
      <c r="HU11" s="25"/>
      <c r="HV11" s="25"/>
      <c r="HW11" s="25"/>
      <c r="HX11" s="25"/>
      <c r="HY11" s="25"/>
      <c r="HZ11" s="25"/>
      <c r="IA11" s="25"/>
      <c r="IB11" s="25"/>
      <c r="IC11" s="25"/>
      <c r="ID11" s="25"/>
      <c r="IE11" s="25"/>
      <c r="IF11" s="25"/>
      <c r="IG11" s="25"/>
      <c r="IH11" s="25"/>
      <c r="II11" s="25"/>
      <c r="IJ11" s="25"/>
      <c r="IK11" s="25"/>
      <c r="IL11" s="25"/>
      <c r="IM11" s="25"/>
      <c r="IN11" s="25"/>
      <c r="IO11" s="25"/>
    </row>
    <row r="12" spans="1:249" x14ac:dyDescent="0.25">
      <c r="A12" s="74" t="s">
        <v>333</v>
      </c>
      <c r="B12" s="124"/>
      <c r="C12" s="124"/>
      <c r="D12" s="124" t="s">
        <v>178</v>
      </c>
      <c r="E12" s="124" t="s">
        <v>178</v>
      </c>
      <c r="F12" s="124" t="s">
        <v>178</v>
      </c>
      <c r="G12" s="124" t="s">
        <v>178</v>
      </c>
      <c r="H12" s="124" t="s">
        <v>178</v>
      </c>
      <c r="I12" s="124" t="s">
        <v>178</v>
      </c>
      <c r="J12" s="124" t="s">
        <v>178</v>
      </c>
      <c r="K12" s="25"/>
      <c r="L12" s="25"/>
      <c r="M12" s="25"/>
      <c r="N12" s="25"/>
      <c r="O12" s="25"/>
      <c r="P12" s="25"/>
      <c r="Q12" s="25"/>
      <c r="R12" s="25"/>
      <c r="S12" s="25"/>
      <c r="T12" s="25"/>
      <c r="U12" s="25"/>
      <c r="V12" s="25"/>
      <c r="W12" s="25"/>
      <c r="X12" s="25"/>
      <c r="Y12" s="25"/>
      <c r="Z12" s="25"/>
      <c r="AA12" s="25"/>
      <c r="AB12" s="25"/>
      <c r="AC12" s="25"/>
      <c r="AD12" s="25"/>
      <c r="AE12" s="25"/>
      <c r="AF12" s="25"/>
      <c r="AG12" s="25"/>
      <c r="AH12" s="25"/>
      <c r="AI12" s="25"/>
      <c r="AJ12" s="25"/>
      <c r="AK12" s="25"/>
      <c r="AL12" s="25"/>
      <c r="AM12" s="25"/>
      <c r="AN12" s="25"/>
      <c r="AO12" s="25"/>
      <c r="AP12" s="25"/>
      <c r="AQ12" s="25"/>
      <c r="AR12" s="25"/>
      <c r="AS12" s="25"/>
      <c r="AT12" s="25"/>
      <c r="AU12" s="25"/>
      <c r="AV12" s="25"/>
      <c r="AW12" s="25"/>
      <c r="AX12" s="25"/>
      <c r="AY12" s="25"/>
      <c r="AZ12" s="25"/>
      <c r="BA12" s="25"/>
      <c r="BB12" s="25"/>
      <c r="BC12" s="25"/>
      <c r="BD12" s="25"/>
      <c r="BE12" s="25"/>
      <c r="BF12" s="25"/>
      <c r="BG12" s="25"/>
      <c r="BH12" s="25"/>
      <c r="BI12" s="25"/>
      <c r="BJ12" s="25"/>
      <c r="BK12" s="25"/>
      <c r="BL12" s="25"/>
      <c r="BM12" s="25"/>
      <c r="BN12" s="25"/>
      <c r="BO12" s="25"/>
      <c r="BP12" s="25"/>
      <c r="BQ12" s="25"/>
      <c r="BR12" s="25"/>
      <c r="BS12" s="25"/>
      <c r="BT12" s="25"/>
      <c r="BU12" s="25"/>
      <c r="BV12" s="25"/>
      <c r="BW12" s="25"/>
      <c r="BX12" s="25"/>
      <c r="BY12" s="25"/>
      <c r="BZ12" s="25"/>
      <c r="CA12" s="25"/>
      <c r="CB12" s="25"/>
      <c r="CC12" s="25"/>
      <c r="CD12" s="25"/>
      <c r="CE12" s="25"/>
      <c r="CF12" s="25"/>
      <c r="CG12" s="25"/>
      <c r="CH12" s="25"/>
      <c r="CI12" s="25"/>
      <c r="CJ12" s="25"/>
      <c r="CK12" s="25"/>
      <c r="CL12" s="25"/>
      <c r="CM12" s="25"/>
      <c r="CN12" s="25"/>
      <c r="CO12" s="25"/>
      <c r="CP12" s="25"/>
      <c r="CQ12" s="25"/>
      <c r="CR12" s="25"/>
      <c r="CS12" s="25"/>
      <c r="CT12" s="25"/>
      <c r="CU12" s="25"/>
      <c r="CV12" s="25"/>
      <c r="CW12" s="25"/>
      <c r="CX12" s="25"/>
      <c r="CY12" s="25"/>
      <c r="CZ12" s="25"/>
      <c r="DA12" s="25"/>
      <c r="DB12" s="25"/>
      <c r="DC12" s="25"/>
      <c r="DD12" s="25"/>
      <c r="DE12" s="25"/>
      <c r="DF12" s="25"/>
      <c r="DG12" s="25"/>
      <c r="DH12" s="25"/>
      <c r="DI12" s="25"/>
      <c r="DJ12" s="25"/>
      <c r="DK12" s="25"/>
      <c r="DL12" s="25"/>
      <c r="DM12" s="25"/>
      <c r="DN12" s="25"/>
      <c r="DO12" s="25"/>
      <c r="DP12" s="25"/>
      <c r="DQ12" s="25"/>
      <c r="DR12" s="25"/>
      <c r="DS12" s="25"/>
      <c r="DT12" s="25"/>
      <c r="DU12" s="25"/>
      <c r="DV12" s="25"/>
      <c r="DW12" s="25"/>
      <c r="DX12" s="25"/>
      <c r="DY12" s="25"/>
      <c r="DZ12" s="25"/>
      <c r="EA12" s="25"/>
      <c r="EB12" s="25"/>
      <c r="EC12" s="25"/>
      <c r="ED12" s="25"/>
      <c r="EE12" s="25"/>
      <c r="EF12" s="25"/>
      <c r="EG12" s="25"/>
      <c r="EH12" s="25"/>
      <c r="EI12" s="25"/>
      <c r="EJ12" s="25"/>
      <c r="EK12" s="25"/>
      <c r="EL12" s="25"/>
      <c r="EM12" s="25"/>
      <c r="EN12" s="25"/>
      <c r="EO12" s="25"/>
      <c r="EP12" s="25"/>
      <c r="EQ12" s="25"/>
      <c r="ER12" s="25"/>
      <c r="ES12" s="25"/>
      <c r="ET12" s="25"/>
      <c r="EU12" s="25"/>
      <c r="EV12" s="25"/>
      <c r="EW12" s="25"/>
      <c r="EX12" s="25"/>
      <c r="EY12" s="25"/>
      <c r="EZ12" s="25"/>
      <c r="FA12" s="25"/>
      <c r="FB12" s="25"/>
      <c r="FC12" s="25"/>
      <c r="FD12" s="25"/>
      <c r="FE12" s="25"/>
      <c r="FF12" s="25"/>
      <c r="FG12" s="25"/>
      <c r="FH12" s="25"/>
      <c r="FI12" s="25"/>
      <c r="FJ12" s="25"/>
      <c r="FK12" s="25"/>
      <c r="FL12" s="25"/>
      <c r="FM12" s="25"/>
      <c r="FN12" s="25"/>
      <c r="FO12" s="25"/>
      <c r="FP12" s="25"/>
      <c r="FQ12" s="25"/>
      <c r="FR12" s="25"/>
      <c r="FS12" s="25"/>
      <c r="FT12" s="25"/>
      <c r="FU12" s="25"/>
      <c r="FV12" s="25"/>
      <c r="FW12" s="25"/>
      <c r="FX12" s="25"/>
      <c r="FY12" s="25"/>
      <c r="FZ12" s="25"/>
      <c r="GA12" s="25"/>
      <c r="GB12" s="25"/>
      <c r="GC12" s="25"/>
      <c r="GD12" s="25"/>
      <c r="GE12" s="25"/>
      <c r="GF12" s="25"/>
      <c r="GG12" s="25"/>
      <c r="GH12" s="25"/>
      <c r="GI12" s="25"/>
      <c r="GJ12" s="25"/>
      <c r="GK12" s="25"/>
      <c r="GL12" s="25"/>
      <c r="GM12" s="25"/>
      <c r="GN12" s="25"/>
      <c r="GO12" s="25"/>
      <c r="GP12" s="25"/>
      <c r="GQ12" s="25"/>
      <c r="GR12" s="25"/>
      <c r="GS12" s="25"/>
      <c r="GT12" s="25"/>
      <c r="GU12" s="25"/>
      <c r="GV12" s="25"/>
      <c r="GW12" s="25"/>
      <c r="GX12" s="25"/>
      <c r="GY12" s="25"/>
      <c r="GZ12" s="25"/>
      <c r="HA12" s="25"/>
      <c r="HB12" s="25"/>
      <c r="HC12" s="25"/>
      <c r="HD12" s="25"/>
      <c r="HE12" s="25"/>
      <c r="HF12" s="25"/>
      <c r="HG12" s="25"/>
      <c r="HH12" s="25"/>
      <c r="HI12" s="25"/>
      <c r="HJ12" s="25"/>
      <c r="HK12" s="25"/>
      <c r="HL12" s="25"/>
      <c r="HM12" s="25"/>
      <c r="HN12" s="25"/>
      <c r="HO12" s="25"/>
      <c r="HP12" s="25"/>
      <c r="HQ12" s="25"/>
      <c r="HR12" s="25"/>
      <c r="HS12" s="25"/>
      <c r="HT12" s="25"/>
      <c r="HU12" s="25"/>
      <c r="HV12" s="25"/>
      <c r="HW12" s="25"/>
      <c r="HX12" s="25"/>
      <c r="HY12" s="25"/>
      <c r="HZ12" s="25"/>
      <c r="IA12" s="25"/>
      <c r="IB12" s="25"/>
      <c r="IC12" s="25"/>
      <c r="ID12" s="25"/>
      <c r="IE12" s="25"/>
      <c r="IF12" s="25"/>
      <c r="IG12" s="25"/>
      <c r="IH12" s="25"/>
      <c r="II12" s="25"/>
      <c r="IJ12" s="25"/>
      <c r="IK12" s="25"/>
      <c r="IL12" s="25"/>
      <c r="IM12" s="25"/>
      <c r="IN12" s="25"/>
      <c r="IO12" s="25"/>
    </row>
    <row r="13" spans="1:249" ht="15.75" customHeight="1" x14ac:dyDescent="0.25">
      <c r="A13" s="73" t="s">
        <v>337</v>
      </c>
      <c r="B13" s="30" t="s">
        <v>342</v>
      </c>
      <c r="C13" s="24"/>
      <c r="D13" s="24">
        <v>120</v>
      </c>
      <c r="E13" s="24" t="s">
        <v>178</v>
      </c>
      <c r="F13" s="125">
        <f t="shared" ref="F13:F19" si="0">G13+H13+I13+J13</f>
        <v>132600</v>
      </c>
      <c r="G13" s="125"/>
      <c r="H13" s="125"/>
      <c r="I13" s="125">
        <v>132600</v>
      </c>
      <c r="J13" s="125"/>
      <c r="K13" s="25"/>
      <c r="L13" s="25"/>
      <c r="M13" s="25"/>
      <c r="N13" s="25"/>
      <c r="O13" s="25"/>
      <c r="P13" s="25"/>
      <c r="Q13" s="25"/>
      <c r="R13" s="25"/>
      <c r="S13" s="25"/>
      <c r="T13" s="25"/>
      <c r="U13" s="25"/>
      <c r="V13" s="25"/>
      <c r="W13" s="25"/>
      <c r="X13" s="25"/>
      <c r="Y13" s="25"/>
      <c r="Z13" s="25"/>
      <c r="AA13" s="25"/>
      <c r="AB13" s="25"/>
      <c r="AC13" s="25"/>
      <c r="AD13" s="25"/>
      <c r="AE13" s="25"/>
      <c r="AF13" s="25"/>
      <c r="AG13" s="25"/>
      <c r="AH13" s="25"/>
      <c r="AI13" s="25"/>
      <c r="AJ13" s="25"/>
      <c r="AK13" s="25"/>
      <c r="AL13" s="25"/>
      <c r="AM13" s="25"/>
      <c r="AN13" s="25"/>
      <c r="AO13" s="25"/>
      <c r="AP13" s="25"/>
      <c r="AQ13" s="25"/>
      <c r="AR13" s="25"/>
      <c r="AS13" s="25"/>
      <c r="AT13" s="25"/>
      <c r="AU13" s="25"/>
      <c r="AV13" s="25"/>
      <c r="AW13" s="25"/>
      <c r="AX13" s="25"/>
      <c r="AY13" s="25"/>
      <c r="AZ13" s="25"/>
      <c r="BA13" s="25"/>
      <c r="BB13" s="25"/>
      <c r="BC13" s="25"/>
      <c r="BD13" s="25"/>
      <c r="BE13" s="25"/>
      <c r="BF13" s="25"/>
      <c r="BG13" s="25"/>
      <c r="BH13" s="25"/>
      <c r="BI13" s="25"/>
      <c r="BJ13" s="25"/>
      <c r="BK13" s="25"/>
      <c r="BL13" s="25"/>
      <c r="BM13" s="25"/>
      <c r="BN13" s="25"/>
      <c r="BO13" s="25"/>
      <c r="BP13" s="25"/>
      <c r="BQ13" s="25"/>
      <c r="BR13" s="25"/>
      <c r="BS13" s="25"/>
      <c r="BT13" s="25"/>
      <c r="BU13" s="25"/>
      <c r="BV13" s="25"/>
      <c r="BW13" s="25"/>
      <c r="BX13" s="25"/>
      <c r="BY13" s="25"/>
      <c r="BZ13" s="25"/>
      <c r="CA13" s="25"/>
      <c r="CB13" s="25"/>
      <c r="CC13" s="25"/>
      <c r="CD13" s="25"/>
      <c r="CE13" s="25"/>
      <c r="CF13" s="25"/>
      <c r="CG13" s="25"/>
      <c r="CH13" s="25"/>
      <c r="CI13" s="25"/>
      <c r="CJ13" s="25"/>
      <c r="CK13" s="25"/>
      <c r="CL13" s="25"/>
      <c r="CM13" s="25"/>
      <c r="CN13" s="25"/>
      <c r="CO13" s="25"/>
      <c r="CP13" s="25"/>
      <c r="CQ13" s="25"/>
      <c r="CR13" s="25"/>
      <c r="CS13" s="25"/>
      <c r="CT13" s="25"/>
      <c r="CU13" s="25"/>
      <c r="CV13" s="25"/>
      <c r="CW13" s="25"/>
      <c r="CX13" s="25"/>
      <c r="CY13" s="25"/>
      <c r="CZ13" s="25"/>
      <c r="DA13" s="25"/>
      <c r="DB13" s="25"/>
      <c r="DC13" s="25"/>
      <c r="DD13" s="25"/>
      <c r="DE13" s="25"/>
      <c r="DF13" s="25"/>
      <c r="DG13" s="25"/>
      <c r="DH13" s="25"/>
      <c r="DI13" s="25"/>
      <c r="DJ13" s="25"/>
      <c r="DK13" s="25"/>
      <c r="DL13" s="25"/>
      <c r="DM13" s="25"/>
      <c r="DN13" s="25"/>
      <c r="DO13" s="25"/>
      <c r="DP13" s="25"/>
      <c r="DQ13" s="25"/>
      <c r="DR13" s="25"/>
      <c r="DS13" s="25"/>
      <c r="DT13" s="25"/>
      <c r="DU13" s="25"/>
      <c r="DV13" s="25"/>
      <c r="DW13" s="25"/>
      <c r="DX13" s="25"/>
      <c r="DY13" s="25"/>
      <c r="DZ13" s="25"/>
      <c r="EA13" s="25"/>
      <c r="EB13" s="25"/>
      <c r="EC13" s="25"/>
      <c r="ED13" s="25"/>
      <c r="EE13" s="25"/>
      <c r="EF13" s="25"/>
      <c r="EG13" s="25"/>
      <c r="EH13" s="25"/>
      <c r="EI13" s="25"/>
      <c r="EJ13" s="25"/>
      <c r="EK13" s="25"/>
      <c r="EL13" s="25"/>
      <c r="EM13" s="25"/>
      <c r="EN13" s="25"/>
      <c r="EO13" s="25"/>
      <c r="EP13" s="25"/>
      <c r="EQ13" s="25"/>
      <c r="ER13" s="25"/>
      <c r="ES13" s="25"/>
      <c r="ET13" s="25"/>
      <c r="EU13" s="25"/>
      <c r="EV13" s="25"/>
      <c r="EW13" s="25"/>
      <c r="EX13" s="25"/>
      <c r="EY13" s="25"/>
      <c r="EZ13" s="25"/>
      <c r="FA13" s="25"/>
      <c r="FB13" s="25"/>
      <c r="FC13" s="25"/>
      <c r="FD13" s="25"/>
      <c r="FE13" s="25"/>
      <c r="FF13" s="25"/>
      <c r="FG13" s="25"/>
      <c r="FH13" s="25"/>
      <c r="FI13" s="25"/>
      <c r="FJ13" s="25"/>
      <c r="FK13" s="25"/>
      <c r="FL13" s="25"/>
      <c r="FM13" s="25"/>
      <c r="FN13" s="25"/>
      <c r="FO13" s="25"/>
      <c r="FP13" s="25"/>
      <c r="FQ13" s="25"/>
      <c r="FR13" s="25"/>
      <c r="FS13" s="25"/>
      <c r="FT13" s="25"/>
      <c r="FU13" s="25"/>
      <c r="FV13" s="25"/>
      <c r="FW13" s="25"/>
      <c r="FX13" s="25"/>
      <c r="FY13" s="25"/>
      <c r="FZ13" s="25"/>
      <c r="GA13" s="25"/>
      <c r="GB13" s="25"/>
      <c r="GC13" s="25"/>
      <c r="GD13" s="25"/>
      <c r="GE13" s="25"/>
      <c r="GF13" s="25"/>
      <c r="GG13" s="25"/>
      <c r="GH13" s="25"/>
      <c r="GI13" s="25"/>
      <c r="GJ13" s="25"/>
      <c r="GK13" s="25"/>
      <c r="GL13" s="25"/>
      <c r="GM13" s="25"/>
      <c r="GN13" s="25"/>
      <c r="GO13" s="25"/>
      <c r="GP13" s="25"/>
      <c r="GQ13" s="25"/>
      <c r="GR13" s="25"/>
      <c r="GS13" s="25"/>
      <c r="GT13" s="25"/>
      <c r="GU13" s="25"/>
      <c r="GV13" s="25"/>
      <c r="GW13" s="25"/>
      <c r="GX13" s="25"/>
      <c r="GY13" s="25"/>
      <c r="GZ13" s="25"/>
      <c r="HA13" s="25"/>
      <c r="HB13" s="25"/>
      <c r="HC13" s="25"/>
      <c r="HD13" s="25"/>
      <c r="HE13" s="25"/>
      <c r="HF13" s="25"/>
      <c r="HG13" s="25"/>
      <c r="HH13" s="25"/>
      <c r="HI13" s="25"/>
      <c r="HJ13" s="25"/>
      <c r="HK13" s="25"/>
      <c r="HL13" s="25"/>
      <c r="HM13" s="25"/>
      <c r="HN13" s="25"/>
      <c r="HO13" s="25"/>
      <c r="HP13" s="25"/>
      <c r="HQ13" s="25"/>
      <c r="HR13" s="25"/>
      <c r="HS13" s="25"/>
      <c r="HT13" s="25"/>
      <c r="HU13" s="25"/>
      <c r="HV13" s="25"/>
      <c r="HW13" s="25"/>
      <c r="HX13" s="25"/>
      <c r="HY13" s="25"/>
      <c r="HZ13" s="25"/>
      <c r="IA13" s="25"/>
      <c r="IB13" s="25"/>
      <c r="IC13" s="25"/>
      <c r="ID13" s="25"/>
      <c r="IE13" s="25"/>
      <c r="IF13" s="25"/>
      <c r="IG13" s="25"/>
      <c r="IH13" s="25"/>
      <c r="II13" s="25"/>
      <c r="IJ13" s="25"/>
      <c r="IK13" s="25"/>
      <c r="IL13" s="25"/>
      <c r="IM13" s="25"/>
      <c r="IN13" s="25"/>
      <c r="IO13" s="25"/>
    </row>
    <row r="14" spans="1:249" ht="25.5" x14ac:dyDescent="0.25">
      <c r="A14" s="73" t="s">
        <v>334</v>
      </c>
      <c r="B14" s="30" t="s">
        <v>343</v>
      </c>
      <c r="C14" s="24"/>
      <c r="D14" s="24">
        <v>130</v>
      </c>
      <c r="E14" s="24" t="s">
        <v>178</v>
      </c>
      <c r="F14" s="125">
        <f t="shared" si="0"/>
        <v>68388811.180000007</v>
      </c>
      <c r="G14" s="125">
        <v>53358600</v>
      </c>
      <c r="H14" s="125"/>
      <c r="I14" s="125">
        <v>15030211.18</v>
      </c>
      <c r="J14" s="125"/>
      <c r="K14" s="25"/>
      <c r="L14" s="25"/>
      <c r="M14" s="25"/>
      <c r="N14" s="25"/>
      <c r="O14" s="25"/>
      <c r="P14" s="25"/>
      <c r="Q14" s="25"/>
      <c r="R14" s="25"/>
      <c r="S14" s="25"/>
      <c r="T14" s="25"/>
      <c r="U14" s="25"/>
      <c r="V14" s="25"/>
      <c r="W14" s="25"/>
      <c r="X14" s="25"/>
      <c r="Y14" s="25"/>
      <c r="Z14" s="25"/>
      <c r="AA14" s="25"/>
      <c r="AB14" s="25"/>
      <c r="AC14" s="25"/>
      <c r="AD14" s="25"/>
      <c r="AE14" s="25"/>
      <c r="AF14" s="25"/>
      <c r="AG14" s="25"/>
      <c r="AH14" s="25"/>
      <c r="AI14" s="25"/>
      <c r="AJ14" s="25"/>
      <c r="AK14" s="25"/>
      <c r="AL14" s="25"/>
      <c r="AM14" s="25"/>
      <c r="AN14" s="25"/>
      <c r="AO14" s="25"/>
      <c r="AP14" s="25"/>
      <c r="AQ14" s="25"/>
      <c r="AR14" s="25"/>
      <c r="AS14" s="25"/>
      <c r="AT14" s="25"/>
      <c r="AU14" s="25"/>
      <c r="AV14" s="25"/>
      <c r="AW14" s="25"/>
      <c r="AX14" s="25"/>
      <c r="AY14" s="25"/>
      <c r="AZ14" s="25"/>
      <c r="BA14" s="25"/>
      <c r="BB14" s="25"/>
      <c r="BC14" s="25"/>
      <c r="BD14" s="25"/>
      <c r="BE14" s="25"/>
      <c r="BF14" s="25"/>
      <c r="BG14" s="25"/>
      <c r="BH14" s="25"/>
      <c r="BI14" s="25"/>
      <c r="BJ14" s="25"/>
      <c r="BK14" s="25"/>
      <c r="BL14" s="25"/>
      <c r="BM14" s="25"/>
      <c r="BN14" s="25"/>
      <c r="BO14" s="25"/>
      <c r="BP14" s="25"/>
      <c r="BQ14" s="25"/>
      <c r="BR14" s="25"/>
      <c r="BS14" s="25"/>
      <c r="BT14" s="25"/>
      <c r="BU14" s="25"/>
      <c r="BV14" s="25"/>
      <c r="BW14" s="25"/>
      <c r="BX14" s="25"/>
      <c r="BY14" s="25"/>
      <c r="BZ14" s="25"/>
      <c r="CA14" s="25"/>
      <c r="CB14" s="25"/>
      <c r="CC14" s="25"/>
      <c r="CD14" s="25"/>
      <c r="CE14" s="25"/>
      <c r="CF14" s="25"/>
      <c r="CG14" s="25"/>
      <c r="CH14" s="25"/>
      <c r="CI14" s="25"/>
      <c r="CJ14" s="25"/>
      <c r="CK14" s="25"/>
      <c r="CL14" s="25"/>
      <c r="CM14" s="25"/>
      <c r="CN14" s="25"/>
      <c r="CO14" s="25"/>
      <c r="CP14" s="25"/>
      <c r="CQ14" s="25"/>
      <c r="CR14" s="25"/>
      <c r="CS14" s="25"/>
      <c r="CT14" s="25"/>
      <c r="CU14" s="25"/>
      <c r="CV14" s="25"/>
      <c r="CW14" s="25"/>
      <c r="CX14" s="25"/>
      <c r="CY14" s="25"/>
      <c r="CZ14" s="25"/>
      <c r="DA14" s="25"/>
      <c r="DB14" s="25"/>
      <c r="DC14" s="25"/>
      <c r="DD14" s="25"/>
      <c r="DE14" s="25"/>
      <c r="DF14" s="25"/>
      <c r="DG14" s="25"/>
      <c r="DH14" s="25"/>
      <c r="DI14" s="25"/>
      <c r="DJ14" s="25"/>
      <c r="DK14" s="25"/>
      <c r="DL14" s="25"/>
      <c r="DM14" s="25"/>
      <c r="DN14" s="25"/>
      <c r="DO14" s="25"/>
      <c r="DP14" s="25"/>
      <c r="DQ14" s="25"/>
      <c r="DR14" s="25"/>
      <c r="DS14" s="25"/>
      <c r="DT14" s="25"/>
      <c r="DU14" s="25"/>
      <c r="DV14" s="25"/>
      <c r="DW14" s="25"/>
      <c r="DX14" s="25"/>
      <c r="DY14" s="25"/>
      <c r="DZ14" s="25"/>
      <c r="EA14" s="25"/>
      <c r="EB14" s="25"/>
      <c r="EC14" s="25"/>
      <c r="ED14" s="25"/>
      <c r="EE14" s="25"/>
      <c r="EF14" s="25"/>
      <c r="EG14" s="25"/>
      <c r="EH14" s="25"/>
      <c r="EI14" s="25"/>
      <c r="EJ14" s="25"/>
      <c r="EK14" s="25"/>
      <c r="EL14" s="25"/>
      <c r="EM14" s="25"/>
      <c r="EN14" s="25"/>
      <c r="EO14" s="25"/>
      <c r="EP14" s="25"/>
      <c r="EQ14" s="25"/>
      <c r="ER14" s="25"/>
      <c r="ES14" s="25"/>
      <c r="ET14" s="25"/>
      <c r="EU14" s="25"/>
      <c r="EV14" s="25"/>
      <c r="EW14" s="25"/>
      <c r="EX14" s="25"/>
      <c r="EY14" s="25"/>
      <c r="EZ14" s="25"/>
      <c r="FA14" s="25"/>
      <c r="FB14" s="25"/>
      <c r="FC14" s="25"/>
      <c r="FD14" s="25"/>
      <c r="FE14" s="25"/>
      <c r="FF14" s="25"/>
      <c r="FG14" s="25"/>
      <c r="FH14" s="25"/>
      <c r="FI14" s="25"/>
      <c r="FJ14" s="25"/>
      <c r="FK14" s="25"/>
      <c r="FL14" s="25"/>
      <c r="FM14" s="25"/>
      <c r="FN14" s="25"/>
      <c r="FO14" s="25"/>
      <c r="FP14" s="25"/>
      <c r="FQ14" s="25"/>
      <c r="FR14" s="25"/>
      <c r="FS14" s="25"/>
      <c r="FT14" s="25"/>
      <c r="FU14" s="25"/>
      <c r="FV14" s="25"/>
      <c r="FW14" s="25"/>
      <c r="FX14" s="25"/>
      <c r="FY14" s="25"/>
      <c r="FZ14" s="25"/>
      <c r="GA14" s="25"/>
      <c r="GB14" s="25"/>
      <c r="GC14" s="25"/>
      <c r="GD14" s="25"/>
      <c r="GE14" s="25"/>
      <c r="GF14" s="25"/>
      <c r="GG14" s="25"/>
      <c r="GH14" s="25"/>
      <c r="GI14" s="25"/>
      <c r="GJ14" s="25"/>
      <c r="GK14" s="25"/>
      <c r="GL14" s="25"/>
      <c r="GM14" s="25"/>
      <c r="GN14" s="25"/>
      <c r="GO14" s="25"/>
      <c r="GP14" s="25"/>
      <c r="GQ14" s="25"/>
      <c r="GR14" s="25"/>
      <c r="GS14" s="25"/>
      <c r="GT14" s="25"/>
      <c r="GU14" s="25"/>
      <c r="GV14" s="25"/>
      <c r="GW14" s="25"/>
      <c r="GX14" s="25"/>
      <c r="GY14" s="25"/>
      <c r="GZ14" s="25"/>
      <c r="HA14" s="25"/>
      <c r="HB14" s="25"/>
      <c r="HC14" s="25"/>
      <c r="HD14" s="25"/>
      <c r="HE14" s="25"/>
      <c r="HF14" s="25"/>
      <c r="HG14" s="25"/>
      <c r="HH14" s="25"/>
      <c r="HI14" s="25"/>
      <c r="HJ14" s="25"/>
      <c r="HK14" s="25"/>
      <c r="HL14" s="25"/>
      <c r="HM14" s="25"/>
      <c r="HN14" s="25"/>
      <c r="HO14" s="25"/>
      <c r="HP14" s="25"/>
      <c r="HQ14" s="25"/>
      <c r="HR14" s="25"/>
      <c r="HS14" s="25"/>
      <c r="HT14" s="25"/>
      <c r="HU14" s="25"/>
      <c r="HV14" s="25"/>
      <c r="HW14" s="25"/>
      <c r="HX14" s="25"/>
      <c r="HY14" s="25"/>
      <c r="HZ14" s="25"/>
      <c r="IA14" s="25"/>
      <c r="IB14" s="25"/>
      <c r="IC14" s="25"/>
      <c r="ID14" s="25"/>
      <c r="IE14" s="25"/>
      <c r="IF14" s="25"/>
      <c r="IG14" s="25"/>
      <c r="IH14" s="25"/>
      <c r="II14" s="25"/>
      <c r="IJ14" s="25"/>
      <c r="IK14" s="25"/>
      <c r="IL14" s="25"/>
      <c r="IM14" s="25"/>
      <c r="IN14" s="25"/>
      <c r="IO14" s="25"/>
    </row>
    <row r="15" spans="1:249" ht="29.25" customHeight="1" x14ac:dyDescent="0.25">
      <c r="A15" s="75" t="s">
        <v>338</v>
      </c>
      <c r="B15" s="30" t="s">
        <v>344</v>
      </c>
      <c r="C15" s="24"/>
      <c r="D15" s="24">
        <v>140</v>
      </c>
      <c r="E15" s="24" t="s">
        <v>178</v>
      </c>
      <c r="F15" s="125">
        <f t="shared" si="0"/>
        <v>0</v>
      </c>
      <c r="G15" s="125"/>
      <c r="H15" s="125"/>
      <c r="I15" s="125"/>
      <c r="J15" s="125"/>
      <c r="K15" s="26"/>
      <c r="L15" s="26"/>
      <c r="M15" s="26"/>
      <c r="N15" s="26"/>
      <c r="O15" s="26"/>
      <c r="P15" s="26"/>
      <c r="Q15" s="26"/>
      <c r="R15" s="26"/>
      <c r="S15" s="26"/>
      <c r="T15" s="26"/>
      <c r="U15" s="26"/>
      <c r="V15" s="26"/>
      <c r="W15" s="26"/>
      <c r="X15" s="26"/>
      <c r="Y15" s="26"/>
      <c r="Z15" s="26"/>
      <c r="AA15" s="26"/>
      <c r="AB15" s="26"/>
      <c r="AC15" s="26"/>
      <c r="AD15" s="26"/>
      <c r="AE15" s="26"/>
      <c r="AF15" s="26"/>
      <c r="AG15" s="26"/>
      <c r="AH15" s="26"/>
      <c r="AI15" s="26"/>
      <c r="AJ15" s="26"/>
      <c r="AK15" s="26"/>
      <c r="AL15" s="26"/>
      <c r="AM15" s="26"/>
      <c r="AN15" s="26"/>
      <c r="AO15" s="26"/>
      <c r="AP15" s="26"/>
      <c r="AQ15" s="26"/>
      <c r="AR15" s="26"/>
      <c r="AS15" s="26"/>
      <c r="AT15" s="26"/>
      <c r="AU15" s="26"/>
      <c r="AV15" s="26"/>
      <c r="AW15" s="26"/>
      <c r="AX15" s="26"/>
      <c r="AY15" s="26"/>
      <c r="AZ15" s="26"/>
      <c r="BA15" s="26"/>
      <c r="BB15" s="26"/>
      <c r="BC15" s="26"/>
      <c r="BD15" s="26"/>
      <c r="BE15" s="26"/>
      <c r="BF15" s="26"/>
      <c r="BG15" s="26"/>
      <c r="BH15" s="26"/>
      <c r="BI15" s="26"/>
      <c r="BJ15" s="26"/>
      <c r="BK15" s="26"/>
      <c r="BL15" s="26"/>
      <c r="BM15" s="26"/>
      <c r="BN15" s="26"/>
      <c r="BO15" s="26"/>
      <c r="BP15" s="26"/>
      <c r="BQ15" s="26"/>
      <c r="BR15" s="26"/>
      <c r="BS15" s="26"/>
      <c r="BT15" s="26"/>
      <c r="BU15" s="26"/>
      <c r="BV15" s="26"/>
      <c r="BW15" s="26"/>
      <c r="BX15" s="26"/>
      <c r="BY15" s="26"/>
      <c r="BZ15" s="26"/>
      <c r="CA15" s="26"/>
      <c r="CB15" s="26"/>
      <c r="CC15" s="26"/>
      <c r="CD15" s="26"/>
      <c r="CE15" s="26"/>
      <c r="CF15" s="26"/>
      <c r="CG15" s="26"/>
      <c r="CH15" s="26"/>
      <c r="CI15" s="26"/>
      <c r="CJ15" s="26"/>
      <c r="CK15" s="26"/>
      <c r="CL15" s="26"/>
      <c r="CM15" s="26"/>
      <c r="CN15" s="26"/>
      <c r="CO15" s="26"/>
      <c r="CP15" s="26"/>
      <c r="CQ15" s="26"/>
      <c r="CR15" s="26"/>
      <c r="CS15" s="26"/>
      <c r="CT15" s="26"/>
      <c r="CU15" s="26"/>
      <c r="CV15" s="26"/>
      <c r="CW15" s="26"/>
      <c r="CX15" s="26"/>
      <c r="CY15" s="26"/>
      <c r="CZ15" s="26"/>
      <c r="DA15" s="26"/>
      <c r="DB15" s="26"/>
      <c r="DC15" s="26"/>
      <c r="DD15" s="26"/>
      <c r="DE15" s="26"/>
      <c r="DF15" s="26"/>
      <c r="DG15" s="26"/>
      <c r="DH15" s="26"/>
      <c r="DI15" s="26"/>
      <c r="DJ15" s="26"/>
      <c r="DK15" s="26"/>
      <c r="DL15" s="26"/>
      <c r="DM15" s="26"/>
      <c r="DN15" s="26"/>
      <c r="DO15" s="26"/>
      <c r="DP15" s="26"/>
      <c r="DQ15" s="26"/>
      <c r="DR15" s="26"/>
      <c r="DS15" s="26"/>
      <c r="DT15" s="26"/>
      <c r="DU15" s="26"/>
      <c r="DV15" s="26"/>
      <c r="DW15" s="26"/>
      <c r="DX15" s="26"/>
      <c r="DY15" s="26"/>
      <c r="DZ15" s="26"/>
      <c r="EA15" s="26"/>
      <c r="EB15" s="26"/>
      <c r="EC15" s="26"/>
      <c r="ED15" s="26"/>
      <c r="EE15" s="26"/>
      <c r="EF15" s="26"/>
      <c r="EG15" s="26"/>
      <c r="EH15" s="26"/>
      <c r="EI15" s="26"/>
      <c r="EJ15" s="26"/>
      <c r="EK15" s="26"/>
      <c r="EL15" s="26"/>
      <c r="EM15" s="26"/>
      <c r="EN15" s="26"/>
      <c r="EO15" s="26"/>
      <c r="EP15" s="26"/>
      <c r="EQ15" s="26"/>
      <c r="ER15" s="26"/>
      <c r="ES15" s="26"/>
      <c r="ET15" s="26"/>
      <c r="EU15" s="26"/>
      <c r="EV15" s="26"/>
      <c r="EW15" s="26"/>
      <c r="EX15" s="26"/>
      <c r="EY15" s="26"/>
      <c r="EZ15" s="26"/>
      <c r="FA15" s="26"/>
      <c r="FB15" s="26"/>
      <c r="FC15" s="26"/>
      <c r="FD15" s="26"/>
      <c r="FE15" s="26"/>
      <c r="FF15" s="26"/>
      <c r="FG15" s="26"/>
      <c r="FH15" s="26"/>
      <c r="FI15" s="26"/>
      <c r="FJ15" s="26"/>
      <c r="FK15" s="26"/>
      <c r="FL15" s="26"/>
      <c r="FM15" s="26"/>
      <c r="FN15" s="26"/>
      <c r="FO15" s="26"/>
      <c r="FP15" s="26"/>
      <c r="FQ15" s="26"/>
      <c r="FR15" s="26"/>
      <c r="FS15" s="26"/>
      <c r="FT15" s="26"/>
      <c r="FU15" s="26"/>
      <c r="FV15" s="26"/>
      <c r="FW15" s="26"/>
      <c r="FX15" s="26"/>
      <c r="FY15" s="26"/>
      <c r="FZ15" s="26"/>
      <c r="GA15" s="26"/>
      <c r="GB15" s="26"/>
      <c r="GC15" s="26"/>
      <c r="GD15" s="26"/>
      <c r="GE15" s="26"/>
      <c r="GF15" s="26"/>
      <c r="GG15" s="26"/>
      <c r="GH15" s="26"/>
      <c r="GI15" s="26"/>
      <c r="GJ15" s="26"/>
      <c r="GK15" s="26"/>
      <c r="GL15" s="26"/>
      <c r="GM15" s="26"/>
      <c r="GN15" s="26"/>
      <c r="GO15" s="26"/>
      <c r="GP15" s="26"/>
      <c r="GQ15" s="26"/>
      <c r="GR15" s="26"/>
      <c r="GS15" s="26"/>
      <c r="GT15" s="26"/>
      <c r="GU15" s="26"/>
      <c r="GV15" s="26"/>
      <c r="GW15" s="26"/>
      <c r="GX15" s="26"/>
      <c r="GY15" s="26"/>
      <c r="GZ15" s="26"/>
      <c r="HA15" s="26"/>
      <c r="HB15" s="26"/>
      <c r="HC15" s="26"/>
      <c r="HD15" s="26"/>
      <c r="HE15" s="26"/>
      <c r="HF15" s="26"/>
      <c r="HG15" s="26"/>
      <c r="HH15" s="26"/>
      <c r="HI15" s="26"/>
      <c r="HJ15" s="26"/>
      <c r="HK15" s="26"/>
      <c r="HL15" s="26"/>
      <c r="HM15" s="26"/>
      <c r="HN15" s="26"/>
      <c r="HO15" s="26"/>
      <c r="HP15" s="26"/>
      <c r="HQ15" s="26"/>
      <c r="HR15" s="26"/>
      <c r="HS15" s="26"/>
      <c r="HT15" s="26"/>
      <c r="HU15" s="26"/>
      <c r="HV15" s="26"/>
      <c r="HW15" s="26"/>
      <c r="HX15" s="26"/>
      <c r="HY15" s="26"/>
      <c r="HZ15" s="26"/>
      <c r="IA15" s="26"/>
      <c r="IB15" s="26"/>
      <c r="IC15" s="26"/>
      <c r="ID15" s="26"/>
      <c r="IE15" s="26"/>
      <c r="IF15" s="26"/>
      <c r="IG15" s="26"/>
      <c r="IH15" s="26"/>
      <c r="II15" s="26"/>
      <c r="IJ15" s="26"/>
      <c r="IK15" s="26"/>
      <c r="IL15" s="26"/>
      <c r="IM15" s="26"/>
      <c r="IN15" s="26"/>
      <c r="IO15" s="26"/>
    </row>
    <row r="16" spans="1:249" x14ac:dyDescent="0.25">
      <c r="A16" s="78" t="s">
        <v>354</v>
      </c>
      <c r="B16" s="77" t="s">
        <v>352</v>
      </c>
      <c r="C16" s="276" t="s">
        <v>351</v>
      </c>
      <c r="D16" s="276" t="s">
        <v>353</v>
      </c>
      <c r="E16" s="126" t="s">
        <v>178</v>
      </c>
      <c r="F16" s="127">
        <f>G16+H16+I16</f>
        <v>15792688.550000001</v>
      </c>
      <c r="G16" s="127"/>
      <c r="H16" s="127">
        <f>10833914.65+2456096+500000+11641+730000+40236.9</f>
        <v>14571888.550000001</v>
      </c>
      <c r="I16" s="127">
        <f>204000+1000000+16800</f>
        <v>1220800</v>
      </c>
      <c r="J16" s="127">
        <v>16800</v>
      </c>
      <c r="K16" s="28"/>
      <c r="L16" s="28"/>
      <c r="M16" s="28"/>
      <c r="N16" s="28"/>
      <c r="O16" s="28"/>
      <c r="P16" s="28"/>
      <c r="Q16" s="28"/>
      <c r="R16" s="28"/>
      <c r="S16" s="28"/>
      <c r="T16" s="28"/>
      <c r="U16" s="28"/>
      <c r="V16" s="28"/>
      <c r="W16" s="28"/>
      <c r="X16" s="28"/>
      <c r="Y16" s="28"/>
      <c r="Z16" s="28"/>
      <c r="AA16" s="28"/>
      <c r="AB16" s="28"/>
      <c r="AC16" s="28"/>
      <c r="AD16" s="28"/>
      <c r="AE16" s="28"/>
      <c r="AF16" s="28"/>
      <c r="AG16" s="28"/>
      <c r="AH16" s="28"/>
      <c r="AI16" s="28"/>
      <c r="AJ16" s="28"/>
      <c r="AK16" s="28"/>
      <c r="AL16" s="28"/>
      <c r="AM16" s="28"/>
      <c r="AN16" s="28"/>
      <c r="AO16" s="28"/>
      <c r="AP16" s="28"/>
      <c r="AQ16" s="28"/>
      <c r="AR16" s="28"/>
      <c r="AS16" s="28"/>
      <c r="AT16" s="28"/>
      <c r="AU16" s="28"/>
      <c r="AV16" s="28"/>
      <c r="AW16" s="28"/>
      <c r="AX16" s="28"/>
      <c r="AY16" s="28"/>
      <c r="AZ16" s="28"/>
      <c r="BA16" s="28"/>
      <c r="BB16" s="28"/>
      <c r="BC16" s="28"/>
      <c r="BD16" s="28"/>
      <c r="BE16" s="28"/>
      <c r="BF16" s="28"/>
      <c r="BG16" s="28"/>
      <c r="BH16" s="28"/>
      <c r="BI16" s="28"/>
      <c r="BJ16" s="28"/>
      <c r="BK16" s="28"/>
      <c r="BL16" s="28"/>
      <c r="BM16" s="28"/>
      <c r="BN16" s="28"/>
      <c r="BO16" s="28"/>
      <c r="BP16" s="28"/>
      <c r="BQ16" s="28"/>
      <c r="BR16" s="28"/>
      <c r="BS16" s="28"/>
      <c r="BT16" s="28"/>
      <c r="BU16" s="28"/>
      <c r="BV16" s="28"/>
      <c r="BW16" s="28"/>
      <c r="BX16" s="28"/>
      <c r="BY16" s="28"/>
      <c r="BZ16" s="28"/>
      <c r="CA16" s="28"/>
      <c r="CB16" s="28"/>
      <c r="CC16" s="28"/>
      <c r="CD16" s="28"/>
      <c r="CE16" s="28"/>
      <c r="CF16" s="28"/>
      <c r="CG16" s="28"/>
      <c r="CH16" s="28"/>
      <c r="CI16" s="28"/>
      <c r="CJ16" s="28"/>
      <c r="CK16" s="28"/>
      <c r="CL16" s="28"/>
      <c r="CM16" s="28"/>
      <c r="CN16" s="28"/>
      <c r="CO16" s="28"/>
      <c r="CP16" s="28"/>
      <c r="CQ16" s="28"/>
      <c r="CR16" s="28"/>
      <c r="CS16" s="28"/>
      <c r="CT16" s="28"/>
      <c r="CU16" s="28"/>
      <c r="CV16" s="28"/>
      <c r="CW16" s="28"/>
      <c r="CX16" s="28"/>
      <c r="CY16" s="28"/>
      <c r="CZ16" s="28"/>
      <c r="DA16" s="28"/>
      <c r="DB16" s="28"/>
      <c r="DC16" s="28"/>
      <c r="DD16" s="28"/>
      <c r="DE16" s="28"/>
      <c r="DF16" s="28"/>
      <c r="DG16" s="28"/>
      <c r="DH16" s="28"/>
      <c r="DI16" s="28"/>
      <c r="DJ16" s="28"/>
      <c r="DK16" s="28"/>
      <c r="DL16" s="28"/>
      <c r="DM16" s="28"/>
      <c r="DN16" s="28"/>
      <c r="DO16" s="28"/>
      <c r="DP16" s="28"/>
      <c r="DQ16" s="28"/>
      <c r="DR16" s="28"/>
      <c r="DS16" s="28"/>
      <c r="DT16" s="28"/>
      <c r="DU16" s="28"/>
      <c r="DV16" s="28"/>
      <c r="DW16" s="28"/>
      <c r="DX16" s="28"/>
      <c r="DY16" s="28"/>
      <c r="DZ16" s="28"/>
      <c r="EA16" s="28"/>
      <c r="EB16" s="28"/>
      <c r="EC16" s="28"/>
      <c r="ED16" s="28"/>
      <c r="EE16" s="28"/>
      <c r="EF16" s="28"/>
      <c r="EG16" s="28"/>
      <c r="EH16" s="28"/>
      <c r="EI16" s="28"/>
      <c r="EJ16" s="28"/>
      <c r="EK16" s="28"/>
      <c r="EL16" s="28"/>
      <c r="EM16" s="28"/>
      <c r="EN16" s="28"/>
      <c r="EO16" s="28"/>
      <c r="EP16" s="28"/>
      <c r="EQ16" s="28"/>
      <c r="ER16" s="28"/>
      <c r="ES16" s="28"/>
      <c r="ET16" s="28"/>
      <c r="EU16" s="28"/>
      <c r="EV16" s="28"/>
      <c r="EW16" s="28"/>
      <c r="EX16" s="28"/>
      <c r="EY16" s="28"/>
      <c r="EZ16" s="28"/>
      <c r="FA16" s="28"/>
      <c r="FB16" s="28"/>
      <c r="FC16" s="28"/>
      <c r="FD16" s="28"/>
      <c r="FE16" s="28"/>
      <c r="FF16" s="28"/>
      <c r="FG16" s="28"/>
      <c r="FH16" s="28"/>
      <c r="FI16" s="28"/>
      <c r="FJ16" s="28"/>
      <c r="FK16" s="28"/>
      <c r="FL16" s="28"/>
      <c r="FM16" s="28"/>
      <c r="FN16" s="28"/>
      <c r="FO16" s="28"/>
      <c r="FP16" s="28"/>
      <c r="FQ16" s="28"/>
      <c r="FR16" s="28"/>
      <c r="FS16" s="28"/>
      <c r="FT16" s="28"/>
      <c r="FU16" s="28"/>
      <c r="FV16" s="28"/>
      <c r="FW16" s="28"/>
      <c r="FX16" s="28"/>
      <c r="FY16" s="28"/>
      <c r="FZ16" s="28"/>
      <c r="GA16" s="28"/>
      <c r="GB16" s="28"/>
      <c r="GC16" s="28"/>
      <c r="GD16" s="28"/>
      <c r="GE16" s="28"/>
      <c r="GF16" s="28"/>
      <c r="GG16" s="28"/>
      <c r="GH16" s="28"/>
      <c r="GI16" s="28"/>
      <c r="GJ16" s="28"/>
      <c r="GK16" s="28"/>
      <c r="GL16" s="28"/>
      <c r="GM16" s="28"/>
      <c r="GN16" s="28"/>
      <c r="GO16" s="28"/>
      <c r="GP16" s="28"/>
      <c r="GQ16" s="28"/>
      <c r="GR16" s="28"/>
      <c r="GS16" s="28"/>
      <c r="GT16" s="28"/>
      <c r="GU16" s="28"/>
      <c r="GV16" s="28"/>
      <c r="GW16" s="28"/>
      <c r="GX16" s="28"/>
      <c r="GY16" s="28"/>
      <c r="GZ16" s="28"/>
      <c r="HA16" s="28"/>
      <c r="HB16" s="28"/>
      <c r="HC16" s="28"/>
      <c r="HD16" s="28"/>
      <c r="HE16" s="28"/>
      <c r="HF16" s="28"/>
      <c r="HG16" s="28"/>
      <c r="HH16" s="28"/>
      <c r="HI16" s="28"/>
      <c r="HJ16" s="28"/>
      <c r="HK16" s="28"/>
      <c r="HL16" s="28"/>
      <c r="HM16" s="28"/>
      <c r="HN16" s="28"/>
      <c r="HO16" s="28"/>
      <c r="HP16" s="28"/>
      <c r="HQ16" s="28"/>
      <c r="HR16" s="28"/>
      <c r="HS16" s="28"/>
      <c r="HT16" s="28"/>
      <c r="HU16" s="28"/>
      <c r="HV16" s="28"/>
      <c r="HW16" s="28"/>
      <c r="HX16" s="28"/>
      <c r="HY16" s="28"/>
      <c r="HZ16" s="28"/>
      <c r="IA16" s="28"/>
      <c r="IB16" s="28"/>
      <c r="IC16" s="28"/>
      <c r="ID16" s="28"/>
      <c r="IE16" s="28"/>
      <c r="IF16" s="28"/>
      <c r="IG16" s="28"/>
      <c r="IH16" s="28"/>
      <c r="II16" s="28"/>
      <c r="IJ16" s="28"/>
      <c r="IK16" s="28"/>
      <c r="IL16" s="28"/>
      <c r="IM16" s="28"/>
      <c r="IN16" s="28"/>
      <c r="IO16" s="28"/>
    </row>
    <row r="17" spans="1:249" x14ac:dyDescent="0.25">
      <c r="A17" s="76" t="s">
        <v>345</v>
      </c>
      <c r="B17" s="77" t="s">
        <v>346</v>
      </c>
      <c r="C17" s="24"/>
      <c r="D17" s="24">
        <v>180</v>
      </c>
      <c r="E17" s="24" t="s">
        <v>178</v>
      </c>
      <c r="F17" s="131">
        <f t="shared" si="0"/>
        <v>0</v>
      </c>
      <c r="G17" s="131">
        <f>G18+G19</f>
        <v>0</v>
      </c>
      <c r="H17" s="131">
        <f>H18+H19</f>
        <v>0</v>
      </c>
      <c r="I17" s="131">
        <f>I18+I19</f>
        <v>0</v>
      </c>
      <c r="J17" s="131">
        <f>J18+J19</f>
        <v>0</v>
      </c>
      <c r="K17" s="28"/>
      <c r="L17" s="28"/>
      <c r="M17" s="28"/>
      <c r="N17" s="28"/>
      <c r="O17" s="28"/>
      <c r="P17" s="28"/>
      <c r="Q17" s="28"/>
      <c r="R17" s="28"/>
      <c r="S17" s="28"/>
      <c r="T17" s="28"/>
      <c r="U17" s="28"/>
      <c r="V17" s="28"/>
      <c r="W17" s="28"/>
      <c r="X17" s="28"/>
      <c r="Y17" s="28"/>
      <c r="Z17" s="28"/>
      <c r="AA17" s="28"/>
      <c r="AB17" s="28"/>
      <c r="AC17" s="28"/>
      <c r="AD17" s="28"/>
      <c r="AE17" s="28"/>
      <c r="AF17" s="28"/>
      <c r="AG17" s="28"/>
      <c r="AH17" s="28"/>
      <c r="AI17" s="28"/>
      <c r="AJ17" s="28"/>
      <c r="AK17" s="28"/>
      <c r="AL17" s="28"/>
      <c r="AM17" s="28"/>
      <c r="AN17" s="28"/>
      <c r="AO17" s="28"/>
      <c r="AP17" s="28"/>
      <c r="AQ17" s="28"/>
      <c r="AR17" s="28"/>
      <c r="AS17" s="28"/>
      <c r="AT17" s="28"/>
      <c r="AU17" s="28"/>
      <c r="AV17" s="28"/>
      <c r="AW17" s="28"/>
      <c r="AX17" s="28"/>
      <c r="AY17" s="28"/>
      <c r="AZ17" s="28"/>
      <c r="BA17" s="28"/>
      <c r="BB17" s="28"/>
      <c r="BC17" s="28"/>
      <c r="BD17" s="28"/>
      <c r="BE17" s="28"/>
      <c r="BF17" s="28"/>
      <c r="BG17" s="28"/>
      <c r="BH17" s="28"/>
      <c r="BI17" s="28"/>
      <c r="BJ17" s="28"/>
      <c r="BK17" s="28"/>
      <c r="BL17" s="28"/>
      <c r="BM17" s="28"/>
      <c r="BN17" s="28"/>
      <c r="BO17" s="28"/>
      <c r="BP17" s="28"/>
      <c r="BQ17" s="28"/>
      <c r="BR17" s="28"/>
      <c r="BS17" s="28"/>
      <c r="BT17" s="28"/>
      <c r="BU17" s="28"/>
      <c r="BV17" s="28"/>
      <c r="BW17" s="28"/>
      <c r="BX17" s="28"/>
      <c r="BY17" s="28"/>
      <c r="BZ17" s="28"/>
      <c r="CA17" s="28"/>
      <c r="CB17" s="28"/>
      <c r="CC17" s="28"/>
      <c r="CD17" s="28"/>
      <c r="CE17" s="28"/>
      <c r="CF17" s="28"/>
      <c r="CG17" s="28"/>
      <c r="CH17" s="28"/>
      <c r="CI17" s="28"/>
      <c r="CJ17" s="28"/>
      <c r="CK17" s="28"/>
      <c r="CL17" s="28"/>
      <c r="CM17" s="28"/>
      <c r="CN17" s="28"/>
      <c r="CO17" s="28"/>
      <c r="CP17" s="28"/>
      <c r="CQ17" s="28"/>
      <c r="CR17" s="28"/>
      <c r="CS17" s="28"/>
      <c r="CT17" s="28"/>
      <c r="CU17" s="28"/>
      <c r="CV17" s="28"/>
      <c r="CW17" s="28"/>
      <c r="CX17" s="28"/>
      <c r="CY17" s="28"/>
      <c r="CZ17" s="28"/>
      <c r="DA17" s="28"/>
      <c r="DB17" s="28"/>
      <c r="DC17" s="28"/>
      <c r="DD17" s="28"/>
      <c r="DE17" s="28"/>
      <c r="DF17" s="28"/>
      <c r="DG17" s="28"/>
      <c r="DH17" s="28"/>
      <c r="DI17" s="28"/>
      <c r="DJ17" s="28"/>
      <c r="DK17" s="28"/>
      <c r="DL17" s="28"/>
      <c r="DM17" s="28"/>
      <c r="DN17" s="28"/>
      <c r="DO17" s="28"/>
      <c r="DP17" s="28"/>
      <c r="DQ17" s="28"/>
      <c r="DR17" s="28"/>
      <c r="DS17" s="28"/>
      <c r="DT17" s="28"/>
      <c r="DU17" s="28"/>
      <c r="DV17" s="28"/>
      <c r="DW17" s="28"/>
      <c r="DX17" s="28"/>
      <c r="DY17" s="28"/>
      <c r="DZ17" s="28"/>
      <c r="EA17" s="28"/>
      <c r="EB17" s="28"/>
      <c r="EC17" s="28"/>
      <c r="ED17" s="28"/>
      <c r="EE17" s="28"/>
      <c r="EF17" s="28"/>
      <c r="EG17" s="28"/>
      <c r="EH17" s="28"/>
      <c r="EI17" s="28"/>
      <c r="EJ17" s="28"/>
      <c r="EK17" s="28"/>
      <c r="EL17" s="28"/>
      <c r="EM17" s="28"/>
      <c r="EN17" s="28"/>
      <c r="EO17" s="28"/>
      <c r="EP17" s="28"/>
      <c r="EQ17" s="28"/>
      <c r="ER17" s="28"/>
      <c r="ES17" s="28"/>
      <c r="ET17" s="28"/>
      <c r="EU17" s="28"/>
      <c r="EV17" s="28"/>
      <c r="EW17" s="28"/>
      <c r="EX17" s="28"/>
      <c r="EY17" s="28"/>
      <c r="EZ17" s="28"/>
      <c r="FA17" s="28"/>
      <c r="FB17" s="28"/>
      <c r="FC17" s="28"/>
      <c r="FD17" s="28"/>
      <c r="FE17" s="28"/>
      <c r="FF17" s="28"/>
      <c r="FG17" s="28"/>
      <c r="FH17" s="28"/>
      <c r="FI17" s="28"/>
      <c r="FJ17" s="28"/>
      <c r="FK17" s="28"/>
      <c r="FL17" s="28"/>
      <c r="FM17" s="28"/>
      <c r="FN17" s="28"/>
      <c r="FO17" s="28"/>
      <c r="FP17" s="28"/>
      <c r="FQ17" s="28"/>
      <c r="FR17" s="28"/>
      <c r="FS17" s="28"/>
      <c r="FT17" s="28"/>
      <c r="FU17" s="28"/>
      <c r="FV17" s="28"/>
      <c r="FW17" s="28"/>
      <c r="FX17" s="28"/>
      <c r="FY17" s="28"/>
      <c r="FZ17" s="28"/>
      <c r="GA17" s="28"/>
      <c r="GB17" s="28"/>
      <c r="GC17" s="28"/>
      <c r="GD17" s="28"/>
      <c r="GE17" s="28"/>
      <c r="GF17" s="28"/>
      <c r="GG17" s="28"/>
      <c r="GH17" s="28"/>
      <c r="GI17" s="28"/>
      <c r="GJ17" s="28"/>
      <c r="GK17" s="28"/>
      <c r="GL17" s="28"/>
      <c r="GM17" s="28"/>
      <c r="GN17" s="28"/>
      <c r="GO17" s="28"/>
      <c r="GP17" s="28"/>
      <c r="GQ17" s="28"/>
      <c r="GR17" s="28"/>
      <c r="GS17" s="28"/>
      <c r="GT17" s="28"/>
      <c r="GU17" s="28"/>
      <c r="GV17" s="28"/>
      <c r="GW17" s="28"/>
      <c r="GX17" s="28"/>
      <c r="GY17" s="28"/>
      <c r="GZ17" s="28"/>
      <c r="HA17" s="28"/>
      <c r="HB17" s="28"/>
      <c r="HC17" s="28"/>
      <c r="HD17" s="28"/>
      <c r="HE17" s="28"/>
      <c r="HF17" s="28"/>
      <c r="HG17" s="28"/>
      <c r="HH17" s="28"/>
      <c r="HI17" s="28"/>
      <c r="HJ17" s="28"/>
      <c r="HK17" s="28"/>
      <c r="HL17" s="28"/>
      <c r="HM17" s="28"/>
      <c r="HN17" s="28"/>
      <c r="HO17" s="28"/>
      <c r="HP17" s="28"/>
      <c r="HQ17" s="28"/>
      <c r="HR17" s="28"/>
      <c r="HS17" s="28"/>
      <c r="HT17" s="28"/>
      <c r="HU17" s="28"/>
      <c r="HV17" s="28"/>
      <c r="HW17" s="28"/>
      <c r="HX17" s="28"/>
      <c r="HY17" s="28"/>
      <c r="HZ17" s="28"/>
      <c r="IA17" s="28"/>
      <c r="IB17" s="28"/>
      <c r="IC17" s="28"/>
      <c r="ID17" s="28"/>
      <c r="IE17" s="28"/>
      <c r="IF17" s="28"/>
      <c r="IG17" s="28"/>
      <c r="IH17" s="28"/>
      <c r="II17" s="28"/>
      <c r="IJ17" s="28"/>
      <c r="IK17" s="28"/>
      <c r="IL17" s="28"/>
      <c r="IM17" s="28"/>
      <c r="IN17" s="28"/>
      <c r="IO17" s="28"/>
    </row>
    <row r="18" spans="1:249" x14ac:dyDescent="0.25">
      <c r="A18" s="78" t="s">
        <v>347</v>
      </c>
      <c r="B18" s="77" t="s">
        <v>348</v>
      </c>
      <c r="C18" s="24"/>
      <c r="D18" s="24" t="s">
        <v>178</v>
      </c>
      <c r="E18" s="24" t="s">
        <v>178</v>
      </c>
      <c r="F18" s="125">
        <f t="shared" si="0"/>
        <v>0</v>
      </c>
      <c r="G18" s="125"/>
      <c r="H18" s="125"/>
      <c r="I18" s="125"/>
      <c r="J18" s="125"/>
      <c r="K18" s="28"/>
      <c r="L18" s="28"/>
      <c r="M18" s="28"/>
      <c r="N18" s="28"/>
      <c r="O18" s="28"/>
      <c r="P18" s="28"/>
      <c r="Q18" s="28"/>
      <c r="R18" s="28"/>
      <c r="S18" s="28"/>
      <c r="T18" s="28"/>
      <c r="U18" s="28"/>
      <c r="V18" s="28"/>
      <c r="W18" s="28"/>
      <c r="X18" s="28"/>
      <c r="Y18" s="28"/>
      <c r="Z18" s="28"/>
      <c r="AA18" s="28"/>
      <c r="AB18" s="28"/>
      <c r="AC18" s="28"/>
      <c r="AD18" s="28"/>
      <c r="AE18" s="28"/>
      <c r="AF18" s="28"/>
      <c r="AG18" s="28"/>
      <c r="AH18" s="28"/>
      <c r="AI18" s="28"/>
      <c r="AJ18" s="28"/>
      <c r="AK18" s="28"/>
      <c r="AL18" s="28"/>
      <c r="AM18" s="28"/>
      <c r="AN18" s="28"/>
      <c r="AO18" s="28"/>
      <c r="AP18" s="28"/>
      <c r="AQ18" s="28"/>
      <c r="AR18" s="28"/>
      <c r="AS18" s="28"/>
      <c r="AT18" s="28"/>
      <c r="AU18" s="28"/>
      <c r="AV18" s="28"/>
      <c r="AW18" s="28"/>
      <c r="AX18" s="28"/>
      <c r="AY18" s="28"/>
      <c r="AZ18" s="28"/>
      <c r="BA18" s="28"/>
      <c r="BB18" s="28"/>
      <c r="BC18" s="28"/>
      <c r="BD18" s="28"/>
      <c r="BE18" s="28"/>
      <c r="BF18" s="28"/>
      <c r="BG18" s="28"/>
      <c r="BH18" s="28"/>
      <c r="BI18" s="28"/>
      <c r="BJ18" s="28"/>
      <c r="BK18" s="28"/>
      <c r="BL18" s="28"/>
      <c r="BM18" s="28"/>
      <c r="BN18" s="28"/>
      <c r="BO18" s="28"/>
      <c r="BP18" s="28"/>
      <c r="BQ18" s="28"/>
      <c r="BR18" s="28"/>
      <c r="BS18" s="28"/>
      <c r="BT18" s="28"/>
      <c r="BU18" s="28"/>
      <c r="BV18" s="28"/>
      <c r="BW18" s="28"/>
      <c r="BX18" s="28"/>
      <c r="BY18" s="28"/>
      <c r="BZ18" s="28"/>
      <c r="CA18" s="28"/>
      <c r="CB18" s="28"/>
      <c r="CC18" s="28"/>
      <c r="CD18" s="28"/>
      <c r="CE18" s="28"/>
      <c r="CF18" s="28"/>
      <c r="CG18" s="28"/>
      <c r="CH18" s="28"/>
      <c r="CI18" s="28"/>
      <c r="CJ18" s="28"/>
      <c r="CK18" s="28"/>
      <c r="CL18" s="28"/>
      <c r="CM18" s="28"/>
      <c r="CN18" s="28"/>
      <c r="CO18" s="28"/>
      <c r="CP18" s="28"/>
      <c r="CQ18" s="28"/>
      <c r="CR18" s="28"/>
      <c r="CS18" s="28"/>
      <c r="CT18" s="28"/>
      <c r="CU18" s="28"/>
      <c r="CV18" s="28"/>
      <c r="CW18" s="28"/>
      <c r="CX18" s="28"/>
      <c r="CY18" s="28"/>
      <c r="CZ18" s="28"/>
      <c r="DA18" s="28"/>
      <c r="DB18" s="28"/>
      <c r="DC18" s="28"/>
      <c r="DD18" s="28"/>
      <c r="DE18" s="28"/>
      <c r="DF18" s="28"/>
      <c r="DG18" s="28"/>
      <c r="DH18" s="28"/>
      <c r="DI18" s="28"/>
      <c r="DJ18" s="28"/>
      <c r="DK18" s="28"/>
      <c r="DL18" s="28"/>
      <c r="DM18" s="28"/>
      <c r="DN18" s="28"/>
      <c r="DO18" s="28"/>
      <c r="DP18" s="28"/>
      <c r="DQ18" s="28"/>
      <c r="DR18" s="28"/>
      <c r="DS18" s="28"/>
      <c r="DT18" s="28"/>
      <c r="DU18" s="28"/>
      <c r="DV18" s="28"/>
      <c r="DW18" s="28"/>
      <c r="DX18" s="28"/>
      <c r="DY18" s="28"/>
      <c r="DZ18" s="28"/>
      <c r="EA18" s="28"/>
      <c r="EB18" s="28"/>
      <c r="EC18" s="28"/>
      <c r="ED18" s="28"/>
      <c r="EE18" s="28"/>
      <c r="EF18" s="28"/>
      <c r="EG18" s="28"/>
      <c r="EH18" s="28"/>
      <c r="EI18" s="28"/>
      <c r="EJ18" s="28"/>
      <c r="EK18" s="28"/>
      <c r="EL18" s="28"/>
      <c r="EM18" s="28"/>
      <c r="EN18" s="28"/>
      <c r="EO18" s="28"/>
      <c r="EP18" s="28"/>
      <c r="EQ18" s="28"/>
      <c r="ER18" s="28"/>
      <c r="ES18" s="28"/>
      <c r="ET18" s="28"/>
      <c r="EU18" s="28"/>
      <c r="EV18" s="28"/>
      <c r="EW18" s="28"/>
      <c r="EX18" s="28"/>
      <c r="EY18" s="28"/>
      <c r="EZ18" s="28"/>
      <c r="FA18" s="28"/>
      <c r="FB18" s="28"/>
      <c r="FC18" s="28"/>
      <c r="FD18" s="28"/>
      <c r="FE18" s="28"/>
      <c r="FF18" s="28"/>
      <c r="FG18" s="28"/>
      <c r="FH18" s="28"/>
      <c r="FI18" s="28"/>
      <c r="FJ18" s="28"/>
      <c r="FK18" s="28"/>
      <c r="FL18" s="28"/>
      <c r="FM18" s="28"/>
      <c r="FN18" s="28"/>
      <c r="FO18" s="28"/>
      <c r="FP18" s="28"/>
      <c r="FQ18" s="28"/>
      <c r="FR18" s="28"/>
      <c r="FS18" s="28"/>
      <c r="FT18" s="28"/>
      <c r="FU18" s="28"/>
      <c r="FV18" s="28"/>
      <c r="FW18" s="28"/>
      <c r="FX18" s="28"/>
      <c r="FY18" s="28"/>
      <c r="FZ18" s="28"/>
      <c r="GA18" s="28"/>
      <c r="GB18" s="28"/>
      <c r="GC18" s="28"/>
      <c r="GD18" s="28"/>
      <c r="GE18" s="28"/>
      <c r="GF18" s="28"/>
      <c r="GG18" s="28"/>
      <c r="GH18" s="28"/>
      <c r="GI18" s="28"/>
      <c r="GJ18" s="28"/>
      <c r="GK18" s="28"/>
      <c r="GL18" s="28"/>
      <c r="GM18" s="28"/>
      <c r="GN18" s="28"/>
      <c r="GO18" s="28"/>
      <c r="GP18" s="28"/>
      <c r="GQ18" s="28"/>
      <c r="GR18" s="28"/>
      <c r="GS18" s="28"/>
      <c r="GT18" s="28"/>
      <c r="GU18" s="28"/>
      <c r="GV18" s="28"/>
      <c r="GW18" s="28"/>
      <c r="GX18" s="28"/>
      <c r="GY18" s="28"/>
      <c r="GZ18" s="28"/>
      <c r="HA18" s="28"/>
      <c r="HB18" s="28"/>
      <c r="HC18" s="28"/>
      <c r="HD18" s="28"/>
      <c r="HE18" s="28"/>
      <c r="HF18" s="28"/>
      <c r="HG18" s="28"/>
      <c r="HH18" s="28"/>
      <c r="HI18" s="28"/>
      <c r="HJ18" s="28"/>
      <c r="HK18" s="28"/>
      <c r="HL18" s="28"/>
      <c r="HM18" s="28"/>
      <c r="HN18" s="28"/>
      <c r="HO18" s="28"/>
      <c r="HP18" s="28"/>
      <c r="HQ18" s="28"/>
      <c r="HR18" s="28"/>
      <c r="HS18" s="28"/>
      <c r="HT18" s="28"/>
      <c r="HU18" s="28"/>
      <c r="HV18" s="28"/>
      <c r="HW18" s="28"/>
      <c r="HX18" s="28"/>
      <c r="HY18" s="28"/>
      <c r="HZ18" s="28"/>
      <c r="IA18" s="28"/>
      <c r="IB18" s="28"/>
      <c r="IC18" s="28"/>
      <c r="ID18" s="28"/>
      <c r="IE18" s="28"/>
      <c r="IF18" s="28"/>
      <c r="IG18" s="28"/>
      <c r="IH18" s="28"/>
      <c r="II18" s="28"/>
      <c r="IJ18" s="28"/>
      <c r="IK18" s="28"/>
      <c r="IL18" s="28"/>
      <c r="IM18" s="28"/>
      <c r="IN18" s="28"/>
      <c r="IO18" s="28"/>
    </row>
    <row r="19" spans="1:249" x14ac:dyDescent="0.25">
      <c r="A19" s="79" t="s">
        <v>350</v>
      </c>
      <c r="B19" s="77" t="s">
        <v>349</v>
      </c>
      <c r="C19" s="24"/>
      <c r="D19" s="24" t="s">
        <v>178</v>
      </c>
      <c r="E19" s="24" t="s">
        <v>178</v>
      </c>
      <c r="F19" s="125">
        <f t="shared" si="0"/>
        <v>0</v>
      </c>
      <c r="G19" s="125"/>
      <c r="H19" s="125"/>
      <c r="I19" s="125"/>
      <c r="J19" s="125"/>
      <c r="K19" s="35"/>
      <c r="L19" s="35"/>
      <c r="M19" s="35"/>
      <c r="N19" s="35"/>
      <c r="O19" s="35"/>
      <c r="P19" s="35"/>
      <c r="Q19" s="35"/>
      <c r="R19" s="35"/>
      <c r="S19" s="35"/>
      <c r="T19" s="35"/>
      <c r="U19" s="35"/>
      <c r="V19" s="35"/>
      <c r="W19" s="35"/>
      <c r="X19" s="35"/>
      <c r="Y19" s="35"/>
      <c r="Z19" s="35"/>
      <c r="AA19" s="35"/>
      <c r="AB19" s="35"/>
      <c r="AC19" s="35"/>
      <c r="AD19" s="35"/>
      <c r="AE19" s="35"/>
      <c r="AF19" s="35"/>
      <c r="AG19" s="35"/>
      <c r="AH19" s="35"/>
      <c r="AI19" s="35"/>
      <c r="AJ19" s="35"/>
      <c r="AK19" s="35"/>
      <c r="AL19" s="35"/>
      <c r="AM19" s="35"/>
      <c r="AN19" s="35"/>
      <c r="AO19" s="35"/>
      <c r="AP19" s="35"/>
      <c r="AQ19" s="35"/>
      <c r="AR19" s="35"/>
      <c r="AS19" s="35"/>
      <c r="AT19" s="35"/>
      <c r="AU19" s="35"/>
      <c r="AV19" s="35"/>
      <c r="AW19" s="35"/>
      <c r="AX19" s="35"/>
      <c r="AY19" s="35"/>
      <c r="AZ19" s="35"/>
      <c r="BA19" s="35"/>
      <c r="BB19" s="35"/>
      <c r="BC19" s="35"/>
      <c r="BD19" s="35"/>
      <c r="BE19" s="35"/>
      <c r="BF19" s="35"/>
      <c r="BG19" s="35"/>
      <c r="BH19" s="35"/>
      <c r="BI19" s="35"/>
      <c r="BJ19" s="35"/>
      <c r="BK19" s="35"/>
      <c r="BL19" s="35"/>
      <c r="BM19" s="35"/>
      <c r="BN19" s="35"/>
      <c r="BO19" s="35"/>
      <c r="BP19" s="35"/>
      <c r="BQ19" s="35"/>
      <c r="BR19" s="35"/>
      <c r="BS19" s="35"/>
      <c r="BT19" s="35"/>
      <c r="BU19" s="35"/>
      <c r="BV19" s="35"/>
      <c r="BW19" s="35"/>
      <c r="BX19" s="35"/>
      <c r="BY19" s="35"/>
      <c r="BZ19" s="35"/>
      <c r="CA19" s="35"/>
      <c r="CB19" s="35"/>
      <c r="CC19" s="35"/>
      <c r="CD19" s="35"/>
      <c r="CE19" s="35"/>
      <c r="CF19" s="35"/>
      <c r="CG19" s="35"/>
      <c r="CH19" s="35"/>
      <c r="CI19" s="35"/>
      <c r="CJ19" s="35"/>
      <c r="CK19" s="35"/>
      <c r="CL19" s="35"/>
      <c r="CM19" s="35"/>
      <c r="CN19" s="35"/>
      <c r="CO19" s="35"/>
      <c r="CP19" s="35"/>
      <c r="CQ19" s="35"/>
      <c r="CR19" s="35"/>
      <c r="CS19" s="35"/>
      <c r="CT19" s="35"/>
      <c r="CU19" s="35"/>
      <c r="CV19" s="35"/>
      <c r="CW19" s="35"/>
      <c r="CX19" s="35"/>
      <c r="CY19" s="35"/>
      <c r="CZ19" s="35"/>
      <c r="DA19" s="35"/>
      <c r="DB19" s="35"/>
      <c r="DC19" s="35"/>
      <c r="DD19" s="35"/>
      <c r="DE19" s="35"/>
      <c r="DF19" s="35"/>
      <c r="DG19" s="35"/>
      <c r="DH19" s="35"/>
      <c r="DI19" s="35"/>
      <c r="DJ19" s="35"/>
      <c r="DK19" s="35"/>
      <c r="DL19" s="35"/>
      <c r="DM19" s="35"/>
      <c r="DN19" s="35"/>
      <c r="DO19" s="35"/>
      <c r="DP19" s="35"/>
      <c r="DQ19" s="35"/>
      <c r="DR19" s="35"/>
      <c r="DS19" s="35"/>
      <c r="DT19" s="35"/>
      <c r="DU19" s="35"/>
      <c r="DV19" s="35"/>
      <c r="DW19" s="35"/>
      <c r="DX19" s="35"/>
      <c r="DY19" s="35"/>
      <c r="DZ19" s="35"/>
      <c r="EA19" s="35"/>
      <c r="EB19" s="35"/>
      <c r="EC19" s="35"/>
      <c r="ED19" s="35"/>
      <c r="EE19" s="35"/>
      <c r="EF19" s="35"/>
      <c r="EG19" s="35"/>
      <c r="EH19" s="35"/>
      <c r="EI19" s="35"/>
      <c r="EJ19" s="35"/>
      <c r="EK19" s="35"/>
      <c r="EL19" s="35"/>
      <c r="EM19" s="35"/>
      <c r="EN19" s="35"/>
      <c r="EO19" s="35"/>
      <c r="EP19" s="35"/>
      <c r="EQ19" s="35"/>
      <c r="ER19" s="35"/>
      <c r="ES19" s="35"/>
      <c r="ET19" s="35"/>
      <c r="EU19" s="35"/>
      <c r="EV19" s="35"/>
      <c r="EW19" s="35"/>
      <c r="EX19" s="35"/>
      <c r="EY19" s="35"/>
      <c r="EZ19" s="35"/>
      <c r="FA19" s="35"/>
      <c r="FB19" s="35"/>
      <c r="FC19" s="35"/>
      <c r="FD19" s="35"/>
      <c r="FE19" s="35"/>
      <c r="FF19" s="35"/>
      <c r="FG19" s="35"/>
      <c r="FH19" s="35"/>
      <c r="FI19" s="35"/>
      <c r="FJ19" s="35"/>
      <c r="FK19" s="35"/>
      <c r="FL19" s="35"/>
      <c r="FM19" s="35"/>
      <c r="FN19" s="35"/>
      <c r="FO19" s="35"/>
      <c r="FP19" s="35"/>
      <c r="FQ19" s="35"/>
      <c r="FR19" s="35"/>
      <c r="FS19" s="35"/>
      <c r="FT19" s="35"/>
      <c r="FU19" s="35"/>
      <c r="FV19" s="35"/>
      <c r="FW19" s="35"/>
      <c r="FX19" s="35"/>
      <c r="FY19" s="35"/>
      <c r="FZ19" s="35"/>
      <c r="GA19" s="35"/>
      <c r="GB19" s="35"/>
      <c r="GC19" s="35"/>
      <c r="GD19" s="35"/>
      <c r="GE19" s="35"/>
      <c r="GF19" s="35"/>
      <c r="GG19" s="35"/>
      <c r="GH19" s="35"/>
      <c r="GI19" s="35"/>
      <c r="GJ19" s="35"/>
      <c r="GK19" s="35"/>
      <c r="GL19" s="35"/>
      <c r="GM19" s="35"/>
      <c r="GN19" s="35"/>
      <c r="GO19" s="35"/>
      <c r="GP19" s="35"/>
      <c r="GQ19" s="35"/>
      <c r="GR19" s="35"/>
      <c r="GS19" s="35"/>
      <c r="GT19" s="35"/>
      <c r="GU19" s="35"/>
      <c r="GV19" s="35"/>
      <c r="GW19" s="35"/>
      <c r="GX19" s="35"/>
      <c r="GY19" s="35"/>
      <c r="GZ19" s="35"/>
      <c r="HA19" s="35"/>
      <c r="HB19" s="35"/>
      <c r="HC19" s="35"/>
      <c r="HD19" s="35"/>
      <c r="HE19" s="35"/>
      <c r="HF19" s="35"/>
      <c r="HG19" s="35"/>
      <c r="HH19" s="35"/>
      <c r="HI19" s="35"/>
      <c r="HJ19" s="35"/>
      <c r="HK19" s="35"/>
      <c r="HL19" s="35"/>
      <c r="HM19" s="35"/>
      <c r="HN19" s="35"/>
      <c r="HO19" s="35"/>
      <c r="HP19" s="35"/>
      <c r="HQ19" s="35"/>
      <c r="HR19" s="35"/>
      <c r="HS19" s="35"/>
      <c r="HT19" s="35"/>
      <c r="HU19" s="35"/>
      <c r="HV19" s="35"/>
      <c r="HW19" s="35"/>
      <c r="HX19" s="35"/>
      <c r="HY19" s="35"/>
      <c r="HZ19" s="35"/>
      <c r="IA19" s="35"/>
      <c r="IB19" s="35"/>
      <c r="IC19" s="35"/>
      <c r="ID19" s="35"/>
      <c r="IE19" s="35"/>
      <c r="IF19" s="35"/>
      <c r="IG19" s="35"/>
      <c r="IH19" s="35"/>
      <c r="II19" s="35"/>
      <c r="IJ19" s="35"/>
      <c r="IK19" s="35"/>
      <c r="IL19" s="35"/>
      <c r="IM19" s="35"/>
      <c r="IN19" s="35"/>
      <c r="IO19" s="35"/>
    </row>
    <row r="20" spans="1:249" ht="24.75" customHeight="1" x14ac:dyDescent="0.25">
      <c r="A20" s="80" t="s">
        <v>175</v>
      </c>
      <c r="B20" s="81" t="s">
        <v>176</v>
      </c>
      <c r="C20" s="82" t="s">
        <v>177</v>
      </c>
      <c r="D20" s="82" t="s">
        <v>178</v>
      </c>
      <c r="E20" s="82" t="s">
        <v>178</v>
      </c>
      <c r="F20" s="129">
        <f>G20+H20+I20</f>
        <v>84228541.239999995</v>
      </c>
      <c r="G20" s="129">
        <f>G22+G48+G67+G70+G78+G85+G88+G119+G123+G124</f>
        <v>53358600</v>
      </c>
      <c r="H20" s="129">
        <f>H22+H48+H67+H70+H78+H85+H88+H119+H123+H124</f>
        <v>14571888.549999999</v>
      </c>
      <c r="I20" s="129">
        <f>I22+I48+I67+I70+I78+I85+I88+I119+I123+I124</f>
        <v>16298052.690000001</v>
      </c>
      <c r="J20" s="129">
        <f>J22+J48+J67+J70+J78+J85+J88+J119+J123+J124</f>
        <v>16800</v>
      </c>
      <c r="K20" s="35"/>
      <c r="L20" s="35"/>
      <c r="M20" s="35"/>
      <c r="N20" s="35"/>
      <c r="O20" s="35"/>
      <c r="P20" s="35"/>
      <c r="Q20" s="35"/>
      <c r="R20" s="35"/>
      <c r="S20" s="35"/>
      <c r="T20" s="35"/>
      <c r="U20" s="35"/>
      <c r="V20" s="35"/>
      <c r="W20" s="35"/>
      <c r="X20" s="35"/>
      <c r="Y20" s="35"/>
      <c r="Z20" s="35"/>
      <c r="AA20" s="35"/>
      <c r="AB20" s="35"/>
      <c r="AC20" s="35"/>
      <c r="AD20" s="35"/>
      <c r="AE20" s="35"/>
      <c r="AF20" s="35"/>
      <c r="AG20" s="35"/>
      <c r="AH20" s="35"/>
      <c r="AI20" s="35"/>
      <c r="AJ20" s="35"/>
      <c r="AK20" s="35"/>
      <c r="AL20" s="35"/>
      <c r="AM20" s="35"/>
      <c r="AN20" s="35"/>
      <c r="AO20" s="35"/>
      <c r="AP20" s="35"/>
      <c r="AQ20" s="35"/>
      <c r="AR20" s="35"/>
      <c r="AS20" s="35"/>
      <c r="AT20" s="35"/>
      <c r="AU20" s="35"/>
      <c r="AV20" s="35"/>
      <c r="AW20" s="35"/>
      <c r="AX20" s="35"/>
      <c r="AY20" s="35"/>
      <c r="AZ20" s="35"/>
      <c r="BA20" s="35"/>
      <c r="BB20" s="35"/>
      <c r="BC20" s="35"/>
      <c r="BD20" s="35"/>
      <c r="BE20" s="35"/>
      <c r="BF20" s="35"/>
      <c r="BG20" s="35"/>
      <c r="BH20" s="35"/>
      <c r="BI20" s="35"/>
      <c r="BJ20" s="35"/>
      <c r="BK20" s="35"/>
      <c r="BL20" s="35"/>
      <c r="BM20" s="35"/>
      <c r="BN20" s="35"/>
      <c r="BO20" s="35"/>
      <c r="BP20" s="35"/>
      <c r="BQ20" s="35"/>
      <c r="BR20" s="35"/>
      <c r="BS20" s="35"/>
      <c r="BT20" s="35"/>
      <c r="BU20" s="35"/>
      <c r="BV20" s="35"/>
      <c r="BW20" s="35"/>
      <c r="BX20" s="35"/>
      <c r="BY20" s="35"/>
      <c r="BZ20" s="35"/>
      <c r="CA20" s="35"/>
      <c r="CB20" s="35"/>
      <c r="CC20" s="35"/>
      <c r="CD20" s="35"/>
      <c r="CE20" s="35"/>
      <c r="CF20" s="35"/>
      <c r="CG20" s="35"/>
      <c r="CH20" s="35"/>
      <c r="CI20" s="35"/>
      <c r="CJ20" s="35"/>
      <c r="CK20" s="35"/>
      <c r="CL20" s="35"/>
      <c r="CM20" s="35"/>
      <c r="CN20" s="35"/>
      <c r="CO20" s="35"/>
      <c r="CP20" s="35"/>
      <c r="CQ20" s="35"/>
      <c r="CR20" s="35"/>
      <c r="CS20" s="35"/>
      <c r="CT20" s="35"/>
      <c r="CU20" s="35"/>
      <c r="CV20" s="35"/>
      <c r="CW20" s="35"/>
      <c r="CX20" s="35"/>
      <c r="CY20" s="35"/>
      <c r="CZ20" s="35"/>
      <c r="DA20" s="35"/>
      <c r="DB20" s="35"/>
      <c r="DC20" s="35"/>
      <c r="DD20" s="35"/>
      <c r="DE20" s="35"/>
      <c r="DF20" s="35"/>
      <c r="DG20" s="35"/>
      <c r="DH20" s="35"/>
      <c r="DI20" s="35"/>
      <c r="DJ20" s="35"/>
      <c r="DK20" s="35"/>
      <c r="DL20" s="35"/>
      <c r="DM20" s="35"/>
      <c r="DN20" s="35"/>
      <c r="DO20" s="35"/>
      <c r="DP20" s="35"/>
      <c r="DQ20" s="35"/>
      <c r="DR20" s="35"/>
      <c r="DS20" s="35"/>
      <c r="DT20" s="35"/>
      <c r="DU20" s="35"/>
      <c r="DV20" s="35"/>
      <c r="DW20" s="35"/>
      <c r="DX20" s="35"/>
      <c r="DY20" s="35"/>
      <c r="DZ20" s="35"/>
      <c r="EA20" s="35"/>
      <c r="EB20" s="35"/>
      <c r="EC20" s="35"/>
      <c r="ED20" s="35"/>
      <c r="EE20" s="35"/>
      <c r="EF20" s="35"/>
      <c r="EG20" s="35"/>
      <c r="EH20" s="35"/>
      <c r="EI20" s="35"/>
      <c r="EJ20" s="35"/>
      <c r="EK20" s="35"/>
      <c r="EL20" s="35"/>
      <c r="EM20" s="35"/>
      <c r="EN20" s="35"/>
      <c r="EO20" s="35"/>
      <c r="EP20" s="35"/>
      <c r="EQ20" s="35"/>
      <c r="ER20" s="35"/>
      <c r="ES20" s="35"/>
      <c r="ET20" s="35"/>
      <c r="EU20" s="35"/>
      <c r="EV20" s="35"/>
      <c r="EW20" s="35"/>
      <c r="EX20" s="35"/>
      <c r="EY20" s="35"/>
      <c r="EZ20" s="35"/>
      <c r="FA20" s="35"/>
      <c r="FB20" s="35"/>
      <c r="FC20" s="35"/>
      <c r="FD20" s="35"/>
      <c r="FE20" s="35"/>
      <c r="FF20" s="35"/>
      <c r="FG20" s="35"/>
      <c r="FH20" s="35"/>
      <c r="FI20" s="35"/>
      <c r="FJ20" s="35"/>
      <c r="FK20" s="35"/>
      <c r="FL20" s="35"/>
      <c r="FM20" s="35"/>
      <c r="FN20" s="35"/>
      <c r="FO20" s="35"/>
      <c r="FP20" s="35"/>
      <c r="FQ20" s="35"/>
      <c r="FR20" s="35"/>
      <c r="FS20" s="35"/>
      <c r="FT20" s="35"/>
      <c r="FU20" s="35"/>
      <c r="FV20" s="35"/>
      <c r="FW20" s="35"/>
      <c r="FX20" s="35"/>
      <c r="FY20" s="35"/>
      <c r="FZ20" s="35"/>
      <c r="GA20" s="35"/>
      <c r="GB20" s="35"/>
      <c r="GC20" s="35"/>
      <c r="GD20" s="35"/>
      <c r="GE20" s="35"/>
      <c r="GF20" s="35"/>
      <c r="GG20" s="35"/>
      <c r="GH20" s="35"/>
      <c r="GI20" s="35"/>
      <c r="GJ20" s="35"/>
      <c r="GK20" s="35"/>
      <c r="GL20" s="35"/>
      <c r="GM20" s="35"/>
      <c r="GN20" s="35"/>
      <c r="GO20" s="35"/>
      <c r="GP20" s="35"/>
      <c r="GQ20" s="35"/>
      <c r="GR20" s="35"/>
      <c r="GS20" s="35"/>
      <c r="GT20" s="35"/>
      <c r="GU20" s="35"/>
      <c r="GV20" s="35"/>
      <c r="GW20" s="35"/>
      <c r="GX20" s="35"/>
      <c r="GY20" s="35"/>
      <c r="GZ20" s="35"/>
      <c r="HA20" s="35"/>
      <c r="HB20" s="35"/>
      <c r="HC20" s="35"/>
      <c r="HD20" s="35"/>
      <c r="HE20" s="35"/>
      <c r="HF20" s="35"/>
      <c r="HG20" s="35"/>
      <c r="HH20" s="35"/>
      <c r="HI20" s="35"/>
      <c r="HJ20" s="35"/>
      <c r="HK20" s="35"/>
      <c r="HL20" s="35"/>
      <c r="HM20" s="35"/>
      <c r="HN20" s="35"/>
      <c r="HO20" s="35"/>
      <c r="HP20" s="35"/>
      <c r="HQ20" s="35"/>
      <c r="HR20" s="35"/>
      <c r="HS20" s="35"/>
      <c r="HT20" s="35"/>
      <c r="HU20" s="35"/>
      <c r="HV20" s="35"/>
      <c r="HW20" s="35"/>
      <c r="HX20" s="35"/>
      <c r="HY20" s="35"/>
      <c r="HZ20" s="35"/>
      <c r="IA20" s="35"/>
      <c r="IB20" s="35"/>
      <c r="IC20" s="35"/>
      <c r="ID20" s="35"/>
      <c r="IE20" s="35"/>
      <c r="IF20" s="35"/>
      <c r="IG20" s="35"/>
      <c r="IH20" s="35"/>
      <c r="II20" s="35"/>
      <c r="IJ20" s="35"/>
      <c r="IK20" s="35"/>
      <c r="IL20" s="35"/>
      <c r="IM20" s="35"/>
      <c r="IN20" s="35"/>
      <c r="IO20" s="35"/>
    </row>
    <row r="21" spans="1:249" x14ac:dyDescent="0.25">
      <c r="A21" s="27" t="s">
        <v>1</v>
      </c>
      <c r="B21" s="274" t="s">
        <v>178</v>
      </c>
      <c r="C21" s="277" t="s">
        <v>178</v>
      </c>
      <c r="D21" s="277" t="s">
        <v>178</v>
      </c>
      <c r="E21" s="277" t="s">
        <v>178</v>
      </c>
      <c r="F21" s="278"/>
      <c r="G21" s="278"/>
      <c r="H21" s="278"/>
      <c r="I21" s="278"/>
      <c r="J21" s="278"/>
      <c r="K21" s="35"/>
      <c r="L21" s="35"/>
      <c r="M21" s="35"/>
      <c r="N21" s="35"/>
      <c r="O21" s="35"/>
      <c r="P21" s="35"/>
      <c r="Q21" s="35"/>
      <c r="R21" s="35"/>
      <c r="S21" s="35"/>
      <c r="T21" s="35"/>
      <c r="U21" s="35"/>
      <c r="V21" s="35"/>
      <c r="W21" s="35"/>
      <c r="X21" s="35"/>
      <c r="Y21" s="35"/>
      <c r="Z21" s="35"/>
      <c r="AA21" s="35"/>
      <c r="AB21" s="35"/>
      <c r="AC21" s="35"/>
      <c r="AD21" s="35"/>
      <c r="AE21" s="35"/>
      <c r="AF21" s="35"/>
      <c r="AG21" s="35"/>
      <c r="AH21" s="35"/>
      <c r="AI21" s="35"/>
      <c r="AJ21" s="35"/>
      <c r="AK21" s="35"/>
      <c r="AL21" s="35"/>
      <c r="AM21" s="35"/>
      <c r="AN21" s="35"/>
      <c r="AO21" s="35"/>
      <c r="AP21" s="35"/>
      <c r="AQ21" s="35"/>
      <c r="AR21" s="35"/>
      <c r="AS21" s="35"/>
      <c r="AT21" s="35"/>
      <c r="AU21" s="35"/>
      <c r="AV21" s="35"/>
      <c r="AW21" s="35"/>
      <c r="AX21" s="35"/>
      <c r="AY21" s="35"/>
      <c r="AZ21" s="35"/>
      <c r="BA21" s="35"/>
      <c r="BB21" s="35"/>
      <c r="BC21" s="35"/>
      <c r="BD21" s="35"/>
      <c r="BE21" s="35"/>
      <c r="BF21" s="35"/>
      <c r="BG21" s="35"/>
      <c r="BH21" s="35"/>
      <c r="BI21" s="35"/>
      <c r="BJ21" s="35"/>
      <c r="BK21" s="35"/>
      <c r="BL21" s="35"/>
      <c r="BM21" s="35"/>
      <c r="BN21" s="35"/>
      <c r="BO21" s="35"/>
      <c r="BP21" s="35"/>
      <c r="BQ21" s="35"/>
      <c r="BR21" s="35"/>
      <c r="BS21" s="35"/>
      <c r="BT21" s="35"/>
      <c r="BU21" s="35"/>
      <c r="BV21" s="35"/>
      <c r="BW21" s="35"/>
      <c r="BX21" s="35"/>
      <c r="BY21" s="35"/>
      <c r="BZ21" s="35"/>
      <c r="CA21" s="35"/>
      <c r="CB21" s="35"/>
      <c r="CC21" s="35"/>
      <c r="CD21" s="35"/>
      <c r="CE21" s="35"/>
      <c r="CF21" s="35"/>
      <c r="CG21" s="35"/>
      <c r="CH21" s="35"/>
      <c r="CI21" s="35"/>
      <c r="CJ21" s="35"/>
      <c r="CK21" s="35"/>
      <c r="CL21" s="35"/>
      <c r="CM21" s="35"/>
      <c r="CN21" s="35"/>
      <c r="CO21" s="35"/>
      <c r="CP21" s="35"/>
      <c r="CQ21" s="35"/>
      <c r="CR21" s="35"/>
      <c r="CS21" s="35"/>
      <c r="CT21" s="35"/>
      <c r="CU21" s="35"/>
      <c r="CV21" s="35"/>
      <c r="CW21" s="35"/>
      <c r="CX21" s="35"/>
      <c r="CY21" s="35"/>
      <c r="CZ21" s="35"/>
      <c r="DA21" s="35"/>
      <c r="DB21" s="35"/>
      <c r="DC21" s="35"/>
      <c r="DD21" s="35"/>
      <c r="DE21" s="35"/>
      <c r="DF21" s="35"/>
      <c r="DG21" s="35"/>
      <c r="DH21" s="35"/>
      <c r="DI21" s="35"/>
      <c r="DJ21" s="35"/>
      <c r="DK21" s="35"/>
      <c r="DL21" s="35"/>
      <c r="DM21" s="35"/>
      <c r="DN21" s="35"/>
      <c r="DO21" s="35"/>
      <c r="DP21" s="35"/>
      <c r="DQ21" s="35"/>
      <c r="DR21" s="35"/>
      <c r="DS21" s="35"/>
      <c r="DT21" s="35"/>
      <c r="DU21" s="35"/>
      <c r="DV21" s="35"/>
      <c r="DW21" s="35"/>
      <c r="DX21" s="35"/>
      <c r="DY21" s="35"/>
      <c r="DZ21" s="35"/>
      <c r="EA21" s="35"/>
      <c r="EB21" s="35"/>
      <c r="EC21" s="35"/>
      <c r="ED21" s="35"/>
      <c r="EE21" s="35"/>
      <c r="EF21" s="35"/>
      <c r="EG21" s="35"/>
      <c r="EH21" s="35"/>
      <c r="EI21" s="35"/>
      <c r="EJ21" s="35"/>
      <c r="EK21" s="35"/>
      <c r="EL21" s="35"/>
      <c r="EM21" s="35"/>
      <c r="EN21" s="35"/>
      <c r="EO21" s="35"/>
      <c r="EP21" s="35"/>
      <c r="EQ21" s="35"/>
      <c r="ER21" s="35"/>
      <c r="ES21" s="35"/>
      <c r="ET21" s="35"/>
      <c r="EU21" s="35"/>
      <c r="EV21" s="35"/>
      <c r="EW21" s="35"/>
      <c r="EX21" s="35"/>
      <c r="EY21" s="35"/>
      <c r="EZ21" s="35"/>
      <c r="FA21" s="35"/>
      <c r="FB21" s="35"/>
      <c r="FC21" s="35"/>
      <c r="FD21" s="35"/>
      <c r="FE21" s="35"/>
      <c r="FF21" s="35"/>
      <c r="FG21" s="35"/>
      <c r="FH21" s="35"/>
      <c r="FI21" s="35"/>
      <c r="FJ21" s="35"/>
      <c r="FK21" s="35"/>
      <c r="FL21" s="35"/>
      <c r="FM21" s="35"/>
      <c r="FN21" s="35"/>
      <c r="FO21" s="35"/>
      <c r="FP21" s="35"/>
      <c r="FQ21" s="35"/>
      <c r="FR21" s="35"/>
      <c r="FS21" s="35"/>
      <c r="FT21" s="35"/>
      <c r="FU21" s="35"/>
      <c r="FV21" s="35"/>
      <c r="FW21" s="35"/>
      <c r="FX21" s="35"/>
      <c r="FY21" s="35"/>
      <c r="FZ21" s="35"/>
      <c r="GA21" s="35"/>
      <c r="GB21" s="35"/>
      <c r="GC21" s="35"/>
      <c r="GD21" s="35"/>
      <c r="GE21" s="35"/>
      <c r="GF21" s="35"/>
      <c r="GG21" s="35"/>
      <c r="GH21" s="35"/>
      <c r="GI21" s="35"/>
      <c r="GJ21" s="35"/>
      <c r="GK21" s="35"/>
      <c r="GL21" s="35"/>
      <c r="GM21" s="35"/>
      <c r="GN21" s="35"/>
      <c r="GO21" s="35"/>
      <c r="GP21" s="35"/>
      <c r="GQ21" s="35"/>
      <c r="GR21" s="35"/>
      <c r="GS21" s="35"/>
      <c r="GT21" s="35"/>
      <c r="GU21" s="35"/>
      <c r="GV21" s="35"/>
      <c r="GW21" s="35"/>
      <c r="GX21" s="35"/>
      <c r="GY21" s="35"/>
      <c r="GZ21" s="35"/>
      <c r="HA21" s="35"/>
      <c r="HB21" s="35"/>
      <c r="HC21" s="35"/>
      <c r="HD21" s="35"/>
      <c r="HE21" s="35"/>
      <c r="HF21" s="35"/>
      <c r="HG21" s="35"/>
      <c r="HH21" s="35"/>
      <c r="HI21" s="35"/>
      <c r="HJ21" s="35"/>
      <c r="HK21" s="35"/>
      <c r="HL21" s="35"/>
      <c r="HM21" s="35"/>
      <c r="HN21" s="35"/>
      <c r="HO21" s="35"/>
      <c r="HP21" s="35"/>
      <c r="HQ21" s="35"/>
      <c r="HR21" s="35"/>
      <c r="HS21" s="35"/>
      <c r="HT21" s="35"/>
      <c r="HU21" s="35"/>
      <c r="HV21" s="35"/>
      <c r="HW21" s="35"/>
      <c r="HX21" s="35"/>
      <c r="HY21" s="35"/>
      <c r="HZ21" s="35"/>
      <c r="IA21" s="35"/>
      <c r="IB21" s="35"/>
      <c r="IC21" s="35"/>
      <c r="ID21" s="35"/>
      <c r="IE21" s="35"/>
      <c r="IF21" s="35"/>
      <c r="IG21" s="35"/>
      <c r="IH21" s="35"/>
      <c r="II21" s="35"/>
      <c r="IJ21" s="35"/>
      <c r="IK21" s="35"/>
      <c r="IL21" s="35"/>
      <c r="IM21" s="35"/>
      <c r="IN21" s="35"/>
      <c r="IO21" s="35"/>
    </row>
    <row r="22" spans="1:249" x14ac:dyDescent="0.25">
      <c r="A22" s="29" t="s">
        <v>179</v>
      </c>
      <c r="B22" s="30" t="s">
        <v>180</v>
      </c>
      <c r="C22" s="31" t="s">
        <v>181</v>
      </c>
      <c r="D22" s="31" t="s">
        <v>182</v>
      </c>
      <c r="E22" s="31" t="s">
        <v>178</v>
      </c>
      <c r="F22" s="279">
        <f>G22+H22+I22+J22</f>
        <v>55919690.5</v>
      </c>
      <c r="G22" s="279">
        <f>G24+G35+G40+G43</f>
        <v>46196200</v>
      </c>
      <c r="H22" s="279">
        <f>H24+H35+H40+H43</f>
        <v>2496332.9</v>
      </c>
      <c r="I22" s="279">
        <f>I24+I35+I40+I43</f>
        <v>7227157.5999999996</v>
      </c>
      <c r="J22" s="279">
        <f>J24+J35+J40+J43</f>
        <v>0</v>
      </c>
      <c r="K22" s="28"/>
      <c r="L22" s="28"/>
      <c r="M22" s="28"/>
      <c r="N22" s="28"/>
      <c r="O22" s="28"/>
      <c r="P22" s="28"/>
      <c r="Q22" s="28"/>
      <c r="R22" s="28"/>
      <c r="S22" s="28"/>
      <c r="T22" s="28"/>
      <c r="U22" s="28"/>
      <c r="V22" s="28"/>
      <c r="W22" s="28"/>
      <c r="X22" s="28"/>
      <c r="Y22" s="28"/>
      <c r="Z22" s="28"/>
      <c r="AA22" s="28"/>
      <c r="AB22" s="28"/>
      <c r="AC22" s="28"/>
      <c r="AD22" s="28"/>
      <c r="AE22" s="28"/>
      <c r="AF22" s="28"/>
      <c r="AG22" s="28"/>
      <c r="AH22" s="28"/>
      <c r="AI22" s="28"/>
      <c r="AJ22" s="28"/>
      <c r="AK22" s="28"/>
      <c r="AL22" s="28"/>
      <c r="AM22" s="28"/>
      <c r="AN22" s="28"/>
      <c r="AO22" s="28"/>
      <c r="AP22" s="28"/>
      <c r="AQ22" s="28"/>
      <c r="AR22" s="28"/>
      <c r="AS22" s="28"/>
      <c r="AT22" s="28"/>
      <c r="AU22" s="28"/>
      <c r="AV22" s="28"/>
      <c r="AW22" s="28"/>
      <c r="AX22" s="28"/>
      <c r="AY22" s="28"/>
      <c r="AZ22" s="28"/>
      <c r="BA22" s="28"/>
      <c r="BB22" s="28"/>
      <c r="BC22" s="28"/>
      <c r="BD22" s="28"/>
      <c r="BE22" s="28"/>
      <c r="BF22" s="28"/>
      <c r="BG22" s="28"/>
      <c r="BH22" s="28"/>
      <c r="BI22" s="28"/>
      <c r="BJ22" s="28"/>
      <c r="BK22" s="28"/>
      <c r="BL22" s="28"/>
      <c r="BM22" s="28"/>
      <c r="BN22" s="28"/>
      <c r="BO22" s="28"/>
      <c r="BP22" s="28"/>
      <c r="BQ22" s="28"/>
      <c r="BR22" s="28"/>
      <c r="BS22" s="28"/>
      <c r="BT22" s="28"/>
      <c r="BU22" s="28"/>
      <c r="BV22" s="28"/>
      <c r="BW22" s="28"/>
      <c r="BX22" s="28"/>
      <c r="BY22" s="28"/>
      <c r="BZ22" s="28"/>
      <c r="CA22" s="28"/>
      <c r="CB22" s="28"/>
      <c r="CC22" s="28"/>
      <c r="CD22" s="28"/>
      <c r="CE22" s="28"/>
      <c r="CF22" s="28"/>
      <c r="CG22" s="28"/>
      <c r="CH22" s="28"/>
      <c r="CI22" s="28"/>
      <c r="CJ22" s="28"/>
      <c r="CK22" s="28"/>
      <c r="CL22" s="28"/>
      <c r="CM22" s="28"/>
      <c r="CN22" s="28"/>
      <c r="CO22" s="28"/>
      <c r="CP22" s="28"/>
      <c r="CQ22" s="28"/>
      <c r="CR22" s="28"/>
      <c r="CS22" s="28"/>
      <c r="CT22" s="28"/>
      <c r="CU22" s="28"/>
      <c r="CV22" s="28"/>
      <c r="CW22" s="28"/>
      <c r="CX22" s="28"/>
      <c r="CY22" s="28"/>
      <c r="CZ22" s="28"/>
      <c r="DA22" s="28"/>
      <c r="DB22" s="28"/>
      <c r="DC22" s="28"/>
      <c r="DD22" s="28"/>
      <c r="DE22" s="28"/>
      <c r="DF22" s="28"/>
      <c r="DG22" s="28"/>
      <c r="DH22" s="28"/>
      <c r="DI22" s="28"/>
      <c r="DJ22" s="28"/>
      <c r="DK22" s="28"/>
      <c r="DL22" s="28"/>
      <c r="DM22" s="28"/>
      <c r="DN22" s="28"/>
      <c r="DO22" s="28"/>
      <c r="DP22" s="28"/>
      <c r="DQ22" s="28"/>
      <c r="DR22" s="28"/>
      <c r="DS22" s="28"/>
      <c r="DT22" s="28"/>
      <c r="DU22" s="28"/>
      <c r="DV22" s="28"/>
      <c r="DW22" s="28"/>
      <c r="DX22" s="28"/>
      <c r="DY22" s="28"/>
      <c r="DZ22" s="28"/>
      <c r="EA22" s="28"/>
      <c r="EB22" s="28"/>
      <c r="EC22" s="28"/>
      <c r="ED22" s="28"/>
      <c r="EE22" s="28"/>
      <c r="EF22" s="28"/>
      <c r="EG22" s="28"/>
      <c r="EH22" s="28"/>
      <c r="EI22" s="28"/>
      <c r="EJ22" s="28"/>
      <c r="EK22" s="28"/>
      <c r="EL22" s="28"/>
      <c r="EM22" s="28"/>
      <c r="EN22" s="28"/>
      <c r="EO22" s="28"/>
      <c r="EP22" s="28"/>
      <c r="EQ22" s="28"/>
      <c r="ER22" s="28"/>
      <c r="ES22" s="28"/>
      <c r="ET22" s="28"/>
      <c r="EU22" s="28"/>
      <c r="EV22" s="28"/>
      <c r="EW22" s="28"/>
      <c r="EX22" s="28"/>
      <c r="EY22" s="28"/>
      <c r="EZ22" s="28"/>
      <c r="FA22" s="28"/>
      <c r="FB22" s="28"/>
      <c r="FC22" s="28"/>
      <c r="FD22" s="28"/>
      <c r="FE22" s="28"/>
      <c r="FF22" s="28"/>
      <c r="FG22" s="28"/>
      <c r="FH22" s="28"/>
      <c r="FI22" s="28"/>
      <c r="FJ22" s="28"/>
      <c r="FK22" s="28"/>
      <c r="FL22" s="28"/>
      <c r="FM22" s="28"/>
      <c r="FN22" s="28"/>
      <c r="FO22" s="28"/>
      <c r="FP22" s="28"/>
      <c r="FQ22" s="28"/>
      <c r="FR22" s="28"/>
      <c r="FS22" s="28"/>
      <c r="FT22" s="28"/>
      <c r="FU22" s="28"/>
      <c r="FV22" s="28"/>
      <c r="FW22" s="28"/>
      <c r="FX22" s="28"/>
      <c r="FY22" s="28"/>
      <c r="FZ22" s="28"/>
      <c r="GA22" s="28"/>
      <c r="GB22" s="28"/>
      <c r="GC22" s="28"/>
      <c r="GD22" s="28"/>
      <c r="GE22" s="28"/>
      <c r="GF22" s="28"/>
      <c r="GG22" s="28"/>
      <c r="GH22" s="28"/>
      <c r="GI22" s="28"/>
      <c r="GJ22" s="28"/>
      <c r="GK22" s="28"/>
      <c r="GL22" s="28"/>
      <c r="GM22" s="28"/>
      <c r="GN22" s="28"/>
      <c r="GO22" s="28"/>
      <c r="GP22" s="28"/>
      <c r="GQ22" s="28"/>
      <c r="GR22" s="28"/>
      <c r="GS22" s="28"/>
      <c r="GT22" s="28"/>
      <c r="GU22" s="28"/>
      <c r="GV22" s="28"/>
      <c r="GW22" s="28"/>
      <c r="GX22" s="28"/>
      <c r="GY22" s="28"/>
      <c r="GZ22" s="28"/>
      <c r="HA22" s="28"/>
      <c r="HB22" s="28"/>
      <c r="HC22" s="28"/>
      <c r="HD22" s="28"/>
      <c r="HE22" s="28"/>
      <c r="HF22" s="28"/>
      <c r="HG22" s="28"/>
      <c r="HH22" s="28"/>
      <c r="HI22" s="28"/>
      <c r="HJ22" s="28"/>
      <c r="HK22" s="28"/>
      <c r="HL22" s="28"/>
      <c r="HM22" s="28"/>
      <c r="HN22" s="28"/>
      <c r="HO22" s="28"/>
      <c r="HP22" s="28"/>
      <c r="HQ22" s="28"/>
      <c r="HR22" s="28"/>
      <c r="HS22" s="28"/>
      <c r="HT22" s="28"/>
      <c r="HU22" s="28"/>
      <c r="HV22" s="28"/>
      <c r="HW22" s="28"/>
      <c r="HX22" s="28"/>
      <c r="HY22" s="28"/>
      <c r="HZ22" s="28"/>
      <c r="IA22" s="28"/>
      <c r="IB22" s="28"/>
      <c r="IC22" s="28"/>
      <c r="ID22" s="28"/>
      <c r="IE22" s="28"/>
      <c r="IF22" s="28"/>
      <c r="IG22" s="28"/>
      <c r="IH22" s="28"/>
      <c r="II22" s="28"/>
      <c r="IJ22" s="28"/>
      <c r="IK22" s="28"/>
      <c r="IL22" s="28"/>
      <c r="IM22" s="28"/>
      <c r="IN22" s="28"/>
      <c r="IO22" s="28"/>
    </row>
    <row r="23" spans="1:249" x14ac:dyDescent="0.25">
      <c r="A23" s="27" t="s">
        <v>1</v>
      </c>
      <c r="B23" s="274" t="s">
        <v>178</v>
      </c>
      <c r="C23" s="277" t="s">
        <v>178</v>
      </c>
      <c r="D23" s="277" t="s">
        <v>178</v>
      </c>
      <c r="E23" s="277" t="s">
        <v>178</v>
      </c>
      <c r="F23" s="277" t="s">
        <v>178</v>
      </c>
      <c r="G23" s="277" t="s">
        <v>178</v>
      </c>
      <c r="H23" s="277" t="s">
        <v>178</v>
      </c>
      <c r="I23" s="277" t="s">
        <v>178</v>
      </c>
      <c r="J23" s="277" t="s">
        <v>178</v>
      </c>
      <c r="K23" s="35"/>
      <c r="L23" s="35"/>
      <c r="M23" s="35"/>
      <c r="N23" s="35"/>
      <c r="O23" s="35"/>
      <c r="P23" s="35"/>
      <c r="Q23" s="35"/>
      <c r="R23" s="35"/>
      <c r="S23" s="35"/>
      <c r="T23" s="35"/>
      <c r="U23" s="35"/>
      <c r="V23" s="35"/>
      <c r="W23" s="35"/>
      <c r="X23" s="35"/>
      <c r="Y23" s="35"/>
      <c r="Z23" s="35"/>
      <c r="AA23" s="35"/>
      <c r="AB23" s="35"/>
      <c r="AC23" s="35"/>
      <c r="AD23" s="35"/>
      <c r="AE23" s="35"/>
      <c r="AF23" s="35"/>
      <c r="AG23" s="35"/>
      <c r="AH23" s="35"/>
      <c r="AI23" s="35"/>
      <c r="AJ23" s="35"/>
      <c r="AK23" s="35"/>
      <c r="AL23" s="35"/>
      <c r="AM23" s="35"/>
      <c r="AN23" s="35"/>
      <c r="AO23" s="35"/>
      <c r="AP23" s="35"/>
      <c r="AQ23" s="35"/>
      <c r="AR23" s="35"/>
      <c r="AS23" s="35"/>
      <c r="AT23" s="35"/>
      <c r="AU23" s="35"/>
      <c r="AV23" s="35"/>
      <c r="AW23" s="35"/>
      <c r="AX23" s="35"/>
      <c r="AY23" s="35"/>
      <c r="AZ23" s="35"/>
      <c r="BA23" s="35"/>
      <c r="BB23" s="35"/>
      <c r="BC23" s="35"/>
      <c r="BD23" s="35"/>
      <c r="BE23" s="35"/>
      <c r="BF23" s="35"/>
      <c r="BG23" s="35"/>
      <c r="BH23" s="35"/>
      <c r="BI23" s="35"/>
      <c r="BJ23" s="35"/>
      <c r="BK23" s="35"/>
      <c r="BL23" s="35"/>
      <c r="BM23" s="35"/>
      <c r="BN23" s="35"/>
      <c r="BO23" s="35"/>
      <c r="BP23" s="35"/>
      <c r="BQ23" s="35"/>
      <c r="BR23" s="35"/>
      <c r="BS23" s="35"/>
      <c r="BT23" s="35"/>
      <c r="BU23" s="35"/>
      <c r="BV23" s="35"/>
      <c r="BW23" s="35"/>
      <c r="BX23" s="35"/>
      <c r="BY23" s="35"/>
      <c r="BZ23" s="35"/>
      <c r="CA23" s="35"/>
      <c r="CB23" s="35"/>
      <c r="CC23" s="35"/>
      <c r="CD23" s="35"/>
      <c r="CE23" s="35"/>
      <c r="CF23" s="35"/>
      <c r="CG23" s="35"/>
      <c r="CH23" s="35"/>
      <c r="CI23" s="35"/>
      <c r="CJ23" s="35"/>
      <c r="CK23" s="35"/>
      <c r="CL23" s="35"/>
      <c r="CM23" s="35"/>
      <c r="CN23" s="35"/>
      <c r="CO23" s="35"/>
      <c r="CP23" s="35"/>
      <c r="CQ23" s="35"/>
      <c r="CR23" s="35"/>
      <c r="CS23" s="35"/>
      <c r="CT23" s="35"/>
      <c r="CU23" s="35"/>
      <c r="CV23" s="35"/>
      <c r="CW23" s="35"/>
      <c r="CX23" s="35"/>
      <c r="CY23" s="35"/>
      <c r="CZ23" s="35"/>
      <c r="DA23" s="35"/>
      <c r="DB23" s="35"/>
      <c r="DC23" s="35"/>
      <c r="DD23" s="35"/>
      <c r="DE23" s="35"/>
      <c r="DF23" s="35"/>
      <c r="DG23" s="35"/>
      <c r="DH23" s="35"/>
      <c r="DI23" s="35"/>
      <c r="DJ23" s="35"/>
      <c r="DK23" s="35"/>
      <c r="DL23" s="35"/>
      <c r="DM23" s="35"/>
      <c r="DN23" s="35"/>
      <c r="DO23" s="35"/>
      <c r="DP23" s="35"/>
      <c r="DQ23" s="35"/>
      <c r="DR23" s="35"/>
      <c r="DS23" s="35"/>
      <c r="DT23" s="35"/>
      <c r="DU23" s="35"/>
      <c r="DV23" s="35"/>
      <c r="DW23" s="35"/>
      <c r="DX23" s="35"/>
      <c r="DY23" s="35"/>
      <c r="DZ23" s="35"/>
      <c r="EA23" s="35"/>
      <c r="EB23" s="35"/>
      <c r="EC23" s="35"/>
      <c r="ED23" s="35"/>
      <c r="EE23" s="35"/>
      <c r="EF23" s="35"/>
      <c r="EG23" s="35"/>
      <c r="EH23" s="35"/>
      <c r="EI23" s="35"/>
      <c r="EJ23" s="35"/>
      <c r="EK23" s="35"/>
      <c r="EL23" s="35"/>
      <c r="EM23" s="35"/>
      <c r="EN23" s="35"/>
      <c r="EO23" s="35"/>
      <c r="EP23" s="35"/>
      <c r="EQ23" s="35"/>
      <c r="ER23" s="35"/>
      <c r="ES23" s="35"/>
      <c r="ET23" s="35"/>
      <c r="EU23" s="35"/>
      <c r="EV23" s="35"/>
      <c r="EW23" s="35"/>
      <c r="EX23" s="35"/>
      <c r="EY23" s="35"/>
      <c r="EZ23" s="35"/>
      <c r="FA23" s="35"/>
      <c r="FB23" s="35"/>
      <c r="FC23" s="35"/>
      <c r="FD23" s="35"/>
      <c r="FE23" s="35"/>
      <c r="FF23" s="35"/>
      <c r="FG23" s="35"/>
      <c r="FH23" s="35"/>
      <c r="FI23" s="35"/>
      <c r="FJ23" s="35"/>
      <c r="FK23" s="35"/>
      <c r="FL23" s="35"/>
      <c r="FM23" s="35"/>
      <c r="FN23" s="35"/>
      <c r="FO23" s="35"/>
      <c r="FP23" s="35"/>
      <c r="FQ23" s="35"/>
      <c r="FR23" s="35"/>
      <c r="FS23" s="35"/>
      <c r="FT23" s="35"/>
      <c r="FU23" s="35"/>
      <c r="FV23" s="35"/>
      <c r="FW23" s="35"/>
      <c r="FX23" s="35"/>
      <c r="FY23" s="35"/>
      <c r="FZ23" s="35"/>
      <c r="GA23" s="35"/>
      <c r="GB23" s="35"/>
      <c r="GC23" s="35"/>
      <c r="GD23" s="35"/>
      <c r="GE23" s="35"/>
      <c r="GF23" s="35"/>
      <c r="GG23" s="35"/>
      <c r="GH23" s="35"/>
      <c r="GI23" s="35"/>
      <c r="GJ23" s="35"/>
      <c r="GK23" s="35"/>
      <c r="GL23" s="35"/>
      <c r="GM23" s="35"/>
      <c r="GN23" s="35"/>
      <c r="GO23" s="35"/>
      <c r="GP23" s="35"/>
      <c r="GQ23" s="35"/>
      <c r="GR23" s="35"/>
      <c r="GS23" s="35"/>
      <c r="GT23" s="35"/>
      <c r="GU23" s="35"/>
      <c r="GV23" s="35"/>
      <c r="GW23" s="35"/>
      <c r="GX23" s="35"/>
      <c r="GY23" s="35"/>
      <c r="GZ23" s="35"/>
      <c r="HA23" s="35"/>
      <c r="HB23" s="35"/>
      <c r="HC23" s="35"/>
      <c r="HD23" s="35"/>
      <c r="HE23" s="35"/>
      <c r="HF23" s="35"/>
      <c r="HG23" s="35"/>
      <c r="HH23" s="35"/>
      <c r="HI23" s="35"/>
      <c r="HJ23" s="35"/>
      <c r="HK23" s="35"/>
      <c r="HL23" s="35"/>
      <c r="HM23" s="35"/>
      <c r="HN23" s="35"/>
      <c r="HO23" s="35"/>
      <c r="HP23" s="35"/>
      <c r="HQ23" s="35"/>
      <c r="HR23" s="35"/>
      <c r="HS23" s="35"/>
      <c r="HT23" s="35"/>
      <c r="HU23" s="35"/>
      <c r="HV23" s="35"/>
      <c r="HW23" s="35"/>
      <c r="HX23" s="35"/>
      <c r="HY23" s="35"/>
      <c r="HZ23" s="35"/>
      <c r="IA23" s="35"/>
      <c r="IB23" s="35"/>
      <c r="IC23" s="35"/>
      <c r="ID23" s="35"/>
      <c r="IE23" s="35"/>
      <c r="IF23" s="35"/>
      <c r="IG23" s="35"/>
      <c r="IH23" s="35"/>
      <c r="II23" s="35"/>
      <c r="IJ23" s="35"/>
      <c r="IK23" s="35"/>
      <c r="IL23" s="35"/>
      <c r="IM23" s="35"/>
      <c r="IN23" s="35"/>
      <c r="IO23" s="35"/>
    </row>
    <row r="24" spans="1:249" x14ac:dyDescent="0.25">
      <c r="A24" s="29" t="s">
        <v>183</v>
      </c>
      <c r="B24" s="30" t="s">
        <v>184</v>
      </c>
      <c r="C24" s="31" t="s">
        <v>185</v>
      </c>
      <c r="D24" s="31" t="s">
        <v>186</v>
      </c>
      <c r="E24" s="31" t="s">
        <v>178</v>
      </c>
      <c r="F24" s="279">
        <f>G24+H24+I24+J24</f>
        <v>42726300</v>
      </c>
      <c r="G24" s="279">
        <f>G26+G34</f>
        <v>35481000</v>
      </c>
      <c r="H24" s="279">
        <f>H26+H34</f>
        <v>1886500</v>
      </c>
      <c r="I24" s="279">
        <f>I26+I34</f>
        <v>5358800</v>
      </c>
      <c r="J24" s="279">
        <f>J26+J34</f>
        <v>0</v>
      </c>
      <c r="K24" s="35"/>
      <c r="L24" s="35"/>
      <c r="M24" s="35"/>
      <c r="N24" s="35"/>
      <c r="O24" s="35"/>
      <c r="P24" s="35"/>
      <c r="Q24" s="35"/>
      <c r="R24" s="35"/>
      <c r="S24" s="35"/>
      <c r="T24" s="35"/>
      <c r="U24" s="35"/>
      <c r="V24" s="35"/>
      <c r="W24" s="35"/>
      <c r="X24" s="35"/>
      <c r="Y24" s="35"/>
      <c r="Z24" s="35"/>
      <c r="AA24" s="35"/>
      <c r="AB24" s="35"/>
      <c r="AC24" s="35"/>
      <c r="AD24" s="35"/>
      <c r="AE24" s="35"/>
      <c r="AF24" s="35"/>
      <c r="AG24" s="35"/>
      <c r="AH24" s="35"/>
      <c r="AI24" s="35"/>
      <c r="AJ24" s="35"/>
      <c r="AK24" s="35"/>
      <c r="AL24" s="35"/>
      <c r="AM24" s="35"/>
      <c r="AN24" s="35"/>
      <c r="AO24" s="35"/>
      <c r="AP24" s="35"/>
      <c r="AQ24" s="35"/>
      <c r="AR24" s="35"/>
      <c r="AS24" s="35"/>
      <c r="AT24" s="35"/>
      <c r="AU24" s="35"/>
      <c r="AV24" s="35"/>
      <c r="AW24" s="35"/>
      <c r="AX24" s="35"/>
      <c r="AY24" s="35"/>
      <c r="AZ24" s="35"/>
      <c r="BA24" s="35"/>
      <c r="BB24" s="35"/>
      <c r="BC24" s="35"/>
      <c r="BD24" s="35"/>
      <c r="BE24" s="35"/>
      <c r="BF24" s="35"/>
      <c r="BG24" s="35"/>
      <c r="BH24" s="35"/>
      <c r="BI24" s="35"/>
      <c r="BJ24" s="35"/>
      <c r="BK24" s="35"/>
      <c r="BL24" s="35"/>
      <c r="BM24" s="35"/>
      <c r="BN24" s="35"/>
      <c r="BO24" s="35"/>
      <c r="BP24" s="35"/>
      <c r="BQ24" s="35"/>
      <c r="BR24" s="35"/>
      <c r="BS24" s="35"/>
      <c r="BT24" s="35"/>
      <c r="BU24" s="35"/>
      <c r="BV24" s="35"/>
      <c r="BW24" s="35"/>
      <c r="BX24" s="35"/>
      <c r="BY24" s="35"/>
      <c r="BZ24" s="35"/>
      <c r="CA24" s="35"/>
      <c r="CB24" s="35"/>
      <c r="CC24" s="35"/>
      <c r="CD24" s="35"/>
      <c r="CE24" s="35"/>
      <c r="CF24" s="35"/>
      <c r="CG24" s="35"/>
      <c r="CH24" s="35"/>
      <c r="CI24" s="35"/>
      <c r="CJ24" s="35"/>
      <c r="CK24" s="35"/>
      <c r="CL24" s="35"/>
      <c r="CM24" s="35"/>
      <c r="CN24" s="35"/>
      <c r="CO24" s="35"/>
      <c r="CP24" s="35"/>
      <c r="CQ24" s="35"/>
      <c r="CR24" s="35"/>
      <c r="CS24" s="35"/>
      <c r="CT24" s="35"/>
      <c r="CU24" s="35"/>
      <c r="CV24" s="35"/>
      <c r="CW24" s="35"/>
      <c r="CX24" s="35"/>
      <c r="CY24" s="35"/>
      <c r="CZ24" s="35"/>
      <c r="DA24" s="35"/>
      <c r="DB24" s="35"/>
      <c r="DC24" s="35"/>
      <c r="DD24" s="35"/>
      <c r="DE24" s="35"/>
      <c r="DF24" s="35"/>
      <c r="DG24" s="35"/>
      <c r="DH24" s="35"/>
      <c r="DI24" s="35"/>
      <c r="DJ24" s="35"/>
      <c r="DK24" s="35"/>
      <c r="DL24" s="35"/>
      <c r="DM24" s="35"/>
      <c r="DN24" s="35"/>
      <c r="DO24" s="35"/>
      <c r="DP24" s="35"/>
      <c r="DQ24" s="35"/>
      <c r="DR24" s="35"/>
      <c r="DS24" s="35"/>
      <c r="DT24" s="35"/>
      <c r="DU24" s="35"/>
      <c r="DV24" s="35"/>
      <c r="DW24" s="35"/>
      <c r="DX24" s="35"/>
      <c r="DY24" s="35"/>
      <c r="DZ24" s="35"/>
      <c r="EA24" s="35"/>
      <c r="EB24" s="35"/>
      <c r="EC24" s="35"/>
      <c r="ED24" s="35"/>
      <c r="EE24" s="35"/>
      <c r="EF24" s="35"/>
      <c r="EG24" s="35"/>
      <c r="EH24" s="35"/>
      <c r="EI24" s="35"/>
      <c r="EJ24" s="35"/>
      <c r="EK24" s="35"/>
      <c r="EL24" s="35"/>
      <c r="EM24" s="35"/>
      <c r="EN24" s="35"/>
      <c r="EO24" s="35"/>
      <c r="EP24" s="35"/>
      <c r="EQ24" s="35"/>
      <c r="ER24" s="35"/>
      <c r="ES24" s="35"/>
      <c r="ET24" s="35"/>
      <c r="EU24" s="35"/>
      <c r="EV24" s="35"/>
      <c r="EW24" s="35"/>
      <c r="EX24" s="35"/>
      <c r="EY24" s="35"/>
      <c r="EZ24" s="35"/>
      <c r="FA24" s="35"/>
      <c r="FB24" s="35"/>
      <c r="FC24" s="35"/>
      <c r="FD24" s="35"/>
      <c r="FE24" s="35"/>
      <c r="FF24" s="35"/>
      <c r="FG24" s="35"/>
      <c r="FH24" s="35"/>
      <c r="FI24" s="35"/>
      <c r="FJ24" s="35"/>
      <c r="FK24" s="35"/>
      <c r="FL24" s="35"/>
      <c r="FM24" s="35"/>
      <c r="FN24" s="35"/>
      <c r="FO24" s="35"/>
      <c r="FP24" s="35"/>
      <c r="FQ24" s="35"/>
      <c r="FR24" s="35"/>
      <c r="FS24" s="35"/>
      <c r="FT24" s="35"/>
      <c r="FU24" s="35"/>
      <c r="FV24" s="35"/>
      <c r="FW24" s="35"/>
      <c r="FX24" s="35"/>
      <c r="FY24" s="35"/>
      <c r="FZ24" s="35"/>
      <c r="GA24" s="35"/>
      <c r="GB24" s="35"/>
      <c r="GC24" s="35"/>
      <c r="GD24" s="35"/>
      <c r="GE24" s="35"/>
      <c r="GF24" s="35"/>
      <c r="GG24" s="35"/>
      <c r="GH24" s="35"/>
      <c r="GI24" s="35"/>
      <c r="GJ24" s="35"/>
      <c r="GK24" s="35"/>
      <c r="GL24" s="35"/>
      <c r="GM24" s="35"/>
      <c r="GN24" s="35"/>
      <c r="GO24" s="35"/>
      <c r="GP24" s="35"/>
      <c r="GQ24" s="35"/>
      <c r="GR24" s="35"/>
      <c r="GS24" s="35"/>
      <c r="GT24" s="35"/>
      <c r="GU24" s="35"/>
      <c r="GV24" s="35"/>
      <c r="GW24" s="35"/>
      <c r="GX24" s="35"/>
      <c r="GY24" s="35"/>
      <c r="GZ24" s="35"/>
      <c r="HA24" s="35"/>
      <c r="HB24" s="35"/>
      <c r="HC24" s="35"/>
      <c r="HD24" s="35"/>
      <c r="HE24" s="35"/>
      <c r="HF24" s="35"/>
      <c r="HG24" s="35"/>
      <c r="HH24" s="35"/>
      <c r="HI24" s="35"/>
      <c r="HJ24" s="35"/>
      <c r="HK24" s="35"/>
      <c r="HL24" s="35"/>
      <c r="HM24" s="35"/>
      <c r="HN24" s="35"/>
      <c r="HO24" s="35"/>
      <c r="HP24" s="35"/>
      <c r="HQ24" s="35"/>
      <c r="HR24" s="35"/>
      <c r="HS24" s="35"/>
      <c r="HT24" s="35"/>
      <c r="HU24" s="35"/>
      <c r="HV24" s="35"/>
      <c r="HW24" s="35"/>
      <c r="HX24" s="35"/>
      <c r="HY24" s="35"/>
      <c r="HZ24" s="35"/>
      <c r="IA24" s="35"/>
      <c r="IB24" s="35"/>
      <c r="IC24" s="35"/>
      <c r="ID24" s="35"/>
      <c r="IE24" s="35"/>
      <c r="IF24" s="35"/>
      <c r="IG24" s="35"/>
      <c r="IH24" s="35"/>
      <c r="II24" s="35"/>
      <c r="IJ24" s="35"/>
      <c r="IK24" s="35"/>
      <c r="IL24" s="35"/>
      <c r="IM24" s="35"/>
      <c r="IN24" s="35"/>
      <c r="IO24" s="35"/>
    </row>
    <row r="25" spans="1:249" x14ac:dyDescent="0.25">
      <c r="A25" s="32" t="s">
        <v>187</v>
      </c>
      <c r="B25" s="33" t="s">
        <v>178</v>
      </c>
      <c r="C25" s="34" t="s">
        <v>178</v>
      </c>
      <c r="D25" s="34" t="s">
        <v>178</v>
      </c>
      <c r="E25" s="34" t="s">
        <v>178</v>
      </c>
      <c r="F25" s="34"/>
      <c r="G25" s="34"/>
      <c r="H25" s="34"/>
      <c r="I25" s="34"/>
      <c r="J25" s="34"/>
      <c r="K25" s="28"/>
      <c r="L25" s="28"/>
      <c r="M25" s="28"/>
      <c r="N25" s="28"/>
      <c r="O25" s="28"/>
      <c r="P25" s="28"/>
      <c r="Q25" s="28"/>
      <c r="R25" s="28"/>
      <c r="S25" s="28"/>
      <c r="T25" s="28"/>
      <c r="U25" s="28"/>
      <c r="V25" s="28"/>
      <c r="W25" s="28"/>
      <c r="X25" s="28"/>
      <c r="Y25" s="28"/>
      <c r="Z25" s="28"/>
      <c r="AA25" s="28"/>
      <c r="AB25" s="28"/>
      <c r="AC25" s="28"/>
      <c r="AD25" s="28"/>
      <c r="AE25" s="28"/>
      <c r="AF25" s="28"/>
      <c r="AG25" s="28"/>
      <c r="AH25" s="28"/>
      <c r="AI25" s="28"/>
      <c r="AJ25" s="28"/>
      <c r="AK25" s="28"/>
      <c r="AL25" s="28"/>
      <c r="AM25" s="28"/>
      <c r="AN25" s="28"/>
      <c r="AO25" s="28"/>
      <c r="AP25" s="28"/>
      <c r="AQ25" s="28"/>
      <c r="AR25" s="28"/>
      <c r="AS25" s="28"/>
      <c r="AT25" s="28"/>
      <c r="AU25" s="28"/>
      <c r="AV25" s="28"/>
      <c r="AW25" s="28"/>
      <c r="AX25" s="28"/>
      <c r="AY25" s="28"/>
      <c r="AZ25" s="28"/>
      <c r="BA25" s="28"/>
      <c r="BB25" s="28"/>
      <c r="BC25" s="28"/>
      <c r="BD25" s="28"/>
      <c r="BE25" s="28"/>
      <c r="BF25" s="28"/>
      <c r="BG25" s="28"/>
      <c r="BH25" s="28"/>
      <c r="BI25" s="28"/>
      <c r="BJ25" s="28"/>
      <c r="BK25" s="28"/>
      <c r="BL25" s="28"/>
      <c r="BM25" s="28"/>
      <c r="BN25" s="28"/>
      <c r="BO25" s="28"/>
      <c r="BP25" s="28"/>
      <c r="BQ25" s="28"/>
      <c r="BR25" s="28"/>
      <c r="BS25" s="28"/>
      <c r="BT25" s="28"/>
      <c r="BU25" s="28"/>
      <c r="BV25" s="28"/>
      <c r="BW25" s="28"/>
      <c r="BX25" s="28"/>
      <c r="BY25" s="28"/>
      <c r="BZ25" s="28"/>
      <c r="CA25" s="28"/>
      <c r="CB25" s="28"/>
      <c r="CC25" s="28"/>
      <c r="CD25" s="28"/>
      <c r="CE25" s="28"/>
      <c r="CF25" s="28"/>
      <c r="CG25" s="28"/>
      <c r="CH25" s="28"/>
      <c r="CI25" s="28"/>
      <c r="CJ25" s="28"/>
      <c r="CK25" s="28"/>
      <c r="CL25" s="28"/>
      <c r="CM25" s="28"/>
      <c r="CN25" s="28"/>
      <c r="CO25" s="28"/>
      <c r="CP25" s="28"/>
      <c r="CQ25" s="28"/>
      <c r="CR25" s="28"/>
      <c r="CS25" s="28"/>
      <c r="CT25" s="28"/>
      <c r="CU25" s="28"/>
      <c r="CV25" s="28"/>
      <c r="CW25" s="28"/>
      <c r="CX25" s="28"/>
      <c r="CY25" s="28"/>
      <c r="CZ25" s="28"/>
      <c r="DA25" s="28"/>
      <c r="DB25" s="28"/>
      <c r="DC25" s="28"/>
      <c r="DD25" s="28"/>
      <c r="DE25" s="28"/>
      <c r="DF25" s="28"/>
      <c r="DG25" s="28"/>
      <c r="DH25" s="28"/>
      <c r="DI25" s="28"/>
      <c r="DJ25" s="28"/>
      <c r="DK25" s="28"/>
      <c r="DL25" s="28"/>
      <c r="DM25" s="28"/>
      <c r="DN25" s="28"/>
      <c r="DO25" s="28"/>
      <c r="DP25" s="28"/>
      <c r="DQ25" s="28"/>
      <c r="DR25" s="28"/>
      <c r="DS25" s="28"/>
      <c r="DT25" s="28"/>
      <c r="DU25" s="28"/>
      <c r="DV25" s="28"/>
      <c r="DW25" s="28"/>
      <c r="DX25" s="28"/>
      <c r="DY25" s="28"/>
      <c r="DZ25" s="28"/>
      <c r="EA25" s="28"/>
      <c r="EB25" s="28"/>
      <c r="EC25" s="28"/>
      <c r="ED25" s="28"/>
      <c r="EE25" s="28"/>
      <c r="EF25" s="28"/>
      <c r="EG25" s="28"/>
      <c r="EH25" s="28"/>
      <c r="EI25" s="28"/>
      <c r="EJ25" s="28"/>
      <c r="EK25" s="28"/>
      <c r="EL25" s="28"/>
      <c r="EM25" s="28"/>
      <c r="EN25" s="28"/>
      <c r="EO25" s="28"/>
      <c r="EP25" s="28"/>
      <c r="EQ25" s="28"/>
      <c r="ER25" s="28"/>
      <c r="ES25" s="28"/>
      <c r="ET25" s="28"/>
      <c r="EU25" s="28"/>
      <c r="EV25" s="28"/>
      <c r="EW25" s="28"/>
      <c r="EX25" s="28"/>
      <c r="EY25" s="28"/>
      <c r="EZ25" s="28"/>
      <c r="FA25" s="28"/>
      <c r="FB25" s="28"/>
      <c r="FC25" s="28"/>
      <c r="FD25" s="28"/>
      <c r="FE25" s="28"/>
      <c r="FF25" s="28"/>
      <c r="FG25" s="28"/>
      <c r="FH25" s="28"/>
      <c r="FI25" s="28"/>
      <c r="FJ25" s="28"/>
      <c r="FK25" s="28"/>
      <c r="FL25" s="28"/>
      <c r="FM25" s="28"/>
      <c r="FN25" s="28"/>
      <c r="FO25" s="28"/>
      <c r="FP25" s="28"/>
      <c r="FQ25" s="28"/>
      <c r="FR25" s="28"/>
      <c r="FS25" s="28"/>
      <c r="FT25" s="28"/>
      <c r="FU25" s="28"/>
      <c r="FV25" s="28"/>
      <c r="FW25" s="28"/>
      <c r="FX25" s="28"/>
      <c r="FY25" s="28"/>
      <c r="FZ25" s="28"/>
      <c r="GA25" s="28"/>
      <c r="GB25" s="28"/>
      <c r="GC25" s="28"/>
      <c r="GD25" s="28"/>
      <c r="GE25" s="28"/>
      <c r="GF25" s="28"/>
      <c r="GG25" s="28"/>
      <c r="GH25" s="28"/>
      <c r="GI25" s="28"/>
      <c r="GJ25" s="28"/>
      <c r="GK25" s="28"/>
      <c r="GL25" s="28"/>
      <c r="GM25" s="28"/>
      <c r="GN25" s="28"/>
      <c r="GO25" s="28"/>
      <c r="GP25" s="28"/>
      <c r="GQ25" s="28"/>
      <c r="GR25" s="28"/>
      <c r="GS25" s="28"/>
      <c r="GT25" s="28"/>
      <c r="GU25" s="28"/>
      <c r="GV25" s="28"/>
      <c r="GW25" s="28"/>
      <c r="GX25" s="28"/>
      <c r="GY25" s="28"/>
      <c r="GZ25" s="28"/>
      <c r="HA25" s="28"/>
      <c r="HB25" s="28"/>
      <c r="HC25" s="28"/>
      <c r="HD25" s="28"/>
      <c r="HE25" s="28"/>
      <c r="HF25" s="28"/>
      <c r="HG25" s="28"/>
      <c r="HH25" s="28"/>
      <c r="HI25" s="28"/>
      <c r="HJ25" s="28"/>
      <c r="HK25" s="28"/>
      <c r="HL25" s="28"/>
      <c r="HM25" s="28"/>
      <c r="HN25" s="28"/>
      <c r="HO25" s="28"/>
      <c r="HP25" s="28"/>
      <c r="HQ25" s="28"/>
      <c r="HR25" s="28"/>
      <c r="HS25" s="28"/>
      <c r="HT25" s="28"/>
      <c r="HU25" s="28"/>
      <c r="HV25" s="28"/>
      <c r="HW25" s="28"/>
      <c r="HX25" s="28"/>
      <c r="HY25" s="28"/>
      <c r="HZ25" s="28"/>
      <c r="IA25" s="28"/>
      <c r="IB25" s="28"/>
      <c r="IC25" s="28"/>
      <c r="ID25" s="28"/>
      <c r="IE25" s="28"/>
      <c r="IF25" s="28"/>
      <c r="IG25" s="28"/>
      <c r="IH25" s="28"/>
      <c r="II25" s="28"/>
      <c r="IJ25" s="28"/>
      <c r="IK25" s="28"/>
      <c r="IL25" s="28"/>
      <c r="IM25" s="28"/>
      <c r="IN25" s="28"/>
      <c r="IO25" s="28"/>
    </row>
    <row r="26" spans="1:249" x14ac:dyDescent="0.25">
      <c r="A26" s="32" t="s">
        <v>188</v>
      </c>
      <c r="B26" s="33" t="s">
        <v>189</v>
      </c>
      <c r="C26" s="34" t="s">
        <v>178</v>
      </c>
      <c r="D26" s="34" t="s">
        <v>186</v>
      </c>
      <c r="E26" s="36">
        <v>211</v>
      </c>
      <c r="F26" s="132">
        <f>G26+H26+I26+J26</f>
        <v>42551300</v>
      </c>
      <c r="G26" s="132">
        <f>G28+G29+G32+G33</f>
        <v>35306000</v>
      </c>
      <c r="H26" s="132">
        <f>H28+H29+H32+H33</f>
        <v>1886500</v>
      </c>
      <c r="I26" s="132">
        <f>I28+I29+I32+I33</f>
        <v>5358800</v>
      </c>
      <c r="J26" s="132">
        <f>J28+J29+J32+J33</f>
        <v>0</v>
      </c>
      <c r="K26" s="35"/>
      <c r="L26" s="35"/>
      <c r="M26" s="35"/>
      <c r="N26" s="35"/>
      <c r="O26" s="35"/>
      <c r="P26" s="35"/>
      <c r="Q26" s="35"/>
      <c r="R26" s="35"/>
      <c r="S26" s="35"/>
      <c r="T26" s="35"/>
      <c r="U26" s="35"/>
      <c r="V26" s="35"/>
      <c r="W26" s="35"/>
      <c r="X26" s="35"/>
      <c r="Y26" s="35"/>
      <c r="Z26" s="35"/>
      <c r="AA26" s="35"/>
      <c r="AB26" s="35"/>
      <c r="AC26" s="35"/>
      <c r="AD26" s="35"/>
      <c r="AE26" s="35"/>
      <c r="AF26" s="35"/>
      <c r="AG26" s="35"/>
      <c r="AH26" s="35"/>
      <c r="AI26" s="35"/>
      <c r="AJ26" s="35"/>
      <c r="AK26" s="35"/>
      <c r="AL26" s="35"/>
      <c r="AM26" s="35"/>
      <c r="AN26" s="35"/>
      <c r="AO26" s="35"/>
      <c r="AP26" s="35"/>
      <c r="AQ26" s="35"/>
      <c r="AR26" s="35"/>
      <c r="AS26" s="35"/>
      <c r="AT26" s="35"/>
      <c r="AU26" s="35"/>
      <c r="AV26" s="35"/>
      <c r="AW26" s="35"/>
      <c r="AX26" s="35"/>
      <c r="AY26" s="35"/>
      <c r="AZ26" s="35"/>
      <c r="BA26" s="35"/>
      <c r="BB26" s="35"/>
      <c r="BC26" s="35"/>
      <c r="BD26" s="35"/>
      <c r="BE26" s="35"/>
      <c r="BF26" s="35"/>
      <c r="BG26" s="35"/>
      <c r="BH26" s="35"/>
      <c r="BI26" s="35"/>
      <c r="BJ26" s="35"/>
      <c r="BK26" s="35"/>
      <c r="BL26" s="35"/>
      <c r="BM26" s="35"/>
      <c r="BN26" s="35"/>
      <c r="BO26" s="35"/>
      <c r="BP26" s="35"/>
      <c r="BQ26" s="35"/>
      <c r="BR26" s="35"/>
      <c r="BS26" s="35"/>
      <c r="BT26" s="35"/>
      <c r="BU26" s="35"/>
      <c r="BV26" s="35"/>
      <c r="BW26" s="35"/>
      <c r="BX26" s="35"/>
      <c r="BY26" s="35"/>
      <c r="BZ26" s="35"/>
      <c r="CA26" s="35"/>
      <c r="CB26" s="35"/>
      <c r="CC26" s="35"/>
      <c r="CD26" s="35"/>
      <c r="CE26" s="35"/>
      <c r="CF26" s="35"/>
      <c r="CG26" s="35"/>
      <c r="CH26" s="35"/>
      <c r="CI26" s="35"/>
      <c r="CJ26" s="35"/>
      <c r="CK26" s="35"/>
      <c r="CL26" s="35"/>
      <c r="CM26" s="35"/>
      <c r="CN26" s="35"/>
      <c r="CO26" s="35"/>
      <c r="CP26" s="35"/>
      <c r="CQ26" s="35"/>
      <c r="CR26" s="35"/>
      <c r="CS26" s="35"/>
      <c r="CT26" s="35"/>
      <c r="CU26" s="35"/>
      <c r="CV26" s="35"/>
      <c r="CW26" s="35"/>
      <c r="CX26" s="35"/>
      <c r="CY26" s="35"/>
      <c r="CZ26" s="35"/>
      <c r="DA26" s="35"/>
      <c r="DB26" s="35"/>
      <c r="DC26" s="35"/>
      <c r="DD26" s="35"/>
      <c r="DE26" s="35"/>
      <c r="DF26" s="35"/>
      <c r="DG26" s="35"/>
      <c r="DH26" s="35"/>
      <c r="DI26" s="35"/>
      <c r="DJ26" s="35"/>
      <c r="DK26" s="35"/>
      <c r="DL26" s="35"/>
      <c r="DM26" s="35"/>
      <c r="DN26" s="35"/>
      <c r="DO26" s="35"/>
      <c r="DP26" s="35"/>
      <c r="DQ26" s="35"/>
      <c r="DR26" s="35"/>
      <c r="DS26" s="35"/>
      <c r="DT26" s="35"/>
      <c r="DU26" s="35"/>
      <c r="DV26" s="35"/>
      <c r="DW26" s="35"/>
      <c r="DX26" s="35"/>
      <c r="DY26" s="35"/>
      <c r="DZ26" s="35"/>
      <c r="EA26" s="35"/>
      <c r="EB26" s="35"/>
      <c r="EC26" s="35"/>
      <c r="ED26" s="35"/>
      <c r="EE26" s="35"/>
      <c r="EF26" s="35"/>
      <c r="EG26" s="35"/>
      <c r="EH26" s="35"/>
      <c r="EI26" s="35"/>
      <c r="EJ26" s="35"/>
      <c r="EK26" s="35"/>
      <c r="EL26" s="35"/>
      <c r="EM26" s="35"/>
      <c r="EN26" s="35"/>
      <c r="EO26" s="35"/>
      <c r="EP26" s="35"/>
      <c r="EQ26" s="35"/>
      <c r="ER26" s="35"/>
      <c r="ES26" s="35"/>
      <c r="ET26" s="35"/>
      <c r="EU26" s="35"/>
      <c r="EV26" s="35"/>
      <c r="EW26" s="35"/>
      <c r="EX26" s="35"/>
      <c r="EY26" s="35"/>
      <c r="EZ26" s="35"/>
      <c r="FA26" s="35"/>
      <c r="FB26" s="35"/>
      <c r="FC26" s="35"/>
      <c r="FD26" s="35"/>
      <c r="FE26" s="35"/>
      <c r="FF26" s="35"/>
      <c r="FG26" s="35"/>
      <c r="FH26" s="35"/>
      <c r="FI26" s="35"/>
      <c r="FJ26" s="35"/>
      <c r="FK26" s="35"/>
      <c r="FL26" s="35"/>
      <c r="FM26" s="35"/>
      <c r="FN26" s="35"/>
      <c r="FO26" s="35"/>
      <c r="FP26" s="35"/>
      <c r="FQ26" s="35"/>
      <c r="FR26" s="35"/>
      <c r="FS26" s="35"/>
      <c r="FT26" s="35"/>
      <c r="FU26" s="35"/>
      <c r="FV26" s="35"/>
      <c r="FW26" s="35"/>
      <c r="FX26" s="35"/>
      <c r="FY26" s="35"/>
      <c r="FZ26" s="35"/>
      <c r="GA26" s="35"/>
      <c r="GB26" s="35"/>
      <c r="GC26" s="35"/>
      <c r="GD26" s="35"/>
      <c r="GE26" s="35"/>
      <c r="GF26" s="35"/>
      <c r="GG26" s="35"/>
      <c r="GH26" s="35"/>
      <c r="GI26" s="35"/>
      <c r="GJ26" s="35"/>
      <c r="GK26" s="35"/>
      <c r="GL26" s="35"/>
      <c r="GM26" s="35"/>
      <c r="GN26" s="35"/>
      <c r="GO26" s="35"/>
      <c r="GP26" s="35"/>
      <c r="GQ26" s="35"/>
      <c r="GR26" s="35"/>
      <c r="GS26" s="35"/>
      <c r="GT26" s="35"/>
      <c r="GU26" s="35"/>
      <c r="GV26" s="35"/>
      <c r="GW26" s="35"/>
      <c r="GX26" s="35"/>
      <c r="GY26" s="35"/>
      <c r="GZ26" s="35"/>
      <c r="HA26" s="35"/>
      <c r="HB26" s="35"/>
      <c r="HC26" s="35"/>
      <c r="HD26" s="35"/>
      <c r="HE26" s="35"/>
      <c r="HF26" s="35"/>
      <c r="HG26" s="35"/>
      <c r="HH26" s="35"/>
      <c r="HI26" s="35"/>
      <c r="HJ26" s="35"/>
      <c r="HK26" s="35"/>
      <c r="HL26" s="35"/>
      <c r="HM26" s="35"/>
      <c r="HN26" s="35"/>
      <c r="HO26" s="35"/>
      <c r="HP26" s="35"/>
      <c r="HQ26" s="35"/>
      <c r="HR26" s="35"/>
      <c r="HS26" s="35"/>
      <c r="HT26" s="35"/>
      <c r="HU26" s="35"/>
      <c r="HV26" s="35"/>
      <c r="HW26" s="35"/>
      <c r="HX26" s="35"/>
      <c r="HY26" s="35"/>
      <c r="HZ26" s="35"/>
      <c r="IA26" s="35"/>
      <c r="IB26" s="35"/>
      <c r="IC26" s="35"/>
      <c r="ID26" s="35"/>
      <c r="IE26" s="35"/>
      <c r="IF26" s="35"/>
      <c r="IG26" s="35"/>
      <c r="IH26" s="35"/>
      <c r="II26" s="35"/>
      <c r="IJ26" s="35"/>
      <c r="IK26" s="35"/>
      <c r="IL26" s="35"/>
      <c r="IM26" s="35"/>
      <c r="IN26" s="35"/>
      <c r="IO26" s="35"/>
    </row>
    <row r="27" spans="1:249" x14ac:dyDescent="0.25">
      <c r="A27" s="27" t="s">
        <v>1</v>
      </c>
      <c r="B27" s="274" t="s">
        <v>178</v>
      </c>
      <c r="C27" s="277" t="s">
        <v>178</v>
      </c>
      <c r="D27" s="277" t="s">
        <v>178</v>
      </c>
      <c r="E27" s="277" t="s">
        <v>178</v>
      </c>
      <c r="F27" s="277" t="s">
        <v>178</v>
      </c>
      <c r="G27" s="277" t="s">
        <v>178</v>
      </c>
      <c r="H27" s="277" t="s">
        <v>178</v>
      </c>
      <c r="I27" s="277" t="s">
        <v>178</v>
      </c>
      <c r="J27" s="277" t="s">
        <v>178</v>
      </c>
      <c r="K27" s="35"/>
      <c r="L27" s="35"/>
      <c r="M27" s="35"/>
      <c r="N27" s="35"/>
      <c r="O27" s="35"/>
      <c r="P27" s="35"/>
      <c r="Q27" s="35"/>
      <c r="R27" s="35"/>
      <c r="S27" s="35"/>
      <c r="T27" s="35"/>
      <c r="U27" s="35"/>
      <c r="V27" s="35"/>
      <c r="W27" s="35"/>
      <c r="X27" s="35"/>
      <c r="Y27" s="35"/>
      <c r="Z27" s="35"/>
      <c r="AA27" s="35"/>
      <c r="AB27" s="35"/>
      <c r="AC27" s="35"/>
      <c r="AD27" s="35"/>
      <c r="AE27" s="35"/>
      <c r="AF27" s="35"/>
      <c r="AG27" s="35"/>
      <c r="AH27" s="35"/>
      <c r="AI27" s="35"/>
      <c r="AJ27" s="35"/>
      <c r="AK27" s="35"/>
      <c r="AL27" s="35"/>
      <c r="AM27" s="35"/>
      <c r="AN27" s="35"/>
      <c r="AO27" s="35"/>
      <c r="AP27" s="35"/>
      <c r="AQ27" s="35"/>
      <c r="AR27" s="35"/>
      <c r="AS27" s="35"/>
      <c r="AT27" s="35"/>
      <c r="AU27" s="35"/>
      <c r="AV27" s="35"/>
      <c r="AW27" s="35"/>
      <c r="AX27" s="35"/>
      <c r="AY27" s="35"/>
      <c r="AZ27" s="35"/>
      <c r="BA27" s="35"/>
      <c r="BB27" s="35"/>
      <c r="BC27" s="35"/>
      <c r="BD27" s="35"/>
      <c r="BE27" s="35"/>
      <c r="BF27" s="35"/>
      <c r="BG27" s="35"/>
      <c r="BH27" s="35"/>
      <c r="BI27" s="35"/>
      <c r="BJ27" s="35"/>
      <c r="BK27" s="35"/>
      <c r="BL27" s="35"/>
      <c r="BM27" s="35"/>
      <c r="BN27" s="35"/>
      <c r="BO27" s="35"/>
      <c r="BP27" s="35"/>
      <c r="BQ27" s="35"/>
      <c r="BR27" s="35"/>
      <c r="BS27" s="35"/>
      <c r="BT27" s="35"/>
      <c r="BU27" s="35"/>
      <c r="BV27" s="35"/>
      <c r="BW27" s="35"/>
      <c r="BX27" s="35"/>
      <c r="BY27" s="35"/>
      <c r="BZ27" s="35"/>
      <c r="CA27" s="35"/>
      <c r="CB27" s="35"/>
      <c r="CC27" s="35"/>
      <c r="CD27" s="35"/>
      <c r="CE27" s="35"/>
      <c r="CF27" s="35"/>
      <c r="CG27" s="35"/>
      <c r="CH27" s="35"/>
      <c r="CI27" s="35"/>
      <c r="CJ27" s="35"/>
      <c r="CK27" s="35"/>
      <c r="CL27" s="35"/>
      <c r="CM27" s="35"/>
      <c r="CN27" s="35"/>
      <c r="CO27" s="35"/>
      <c r="CP27" s="35"/>
      <c r="CQ27" s="35"/>
      <c r="CR27" s="35"/>
      <c r="CS27" s="35"/>
      <c r="CT27" s="35"/>
      <c r="CU27" s="35"/>
      <c r="CV27" s="35"/>
      <c r="CW27" s="35"/>
      <c r="CX27" s="35"/>
      <c r="CY27" s="35"/>
      <c r="CZ27" s="35"/>
      <c r="DA27" s="35"/>
      <c r="DB27" s="35"/>
      <c r="DC27" s="35"/>
      <c r="DD27" s="35"/>
      <c r="DE27" s="35"/>
      <c r="DF27" s="35"/>
      <c r="DG27" s="35"/>
      <c r="DH27" s="35"/>
      <c r="DI27" s="35"/>
      <c r="DJ27" s="35"/>
      <c r="DK27" s="35"/>
      <c r="DL27" s="35"/>
      <c r="DM27" s="35"/>
      <c r="DN27" s="35"/>
      <c r="DO27" s="35"/>
      <c r="DP27" s="35"/>
      <c r="DQ27" s="35"/>
      <c r="DR27" s="35"/>
      <c r="DS27" s="35"/>
      <c r="DT27" s="35"/>
      <c r="DU27" s="35"/>
      <c r="DV27" s="35"/>
      <c r="DW27" s="35"/>
      <c r="DX27" s="35"/>
      <c r="DY27" s="35"/>
      <c r="DZ27" s="35"/>
      <c r="EA27" s="35"/>
      <c r="EB27" s="35"/>
      <c r="EC27" s="35"/>
      <c r="ED27" s="35"/>
      <c r="EE27" s="35"/>
      <c r="EF27" s="35"/>
      <c r="EG27" s="35"/>
      <c r="EH27" s="35"/>
      <c r="EI27" s="35"/>
      <c r="EJ27" s="35"/>
      <c r="EK27" s="35"/>
      <c r="EL27" s="35"/>
      <c r="EM27" s="35"/>
      <c r="EN27" s="35"/>
      <c r="EO27" s="35"/>
      <c r="EP27" s="35"/>
      <c r="EQ27" s="35"/>
      <c r="ER27" s="35"/>
      <c r="ES27" s="35"/>
      <c r="ET27" s="35"/>
      <c r="EU27" s="35"/>
      <c r="EV27" s="35"/>
      <c r="EW27" s="35"/>
      <c r="EX27" s="35"/>
      <c r="EY27" s="35"/>
      <c r="EZ27" s="35"/>
      <c r="FA27" s="35"/>
      <c r="FB27" s="35"/>
      <c r="FC27" s="35"/>
      <c r="FD27" s="35"/>
      <c r="FE27" s="35"/>
      <c r="FF27" s="35"/>
      <c r="FG27" s="35"/>
      <c r="FH27" s="35"/>
      <c r="FI27" s="35"/>
      <c r="FJ27" s="35"/>
      <c r="FK27" s="35"/>
      <c r="FL27" s="35"/>
      <c r="FM27" s="35"/>
      <c r="FN27" s="35"/>
      <c r="FO27" s="35"/>
      <c r="FP27" s="35"/>
      <c r="FQ27" s="35"/>
      <c r="FR27" s="35"/>
      <c r="FS27" s="35"/>
      <c r="FT27" s="35"/>
      <c r="FU27" s="35"/>
      <c r="FV27" s="35"/>
      <c r="FW27" s="35"/>
      <c r="FX27" s="35"/>
      <c r="FY27" s="35"/>
      <c r="FZ27" s="35"/>
      <c r="GA27" s="35"/>
      <c r="GB27" s="35"/>
      <c r="GC27" s="35"/>
      <c r="GD27" s="35"/>
      <c r="GE27" s="35"/>
      <c r="GF27" s="35"/>
      <c r="GG27" s="35"/>
      <c r="GH27" s="35"/>
      <c r="GI27" s="35"/>
      <c r="GJ27" s="35"/>
      <c r="GK27" s="35"/>
      <c r="GL27" s="35"/>
      <c r="GM27" s="35"/>
      <c r="GN27" s="35"/>
      <c r="GO27" s="35"/>
      <c r="GP27" s="35"/>
      <c r="GQ27" s="35"/>
      <c r="GR27" s="35"/>
      <c r="GS27" s="35"/>
      <c r="GT27" s="35"/>
      <c r="GU27" s="35"/>
      <c r="GV27" s="35"/>
      <c r="GW27" s="35"/>
      <c r="GX27" s="35"/>
      <c r="GY27" s="35"/>
      <c r="GZ27" s="35"/>
      <c r="HA27" s="35"/>
      <c r="HB27" s="35"/>
      <c r="HC27" s="35"/>
      <c r="HD27" s="35"/>
      <c r="HE27" s="35"/>
      <c r="HF27" s="35"/>
      <c r="HG27" s="35"/>
      <c r="HH27" s="35"/>
      <c r="HI27" s="35"/>
      <c r="HJ27" s="35"/>
      <c r="HK27" s="35"/>
      <c r="HL27" s="35"/>
      <c r="HM27" s="35"/>
      <c r="HN27" s="35"/>
      <c r="HO27" s="35"/>
      <c r="HP27" s="35"/>
      <c r="HQ27" s="35"/>
      <c r="HR27" s="35"/>
      <c r="HS27" s="35"/>
      <c r="HT27" s="35"/>
      <c r="HU27" s="35"/>
      <c r="HV27" s="35"/>
      <c r="HW27" s="35"/>
      <c r="HX27" s="35"/>
      <c r="HY27" s="35"/>
      <c r="HZ27" s="35"/>
      <c r="IA27" s="35"/>
      <c r="IB27" s="35"/>
      <c r="IC27" s="35"/>
      <c r="ID27" s="35"/>
      <c r="IE27" s="35"/>
      <c r="IF27" s="35"/>
      <c r="IG27" s="35"/>
      <c r="IH27" s="35"/>
      <c r="II27" s="35"/>
      <c r="IJ27" s="35"/>
      <c r="IK27" s="35"/>
      <c r="IL27" s="35"/>
      <c r="IM27" s="35"/>
      <c r="IN27" s="35"/>
      <c r="IO27" s="35"/>
    </row>
    <row r="28" spans="1:249" x14ac:dyDescent="0.25">
      <c r="A28" s="27" t="s">
        <v>190</v>
      </c>
      <c r="B28" s="274" t="s">
        <v>191</v>
      </c>
      <c r="C28" s="277" t="s">
        <v>178</v>
      </c>
      <c r="D28" s="277" t="s">
        <v>186</v>
      </c>
      <c r="E28" s="37">
        <v>211</v>
      </c>
      <c r="F28" s="132">
        <f t="shared" ref="F28:F33" si="1">G28+H28+I28+J28</f>
        <v>4742800</v>
      </c>
      <c r="G28" s="278">
        <v>3660400</v>
      </c>
      <c r="H28" s="36"/>
      <c r="I28" s="246">
        <v>1082400</v>
      </c>
      <c r="J28" s="36"/>
      <c r="K28" s="28"/>
      <c r="L28" s="28"/>
      <c r="M28" s="28"/>
      <c r="N28" s="28"/>
      <c r="O28" s="28"/>
      <c r="P28" s="28"/>
      <c r="Q28" s="28"/>
      <c r="R28" s="28"/>
      <c r="S28" s="28"/>
      <c r="T28" s="28"/>
      <c r="U28" s="28"/>
      <c r="V28" s="28"/>
      <c r="W28" s="28"/>
      <c r="X28" s="28"/>
      <c r="Y28" s="28"/>
      <c r="Z28" s="28"/>
      <c r="AA28" s="28"/>
      <c r="AB28" s="28"/>
      <c r="AC28" s="28"/>
      <c r="AD28" s="28"/>
      <c r="AE28" s="28"/>
      <c r="AF28" s="28"/>
      <c r="AG28" s="28"/>
      <c r="AH28" s="28"/>
      <c r="AI28" s="28"/>
      <c r="AJ28" s="28"/>
      <c r="AK28" s="28"/>
      <c r="AL28" s="28"/>
      <c r="AM28" s="28"/>
      <c r="AN28" s="28"/>
      <c r="AO28" s="28"/>
      <c r="AP28" s="28"/>
      <c r="AQ28" s="28"/>
      <c r="AR28" s="28"/>
      <c r="AS28" s="28"/>
      <c r="AT28" s="28"/>
      <c r="AU28" s="28"/>
      <c r="AV28" s="28"/>
      <c r="AW28" s="28"/>
      <c r="AX28" s="28"/>
      <c r="AY28" s="28"/>
      <c r="AZ28" s="28"/>
      <c r="BA28" s="28"/>
      <c r="BB28" s="28"/>
      <c r="BC28" s="28"/>
      <c r="BD28" s="28"/>
      <c r="BE28" s="28"/>
      <c r="BF28" s="28"/>
      <c r="BG28" s="28"/>
      <c r="BH28" s="28"/>
      <c r="BI28" s="28"/>
      <c r="BJ28" s="28"/>
      <c r="BK28" s="28"/>
      <c r="BL28" s="28"/>
      <c r="BM28" s="28"/>
      <c r="BN28" s="28"/>
      <c r="BO28" s="28"/>
      <c r="BP28" s="28"/>
      <c r="BQ28" s="28"/>
      <c r="BR28" s="28"/>
      <c r="BS28" s="28"/>
      <c r="BT28" s="28"/>
      <c r="BU28" s="28"/>
      <c r="BV28" s="28"/>
      <c r="BW28" s="28"/>
      <c r="BX28" s="28"/>
      <c r="BY28" s="28"/>
      <c r="BZ28" s="28"/>
      <c r="CA28" s="28"/>
      <c r="CB28" s="28"/>
      <c r="CC28" s="28"/>
      <c r="CD28" s="28"/>
      <c r="CE28" s="28"/>
      <c r="CF28" s="28"/>
      <c r="CG28" s="28"/>
      <c r="CH28" s="28"/>
      <c r="CI28" s="28"/>
      <c r="CJ28" s="28"/>
      <c r="CK28" s="28"/>
      <c r="CL28" s="28"/>
      <c r="CM28" s="28"/>
      <c r="CN28" s="28"/>
      <c r="CO28" s="28"/>
      <c r="CP28" s="28"/>
      <c r="CQ28" s="28"/>
      <c r="CR28" s="28"/>
      <c r="CS28" s="28"/>
      <c r="CT28" s="28"/>
      <c r="CU28" s="28"/>
      <c r="CV28" s="28"/>
      <c r="CW28" s="28"/>
      <c r="CX28" s="28"/>
      <c r="CY28" s="28"/>
      <c r="CZ28" s="28"/>
      <c r="DA28" s="28"/>
      <c r="DB28" s="28"/>
      <c r="DC28" s="28"/>
      <c r="DD28" s="28"/>
      <c r="DE28" s="28"/>
      <c r="DF28" s="28"/>
      <c r="DG28" s="28"/>
      <c r="DH28" s="28"/>
      <c r="DI28" s="28"/>
      <c r="DJ28" s="28"/>
      <c r="DK28" s="28"/>
      <c r="DL28" s="28"/>
      <c r="DM28" s="28"/>
      <c r="DN28" s="28"/>
      <c r="DO28" s="28"/>
      <c r="DP28" s="28"/>
      <c r="DQ28" s="28"/>
      <c r="DR28" s="28"/>
      <c r="DS28" s="28"/>
      <c r="DT28" s="28"/>
      <c r="DU28" s="28"/>
      <c r="DV28" s="28"/>
      <c r="DW28" s="28"/>
      <c r="DX28" s="28"/>
      <c r="DY28" s="28"/>
      <c r="DZ28" s="28"/>
      <c r="EA28" s="28"/>
      <c r="EB28" s="28"/>
      <c r="EC28" s="28"/>
      <c r="ED28" s="28"/>
      <c r="EE28" s="28"/>
      <c r="EF28" s="28"/>
      <c r="EG28" s="28"/>
      <c r="EH28" s="28"/>
      <c r="EI28" s="28"/>
      <c r="EJ28" s="28"/>
      <c r="EK28" s="28"/>
      <c r="EL28" s="28"/>
      <c r="EM28" s="28"/>
      <c r="EN28" s="28"/>
      <c r="EO28" s="28"/>
      <c r="EP28" s="28"/>
      <c r="EQ28" s="28"/>
      <c r="ER28" s="28"/>
      <c r="ES28" s="28"/>
      <c r="ET28" s="28"/>
      <c r="EU28" s="28"/>
      <c r="EV28" s="28"/>
      <c r="EW28" s="28"/>
      <c r="EX28" s="28"/>
      <c r="EY28" s="28"/>
      <c r="EZ28" s="28"/>
      <c r="FA28" s="28"/>
      <c r="FB28" s="28"/>
      <c r="FC28" s="28"/>
      <c r="FD28" s="28"/>
      <c r="FE28" s="28"/>
      <c r="FF28" s="28"/>
      <c r="FG28" s="28"/>
      <c r="FH28" s="28"/>
      <c r="FI28" s="28"/>
      <c r="FJ28" s="28"/>
      <c r="FK28" s="28"/>
      <c r="FL28" s="28"/>
      <c r="FM28" s="28"/>
      <c r="FN28" s="28"/>
      <c r="FO28" s="28"/>
      <c r="FP28" s="28"/>
      <c r="FQ28" s="28"/>
      <c r="FR28" s="28"/>
      <c r="FS28" s="28"/>
      <c r="FT28" s="28"/>
      <c r="FU28" s="28"/>
      <c r="FV28" s="28"/>
      <c r="FW28" s="28"/>
      <c r="FX28" s="28"/>
      <c r="FY28" s="28"/>
      <c r="FZ28" s="28"/>
      <c r="GA28" s="28"/>
      <c r="GB28" s="28"/>
      <c r="GC28" s="28"/>
      <c r="GD28" s="28"/>
      <c r="GE28" s="28"/>
      <c r="GF28" s="28"/>
      <c r="GG28" s="28"/>
      <c r="GH28" s="28"/>
      <c r="GI28" s="28"/>
      <c r="GJ28" s="28"/>
      <c r="GK28" s="28"/>
      <c r="GL28" s="28"/>
      <c r="GM28" s="28"/>
      <c r="GN28" s="28"/>
      <c r="GO28" s="28"/>
      <c r="GP28" s="28"/>
      <c r="GQ28" s="28"/>
      <c r="GR28" s="28"/>
      <c r="GS28" s="28"/>
      <c r="GT28" s="28"/>
      <c r="GU28" s="28"/>
      <c r="GV28" s="28"/>
      <c r="GW28" s="28"/>
      <c r="GX28" s="28"/>
      <c r="GY28" s="28"/>
      <c r="GZ28" s="28"/>
      <c r="HA28" s="28"/>
      <c r="HB28" s="28"/>
      <c r="HC28" s="28"/>
      <c r="HD28" s="28"/>
      <c r="HE28" s="28"/>
      <c r="HF28" s="28"/>
      <c r="HG28" s="28"/>
      <c r="HH28" s="28"/>
      <c r="HI28" s="28"/>
      <c r="HJ28" s="28"/>
      <c r="HK28" s="28"/>
      <c r="HL28" s="28"/>
      <c r="HM28" s="28"/>
      <c r="HN28" s="28"/>
      <c r="HO28" s="28"/>
      <c r="HP28" s="28"/>
      <c r="HQ28" s="28"/>
      <c r="HR28" s="28"/>
      <c r="HS28" s="28"/>
      <c r="HT28" s="28"/>
      <c r="HU28" s="28"/>
      <c r="HV28" s="28"/>
      <c r="HW28" s="28"/>
      <c r="HX28" s="28"/>
      <c r="HY28" s="28"/>
      <c r="HZ28" s="28"/>
      <c r="IA28" s="28"/>
      <c r="IB28" s="28"/>
      <c r="IC28" s="28"/>
      <c r="ID28" s="28"/>
      <c r="IE28" s="28"/>
      <c r="IF28" s="28"/>
      <c r="IG28" s="28"/>
      <c r="IH28" s="28"/>
      <c r="II28" s="28"/>
      <c r="IJ28" s="28"/>
      <c r="IK28" s="28"/>
      <c r="IL28" s="28"/>
      <c r="IM28" s="28"/>
      <c r="IN28" s="28"/>
      <c r="IO28" s="28"/>
    </row>
    <row r="29" spans="1:249" x14ac:dyDescent="0.25">
      <c r="A29" s="27" t="s">
        <v>288</v>
      </c>
      <c r="B29" s="274" t="s">
        <v>192</v>
      </c>
      <c r="C29" s="277" t="s">
        <v>178</v>
      </c>
      <c r="D29" s="277" t="s">
        <v>186</v>
      </c>
      <c r="E29" s="37">
        <v>211</v>
      </c>
      <c r="F29" s="132">
        <f>G29+H29+I29+J29</f>
        <v>20113800</v>
      </c>
      <c r="G29" s="278">
        <v>15682400</v>
      </c>
      <c r="H29" s="278">
        <v>1886500</v>
      </c>
      <c r="I29" s="246">
        <v>2544900</v>
      </c>
      <c r="J29" s="36"/>
      <c r="K29" s="35"/>
      <c r="L29" s="370"/>
      <c r="M29" s="370"/>
      <c r="N29" s="370"/>
      <c r="O29" s="370"/>
      <c r="P29" s="370"/>
      <c r="Q29" s="370"/>
      <c r="R29" s="370"/>
      <c r="S29" s="370"/>
      <c r="T29" s="370"/>
      <c r="U29" s="35"/>
      <c r="V29" s="35"/>
      <c r="W29" s="35"/>
      <c r="X29" s="35"/>
      <c r="Y29" s="35"/>
      <c r="Z29" s="35"/>
      <c r="AA29" s="35"/>
      <c r="AB29" s="35"/>
      <c r="AC29" s="35"/>
      <c r="AD29" s="35"/>
      <c r="AE29" s="35"/>
      <c r="AF29" s="35"/>
      <c r="AG29" s="35"/>
      <c r="AH29" s="35"/>
      <c r="AI29" s="35"/>
      <c r="AJ29" s="35"/>
      <c r="AK29" s="35"/>
      <c r="AL29" s="35"/>
      <c r="AM29" s="35"/>
      <c r="AN29" s="35"/>
      <c r="AO29" s="35"/>
      <c r="AP29" s="35"/>
      <c r="AQ29" s="35"/>
      <c r="AR29" s="35"/>
      <c r="AS29" s="35"/>
      <c r="AT29" s="35"/>
      <c r="AU29" s="35"/>
      <c r="AV29" s="35"/>
      <c r="AW29" s="35"/>
      <c r="AX29" s="35"/>
      <c r="AY29" s="35"/>
      <c r="AZ29" s="35"/>
      <c r="BA29" s="35"/>
      <c r="BB29" s="35"/>
      <c r="BC29" s="35"/>
      <c r="BD29" s="35"/>
      <c r="BE29" s="35"/>
      <c r="BF29" s="35"/>
      <c r="BG29" s="35"/>
      <c r="BH29" s="35"/>
      <c r="BI29" s="35"/>
      <c r="BJ29" s="35"/>
      <c r="BK29" s="35"/>
      <c r="BL29" s="35"/>
      <c r="BM29" s="35"/>
      <c r="BN29" s="35"/>
      <c r="BO29" s="35"/>
      <c r="BP29" s="35"/>
      <c r="BQ29" s="35"/>
      <c r="BR29" s="35"/>
      <c r="BS29" s="35"/>
      <c r="BT29" s="35"/>
      <c r="BU29" s="35"/>
      <c r="BV29" s="35"/>
      <c r="BW29" s="35"/>
      <c r="BX29" s="35"/>
      <c r="BY29" s="35"/>
      <c r="BZ29" s="35"/>
      <c r="CA29" s="35"/>
      <c r="CB29" s="35"/>
      <c r="CC29" s="35"/>
      <c r="CD29" s="35"/>
      <c r="CE29" s="35"/>
      <c r="CF29" s="35"/>
      <c r="CG29" s="35"/>
      <c r="CH29" s="35"/>
      <c r="CI29" s="35"/>
      <c r="CJ29" s="35"/>
      <c r="CK29" s="35"/>
      <c r="CL29" s="35"/>
      <c r="CM29" s="35"/>
      <c r="CN29" s="35"/>
      <c r="CO29" s="35"/>
      <c r="CP29" s="35"/>
      <c r="CQ29" s="35"/>
      <c r="CR29" s="35"/>
      <c r="CS29" s="35"/>
      <c r="CT29" s="35"/>
      <c r="CU29" s="35"/>
      <c r="CV29" s="35"/>
      <c r="CW29" s="35"/>
      <c r="CX29" s="35"/>
      <c r="CY29" s="35"/>
      <c r="CZ29" s="35"/>
      <c r="DA29" s="35"/>
      <c r="DB29" s="35"/>
      <c r="DC29" s="35"/>
      <c r="DD29" s="35"/>
      <c r="DE29" s="35"/>
      <c r="DF29" s="35"/>
      <c r="DG29" s="35"/>
      <c r="DH29" s="35"/>
      <c r="DI29" s="35"/>
      <c r="DJ29" s="35"/>
      <c r="DK29" s="35"/>
      <c r="DL29" s="35"/>
      <c r="DM29" s="35"/>
      <c r="DN29" s="35"/>
      <c r="DO29" s="35"/>
      <c r="DP29" s="35"/>
      <c r="DQ29" s="35"/>
      <c r="DR29" s="35"/>
      <c r="DS29" s="35"/>
      <c r="DT29" s="35"/>
      <c r="DU29" s="35"/>
      <c r="DV29" s="35"/>
      <c r="DW29" s="35"/>
      <c r="DX29" s="35"/>
      <c r="DY29" s="35"/>
      <c r="DZ29" s="35"/>
      <c r="EA29" s="35"/>
      <c r="EB29" s="35"/>
      <c r="EC29" s="35"/>
      <c r="ED29" s="35"/>
      <c r="EE29" s="35"/>
      <c r="EF29" s="35"/>
      <c r="EG29" s="35"/>
      <c r="EH29" s="35"/>
      <c r="EI29" s="35"/>
      <c r="EJ29" s="35"/>
      <c r="EK29" s="35"/>
      <c r="EL29" s="35"/>
      <c r="EM29" s="35"/>
      <c r="EN29" s="35"/>
      <c r="EO29" s="35"/>
      <c r="EP29" s="35"/>
      <c r="EQ29" s="35"/>
      <c r="ER29" s="35"/>
      <c r="ES29" s="35"/>
      <c r="ET29" s="35"/>
      <c r="EU29" s="35"/>
      <c r="EV29" s="35"/>
      <c r="EW29" s="35"/>
      <c r="EX29" s="35"/>
      <c r="EY29" s="35"/>
      <c r="EZ29" s="35"/>
      <c r="FA29" s="35"/>
      <c r="FB29" s="35"/>
      <c r="FC29" s="35"/>
      <c r="FD29" s="35"/>
      <c r="FE29" s="35"/>
      <c r="FF29" s="35"/>
      <c r="FG29" s="35"/>
      <c r="FH29" s="35"/>
      <c r="FI29" s="35"/>
      <c r="FJ29" s="35"/>
      <c r="FK29" s="35"/>
      <c r="FL29" s="35"/>
      <c r="FM29" s="35"/>
      <c r="FN29" s="35"/>
      <c r="FO29" s="35"/>
      <c r="FP29" s="35"/>
      <c r="FQ29" s="35"/>
      <c r="FR29" s="35"/>
      <c r="FS29" s="35"/>
      <c r="FT29" s="35"/>
      <c r="FU29" s="35"/>
      <c r="FV29" s="35"/>
      <c r="FW29" s="35"/>
      <c r="FX29" s="35"/>
      <c r="FY29" s="35"/>
      <c r="FZ29" s="35"/>
      <c r="GA29" s="35"/>
      <c r="GB29" s="35"/>
      <c r="GC29" s="35"/>
      <c r="GD29" s="35"/>
      <c r="GE29" s="35"/>
      <c r="GF29" s="35"/>
      <c r="GG29" s="35"/>
      <c r="GH29" s="35"/>
      <c r="GI29" s="35"/>
      <c r="GJ29" s="35"/>
      <c r="GK29" s="35"/>
      <c r="GL29" s="35"/>
      <c r="GM29" s="35"/>
      <c r="GN29" s="35"/>
      <c r="GO29" s="35"/>
      <c r="GP29" s="35"/>
      <c r="GQ29" s="35"/>
      <c r="GR29" s="35"/>
      <c r="GS29" s="35"/>
      <c r="GT29" s="35"/>
      <c r="GU29" s="35"/>
      <c r="GV29" s="35"/>
      <c r="GW29" s="35"/>
      <c r="GX29" s="35"/>
      <c r="GY29" s="35"/>
      <c r="GZ29" s="35"/>
      <c r="HA29" s="35"/>
      <c r="HB29" s="35"/>
      <c r="HC29" s="35"/>
      <c r="HD29" s="35"/>
      <c r="HE29" s="35"/>
      <c r="HF29" s="35"/>
      <c r="HG29" s="35"/>
      <c r="HH29" s="35"/>
      <c r="HI29" s="35"/>
      <c r="HJ29" s="35"/>
      <c r="HK29" s="35"/>
      <c r="HL29" s="35"/>
      <c r="HM29" s="35"/>
      <c r="HN29" s="35"/>
      <c r="HO29" s="35"/>
      <c r="HP29" s="35"/>
      <c r="HQ29" s="35"/>
      <c r="HR29" s="35"/>
      <c r="HS29" s="35"/>
      <c r="HT29" s="35"/>
      <c r="HU29" s="35"/>
      <c r="HV29" s="35"/>
      <c r="HW29" s="35"/>
      <c r="HX29" s="35"/>
      <c r="HY29" s="35"/>
      <c r="HZ29" s="35"/>
      <c r="IA29" s="35"/>
      <c r="IB29" s="35"/>
      <c r="IC29" s="35"/>
      <c r="ID29" s="35"/>
      <c r="IE29" s="35"/>
      <c r="IF29" s="35"/>
      <c r="IG29" s="35"/>
      <c r="IH29" s="35"/>
      <c r="II29" s="35"/>
      <c r="IJ29" s="35"/>
      <c r="IK29" s="35"/>
      <c r="IL29" s="35"/>
      <c r="IM29" s="35"/>
      <c r="IN29" s="35"/>
      <c r="IO29" s="35"/>
    </row>
    <row r="30" spans="1:249" x14ac:dyDescent="0.25">
      <c r="A30" s="32" t="s">
        <v>289</v>
      </c>
      <c r="B30" s="33" t="s">
        <v>178</v>
      </c>
      <c r="C30" s="34" t="s">
        <v>178</v>
      </c>
      <c r="D30" s="34" t="s">
        <v>178</v>
      </c>
      <c r="E30" s="34" t="s">
        <v>178</v>
      </c>
      <c r="F30" s="34" t="s">
        <v>178</v>
      </c>
      <c r="G30" s="34" t="s">
        <v>178</v>
      </c>
      <c r="H30" s="34" t="s">
        <v>178</v>
      </c>
      <c r="I30" s="34" t="s">
        <v>178</v>
      </c>
      <c r="J30" s="34" t="s">
        <v>178</v>
      </c>
      <c r="K30" s="35"/>
      <c r="L30" s="35"/>
      <c r="M30" s="35"/>
      <c r="N30" s="35"/>
      <c r="O30" s="35"/>
      <c r="P30" s="35"/>
      <c r="Q30" s="35"/>
      <c r="R30" s="35"/>
      <c r="S30" s="35"/>
      <c r="T30" s="35"/>
      <c r="U30" s="35"/>
      <c r="V30" s="35"/>
      <c r="W30" s="35"/>
      <c r="X30" s="35"/>
      <c r="Y30" s="35"/>
      <c r="Z30" s="35"/>
      <c r="AA30" s="35"/>
      <c r="AB30" s="35"/>
      <c r="AC30" s="35"/>
      <c r="AD30" s="35"/>
      <c r="AE30" s="35"/>
      <c r="AF30" s="35"/>
      <c r="AG30" s="35"/>
      <c r="AH30" s="35"/>
      <c r="AI30" s="35"/>
      <c r="AJ30" s="35"/>
      <c r="AK30" s="35"/>
      <c r="AL30" s="35"/>
      <c r="AM30" s="35"/>
      <c r="AN30" s="35"/>
      <c r="AO30" s="35"/>
      <c r="AP30" s="35"/>
      <c r="AQ30" s="35"/>
      <c r="AR30" s="35"/>
      <c r="AS30" s="35"/>
      <c r="AT30" s="35"/>
      <c r="AU30" s="35"/>
      <c r="AV30" s="35"/>
      <c r="AW30" s="35"/>
      <c r="AX30" s="35"/>
      <c r="AY30" s="35"/>
      <c r="AZ30" s="35"/>
      <c r="BA30" s="35"/>
      <c r="BB30" s="35"/>
      <c r="BC30" s="35"/>
      <c r="BD30" s="35"/>
      <c r="BE30" s="35"/>
      <c r="BF30" s="35"/>
      <c r="BG30" s="35"/>
      <c r="BH30" s="35"/>
      <c r="BI30" s="35"/>
      <c r="BJ30" s="35"/>
      <c r="BK30" s="35"/>
      <c r="BL30" s="35"/>
      <c r="BM30" s="35"/>
      <c r="BN30" s="35"/>
      <c r="BO30" s="35"/>
      <c r="BP30" s="35"/>
      <c r="BQ30" s="35"/>
      <c r="BR30" s="35"/>
      <c r="BS30" s="35"/>
      <c r="BT30" s="35"/>
      <c r="BU30" s="35"/>
      <c r="BV30" s="35"/>
      <c r="BW30" s="35"/>
      <c r="BX30" s="35"/>
      <c r="BY30" s="35"/>
      <c r="BZ30" s="35"/>
      <c r="CA30" s="35"/>
      <c r="CB30" s="35"/>
      <c r="CC30" s="35"/>
      <c r="CD30" s="35"/>
      <c r="CE30" s="35"/>
      <c r="CF30" s="35"/>
      <c r="CG30" s="35"/>
      <c r="CH30" s="35"/>
      <c r="CI30" s="35"/>
      <c r="CJ30" s="35"/>
      <c r="CK30" s="35"/>
      <c r="CL30" s="35"/>
      <c r="CM30" s="35"/>
      <c r="CN30" s="35"/>
      <c r="CO30" s="35"/>
      <c r="CP30" s="35"/>
      <c r="CQ30" s="35"/>
      <c r="CR30" s="35"/>
      <c r="CS30" s="35"/>
      <c r="CT30" s="35"/>
      <c r="CU30" s="35"/>
      <c r="CV30" s="35"/>
      <c r="CW30" s="35"/>
      <c r="CX30" s="35"/>
      <c r="CY30" s="35"/>
      <c r="CZ30" s="35"/>
      <c r="DA30" s="35"/>
      <c r="DB30" s="35"/>
      <c r="DC30" s="35"/>
      <c r="DD30" s="35"/>
      <c r="DE30" s="35"/>
      <c r="DF30" s="35"/>
      <c r="DG30" s="35"/>
      <c r="DH30" s="35"/>
      <c r="DI30" s="35"/>
      <c r="DJ30" s="35"/>
      <c r="DK30" s="35"/>
      <c r="DL30" s="35"/>
      <c r="DM30" s="35"/>
      <c r="DN30" s="35"/>
      <c r="DO30" s="35"/>
      <c r="DP30" s="35"/>
      <c r="DQ30" s="35"/>
      <c r="DR30" s="35"/>
      <c r="DS30" s="35"/>
      <c r="DT30" s="35"/>
      <c r="DU30" s="35"/>
      <c r="DV30" s="35"/>
      <c r="DW30" s="35"/>
      <c r="DX30" s="35"/>
      <c r="DY30" s="35"/>
      <c r="DZ30" s="35"/>
      <c r="EA30" s="35"/>
      <c r="EB30" s="35"/>
      <c r="EC30" s="35"/>
      <c r="ED30" s="35"/>
      <c r="EE30" s="35"/>
      <c r="EF30" s="35"/>
      <c r="EG30" s="35"/>
      <c r="EH30" s="35"/>
      <c r="EI30" s="35"/>
      <c r="EJ30" s="35"/>
      <c r="EK30" s="35"/>
      <c r="EL30" s="35"/>
      <c r="EM30" s="35"/>
      <c r="EN30" s="35"/>
      <c r="EO30" s="35"/>
      <c r="EP30" s="35"/>
      <c r="EQ30" s="35"/>
      <c r="ER30" s="35"/>
      <c r="ES30" s="35"/>
      <c r="ET30" s="35"/>
      <c r="EU30" s="35"/>
      <c r="EV30" s="35"/>
      <c r="EW30" s="35"/>
      <c r="EX30" s="35"/>
      <c r="EY30" s="35"/>
      <c r="EZ30" s="35"/>
      <c r="FA30" s="35"/>
      <c r="FB30" s="35"/>
      <c r="FC30" s="35"/>
      <c r="FD30" s="35"/>
      <c r="FE30" s="35"/>
      <c r="FF30" s="35"/>
      <c r="FG30" s="35"/>
      <c r="FH30" s="35"/>
      <c r="FI30" s="35"/>
      <c r="FJ30" s="35"/>
      <c r="FK30" s="35"/>
      <c r="FL30" s="35"/>
      <c r="FM30" s="35"/>
      <c r="FN30" s="35"/>
      <c r="FO30" s="35"/>
      <c r="FP30" s="35"/>
      <c r="FQ30" s="35"/>
      <c r="FR30" s="35"/>
      <c r="FS30" s="35"/>
      <c r="FT30" s="35"/>
      <c r="FU30" s="35"/>
      <c r="FV30" s="35"/>
      <c r="FW30" s="35"/>
      <c r="FX30" s="35"/>
      <c r="FY30" s="35"/>
      <c r="FZ30" s="35"/>
      <c r="GA30" s="35"/>
      <c r="GB30" s="35"/>
      <c r="GC30" s="35"/>
      <c r="GD30" s="35"/>
      <c r="GE30" s="35"/>
      <c r="GF30" s="35"/>
      <c r="GG30" s="35"/>
      <c r="GH30" s="35"/>
      <c r="GI30" s="35"/>
      <c r="GJ30" s="35"/>
      <c r="GK30" s="35"/>
      <c r="GL30" s="35"/>
      <c r="GM30" s="35"/>
      <c r="GN30" s="35"/>
      <c r="GO30" s="35"/>
      <c r="GP30" s="35"/>
      <c r="GQ30" s="35"/>
      <c r="GR30" s="35"/>
      <c r="GS30" s="35"/>
      <c r="GT30" s="35"/>
      <c r="GU30" s="35"/>
      <c r="GV30" s="35"/>
      <c r="GW30" s="35"/>
      <c r="GX30" s="35"/>
      <c r="GY30" s="35"/>
      <c r="GZ30" s="35"/>
      <c r="HA30" s="35"/>
      <c r="HB30" s="35"/>
      <c r="HC30" s="35"/>
      <c r="HD30" s="35"/>
      <c r="HE30" s="35"/>
      <c r="HF30" s="35"/>
      <c r="HG30" s="35"/>
      <c r="HH30" s="35"/>
      <c r="HI30" s="35"/>
      <c r="HJ30" s="35"/>
      <c r="HK30" s="35"/>
      <c r="HL30" s="35"/>
      <c r="HM30" s="35"/>
      <c r="HN30" s="35"/>
      <c r="HO30" s="35"/>
      <c r="HP30" s="35"/>
      <c r="HQ30" s="35"/>
      <c r="HR30" s="35"/>
      <c r="HS30" s="35"/>
      <c r="HT30" s="35"/>
      <c r="HU30" s="35"/>
      <c r="HV30" s="35"/>
      <c r="HW30" s="35"/>
      <c r="HX30" s="35"/>
      <c r="HY30" s="35"/>
      <c r="HZ30" s="35"/>
      <c r="IA30" s="35"/>
      <c r="IB30" s="35"/>
      <c r="IC30" s="35"/>
      <c r="ID30" s="35"/>
      <c r="IE30" s="35"/>
      <c r="IF30" s="35"/>
      <c r="IG30" s="35"/>
      <c r="IH30" s="35"/>
      <c r="II30" s="35"/>
      <c r="IJ30" s="35"/>
      <c r="IK30" s="35"/>
      <c r="IL30" s="35"/>
      <c r="IM30" s="35"/>
      <c r="IN30" s="35"/>
      <c r="IO30" s="35"/>
    </row>
    <row r="31" spans="1:249" ht="25.5" x14ac:dyDescent="0.25">
      <c r="A31" s="32" t="s">
        <v>290</v>
      </c>
      <c r="B31" s="274" t="s">
        <v>193</v>
      </c>
      <c r="C31" s="277" t="s">
        <v>178</v>
      </c>
      <c r="D31" s="277" t="s">
        <v>186</v>
      </c>
      <c r="E31" s="37">
        <v>211</v>
      </c>
      <c r="F31" s="132">
        <f t="shared" si="1"/>
        <v>16726800</v>
      </c>
      <c r="G31" s="132">
        <v>12564900</v>
      </c>
      <c r="H31" s="132">
        <v>1617000</v>
      </c>
      <c r="I31" s="246">
        <v>2544900</v>
      </c>
      <c r="J31" s="36"/>
      <c r="K31" s="35"/>
      <c r="L31" s="35"/>
      <c r="M31" s="35"/>
      <c r="N31" s="35"/>
      <c r="O31" s="35"/>
      <c r="P31" s="35"/>
      <c r="Q31" s="35"/>
      <c r="R31" s="35"/>
      <c r="S31" s="35"/>
      <c r="T31" s="35"/>
      <c r="U31" s="35"/>
      <c r="V31" s="35"/>
      <c r="W31" s="35"/>
      <c r="X31" s="35"/>
      <c r="Y31" s="35"/>
      <c r="Z31" s="35"/>
      <c r="AA31" s="35"/>
      <c r="AB31" s="35"/>
      <c r="AC31" s="35"/>
      <c r="AD31" s="35"/>
      <c r="AE31" s="35"/>
      <c r="AF31" s="35"/>
      <c r="AG31" s="35"/>
      <c r="AH31" s="35"/>
      <c r="AI31" s="35"/>
      <c r="AJ31" s="35"/>
      <c r="AK31" s="35"/>
      <c r="AL31" s="35"/>
      <c r="AM31" s="35"/>
      <c r="AN31" s="35"/>
      <c r="AO31" s="35"/>
      <c r="AP31" s="35"/>
      <c r="AQ31" s="35"/>
      <c r="AR31" s="35"/>
      <c r="AS31" s="35"/>
      <c r="AT31" s="35"/>
      <c r="AU31" s="35"/>
      <c r="AV31" s="35"/>
      <c r="AW31" s="35"/>
      <c r="AX31" s="35"/>
      <c r="AY31" s="35"/>
      <c r="AZ31" s="35"/>
      <c r="BA31" s="35"/>
      <c r="BB31" s="35"/>
      <c r="BC31" s="35"/>
      <c r="BD31" s="35"/>
      <c r="BE31" s="35"/>
      <c r="BF31" s="35"/>
      <c r="BG31" s="35"/>
      <c r="BH31" s="35"/>
      <c r="BI31" s="35"/>
      <c r="BJ31" s="35"/>
      <c r="BK31" s="35"/>
      <c r="BL31" s="35"/>
      <c r="BM31" s="35"/>
      <c r="BN31" s="35"/>
      <c r="BO31" s="35"/>
      <c r="BP31" s="35"/>
      <c r="BQ31" s="35"/>
      <c r="BR31" s="35"/>
      <c r="BS31" s="35"/>
      <c r="BT31" s="35"/>
      <c r="BU31" s="35"/>
      <c r="BV31" s="35"/>
      <c r="BW31" s="35"/>
      <c r="BX31" s="35"/>
      <c r="BY31" s="35"/>
      <c r="BZ31" s="35"/>
      <c r="CA31" s="35"/>
      <c r="CB31" s="35"/>
      <c r="CC31" s="35"/>
      <c r="CD31" s="35"/>
      <c r="CE31" s="35"/>
      <c r="CF31" s="35"/>
      <c r="CG31" s="35"/>
      <c r="CH31" s="35"/>
      <c r="CI31" s="35"/>
      <c r="CJ31" s="35"/>
      <c r="CK31" s="35"/>
      <c r="CL31" s="35"/>
      <c r="CM31" s="35"/>
      <c r="CN31" s="35"/>
      <c r="CO31" s="35"/>
      <c r="CP31" s="35"/>
      <c r="CQ31" s="35"/>
      <c r="CR31" s="35"/>
      <c r="CS31" s="35"/>
      <c r="CT31" s="35"/>
      <c r="CU31" s="35"/>
      <c r="CV31" s="35"/>
      <c r="CW31" s="35"/>
      <c r="CX31" s="35"/>
      <c r="CY31" s="35"/>
      <c r="CZ31" s="35"/>
      <c r="DA31" s="35"/>
      <c r="DB31" s="35"/>
      <c r="DC31" s="35"/>
      <c r="DD31" s="35"/>
      <c r="DE31" s="35"/>
      <c r="DF31" s="35"/>
      <c r="DG31" s="35"/>
      <c r="DH31" s="35"/>
      <c r="DI31" s="35"/>
      <c r="DJ31" s="35"/>
      <c r="DK31" s="35"/>
      <c r="DL31" s="35"/>
      <c r="DM31" s="35"/>
      <c r="DN31" s="35"/>
      <c r="DO31" s="35"/>
      <c r="DP31" s="35"/>
      <c r="DQ31" s="35"/>
      <c r="DR31" s="35"/>
      <c r="DS31" s="35"/>
      <c r="DT31" s="35"/>
      <c r="DU31" s="35"/>
      <c r="DV31" s="35"/>
      <c r="DW31" s="35"/>
      <c r="DX31" s="35"/>
      <c r="DY31" s="35"/>
      <c r="DZ31" s="35"/>
      <c r="EA31" s="35"/>
      <c r="EB31" s="35"/>
      <c r="EC31" s="35"/>
      <c r="ED31" s="35"/>
      <c r="EE31" s="35"/>
      <c r="EF31" s="35"/>
      <c r="EG31" s="35"/>
      <c r="EH31" s="35"/>
      <c r="EI31" s="35"/>
      <c r="EJ31" s="35"/>
      <c r="EK31" s="35"/>
      <c r="EL31" s="35"/>
      <c r="EM31" s="35"/>
      <c r="EN31" s="35"/>
      <c r="EO31" s="35"/>
      <c r="EP31" s="35"/>
      <c r="EQ31" s="35"/>
      <c r="ER31" s="35"/>
      <c r="ES31" s="35"/>
      <c r="ET31" s="35"/>
      <c r="EU31" s="35"/>
      <c r="EV31" s="35"/>
      <c r="EW31" s="35"/>
      <c r="EX31" s="35"/>
      <c r="EY31" s="35"/>
      <c r="EZ31" s="35"/>
      <c r="FA31" s="35"/>
      <c r="FB31" s="35"/>
      <c r="FC31" s="35"/>
      <c r="FD31" s="35"/>
      <c r="FE31" s="35"/>
      <c r="FF31" s="35"/>
      <c r="FG31" s="35"/>
      <c r="FH31" s="35"/>
      <c r="FI31" s="35"/>
      <c r="FJ31" s="35"/>
      <c r="FK31" s="35"/>
      <c r="FL31" s="35"/>
      <c r="FM31" s="35"/>
      <c r="FN31" s="35"/>
      <c r="FO31" s="35"/>
      <c r="FP31" s="35"/>
      <c r="FQ31" s="35"/>
      <c r="FR31" s="35"/>
      <c r="FS31" s="35"/>
      <c r="FT31" s="35"/>
      <c r="FU31" s="35"/>
      <c r="FV31" s="35"/>
      <c r="FW31" s="35"/>
      <c r="FX31" s="35"/>
      <c r="FY31" s="35"/>
      <c r="FZ31" s="35"/>
      <c r="GA31" s="35"/>
      <c r="GB31" s="35"/>
      <c r="GC31" s="35"/>
      <c r="GD31" s="35"/>
      <c r="GE31" s="35"/>
      <c r="GF31" s="35"/>
      <c r="GG31" s="35"/>
      <c r="GH31" s="35"/>
      <c r="GI31" s="35"/>
      <c r="GJ31" s="35"/>
      <c r="GK31" s="35"/>
      <c r="GL31" s="35"/>
      <c r="GM31" s="35"/>
      <c r="GN31" s="35"/>
      <c r="GO31" s="35"/>
      <c r="GP31" s="35"/>
      <c r="GQ31" s="35"/>
      <c r="GR31" s="35"/>
      <c r="GS31" s="35"/>
      <c r="GT31" s="35"/>
      <c r="GU31" s="35"/>
      <c r="GV31" s="35"/>
      <c r="GW31" s="35"/>
      <c r="GX31" s="35"/>
      <c r="GY31" s="35"/>
      <c r="GZ31" s="35"/>
      <c r="HA31" s="35"/>
      <c r="HB31" s="35"/>
      <c r="HC31" s="35"/>
      <c r="HD31" s="35"/>
      <c r="HE31" s="35"/>
      <c r="HF31" s="35"/>
      <c r="HG31" s="35"/>
      <c r="HH31" s="35"/>
      <c r="HI31" s="35"/>
      <c r="HJ31" s="35"/>
      <c r="HK31" s="35"/>
      <c r="HL31" s="35"/>
      <c r="HM31" s="35"/>
      <c r="HN31" s="35"/>
      <c r="HO31" s="35"/>
      <c r="HP31" s="35"/>
      <c r="HQ31" s="35"/>
      <c r="HR31" s="35"/>
      <c r="HS31" s="35"/>
      <c r="HT31" s="35"/>
      <c r="HU31" s="35"/>
      <c r="HV31" s="35"/>
      <c r="HW31" s="35"/>
      <c r="HX31" s="35"/>
      <c r="HY31" s="35"/>
      <c r="HZ31" s="35"/>
      <c r="IA31" s="35"/>
      <c r="IB31" s="35"/>
      <c r="IC31" s="35"/>
      <c r="ID31" s="35"/>
      <c r="IE31" s="35"/>
      <c r="IF31" s="35"/>
      <c r="IG31" s="35"/>
      <c r="IH31" s="35"/>
      <c r="II31" s="35"/>
      <c r="IJ31" s="35"/>
      <c r="IK31" s="35"/>
      <c r="IL31" s="35"/>
      <c r="IM31" s="35"/>
      <c r="IN31" s="35"/>
      <c r="IO31" s="35"/>
    </row>
    <row r="32" spans="1:249" x14ac:dyDescent="0.25">
      <c r="A32" s="27" t="s">
        <v>195</v>
      </c>
      <c r="B32" s="274" t="s">
        <v>194</v>
      </c>
      <c r="C32" s="277" t="s">
        <v>178</v>
      </c>
      <c r="D32" s="277" t="s">
        <v>186</v>
      </c>
      <c r="E32" s="37">
        <v>211</v>
      </c>
      <c r="F32" s="132">
        <f t="shared" si="1"/>
        <v>11924700</v>
      </c>
      <c r="G32" s="278">
        <v>10263500</v>
      </c>
      <c r="H32" s="36"/>
      <c r="I32" s="246">
        <v>1661200</v>
      </c>
      <c r="J32" s="36"/>
      <c r="K32" s="35"/>
      <c r="L32" s="35"/>
      <c r="M32" s="35"/>
      <c r="N32" s="35"/>
      <c r="O32" s="35"/>
      <c r="P32" s="35"/>
      <c r="Q32" s="35"/>
      <c r="R32" s="35"/>
      <c r="S32" s="35"/>
      <c r="T32" s="35"/>
      <c r="U32" s="35"/>
      <c r="V32" s="35"/>
      <c r="W32" s="35"/>
      <c r="X32" s="35"/>
      <c r="Y32" s="35"/>
      <c r="Z32" s="35"/>
      <c r="AA32" s="35"/>
      <c r="AB32" s="35"/>
      <c r="AC32" s="35"/>
      <c r="AD32" s="35"/>
      <c r="AE32" s="35"/>
      <c r="AF32" s="35"/>
      <c r="AG32" s="35"/>
      <c r="AH32" s="35"/>
      <c r="AI32" s="35"/>
      <c r="AJ32" s="35"/>
      <c r="AK32" s="35"/>
      <c r="AL32" s="35"/>
      <c r="AM32" s="35"/>
      <c r="AN32" s="35"/>
      <c r="AO32" s="35"/>
      <c r="AP32" s="35"/>
      <c r="AQ32" s="35"/>
      <c r="AR32" s="35"/>
      <c r="AS32" s="35"/>
      <c r="AT32" s="35"/>
      <c r="AU32" s="35"/>
      <c r="AV32" s="35"/>
      <c r="AW32" s="35"/>
      <c r="AX32" s="35"/>
      <c r="AY32" s="35"/>
      <c r="AZ32" s="35"/>
      <c r="BA32" s="35"/>
      <c r="BB32" s="35"/>
      <c r="BC32" s="35"/>
      <c r="BD32" s="35"/>
      <c r="BE32" s="35"/>
      <c r="BF32" s="35"/>
      <c r="BG32" s="35"/>
      <c r="BH32" s="35"/>
      <c r="BI32" s="35"/>
      <c r="BJ32" s="35"/>
      <c r="BK32" s="35"/>
      <c r="BL32" s="35"/>
      <c r="BM32" s="35"/>
      <c r="BN32" s="35"/>
      <c r="BO32" s="35"/>
      <c r="BP32" s="35"/>
      <c r="BQ32" s="35"/>
      <c r="BR32" s="35"/>
      <c r="BS32" s="35"/>
      <c r="BT32" s="35"/>
      <c r="BU32" s="35"/>
      <c r="BV32" s="35"/>
      <c r="BW32" s="35"/>
      <c r="BX32" s="35"/>
      <c r="BY32" s="35"/>
      <c r="BZ32" s="35"/>
      <c r="CA32" s="35"/>
      <c r="CB32" s="35"/>
      <c r="CC32" s="35"/>
      <c r="CD32" s="35"/>
      <c r="CE32" s="35"/>
      <c r="CF32" s="35"/>
      <c r="CG32" s="35"/>
      <c r="CH32" s="35"/>
      <c r="CI32" s="35"/>
      <c r="CJ32" s="35"/>
      <c r="CK32" s="35"/>
      <c r="CL32" s="35"/>
      <c r="CM32" s="35"/>
      <c r="CN32" s="35"/>
      <c r="CO32" s="35"/>
      <c r="CP32" s="35"/>
      <c r="CQ32" s="35"/>
      <c r="CR32" s="35"/>
      <c r="CS32" s="35"/>
      <c r="CT32" s="35"/>
      <c r="CU32" s="35"/>
      <c r="CV32" s="35"/>
      <c r="CW32" s="35"/>
      <c r="CX32" s="35"/>
      <c r="CY32" s="35"/>
      <c r="CZ32" s="35"/>
      <c r="DA32" s="35"/>
      <c r="DB32" s="35"/>
      <c r="DC32" s="35"/>
      <c r="DD32" s="35"/>
      <c r="DE32" s="35"/>
      <c r="DF32" s="35"/>
      <c r="DG32" s="35"/>
      <c r="DH32" s="35"/>
      <c r="DI32" s="35"/>
      <c r="DJ32" s="35"/>
      <c r="DK32" s="35"/>
      <c r="DL32" s="35"/>
      <c r="DM32" s="35"/>
      <c r="DN32" s="35"/>
      <c r="DO32" s="35"/>
      <c r="DP32" s="35"/>
      <c r="DQ32" s="35"/>
      <c r="DR32" s="35"/>
      <c r="DS32" s="35"/>
      <c r="DT32" s="35"/>
      <c r="DU32" s="35"/>
      <c r="DV32" s="35"/>
      <c r="DW32" s="35"/>
      <c r="DX32" s="35"/>
      <c r="DY32" s="35"/>
      <c r="DZ32" s="35"/>
      <c r="EA32" s="35"/>
      <c r="EB32" s="35"/>
      <c r="EC32" s="35"/>
      <c r="ED32" s="35"/>
      <c r="EE32" s="35"/>
      <c r="EF32" s="35"/>
      <c r="EG32" s="35"/>
      <c r="EH32" s="35"/>
      <c r="EI32" s="35"/>
      <c r="EJ32" s="35"/>
      <c r="EK32" s="35"/>
      <c r="EL32" s="35"/>
      <c r="EM32" s="35"/>
      <c r="EN32" s="35"/>
      <c r="EO32" s="35"/>
      <c r="EP32" s="35"/>
      <c r="EQ32" s="35"/>
      <c r="ER32" s="35"/>
      <c r="ES32" s="35"/>
      <c r="ET32" s="35"/>
      <c r="EU32" s="35"/>
      <c r="EV32" s="35"/>
      <c r="EW32" s="35"/>
      <c r="EX32" s="35"/>
      <c r="EY32" s="35"/>
      <c r="EZ32" s="35"/>
      <c r="FA32" s="35"/>
      <c r="FB32" s="35"/>
      <c r="FC32" s="35"/>
      <c r="FD32" s="35"/>
      <c r="FE32" s="35"/>
      <c r="FF32" s="35"/>
      <c r="FG32" s="35"/>
      <c r="FH32" s="35"/>
      <c r="FI32" s="35"/>
      <c r="FJ32" s="35"/>
      <c r="FK32" s="35"/>
      <c r="FL32" s="35"/>
      <c r="FM32" s="35"/>
      <c r="FN32" s="35"/>
      <c r="FO32" s="35"/>
      <c r="FP32" s="35"/>
      <c r="FQ32" s="35"/>
      <c r="FR32" s="35"/>
      <c r="FS32" s="35"/>
      <c r="FT32" s="35"/>
      <c r="FU32" s="35"/>
      <c r="FV32" s="35"/>
      <c r="FW32" s="35"/>
      <c r="FX32" s="35"/>
      <c r="FY32" s="35"/>
      <c r="FZ32" s="35"/>
      <c r="GA32" s="35"/>
      <c r="GB32" s="35"/>
      <c r="GC32" s="35"/>
      <c r="GD32" s="35"/>
      <c r="GE32" s="35"/>
      <c r="GF32" s="35"/>
      <c r="GG32" s="35"/>
      <c r="GH32" s="35"/>
      <c r="GI32" s="35"/>
      <c r="GJ32" s="35"/>
      <c r="GK32" s="35"/>
      <c r="GL32" s="35"/>
      <c r="GM32" s="35"/>
      <c r="GN32" s="35"/>
      <c r="GO32" s="35"/>
      <c r="GP32" s="35"/>
      <c r="GQ32" s="35"/>
      <c r="GR32" s="35"/>
      <c r="GS32" s="35"/>
      <c r="GT32" s="35"/>
      <c r="GU32" s="35"/>
      <c r="GV32" s="35"/>
      <c r="GW32" s="35"/>
      <c r="GX32" s="35"/>
      <c r="GY32" s="35"/>
      <c r="GZ32" s="35"/>
      <c r="HA32" s="35"/>
      <c r="HB32" s="35"/>
      <c r="HC32" s="35"/>
      <c r="HD32" s="35"/>
      <c r="HE32" s="35"/>
      <c r="HF32" s="35"/>
      <c r="HG32" s="35"/>
      <c r="HH32" s="35"/>
      <c r="HI32" s="35"/>
      <c r="HJ32" s="35"/>
      <c r="HK32" s="35"/>
      <c r="HL32" s="35"/>
      <c r="HM32" s="35"/>
      <c r="HN32" s="35"/>
      <c r="HO32" s="35"/>
      <c r="HP32" s="35"/>
      <c r="HQ32" s="35"/>
      <c r="HR32" s="35"/>
      <c r="HS32" s="35"/>
      <c r="HT32" s="35"/>
      <c r="HU32" s="35"/>
      <c r="HV32" s="35"/>
      <c r="HW32" s="35"/>
      <c r="HX32" s="35"/>
      <c r="HY32" s="35"/>
      <c r="HZ32" s="35"/>
      <c r="IA32" s="35"/>
      <c r="IB32" s="35"/>
      <c r="IC32" s="35"/>
      <c r="ID32" s="35"/>
      <c r="IE32" s="35"/>
      <c r="IF32" s="35"/>
      <c r="IG32" s="35"/>
      <c r="IH32" s="35"/>
      <c r="II32" s="35"/>
      <c r="IJ32" s="35"/>
      <c r="IK32" s="35"/>
      <c r="IL32" s="35"/>
      <c r="IM32" s="35"/>
      <c r="IN32" s="35"/>
      <c r="IO32" s="35"/>
    </row>
    <row r="33" spans="1:249" x14ac:dyDescent="0.25">
      <c r="A33" s="27" t="s">
        <v>197</v>
      </c>
      <c r="B33" s="274" t="s">
        <v>196</v>
      </c>
      <c r="C33" s="277" t="s">
        <v>178</v>
      </c>
      <c r="D33" s="277" t="s">
        <v>186</v>
      </c>
      <c r="E33" s="37">
        <v>211</v>
      </c>
      <c r="F33" s="132">
        <f t="shared" si="1"/>
        <v>5770000</v>
      </c>
      <c r="G33" s="278">
        <v>5699700</v>
      </c>
      <c r="H33" s="36"/>
      <c r="I33" s="246">
        <v>70300</v>
      </c>
      <c r="J33" s="36"/>
      <c r="K33" s="35"/>
      <c r="L33" s="35"/>
      <c r="M33" s="35"/>
      <c r="N33" s="35"/>
      <c r="O33" s="35"/>
      <c r="P33" s="35"/>
      <c r="Q33" s="35"/>
      <c r="R33" s="35"/>
      <c r="S33" s="35"/>
      <c r="T33" s="35"/>
      <c r="U33" s="35"/>
      <c r="V33" s="35"/>
      <c r="W33" s="35"/>
      <c r="X33" s="35"/>
      <c r="Y33" s="35"/>
      <c r="Z33" s="35"/>
      <c r="AA33" s="35"/>
      <c r="AB33" s="35"/>
      <c r="AC33" s="35"/>
      <c r="AD33" s="35"/>
      <c r="AE33" s="35"/>
      <c r="AF33" s="35"/>
      <c r="AG33" s="35"/>
      <c r="AH33" s="35"/>
      <c r="AI33" s="35"/>
      <c r="AJ33" s="35"/>
      <c r="AK33" s="35"/>
      <c r="AL33" s="35"/>
      <c r="AM33" s="35"/>
      <c r="AN33" s="35"/>
      <c r="AO33" s="35"/>
      <c r="AP33" s="35"/>
      <c r="AQ33" s="35"/>
      <c r="AR33" s="35"/>
      <c r="AS33" s="35"/>
      <c r="AT33" s="35"/>
      <c r="AU33" s="35"/>
      <c r="AV33" s="35"/>
      <c r="AW33" s="35"/>
      <c r="AX33" s="35"/>
      <c r="AY33" s="35"/>
      <c r="AZ33" s="35"/>
      <c r="BA33" s="35"/>
      <c r="BB33" s="35"/>
      <c r="BC33" s="35"/>
      <c r="BD33" s="35"/>
      <c r="BE33" s="35"/>
      <c r="BF33" s="35"/>
      <c r="BG33" s="35"/>
      <c r="BH33" s="35"/>
      <c r="BI33" s="35"/>
      <c r="BJ33" s="35"/>
      <c r="BK33" s="35"/>
      <c r="BL33" s="35"/>
      <c r="BM33" s="35"/>
      <c r="BN33" s="35"/>
      <c r="BO33" s="35"/>
      <c r="BP33" s="35"/>
      <c r="BQ33" s="35"/>
      <c r="BR33" s="35"/>
      <c r="BS33" s="35"/>
      <c r="BT33" s="35"/>
      <c r="BU33" s="35"/>
      <c r="BV33" s="35"/>
      <c r="BW33" s="35"/>
      <c r="BX33" s="35"/>
      <c r="BY33" s="35"/>
      <c r="BZ33" s="35"/>
      <c r="CA33" s="35"/>
      <c r="CB33" s="35"/>
      <c r="CC33" s="35"/>
      <c r="CD33" s="35"/>
      <c r="CE33" s="35"/>
      <c r="CF33" s="35"/>
      <c r="CG33" s="35"/>
      <c r="CH33" s="35"/>
      <c r="CI33" s="35"/>
      <c r="CJ33" s="35"/>
      <c r="CK33" s="35"/>
      <c r="CL33" s="35"/>
      <c r="CM33" s="35"/>
      <c r="CN33" s="35"/>
      <c r="CO33" s="35"/>
      <c r="CP33" s="35"/>
      <c r="CQ33" s="35"/>
      <c r="CR33" s="35"/>
      <c r="CS33" s="35"/>
      <c r="CT33" s="35"/>
      <c r="CU33" s="35"/>
      <c r="CV33" s="35"/>
      <c r="CW33" s="35"/>
      <c r="CX33" s="35"/>
      <c r="CY33" s="35"/>
      <c r="CZ33" s="35"/>
      <c r="DA33" s="35"/>
      <c r="DB33" s="35"/>
      <c r="DC33" s="35"/>
      <c r="DD33" s="35"/>
      <c r="DE33" s="35"/>
      <c r="DF33" s="35"/>
      <c r="DG33" s="35"/>
      <c r="DH33" s="35"/>
      <c r="DI33" s="35"/>
      <c r="DJ33" s="35"/>
      <c r="DK33" s="35"/>
      <c r="DL33" s="35"/>
      <c r="DM33" s="35"/>
      <c r="DN33" s="35"/>
      <c r="DO33" s="35"/>
      <c r="DP33" s="35"/>
      <c r="DQ33" s="35"/>
      <c r="DR33" s="35"/>
      <c r="DS33" s="35"/>
      <c r="DT33" s="35"/>
      <c r="DU33" s="35"/>
      <c r="DV33" s="35"/>
      <c r="DW33" s="35"/>
      <c r="DX33" s="35"/>
      <c r="DY33" s="35"/>
      <c r="DZ33" s="35"/>
      <c r="EA33" s="35"/>
      <c r="EB33" s="35"/>
      <c r="EC33" s="35"/>
      <c r="ED33" s="35"/>
      <c r="EE33" s="35"/>
      <c r="EF33" s="35"/>
      <c r="EG33" s="35"/>
      <c r="EH33" s="35"/>
      <c r="EI33" s="35"/>
      <c r="EJ33" s="35"/>
      <c r="EK33" s="35"/>
      <c r="EL33" s="35"/>
      <c r="EM33" s="35"/>
      <c r="EN33" s="35"/>
      <c r="EO33" s="35"/>
      <c r="EP33" s="35"/>
      <c r="EQ33" s="35"/>
      <c r="ER33" s="35"/>
      <c r="ES33" s="35"/>
      <c r="ET33" s="35"/>
      <c r="EU33" s="35"/>
      <c r="EV33" s="35"/>
      <c r="EW33" s="35"/>
      <c r="EX33" s="35"/>
      <c r="EY33" s="35"/>
      <c r="EZ33" s="35"/>
      <c r="FA33" s="35"/>
      <c r="FB33" s="35"/>
      <c r="FC33" s="35"/>
      <c r="FD33" s="35"/>
      <c r="FE33" s="35"/>
      <c r="FF33" s="35"/>
      <c r="FG33" s="35"/>
      <c r="FH33" s="35"/>
      <c r="FI33" s="35"/>
      <c r="FJ33" s="35"/>
      <c r="FK33" s="35"/>
      <c r="FL33" s="35"/>
      <c r="FM33" s="35"/>
      <c r="FN33" s="35"/>
      <c r="FO33" s="35"/>
      <c r="FP33" s="35"/>
      <c r="FQ33" s="35"/>
      <c r="FR33" s="35"/>
      <c r="FS33" s="35"/>
      <c r="FT33" s="35"/>
      <c r="FU33" s="35"/>
      <c r="FV33" s="35"/>
      <c r="FW33" s="35"/>
      <c r="FX33" s="35"/>
      <c r="FY33" s="35"/>
      <c r="FZ33" s="35"/>
      <c r="GA33" s="35"/>
      <c r="GB33" s="35"/>
      <c r="GC33" s="35"/>
      <c r="GD33" s="35"/>
      <c r="GE33" s="35"/>
      <c r="GF33" s="35"/>
      <c r="GG33" s="35"/>
      <c r="GH33" s="35"/>
      <c r="GI33" s="35"/>
      <c r="GJ33" s="35"/>
      <c r="GK33" s="35"/>
      <c r="GL33" s="35"/>
      <c r="GM33" s="35"/>
      <c r="GN33" s="35"/>
      <c r="GO33" s="35"/>
      <c r="GP33" s="35"/>
      <c r="GQ33" s="35"/>
      <c r="GR33" s="35"/>
      <c r="GS33" s="35"/>
      <c r="GT33" s="35"/>
      <c r="GU33" s="35"/>
      <c r="GV33" s="35"/>
      <c r="GW33" s="35"/>
      <c r="GX33" s="35"/>
      <c r="GY33" s="35"/>
      <c r="GZ33" s="35"/>
      <c r="HA33" s="35"/>
      <c r="HB33" s="35"/>
      <c r="HC33" s="35"/>
      <c r="HD33" s="35"/>
      <c r="HE33" s="35"/>
      <c r="HF33" s="35"/>
      <c r="HG33" s="35"/>
      <c r="HH33" s="35"/>
      <c r="HI33" s="35"/>
      <c r="HJ33" s="35"/>
      <c r="HK33" s="35"/>
      <c r="HL33" s="35"/>
      <c r="HM33" s="35"/>
      <c r="HN33" s="35"/>
      <c r="HO33" s="35"/>
      <c r="HP33" s="35"/>
      <c r="HQ33" s="35"/>
      <c r="HR33" s="35"/>
      <c r="HS33" s="35"/>
      <c r="HT33" s="35"/>
      <c r="HU33" s="35"/>
      <c r="HV33" s="35"/>
      <c r="HW33" s="35"/>
      <c r="HX33" s="35"/>
      <c r="HY33" s="35"/>
      <c r="HZ33" s="35"/>
      <c r="IA33" s="35"/>
      <c r="IB33" s="35"/>
      <c r="IC33" s="35"/>
      <c r="ID33" s="35"/>
      <c r="IE33" s="35"/>
      <c r="IF33" s="35"/>
      <c r="IG33" s="35"/>
      <c r="IH33" s="35"/>
      <c r="II33" s="35"/>
      <c r="IJ33" s="35"/>
      <c r="IK33" s="35"/>
      <c r="IL33" s="35"/>
      <c r="IM33" s="35"/>
      <c r="IN33" s="35"/>
      <c r="IO33" s="35"/>
    </row>
    <row r="34" spans="1:249" ht="38.25" x14ac:dyDescent="0.25">
      <c r="A34" s="32" t="s">
        <v>198</v>
      </c>
      <c r="B34" s="33" t="s">
        <v>199</v>
      </c>
      <c r="C34" s="34" t="s">
        <v>178</v>
      </c>
      <c r="D34" s="34" t="s">
        <v>186</v>
      </c>
      <c r="E34" s="36">
        <v>266</v>
      </c>
      <c r="F34" s="132">
        <f>G34+H34+I34+J34</f>
        <v>175000</v>
      </c>
      <c r="G34" s="246">
        <v>175000</v>
      </c>
      <c r="H34" s="36"/>
      <c r="I34" s="36"/>
      <c r="J34" s="36"/>
      <c r="K34" s="28"/>
      <c r="L34" s="28"/>
      <c r="M34" s="28"/>
      <c r="N34" s="28"/>
      <c r="O34" s="28"/>
      <c r="P34" s="28"/>
      <c r="Q34" s="28"/>
      <c r="R34" s="28"/>
      <c r="S34" s="28"/>
      <c r="T34" s="28"/>
      <c r="U34" s="28"/>
      <c r="V34" s="28"/>
      <c r="W34" s="28"/>
      <c r="X34" s="28"/>
      <c r="Y34" s="28"/>
      <c r="Z34" s="28"/>
      <c r="AA34" s="28"/>
      <c r="AB34" s="28"/>
      <c r="AC34" s="28"/>
      <c r="AD34" s="28"/>
      <c r="AE34" s="28"/>
      <c r="AF34" s="28"/>
      <c r="AG34" s="28"/>
      <c r="AH34" s="28"/>
      <c r="AI34" s="28"/>
      <c r="AJ34" s="28"/>
      <c r="AK34" s="28"/>
      <c r="AL34" s="28"/>
      <c r="AM34" s="28"/>
      <c r="AN34" s="28"/>
      <c r="AO34" s="28"/>
      <c r="AP34" s="28"/>
      <c r="AQ34" s="28"/>
      <c r="AR34" s="28"/>
      <c r="AS34" s="28"/>
      <c r="AT34" s="28"/>
      <c r="AU34" s="28"/>
      <c r="AV34" s="28"/>
      <c r="AW34" s="28"/>
      <c r="AX34" s="28"/>
      <c r="AY34" s="28"/>
      <c r="AZ34" s="28"/>
      <c r="BA34" s="28"/>
      <c r="BB34" s="28"/>
      <c r="BC34" s="28"/>
      <c r="BD34" s="28"/>
      <c r="BE34" s="28"/>
      <c r="BF34" s="28"/>
      <c r="BG34" s="28"/>
      <c r="BH34" s="28"/>
      <c r="BI34" s="28"/>
      <c r="BJ34" s="28"/>
      <c r="BK34" s="28"/>
      <c r="BL34" s="28"/>
      <c r="BM34" s="28"/>
      <c r="BN34" s="28"/>
      <c r="BO34" s="28"/>
      <c r="BP34" s="28"/>
      <c r="BQ34" s="28"/>
      <c r="BR34" s="28"/>
      <c r="BS34" s="28"/>
      <c r="BT34" s="28"/>
      <c r="BU34" s="28"/>
      <c r="BV34" s="28"/>
      <c r="BW34" s="28"/>
      <c r="BX34" s="28"/>
      <c r="BY34" s="28"/>
      <c r="BZ34" s="28"/>
      <c r="CA34" s="28"/>
      <c r="CB34" s="28"/>
      <c r="CC34" s="28"/>
      <c r="CD34" s="28"/>
      <c r="CE34" s="28"/>
      <c r="CF34" s="28"/>
      <c r="CG34" s="28"/>
      <c r="CH34" s="28"/>
      <c r="CI34" s="28"/>
      <c r="CJ34" s="28"/>
      <c r="CK34" s="28"/>
      <c r="CL34" s="28"/>
      <c r="CM34" s="28"/>
      <c r="CN34" s="28"/>
      <c r="CO34" s="28"/>
      <c r="CP34" s="28"/>
      <c r="CQ34" s="28"/>
      <c r="CR34" s="28"/>
      <c r="CS34" s="28"/>
      <c r="CT34" s="28"/>
      <c r="CU34" s="28"/>
      <c r="CV34" s="28"/>
      <c r="CW34" s="28"/>
      <c r="CX34" s="28"/>
      <c r="CY34" s="28"/>
      <c r="CZ34" s="28"/>
      <c r="DA34" s="28"/>
      <c r="DB34" s="28"/>
      <c r="DC34" s="28"/>
      <c r="DD34" s="28"/>
      <c r="DE34" s="28"/>
      <c r="DF34" s="28"/>
      <c r="DG34" s="28"/>
      <c r="DH34" s="28"/>
      <c r="DI34" s="28"/>
      <c r="DJ34" s="28"/>
      <c r="DK34" s="28"/>
      <c r="DL34" s="28"/>
      <c r="DM34" s="28"/>
      <c r="DN34" s="28"/>
      <c r="DO34" s="28"/>
      <c r="DP34" s="28"/>
      <c r="DQ34" s="28"/>
      <c r="DR34" s="28"/>
      <c r="DS34" s="28"/>
      <c r="DT34" s="28"/>
      <c r="DU34" s="28"/>
      <c r="DV34" s="28"/>
      <c r="DW34" s="28"/>
      <c r="DX34" s="28"/>
      <c r="DY34" s="28"/>
      <c r="DZ34" s="28"/>
      <c r="EA34" s="28"/>
      <c r="EB34" s="28"/>
      <c r="EC34" s="28"/>
      <c r="ED34" s="28"/>
      <c r="EE34" s="28"/>
      <c r="EF34" s="28"/>
      <c r="EG34" s="28"/>
      <c r="EH34" s="28"/>
      <c r="EI34" s="28"/>
      <c r="EJ34" s="28"/>
      <c r="EK34" s="28"/>
      <c r="EL34" s="28"/>
      <c r="EM34" s="28"/>
      <c r="EN34" s="28"/>
      <c r="EO34" s="28"/>
      <c r="EP34" s="28"/>
      <c r="EQ34" s="28"/>
      <c r="ER34" s="28"/>
      <c r="ES34" s="28"/>
      <c r="ET34" s="28"/>
      <c r="EU34" s="28"/>
      <c r="EV34" s="28"/>
      <c r="EW34" s="28"/>
      <c r="EX34" s="28"/>
      <c r="EY34" s="28"/>
      <c r="EZ34" s="28"/>
      <c r="FA34" s="28"/>
      <c r="FB34" s="28"/>
      <c r="FC34" s="28"/>
      <c r="FD34" s="28"/>
      <c r="FE34" s="28"/>
      <c r="FF34" s="28"/>
      <c r="FG34" s="28"/>
      <c r="FH34" s="28"/>
      <c r="FI34" s="28"/>
      <c r="FJ34" s="28"/>
      <c r="FK34" s="28"/>
      <c r="FL34" s="28"/>
      <c r="FM34" s="28"/>
      <c r="FN34" s="28"/>
      <c r="FO34" s="28"/>
      <c r="FP34" s="28"/>
      <c r="FQ34" s="28"/>
      <c r="FR34" s="28"/>
      <c r="FS34" s="28"/>
      <c r="FT34" s="28"/>
      <c r="FU34" s="28"/>
      <c r="FV34" s="28"/>
      <c r="FW34" s="28"/>
      <c r="FX34" s="28"/>
      <c r="FY34" s="28"/>
      <c r="FZ34" s="28"/>
      <c r="GA34" s="28"/>
      <c r="GB34" s="28"/>
      <c r="GC34" s="28"/>
      <c r="GD34" s="28"/>
      <c r="GE34" s="28"/>
      <c r="GF34" s="28"/>
      <c r="GG34" s="28"/>
      <c r="GH34" s="28"/>
      <c r="GI34" s="28"/>
      <c r="GJ34" s="28"/>
      <c r="GK34" s="28"/>
      <c r="GL34" s="28"/>
      <c r="GM34" s="28"/>
      <c r="GN34" s="28"/>
      <c r="GO34" s="28"/>
      <c r="GP34" s="28"/>
      <c r="GQ34" s="28"/>
      <c r="GR34" s="28"/>
      <c r="GS34" s="28"/>
      <c r="GT34" s="28"/>
      <c r="GU34" s="28"/>
      <c r="GV34" s="28"/>
      <c r="GW34" s="28"/>
      <c r="GX34" s="28"/>
      <c r="GY34" s="28"/>
      <c r="GZ34" s="28"/>
      <c r="HA34" s="28"/>
      <c r="HB34" s="28"/>
      <c r="HC34" s="28"/>
      <c r="HD34" s="28"/>
      <c r="HE34" s="28"/>
      <c r="HF34" s="28"/>
      <c r="HG34" s="28"/>
      <c r="HH34" s="28"/>
      <c r="HI34" s="28"/>
      <c r="HJ34" s="28"/>
      <c r="HK34" s="28"/>
      <c r="HL34" s="28"/>
      <c r="HM34" s="28"/>
      <c r="HN34" s="28"/>
      <c r="HO34" s="28"/>
      <c r="HP34" s="28"/>
      <c r="HQ34" s="28"/>
      <c r="HR34" s="28"/>
      <c r="HS34" s="28"/>
      <c r="HT34" s="28"/>
      <c r="HU34" s="28"/>
      <c r="HV34" s="28"/>
      <c r="HW34" s="28"/>
      <c r="HX34" s="28"/>
      <c r="HY34" s="28"/>
      <c r="HZ34" s="28"/>
      <c r="IA34" s="28"/>
      <c r="IB34" s="28"/>
      <c r="IC34" s="28"/>
      <c r="ID34" s="28"/>
      <c r="IE34" s="28"/>
      <c r="IF34" s="28"/>
      <c r="IG34" s="28"/>
      <c r="IH34" s="28"/>
      <c r="II34" s="28"/>
      <c r="IJ34" s="28"/>
      <c r="IK34" s="28"/>
      <c r="IL34" s="28"/>
      <c r="IM34" s="28"/>
      <c r="IN34" s="28"/>
      <c r="IO34" s="28"/>
    </row>
    <row r="35" spans="1:249" ht="25.5" x14ac:dyDescent="0.25">
      <c r="A35" s="29" t="s">
        <v>200</v>
      </c>
      <c r="B35" s="30" t="s">
        <v>201</v>
      </c>
      <c r="C35" s="31" t="s">
        <v>202</v>
      </c>
      <c r="D35" s="31" t="s">
        <v>203</v>
      </c>
      <c r="E35" s="31" t="s">
        <v>178</v>
      </c>
      <c r="F35" s="279">
        <f>G35+H35+I35+J35</f>
        <v>210236.9</v>
      </c>
      <c r="G35" s="279">
        <f>G37</f>
        <v>0</v>
      </c>
      <c r="H35" s="279">
        <f>H37+H38+H39</f>
        <v>40236.9</v>
      </c>
      <c r="I35" s="279">
        <f>I37+I38</f>
        <v>170000</v>
      </c>
      <c r="J35" s="279">
        <f>J37</f>
        <v>0</v>
      </c>
      <c r="K35" s="28"/>
      <c r="L35" s="28"/>
      <c r="M35" s="28"/>
      <c r="N35" s="28"/>
      <c r="O35" s="28"/>
      <c r="P35" s="28"/>
      <c r="Q35" s="28"/>
      <c r="R35" s="28"/>
      <c r="S35" s="28"/>
      <c r="T35" s="28"/>
      <c r="U35" s="28"/>
      <c r="V35" s="28"/>
      <c r="W35" s="28"/>
      <c r="X35" s="28"/>
      <c r="Y35" s="28"/>
      <c r="Z35" s="28"/>
      <c r="AA35" s="28"/>
      <c r="AB35" s="28"/>
      <c r="AC35" s="28"/>
      <c r="AD35" s="28"/>
      <c r="AE35" s="28"/>
      <c r="AF35" s="28"/>
      <c r="AG35" s="28"/>
      <c r="AH35" s="28"/>
      <c r="AI35" s="28"/>
      <c r="AJ35" s="28"/>
      <c r="AK35" s="28"/>
      <c r="AL35" s="28"/>
      <c r="AM35" s="28"/>
      <c r="AN35" s="28"/>
      <c r="AO35" s="28"/>
      <c r="AP35" s="28"/>
      <c r="AQ35" s="28"/>
      <c r="AR35" s="28"/>
      <c r="AS35" s="28"/>
      <c r="AT35" s="28"/>
      <c r="AU35" s="28"/>
      <c r="AV35" s="28"/>
      <c r="AW35" s="28"/>
      <c r="AX35" s="28"/>
      <c r="AY35" s="28"/>
      <c r="AZ35" s="28"/>
      <c r="BA35" s="28"/>
      <c r="BB35" s="28"/>
      <c r="BC35" s="28"/>
      <c r="BD35" s="28"/>
      <c r="BE35" s="28"/>
      <c r="BF35" s="28"/>
      <c r="BG35" s="28"/>
      <c r="BH35" s="28"/>
      <c r="BI35" s="28"/>
      <c r="BJ35" s="28"/>
      <c r="BK35" s="28"/>
      <c r="BL35" s="28"/>
      <c r="BM35" s="28"/>
      <c r="BN35" s="28"/>
      <c r="BO35" s="28"/>
      <c r="BP35" s="28"/>
      <c r="BQ35" s="28"/>
      <c r="BR35" s="28"/>
      <c r="BS35" s="28"/>
      <c r="BT35" s="28"/>
      <c r="BU35" s="28"/>
      <c r="BV35" s="28"/>
      <c r="BW35" s="28"/>
      <c r="BX35" s="28"/>
      <c r="BY35" s="28"/>
      <c r="BZ35" s="28"/>
      <c r="CA35" s="28"/>
      <c r="CB35" s="28"/>
      <c r="CC35" s="28"/>
      <c r="CD35" s="28"/>
      <c r="CE35" s="28"/>
      <c r="CF35" s="28"/>
      <c r="CG35" s="28"/>
      <c r="CH35" s="28"/>
      <c r="CI35" s="28"/>
      <c r="CJ35" s="28"/>
      <c r="CK35" s="28"/>
      <c r="CL35" s="28"/>
      <c r="CM35" s="28"/>
      <c r="CN35" s="28"/>
      <c r="CO35" s="28"/>
      <c r="CP35" s="28"/>
      <c r="CQ35" s="28"/>
      <c r="CR35" s="28"/>
      <c r="CS35" s="28"/>
      <c r="CT35" s="28"/>
      <c r="CU35" s="28"/>
      <c r="CV35" s="28"/>
      <c r="CW35" s="28"/>
      <c r="CX35" s="28"/>
      <c r="CY35" s="28"/>
      <c r="CZ35" s="28"/>
      <c r="DA35" s="28"/>
      <c r="DB35" s="28"/>
      <c r="DC35" s="28"/>
      <c r="DD35" s="28"/>
      <c r="DE35" s="28"/>
      <c r="DF35" s="28"/>
      <c r="DG35" s="28"/>
      <c r="DH35" s="28"/>
      <c r="DI35" s="28"/>
      <c r="DJ35" s="28"/>
      <c r="DK35" s="28"/>
      <c r="DL35" s="28"/>
      <c r="DM35" s="28"/>
      <c r="DN35" s="28"/>
      <c r="DO35" s="28"/>
      <c r="DP35" s="28"/>
      <c r="DQ35" s="28"/>
      <c r="DR35" s="28"/>
      <c r="DS35" s="28"/>
      <c r="DT35" s="28"/>
      <c r="DU35" s="28"/>
      <c r="DV35" s="28"/>
      <c r="DW35" s="28"/>
      <c r="DX35" s="28"/>
      <c r="DY35" s="28"/>
      <c r="DZ35" s="28"/>
      <c r="EA35" s="28"/>
      <c r="EB35" s="28"/>
      <c r="EC35" s="28"/>
      <c r="ED35" s="28"/>
      <c r="EE35" s="28"/>
      <c r="EF35" s="28"/>
      <c r="EG35" s="28"/>
      <c r="EH35" s="28"/>
      <c r="EI35" s="28"/>
      <c r="EJ35" s="28"/>
      <c r="EK35" s="28"/>
      <c r="EL35" s="28"/>
      <c r="EM35" s="28"/>
      <c r="EN35" s="28"/>
      <c r="EO35" s="28"/>
      <c r="EP35" s="28"/>
      <c r="EQ35" s="28"/>
      <c r="ER35" s="28"/>
      <c r="ES35" s="28"/>
      <c r="ET35" s="28"/>
      <c r="EU35" s="28"/>
      <c r="EV35" s="28"/>
      <c r="EW35" s="28"/>
      <c r="EX35" s="28"/>
      <c r="EY35" s="28"/>
      <c r="EZ35" s="28"/>
      <c r="FA35" s="28"/>
      <c r="FB35" s="28"/>
      <c r="FC35" s="28"/>
      <c r="FD35" s="28"/>
      <c r="FE35" s="28"/>
      <c r="FF35" s="28"/>
      <c r="FG35" s="28"/>
      <c r="FH35" s="28"/>
      <c r="FI35" s="28"/>
      <c r="FJ35" s="28"/>
      <c r="FK35" s="28"/>
      <c r="FL35" s="28"/>
      <c r="FM35" s="28"/>
      <c r="FN35" s="28"/>
      <c r="FO35" s="28"/>
      <c r="FP35" s="28"/>
      <c r="FQ35" s="28"/>
      <c r="FR35" s="28"/>
      <c r="FS35" s="28"/>
      <c r="FT35" s="28"/>
      <c r="FU35" s="28"/>
      <c r="FV35" s="28"/>
      <c r="FW35" s="28"/>
      <c r="FX35" s="28"/>
      <c r="FY35" s="28"/>
      <c r="FZ35" s="28"/>
      <c r="GA35" s="28"/>
      <c r="GB35" s="28"/>
      <c r="GC35" s="28"/>
      <c r="GD35" s="28"/>
      <c r="GE35" s="28"/>
      <c r="GF35" s="28"/>
      <c r="GG35" s="28"/>
      <c r="GH35" s="28"/>
      <c r="GI35" s="28"/>
      <c r="GJ35" s="28"/>
      <c r="GK35" s="28"/>
      <c r="GL35" s="28"/>
      <c r="GM35" s="28"/>
      <c r="GN35" s="28"/>
      <c r="GO35" s="28"/>
      <c r="GP35" s="28"/>
      <c r="GQ35" s="28"/>
      <c r="GR35" s="28"/>
      <c r="GS35" s="28"/>
      <c r="GT35" s="28"/>
      <c r="GU35" s="28"/>
      <c r="GV35" s="28"/>
      <c r="GW35" s="28"/>
      <c r="GX35" s="28"/>
      <c r="GY35" s="28"/>
      <c r="GZ35" s="28"/>
      <c r="HA35" s="28"/>
      <c r="HB35" s="28"/>
      <c r="HC35" s="28"/>
      <c r="HD35" s="28"/>
      <c r="HE35" s="28"/>
      <c r="HF35" s="28"/>
      <c r="HG35" s="28"/>
      <c r="HH35" s="28"/>
      <c r="HI35" s="28"/>
      <c r="HJ35" s="28"/>
      <c r="HK35" s="28"/>
      <c r="HL35" s="28"/>
      <c r="HM35" s="28"/>
      <c r="HN35" s="28"/>
      <c r="HO35" s="28"/>
      <c r="HP35" s="28"/>
      <c r="HQ35" s="28"/>
      <c r="HR35" s="28"/>
      <c r="HS35" s="28"/>
      <c r="HT35" s="28"/>
      <c r="HU35" s="28"/>
      <c r="HV35" s="28"/>
      <c r="HW35" s="28"/>
      <c r="HX35" s="28"/>
      <c r="HY35" s="28"/>
      <c r="HZ35" s="28"/>
      <c r="IA35" s="28"/>
      <c r="IB35" s="28"/>
      <c r="IC35" s="28"/>
      <c r="ID35" s="28"/>
      <c r="IE35" s="28"/>
      <c r="IF35" s="28"/>
      <c r="IG35" s="28"/>
      <c r="IH35" s="28"/>
      <c r="II35" s="28"/>
      <c r="IJ35" s="28"/>
      <c r="IK35" s="28"/>
      <c r="IL35" s="28"/>
      <c r="IM35" s="28"/>
      <c r="IN35" s="28"/>
      <c r="IO35" s="28"/>
    </row>
    <row r="36" spans="1:249" x14ac:dyDescent="0.25">
      <c r="A36" s="32" t="s">
        <v>187</v>
      </c>
      <c r="B36" s="33" t="s">
        <v>178</v>
      </c>
      <c r="C36" s="34" t="s">
        <v>178</v>
      </c>
      <c r="D36" s="34" t="s">
        <v>178</v>
      </c>
      <c r="E36" s="34" t="s">
        <v>178</v>
      </c>
      <c r="F36" s="34" t="s">
        <v>178</v>
      </c>
      <c r="G36" s="34" t="s">
        <v>178</v>
      </c>
      <c r="H36" s="34" t="s">
        <v>178</v>
      </c>
      <c r="I36" s="34" t="s">
        <v>178</v>
      </c>
      <c r="J36" s="34" t="s">
        <v>178</v>
      </c>
      <c r="K36" s="35"/>
      <c r="L36" s="35"/>
      <c r="M36" s="35"/>
      <c r="N36" s="35"/>
      <c r="O36" s="35"/>
      <c r="P36" s="35"/>
      <c r="Q36" s="35"/>
      <c r="R36" s="35"/>
      <c r="S36" s="35"/>
      <c r="T36" s="35"/>
      <c r="U36" s="35"/>
      <c r="V36" s="35"/>
      <c r="W36" s="35"/>
      <c r="X36" s="35"/>
      <c r="Y36" s="35"/>
      <c r="Z36" s="35"/>
      <c r="AA36" s="35"/>
      <c r="AB36" s="35"/>
      <c r="AC36" s="35"/>
      <c r="AD36" s="35"/>
      <c r="AE36" s="35"/>
      <c r="AF36" s="35"/>
      <c r="AG36" s="35"/>
      <c r="AH36" s="35"/>
      <c r="AI36" s="35"/>
      <c r="AJ36" s="35"/>
      <c r="AK36" s="35"/>
      <c r="AL36" s="35"/>
      <c r="AM36" s="35"/>
      <c r="AN36" s="35"/>
      <c r="AO36" s="35"/>
      <c r="AP36" s="35"/>
      <c r="AQ36" s="35"/>
      <c r="AR36" s="35"/>
      <c r="AS36" s="35"/>
      <c r="AT36" s="35"/>
      <c r="AU36" s="35"/>
      <c r="AV36" s="35"/>
      <c r="AW36" s="35"/>
      <c r="AX36" s="35"/>
      <c r="AY36" s="35"/>
      <c r="AZ36" s="35"/>
      <c r="BA36" s="35"/>
      <c r="BB36" s="35"/>
      <c r="BC36" s="35"/>
      <c r="BD36" s="35"/>
      <c r="BE36" s="35"/>
      <c r="BF36" s="35"/>
      <c r="BG36" s="35"/>
      <c r="BH36" s="35"/>
      <c r="BI36" s="35"/>
      <c r="BJ36" s="35"/>
      <c r="BK36" s="35"/>
      <c r="BL36" s="35"/>
      <c r="BM36" s="35"/>
      <c r="BN36" s="35"/>
      <c r="BO36" s="35"/>
      <c r="BP36" s="35"/>
      <c r="BQ36" s="35"/>
      <c r="BR36" s="35"/>
      <c r="BS36" s="35"/>
      <c r="BT36" s="35"/>
      <c r="BU36" s="35"/>
      <c r="BV36" s="35"/>
      <c r="BW36" s="35"/>
      <c r="BX36" s="35"/>
      <c r="BY36" s="35"/>
      <c r="BZ36" s="35"/>
      <c r="CA36" s="35"/>
      <c r="CB36" s="35"/>
      <c r="CC36" s="35"/>
      <c r="CD36" s="35"/>
      <c r="CE36" s="35"/>
      <c r="CF36" s="35"/>
      <c r="CG36" s="35"/>
      <c r="CH36" s="35"/>
      <c r="CI36" s="35"/>
      <c r="CJ36" s="35"/>
      <c r="CK36" s="35"/>
      <c r="CL36" s="35"/>
      <c r="CM36" s="35"/>
      <c r="CN36" s="35"/>
      <c r="CO36" s="35"/>
      <c r="CP36" s="35"/>
      <c r="CQ36" s="35"/>
      <c r="CR36" s="35"/>
      <c r="CS36" s="35"/>
      <c r="CT36" s="35"/>
      <c r="CU36" s="35"/>
      <c r="CV36" s="35"/>
      <c r="CW36" s="35"/>
      <c r="CX36" s="35"/>
      <c r="CY36" s="35"/>
      <c r="CZ36" s="35"/>
      <c r="DA36" s="35"/>
      <c r="DB36" s="35"/>
      <c r="DC36" s="35"/>
      <c r="DD36" s="35"/>
      <c r="DE36" s="35"/>
      <c r="DF36" s="35"/>
      <c r="DG36" s="35"/>
      <c r="DH36" s="35"/>
      <c r="DI36" s="35"/>
      <c r="DJ36" s="35"/>
      <c r="DK36" s="35"/>
      <c r="DL36" s="35"/>
      <c r="DM36" s="35"/>
      <c r="DN36" s="35"/>
      <c r="DO36" s="35"/>
      <c r="DP36" s="35"/>
      <c r="DQ36" s="35"/>
      <c r="DR36" s="35"/>
      <c r="DS36" s="35"/>
      <c r="DT36" s="35"/>
      <c r="DU36" s="35"/>
      <c r="DV36" s="35"/>
      <c r="DW36" s="35"/>
      <c r="DX36" s="35"/>
      <c r="DY36" s="35"/>
      <c r="DZ36" s="35"/>
      <c r="EA36" s="35"/>
      <c r="EB36" s="35"/>
      <c r="EC36" s="35"/>
      <c r="ED36" s="35"/>
      <c r="EE36" s="35"/>
      <c r="EF36" s="35"/>
      <c r="EG36" s="35"/>
      <c r="EH36" s="35"/>
      <c r="EI36" s="35"/>
      <c r="EJ36" s="35"/>
      <c r="EK36" s="35"/>
      <c r="EL36" s="35"/>
      <c r="EM36" s="35"/>
      <c r="EN36" s="35"/>
      <c r="EO36" s="35"/>
      <c r="EP36" s="35"/>
      <c r="EQ36" s="35"/>
      <c r="ER36" s="35"/>
      <c r="ES36" s="35"/>
      <c r="ET36" s="35"/>
      <c r="EU36" s="35"/>
      <c r="EV36" s="35"/>
      <c r="EW36" s="35"/>
      <c r="EX36" s="35"/>
      <c r="EY36" s="35"/>
      <c r="EZ36" s="35"/>
      <c r="FA36" s="35"/>
      <c r="FB36" s="35"/>
      <c r="FC36" s="35"/>
      <c r="FD36" s="35"/>
      <c r="FE36" s="35"/>
      <c r="FF36" s="35"/>
      <c r="FG36" s="35"/>
      <c r="FH36" s="35"/>
      <c r="FI36" s="35"/>
      <c r="FJ36" s="35"/>
      <c r="FK36" s="35"/>
      <c r="FL36" s="35"/>
      <c r="FM36" s="35"/>
      <c r="FN36" s="35"/>
      <c r="FO36" s="35"/>
      <c r="FP36" s="35"/>
      <c r="FQ36" s="35"/>
      <c r="FR36" s="35"/>
      <c r="FS36" s="35"/>
      <c r="FT36" s="35"/>
      <c r="FU36" s="35"/>
      <c r="FV36" s="35"/>
      <c r="FW36" s="35"/>
      <c r="FX36" s="35"/>
      <c r="FY36" s="35"/>
      <c r="FZ36" s="35"/>
      <c r="GA36" s="35"/>
      <c r="GB36" s="35"/>
      <c r="GC36" s="35"/>
      <c r="GD36" s="35"/>
      <c r="GE36" s="35"/>
      <c r="GF36" s="35"/>
      <c r="GG36" s="35"/>
      <c r="GH36" s="35"/>
      <c r="GI36" s="35"/>
      <c r="GJ36" s="35"/>
      <c r="GK36" s="35"/>
      <c r="GL36" s="35"/>
      <c r="GM36" s="35"/>
      <c r="GN36" s="35"/>
      <c r="GO36" s="35"/>
      <c r="GP36" s="35"/>
      <c r="GQ36" s="35"/>
      <c r="GR36" s="35"/>
      <c r="GS36" s="35"/>
      <c r="GT36" s="35"/>
      <c r="GU36" s="35"/>
      <c r="GV36" s="35"/>
      <c r="GW36" s="35"/>
      <c r="GX36" s="35"/>
      <c r="GY36" s="35"/>
      <c r="GZ36" s="35"/>
      <c r="HA36" s="35"/>
      <c r="HB36" s="35"/>
      <c r="HC36" s="35"/>
      <c r="HD36" s="35"/>
      <c r="HE36" s="35"/>
      <c r="HF36" s="35"/>
      <c r="HG36" s="35"/>
      <c r="HH36" s="35"/>
      <c r="HI36" s="35"/>
      <c r="HJ36" s="35"/>
      <c r="HK36" s="35"/>
      <c r="HL36" s="35"/>
      <c r="HM36" s="35"/>
      <c r="HN36" s="35"/>
      <c r="HO36" s="35"/>
      <c r="HP36" s="35"/>
      <c r="HQ36" s="35"/>
      <c r="HR36" s="35"/>
      <c r="HS36" s="35"/>
      <c r="HT36" s="35"/>
      <c r="HU36" s="35"/>
      <c r="HV36" s="35"/>
      <c r="HW36" s="35"/>
      <c r="HX36" s="35"/>
      <c r="HY36" s="35"/>
      <c r="HZ36" s="35"/>
      <c r="IA36" s="35"/>
      <c r="IB36" s="35"/>
      <c r="IC36" s="35"/>
      <c r="ID36" s="35"/>
      <c r="IE36" s="35"/>
      <c r="IF36" s="35"/>
      <c r="IG36" s="35"/>
      <c r="IH36" s="35"/>
      <c r="II36" s="35"/>
      <c r="IJ36" s="35"/>
      <c r="IK36" s="35"/>
      <c r="IL36" s="35"/>
      <c r="IM36" s="35"/>
      <c r="IN36" s="35"/>
      <c r="IO36" s="35"/>
    </row>
    <row r="37" spans="1:249" ht="25.5" x14ac:dyDescent="0.25">
      <c r="A37" s="32" t="s">
        <v>758</v>
      </c>
      <c r="B37" s="33" t="s">
        <v>205</v>
      </c>
      <c r="C37" s="34" t="s">
        <v>178</v>
      </c>
      <c r="D37" s="36">
        <v>112</v>
      </c>
      <c r="E37" s="24">
        <v>212</v>
      </c>
      <c r="F37" s="132">
        <f>G37+H37+I37+J37</f>
        <v>60000</v>
      </c>
      <c r="G37" s="132"/>
      <c r="H37" s="132"/>
      <c r="I37" s="132">
        <v>60000</v>
      </c>
      <c r="J37" s="132"/>
      <c r="K37" s="35"/>
      <c r="L37" s="35"/>
      <c r="M37" s="35"/>
      <c r="N37" s="35"/>
      <c r="O37" s="35"/>
      <c r="P37" s="35"/>
      <c r="Q37" s="35"/>
      <c r="R37" s="35"/>
      <c r="S37" s="35"/>
      <c r="T37" s="35"/>
      <c r="U37" s="35"/>
      <c r="V37" s="35"/>
      <c r="W37" s="35"/>
      <c r="X37" s="35"/>
      <c r="Y37" s="35"/>
      <c r="Z37" s="35"/>
      <c r="AA37" s="35"/>
      <c r="AB37" s="35"/>
      <c r="AC37" s="35"/>
      <c r="AD37" s="35"/>
      <c r="AE37" s="35"/>
      <c r="AF37" s="35"/>
      <c r="AG37" s="35"/>
      <c r="AH37" s="35"/>
      <c r="AI37" s="35"/>
      <c r="AJ37" s="35"/>
      <c r="AK37" s="35"/>
      <c r="AL37" s="35"/>
      <c r="AM37" s="35"/>
      <c r="AN37" s="35"/>
      <c r="AO37" s="35"/>
      <c r="AP37" s="35"/>
      <c r="AQ37" s="35"/>
      <c r="AR37" s="35"/>
      <c r="AS37" s="35"/>
      <c r="AT37" s="35"/>
      <c r="AU37" s="35"/>
      <c r="AV37" s="35"/>
      <c r="AW37" s="35"/>
      <c r="AX37" s="35"/>
      <c r="AY37" s="35"/>
      <c r="AZ37" s="35"/>
      <c r="BA37" s="35"/>
      <c r="BB37" s="35"/>
      <c r="BC37" s="35"/>
      <c r="BD37" s="35"/>
      <c r="BE37" s="35"/>
      <c r="BF37" s="35"/>
      <c r="BG37" s="35"/>
      <c r="BH37" s="35"/>
      <c r="BI37" s="35"/>
      <c r="BJ37" s="35"/>
      <c r="BK37" s="35"/>
      <c r="BL37" s="35"/>
      <c r="BM37" s="35"/>
      <c r="BN37" s="35"/>
      <c r="BO37" s="35"/>
      <c r="BP37" s="35"/>
      <c r="BQ37" s="35"/>
      <c r="BR37" s="35"/>
      <c r="BS37" s="35"/>
      <c r="BT37" s="35"/>
      <c r="BU37" s="35"/>
      <c r="BV37" s="35"/>
      <c r="BW37" s="35"/>
      <c r="BX37" s="35"/>
      <c r="BY37" s="35"/>
      <c r="BZ37" s="35"/>
      <c r="CA37" s="35"/>
      <c r="CB37" s="35"/>
      <c r="CC37" s="35"/>
      <c r="CD37" s="35"/>
      <c r="CE37" s="35"/>
      <c r="CF37" s="35"/>
      <c r="CG37" s="35"/>
      <c r="CH37" s="35"/>
      <c r="CI37" s="35"/>
      <c r="CJ37" s="35"/>
      <c r="CK37" s="35"/>
      <c r="CL37" s="35"/>
      <c r="CM37" s="35"/>
      <c r="CN37" s="35"/>
      <c r="CO37" s="35"/>
      <c r="CP37" s="35"/>
      <c r="CQ37" s="35"/>
      <c r="CR37" s="35"/>
      <c r="CS37" s="35"/>
      <c r="CT37" s="35"/>
      <c r="CU37" s="35"/>
      <c r="CV37" s="35"/>
      <c r="CW37" s="35"/>
      <c r="CX37" s="35"/>
      <c r="CY37" s="35"/>
      <c r="CZ37" s="35"/>
      <c r="DA37" s="35"/>
      <c r="DB37" s="35"/>
      <c r="DC37" s="35"/>
      <c r="DD37" s="35"/>
      <c r="DE37" s="35"/>
      <c r="DF37" s="35"/>
      <c r="DG37" s="35"/>
      <c r="DH37" s="35"/>
      <c r="DI37" s="35"/>
      <c r="DJ37" s="35"/>
      <c r="DK37" s="35"/>
      <c r="DL37" s="35"/>
      <c r="DM37" s="35"/>
      <c r="DN37" s="35"/>
      <c r="DO37" s="35"/>
      <c r="DP37" s="35"/>
      <c r="DQ37" s="35"/>
      <c r="DR37" s="35"/>
      <c r="DS37" s="35"/>
      <c r="DT37" s="35"/>
      <c r="DU37" s="35"/>
      <c r="DV37" s="35"/>
      <c r="DW37" s="35"/>
      <c r="DX37" s="35"/>
      <c r="DY37" s="35"/>
      <c r="DZ37" s="35"/>
      <c r="EA37" s="35"/>
      <c r="EB37" s="35"/>
      <c r="EC37" s="35"/>
      <c r="ED37" s="35"/>
      <c r="EE37" s="35"/>
      <c r="EF37" s="35"/>
      <c r="EG37" s="35"/>
      <c r="EH37" s="35"/>
      <c r="EI37" s="35"/>
      <c r="EJ37" s="35"/>
      <c r="EK37" s="35"/>
      <c r="EL37" s="35"/>
      <c r="EM37" s="35"/>
      <c r="EN37" s="35"/>
      <c r="EO37" s="35"/>
      <c r="EP37" s="35"/>
      <c r="EQ37" s="35"/>
      <c r="ER37" s="35"/>
      <c r="ES37" s="35"/>
      <c r="ET37" s="35"/>
      <c r="EU37" s="35"/>
      <c r="EV37" s="35"/>
      <c r="EW37" s="35"/>
      <c r="EX37" s="35"/>
      <c r="EY37" s="35"/>
      <c r="EZ37" s="35"/>
      <c r="FA37" s="35"/>
      <c r="FB37" s="35"/>
      <c r="FC37" s="35"/>
      <c r="FD37" s="35"/>
      <c r="FE37" s="35"/>
      <c r="FF37" s="35"/>
      <c r="FG37" s="35"/>
      <c r="FH37" s="35"/>
      <c r="FI37" s="35"/>
      <c r="FJ37" s="35"/>
      <c r="FK37" s="35"/>
      <c r="FL37" s="35"/>
      <c r="FM37" s="35"/>
      <c r="FN37" s="35"/>
      <c r="FO37" s="35"/>
      <c r="FP37" s="35"/>
      <c r="FQ37" s="35"/>
      <c r="FR37" s="35"/>
      <c r="FS37" s="35"/>
      <c r="FT37" s="35"/>
      <c r="FU37" s="35"/>
      <c r="FV37" s="35"/>
      <c r="FW37" s="35"/>
      <c r="FX37" s="35"/>
      <c r="FY37" s="35"/>
      <c r="FZ37" s="35"/>
      <c r="GA37" s="35"/>
      <c r="GB37" s="35"/>
      <c r="GC37" s="35"/>
      <c r="GD37" s="35"/>
      <c r="GE37" s="35"/>
      <c r="GF37" s="35"/>
      <c r="GG37" s="35"/>
      <c r="GH37" s="35"/>
      <c r="GI37" s="35"/>
      <c r="GJ37" s="35"/>
      <c r="GK37" s="35"/>
      <c r="GL37" s="35"/>
      <c r="GM37" s="35"/>
      <c r="GN37" s="35"/>
      <c r="GO37" s="35"/>
      <c r="GP37" s="35"/>
      <c r="GQ37" s="35"/>
      <c r="GR37" s="35"/>
      <c r="GS37" s="35"/>
      <c r="GT37" s="35"/>
      <c r="GU37" s="35"/>
      <c r="GV37" s="35"/>
      <c r="GW37" s="35"/>
      <c r="GX37" s="35"/>
      <c r="GY37" s="35"/>
      <c r="GZ37" s="35"/>
      <c r="HA37" s="35"/>
      <c r="HB37" s="35"/>
      <c r="HC37" s="35"/>
      <c r="HD37" s="35"/>
      <c r="HE37" s="35"/>
      <c r="HF37" s="35"/>
      <c r="HG37" s="35"/>
      <c r="HH37" s="35"/>
      <c r="HI37" s="35"/>
      <c r="HJ37" s="35"/>
      <c r="HK37" s="35"/>
      <c r="HL37" s="35"/>
      <c r="HM37" s="35"/>
      <c r="HN37" s="35"/>
      <c r="HO37" s="35"/>
      <c r="HP37" s="35"/>
      <c r="HQ37" s="35"/>
      <c r="HR37" s="35"/>
      <c r="HS37" s="35"/>
      <c r="HT37" s="35"/>
      <c r="HU37" s="35"/>
      <c r="HV37" s="35"/>
      <c r="HW37" s="35"/>
      <c r="HX37" s="35"/>
      <c r="HY37" s="35"/>
      <c r="HZ37" s="35"/>
      <c r="IA37" s="35"/>
      <c r="IB37" s="35"/>
      <c r="IC37" s="35"/>
      <c r="ID37" s="35"/>
      <c r="IE37" s="35"/>
      <c r="IF37" s="35"/>
      <c r="IG37" s="35"/>
      <c r="IH37" s="35"/>
      <c r="II37" s="35"/>
      <c r="IJ37" s="35"/>
      <c r="IK37" s="35"/>
      <c r="IL37" s="35"/>
      <c r="IM37" s="35"/>
      <c r="IN37" s="35"/>
      <c r="IO37" s="35"/>
    </row>
    <row r="38" spans="1:249" x14ac:dyDescent="0.25">
      <c r="A38" s="32" t="s">
        <v>558</v>
      </c>
      <c r="B38" s="33" t="s">
        <v>611</v>
      </c>
      <c r="C38" s="34"/>
      <c r="D38" s="36">
        <v>112</v>
      </c>
      <c r="E38" s="24">
        <v>226</v>
      </c>
      <c r="F38" s="132">
        <f>G38+H38+I38+J38</f>
        <v>110000</v>
      </c>
      <c r="G38" s="132"/>
      <c r="H38" s="132"/>
      <c r="I38" s="132">
        <v>110000</v>
      </c>
      <c r="J38" s="132"/>
      <c r="K38" s="35"/>
      <c r="L38" s="35"/>
      <c r="M38" s="35"/>
      <c r="N38" s="35"/>
      <c r="O38" s="35"/>
      <c r="P38" s="35"/>
      <c r="Q38" s="35"/>
      <c r="R38" s="35"/>
      <c r="S38" s="35"/>
      <c r="T38" s="35"/>
      <c r="U38" s="35"/>
      <c r="V38" s="35"/>
      <c r="W38" s="35"/>
      <c r="X38" s="35"/>
      <c r="Y38" s="35"/>
      <c r="Z38" s="35"/>
      <c r="AA38" s="35"/>
      <c r="AB38" s="35"/>
      <c r="AC38" s="35"/>
      <c r="AD38" s="35"/>
      <c r="AE38" s="35"/>
      <c r="AF38" s="35"/>
      <c r="AG38" s="35"/>
      <c r="AH38" s="35"/>
      <c r="AI38" s="35"/>
      <c r="AJ38" s="35"/>
      <c r="AK38" s="35"/>
      <c r="AL38" s="35"/>
      <c r="AM38" s="35"/>
      <c r="AN38" s="35"/>
      <c r="AO38" s="35"/>
      <c r="AP38" s="35"/>
      <c r="AQ38" s="35"/>
      <c r="AR38" s="35"/>
      <c r="AS38" s="35"/>
      <c r="AT38" s="35"/>
      <c r="AU38" s="35"/>
      <c r="AV38" s="35"/>
      <c r="AW38" s="35"/>
      <c r="AX38" s="35"/>
      <c r="AY38" s="35"/>
      <c r="AZ38" s="35"/>
      <c r="BA38" s="35"/>
      <c r="BB38" s="35"/>
      <c r="BC38" s="35"/>
      <c r="BD38" s="35"/>
      <c r="BE38" s="35"/>
      <c r="BF38" s="35"/>
      <c r="BG38" s="35"/>
      <c r="BH38" s="35"/>
      <c r="BI38" s="35"/>
      <c r="BJ38" s="35"/>
      <c r="BK38" s="35"/>
      <c r="BL38" s="35"/>
      <c r="BM38" s="35"/>
      <c r="BN38" s="35"/>
      <c r="BO38" s="35"/>
      <c r="BP38" s="35"/>
      <c r="BQ38" s="35"/>
      <c r="BR38" s="35"/>
      <c r="BS38" s="35"/>
      <c r="BT38" s="35"/>
      <c r="BU38" s="35"/>
      <c r="BV38" s="35"/>
      <c r="BW38" s="35"/>
      <c r="BX38" s="35"/>
      <c r="BY38" s="35"/>
      <c r="BZ38" s="35"/>
      <c r="CA38" s="35"/>
      <c r="CB38" s="35"/>
      <c r="CC38" s="35"/>
      <c r="CD38" s="35"/>
      <c r="CE38" s="35"/>
      <c r="CF38" s="35"/>
      <c r="CG38" s="35"/>
      <c r="CH38" s="35"/>
      <c r="CI38" s="35"/>
      <c r="CJ38" s="35"/>
      <c r="CK38" s="35"/>
      <c r="CL38" s="35"/>
      <c r="CM38" s="35"/>
      <c r="CN38" s="35"/>
      <c r="CO38" s="35"/>
      <c r="CP38" s="35"/>
      <c r="CQ38" s="35"/>
      <c r="CR38" s="35"/>
      <c r="CS38" s="35"/>
      <c r="CT38" s="35"/>
      <c r="CU38" s="35"/>
      <c r="CV38" s="35"/>
      <c r="CW38" s="35"/>
      <c r="CX38" s="35"/>
      <c r="CY38" s="35"/>
      <c r="CZ38" s="35"/>
      <c r="DA38" s="35"/>
      <c r="DB38" s="35"/>
      <c r="DC38" s="35"/>
      <c r="DD38" s="35"/>
      <c r="DE38" s="35"/>
      <c r="DF38" s="35"/>
      <c r="DG38" s="35"/>
      <c r="DH38" s="35"/>
      <c r="DI38" s="35"/>
      <c r="DJ38" s="35"/>
      <c r="DK38" s="35"/>
      <c r="DL38" s="35"/>
      <c r="DM38" s="35"/>
      <c r="DN38" s="35"/>
      <c r="DO38" s="35"/>
      <c r="DP38" s="35"/>
      <c r="DQ38" s="35"/>
      <c r="DR38" s="35"/>
      <c r="DS38" s="35"/>
      <c r="DT38" s="35"/>
      <c r="DU38" s="35"/>
      <c r="DV38" s="35"/>
      <c r="DW38" s="35"/>
      <c r="DX38" s="35"/>
      <c r="DY38" s="35"/>
      <c r="DZ38" s="35"/>
      <c r="EA38" s="35"/>
      <c r="EB38" s="35"/>
      <c r="EC38" s="35"/>
      <c r="ED38" s="35"/>
      <c r="EE38" s="35"/>
      <c r="EF38" s="35"/>
      <c r="EG38" s="35"/>
      <c r="EH38" s="35"/>
      <c r="EI38" s="35"/>
      <c r="EJ38" s="35"/>
      <c r="EK38" s="35"/>
      <c r="EL38" s="35"/>
      <c r="EM38" s="35"/>
      <c r="EN38" s="35"/>
      <c r="EO38" s="35"/>
      <c r="EP38" s="35"/>
      <c r="EQ38" s="35"/>
      <c r="ER38" s="35"/>
      <c r="ES38" s="35"/>
      <c r="ET38" s="35"/>
      <c r="EU38" s="35"/>
      <c r="EV38" s="35"/>
      <c r="EW38" s="35"/>
      <c r="EX38" s="35"/>
      <c r="EY38" s="35"/>
      <c r="EZ38" s="35"/>
      <c r="FA38" s="35"/>
      <c r="FB38" s="35"/>
      <c r="FC38" s="35"/>
      <c r="FD38" s="35"/>
      <c r="FE38" s="35"/>
      <c r="FF38" s="35"/>
      <c r="FG38" s="35"/>
      <c r="FH38" s="35"/>
      <c r="FI38" s="35"/>
      <c r="FJ38" s="35"/>
      <c r="FK38" s="35"/>
      <c r="FL38" s="35"/>
      <c r="FM38" s="35"/>
      <c r="FN38" s="35"/>
      <c r="FO38" s="35"/>
      <c r="FP38" s="35"/>
      <c r="FQ38" s="35"/>
      <c r="FR38" s="35"/>
      <c r="FS38" s="35"/>
      <c r="FT38" s="35"/>
      <c r="FU38" s="35"/>
      <c r="FV38" s="35"/>
      <c r="FW38" s="35"/>
      <c r="FX38" s="35"/>
      <c r="FY38" s="35"/>
      <c r="FZ38" s="35"/>
      <c r="GA38" s="35"/>
      <c r="GB38" s="35"/>
      <c r="GC38" s="35"/>
      <c r="GD38" s="35"/>
      <c r="GE38" s="35"/>
      <c r="GF38" s="35"/>
      <c r="GG38" s="35"/>
      <c r="GH38" s="35"/>
      <c r="GI38" s="35"/>
      <c r="GJ38" s="35"/>
      <c r="GK38" s="35"/>
      <c r="GL38" s="35"/>
      <c r="GM38" s="35"/>
      <c r="GN38" s="35"/>
      <c r="GO38" s="35"/>
      <c r="GP38" s="35"/>
      <c r="GQ38" s="35"/>
      <c r="GR38" s="35"/>
      <c r="GS38" s="35"/>
      <c r="GT38" s="35"/>
      <c r="GU38" s="35"/>
      <c r="GV38" s="35"/>
      <c r="GW38" s="35"/>
      <c r="GX38" s="35"/>
      <c r="GY38" s="35"/>
      <c r="GZ38" s="35"/>
      <c r="HA38" s="35"/>
      <c r="HB38" s="35"/>
      <c r="HC38" s="35"/>
      <c r="HD38" s="35"/>
      <c r="HE38" s="35"/>
      <c r="HF38" s="35"/>
      <c r="HG38" s="35"/>
      <c r="HH38" s="35"/>
      <c r="HI38" s="35"/>
      <c r="HJ38" s="35"/>
      <c r="HK38" s="35"/>
      <c r="HL38" s="35"/>
      <c r="HM38" s="35"/>
      <c r="HN38" s="35"/>
      <c r="HO38" s="35"/>
      <c r="HP38" s="35"/>
      <c r="HQ38" s="35"/>
      <c r="HR38" s="35"/>
      <c r="HS38" s="35"/>
      <c r="HT38" s="35"/>
      <c r="HU38" s="35"/>
      <c r="HV38" s="35"/>
      <c r="HW38" s="35"/>
      <c r="HX38" s="35"/>
      <c r="HY38" s="35"/>
      <c r="HZ38" s="35"/>
      <c r="IA38" s="35"/>
      <c r="IB38" s="35"/>
      <c r="IC38" s="35"/>
      <c r="ID38" s="35"/>
      <c r="IE38" s="35"/>
      <c r="IF38" s="35"/>
      <c r="IG38" s="35"/>
      <c r="IH38" s="35"/>
      <c r="II38" s="35"/>
      <c r="IJ38" s="35"/>
      <c r="IK38" s="35"/>
      <c r="IL38" s="35"/>
      <c r="IM38" s="35"/>
      <c r="IN38" s="35"/>
      <c r="IO38" s="35"/>
    </row>
    <row r="39" spans="1:249" ht="25.5" x14ac:dyDescent="0.25">
      <c r="A39" s="32" t="s">
        <v>610</v>
      </c>
      <c r="B39" s="208" t="s">
        <v>611</v>
      </c>
      <c r="C39" s="209"/>
      <c r="D39" s="124">
        <v>112</v>
      </c>
      <c r="E39" s="124">
        <v>214</v>
      </c>
      <c r="F39" s="132">
        <v>40236.9</v>
      </c>
      <c r="G39" s="132"/>
      <c r="H39" s="132">
        <v>40236.9</v>
      </c>
      <c r="I39" s="132"/>
      <c r="J39" s="132"/>
      <c r="K39" s="35"/>
      <c r="L39" s="35"/>
      <c r="M39" s="35"/>
      <c r="N39" s="35"/>
      <c r="O39" s="35"/>
      <c r="P39" s="35"/>
      <c r="Q39" s="35"/>
      <c r="R39" s="35"/>
      <c r="S39" s="35"/>
      <c r="T39" s="35"/>
      <c r="U39" s="35"/>
      <c r="V39" s="35"/>
      <c r="W39" s="35"/>
      <c r="X39" s="35"/>
      <c r="Y39" s="35"/>
      <c r="Z39" s="35"/>
      <c r="AA39" s="35"/>
      <c r="AB39" s="35"/>
      <c r="AC39" s="35"/>
      <c r="AD39" s="35"/>
      <c r="AE39" s="35"/>
      <c r="AF39" s="35"/>
      <c r="AG39" s="35"/>
      <c r="AH39" s="35"/>
      <c r="AI39" s="35"/>
      <c r="AJ39" s="35"/>
      <c r="AK39" s="35"/>
      <c r="AL39" s="35"/>
      <c r="AM39" s="35"/>
      <c r="AN39" s="35"/>
      <c r="AO39" s="35"/>
      <c r="AP39" s="35"/>
      <c r="AQ39" s="35"/>
      <c r="AR39" s="35"/>
      <c r="AS39" s="35"/>
      <c r="AT39" s="35"/>
      <c r="AU39" s="35"/>
      <c r="AV39" s="35"/>
      <c r="AW39" s="35"/>
      <c r="AX39" s="35"/>
      <c r="AY39" s="35"/>
      <c r="AZ39" s="35"/>
      <c r="BA39" s="35"/>
      <c r="BB39" s="35"/>
      <c r="BC39" s="35"/>
      <c r="BD39" s="35"/>
      <c r="BE39" s="35"/>
      <c r="BF39" s="35"/>
      <c r="BG39" s="35"/>
      <c r="BH39" s="35"/>
      <c r="BI39" s="35"/>
      <c r="BJ39" s="35"/>
      <c r="BK39" s="35"/>
      <c r="BL39" s="35"/>
      <c r="BM39" s="35"/>
      <c r="BN39" s="35"/>
      <c r="BO39" s="35"/>
      <c r="BP39" s="35"/>
      <c r="BQ39" s="35"/>
      <c r="BR39" s="35"/>
      <c r="BS39" s="35"/>
      <c r="BT39" s="35"/>
      <c r="BU39" s="35"/>
      <c r="BV39" s="35"/>
      <c r="BW39" s="35"/>
      <c r="BX39" s="35"/>
      <c r="BY39" s="35"/>
      <c r="BZ39" s="35"/>
      <c r="CA39" s="35"/>
      <c r="CB39" s="35"/>
      <c r="CC39" s="35"/>
      <c r="CD39" s="35"/>
      <c r="CE39" s="35"/>
      <c r="CF39" s="35"/>
      <c r="CG39" s="35"/>
      <c r="CH39" s="35"/>
      <c r="CI39" s="35"/>
      <c r="CJ39" s="35"/>
      <c r="CK39" s="35"/>
      <c r="CL39" s="35"/>
      <c r="CM39" s="35"/>
      <c r="CN39" s="35"/>
      <c r="CO39" s="35"/>
      <c r="CP39" s="35"/>
      <c r="CQ39" s="35"/>
      <c r="CR39" s="35"/>
      <c r="CS39" s="35"/>
      <c r="CT39" s="35"/>
      <c r="CU39" s="35"/>
      <c r="CV39" s="35"/>
      <c r="CW39" s="35"/>
      <c r="CX39" s="35"/>
      <c r="CY39" s="35"/>
      <c r="CZ39" s="35"/>
      <c r="DA39" s="35"/>
      <c r="DB39" s="35"/>
      <c r="DC39" s="35"/>
      <c r="DD39" s="35"/>
      <c r="DE39" s="35"/>
      <c r="DF39" s="35"/>
      <c r="DG39" s="35"/>
      <c r="DH39" s="35"/>
      <c r="DI39" s="35"/>
      <c r="DJ39" s="35"/>
      <c r="DK39" s="35"/>
      <c r="DL39" s="35"/>
      <c r="DM39" s="35"/>
      <c r="DN39" s="35"/>
      <c r="DO39" s="35"/>
      <c r="DP39" s="35"/>
      <c r="DQ39" s="35"/>
      <c r="DR39" s="35"/>
      <c r="DS39" s="35"/>
      <c r="DT39" s="35"/>
      <c r="DU39" s="35"/>
      <c r="DV39" s="35"/>
      <c r="DW39" s="35"/>
      <c r="DX39" s="35"/>
      <c r="DY39" s="35"/>
      <c r="DZ39" s="35"/>
      <c r="EA39" s="35"/>
      <c r="EB39" s="35"/>
      <c r="EC39" s="35"/>
      <c r="ED39" s="35"/>
      <c r="EE39" s="35"/>
      <c r="EF39" s="35"/>
      <c r="EG39" s="35"/>
      <c r="EH39" s="35"/>
      <c r="EI39" s="35"/>
      <c r="EJ39" s="35"/>
      <c r="EK39" s="35"/>
      <c r="EL39" s="35"/>
      <c r="EM39" s="35"/>
      <c r="EN39" s="35"/>
      <c r="EO39" s="35"/>
      <c r="EP39" s="35"/>
      <c r="EQ39" s="35"/>
      <c r="ER39" s="35"/>
      <c r="ES39" s="35"/>
      <c r="ET39" s="35"/>
      <c r="EU39" s="35"/>
      <c r="EV39" s="35"/>
      <c r="EW39" s="35"/>
      <c r="EX39" s="35"/>
      <c r="EY39" s="35"/>
      <c r="EZ39" s="35"/>
      <c r="FA39" s="35"/>
      <c r="FB39" s="35"/>
      <c r="FC39" s="35"/>
      <c r="FD39" s="35"/>
      <c r="FE39" s="35"/>
      <c r="FF39" s="35"/>
      <c r="FG39" s="35"/>
      <c r="FH39" s="35"/>
      <c r="FI39" s="35"/>
      <c r="FJ39" s="35"/>
      <c r="FK39" s="35"/>
      <c r="FL39" s="35"/>
      <c r="FM39" s="35"/>
      <c r="FN39" s="35"/>
      <c r="FO39" s="35"/>
      <c r="FP39" s="35"/>
      <c r="FQ39" s="35"/>
      <c r="FR39" s="35"/>
      <c r="FS39" s="35"/>
      <c r="FT39" s="35"/>
      <c r="FU39" s="35"/>
      <c r="FV39" s="35"/>
      <c r="FW39" s="35"/>
      <c r="FX39" s="35"/>
      <c r="FY39" s="35"/>
      <c r="FZ39" s="35"/>
      <c r="GA39" s="35"/>
      <c r="GB39" s="35"/>
      <c r="GC39" s="35"/>
      <c r="GD39" s="35"/>
      <c r="GE39" s="35"/>
      <c r="GF39" s="35"/>
      <c r="GG39" s="35"/>
      <c r="GH39" s="35"/>
      <c r="GI39" s="35"/>
      <c r="GJ39" s="35"/>
      <c r="GK39" s="35"/>
      <c r="GL39" s="35"/>
      <c r="GM39" s="35"/>
      <c r="GN39" s="35"/>
      <c r="GO39" s="35"/>
      <c r="GP39" s="35"/>
      <c r="GQ39" s="35"/>
      <c r="GR39" s="35"/>
      <c r="GS39" s="35"/>
      <c r="GT39" s="35"/>
      <c r="GU39" s="35"/>
      <c r="GV39" s="35"/>
      <c r="GW39" s="35"/>
      <c r="GX39" s="35"/>
      <c r="GY39" s="35"/>
      <c r="GZ39" s="35"/>
      <c r="HA39" s="35"/>
      <c r="HB39" s="35"/>
      <c r="HC39" s="35"/>
      <c r="HD39" s="35"/>
      <c r="HE39" s="35"/>
      <c r="HF39" s="35"/>
      <c r="HG39" s="35"/>
      <c r="HH39" s="35"/>
      <c r="HI39" s="35"/>
      <c r="HJ39" s="35"/>
      <c r="HK39" s="35"/>
      <c r="HL39" s="35"/>
      <c r="HM39" s="35"/>
      <c r="HN39" s="35"/>
      <c r="HO39" s="35"/>
      <c r="HP39" s="35"/>
      <c r="HQ39" s="35"/>
      <c r="HR39" s="35"/>
      <c r="HS39" s="35"/>
      <c r="HT39" s="35"/>
      <c r="HU39" s="35"/>
      <c r="HV39" s="35"/>
      <c r="HW39" s="35"/>
      <c r="HX39" s="35"/>
      <c r="HY39" s="35"/>
      <c r="HZ39" s="35"/>
      <c r="IA39" s="35"/>
      <c r="IB39" s="35"/>
      <c r="IC39" s="35"/>
      <c r="ID39" s="35"/>
      <c r="IE39" s="35"/>
      <c r="IF39" s="35"/>
      <c r="IG39" s="35"/>
      <c r="IH39" s="35"/>
      <c r="II39" s="35"/>
      <c r="IJ39" s="35"/>
      <c r="IK39" s="35"/>
      <c r="IL39" s="35"/>
      <c r="IM39" s="35"/>
      <c r="IN39" s="35"/>
      <c r="IO39" s="35"/>
    </row>
    <row r="40" spans="1:249" ht="38.25" x14ac:dyDescent="0.25">
      <c r="A40" s="29" t="s">
        <v>206</v>
      </c>
      <c r="B40" s="30" t="s">
        <v>207</v>
      </c>
      <c r="C40" s="31" t="s">
        <v>208</v>
      </c>
      <c r="D40" s="31" t="s">
        <v>209</v>
      </c>
      <c r="E40" s="38" t="s">
        <v>178</v>
      </c>
      <c r="F40" s="279">
        <f>G40+H40+I40+J40</f>
        <v>80000</v>
      </c>
      <c r="G40" s="279">
        <f>G42</f>
        <v>0</v>
      </c>
      <c r="H40" s="279">
        <f>H42</f>
        <v>0</v>
      </c>
      <c r="I40" s="279">
        <f>I42</f>
        <v>80000</v>
      </c>
      <c r="J40" s="279">
        <f>J42</f>
        <v>0</v>
      </c>
      <c r="K40" s="35"/>
      <c r="L40" s="35"/>
      <c r="M40" s="35"/>
      <c r="N40" s="35"/>
      <c r="O40" s="35"/>
      <c r="P40" s="35"/>
      <c r="Q40" s="35"/>
      <c r="R40" s="35"/>
      <c r="S40" s="35"/>
      <c r="T40" s="35"/>
      <c r="U40" s="35"/>
      <c r="V40" s="35"/>
      <c r="W40" s="35"/>
      <c r="X40" s="35"/>
      <c r="Y40" s="35"/>
      <c r="Z40" s="35"/>
      <c r="AA40" s="35"/>
      <c r="AB40" s="35"/>
      <c r="AC40" s="35"/>
      <c r="AD40" s="35"/>
      <c r="AE40" s="35"/>
      <c r="AF40" s="35"/>
      <c r="AG40" s="35"/>
      <c r="AH40" s="35"/>
      <c r="AI40" s="35"/>
      <c r="AJ40" s="35"/>
      <c r="AK40" s="35"/>
      <c r="AL40" s="35"/>
      <c r="AM40" s="35"/>
      <c r="AN40" s="35"/>
      <c r="AO40" s="35"/>
      <c r="AP40" s="35"/>
      <c r="AQ40" s="35"/>
      <c r="AR40" s="35"/>
      <c r="AS40" s="35"/>
      <c r="AT40" s="35"/>
      <c r="AU40" s="35"/>
      <c r="AV40" s="35"/>
      <c r="AW40" s="35"/>
      <c r="AX40" s="35"/>
      <c r="AY40" s="35"/>
      <c r="AZ40" s="35"/>
      <c r="BA40" s="35"/>
      <c r="BB40" s="35"/>
      <c r="BC40" s="35"/>
      <c r="BD40" s="35"/>
      <c r="BE40" s="35"/>
      <c r="BF40" s="35"/>
      <c r="BG40" s="35"/>
      <c r="BH40" s="35"/>
      <c r="BI40" s="35"/>
      <c r="BJ40" s="35"/>
      <c r="BK40" s="35"/>
      <c r="BL40" s="35"/>
      <c r="BM40" s="35"/>
      <c r="BN40" s="35"/>
      <c r="BO40" s="35"/>
      <c r="BP40" s="35"/>
      <c r="BQ40" s="35"/>
      <c r="BR40" s="35"/>
      <c r="BS40" s="35"/>
      <c r="BT40" s="35"/>
      <c r="BU40" s="35"/>
      <c r="BV40" s="35"/>
      <c r="BW40" s="35"/>
      <c r="BX40" s="35"/>
      <c r="BY40" s="35"/>
      <c r="BZ40" s="35"/>
      <c r="CA40" s="35"/>
      <c r="CB40" s="35"/>
      <c r="CC40" s="35"/>
      <c r="CD40" s="35"/>
      <c r="CE40" s="35"/>
      <c r="CF40" s="35"/>
      <c r="CG40" s="35"/>
      <c r="CH40" s="35"/>
      <c r="CI40" s="35"/>
      <c r="CJ40" s="35"/>
      <c r="CK40" s="35"/>
      <c r="CL40" s="35"/>
      <c r="CM40" s="35"/>
      <c r="CN40" s="35"/>
      <c r="CO40" s="35"/>
      <c r="CP40" s="35"/>
      <c r="CQ40" s="35"/>
      <c r="CR40" s="35"/>
      <c r="CS40" s="35"/>
      <c r="CT40" s="35"/>
      <c r="CU40" s="35"/>
      <c r="CV40" s="35"/>
      <c r="CW40" s="35"/>
      <c r="CX40" s="35"/>
      <c r="CY40" s="35"/>
      <c r="CZ40" s="35"/>
      <c r="DA40" s="35"/>
      <c r="DB40" s="35"/>
      <c r="DC40" s="35"/>
      <c r="DD40" s="35"/>
      <c r="DE40" s="35"/>
      <c r="DF40" s="35"/>
      <c r="DG40" s="35"/>
      <c r="DH40" s="35"/>
      <c r="DI40" s="35"/>
      <c r="DJ40" s="35"/>
      <c r="DK40" s="35"/>
      <c r="DL40" s="35"/>
      <c r="DM40" s="35"/>
      <c r="DN40" s="35"/>
      <c r="DO40" s="35"/>
      <c r="DP40" s="35"/>
      <c r="DQ40" s="35"/>
      <c r="DR40" s="35"/>
      <c r="DS40" s="35"/>
      <c r="DT40" s="35"/>
      <c r="DU40" s="35"/>
      <c r="DV40" s="35"/>
      <c r="DW40" s="35"/>
      <c r="DX40" s="35"/>
      <c r="DY40" s="35"/>
      <c r="DZ40" s="35"/>
      <c r="EA40" s="35"/>
      <c r="EB40" s="35"/>
      <c r="EC40" s="35"/>
      <c r="ED40" s="35"/>
      <c r="EE40" s="35"/>
      <c r="EF40" s="35"/>
      <c r="EG40" s="35"/>
      <c r="EH40" s="35"/>
      <c r="EI40" s="35"/>
      <c r="EJ40" s="35"/>
      <c r="EK40" s="35"/>
      <c r="EL40" s="35"/>
      <c r="EM40" s="35"/>
      <c r="EN40" s="35"/>
      <c r="EO40" s="35"/>
      <c r="EP40" s="35"/>
      <c r="EQ40" s="35"/>
      <c r="ER40" s="35"/>
      <c r="ES40" s="35"/>
      <c r="ET40" s="35"/>
      <c r="EU40" s="35"/>
      <c r="EV40" s="35"/>
      <c r="EW40" s="35"/>
      <c r="EX40" s="35"/>
      <c r="EY40" s="35"/>
      <c r="EZ40" s="35"/>
      <c r="FA40" s="35"/>
      <c r="FB40" s="35"/>
      <c r="FC40" s="35"/>
      <c r="FD40" s="35"/>
      <c r="FE40" s="35"/>
      <c r="FF40" s="35"/>
      <c r="FG40" s="35"/>
      <c r="FH40" s="35"/>
      <c r="FI40" s="35"/>
      <c r="FJ40" s="35"/>
      <c r="FK40" s="35"/>
      <c r="FL40" s="35"/>
      <c r="FM40" s="35"/>
      <c r="FN40" s="35"/>
      <c r="FO40" s="35"/>
      <c r="FP40" s="35"/>
      <c r="FQ40" s="35"/>
      <c r="FR40" s="35"/>
      <c r="FS40" s="35"/>
      <c r="FT40" s="35"/>
      <c r="FU40" s="35"/>
      <c r="FV40" s="35"/>
      <c r="FW40" s="35"/>
      <c r="FX40" s="35"/>
      <c r="FY40" s="35"/>
      <c r="FZ40" s="35"/>
      <c r="GA40" s="35"/>
      <c r="GB40" s="35"/>
      <c r="GC40" s="35"/>
      <c r="GD40" s="35"/>
      <c r="GE40" s="35"/>
      <c r="GF40" s="35"/>
      <c r="GG40" s="35"/>
      <c r="GH40" s="35"/>
      <c r="GI40" s="35"/>
      <c r="GJ40" s="35"/>
      <c r="GK40" s="35"/>
      <c r="GL40" s="35"/>
      <c r="GM40" s="35"/>
      <c r="GN40" s="35"/>
      <c r="GO40" s="35"/>
      <c r="GP40" s="35"/>
      <c r="GQ40" s="35"/>
      <c r="GR40" s="35"/>
      <c r="GS40" s="35"/>
      <c r="GT40" s="35"/>
      <c r="GU40" s="35"/>
      <c r="GV40" s="35"/>
      <c r="GW40" s="35"/>
      <c r="GX40" s="35"/>
      <c r="GY40" s="35"/>
      <c r="GZ40" s="35"/>
      <c r="HA40" s="35"/>
      <c r="HB40" s="35"/>
      <c r="HC40" s="35"/>
      <c r="HD40" s="35"/>
      <c r="HE40" s="35"/>
      <c r="HF40" s="35"/>
      <c r="HG40" s="35"/>
      <c r="HH40" s="35"/>
      <c r="HI40" s="35"/>
      <c r="HJ40" s="35"/>
      <c r="HK40" s="35"/>
      <c r="HL40" s="35"/>
      <c r="HM40" s="35"/>
      <c r="HN40" s="35"/>
      <c r="HO40" s="35"/>
      <c r="HP40" s="35"/>
      <c r="HQ40" s="35"/>
      <c r="HR40" s="35"/>
      <c r="HS40" s="35"/>
      <c r="HT40" s="35"/>
      <c r="HU40" s="35"/>
      <c r="HV40" s="35"/>
      <c r="HW40" s="35"/>
      <c r="HX40" s="35"/>
      <c r="HY40" s="35"/>
      <c r="HZ40" s="35"/>
      <c r="IA40" s="35"/>
      <c r="IB40" s="35"/>
      <c r="IC40" s="35"/>
      <c r="ID40" s="35"/>
      <c r="IE40" s="35"/>
      <c r="IF40" s="35"/>
      <c r="IG40" s="35"/>
      <c r="IH40" s="35"/>
      <c r="II40" s="35"/>
      <c r="IJ40" s="35"/>
      <c r="IK40" s="35"/>
      <c r="IL40" s="35"/>
      <c r="IM40" s="35"/>
      <c r="IN40" s="35"/>
      <c r="IO40" s="35"/>
    </row>
    <row r="41" spans="1:249" x14ac:dyDescent="0.25">
      <c r="A41" s="32" t="s">
        <v>187</v>
      </c>
      <c r="B41" s="33" t="s">
        <v>178</v>
      </c>
      <c r="C41" s="34" t="s">
        <v>178</v>
      </c>
      <c r="D41" s="34" t="s">
        <v>178</v>
      </c>
      <c r="E41" s="34" t="s">
        <v>178</v>
      </c>
      <c r="F41" s="34" t="s">
        <v>178</v>
      </c>
      <c r="G41" s="34" t="s">
        <v>178</v>
      </c>
      <c r="H41" s="34" t="s">
        <v>178</v>
      </c>
      <c r="I41" s="34" t="s">
        <v>178</v>
      </c>
      <c r="J41" s="34" t="s">
        <v>178</v>
      </c>
      <c r="K41" s="35"/>
      <c r="L41" s="35"/>
      <c r="M41" s="35"/>
      <c r="N41" s="35"/>
      <c r="O41" s="35"/>
      <c r="P41" s="35"/>
      <c r="Q41" s="35"/>
      <c r="R41" s="35"/>
      <c r="S41" s="35"/>
      <c r="T41" s="35"/>
      <c r="U41" s="35"/>
      <c r="V41" s="35"/>
      <c r="W41" s="35"/>
      <c r="X41" s="35"/>
      <c r="Y41" s="35"/>
      <c r="Z41" s="35"/>
      <c r="AA41" s="35"/>
      <c r="AB41" s="35"/>
      <c r="AC41" s="35"/>
      <c r="AD41" s="35"/>
      <c r="AE41" s="35"/>
      <c r="AF41" s="35"/>
      <c r="AG41" s="35"/>
      <c r="AH41" s="35"/>
      <c r="AI41" s="35"/>
      <c r="AJ41" s="35"/>
      <c r="AK41" s="35"/>
      <c r="AL41" s="35"/>
      <c r="AM41" s="35"/>
      <c r="AN41" s="35"/>
      <c r="AO41" s="35"/>
      <c r="AP41" s="35"/>
      <c r="AQ41" s="35"/>
      <c r="AR41" s="35"/>
      <c r="AS41" s="35"/>
      <c r="AT41" s="35"/>
      <c r="AU41" s="35"/>
      <c r="AV41" s="35"/>
      <c r="AW41" s="35"/>
      <c r="AX41" s="35"/>
      <c r="AY41" s="35"/>
      <c r="AZ41" s="35"/>
      <c r="BA41" s="35"/>
      <c r="BB41" s="35"/>
      <c r="BC41" s="35"/>
      <c r="BD41" s="35"/>
      <c r="BE41" s="35"/>
      <c r="BF41" s="35"/>
      <c r="BG41" s="35"/>
      <c r="BH41" s="35"/>
      <c r="BI41" s="35"/>
      <c r="BJ41" s="35"/>
      <c r="BK41" s="35"/>
      <c r="BL41" s="35"/>
      <c r="BM41" s="35"/>
      <c r="BN41" s="35"/>
      <c r="BO41" s="35"/>
      <c r="BP41" s="35"/>
      <c r="BQ41" s="35"/>
      <c r="BR41" s="35"/>
      <c r="BS41" s="35"/>
      <c r="BT41" s="35"/>
      <c r="BU41" s="35"/>
      <c r="BV41" s="35"/>
      <c r="BW41" s="35"/>
      <c r="BX41" s="35"/>
      <c r="BY41" s="35"/>
      <c r="BZ41" s="35"/>
      <c r="CA41" s="35"/>
      <c r="CB41" s="35"/>
      <c r="CC41" s="35"/>
      <c r="CD41" s="35"/>
      <c r="CE41" s="35"/>
      <c r="CF41" s="35"/>
      <c r="CG41" s="35"/>
      <c r="CH41" s="35"/>
      <c r="CI41" s="35"/>
      <c r="CJ41" s="35"/>
      <c r="CK41" s="35"/>
      <c r="CL41" s="35"/>
      <c r="CM41" s="35"/>
      <c r="CN41" s="35"/>
      <c r="CO41" s="35"/>
      <c r="CP41" s="35"/>
      <c r="CQ41" s="35"/>
      <c r="CR41" s="35"/>
      <c r="CS41" s="35"/>
      <c r="CT41" s="35"/>
      <c r="CU41" s="35"/>
      <c r="CV41" s="35"/>
      <c r="CW41" s="35"/>
      <c r="CX41" s="35"/>
      <c r="CY41" s="35"/>
      <c r="CZ41" s="35"/>
      <c r="DA41" s="35"/>
      <c r="DB41" s="35"/>
      <c r="DC41" s="35"/>
      <c r="DD41" s="35"/>
      <c r="DE41" s="35"/>
      <c r="DF41" s="35"/>
      <c r="DG41" s="35"/>
      <c r="DH41" s="35"/>
      <c r="DI41" s="35"/>
      <c r="DJ41" s="35"/>
      <c r="DK41" s="35"/>
      <c r="DL41" s="35"/>
      <c r="DM41" s="35"/>
      <c r="DN41" s="35"/>
      <c r="DO41" s="35"/>
      <c r="DP41" s="35"/>
      <c r="DQ41" s="35"/>
      <c r="DR41" s="35"/>
      <c r="DS41" s="35"/>
      <c r="DT41" s="35"/>
      <c r="DU41" s="35"/>
      <c r="DV41" s="35"/>
      <c r="DW41" s="35"/>
      <c r="DX41" s="35"/>
      <c r="DY41" s="35"/>
      <c r="DZ41" s="35"/>
      <c r="EA41" s="35"/>
      <c r="EB41" s="35"/>
      <c r="EC41" s="35"/>
      <c r="ED41" s="35"/>
      <c r="EE41" s="35"/>
      <c r="EF41" s="35"/>
      <c r="EG41" s="35"/>
      <c r="EH41" s="35"/>
      <c r="EI41" s="35"/>
      <c r="EJ41" s="35"/>
      <c r="EK41" s="35"/>
      <c r="EL41" s="35"/>
      <c r="EM41" s="35"/>
      <c r="EN41" s="35"/>
      <c r="EO41" s="35"/>
      <c r="EP41" s="35"/>
      <c r="EQ41" s="35"/>
      <c r="ER41" s="35"/>
      <c r="ES41" s="35"/>
      <c r="ET41" s="35"/>
      <c r="EU41" s="35"/>
      <c r="EV41" s="35"/>
      <c r="EW41" s="35"/>
      <c r="EX41" s="35"/>
      <c r="EY41" s="35"/>
      <c r="EZ41" s="35"/>
      <c r="FA41" s="35"/>
      <c r="FB41" s="35"/>
      <c r="FC41" s="35"/>
      <c r="FD41" s="35"/>
      <c r="FE41" s="35"/>
      <c r="FF41" s="35"/>
      <c r="FG41" s="35"/>
      <c r="FH41" s="35"/>
      <c r="FI41" s="35"/>
      <c r="FJ41" s="35"/>
      <c r="FK41" s="35"/>
      <c r="FL41" s="35"/>
      <c r="FM41" s="35"/>
      <c r="FN41" s="35"/>
      <c r="FO41" s="35"/>
      <c r="FP41" s="35"/>
      <c r="FQ41" s="35"/>
      <c r="FR41" s="35"/>
      <c r="FS41" s="35"/>
      <c r="FT41" s="35"/>
      <c r="FU41" s="35"/>
      <c r="FV41" s="35"/>
      <c r="FW41" s="35"/>
      <c r="FX41" s="35"/>
      <c r="FY41" s="35"/>
      <c r="FZ41" s="35"/>
      <c r="GA41" s="35"/>
      <c r="GB41" s="35"/>
      <c r="GC41" s="35"/>
      <c r="GD41" s="35"/>
      <c r="GE41" s="35"/>
      <c r="GF41" s="35"/>
      <c r="GG41" s="35"/>
      <c r="GH41" s="35"/>
      <c r="GI41" s="35"/>
      <c r="GJ41" s="35"/>
      <c r="GK41" s="35"/>
      <c r="GL41" s="35"/>
      <c r="GM41" s="35"/>
      <c r="GN41" s="35"/>
      <c r="GO41" s="35"/>
      <c r="GP41" s="35"/>
      <c r="GQ41" s="35"/>
      <c r="GR41" s="35"/>
      <c r="GS41" s="35"/>
      <c r="GT41" s="35"/>
      <c r="GU41" s="35"/>
      <c r="GV41" s="35"/>
      <c r="GW41" s="35"/>
      <c r="GX41" s="35"/>
      <c r="GY41" s="35"/>
      <c r="GZ41" s="35"/>
      <c r="HA41" s="35"/>
      <c r="HB41" s="35"/>
      <c r="HC41" s="35"/>
      <c r="HD41" s="35"/>
      <c r="HE41" s="35"/>
      <c r="HF41" s="35"/>
      <c r="HG41" s="35"/>
      <c r="HH41" s="35"/>
      <c r="HI41" s="35"/>
      <c r="HJ41" s="35"/>
      <c r="HK41" s="35"/>
      <c r="HL41" s="35"/>
      <c r="HM41" s="35"/>
      <c r="HN41" s="35"/>
      <c r="HO41" s="35"/>
      <c r="HP41" s="35"/>
      <c r="HQ41" s="35"/>
      <c r="HR41" s="35"/>
      <c r="HS41" s="35"/>
      <c r="HT41" s="35"/>
      <c r="HU41" s="35"/>
      <c r="HV41" s="35"/>
      <c r="HW41" s="35"/>
      <c r="HX41" s="35"/>
      <c r="HY41" s="35"/>
      <c r="HZ41" s="35"/>
      <c r="IA41" s="35"/>
      <c r="IB41" s="35"/>
      <c r="IC41" s="35"/>
      <c r="ID41" s="35"/>
      <c r="IE41" s="35"/>
      <c r="IF41" s="35"/>
      <c r="IG41" s="35"/>
      <c r="IH41" s="35"/>
      <c r="II41" s="35"/>
      <c r="IJ41" s="35"/>
      <c r="IK41" s="35"/>
      <c r="IL41" s="35"/>
      <c r="IM41" s="35"/>
      <c r="IN41" s="35"/>
      <c r="IO41" s="35"/>
    </row>
    <row r="42" spans="1:249" x14ac:dyDescent="0.25">
      <c r="A42" s="210" t="s">
        <v>757</v>
      </c>
      <c r="B42" s="33" t="s">
        <v>210</v>
      </c>
      <c r="C42" s="42"/>
      <c r="D42" s="36">
        <v>113</v>
      </c>
      <c r="E42" s="43">
        <v>226</v>
      </c>
      <c r="F42" s="132">
        <f>G42+H42+I42+J42</f>
        <v>80000</v>
      </c>
      <c r="G42" s="133"/>
      <c r="H42" s="133"/>
      <c r="I42" s="133">
        <v>80000</v>
      </c>
      <c r="J42" s="133"/>
      <c r="K42" s="35"/>
      <c r="L42" s="35"/>
      <c r="M42" s="35"/>
      <c r="N42" s="35"/>
      <c r="O42" s="35"/>
      <c r="P42" s="35"/>
      <c r="Q42" s="35"/>
      <c r="R42" s="35"/>
      <c r="S42" s="35"/>
      <c r="T42" s="35"/>
      <c r="U42" s="35"/>
      <c r="V42" s="35"/>
      <c r="W42" s="35"/>
      <c r="X42" s="35"/>
      <c r="Y42" s="35"/>
      <c r="Z42" s="35"/>
      <c r="AA42" s="35"/>
      <c r="AB42" s="35"/>
      <c r="AC42" s="35"/>
      <c r="AD42" s="35"/>
      <c r="AE42" s="35"/>
      <c r="AF42" s="35"/>
      <c r="AG42" s="35"/>
      <c r="AH42" s="35"/>
      <c r="AI42" s="35"/>
      <c r="AJ42" s="35"/>
      <c r="AK42" s="35"/>
      <c r="AL42" s="35"/>
      <c r="AM42" s="35"/>
      <c r="AN42" s="35"/>
      <c r="AO42" s="35"/>
      <c r="AP42" s="35"/>
      <c r="AQ42" s="35"/>
      <c r="AR42" s="35"/>
      <c r="AS42" s="35"/>
      <c r="AT42" s="35"/>
      <c r="AU42" s="35"/>
      <c r="AV42" s="35"/>
      <c r="AW42" s="35"/>
      <c r="AX42" s="35"/>
      <c r="AY42" s="35"/>
      <c r="AZ42" s="35"/>
      <c r="BA42" s="35"/>
      <c r="BB42" s="35"/>
      <c r="BC42" s="35"/>
      <c r="BD42" s="35"/>
      <c r="BE42" s="35"/>
      <c r="BF42" s="35"/>
      <c r="BG42" s="35"/>
      <c r="BH42" s="35"/>
      <c r="BI42" s="35"/>
      <c r="BJ42" s="35"/>
      <c r="BK42" s="35"/>
      <c r="BL42" s="35"/>
      <c r="BM42" s="35"/>
      <c r="BN42" s="35"/>
      <c r="BO42" s="35"/>
      <c r="BP42" s="35"/>
      <c r="BQ42" s="35"/>
      <c r="BR42" s="35"/>
      <c r="BS42" s="35"/>
      <c r="BT42" s="35"/>
      <c r="BU42" s="35"/>
      <c r="BV42" s="35"/>
      <c r="BW42" s="35"/>
      <c r="BX42" s="35"/>
      <c r="BY42" s="35"/>
      <c r="BZ42" s="35"/>
      <c r="CA42" s="35"/>
      <c r="CB42" s="35"/>
      <c r="CC42" s="35"/>
      <c r="CD42" s="35"/>
      <c r="CE42" s="35"/>
      <c r="CF42" s="35"/>
      <c r="CG42" s="35"/>
      <c r="CH42" s="35"/>
      <c r="CI42" s="35"/>
      <c r="CJ42" s="35"/>
      <c r="CK42" s="35"/>
      <c r="CL42" s="35"/>
      <c r="CM42" s="35"/>
      <c r="CN42" s="35"/>
      <c r="CO42" s="35"/>
      <c r="CP42" s="35"/>
      <c r="CQ42" s="35"/>
      <c r="CR42" s="35"/>
      <c r="CS42" s="35"/>
      <c r="CT42" s="35"/>
      <c r="CU42" s="35"/>
      <c r="CV42" s="35"/>
      <c r="CW42" s="35"/>
      <c r="CX42" s="35"/>
      <c r="CY42" s="35"/>
      <c r="CZ42" s="35"/>
      <c r="DA42" s="35"/>
      <c r="DB42" s="35"/>
      <c r="DC42" s="35"/>
      <c r="DD42" s="35"/>
      <c r="DE42" s="35"/>
      <c r="DF42" s="35"/>
      <c r="DG42" s="35"/>
      <c r="DH42" s="35"/>
      <c r="DI42" s="35"/>
      <c r="DJ42" s="35"/>
      <c r="DK42" s="35"/>
      <c r="DL42" s="35"/>
      <c r="DM42" s="35"/>
      <c r="DN42" s="35"/>
      <c r="DO42" s="35"/>
      <c r="DP42" s="35"/>
      <c r="DQ42" s="35"/>
      <c r="DR42" s="35"/>
      <c r="DS42" s="35"/>
      <c r="DT42" s="35"/>
      <c r="DU42" s="35"/>
      <c r="DV42" s="35"/>
      <c r="DW42" s="35"/>
      <c r="DX42" s="35"/>
      <c r="DY42" s="35"/>
      <c r="DZ42" s="35"/>
      <c r="EA42" s="35"/>
      <c r="EB42" s="35"/>
      <c r="EC42" s="35"/>
      <c r="ED42" s="35"/>
      <c r="EE42" s="35"/>
      <c r="EF42" s="35"/>
      <c r="EG42" s="35"/>
      <c r="EH42" s="35"/>
      <c r="EI42" s="35"/>
      <c r="EJ42" s="35"/>
      <c r="EK42" s="35"/>
      <c r="EL42" s="35"/>
      <c r="EM42" s="35"/>
      <c r="EN42" s="35"/>
      <c r="EO42" s="35"/>
      <c r="EP42" s="35"/>
      <c r="EQ42" s="35"/>
      <c r="ER42" s="35"/>
      <c r="ES42" s="35"/>
      <c r="ET42" s="35"/>
      <c r="EU42" s="35"/>
      <c r="EV42" s="35"/>
      <c r="EW42" s="35"/>
      <c r="EX42" s="35"/>
      <c r="EY42" s="35"/>
      <c r="EZ42" s="35"/>
      <c r="FA42" s="35"/>
      <c r="FB42" s="35"/>
      <c r="FC42" s="35"/>
      <c r="FD42" s="35"/>
      <c r="FE42" s="35"/>
      <c r="FF42" s="35"/>
      <c r="FG42" s="35"/>
      <c r="FH42" s="35"/>
      <c r="FI42" s="35"/>
      <c r="FJ42" s="35"/>
      <c r="FK42" s="35"/>
      <c r="FL42" s="35"/>
      <c r="FM42" s="35"/>
      <c r="FN42" s="35"/>
      <c r="FO42" s="35"/>
      <c r="FP42" s="35"/>
      <c r="FQ42" s="35"/>
      <c r="FR42" s="35"/>
      <c r="FS42" s="35"/>
      <c r="FT42" s="35"/>
      <c r="FU42" s="35"/>
      <c r="FV42" s="35"/>
      <c r="FW42" s="35"/>
      <c r="FX42" s="35"/>
      <c r="FY42" s="35"/>
      <c r="FZ42" s="35"/>
      <c r="GA42" s="35"/>
      <c r="GB42" s="35"/>
      <c r="GC42" s="35"/>
      <c r="GD42" s="35"/>
      <c r="GE42" s="35"/>
      <c r="GF42" s="35"/>
      <c r="GG42" s="35"/>
      <c r="GH42" s="35"/>
      <c r="GI42" s="35"/>
      <c r="GJ42" s="35"/>
      <c r="GK42" s="35"/>
      <c r="GL42" s="35"/>
      <c r="GM42" s="35"/>
      <c r="GN42" s="35"/>
      <c r="GO42" s="35"/>
      <c r="GP42" s="35"/>
      <c r="GQ42" s="35"/>
      <c r="GR42" s="35"/>
      <c r="GS42" s="35"/>
      <c r="GT42" s="35"/>
      <c r="GU42" s="35"/>
      <c r="GV42" s="35"/>
      <c r="GW42" s="35"/>
      <c r="GX42" s="35"/>
      <c r="GY42" s="35"/>
      <c r="GZ42" s="35"/>
      <c r="HA42" s="35"/>
      <c r="HB42" s="35"/>
      <c r="HC42" s="35"/>
      <c r="HD42" s="35"/>
      <c r="HE42" s="35"/>
      <c r="HF42" s="35"/>
      <c r="HG42" s="35"/>
      <c r="HH42" s="35"/>
      <c r="HI42" s="35"/>
      <c r="HJ42" s="35"/>
      <c r="HK42" s="35"/>
      <c r="HL42" s="35"/>
      <c r="HM42" s="35"/>
      <c r="HN42" s="35"/>
      <c r="HO42" s="35"/>
      <c r="HP42" s="35"/>
      <c r="HQ42" s="35"/>
      <c r="HR42" s="35"/>
      <c r="HS42" s="35"/>
      <c r="HT42" s="35"/>
      <c r="HU42" s="35"/>
      <c r="HV42" s="35"/>
      <c r="HW42" s="35"/>
      <c r="HX42" s="35"/>
      <c r="HY42" s="35"/>
      <c r="HZ42" s="35"/>
      <c r="IA42" s="35"/>
      <c r="IB42" s="35"/>
      <c r="IC42" s="35"/>
      <c r="ID42" s="35"/>
      <c r="IE42" s="35"/>
      <c r="IF42" s="35"/>
      <c r="IG42" s="35"/>
      <c r="IH42" s="35"/>
      <c r="II42" s="35"/>
      <c r="IJ42" s="35"/>
      <c r="IK42" s="35"/>
      <c r="IL42" s="35"/>
      <c r="IM42" s="35"/>
      <c r="IN42" s="35"/>
      <c r="IO42" s="35"/>
    </row>
    <row r="43" spans="1:249" ht="51" x14ac:dyDescent="0.25">
      <c r="A43" s="29" t="s">
        <v>211</v>
      </c>
      <c r="B43" s="30" t="s">
        <v>212</v>
      </c>
      <c r="C43" s="31" t="s">
        <v>213</v>
      </c>
      <c r="D43" s="31" t="s">
        <v>214</v>
      </c>
      <c r="E43" s="31" t="s">
        <v>178</v>
      </c>
      <c r="F43" s="279">
        <f>G43+H43+I43+J43</f>
        <v>12903153.6</v>
      </c>
      <c r="G43" s="279">
        <f>G45+G46+G47</f>
        <v>10715200</v>
      </c>
      <c r="H43" s="279">
        <f>H45+H46+H47</f>
        <v>569596</v>
      </c>
      <c r="I43" s="279">
        <f>I45+I46+I47</f>
        <v>1618357.6</v>
      </c>
      <c r="J43" s="279">
        <f>J45+J46+J47</f>
        <v>0</v>
      </c>
      <c r="K43" s="35"/>
      <c r="L43" s="35"/>
      <c r="M43" s="35"/>
      <c r="N43" s="35"/>
      <c r="O43" s="35"/>
      <c r="P43" s="35"/>
      <c r="Q43" s="35"/>
      <c r="R43" s="35"/>
      <c r="S43" s="35"/>
      <c r="T43" s="35"/>
      <c r="U43" s="35"/>
      <c r="V43" s="35"/>
      <c r="W43" s="35"/>
      <c r="X43" s="35"/>
      <c r="Y43" s="35"/>
      <c r="Z43" s="35"/>
      <c r="AA43" s="35"/>
      <c r="AB43" s="35"/>
      <c r="AC43" s="35"/>
      <c r="AD43" s="35"/>
      <c r="AE43" s="35"/>
      <c r="AF43" s="35"/>
      <c r="AG43" s="35"/>
      <c r="AH43" s="35"/>
      <c r="AI43" s="35"/>
      <c r="AJ43" s="35"/>
      <c r="AK43" s="35"/>
      <c r="AL43" s="35"/>
      <c r="AM43" s="35"/>
      <c r="AN43" s="35"/>
      <c r="AO43" s="35"/>
      <c r="AP43" s="35"/>
      <c r="AQ43" s="35"/>
      <c r="AR43" s="35"/>
      <c r="AS43" s="35"/>
      <c r="AT43" s="35"/>
      <c r="AU43" s="35"/>
      <c r="AV43" s="35"/>
      <c r="AW43" s="35"/>
      <c r="AX43" s="35"/>
      <c r="AY43" s="35"/>
      <c r="AZ43" s="35"/>
      <c r="BA43" s="35"/>
      <c r="BB43" s="35"/>
      <c r="BC43" s="35"/>
      <c r="BD43" s="35"/>
      <c r="BE43" s="35"/>
      <c r="BF43" s="35"/>
      <c r="BG43" s="35"/>
      <c r="BH43" s="35"/>
      <c r="BI43" s="35"/>
      <c r="BJ43" s="35"/>
      <c r="BK43" s="35"/>
      <c r="BL43" s="35"/>
      <c r="BM43" s="35"/>
      <c r="BN43" s="35"/>
      <c r="BO43" s="35"/>
      <c r="BP43" s="35"/>
      <c r="BQ43" s="35"/>
      <c r="BR43" s="35"/>
      <c r="BS43" s="35"/>
      <c r="BT43" s="35"/>
      <c r="BU43" s="35"/>
      <c r="BV43" s="35"/>
      <c r="BW43" s="35"/>
      <c r="BX43" s="35"/>
      <c r="BY43" s="35"/>
      <c r="BZ43" s="35"/>
      <c r="CA43" s="35"/>
      <c r="CB43" s="35"/>
      <c r="CC43" s="35"/>
      <c r="CD43" s="35"/>
      <c r="CE43" s="35"/>
      <c r="CF43" s="35"/>
      <c r="CG43" s="35"/>
      <c r="CH43" s="35"/>
      <c r="CI43" s="35"/>
      <c r="CJ43" s="35"/>
      <c r="CK43" s="35"/>
      <c r="CL43" s="35"/>
      <c r="CM43" s="35"/>
      <c r="CN43" s="35"/>
      <c r="CO43" s="35"/>
      <c r="CP43" s="35"/>
      <c r="CQ43" s="35"/>
      <c r="CR43" s="35"/>
      <c r="CS43" s="35"/>
      <c r="CT43" s="35"/>
      <c r="CU43" s="35"/>
      <c r="CV43" s="35"/>
      <c r="CW43" s="35"/>
      <c r="CX43" s="35"/>
      <c r="CY43" s="35"/>
      <c r="CZ43" s="35"/>
      <c r="DA43" s="35"/>
      <c r="DB43" s="35"/>
      <c r="DC43" s="35"/>
      <c r="DD43" s="35"/>
      <c r="DE43" s="35"/>
      <c r="DF43" s="35"/>
      <c r="DG43" s="35"/>
      <c r="DH43" s="35"/>
      <c r="DI43" s="35"/>
      <c r="DJ43" s="35"/>
      <c r="DK43" s="35"/>
      <c r="DL43" s="35"/>
      <c r="DM43" s="35"/>
      <c r="DN43" s="35"/>
      <c r="DO43" s="35"/>
      <c r="DP43" s="35"/>
      <c r="DQ43" s="35"/>
      <c r="DR43" s="35"/>
      <c r="DS43" s="35"/>
      <c r="DT43" s="35"/>
      <c r="DU43" s="35"/>
      <c r="DV43" s="35"/>
      <c r="DW43" s="35"/>
      <c r="DX43" s="35"/>
      <c r="DY43" s="35"/>
      <c r="DZ43" s="35"/>
      <c r="EA43" s="35"/>
      <c r="EB43" s="35"/>
      <c r="EC43" s="35"/>
      <c r="ED43" s="35"/>
      <c r="EE43" s="35"/>
      <c r="EF43" s="35"/>
      <c r="EG43" s="35"/>
      <c r="EH43" s="35"/>
      <c r="EI43" s="35"/>
      <c r="EJ43" s="35"/>
      <c r="EK43" s="35"/>
      <c r="EL43" s="35"/>
      <c r="EM43" s="35"/>
      <c r="EN43" s="35"/>
      <c r="EO43" s="35"/>
      <c r="EP43" s="35"/>
      <c r="EQ43" s="35"/>
      <c r="ER43" s="35"/>
      <c r="ES43" s="35"/>
      <c r="ET43" s="35"/>
      <c r="EU43" s="35"/>
      <c r="EV43" s="35"/>
      <c r="EW43" s="35"/>
      <c r="EX43" s="35"/>
      <c r="EY43" s="35"/>
      <c r="EZ43" s="35"/>
      <c r="FA43" s="35"/>
      <c r="FB43" s="35"/>
      <c r="FC43" s="35"/>
      <c r="FD43" s="35"/>
      <c r="FE43" s="35"/>
      <c r="FF43" s="35"/>
      <c r="FG43" s="35"/>
      <c r="FH43" s="35"/>
      <c r="FI43" s="35"/>
      <c r="FJ43" s="35"/>
      <c r="FK43" s="35"/>
      <c r="FL43" s="35"/>
      <c r="FM43" s="35"/>
      <c r="FN43" s="35"/>
      <c r="FO43" s="35"/>
      <c r="FP43" s="35"/>
      <c r="FQ43" s="35"/>
      <c r="FR43" s="35"/>
      <c r="FS43" s="35"/>
      <c r="FT43" s="35"/>
      <c r="FU43" s="35"/>
      <c r="FV43" s="35"/>
      <c r="FW43" s="35"/>
      <c r="FX43" s="35"/>
      <c r="FY43" s="35"/>
      <c r="FZ43" s="35"/>
      <c r="GA43" s="35"/>
      <c r="GB43" s="35"/>
      <c r="GC43" s="35"/>
      <c r="GD43" s="35"/>
      <c r="GE43" s="35"/>
      <c r="GF43" s="35"/>
      <c r="GG43" s="35"/>
      <c r="GH43" s="35"/>
      <c r="GI43" s="35"/>
      <c r="GJ43" s="35"/>
      <c r="GK43" s="35"/>
      <c r="GL43" s="35"/>
      <c r="GM43" s="35"/>
      <c r="GN43" s="35"/>
      <c r="GO43" s="35"/>
      <c r="GP43" s="35"/>
      <c r="GQ43" s="35"/>
      <c r="GR43" s="35"/>
      <c r="GS43" s="35"/>
      <c r="GT43" s="35"/>
      <c r="GU43" s="35"/>
      <c r="GV43" s="35"/>
      <c r="GW43" s="35"/>
      <c r="GX43" s="35"/>
      <c r="GY43" s="35"/>
      <c r="GZ43" s="35"/>
      <c r="HA43" s="35"/>
      <c r="HB43" s="35"/>
      <c r="HC43" s="35"/>
      <c r="HD43" s="35"/>
      <c r="HE43" s="35"/>
      <c r="HF43" s="35"/>
      <c r="HG43" s="35"/>
      <c r="HH43" s="35"/>
      <c r="HI43" s="35"/>
      <c r="HJ43" s="35"/>
      <c r="HK43" s="35"/>
      <c r="HL43" s="35"/>
      <c r="HM43" s="35"/>
      <c r="HN43" s="35"/>
      <c r="HO43" s="35"/>
      <c r="HP43" s="35"/>
      <c r="HQ43" s="35"/>
      <c r="HR43" s="35"/>
      <c r="HS43" s="35"/>
      <c r="HT43" s="35"/>
      <c r="HU43" s="35"/>
      <c r="HV43" s="35"/>
      <c r="HW43" s="35"/>
      <c r="HX43" s="35"/>
      <c r="HY43" s="35"/>
      <c r="HZ43" s="35"/>
      <c r="IA43" s="35"/>
      <c r="IB43" s="35"/>
      <c r="IC43" s="35"/>
      <c r="ID43" s="35"/>
      <c r="IE43" s="35"/>
      <c r="IF43" s="35"/>
      <c r="IG43" s="35"/>
      <c r="IH43" s="35"/>
      <c r="II43" s="35"/>
      <c r="IJ43" s="35"/>
      <c r="IK43" s="35"/>
      <c r="IL43" s="35"/>
      <c r="IM43" s="35"/>
      <c r="IN43" s="35"/>
      <c r="IO43" s="35"/>
    </row>
    <row r="44" spans="1:249" x14ac:dyDescent="0.25">
      <c r="A44" s="32" t="s">
        <v>187</v>
      </c>
      <c r="B44" s="33" t="s">
        <v>178</v>
      </c>
      <c r="C44" s="34" t="s">
        <v>178</v>
      </c>
      <c r="D44" s="34" t="s">
        <v>178</v>
      </c>
      <c r="E44" s="34" t="s">
        <v>178</v>
      </c>
      <c r="F44" s="34" t="s">
        <v>178</v>
      </c>
      <c r="G44" s="34" t="s">
        <v>178</v>
      </c>
      <c r="H44" s="34" t="s">
        <v>178</v>
      </c>
      <c r="I44" s="34" t="s">
        <v>178</v>
      </c>
      <c r="J44" s="34" t="s">
        <v>178</v>
      </c>
      <c r="K44" s="35"/>
      <c r="L44" s="35"/>
      <c r="M44" s="35"/>
      <c r="N44" s="35"/>
      <c r="O44" s="35"/>
      <c r="P44" s="35"/>
      <c r="Q44" s="35"/>
      <c r="R44" s="35"/>
      <c r="S44" s="35"/>
      <c r="T44" s="35"/>
      <c r="U44" s="35"/>
      <c r="V44" s="35"/>
      <c r="W44" s="35"/>
      <c r="X44" s="35"/>
      <c r="Y44" s="35"/>
      <c r="Z44" s="35"/>
      <c r="AA44" s="35"/>
      <c r="AB44" s="35"/>
      <c r="AC44" s="35"/>
      <c r="AD44" s="35"/>
      <c r="AE44" s="35"/>
      <c r="AF44" s="35"/>
      <c r="AG44" s="35"/>
      <c r="AH44" s="35"/>
      <c r="AI44" s="35"/>
      <c r="AJ44" s="35"/>
      <c r="AK44" s="35"/>
      <c r="AL44" s="35"/>
      <c r="AM44" s="35"/>
      <c r="AN44" s="35"/>
      <c r="AO44" s="35"/>
      <c r="AP44" s="35"/>
      <c r="AQ44" s="35"/>
      <c r="AR44" s="35"/>
      <c r="AS44" s="35"/>
      <c r="AT44" s="35"/>
      <c r="AU44" s="35"/>
      <c r="AV44" s="35"/>
      <c r="AW44" s="35"/>
      <c r="AX44" s="35"/>
      <c r="AY44" s="35"/>
      <c r="AZ44" s="35"/>
      <c r="BA44" s="35"/>
      <c r="BB44" s="35"/>
      <c r="BC44" s="35"/>
      <c r="BD44" s="35"/>
      <c r="BE44" s="35"/>
      <c r="BF44" s="35"/>
      <c r="BG44" s="35"/>
      <c r="BH44" s="35"/>
      <c r="BI44" s="35"/>
      <c r="BJ44" s="35"/>
      <c r="BK44" s="35"/>
      <c r="BL44" s="35"/>
      <c r="BM44" s="35"/>
      <c r="BN44" s="35"/>
      <c r="BO44" s="35"/>
      <c r="BP44" s="35"/>
      <c r="BQ44" s="35"/>
      <c r="BR44" s="35"/>
      <c r="BS44" s="35"/>
      <c r="BT44" s="35"/>
      <c r="BU44" s="35"/>
      <c r="BV44" s="35"/>
      <c r="BW44" s="35"/>
      <c r="BX44" s="35"/>
      <c r="BY44" s="35"/>
      <c r="BZ44" s="35"/>
      <c r="CA44" s="35"/>
      <c r="CB44" s="35"/>
      <c r="CC44" s="35"/>
      <c r="CD44" s="35"/>
      <c r="CE44" s="35"/>
      <c r="CF44" s="35"/>
      <c r="CG44" s="35"/>
      <c r="CH44" s="35"/>
      <c r="CI44" s="35"/>
      <c r="CJ44" s="35"/>
      <c r="CK44" s="35"/>
      <c r="CL44" s="35"/>
      <c r="CM44" s="35"/>
      <c r="CN44" s="35"/>
      <c r="CO44" s="35"/>
      <c r="CP44" s="35"/>
      <c r="CQ44" s="35"/>
      <c r="CR44" s="35"/>
      <c r="CS44" s="35"/>
      <c r="CT44" s="35"/>
      <c r="CU44" s="35"/>
      <c r="CV44" s="35"/>
      <c r="CW44" s="35"/>
      <c r="CX44" s="35"/>
      <c r="CY44" s="35"/>
      <c r="CZ44" s="35"/>
      <c r="DA44" s="35"/>
      <c r="DB44" s="35"/>
      <c r="DC44" s="35"/>
      <c r="DD44" s="35"/>
      <c r="DE44" s="35"/>
      <c r="DF44" s="35"/>
      <c r="DG44" s="35"/>
      <c r="DH44" s="35"/>
      <c r="DI44" s="35"/>
      <c r="DJ44" s="35"/>
      <c r="DK44" s="35"/>
      <c r="DL44" s="35"/>
      <c r="DM44" s="35"/>
      <c r="DN44" s="35"/>
      <c r="DO44" s="35"/>
      <c r="DP44" s="35"/>
      <c r="DQ44" s="35"/>
      <c r="DR44" s="35"/>
      <c r="DS44" s="35"/>
      <c r="DT44" s="35"/>
      <c r="DU44" s="35"/>
      <c r="DV44" s="35"/>
      <c r="DW44" s="35"/>
      <c r="DX44" s="35"/>
      <c r="DY44" s="35"/>
      <c r="DZ44" s="35"/>
      <c r="EA44" s="35"/>
      <c r="EB44" s="35"/>
      <c r="EC44" s="35"/>
      <c r="ED44" s="35"/>
      <c r="EE44" s="35"/>
      <c r="EF44" s="35"/>
      <c r="EG44" s="35"/>
      <c r="EH44" s="35"/>
      <c r="EI44" s="35"/>
      <c r="EJ44" s="35"/>
      <c r="EK44" s="35"/>
      <c r="EL44" s="35"/>
      <c r="EM44" s="35"/>
      <c r="EN44" s="35"/>
      <c r="EO44" s="35"/>
      <c r="EP44" s="35"/>
      <c r="EQ44" s="35"/>
      <c r="ER44" s="35"/>
      <c r="ES44" s="35"/>
      <c r="ET44" s="35"/>
      <c r="EU44" s="35"/>
      <c r="EV44" s="35"/>
      <c r="EW44" s="35"/>
      <c r="EX44" s="35"/>
      <c r="EY44" s="35"/>
      <c r="EZ44" s="35"/>
      <c r="FA44" s="35"/>
      <c r="FB44" s="35"/>
      <c r="FC44" s="35"/>
      <c r="FD44" s="35"/>
      <c r="FE44" s="35"/>
      <c r="FF44" s="35"/>
      <c r="FG44" s="35"/>
      <c r="FH44" s="35"/>
      <c r="FI44" s="35"/>
      <c r="FJ44" s="35"/>
      <c r="FK44" s="35"/>
      <c r="FL44" s="35"/>
      <c r="FM44" s="35"/>
      <c r="FN44" s="35"/>
      <c r="FO44" s="35"/>
      <c r="FP44" s="35"/>
      <c r="FQ44" s="35"/>
      <c r="FR44" s="35"/>
      <c r="FS44" s="35"/>
      <c r="FT44" s="35"/>
      <c r="FU44" s="35"/>
      <c r="FV44" s="35"/>
      <c r="FW44" s="35"/>
      <c r="FX44" s="35"/>
      <c r="FY44" s="35"/>
      <c r="FZ44" s="35"/>
      <c r="GA44" s="35"/>
      <c r="GB44" s="35"/>
      <c r="GC44" s="35"/>
      <c r="GD44" s="35"/>
      <c r="GE44" s="35"/>
      <c r="GF44" s="35"/>
      <c r="GG44" s="35"/>
      <c r="GH44" s="35"/>
      <c r="GI44" s="35"/>
      <c r="GJ44" s="35"/>
      <c r="GK44" s="35"/>
      <c r="GL44" s="35"/>
      <c r="GM44" s="35"/>
      <c r="GN44" s="35"/>
      <c r="GO44" s="35"/>
      <c r="GP44" s="35"/>
      <c r="GQ44" s="35"/>
      <c r="GR44" s="35"/>
      <c r="GS44" s="35"/>
      <c r="GT44" s="35"/>
      <c r="GU44" s="35"/>
      <c r="GV44" s="35"/>
      <c r="GW44" s="35"/>
      <c r="GX44" s="35"/>
      <c r="GY44" s="35"/>
      <c r="GZ44" s="35"/>
      <c r="HA44" s="35"/>
      <c r="HB44" s="35"/>
      <c r="HC44" s="35"/>
      <c r="HD44" s="35"/>
      <c r="HE44" s="35"/>
      <c r="HF44" s="35"/>
      <c r="HG44" s="35"/>
      <c r="HH44" s="35"/>
      <c r="HI44" s="35"/>
      <c r="HJ44" s="35"/>
      <c r="HK44" s="35"/>
      <c r="HL44" s="35"/>
      <c r="HM44" s="35"/>
      <c r="HN44" s="35"/>
      <c r="HO44" s="35"/>
      <c r="HP44" s="35"/>
      <c r="HQ44" s="35"/>
      <c r="HR44" s="35"/>
      <c r="HS44" s="35"/>
      <c r="HT44" s="35"/>
      <c r="HU44" s="35"/>
      <c r="HV44" s="35"/>
      <c r="HW44" s="35"/>
      <c r="HX44" s="35"/>
      <c r="HY44" s="35"/>
      <c r="HZ44" s="35"/>
      <c r="IA44" s="35"/>
      <c r="IB44" s="35"/>
      <c r="IC44" s="35"/>
      <c r="ID44" s="35"/>
      <c r="IE44" s="35"/>
      <c r="IF44" s="35"/>
      <c r="IG44" s="35"/>
      <c r="IH44" s="35"/>
      <c r="II44" s="35"/>
      <c r="IJ44" s="35"/>
      <c r="IK44" s="35"/>
      <c r="IL44" s="35"/>
      <c r="IM44" s="35"/>
      <c r="IN44" s="35"/>
      <c r="IO44" s="35"/>
    </row>
    <row r="45" spans="1:249" x14ac:dyDescent="0.25">
      <c r="A45" s="32" t="s">
        <v>215</v>
      </c>
      <c r="B45" s="33" t="s">
        <v>216</v>
      </c>
      <c r="C45" s="34" t="s">
        <v>178</v>
      </c>
      <c r="D45" s="34" t="s">
        <v>214</v>
      </c>
      <c r="E45" s="36">
        <v>213</v>
      </c>
      <c r="F45" s="132">
        <f>G45+H45+I45+J45</f>
        <v>12903153.6</v>
      </c>
      <c r="G45" s="132">
        <v>10715200</v>
      </c>
      <c r="H45" s="132">
        <v>569596</v>
      </c>
      <c r="I45" s="132">
        <v>1618357.6</v>
      </c>
      <c r="J45" s="132"/>
      <c r="K45" s="35"/>
      <c r="L45" s="35"/>
      <c r="M45" s="35"/>
      <c r="N45" s="35"/>
      <c r="O45" s="35"/>
      <c r="P45" s="35"/>
      <c r="Q45" s="35"/>
      <c r="R45" s="35"/>
      <c r="S45" s="35"/>
      <c r="T45" s="35"/>
      <c r="U45" s="35"/>
      <c r="V45" s="35"/>
      <c r="W45" s="35"/>
      <c r="X45" s="35"/>
      <c r="Y45" s="35"/>
      <c r="Z45" s="35"/>
      <c r="AA45" s="35"/>
      <c r="AB45" s="35"/>
      <c r="AC45" s="35"/>
      <c r="AD45" s="35"/>
      <c r="AE45" s="35"/>
      <c r="AF45" s="35"/>
      <c r="AG45" s="35"/>
      <c r="AH45" s="35"/>
      <c r="AI45" s="35"/>
      <c r="AJ45" s="35"/>
      <c r="AK45" s="35"/>
      <c r="AL45" s="35"/>
      <c r="AM45" s="35"/>
      <c r="AN45" s="35"/>
      <c r="AO45" s="35"/>
      <c r="AP45" s="35"/>
      <c r="AQ45" s="35"/>
      <c r="AR45" s="35"/>
      <c r="AS45" s="35"/>
      <c r="AT45" s="35"/>
      <c r="AU45" s="35"/>
      <c r="AV45" s="35"/>
      <c r="AW45" s="35"/>
      <c r="AX45" s="35"/>
      <c r="AY45" s="35"/>
      <c r="AZ45" s="35"/>
      <c r="BA45" s="35"/>
      <c r="BB45" s="35"/>
      <c r="BC45" s="35"/>
      <c r="BD45" s="35"/>
      <c r="BE45" s="35"/>
      <c r="BF45" s="35"/>
      <c r="BG45" s="35"/>
      <c r="BH45" s="35"/>
      <c r="BI45" s="35"/>
      <c r="BJ45" s="35"/>
      <c r="BK45" s="35"/>
      <c r="BL45" s="35"/>
      <c r="BM45" s="35"/>
      <c r="BN45" s="35"/>
      <c r="BO45" s="35"/>
      <c r="BP45" s="35"/>
      <c r="BQ45" s="35"/>
      <c r="BR45" s="35"/>
      <c r="BS45" s="35"/>
      <c r="BT45" s="35"/>
      <c r="BU45" s="35"/>
      <c r="BV45" s="35"/>
      <c r="BW45" s="35"/>
      <c r="BX45" s="35"/>
      <c r="BY45" s="35"/>
      <c r="BZ45" s="35"/>
      <c r="CA45" s="35"/>
      <c r="CB45" s="35"/>
      <c r="CC45" s="35"/>
      <c r="CD45" s="35"/>
      <c r="CE45" s="35"/>
      <c r="CF45" s="35"/>
      <c r="CG45" s="35"/>
      <c r="CH45" s="35"/>
      <c r="CI45" s="35"/>
      <c r="CJ45" s="35"/>
      <c r="CK45" s="35"/>
      <c r="CL45" s="35"/>
      <c r="CM45" s="35"/>
      <c r="CN45" s="35"/>
      <c r="CO45" s="35"/>
      <c r="CP45" s="35"/>
      <c r="CQ45" s="35"/>
      <c r="CR45" s="35"/>
      <c r="CS45" s="35"/>
      <c r="CT45" s="35"/>
      <c r="CU45" s="35"/>
      <c r="CV45" s="35"/>
      <c r="CW45" s="35"/>
      <c r="CX45" s="35"/>
      <c r="CY45" s="35"/>
      <c r="CZ45" s="35"/>
      <c r="DA45" s="35"/>
      <c r="DB45" s="35"/>
      <c r="DC45" s="35"/>
      <c r="DD45" s="35"/>
      <c r="DE45" s="35"/>
      <c r="DF45" s="35"/>
      <c r="DG45" s="35"/>
      <c r="DH45" s="35"/>
      <c r="DI45" s="35"/>
      <c r="DJ45" s="35"/>
      <c r="DK45" s="35"/>
      <c r="DL45" s="35"/>
      <c r="DM45" s="35"/>
      <c r="DN45" s="35"/>
      <c r="DO45" s="35"/>
      <c r="DP45" s="35"/>
      <c r="DQ45" s="35"/>
      <c r="DR45" s="35"/>
      <c r="DS45" s="35"/>
      <c r="DT45" s="35"/>
      <c r="DU45" s="35"/>
      <c r="DV45" s="35"/>
      <c r="DW45" s="35"/>
      <c r="DX45" s="35"/>
      <c r="DY45" s="35"/>
      <c r="DZ45" s="35"/>
      <c r="EA45" s="35"/>
      <c r="EB45" s="35"/>
      <c r="EC45" s="35"/>
      <c r="ED45" s="35"/>
      <c r="EE45" s="35"/>
      <c r="EF45" s="35"/>
      <c r="EG45" s="35"/>
      <c r="EH45" s="35"/>
      <c r="EI45" s="35"/>
      <c r="EJ45" s="35"/>
      <c r="EK45" s="35"/>
      <c r="EL45" s="35"/>
      <c r="EM45" s="35"/>
      <c r="EN45" s="35"/>
      <c r="EO45" s="35"/>
      <c r="EP45" s="35"/>
      <c r="EQ45" s="35"/>
      <c r="ER45" s="35"/>
      <c r="ES45" s="35"/>
      <c r="ET45" s="35"/>
      <c r="EU45" s="35"/>
      <c r="EV45" s="35"/>
      <c r="EW45" s="35"/>
      <c r="EX45" s="35"/>
      <c r="EY45" s="35"/>
      <c r="EZ45" s="35"/>
      <c r="FA45" s="35"/>
      <c r="FB45" s="35"/>
      <c r="FC45" s="35"/>
      <c r="FD45" s="35"/>
      <c r="FE45" s="35"/>
      <c r="FF45" s="35"/>
      <c r="FG45" s="35"/>
      <c r="FH45" s="35"/>
      <c r="FI45" s="35"/>
      <c r="FJ45" s="35"/>
      <c r="FK45" s="35"/>
      <c r="FL45" s="35"/>
      <c r="FM45" s="35"/>
      <c r="FN45" s="35"/>
      <c r="FO45" s="35"/>
      <c r="FP45" s="35"/>
      <c r="FQ45" s="35"/>
      <c r="FR45" s="35"/>
      <c r="FS45" s="35"/>
      <c r="FT45" s="35"/>
      <c r="FU45" s="35"/>
      <c r="FV45" s="35"/>
      <c r="FW45" s="35"/>
      <c r="FX45" s="35"/>
      <c r="FY45" s="35"/>
      <c r="FZ45" s="35"/>
      <c r="GA45" s="35"/>
      <c r="GB45" s="35"/>
      <c r="GC45" s="35"/>
      <c r="GD45" s="35"/>
      <c r="GE45" s="35"/>
      <c r="GF45" s="35"/>
      <c r="GG45" s="35"/>
      <c r="GH45" s="35"/>
      <c r="GI45" s="35"/>
      <c r="GJ45" s="35"/>
      <c r="GK45" s="35"/>
      <c r="GL45" s="35"/>
      <c r="GM45" s="35"/>
      <c r="GN45" s="35"/>
      <c r="GO45" s="35"/>
      <c r="GP45" s="35"/>
      <c r="GQ45" s="35"/>
      <c r="GR45" s="35"/>
      <c r="GS45" s="35"/>
      <c r="GT45" s="35"/>
      <c r="GU45" s="35"/>
      <c r="GV45" s="35"/>
      <c r="GW45" s="35"/>
      <c r="GX45" s="35"/>
      <c r="GY45" s="35"/>
      <c r="GZ45" s="35"/>
      <c r="HA45" s="35"/>
      <c r="HB45" s="35"/>
      <c r="HC45" s="35"/>
      <c r="HD45" s="35"/>
      <c r="HE45" s="35"/>
      <c r="HF45" s="35"/>
      <c r="HG45" s="35"/>
      <c r="HH45" s="35"/>
      <c r="HI45" s="35"/>
      <c r="HJ45" s="35"/>
      <c r="HK45" s="35"/>
      <c r="HL45" s="35"/>
      <c r="HM45" s="35"/>
      <c r="HN45" s="35"/>
      <c r="HO45" s="35"/>
      <c r="HP45" s="35"/>
      <c r="HQ45" s="35"/>
      <c r="HR45" s="35"/>
      <c r="HS45" s="35"/>
      <c r="HT45" s="35"/>
      <c r="HU45" s="35"/>
      <c r="HV45" s="35"/>
      <c r="HW45" s="35"/>
      <c r="HX45" s="35"/>
      <c r="HY45" s="35"/>
      <c r="HZ45" s="35"/>
      <c r="IA45" s="35"/>
      <c r="IB45" s="35"/>
      <c r="IC45" s="35"/>
      <c r="ID45" s="35"/>
      <c r="IE45" s="35"/>
      <c r="IF45" s="35"/>
      <c r="IG45" s="35"/>
      <c r="IH45" s="35"/>
      <c r="II45" s="35"/>
      <c r="IJ45" s="35"/>
      <c r="IK45" s="35"/>
      <c r="IL45" s="35"/>
      <c r="IM45" s="35"/>
      <c r="IN45" s="35"/>
      <c r="IO45" s="35"/>
    </row>
    <row r="46" spans="1:249" x14ac:dyDescent="0.25">
      <c r="A46" s="32" t="s">
        <v>217</v>
      </c>
      <c r="B46" s="33" t="s">
        <v>218</v>
      </c>
      <c r="C46" s="34"/>
      <c r="D46" s="34" t="s">
        <v>214</v>
      </c>
      <c r="E46" s="36"/>
      <c r="F46" s="132">
        <f>G46+H46+I46+J46</f>
        <v>0</v>
      </c>
      <c r="G46" s="132"/>
      <c r="H46" s="132"/>
      <c r="I46" s="132"/>
      <c r="J46" s="132"/>
      <c r="K46" s="35"/>
      <c r="L46" s="35"/>
      <c r="M46" s="35"/>
      <c r="N46" s="35"/>
      <c r="O46" s="35"/>
      <c r="P46" s="35"/>
      <c r="Q46" s="35"/>
      <c r="R46" s="35"/>
      <c r="S46" s="35"/>
      <c r="T46" s="35"/>
      <c r="U46" s="35"/>
      <c r="V46" s="35"/>
      <c r="W46" s="35"/>
      <c r="X46" s="35"/>
      <c r="Y46" s="35"/>
      <c r="Z46" s="35"/>
      <c r="AA46" s="35"/>
      <c r="AB46" s="35"/>
      <c r="AC46" s="35"/>
      <c r="AD46" s="35"/>
      <c r="AE46" s="35"/>
      <c r="AF46" s="35"/>
      <c r="AG46" s="35"/>
      <c r="AH46" s="35"/>
      <c r="AI46" s="35"/>
      <c r="AJ46" s="35"/>
      <c r="AK46" s="35"/>
      <c r="AL46" s="35"/>
      <c r="AM46" s="35"/>
      <c r="AN46" s="35"/>
      <c r="AO46" s="35"/>
      <c r="AP46" s="35"/>
      <c r="AQ46" s="35"/>
      <c r="AR46" s="35"/>
      <c r="AS46" s="35"/>
      <c r="AT46" s="35"/>
      <c r="AU46" s="35"/>
      <c r="AV46" s="35"/>
      <c r="AW46" s="35"/>
      <c r="AX46" s="35"/>
      <c r="AY46" s="35"/>
      <c r="AZ46" s="35"/>
      <c r="BA46" s="35"/>
      <c r="BB46" s="35"/>
      <c r="BC46" s="35"/>
      <c r="BD46" s="35"/>
      <c r="BE46" s="35"/>
      <c r="BF46" s="35"/>
      <c r="BG46" s="35"/>
      <c r="BH46" s="35"/>
      <c r="BI46" s="35"/>
      <c r="BJ46" s="35"/>
      <c r="BK46" s="35"/>
      <c r="BL46" s="35"/>
      <c r="BM46" s="35"/>
      <c r="BN46" s="35"/>
      <c r="BO46" s="35"/>
      <c r="BP46" s="35"/>
      <c r="BQ46" s="35"/>
      <c r="BR46" s="35"/>
      <c r="BS46" s="35"/>
      <c r="BT46" s="35"/>
      <c r="BU46" s="35"/>
      <c r="BV46" s="35"/>
      <c r="BW46" s="35"/>
      <c r="BX46" s="35"/>
      <c r="BY46" s="35"/>
      <c r="BZ46" s="35"/>
      <c r="CA46" s="35"/>
      <c r="CB46" s="35"/>
      <c r="CC46" s="35"/>
      <c r="CD46" s="35"/>
      <c r="CE46" s="35"/>
      <c r="CF46" s="35"/>
      <c r="CG46" s="35"/>
      <c r="CH46" s="35"/>
      <c r="CI46" s="35"/>
      <c r="CJ46" s="35"/>
      <c r="CK46" s="35"/>
      <c r="CL46" s="35"/>
      <c r="CM46" s="35"/>
      <c r="CN46" s="35"/>
      <c r="CO46" s="35"/>
      <c r="CP46" s="35"/>
      <c r="CQ46" s="35"/>
      <c r="CR46" s="35"/>
      <c r="CS46" s="35"/>
      <c r="CT46" s="35"/>
      <c r="CU46" s="35"/>
      <c r="CV46" s="35"/>
      <c r="CW46" s="35"/>
      <c r="CX46" s="35"/>
      <c r="CY46" s="35"/>
      <c r="CZ46" s="35"/>
      <c r="DA46" s="35"/>
      <c r="DB46" s="35"/>
      <c r="DC46" s="35"/>
      <c r="DD46" s="35"/>
      <c r="DE46" s="35"/>
      <c r="DF46" s="35"/>
      <c r="DG46" s="35"/>
      <c r="DH46" s="35"/>
      <c r="DI46" s="35"/>
      <c r="DJ46" s="35"/>
      <c r="DK46" s="35"/>
      <c r="DL46" s="35"/>
      <c r="DM46" s="35"/>
      <c r="DN46" s="35"/>
      <c r="DO46" s="35"/>
      <c r="DP46" s="35"/>
      <c r="DQ46" s="35"/>
      <c r="DR46" s="35"/>
      <c r="DS46" s="35"/>
      <c r="DT46" s="35"/>
      <c r="DU46" s="35"/>
      <c r="DV46" s="35"/>
      <c r="DW46" s="35"/>
      <c r="DX46" s="35"/>
      <c r="DY46" s="35"/>
      <c r="DZ46" s="35"/>
      <c r="EA46" s="35"/>
      <c r="EB46" s="35"/>
      <c r="EC46" s="35"/>
      <c r="ED46" s="35"/>
      <c r="EE46" s="35"/>
      <c r="EF46" s="35"/>
      <c r="EG46" s="35"/>
      <c r="EH46" s="35"/>
      <c r="EI46" s="35"/>
      <c r="EJ46" s="35"/>
      <c r="EK46" s="35"/>
      <c r="EL46" s="35"/>
      <c r="EM46" s="35"/>
      <c r="EN46" s="35"/>
      <c r="EO46" s="35"/>
      <c r="EP46" s="35"/>
      <c r="EQ46" s="35"/>
      <c r="ER46" s="35"/>
      <c r="ES46" s="35"/>
      <c r="ET46" s="35"/>
      <c r="EU46" s="35"/>
      <c r="EV46" s="35"/>
      <c r="EW46" s="35"/>
      <c r="EX46" s="35"/>
      <c r="EY46" s="35"/>
      <c r="EZ46" s="35"/>
      <c r="FA46" s="35"/>
      <c r="FB46" s="35"/>
      <c r="FC46" s="35"/>
      <c r="FD46" s="35"/>
      <c r="FE46" s="35"/>
      <c r="FF46" s="35"/>
      <c r="FG46" s="35"/>
      <c r="FH46" s="35"/>
      <c r="FI46" s="35"/>
      <c r="FJ46" s="35"/>
      <c r="FK46" s="35"/>
      <c r="FL46" s="35"/>
      <c r="FM46" s="35"/>
      <c r="FN46" s="35"/>
      <c r="FO46" s="35"/>
      <c r="FP46" s="35"/>
      <c r="FQ46" s="35"/>
      <c r="FR46" s="35"/>
      <c r="FS46" s="35"/>
      <c r="FT46" s="35"/>
      <c r="FU46" s="35"/>
      <c r="FV46" s="35"/>
      <c r="FW46" s="35"/>
      <c r="FX46" s="35"/>
      <c r="FY46" s="35"/>
      <c r="FZ46" s="35"/>
      <c r="GA46" s="35"/>
      <c r="GB46" s="35"/>
      <c r="GC46" s="35"/>
      <c r="GD46" s="35"/>
      <c r="GE46" s="35"/>
      <c r="GF46" s="35"/>
      <c r="GG46" s="35"/>
      <c r="GH46" s="35"/>
      <c r="GI46" s="35"/>
      <c r="GJ46" s="35"/>
      <c r="GK46" s="35"/>
      <c r="GL46" s="35"/>
      <c r="GM46" s="35"/>
      <c r="GN46" s="35"/>
      <c r="GO46" s="35"/>
      <c r="GP46" s="35"/>
      <c r="GQ46" s="35"/>
      <c r="GR46" s="35"/>
      <c r="GS46" s="35"/>
      <c r="GT46" s="35"/>
      <c r="GU46" s="35"/>
      <c r="GV46" s="35"/>
      <c r="GW46" s="35"/>
      <c r="GX46" s="35"/>
      <c r="GY46" s="35"/>
      <c r="GZ46" s="35"/>
      <c r="HA46" s="35"/>
      <c r="HB46" s="35"/>
      <c r="HC46" s="35"/>
      <c r="HD46" s="35"/>
      <c r="HE46" s="35"/>
      <c r="HF46" s="35"/>
      <c r="HG46" s="35"/>
      <c r="HH46" s="35"/>
      <c r="HI46" s="35"/>
      <c r="HJ46" s="35"/>
      <c r="HK46" s="35"/>
      <c r="HL46" s="35"/>
      <c r="HM46" s="35"/>
      <c r="HN46" s="35"/>
      <c r="HO46" s="35"/>
      <c r="HP46" s="35"/>
      <c r="HQ46" s="35"/>
      <c r="HR46" s="35"/>
      <c r="HS46" s="35"/>
      <c r="HT46" s="35"/>
      <c r="HU46" s="35"/>
      <c r="HV46" s="35"/>
      <c r="HW46" s="35"/>
      <c r="HX46" s="35"/>
      <c r="HY46" s="35"/>
      <c r="HZ46" s="35"/>
      <c r="IA46" s="35"/>
      <c r="IB46" s="35"/>
      <c r="IC46" s="35"/>
      <c r="ID46" s="35"/>
      <c r="IE46" s="35"/>
      <c r="IF46" s="35"/>
      <c r="IG46" s="35"/>
      <c r="IH46" s="35"/>
      <c r="II46" s="35"/>
      <c r="IJ46" s="35"/>
      <c r="IK46" s="35"/>
      <c r="IL46" s="35"/>
      <c r="IM46" s="35"/>
      <c r="IN46" s="35"/>
      <c r="IO46" s="35"/>
    </row>
    <row r="47" spans="1:249" x14ac:dyDescent="0.25">
      <c r="A47" s="32" t="s">
        <v>204</v>
      </c>
      <c r="B47" s="33" t="s">
        <v>219</v>
      </c>
      <c r="C47" s="34"/>
      <c r="D47" s="34" t="s">
        <v>214</v>
      </c>
      <c r="E47" s="36"/>
      <c r="F47" s="132">
        <f>G47+H47+I47+J47</f>
        <v>0</v>
      </c>
      <c r="G47" s="132"/>
      <c r="H47" s="132"/>
      <c r="I47" s="132"/>
      <c r="J47" s="132"/>
      <c r="K47" s="35"/>
      <c r="L47" s="35"/>
      <c r="M47" s="35"/>
      <c r="N47" s="35"/>
      <c r="O47" s="35"/>
      <c r="P47" s="35"/>
      <c r="Q47" s="35"/>
      <c r="R47" s="35"/>
      <c r="S47" s="35"/>
      <c r="T47" s="35"/>
      <c r="U47" s="35"/>
      <c r="V47" s="35"/>
      <c r="W47" s="35"/>
      <c r="X47" s="35"/>
      <c r="Y47" s="35"/>
      <c r="Z47" s="35"/>
      <c r="AA47" s="35"/>
      <c r="AB47" s="35"/>
      <c r="AC47" s="35"/>
      <c r="AD47" s="35"/>
      <c r="AE47" s="35"/>
      <c r="AF47" s="35"/>
      <c r="AG47" s="35"/>
      <c r="AH47" s="35"/>
      <c r="AI47" s="35"/>
      <c r="AJ47" s="35"/>
      <c r="AK47" s="35"/>
      <c r="AL47" s="35"/>
      <c r="AM47" s="35"/>
      <c r="AN47" s="35"/>
      <c r="AO47" s="35"/>
      <c r="AP47" s="35"/>
      <c r="AQ47" s="35"/>
      <c r="AR47" s="35"/>
      <c r="AS47" s="35"/>
      <c r="AT47" s="35"/>
      <c r="AU47" s="35"/>
      <c r="AV47" s="35"/>
      <c r="AW47" s="35"/>
      <c r="AX47" s="35"/>
      <c r="AY47" s="35"/>
      <c r="AZ47" s="35"/>
      <c r="BA47" s="35"/>
      <c r="BB47" s="35"/>
      <c r="BC47" s="35"/>
      <c r="BD47" s="35"/>
      <c r="BE47" s="35"/>
      <c r="BF47" s="35"/>
      <c r="BG47" s="35"/>
      <c r="BH47" s="35"/>
      <c r="BI47" s="35"/>
      <c r="BJ47" s="35"/>
      <c r="BK47" s="35"/>
      <c r="BL47" s="35"/>
      <c r="BM47" s="35"/>
      <c r="BN47" s="35"/>
      <c r="BO47" s="35"/>
      <c r="BP47" s="35"/>
      <c r="BQ47" s="35"/>
      <c r="BR47" s="35"/>
      <c r="BS47" s="35"/>
      <c r="BT47" s="35"/>
      <c r="BU47" s="35"/>
      <c r="BV47" s="35"/>
      <c r="BW47" s="35"/>
      <c r="BX47" s="35"/>
      <c r="BY47" s="35"/>
      <c r="BZ47" s="35"/>
      <c r="CA47" s="35"/>
      <c r="CB47" s="35"/>
      <c r="CC47" s="35"/>
      <c r="CD47" s="35"/>
      <c r="CE47" s="35"/>
      <c r="CF47" s="35"/>
      <c r="CG47" s="35"/>
      <c r="CH47" s="35"/>
      <c r="CI47" s="35"/>
      <c r="CJ47" s="35"/>
      <c r="CK47" s="35"/>
      <c r="CL47" s="35"/>
      <c r="CM47" s="35"/>
      <c r="CN47" s="35"/>
      <c r="CO47" s="35"/>
      <c r="CP47" s="35"/>
      <c r="CQ47" s="35"/>
      <c r="CR47" s="35"/>
      <c r="CS47" s="35"/>
      <c r="CT47" s="35"/>
      <c r="CU47" s="35"/>
      <c r="CV47" s="35"/>
      <c r="CW47" s="35"/>
      <c r="CX47" s="35"/>
      <c r="CY47" s="35"/>
      <c r="CZ47" s="35"/>
      <c r="DA47" s="35"/>
      <c r="DB47" s="35"/>
      <c r="DC47" s="35"/>
      <c r="DD47" s="35"/>
      <c r="DE47" s="35"/>
      <c r="DF47" s="35"/>
      <c r="DG47" s="35"/>
      <c r="DH47" s="35"/>
      <c r="DI47" s="35"/>
      <c r="DJ47" s="35"/>
      <c r="DK47" s="35"/>
      <c r="DL47" s="35"/>
      <c r="DM47" s="35"/>
      <c r="DN47" s="35"/>
      <c r="DO47" s="35"/>
      <c r="DP47" s="35"/>
      <c r="DQ47" s="35"/>
      <c r="DR47" s="35"/>
      <c r="DS47" s="35"/>
      <c r="DT47" s="35"/>
      <c r="DU47" s="35"/>
      <c r="DV47" s="35"/>
      <c r="DW47" s="35"/>
      <c r="DX47" s="35"/>
      <c r="DY47" s="35"/>
      <c r="DZ47" s="35"/>
      <c r="EA47" s="35"/>
      <c r="EB47" s="35"/>
      <c r="EC47" s="35"/>
      <c r="ED47" s="35"/>
      <c r="EE47" s="35"/>
      <c r="EF47" s="35"/>
      <c r="EG47" s="35"/>
      <c r="EH47" s="35"/>
      <c r="EI47" s="35"/>
      <c r="EJ47" s="35"/>
      <c r="EK47" s="35"/>
      <c r="EL47" s="35"/>
      <c r="EM47" s="35"/>
      <c r="EN47" s="35"/>
      <c r="EO47" s="35"/>
      <c r="EP47" s="35"/>
      <c r="EQ47" s="35"/>
      <c r="ER47" s="35"/>
      <c r="ES47" s="35"/>
      <c r="ET47" s="35"/>
      <c r="EU47" s="35"/>
      <c r="EV47" s="35"/>
      <c r="EW47" s="35"/>
      <c r="EX47" s="35"/>
      <c r="EY47" s="35"/>
      <c r="EZ47" s="35"/>
      <c r="FA47" s="35"/>
      <c r="FB47" s="35"/>
      <c r="FC47" s="35"/>
      <c r="FD47" s="35"/>
      <c r="FE47" s="35"/>
      <c r="FF47" s="35"/>
      <c r="FG47" s="35"/>
      <c r="FH47" s="35"/>
      <c r="FI47" s="35"/>
      <c r="FJ47" s="35"/>
      <c r="FK47" s="35"/>
      <c r="FL47" s="35"/>
      <c r="FM47" s="35"/>
      <c r="FN47" s="35"/>
      <c r="FO47" s="35"/>
      <c r="FP47" s="35"/>
      <c r="FQ47" s="35"/>
      <c r="FR47" s="35"/>
      <c r="FS47" s="35"/>
      <c r="FT47" s="35"/>
      <c r="FU47" s="35"/>
      <c r="FV47" s="35"/>
      <c r="FW47" s="35"/>
      <c r="FX47" s="35"/>
      <c r="FY47" s="35"/>
      <c r="FZ47" s="35"/>
      <c r="GA47" s="35"/>
      <c r="GB47" s="35"/>
      <c r="GC47" s="35"/>
      <c r="GD47" s="35"/>
      <c r="GE47" s="35"/>
      <c r="GF47" s="35"/>
      <c r="GG47" s="35"/>
      <c r="GH47" s="35"/>
      <c r="GI47" s="35"/>
      <c r="GJ47" s="35"/>
      <c r="GK47" s="35"/>
      <c r="GL47" s="35"/>
      <c r="GM47" s="35"/>
      <c r="GN47" s="35"/>
      <c r="GO47" s="35"/>
      <c r="GP47" s="35"/>
      <c r="GQ47" s="35"/>
      <c r="GR47" s="35"/>
      <c r="GS47" s="35"/>
      <c r="GT47" s="35"/>
      <c r="GU47" s="35"/>
      <c r="GV47" s="35"/>
      <c r="GW47" s="35"/>
      <c r="GX47" s="35"/>
      <c r="GY47" s="35"/>
      <c r="GZ47" s="35"/>
      <c r="HA47" s="35"/>
      <c r="HB47" s="35"/>
      <c r="HC47" s="35"/>
      <c r="HD47" s="35"/>
      <c r="HE47" s="35"/>
      <c r="HF47" s="35"/>
      <c r="HG47" s="35"/>
      <c r="HH47" s="35"/>
      <c r="HI47" s="35"/>
      <c r="HJ47" s="35"/>
      <c r="HK47" s="35"/>
      <c r="HL47" s="35"/>
      <c r="HM47" s="35"/>
      <c r="HN47" s="35"/>
      <c r="HO47" s="35"/>
      <c r="HP47" s="35"/>
      <c r="HQ47" s="35"/>
      <c r="HR47" s="35"/>
      <c r="HS47" s="35"/>
      <c r="HT47" s="35"/>
      <c r="HU47" s="35"/>
      <c r="HV47" s="35"/>
      <c r="HW47" s="35"/>
      <c r="HX47" s="35"/>
      <c r="HY47" s="35"/>
      <c r="HZ47" s="35"/>
      <c r="IA47" s="35"/>
      <c r="IB47" s="35"/>
      <c r="IC47" s="35"/>
      <c r="ID47" s="35"/>
      <c r="IE47" s="35"/>
      <c r="IF47" s="35"/>
      <c r="IG47" s="35"/>
      <c r="IH47" s="35"/>
      <c r="II47" s="35"/>
      <c r="IJ47" s="35"/>
      <c r="IK47" s="35"/>
      <c r="IL47" s="35"/>
      <c r="IM47" s="35"/>
      <c r="IN47" s="35"/>
      <c r="IO47" s="35"/>
    </row>
    <row r="48" spans="1:249" x14ac:dyDescent="0.25">
      <c r="A48" s="29" t="s">
        <v>220</v>
      </c>
      <c r="B48" s="30" t="s">
        <v>221</v>
      </c>
      <c r="C48" s="31" t="s">
        <v>222</v>
      </c>
      <c r="D48" s="31" t="s">
        <v>223</v>
      </c>
      <c r="E48" s="31" t="s">
        <v>178</v>
      </c>
      <c r="F48" s="279">
        <f>G48+H48+I48</f>
        <v>8014844.5099999998</v>
      </c>
      <c r="G48" s="279">
        <f>G50+G52+G57+G61+G65+G66</f>
        <v>0</v>
      </c>
      <c r="H48" s="279">
        <f>H50+H61+H65+H66</f>
        <v>7960225.6499999994</v>
      </c>
      <c r="I48" s="279">
        <f>I50+I52+I57+I61+I65+I66</f>
        <v>54618.86</v>
      </c>
      <c r="J48" s="279">
        <f>J50+J52+J57+J61+J65+J66</f>
        <v>16800</v>
      </c>
      <c r="K48" s="35"/>
      <c r="L48" s="35"/>
      <c r="M48" s="35"/>
      <c r="N48" s="35"/>
      <c r="O48" s="35"/>
      <c r="P48" s="35"/>
      <c r="Q48" s="35"/>
      <c r="R48" s="35"/>
      <c r="S48" s="35"/>
      <c r="T48" s="35"/>
      <c r="U48" s="35"/>
      <c r="V48" s="35"/>
      <c r="W48" s="35"/>
      <c r="X48" s="35"/>
      <c r="Y48" s="35"/>
      <c r="Z48" s="35"/>
      <c r="AA48" s="35"/>
      <c r="AB48" s="35"/>
      <c r="AC48" s="35"/>
      <c r="AD48" s="35"/>
      <c r="AE48" s="35"/>
      <c r="AF48" s="35"/>
      <c r="AG48" s="35"/>
      <c r="AH48" s="35"/>
      <c r="AI48" s="35"/>
      <c r="AJ48" s="35"/>
      <c r="AK48" s="35"/>
      <c r="AL48" s="35"/>
      <c r="AM48" s="35"/>
      <c r="AN48" s="35"/>
      <c r="AO48" s="35"/>
      <c r="AP48" s="35"/>
      <c r="AQ48" s="35"/>
      <c r="AR48" s="35"/>
      <c r="AS48" s="35"/>
      <c r="AT48" s="35"/>
      <c r="AU48" s="35"/>
      <c r="AV48" s="35"/>
      <c r="AW48" s="35"/>
      <c r="AX48" s="35"/>
      <c r="AY48" s="35"/>
      <c r="AZ48" s="35"/>
      <c r="BA48" s="35"/>
      <c r="BB48" s="35"/>
      <c r="BC48" s="35"/>
      <c r="BD48" s="35"/>
      <c r="BE48" s="35"/>
      <c r="BF48" s="35"/>
      <c r="BG48" s="35"/>
      <c r="BH48" s="35"/>
      <c r="BI48" s="35"/>
      <c r="BJ48" s="35"/>
      <c r="BK48" s="35"/>
      <c r="BL48" s="35"/>
      <c r="BM48" s="35"/>
      <c r="BN48" s="35"/>
      <c r="BO48" s="35"/>
      <c r="BP48" s="35"/>
      <c r="BQ48" s="35"/>
      <c r="BR48" s="35"/>
      <c r="BS48" s="35"/>
      <c r="BT48" s="35"/>
      <c r="BU48" s="35"/>
      <c r="BV48" s="35"/>
      <c r="BW48" s="35"/>
      <c r="BX48" s="35"/>
      <c r="BY48" s="35"/>
      <c r="BZ48" s="35"/>
      <c r="CA48" s="35"/>
      <c r="CB48" s="35"/>
      <c r="CC48" s="35"/>
      <c r="CD48" s="35"/>
      <c r="CE48" s="35"/>
      <c r="CF48" s="35"/>
      <c r="CG48" s="35"/>
      <c r="CH48" s="35"/>
      <c r="CI48" s="35"/>
      <c r="CJ48" s="35"/>
      <c r="CK48" s="35"/>
      <c r="CL48" s="35"/>
      <c r="CM48" s="35"/>
      <c r="CN48" s="35"/>
      <c r="CO48" s="35"/>
      <c r="CP48" s="35"/>
      <c r="CQ48" s="35"/>
      <c r="CR48" s="35"/>
      <c r="CS48" s="35"/>
      <c r="CT48" s="35"/>
      <c r="CU48" s="35"/>
      <c r="CV48" s="35"/>
      <c r="CW48" s="35"/>
      <c r="CX48" s="35"/>
      <c r="CY48" s="35"/>
      <c r="CZ48" s="35"/>
      <c r="DA48" s="35"/>
      <c r="DB48" s="35"/>
      <c r="DC48" s="35"/>
      <c r="DD48" s="35"/>
      <c r="DE48" s="35"/>
      <c r="DF48" s="35"/>
      <c r="DG48" s="35"/>
      <c r="DH48" s="35"/>
      <c r="DI48" s="35"/>
      <c r="DJ48" s="35"/>
      <c r="DK48" s="35"/>
      <c r="DL48" s="35"/>
      <c r="DM48" s="35"/>
      <c r="DN48" s="35"/>
      <c r="DO48" s="35"/>
      <c r="DP48" s="35"/>
      <c r="DQ48" s="35"/>
      <c r="DR48" s="35"/>
      <c r="DS48" s="35"/>
      <c r="DT48" s="35"/>
      <c r="DU48" s="35"/>
      <c r="DV48" s="35"/>
      <c r="DW48" s="35"/>
      <c r="DX48" s="35"/>
      <c r="DY48" s="35"/>
      <c r="DZ48" s="35"/>
      <c r="EA48" s="35"/>
      <c r="EB48" s="35"/>
      <c r="EC48" s="35"/>
      <c r="ED48" s="35"/>
      <c r="EE48" s="35"/>
      <c r="EF48" s="35"/>
      <c r="EG48" s="35"/>
      <c r="EH48" s="35"/>
      <c r="EI48" s="35"/>
      <c r="EJ48" s="35"/>
      <c r="EK48" s="35"/>
      <c r="EL48" s="35"/>
      <c r="EM48" s="35"/>
      <c r="EN48" s="35"/>
      <c r="EO48" s="35"/>
      <c r="EP48" s="35"/>
      <c r="EQ48" s="35"/>
      <c r="ER48" s="35"/>
      <c r="ES48" s="35"/>
      <c r="ET48" s="35"/>
      <c r="EU48" s="35"/>
      <c r="EV48" s="35"/>
      <c r="EW48" s="35"/>
      <c r="EX48" s="35"/>
      <c r="EY48" s="35"/>
      <c r="EZ48" s="35"/>
      <c r="FA48" s="35"/>
      <c r="FB48" s="35"/>
      <c r="FC48" s="35"/>
      <c r="FD48" s="35"/>
      <c r="FE48" s="35"/>
      <c r="FF48" s="35"/>
      <c r="FG48" s="35"/>
      <c r="FH48" s="35"/>
      <c r="FI48" s="35"/>
      <c r="FJ48" s="35"/>
      <c r="FK48" s="35"/>
      <c r="FL48" s="35"/>
      <c r="FM48" s="35"/>
      <c r="FN48" s="35"/>
      <c r="FO48" s="35"/>
      <c r="FP48" s="35"/>
      <c r="FQ48" s="35"/>
      <c r="FR48" s="35"/>
      <c r="FS48" s="35"/>
      <c r="FT48" s="35"/>
      <c r="FU48" s="35"/>
      <c r="FV48" s="35"/>
      <c r="FW48" s="35"/>
      <c r="FX48" s="35"/>
      <c r="FY48" s="35"/>
      <c r="FZ48" s="35"/>
      <c r="GA48" s="35"/>
      <c r="GB48" s="35"/>
      <c r="GC48" s="35"/>
      <c r="GD48" s="35"/>
      <c r="GE48" s="35"/>
      <c r="GF48" s="35"/>
      <c r="GG48" s="35"/>
      <c r="GH48" s="35"/>
      <c r="GI48" s="35"/>
      <c r="GJ48" s="35"/>
      <c r="GK48" s="35"/>
      <c r="GL48" s="35"/>
      <c r="GM48" s="35"/>
      <c r="GN48" s="35"/>
      <c r="GO48" s="35"/>
      <c r="GP48" s="35"/>
      <c r="GQ48" s="35"/>
      <c r="GR48" s="35"/>
      <c r="GS48" s="35"/>
      <c r="GT48" s="35"/>
      <c r="GU48" s="35"/>
      <c r="GV48" s="35"/>
      <c r="GW48" s="35"/>
      <c r="GX48" s="35"/>
      <c r="GY48" s="35"/>
      <c r="GZ48" s="35"/>
      <c r="HA48" s="35"/>
      <c r="HB48" s="35"/>
      <c r="HC48" s="35"/>
      <c r="HD48" s="35"/>
      <c r="HE48" s="35"/>
      <c r="HF48" s="35"/>
      <c r="HG48" s="35"/>
      <c r="HH48" s="35"/>
      <c r="HI48" s="35"/>
      <c r="HJ48" s="35"/>
      <c r="HK48" s="35"/>
      <c r="HL48" s="35"/>
      <c r="HM48" s="35"/>
      <c r="HN48" s="35"/>
      <c r="HO48" s="35"/>
      <c r="HP48" s="35"/>
      <c r="HQ48" s="35"/>
      <c r="HR48" s="35"/>
      <c r="HS48" s="35"/>
      <c r="HT48" s="35"/>
      <c r="HU48" s="35"/>
      <c r="HV48" s="35"/>
      <c r="HW48" s="35"/>
      <c r="HX48" s="35"/>
      <c r="HY48" s="35"/>
      <c r="HZ48" s="35"/>
      <c r="IA48" s="35"/>
      <c r="IB48" s="35"/>
      <c r="IC48" s="35"/>
      <c r="ID48" s="35"/>
      <c r="IE48" s="35"/>
      <c r="IF48" s="35"/>
      <c r="IG48" s="35"/>
      <c r="IH48" s="35"/>
      <c r="II48" s="35"/>
      <c r="IJ48" s="35"/>
      <c r="IK48" s="35"/>
      <c r="IL48" s="35"/>
      <c r="IM48" s="35"/>
      <c r="IN48" s="35"/>
      <c r="IO48" s="35"/>
    </row>
    <row r="49" spans="1:249" x14ac:dyDescent="0.25">
      <c r="A49" s="27" t="s">
        <v>1</v>
      </c>
      <c r="B49" s="277" t="s">
        <v>178</v>
      </c>
      <c r="C49" s="277" t="s">
        <v>178</v>
      </c>
      <c r="D49" s="277" t="s">
        <v>178</v>
      </c>
      <c r="E49" s="277" t="s">
        <v>178</v>
      </c>
      <c r="F49" s="278"/>
      <c r="G49" s="278"/>
      <c r="H49" s="278"/>
      <c r="I49" s="278"/>
      <c r="J49" s="278"/>
      <c r="K49" s="35"/>
      <c r="L49" s="35"/>
      <c r="M49" s="35"/>
      <c r="N49" s="35"/>
      <c r="O49" s="35"/>
      <c r="P49" s="35"/>
      <c r="Q49" s="35"/>
      <c r="R49" s="35"/>
      <c r="S49" s="35"/>
      <c r="T49" s="35"/>
      <c r="U49" s="35"/>
      <c r="V49" s="35"/>
      <c r="W49" s="35"/>
      <c r="X49" s="35"/>
      <c r="Y49" s="35"/>
      <c r="Z49" s="35"/>
      <c r="AA49" s="35"/>
      <c r="AB49" s="35"/>
      <c r="AC49" s="35"/>
      <c r="AD49" s="35"/>
      <c r="AE49" s="35"/>
      <c r="AF49" s="35"/>
      <c r="AG49" s="35"/>
      <c r="AH49" s="35"/>
      <c r="AI49" s="35"/>
      <c r="AJ49" s="35"/>
      <c r="AK49" s="35"/>
      <c r="AL49" s="35"/>
      <c r="AM49" s="35"/>
      <c r="AN49" s="35"/>
      <c r="AO49" s="35"/>
      <c r="AP49" s="35"/>
      <c r="AQ49" s="35"/>
      <c r="AR49" s="35"/>
      <c r="AS49" s="35"/>
      <c r="AT49" s="35"/>
      <c r="AU49" s="35"/>
      <c r="AV49" s="35"/>
      <c r="AW49" s="35"/>
      <c r="AX49" s="35"/>
      <c r="AY49" s="35"/>
      <c r="AZ49" s="35"/>
      <c r="BA49" s="35"/>
      <c r="BB49" s="35"/>
      <c r="BC49" s="35"/>
      <c r="BD49" s="35"/>
      <c r="BE49" s="35"/>
      <c r="BF49" s="35"/>
      <c r="BG49" s="35"/>
      <c r="BH49" s="35"/>
      <c r="BI49" s="35"/>
      <c r="BJ49" s="35"/>
      <c r="BK49" s="35"/>
      <c r="BL49" s="35"/>
      <c r="BM49" s="35"/>
      <c r="BN49" s="35"/>
      <c r="BO49" s="35"/>
      <c r="BP49" s="35"/>
      <c r="BQ49" s="35"/>
      <c r="BR49" s="35"/>
      <c r="BS49" s="35"/>
      <c r="BT49" s="35"/>
      <c r="BU49" s="35"/>
      <c r="BV49" s="35"/>
      <c r="BW49" s="35"/>
      <c r="BX49" s="35"/>
      <c r="BY49" s="35"/>
      <c r="BZ49" s="35"/>
      <c r="CA49" s="35"/>
      <c r="CB49" s="35"/>
      <c r="CC49" s="35"/>
      <c r="CD49" s="35"/>
      <c r="CE49" s="35"/>
      <c r="CF49" s="35"/>
      <c r="CG49" s="35"/>
      <c r="CH49" s="35"/>
      <c r="CI49" s="35"/>
      <c r="CJ49" s="35"/>
      <c r="CK49" s="35"/>
      <c r="CL49" s="35"/>
      <c r="CM49" s="35"/>
      <c r="CN49" s="35"/>
      <c r="CO49" s="35"/>
      <c r="CP49" s="35"/>
      <c r="CQ49" s="35"/>
      <c r="CR49" s="35"/>
      <c r="CS49" s="35"/>
      <c r="CT49" s="35"/>
      <c r="CU49" s="35"/>
      <c r="CV49" s="35"/>
      <c r="CW49" s="35"/>
      <c r="CX49" s="35"/>
      <c r="CY49" s="35"/>
      <c r="CZ49" s="35"/>
      <c r="DA49" s="35"/>
      <c r="DB49" s="35"/>
      <c r="DC49" s="35"/>
      <c r="DD49" s="35"/>
      <c r="DE49" s="35"/>
      <c r="DF49" s="35"/>
      <c r="DG49" s="35"/>
      <c r="DH49" s="35"/>
      <c r="DI49" s="35"/>
      <c r="DJ49" s="35"/>
      <c r="DK49" s="35"/>
      <c r="DL49" s="35"/>
      <c r="DM49" s="35"/>
      <c r="DN49" s="35"/>
      <c r="DO49" s="35"/>
      <c r="DP49" s="35"/>
      <c r="DQ49" s="35"/>
      <c r="DR49" s="35"/>
      <c r="DS49" s="35"/>
      <c r="DT49" s="35"/>
      <c r="DU49" s="35"/>
      <c r="DV49" s="35"/>
      <c r="DW49" s="35"/>
      <c r="DX49" s="35"/>
      <c r="DY49" s="35"/>
      <c r="DZ49" s="35"/>
      <c r="EA49" s="35"/>
      <c r="EB49" s="35"/>
      <c r="EC49" s="35"/>
      <c r="ED49" s="35"/>
      <c r="EE49" s="35"/>
      <c r="EF49" s="35"/>
      <c r="EG49" s="35"/>
      <c r="EH49" s="35"/>
      <c r="EI49" s="35"/>
      <c r="EJ49" s="35"/>
      <c r="EK49" s="35"/>
      <c r="EL49" s="35"/>
      <c r="EM49" s="35"/>
      <c r="EN49" s="35"/>
      <c r="EO49" s="35"/>
      <c r="EP49" s="35"/>
      <c r="EQ49" s="35"/>
      <c r="ER49" s="35"/>
      <c r="ES49" s="35"/>
      <c r="ET49" s="35"/>
      <c r="EU49" s="35"/>
      <c r="EV49" s="35"/>
      <c r="EW49" s="35"/>
      <c r="EX49" s="35"/>
      <c r="EY49" s="35"/>
      <c r="EZ49" s="35"/>
      <c r="FA49" s="35"/>
      <c r="FB49" s="35"/>
      <c r="FC49" s="35"/>
      <c r="FD49" s="35"/>
      <c r="FE49" s="35"/>
      <c r="FF49" s="35"/>
      <c r="FG49" s="35"/>
      <c r="FH49" s="35"/>
      <c r="FI49" s="35"/>
      <c r="FJ49" s="35"/>
      <c r="FK49" s="35"/>
      <c r="FL49" s="35"/>
      <c r="FM49" s="35"/>
      <c r="FN49" s="35"/>
      <c r="FO49" s="35"/>
      <c r="FP49" s="35"/>
      <c r="FQ49" s="35"/>
      <c r="FR49" s="35"/>
      <c r="FS49" s="35"/>
      <c r="FT49" s="35"/>
      <c r="FU49" s="35"/>
      <c r="FV49" s="35"/>
      <c r="FW49" s="35"/>
      <c r="FX49" s="35"/>
      <c r="FY49" s="35"/>
      <c r="FZ49" s="35"/>
      <c r="GA49" s="35"/>
      <c r="GB49" s="35"/>
      <c r="GC49" s="35"/>
      <c r="GD49" s="35"/>
      <c r="GE49" s="35"/>
      <c r="GF49" s="35"/>
      <c r="GG49" s="35"/>
      <c r="GH49" s="35"/>
      <c r="GI49" s="35"/>
      <c r="GJ49" s="35"/>
      <c r="GK49" s="35"/>
      <c r="GL49" s="35"/>
      <c r="GM49" s="35"/>
      <c r="GN49" s="35"/>
      <c r="GO49" s="35"/>
      <c r="GP49" s="35"/>
      <c r="GQ49" s="35"/>
      <c r="GR49" s="35"/>
      <c r="GS49" s="35"/>
      <c r="GT49" s="35"/>
      <c r="GU49" s="35"/>
      <c r="GV49" s="35"/>
      <c r="GW49" s="35"/>
      <c r="GX49" s="35"/>
      <c r="GY49" s="35"/>
      <c r="GZ49" s="35"/>
      <c r="HA49" s="35"/>
      <c r="HB49" s="35"/>
      <c r="HC49" s="35"/>
      <c r="HD49" s="35"/>
      <c r="HE49" s="35"/>
      <c r="HF49" s="35"/>
      <c r="HG49" s="35"/>
      <c r="HH49" s="35"/>
      <c r="HI49" s="35"/>
      <c r="HJ49" s="35"/>
      <c r="HK49" s="35"/>
      <c r="HL49" s="35"/>
      <c r="HM49" s="35"/>
      <c r="HN49" s="35"/>
      <c r="HO49" s="35"/>
      <c r="HP49" s="35"/>
      <c r="HQ49" s="35"/>
      <c r="HR49" s="35"/>
      <c r="HS49" s="35"/>
      <c r="HT49" s="35"/>
      <c r="HU49" s="35"/>
      <c r="HV49" s="35"/>
      <c r="HW49" s="35"/>
      <c r="HX49" s="35"/>
      <c r="HY49" s="35"/>
      <c r="HZ49" s="35"/>
      <c r="IA49" s="35"/>
      <c r="IB49" s="35"/>
      <c r="IC49" s="35"/>
      <c r="ID49" s="35"/>
      <c r="IE49" s="35"/>
      <c r="IF49" s="35"/>
      <c r="IG49" s="35"/>
      <c r="IH49" s="35"/>
      <c r="II49" s="35"/>
      <c r="IJ49" s="35"/>
      <c r="IK49" s="35"/>
      <c r="IL49" s="35"/>
      <c r="IM49" s="35"/>
      <c r="IN49" s="35"/>
      <c r="IO49" s="35"/>
    </row>
    <row r="50" spans="1:249" ht="25.5" x14ac:dyDescent="0.25">
      <c r="A50" s="29" t="s">
        <v>224</v>
      </c>
      <c r="B50" s="30" t="s">
        <v>225</v>
      </c>
      <c r="C50" s="31"/>
      <c r="D50" s="31" t="s">
        <v>226</v>
      </c>
      <c r="E50" s="31"/>
      <c r="F50" s="279">
        <f>G50+H50+I50+J50</f>
        <v>6096925.6499999994</v>
      </c>
      <c r="G50" s="279">
        <f>G52+G57</f>
        <v>0</v>
      </c>
      <c r="H50" s="279">
        <f>H52+H57</f>
        <v>6096925.6499999994</v>
      </c>
      <c r="I50" s="279">
        <f>I52+I57</f>
        <v>0</v>
      </c>
      <c r="J50" s="279">
        <f>J52+J57</f>
        <v>0</v>
      </c>
      <c r="K50" s="35"/>
      <c r="L50" s="35"/>
      <c r="M50" s="35"/>
      <c r="N50" s="35"/>
      <c r="O50" s="35"/>
      <c r="P50" s="35"/>
      <c r="Q50" s="35"/>
      <c r="R50" s="35"/>
      <c r="S50" s="35"/>
      <c r="T50" s="35"/>
      <c r="U50" s="35"/>
      <c r="V50" s="35"/>
      <c r="W50" s="35"/>
      <c r="X50" s="35"/>
      <c r="Y50" s="35"/>
      <c r="Z50" s="35"/>
      <c r="AA50" s="35"/>
      <c r="AB50" s="35"/>
      <c r="AC50" s="35"/>
      <c r="AD50" s="35"/>
      <c r="AE50" s="35"/>
      <c r="AF50" s="35"/>
      <c r="AG50" s="35"/>
      <c r="AH50" s="35"/>
      <c r="AI50" s="35"/>
      <c r="AJ50" s="35"/>
      <c r="AK50" s="35"/>
      <c r="AL50" s="35"/>
      <c r="AM50" s="35"/>
      <c r="AN50" s="35"/>
      <c r="AO50" s="35"/>
      <c r="AP50" s="35"/>
      <c r="AQ50" s="35"/>
      <c r="AR50" s="35"/>
      <c r="AS50" s="35"/>
      <c r="AT50" s="35"/>
      <c r="AU50" s="35"/>
      <c r="AV50" s="35"/>
      <c r="AW50" s="35"/>
      <c r="AX50" s="35"/>
      <c r="AY50" s="35"/>
      <c r="AZ50" s="35"/>
      <c r="BA50" s="35"/>
      <c r="BB50" s="35"/>
      <c r="BC50" s="35"/>
      <c r="BD50" s="35"/>
      <c r="BE50" s="35"/>
      <c r="BF50" s="35"/>
      <c r="BG50" s="35"/>
      <c r="BH50" s="35"/>
      <c r="BI50" s="35"/>
      <c r="BJ50" s="35"/>
      <c r="BK50" s="35"/>
      <c r="BL50" s="35"/>
      <c r="BM50" s="35"/>
      <c r="BN50" s="35"/>
      <c r="BO50" s="35"/>
      <c r="BP50" s="35"/>
      <c r="BQ50" s="35"/>
      <c r="BR50" s="35"/>
      <c r="BS50" s="35"/>
      <c r="BT50" s="35"/>
      <c r="BU50" s="35"/>
      <c r="BV50" s="35"/>
      <c r="BW50" s="35"/>
      <c r="BX50" s="35"/>
      <c r="BY50" s="35"/>
      <c r="BZ50" s="35"/>
      <c r="CA50" s="35"/>
      <c r="CB50" s="35"/>
      <c r="CC50" s="35"/>
      <c r="CD50" s="35"/>
      <c r="CE50" s="35"/>
      <c r="CF50" s="35"/>
      <c r="CG50" s="35"/>
      <c r="CH50" s="35"/>
      <c r="CI50" s="35"/>
      <c r="CJ50" s="35"/>
      <c r="CK50" s="35"/>
      <c r="CL50" s="35"/>
      <c r="CM50" s="35"/>
      <c r="CN50" s="35"/>
      <c r="CO50" s="35"/>
      <c r="CP50" s="35"/>
      <c r="CQ50" s="35"/>
      <c r="CR50" s="35"/>
      <c r="CS50" s="35"/>
      <c r="CT50" s="35"/>
      <c r="CU50" s="35"/>
      <c r="CV50" s="35"/>
      <c r="CW50" s="35"/>
      <c r="CX50" s="35"/>
      <c r="CY50" s="35"/>
      <c r="CZ50" s="35"/>
      <c r="DA50" s="35"/>
      <c r="DB50" s="35"/>
      <c r="DC50" s="35"/>
      <c r="DD50" s="35"/>
      <c r="DE50" s="35"/>
      <c r="DF50" s="35"/>
      <c r="DG50" s="35"/>
      <c r="DH50" s="35"/>
      <c r="DI50" s="35"/>
      <c r="DJ50" s="35"/>
      <c r="DK50" s="35"/>
      <c r="DL50" s="35"/>
      <c r="DM50" s="35"/>
      <c r="DN50" s="35"/>
      <c r="DO50" s="35"/>
      <c r="DP50" s="35"/>
      <c r="DQ50" s="35"/>
      <c r="DR50" s="35"/>
      <c r="DS50" s="35"/>
      <c r="DT50" s="35"/>
      <c r="DU50" s="35"/>
      <c r="DV50" s="35"/>
      <c r="DW50" s="35"/>
      <c r="DX50" s="35"/>
      <c r="DY50" s="35"/>
      <c r="DZ50" s="35"/>
      <c r="EA50" s="35"/>
      <c r="EB50" s="35"/>
      <c r="EC50" s="35"/>
      <c r="ED50" s="35"/>
      <c r="EE50" s="35"/>
      <c r="EF50" s="35"/>
      <c r="EG50" s="35"/>
      <c r="EH50" s="35"/>
      <c r="EI50" s="35"/>
      <c r="EJ50" s="35"/>
      <c r="EK50" s="35"/>
      <c r="EL50" s="35"/>
      <c r="EM50" s="35"/>
      <c r="EN50" s="35"/>
      <c r="EO50" s="35"/>
      <c r="EP50" s="35"/>
      <c r="EQ50" s="35"/>
      <c r="ER50" s="35"/>
      <c r="ES50" s="35"/>
      <c r="ET50" s="35"/>
      <c r="EU50" s="35"/>
      <c r="EV50" s="35"/>
      <c r="EW50" s="35"/>
      <c r="EX50" s="35"/>
      <c r="EY50" s="35"/>
      <c r="EZ50" s="35"/>
      <c r="FA50" s="35"/>
      <c r="FB50" s="35"/>
      <c r="FC50" s="35"/>
      <c r="FD50" s="35"/>
      <c r="FE50" s="35"/>
      <c r="FF50" s="35"/>
      <c r="FG50" s="35"/>
      <c r="FH50" s="35"/>
      <c r="FI50" s="35"/>
      <c r="FJ50" s="35"/>
      <c r="FK50" s="35"/>
      <c r="FL50" s="35"/>
      <c r="FM50" s="35"/>
      <c r="FN50" s="35"/>
      <c r="FO50" s="35"/>
      <c r="FP50" s="35"/>
      <c r="FQ50" s="35"/>
      <c r="FR50" s="35"/>
      <c r="FS50" s="35"/>
      <c r="FT50" s="35"/>
      <c r="FU50" s="35"/>
      <c r="FV50" s="35"/>
      <c r="FW50" s="35"/>
      <c r="FX50" s="35"/>
      <c r="FY50" s="35"/>
      <c r="FZ50" s="35"/>
      <c r="GA50" s="35"/>
      <c r="GB50" s="35"/>
      <c r="GC50" s="35"/>
      <c r="GD50" s="35"/>
      <c r="GE50" s="35"/>
      <c r="GF50" s="35"/>
      <c r="GG50" s="35"/>
      <c r="GH50" s="35"/>
      <c r="GI50" s="35"/>
      <c r="GJ50" s="35"/>
      <c r="GK50" s="35"/>
      <c r="GL50" s="35"/>
      <c r="GM50" s="35"/>
      <c r="GN50" s="35"/>
      <c r="GO50" s="35"/>
      <c r="GP50" s="35"/>
      <c r="GQ50" s="35"/>
      <c r="GR50" s="35"/>
      <c r="GS50" s="35"/>
      <c r="GT50" s="35"/>
      <c r="GU50" s="35"/>
      <c r="GV50" s="35"/>
      <c r="GW50" s="35"/>
      <c r="GX50" s="35"/>
      <c r="GY50" s="35"/>
      <c r="GZ50" s="35"/>
      <c r="HA50" s="35"/>
      <c r="HB50" s="35"/>
      <c r="HC50" s="35"/>
      <c r="HD50" s="35"/>
      <c r="HE50" s="35"/>
      <c r="HF50" s="35"/>
      <c r="HG50" s="35"/>
      <c r="HH50" s="35"/>
      <c r="HI50" s="35"/>
      <c r="HJ50" s="35"/>
      <c r="HK50" s="35"/>
      <c r="HL50" s="35"/>
      <c r="HM50" s="35"/>
      <c r="HN50" s="35"/>
      <c r="HO50" s="35"/>
      <c r="HP50" s="35"/>
      <c r="HQ50" s="35"/>
      <c r="HR50" s="35"/>
      <c r="HS50" s="35"/>
      <c r="HT50" s="35"/>
      <c r="HU50" s="35"/>
      <c r="HV50" s="35"/>
      <c r="HW50" s="35"/>
      <c r="HX50" s="35"/>
      <c r="HY50" s="35"/>
      <c r="HZ50" s="35"/>
      <c r="IA50" s="35"/>
      <c r="IB50" s="35"/>
      <c r="IC50" s="35"/>
      <c r="ID50" s="35"/>
      <c r="IE50" s="35"/>
      <c r="IF50" s="35"/>
      <c r="IG50" s="35"/>
      <c r="IH50" s="35"/>
      <c r="II50" s="35"/>
      <c r="IJ50" s="35"/>
      <c r="IK50" s="35"/>
      <c r="IL50" s="35"/>
      <c r="IM50" s="35"/>
      <c r="IN50" s="35"/>
      <c r="IO50" s="35"/>
    </row>
    <row r="51" spans="1:249" x14ac:dyDescent="0.25">
      <c r="A51" s="27" t="s">
        <v>187</v>
      </c>
      <c r="B51" s="277" t="s">
        <v>178</v>
      </c>
      <c r="C51" s="277" t="s">
        <v>178</v>
      </c>
      <c r="D51" s="277" t="s">
        <v>178</v>
      </c>
      <c r="E51" s="277" t="s">
        <v>178</v>
      </c>
      <c r="F51" s="277" t="s">
        <v>178</v>
      </c>
      <c r="G51" s="277" t="s">
        <v>178</v>
      </c>
      <c r="H51" s="277" t="s">
        <v>178</v>
      </c>
      <c r="I51" s="277" t="s">
        <v>178</v>
      </c>
      <c r="J51" s="277" t="s">
        <v>178</v>
      </c>
      <c r="K51" s="28"/>
      <c r="L51" s="28"/>
      <c r="M51" s="28"/>
      <c r="N51" s="28"/>
      <c r="O51" s="28"/>
      <c r="P51" s="28"/>
      <c r="Q51" s="28"/>
      <c r="R51" s="28"/>
      <c r="S51" s="28"/>
      <c r="T51" s="28"/>
      <c r="U51" s="28"/>
      <c r="V51" s="28"/>
      <c r="W51" s="28"/>
      <c r="X51" s="28"/>
      <c r="Y51" s="28"/>
      <c r="Z51" s="28"/>
      <c r="AA51" s="28"/>
      <c r="AB51" s="28"/>
      <c r="AC51" s="28"/>
      <c r="AD51" s="28"/>
      <c r="AE51" s="28"/>
      <c r="AF51" s="28"/>
      <c r="AG51" s="28"/>
      <c r="AH51" s="28"/>
      <c r="AI51" s="28"/>
      <c r="AJ51" s="28"/>
      <c r="AK51" s="28"/>
      <c r="AL51" s="28"/>
      <c r="AM51" s="28"/>
      <c r="AN51" s="28"/>
      <c r="AO51" s="28"/>
      <c r="AP51" s="28"/>
      <c r="AQ51" s="28"/>
      <c r="AR51" s="28"/>
      <c r="AS51" s="28"/>
      <c r="AT51" s="28"/>
      <c r="AU51" s="28"/>
      <c r="AV51" s="28"/>
      <c r="AW51" s="28"/>
      <c r="AX51" s="28"/>
      <c r="AY51" s="28"/>
      <c r="AZ51" s="28"/>
      <c r="BA51" s="28"/>
      <c r="BB51" s="28"/>
      <c r="BC51" s="28"/>
      <c r="BD51" s="28"/>
      <c r="BE51" s="28"/>
      <c r="BF51" s="28"/>
      <c r="BG51" s="28"/>
      <c r="BH51" s="28"/>
      <c r="BI51" s="28"/>
      <c r="BJ51" s="28"/>
      <c r="BK51" s="28"/>
      <c r="BL51" s="28"/>
      <c r="BM51" s="28"/>
      <c r="BN51" s="28"/>
      <c r="BO51" s="28"/>
      <c r="BP51" s="28"/>
      <c r="BQ51" s="28"/>
      <c r="BR51" s="28"/>
      <c r="BS51" s="28"/>
      <c r="BT51" s="28"/>
      <c r="BU51" s="28"/>
      <c r="BV51" s="28"/>
      <c r="BW51" s="28"/>
      <c r="BX51" s="28"/>
      <c r="BY51" s="28"/>
      <c r="BZ51" s="28"/>
      <c r="CA51" s="28"/>
      <c r="CB51" s="28"/>
      <c r="CC51" s="28"/>
      <c r="CD51" s="28"/>
      <c r="CE51" s="28"/>
      <c r="CF51" s="28"/>
      <c r="CG51" s="28"/>
      <c r="CH51" s="28"/>
      <c r="CI51" s="28"/>
      <c r="CJ51" s="28"/>
      <c r="CK51" s="28"/>
      <c r="CL51" s="28"/>
      <c r="CM51" s="28"/>
      <c r="CN51" s="28"/>
      <c r="CO51" s="28"/>
      <c r="CP51" s="28"/>
      <c r="CQ51" s="28"/>
      <c r="CR51" s="28"/>
      <c r="CS51" s="28"/>
      <c r="CT51" s="28"/>
      <c r="CU51" s="28"/>
      <c r="CV51" s="28"/>
      <c r="CW51" s="28"/>
      <c r="CX51" s="28"/>
      <c r="CY51" s="28"/>
      <c r="CZ51" s="28"/>
      <c r="DA51" s="28"/>
      <c r="DB51" s="28"/>
      <c r="DC51" s="28"/>
      <c r="DD51" s="28"/>
      <c r="DE51" s="28"/>
      <c r="DF51" s="28"/>
      <c r="DG51" s="28"/>
      <c r="DH51" s="28"/>
      <c r="DI51" s="28"/>
      <c r="DJ51" s="28"/>
      <c r="DK51" s="28"/>
      <c r="DL51" s="28"/>
      <c r="DM51" s="28"/>
      <c r="DN51" s="28"/>
      <c r="DO51" s="28"/>
      <c r="DP51" s="28"/>
      <c r="DQ51" s="28"/>
      <c r="DR51" s="28"/>
      <c r="DS51" s="28"/>
      <c r="DT51" s="28"/>
      <c r="DU51" s="28"/>
      <c r="DV51" s="28"/>
      <c r="DW51" s="28"/>
      <c r="DX51" s="28"/>
      <c r="DY51" s="28"/>
      <c r="DZ51" s="28"/>
      <c r="EA51" s="28"/>
      <c r="EB51" s="28"/>
      <c r="EC51" s="28"/>
      <c r="ED51" s="28"/>
      <c r="EE51" s="28"/>
      <c r="EF51" s="28"/>
      <c r="EG51" s="28"/>
      <c r="EH51" s="28"/>
      <c r="EI51" s="28"/>
      <c r="EJ51" s="28"/>
      <c r="EK51" s="28"/>
      <c r="EL51" s="28"/>
      <c r="EM51" s="28"/>
      <c r="EN51" s="28"/>
      <c r="EO51" s="28"/>
      <c r="EP51" s="28"/>
      <c r="EQ51" s="28"/>
      <c r="ER51" s="28"/>
      <c r="ES51" s="28"/>
      <c r="ET51" s="28"/>
      <c r="EU51" s="28"/>
      <c r="EV51" s="28"/>
      <c r="EW51" s="28"/>
      <c r="EX51" s="28"/>
      <c r="EY51" s="28"/>
      <c r="EZ51" s="28"/>
      <c r="FA51" s="28"/>
      <c r="FB51" s="28"/>
      <c r="FC51" s="28"/>
      <c r="FD51" s="28"/>
      <c r="FE51" s="28"/>
      <c r="FF51" s="28"/>
      <c r="FG51" s="28"/>
      <c r="FH51" s="28"/>
      <c r="FI51" s="28"/>
      <c r="FJ51" s="28"/>
      <c r="FK51" s="28"/>
      <c r="FL51" s="28"/>
      <c r="FM51" s="28"/>
      <c r="FN51" s="28"/>
      <c r="FO51" s="28"/>
      <c r="FP51" s="28"/>
      <c r="FQ51" s="28"/>
      <c r="FR51" s="28"/>
      <c r="FS51" s="28"/>
      <c r="FT51" s="28"/>
      <c r="FU51" s="28"/>
      <c r="FV51" s="28"/>
      <c r="FW51" s="28"/>
      <c r="FX51" s="28"/>
      <c r="FY51" s="28"/>
      <c r="FZ51" s="28"/>
      <c r="GA51" s="28"/>
      <c r="GB51" s="28"/>
      <c r="GC51" s="28"/>
      <c r="GD51" s="28"/>
      <c r="GE51" s="28"/>
      <c r="GF51" s="28"/>
      <c r="GG51" s="28"/>
      <c r="GH51" s="28"/>
      <c r="GI51" s="28"/>
      <c r="GJ51" s="28"/>
      <c r="GK51" s="28"/>
      <c r="GL51" s="28"/>
      <c r="GM51" s="28"/>
      <c r="GN51" s="28"/>
      <c r="GO51" s="28"/>
      <c r="GP51" s="28"/>
      <c r="GQ51" s="28"/>
      <c r="GR51" s="28"/>
      <c r="GS51" s="28"/>
      <c r="GT51" s="28"/>
      <c r="GU51" s="28"/>
      <c r="GV51" s="28"/>
      <c r="GW51" s="28"/>
      <c r="GX51" s="28"/>
      <c r="GY51" s="28"/>
      <c r="GZ51" s="28"/>
      <c r="HA51" s="28"/>
      <c r="HB51" s="28"/>
      <c r="HC51" s="28"/>
      <c r="HD51" s="28"/>
      <c r="HE51" s="28"/>
      <c r="HF51" s="28"/>
      <c r="HG51" s="28"/>
      <c r="HH51" s="28"/>
      <c r="HI51" s="28"/>
      <c r="HJ51" s="28"/>
      <c r="HK51" s="28"/>
      <c r="HL51" s="28"/>
      <c r="HM51" s="28"/>
      <c r="HN51" s="28"/>
      <c r="HO51" s="28"/>
      <c r="HP51" s="28"/>
      <c r="HQ51" s="28"/>
      <c r="HR51" s="28"/>
      <c r="HS51" s="28"/>
      <c r="HT51" s="28"/>
      <c r="HU51" s="28"/>
      <c r="HV51" s="28"/>
      <c r="HW51" s="28"/>
      <c r="HX51" s="28"/>
      <c r="HY51" s="28"/>
      <c r="HZ51" s="28"/>
      <c r="IA51" s="28"/>
      <c r="IB51" s="28"/>
      <c r="IC51" s="28"/>
      <c r="ID51" s="28"/>
      <c r="IE51" s="28"/>
      <c r="IF51" s="28"/>
      <c r="IG51" s="28"/>
      <c r="IH51" s="28"/>
      <c r="II51" s="28"/>
      <c r="IJ51" s="28"/>
      <c r="IK51" s="28"/>
      <c r="IL51" s="28"/>
      <c r="IM51" s="28"/>
      <c r="IN51" s="28"/>
      <c r="IO51" s="28"/>
    </row>
    <row r="52" spans="1:249" ht="38.25" x14ac:dyDescent="0.25">
      <c r="A52" s="29" t="s">
        <v>227</v>
      </c>
      <c r="B52" s="30" t="s">
        <v>228</v>
      </c>
      <c r="C52" s="31" t="s">
        <v>229</v>
      </c>
      <c r="D52" s="31" t="s">
        <v>230</v>
      </c>
      <c r="E52" s="31" t="s">
        <v>178</v>
      </c>
      <c r="F52" s="279">
        <f>G52+H52+I52+J52</f>
        <v>5999984.0499999998</v>
      </c>
      <c r="G52" s="279">
        <f>G54+G55</f>
        <v>0</v>
      </c>
      <c r="H52" s="279">
        <f>SUM(H54:H56)</f>
        <v>5999984.0499999998</v>
      </c>
      <c r="I52" s="279">
        <f>SUM(I54:I55)</f>
        <v>0</v>
      </c>
      <c r="J52" s="279">
        <f>J54</f>
        <v>0</v>
      </c>
      <c r="K52" s="35"/>
      <c r="L52" s="35"/>
      <c r="M52" s="35"/>
      <c r="N52" s="35"/>
      <c r="O52" s="35"/>
      <c r="P52" s="35"/>
      <c r="Q52" s="35"/>
      <c r="R52" s="35"/>
      <c r="S52" s="35"/>
      <c r="T52" s="35"/>
      <c r="U52" s="35"/>
      <c r="V52" s="35"/>
      <c r="W52" s="35"/>
      <c r="X52" s="35"/>
      <c r="Y52" s="35"/>
      <c r="Z52" s="35"/>
      <c r="AA52" s="35"/>
      <c r="AB52" s="35"/>
      <c r="AC52" s="35"/>
      <c r="AD52" s="35"/>
      <c r="AE52" s="35"/>
      <c r="AF52" s="35"/>
      <c r="AG52" s="35"/>
      <c r="AH52" s="35"/>
      <c r="AI52" s="35"/>
      <c r="AJ52" s="35"/>
      <c r="AK52" s="35"/>
      <c r="AL52" s="35"/>
      <c r="AM52" s="35"/>
      <c r="AN52" s="35"/>
      <c r="AO52" s="35"/>
      <c r="AP52" s="35"/>
      <c r="AQ52" s="35"/>
      <c r="AR52" s="35"/>
      <c r="AS52" s="35"/>
      <c r="AT52" s="35"/>
      <c r="AU52" s="35"/>
      <c r="AV52" s="35"/>
      <c r="AW52" s="35"/>
      <c r="AX52" s="35"/>
      <c r="AY52" s="35"/>
      <c r="AZ52" s="35"/>
      <c r="BA52" s="35"/>
      <c r="BB52" s="35"/>
      <c r="BC52" s="35"/>
      <c r="BD52" s="35"/>
      <c r="BE52" s="35"/>
      <c r="BF52" s="35"/>
      <c r="BG52" s="35"/>
      <c r="BH52" s="35"/>
      <c r="BI52" s="35"/>
      <c r="BJ52" s="35"/>
      <c r="BK52" s="35"/>
      <c r="BL52" s="35"/>
      <c r="BM52" s="35"/>
      <c r="BN52" s="35"/>
      <c r="BO52" s="35"/>
      <c r="BP52" s="35"/>
      <c r="BQ52" s="35"/>
      <c r="BR52" s="35"/>
      <c r="BS52" s="35"/>
      <c r="BT52" s="35"/>
      <c r="BU52" s="35"/>
      <c r="BV52" s="35"/>
      <c r="BW52" s="35"/>
      <c r="BX52" s="35"/>
      <c r="BY52" s="35"/>
      <c r="BZ52" s="35"/>
      <c r="CA52" s="35"/>
      <c r="CB52" s="35"/>
      <c r="CC52" s="35"/>
      <c r="CD52" s="35"/>
      <c r="CE52" s="35"/>
      <c r="CF52" s="35"/>
      <c r="CG52" s="35"/>
      <c r="CH52" s="35"/>
      <c r="CI52" s="35"/>
      <c r="CJ52" s="35"/>
      <c r="CK52" s="35"/>
      <c r="CL52" s="35"/>
      <c r="CM52" s="35"/>
      <c r="CN52" s="35"/>
      <c r="CO52" s="35"/>
      <c r="CP52" s="35"/>
      <c r="CQ52" s="35"/>
      <c r="CR52" s="35"/>
      <c r="CS52" s="35"/>
      <c r="CT52" s="35"/>
      <c r="CU52" s="35"/>
      <c r="CV52" s="35"/>
      <c r="CW52" s="35"/>
      <c r="CX52" s="35"/>
      <c r="CY52" s="35"/>
      <c r="CZ52" s="35"/>
      <c r="DA52" s="35"/>
      <c r="DB52" s="35"/>
      <c r="DC52" s="35"/>
      <c r="DD52" s="35"/>
      <c r="DE52" s="35"/>
      <c r="DF52" s="35"/>
      <c r="DG52" s="35"/>
      <c r="DH52" s="35"/>
      <c r="DI52" s="35"/>
      <c r="DJ52" s="35"/>
      <c r="DK52" s="35"/>
      <c r="DL52" s="35"/>
      <c r="DM52" s="35"/>
      <c r="DN52" s="35"/>
      <c r="DO52" s="35"/>
      <c r="DP52" s="35"/>
      <c r="DQ52" s="35"/>
      <c r="DR52" s="35"/>
      <c r="DS52" s="35"/>
      <c r="DT52" s="35"/>
      <c r="DU52" s="35"/>
      <c r="DV52" s="35"/>
      <c r="DW52" s="35"/>
      <c r="DX52" s="35"/>
      <c r="DY52" s="35"/>
      <c r="DZ52" s="35"/>
      <c r="EA52" s="35"/>
      <c r="EB52" s="35"/>
      <c r="EC52" s="35"/>
      <c r="ED52" s="35"/>
      <c r="EE52" s="35"/>
      <c r="EF52" s="35"/>
      <c r="EG52" s="35"/>
      <c r="EH52" s="35"/>
      <c r="EI52" s="35"/>
      <c r="EJ52" s="35"/>
      <c r="EK52" s="35"/>
      <c r="EL52" s="35"/>
      <c r="EM52" s="35"/>
      <c r="EN52" s="35"/>
      <c r="EO52" s="35"/>
      <c r="EP52" s="35"/>
      <c r="EQ52" s="35"/>
      <c r="ER52" s="35"/>
      <c r="ES52" s="35"/>
      <c r="ET52" s="35"/>
      <c r="EU52" s="35"/>
      <c r="EV52" s="35"/>
      <c r="EW52" s="35"/>
      <c r="EX52" s="35"/>
      <c r="EY52" s="35"/>
      <c r="EZ52" s="35"/>
      <c r="FA52" s="35"/>
      <c r="FB52" s="35"/>
      <c r="FC52" s="35"/>
      <c r="FD52" s="35"/>
      <c r="FE52" s="35"/>
      <c r="FF52" s="35"/>
      <c r="FG52" s="35"/>
      <c r="FH52" s="35"/>
      <c r="FI52" s="35"/>
      <c r="FJ52" s="35"/>
      <c r="FK52" s="35"/>
      <c r="FL52" s="35"/>
      <c r="FM52" s="35"/>
      <c r="FN52" s="35"/>
      <c r="FO52" s="35"/>
      <c r="FP52" s="35"/>
      <c r="FQ52" s="35"/>
      <c r="FR52" s="35"/>
      <c r="FS52" s="35"/>
      <c r="FT52" s="35"/>
      <c r="FU52" s="35"/>
      <c r="FV52" s="35"/>
      <c r="FW52" s="35"/>
      <c r="FX52" s="35"/>
      <c r="FY52" s="35"/>
      <c r="FZ52" s="35"/>
      <c r="GA52" s="35"/>
      <c r="GB52" s="35"/>
      <c r="GC52" s="35"/>
      <c r="GD52" s="35"/>
      <c r="GE52" s="35"/>
      <c r="GF52" s="35"/>
      <c r="GG52" s="35"/>
      <c r="GH52" s="35"/>
      <c r="GI52" s="35"/>
      <c r="GJ52" s="35"/>
      <c r="GK52" s="35"/>
      <c r="GL52" s="35"/>
      <c r="GM52" s="35"/>
      <c r="GN52" s="35"/>
      <c r="GO52" s="35"/>
      <c r="GP52" s="35"/>
      <c r="GQ52" s="35"/>
      <c r="GR52" s="35"/>
      <c r="GS52" s="35"/>
      <c r="GT52" s="35"/>
      <c r="GU52" s="35"/>
      <c r="GV52" s="35"/>
      <c r="GW52" s="35"/>
      <c r="GX52" s="35"/>
      <c r="GY52" s="35"/>
      <c r="GZ52" s="35"/>
      <c r="HA52" s="35"/>
      <c r="HB52" s="35"/>
      <c r="HC52" s="35"/>
      <c r="HD52" s="35"/>
      <c r="HE52" s="35"/>
      <c r="HF52" s="35"/>
      <c r="HG52" s="35"/>
      <c r="HH52" s="35"/>
      <c r="HI52" s="35"/>
      <c r="HJ52" s="35"/>
      <c r="HK52" s="35"/>
      <c r="HL52" s="35"/>
      <c r="HM52" s="35"/>
      <c r="HN52" s="35"/>
      <c r="HO52" s="35"/>
      <c r="HP52" s="35"/>
      <c r="HQ52" s="35"/>
      <c r="HR52" s="35"/>
      <c r="HS52" s="35"/>
      <c r="HT52" s="35"/>
      <c r="HU52" s="35"/>
      <c r="HV52" s="35"/>
      <c r="HW52" s="35"/>
      <c r="HX52" s="35"/>
      <c r="HY52" s="35"/>
      <c r="HZ52" s="35"/>
      <c r="IA52" s="35"/>
      <c r="IB52" s="35"/>
      <c r="IC52" s="35"/>
      <c r="ID52" s="35"/>
      <c r="IE52" s="35"/>
      <c r="IF52" s="35"/>
      <c r="IG52" s="35"/>
      <c r="IH52" s="35"/>
      <c r="II52" s="35"/>
      <c r="IJ52" s="35"/>
      <c r="IK52" s="35"/>
      <c r="IL52" s="35"/>
      <c r="IM52" s="35"/>
      <c r="IN52" s="35"/>
      <c r="IO52" s="35"/>
    </row>
    <row r="53" spans="1:249" x14ac:dyDescent="0.25">
      <c r="A53" s="139" t="s">
        <v>1</v>
      </c>
      <c r="B53" s="277" t="s">
        <v>178</v>
      </c>
      <c r="C53" s="277" t="s">
        <v>178</v>
      </c>
      <c r="D53" s="277" t="s">
        <v>178</v>
      </c>
      <c r="E53" s="277" t="s">
        <v>178</v>
      </c>
      <c r="F53" s="277" t="s">
        <v>178</v>
      </c>
      <c r="G53" s="277" t="s">
        <v>178</v>
      </c>
      <c r="H53" s="277" t="s">
        <v>178</v>
      </c>
      <c r="I53" s="277" t="s">
        <v>178</v>
      </c>
      <c r="J53" s="277" t="s">
        <v>178</v>
      </c>
      <c r="K53" s="35"/>
      <c r="L53" s="35"/>
      <c r="M53" s="35"/>
      <c r="N53" s="35"/>
      <c r="O53" s="35"/>
      <c r="P53" s="35"/>
      <c r="Q53" s="35"/>
      <c r="R53" s="35"/>
      <c r="S53" s="35"/>
      <c r="T53" s="35"/>
      <c r="U53" s="35"/>
      <c r="V53" s="35"/>
      <c r="W53" s="35"/>
      <c r="X53" s="35"/>
      <c r="Y53" s="35"/>
      <c r="Z53" s="35"/>
      <c r="AA53" s="35"/>
      <c r="AB53" s="35"/>
      <c r="AC53" s="35"/>
      <c r="AD53" s="35"/>
      <c r="AE53" s="35"/>
      <c r="AF53" s="35"/>
      <c r="AG53" s="35"/>
      <c r="AH53" s="35"/>
      <c r="AI53" s="35"/>
      <c r="AJ53" s="35"/>
      <c r="AK53" s="35"/>
      <c r="AL53" s="35"/>
      <c r="AM53" s="35"/>
      <c r="AN53" s="35"/>
      <c r="AO53" s="35"/>
      <c r="AP53" s="35"/>
      <c r="AQ53" s="35"/>
      <c r="AR53" s="35"/>
      <c r="AS53" s="35"/>
      <c r="AT53" s="35"/>
      <c r="AU53" s="35"/>
      <c r="AV53" s="35"/>
      <c r="AW53" s="35"/>
      <c r="AX53" s="35"/>
      <c r="AY53" s="35"/>
      <c r="AZ53" s="35"/>
      <c r="BA53" s="35"/>
      <c r="BB53" s="35"/>
      <c r="BC53" s="35"/>
      <c r="BD53" s="35"/>
      <c r="BE53" s="35"/>
      <c r="BF53" s="35"/>
      <c r="BG53" s="35"/>
      <c r="BH53" s="35"/>
      <c r="BI53" s="35"/>
      <c r="BJ53" s="35"/>
      <c r="BK53" s="35"/>
      <c r="BL53" s="35"/>
      <c r="BM53" s="35"/>
      <c r="BN53" s="35"/>
      <c r="BO53" s="35"/>
      <c r="BP53" s="35"/>
      <c r="BQ53" s="35"/>
      <c r="BR53" s="35"/>
      <c r="BS53" s="35"/>
      <c r="BT53" s="35"/>
      <c r="BU53" s="35"/>
      <c r="BV53" s="35"/>
      <c r="BW53" s="35"/>
      <c r="BX53" s="35"/>
      <c r="BY53" s="35"/>
      <c r="BZ53" s="35"/>
      <c r="CA53" s="35"/>
      <c r="CB53" s="35"/>
      <c r="CC53" s="35"/>
      <c r="CD53" s="35"/>
      <c r="CE53" s="35"/>
      <c r="CF53" s="35"/>
      <c r="CG53" s="35"/>
      <c r="CH53" s="35"/>
      <c r="CI53" s="35"/>
      <c r="CJ53" s="35"/>
      <c r="CK53" s="35"/>
      <c r="CL53" s="35"/>
      <c r="CM53" s="35"/>
      <c r="CN53" s="35"/>
      <c r="CO53" s="35"/>
      <c r="CP53" s="35"/>
      <c r="CQ53" s="35"/>
      <c r="CR53" s="35"/>
      <c r="CS53" s="35"/>
      <c r="CT53" s="35"/>
      <c r="CU53" s="35"/>
      <c r="CV53" s="35"/>
      <c r="CW53" s="35"/>
      <c r="CX53" s="35"/>
      <c r="CY53" s="35"/>
      <c r="CZ53" s="35"/>
      <c r="DA53" s="35"/>
      <c r="DB53" s="35"/>
      <c r="DC53" s="35"/>
      <c r="DD53" s="35"/>
      <c r="DE53" s="35"/>
      <c r="DF53" s="35"/>
      <c r="DG53" s="35"/>
      <c r="DH53" s="35"/>
      <c r="DI53" s="35"/>
      <c r="DJ53" s="35"/>
      <c r="DK53" s="35"/>
      <c r="DL53" s="35"/>
      <c r="DM53" s="35"/>
      <c r="DN53" s="35"/>
      <c r="DO53" s="35"/>
      <c r="DP53" s="35"/>
      <c r="DQ53" s="35"/>
      <c r="DR53" s="35"/>
      <c r="DS53" s="35"/>
      <c r="DT53" s="35"/>
      <c r="DU53" s="35"/>
      <c r="DV53" s="35"/>
      <c r="DW53" s="35"/>
      <c r="DX53" s="35"/>
      <c r="DY53" s="35"/>
      <c r="DZ53" s="35"/>
      <c r="EA53" s="35"/>
      <c r="EB53" s="35"/>
      <c r="EC53" s="35"/>
      <c r="ED53" s="35"/>
      <c r="EE53" s="35"/>
      <c r="EF53" s="35"/>
      <c r="EG53" s="35"/>
      <c r="EH53" s="35"/>
      <c r="EI53" s="35"/>
      <c r="EJ53" s="35"/>
      <c r="EK53" s="35"/>
      <c r="EL53" s="35"/>
      <c r="EM53" s="35"/>
      <c r="EN53" s="35"/>
      <c r="EO53" s="35"/>
      <c r="EP53" s="35"/>
      <c r="EQ53" s="35"/>
      <c r="ER53" s="35"/>
      <c r="ES53" s="35"/>
      <c r="ET53" s="35"/>
      <c r="EU53" s="35"/>
      <c r="EV53" s="35"/>
      <c r="EW53" s="35"/>
      <c r="EX53" s="35"/>
      <c r="EY53" s="35"/>
      <c r="EZ53" s="35"/>
      <c r="FA53" s="35"/>
      <c r="FB53" s="35"/>
      <c r="FC53" s="35"/>
      <c r="FD53" s="35"/>
      <c r="FE53" s="35"/>
      <c r="FF53" s="35"/>
      <c r="FG53" s="35"/>
      <c r="FH53" s="35"/>
      <c r="FI53" s="35"/>
      <c r="FJ53" s="35"/>
      <c r="FK53" s="35"/>
      <c r="FL53" s="35"/>
      <c r="FM53" s="35"/>
      <c r="FN53" s="35"/>
      <c r="FO53" s="35"/>
      <c r="FP53" s="35"/>
      <c r="FQ53" s="35"/>
      <c r="FR53" s="35"/>
      <c r="FS53" s="35"/>
      <c r="FT53" s="35"/>
      <c r="FU53" s="35"/>
      <c r="FV53" s="35"/>
      <c r="FW53" s="35"/>
      <c r="FX53" s="35"/>
      <c r="FY53" s="35"/>
      <c r="FZ53" s="35"/>
      <c r="GA53" s="35"/>
      <c r="GB53" s="35"/>
      <c r="GC53" s="35"/>
      <c r="GD53" s="35"/>
      <c r="GE53" s="35"/>
      <c r="GF53" s="35"/>
      <c r="GG53" s="35"/>
      <c r="GH53" s="35"/>
      <c r="GI53" s="35"/>
      <c r="GJ53" s="35"/>
      <c r="GK53" s="35"/>
      <c r="GL53" s="35"/>
      <c r="GM53" s="35"/>
      <c r="GN53" s="35"/>
      <c r="GO53" s="35"/>
      <c r="GP53" s="35"/>
      <c r="GQ53" s="35"/>
      <c r="GR53" s="35"/>
      <c r="GS53" s="35"/>
      <c r="GT53" s="35"/>
      <c r="GU53" s="35"/>
      <c r="GV53" s="35"/>
      <c r="GW53" s="35"/>
      <c r="GX53" s="35"/>
      <c r="GY53" s="35"/>
      <c r="GZ53" s="35"/>
      <c r="HA53" s="35"/>
      <c r="HB53" s="35"/>
      <c r="HC53" s="35"/>
      <c r="HD53" s="35"/>
      <c r="HE53" s="35"/>
      <c r="HF53" s="35"/>
      <c r="HG53" s="35"/>
      <c r="HH53" s="35"/>
      <c r="HI53" s="35"/>
      <c r="HJ53" s="35"/>
      <c r="HK53" s="35"/>
      <c r="HL53" s="35"/>
      <c r="HM53" s="35"/>
      <c r="HN53" s="35"/>
      <c r="HO53" s="35"/>
      <c r="HP53" s="35"/>
      <c r="HQ53" s="35"/>
      <c r="HR53" s="35"/>
      <c r="HS53" s="35"/>
      <c r="HT53" s="35"/>
      <c r="HU53" s="35"/>
      <c r="HV53" s="35"/>
      <c r="HW53" s="35"/>
      <c r="HX53" s="35"/>
      <c r="HY53" s="35"/>
      <c r="HZ53" s="35"/>
      <c r="IA53" s="35"/>
      <c r="IB53" s="35"/>
      <c r="IC53" s="35"/>
      <c r="ID53" s="35"/>
      <c r="IE53" s="35"/>
      <c r="IF53" s="35"/>
      <c r="IG53" s="35"/>
      <c r="IH53" s="35"/>
      <c r="II53" s="35"/>
      <c r="IJ53" s="35"/>
      <c r="IK53" s="35"/>
      <c r="IL53" s="35"/>
      <c r="IM53" s="35"/>
      <c r="IN53" s="35"/>
      <c r="IO53" s="35"/>
    </row>
    <row r="54" spans="1:249" ht="25.5" x14ac:dyDescent="0.25">
      <c r="A54" s="27" t="s">
        <v>755</v>
      </c>
      <c r="B54" s="33" t="s">
        <v>231</v>
      </c>
      <c r="C54" s="34"/>
      <c r="D54" s="34" t="s">
        <v>230</v>
      </c>
      <c r="E54" s="36">
        <v>262</v>
      </c>
      <c r="F54" s="132">
        <f>G54+H54+I54+J54</f>
        <v>260361.5</v>
      </c>
      <c r="G54" s="132"/>
      <c r="H54" s="132">
        <v>260361.5</v>
      </c>
      <c r="I54" s="132"/>
      <c r="J54" s="132"/>
      <c r="K54" s="35"/>
      <c r="L54" s="35"/>
      <c r="M54" s="35"/>
      <c r="N54" s="35"/>
      <c r="O54" s="35"/>
      <c r="P54" s="35"/>
      <c r="Q54" s="35"/>
      <c r="R54" s="35"/>
      <c r="S54" s="35"/>
      <c r="T54" s="35"/>
      <c r="U54" s="35"/>
      <c r="V54" s="35"/>
      <c r="W54" s="35"/>
      <c r="X54" s="35"/>
      <c r="Y54" s="35"/>
      <c r="Z54" s="35"/>
      <c r="AA54" s="35"/>
      <c r="AB54" s="35"/>
      <c r="AC54" s="35"/>
      <c r="AD54" s="35"/>
      <c r="AE54" s="35"/>
      <c r="AF54" s="35"/>
      <c r="AG54" s="35"/>
      <c r="AH54" s="35"/>
      <c r="AI54" s="35"/>
      <c r="AJ54" s="35"/>
      <c r="AK54" s="35"/>
      <c r="AL54" s="35"/>
      <c r="AM54" s="35"/>
      <c r="AN54" s="35"/>
      <c r="AO54" s="35"/>
      <c r="AP54" s="35"/>
      <c r="AQ54" s="35"/>
      <c r="AR54" s="35"/>
      <c r="AS54" s="35"/>
      <c r="AT54" s="35"/>
      <c r="AU54" s="35"/>
      <c r="AV54" s="35"/>
      <c r="AW54" s="35"/>
      <c r="AX54" s="35"/>
      <c r="AY54" s="35"/>
      <c r="AZ54" s="35"/>
      <c r="BA54" s="35"/>
      <c r="BB54" s="35"/>
      <c r="BC54" s="35"/>
      <c r="BD54" s="35"/>
      <c r="BE54" s="35"/>
      <c r="BF54" s="35"/>
      <c r="BG54" s="35"/>
      <c r="BH54" s="35"/>
      <c r="BI54" s="35"/>
      <c r="BJ54" s="35"/>
      <c r="BK54" s="35"/>
      <c r="BL54" s="35"/>
      <c r="BM54" s="35"/>
      <c r="BN54" s="35"/>
      <c r="BO54" s="35"/>
      <c r="BP54" s="35"/>
      <c r="BQ54" s="35"/>
      <c r="BR54" s="35"/>
      <c r="BS54" s="35"/>
      <c r="BT54" s="35"/>
      <c r="BU54" s="35"/>
      <c r="BV54" s="35"/>
      <c r="BW54" s="35"/>
      <c r="BX54" s="35"/>
      <c r="BY54" s="35"/>
      <c r="BZ54" s="35"/>
      <c r="CA54" s="35"/>
      <c r="CB54" s="35"/>
      <c r="CC54" s="35"/>
      <c r="CD54" s="35"/>
      <c r="CE54" s="35"/>
      <c r="CF54" s="35"/>
      <c r="CG54" s="35"/>
      <c r="CH54" s="35"/>
      <c r="CI54" s="35"/>
      <c r="CJ54" s="35"/>
      <c r="CK54" s="35"/>
      <c r="CL54" s="35"/>
      <c r="CM54" s="35"/>
      <c r="CN54" s="35"/>
      <c r="CO54" s="35"/>
      <c r="CP54" s="35"/>
      <c r="CQ54" s="35"/>
      <c r="CR54" s="35"/>
      <c r="CS54" s="35"/>
      <c r="CT54" s="35"/>
      <c r="CU54" s="35"/>
      <c r="CV54" s="35"/>
      <c r="CW54" s="35"/>
      <c r="CX54" s="35"/>
      <c r="CY54" s="35"/>
      <c r="CZ54" s="35"/>
      <c r="DA54" s="35"/>
      <c r="DB54" s="35"/>
      <c r="DC54" s="35"/>
      <c r="DD54" s="35"/>
      <c r="DE54" s="35"/>
      <c r="DF54" s="35"/>
      <c r="DG54" s="35"/>
      <c r="DH54" s="35"/>
      <c r="DI54" s="35"/>
      <c r="DJ54" s="35"/>
      <c r="DK54" s="35"/>
      <c r="DL54" s="35"/>
      <c r="DM54" s="35"/>
      <c r="DN54" s="35"/>
      <c r="DO54" s="35"/>
      <c r="DP54" s="35"/>
      <c r="DQ54" s="35"/>
      <c r="DR54" s="35"/>
      <c r="DS54" s="35"/>
      <c r="DT54" s="35"/>
      <c r="DU54" s="35"/>
      <c r="DV54" s="35"/>
      <c r="DW54" s="35"/>
      <c r="DX54" s="35"/>
      <c r="DY54" s="35"/>
      <c r="DZ54" s="35"/>
      <c r="EA54" s="35"/>
      <c r="EB54" s="35"/>
      <c r="EC54" s="35"/>
      <c r="ED54" s="35"/>
      <c r="EE54" s="35"/>
      <c r="EF54" s="35"/>
      <c r="EG54" s="35"/>
      <c r="EH54" s="35"/>
      <c r="EI54" s="35"/>
      <c r="EJ54" s="35"/>
      <c r="EK54" s="35"/>
      <c r="EL54" s="35"/>
      <c r="EM54" s="35"/>
      <c r="EN54" s="35"/>
      <c r="EO54" s="35"/>
      <c r="EP54" s="35"/>
      <c r="EQ54" s="35"/>
      <c r="ER54" s="35"/>
      <c r="ES54" s="35"/>
      <c r="ET54" s="35"/>
      <c r="EU54" s="35"/>
      <c r="EV54" s="35"/>
      <c r="EW54" s="35"/>
      <c r="EX54" s="35"/>
      <c r="EY54" s="35"/>
      <c r="EZ54" s="35"/>
      <c r="FA54" s="35"/>
      <c r="FB54" s="35"/>
      <c r="FC54" s="35"/>
      <c r="FD54" s="35"/>
      <c r="FE54" s="35"/>
      <c r="FF54" s="35"/>
      <c r="FG54" s="35"/>
      <c r="FH54" s="35"/>
      <c r="FI54" s="35"/>
      <c r="FJ54" s="35"/>
      <c r="FK54" s="35"/>
      <c r="FL54" s="35"/>
      <c r="FM54" s="35"/>
      <c r="FN54" s="35"/>
      <c r="FO54" s="35"/>
      <c r="FP54" s="35"/>
      <c r="FQ54" s="35"/>
      <c r="FR54" s="35"/>
      <c r="FS54" s="35"/>
      <c r="FT54" s="35"/>
      <c r="FU54" s="35"/>
      <c r="FV54" s="35"/>
      <c r="FW54" s="35"/>
      <c r="FX54" s="35"/>
      <c r="FY54" s="35"/>
      <c r="FZ54" s="35"/>
      <c r="GA54" s="35"/>
      <c r="GB54" s="35"/>
      <c r="GC54" s="35"/>
      <c r="GD54" s="35"/>
      <c r="GE54" s="35"/>
      <c r="GF54" s="35"/>
      <c r="GG54" s="35"/>
      <c r="GH54" s="35"/>
      <c r="GI54" s="35"/>
      <c r="GJ54" s="35"/>
      <c r="GK54" s="35"/>
      <c r="GL54" s="35"/>
      <c r="GM54" s="35"/>
      <c r="GN54" s="35"/>
      <c r="GO54" s="35"/>
      <c r="GP54" s="35"/>
      <c r="GQ54" s="35"/>
      <c r="GR54" s="35"/>
      <c r="GS54" s="35"/>
      <c r="GT54" s="35"/>
      <c r="GU54" s="35"/>
      <c r="GV54" s="35"/>
      <c r="GW54" s="35"/>
      <c r="GX54" s="35"/>
      <c r="GY54" s="35"/>
      <c r="GZ54" s="35"/>
      <c r="HA54" s="35"/>
      <c r="HB54" s="35"/>
      <c r="HC54" s="35"/>
      <c r="HD54" s="35"/>
      <c r="HE54" s="35"/>
      <c r="HF54" s="35"/>
      <c r="HG54" s="35"/>
      <c r="HH54" s="35"/>
      <c r="HI54" s="35"/>
      <c r="HJ54" s="35"/>
      <c r="HK54" s="35"/>
      <c r="HL54" s="35"/>
      <c r="HM54" s="35"/>
      <c r="HN54" s="35"/>
      <c r="HO54" s="35"/>
      <c r="HP54" s="35"/>
      <c r="HQ54" s="35"/>
      <c r="HR54" s="35"/>
      <c r="HS54" s="35"/>
      <c r="HT54" s="35"/>
      <c r="HU54" s="35"/>
      <c r="HV54" s="35"/>
      <c r="HW54" s="35"/>
      <c r="HX54" s="35"/>
      <c r="HY54" s="35"/>
      <c r="HZ54" s="35"/>
      <c r="IA54" s="35"/>
      <c r="IB54" s="35"/>
      <c r="IC54" s="35"/>
      <c r="ID54" s="35"/>
      <c r="IE54" s="35"/>
      <c r="IF54" s="35"/>
      <c r="IG54" s="35"/>
      <c r="IH54" s="35"/>
      <c r="II54" s="35"/>
      <c r="IJ54" s="35"/>
      <c r="IK54" s="35"/>
      <c r="IL54" s="35"/>
      <c r="IM54" s="35"/>
      <c r="IN54" s="35"/>
      <c r="IO54" s="35"/>
    </row>
    <row r="55" spans="1:249" ht="25.5" x14ac:dyDescent="0.25">
      <c r="A55" s="27" t="s">
        <v>755</v>
      </c>
      <c r="B55" s="33" t="s">
        <v>756</v>
      </c>
      <c r="C55" s="34"/>
      <c r="D55" s="34" t="s">
        <v>230</v>
      </c>
      <c r="E55" s="36">
        <v>263</v>
      </c>
      <c r="F55" s="132">
        <f>G55+H55+I55+J55</f>
        <v>5671322.5499999998</v>
      </c>
      <c r="G55" s="132"/>
      <c r="H55" s="132">
        <v>5671322.5499999998</v>
      </c>
      <c r="I55" s="132"/>
      <c r="J55" s="132"/>
      <c r="K55" s="35"/>
      <c r="L55" s="35"/>
      <c r="M55" s="35"/>
      <c r="N55" s="35"/>
      <c r="O55" s="35"/>
      <c r="P55" s="35"/>
      <c r="Q55" s="35"/>
      <c r="R55" s="35"/>
      <c r="S55" s="35"/>
      <c r="T55" s="35"/>
      <c r="U55" s="35"/>
      <c r="V55" s="35"/>
      <c r="W55" s="35"/>
      <c r="X55" s="35"/>
      <c r="Y55" s="35"/>
      <c r="Z55" s="35"/>
      <c r="AA55" s="35"/>
      <c r="AB55" s="35"/>
      <c r="AC55" s="35"/>
      <c r="AD55" s="35"/>
      <c r="AE55" s="35"/>
      <c r="AF55" s="35"/>
      <c r="AG55" s="35"/>
      <c r="AH55" s="35"/>
      <c r="AI55" s="35"/>
      <c r="AJ55" s="35"/>
      <c r="AK55" s="35"/>
      <c r="AL55" s="35"/>
      <c r="AM55" s="35"/>
      <c r="AN55" s="35"/>
      <c r="AO55" s="35"/>
      <c r="AP55" s="35"/>
      <c r="AQ55" s="35"/>
      <c r="AR55" s="35"/>
      <c r="AS55" s="35"/>
      <c r="AT55" s="35"/>
      <c r="AU55" s="35"/>
      <c r="AV55" s="35"/>
      <c r="AW55" s="35"/>
      <c r="AX55" s="35"/>
      <c r="AY55" s="35"/>
      <c r="AZ55" s="35"/>
      <c r="BA55" s="35"/>
      <c r="BB55" s="35"/>
      <c r="BC55" s="35"/>
      <c r="BD55" s="35"/>
      <c r="BE55" s="35"/>
      <c r="BF55" s="35"/>
      <c r="BG55" s="35"/>
      <c r="BH55" s="35"/>
      <c r="BI55" s="35"/>
      <c r="BJ55" s="35"/>
      <c r="BK55" s="35"/>
      <c r="BL55" s="35"/>
      <c r="BM55" s="35"/>
      <c r="BN55" s="35"/>
      <c r="BO55" s="35"/>
      <c r="BP55" s="35"/>
      <c r="BQ55" s="35"/>
      <c r="BR55" s="35"/>
      <c r="BS55" s="35"/>
      <c r="BT55" s="35"/>
      <c r="BU55" s="35"/>
      <c r="BV55" s="35"/>
      <c r="BW55" s="35"/>
      <c r="BX55" s="35"/>
      <c r="BY55" s="35"/>
      <c r="BZ55" s="35"/>
      <c r="CA55" s="35"/>
      <c r="CB55" s="35"/>
      <c r="CC55" s="35"/>
      <c r="CD55" s="35"/>
      <c r="CE55" s="35"/>
      <c r="CF55" s="35"/>
      <c r="CG55" s="35"/>
      <c r="CH55" s="35"/>
      <c r="CI55" s="35"/>
      <c r="CJ55" s="35"/>
      <c r="CK55" s="35"/>
      <c r="CL55" s="35"/>
      <c r="CM55" s="35"/>
      <c r="CN55" s="35"/>
      <c r="CO55" s="35"/>
      <c r="CP55" s="35"/>
      <c r="CQ55" s="35"/>
      <c r="CR55" s="35"/>
      <c r="CS55" s="35"/>
      <c r="CT55" s="35"/>
      <c r="CU55" s="35"/>
      <c r="CV55" s="35"/>
      <c r="CW55" s="35"/>
      <c r="CX55" s="35"/>
      <c r="CY55" s="35"/>
      <c r="CZ55" s="35"/>
      <c r="DA55" s="35"/>
      <c r="DB55" s="35"/>
      <c r="DC55" s="35"/>
      <c r="DD55" s="35"/>
      <c r="DE55" s="35"/>
      <c r="DF55" s="35"/>
      <c r="DG55" s="35"/>
      <c r="DH55" s="35"/>
      <c r="DI55" s="35"/>
      <c r="DJ55" s="35"/>
      <c r="DK55" s="35"/>
      <c r="DL55" s="35"/>
      <c r="DM55" s="35"/>
      <c r="DN55" s="35"/>
      <c r="DO55" s="35"/>
      <c r="DP55" s="35"/>
      <c r="DQ55" s="35"/>
      <c r="DR55" s="35"/>
      <c r="DS55" s="35"/>
      <c r="DT55" s="35"/>
      <c r="DU55" s="35"/>
      <c r="DV55" s="35"/>
      <c r="DW55" s="35"/>
      <c r="DX55" s="35"/>
      <c r="DY55" s="35"/>
      <c r="DZ55" s="35"/>
      <c r="EA55" s="35"/>
      <c r="EB55" s="35"/>
      <c r="EC55" s="35"/>
      <c r="ED55" s="35"/>
      <c r="EE55" s="35"/>
      <c r="EF55" s="35"/>
      <c r="EG55" s="35"/>
      <c r="EH55" s="35"/>
      <c r="EI55" s="35"/>
      <c r="EJ55" s="35"/>
      <c r="EK55" s="35"/>
      <c r="EL55" s="35"/>
      <c r="EM55" s="35"/>
      <c r="EN55" s="35"/>
      <c r="EO55" s="35"/>
      <c r="EP55" s="35"/>
      <c r="EQ55" s="35"/>
      <c r="ER55" s="35"/>
      <c r="ES55" s="35"/>
      <c r="ET55" s="35"/>
      <c r="EU55" s="35"/>
      <c r="EV55" s="35"/>
      <c r="EW55" s="35"/>
      <c r="EX55" s="35"/>
      <c r="EY55" s="35"/>
      <c r="EZ55" s="35"/>
      <c r="FA55" s="35"/>
      <c r="FB55" s="35"/>
      <c r="FC55" s="35"/>
      <c r="FD55" s="35"/>
      <c r="FE55" s="35"/>
      <c r="FF55" s="35"/>
      <c r="FG55" s="35"/>
      <c r="FH55" s="35"/>
      <c r="FI55" s="35"/>
      <c r="FJ55" s="35"/>
      <c r="FK55" s="35"/>
      <c r="FL55" s="35"/>
      <c r="FM55" s="35"/>
      <c r="FN55" s="35"/>
      <c r="FO55" s="35"/>
      <c r="FP55" s="35"/>
      <c r="FQ55" s="35"/>
      <c r="FR55" s="35"/>
      <c r="FS55" s="35"/>
      <c r="FT55" s="35"/>
      <c r="FU55" s="35"/>
      <c r="FV55" s="35"/>
      <c r="FW55" s="35"/>
      <c r="FX55" s="35"/>
      <c r="FY55" s="35"/>
      <c r="FZ55" s="35"/>
      <c r="GA55" s="35"/>
      <c r="GB55" s="35"/>
      <c r="GC55" s="35"/>
      <c r="GD55" s="35"/>
      <c r="GE55" s="35"/>
      <c r="GF55" s="35"/>
      <c r="GG55" s="35"/>
      <c r="GH55" s="35"/>
      <c r="GI55" s="35"/>
      <c r="GJ55" s="35"/>
      <c r="GK55" s="35"/>
      <c r="GL55" s="35"/>
      <c r="GM55" s="35"/>
      <c r="GN55" s="35"/>
      <c r="GO55" s="35"/>
      <c r="GP55" s="35"/>
      <c r="GQ55" s="35"/>
      <c r="GR55" s="35"/>
      <c r="GS55" s="35"/>
      <c r="GT55" s="35"/>
      <c r="GU55" s="35"/>
      <c r="GV55" s="35"/>
      <c r="GW55" s="35"/>
      <c r="GX55" s="35"/>
      <c r="GY55" s="35"/>
      <c r="GZ55" s="35"/>
      <c r="HA55" s="35"/>
      <c r="HB55" s="35"/>
      <c r="HC55" s="35"/>
      <c r="HD55" s="35"/>
      <c r="HE55" s="35"/>
      <c r="HF55" s="35"/>
      <c r="HG55" s="35"/>
      <c r="HH55" s="35"/>
      <c r="HI55" s="35"/>
      <c r="HJ55" s="35"/>
      <c r="HK55" s="35"/>
      <c r="HL55" s="35"/>
      <c r="HM55" s="35"/>
      <c r="HN55" s="35"/>
      <c r="HO55" s="35"/>
      <c r="HP55" s="35"/>
      <c r="HQ55" s="35"/>
      <c r="HR55" s="35"/>
      <c r="HS55" s="35"/>
      <c r="HT55" s="35"/>
      <c r="HU55" s="35"/>
      <c r="HV55" s="35"/>
      <c r="HW55" s="35"/>
      <c r="HX55" s="35"/>
      <c r="HY55" s="35"/>
      <c r="HZ55" s="35"/>
      <c r="IA55" s="35"/>
      <c r="IB55" s="35"/>
      <c r="IC55" s="35"/>
      <c r="ID55" s="35"/>
      <c r="IE55" s="35"/>
      <c r="IF55" s="35"/>
      <c r="IG55" s="35"/>
      <c r="IH55" s="35"/>
      <c r="II55" s="35"/>
      <c r="IJ55" s="35"/>
      <c r="IK55" s="35"/>
      <c r="IL55" s="35"/>
      <c r="IM55" s="35"/>
      <c r="IN55" s="35"/>
      <c r="IO55" s="35"/>
    </row>
    <row r="56" spans="1:249" ht="25.5" x14ac:dyDescent="0.25">
      <c r="A56" s="27" t="s">
        <v>614</v>
      </c>
      <c r="B56" s="33" t="s">
        <v>783</v>
      </c>
      <c r="C56" s="34"/>
      <c r="D56" s="34" t="s">
        <v>230</v>
      </c>
      <c r="E56" s="36">
        <v>296</v>
      </c>
      <c r="F56" s="132">
        <f>G56+H56+I56+J56</f>
        <v>68300</v>
      </c>
      <c r="G56" s="132"/>
      <c r="H56" s="132">
        <v>68300</v>
      </c>
      <c r="I56" s="132"/>
      <c r="J56" s="132"/>
      <c r="K56" s="35"/>
      <c r="L56" s="35"/>
      <c r="M56" s="35"/>
      <c r="N56" s="35"/>
      <c r="O56" s="35"/>
      <c r="P56" s="35"/>
      <c r="Q56" s="35"/>
      <c r="R56" s="35"/>
      <c r="S56" s="35"/>
      <c r="T56" s="35"/>
      <c r="U56" s="35"/>
      <c r="V56" s="35"/>
      <c r="W56" s="35"/>
      <c r="X56" s="35"/>
      <c r="Y56" s="35"/>
      <c r="Z56" s="35"/>
      <c r="AA56" s="35"/>
      <c r="AB56" s="35"/>
      <c r="AC56" s="35"/>
      <c r="AD56" s="35"/>
      <c r="AE56" s="35"/>
      <c r="AF56" s="35"/>
      <c r="AG56" s="35"/>
      <c r="AH56" s="35"/>
      <c r="AI56" s="35"/>
      <c r="AJ56" s="35"/>
      <c r="AK56" s="35"/>
      <c r="AL56" s="35"/>
      <c r="AM56" s="35"/>
      <c r="AN56" s="35"/>
      <c r="AO56" s="35"/>
      <c r="AP56" s="35"/>
      <c r="AQ56" s="35"/>
      <c r="AR56" s="35"/>
      <c r="AS56" s="35"/>
      <c r="AT56" s="35"/>
      <c r="AU56" s="35"/>
      <c r="AV56" s="35"/>
      <c r="AW56" s="35"/>
      <c r="AX56" s="35"/>
      <c r="AY56" s="35"/>
      <c r="AZ56" s="35"/>
      <c r="BA56" s="35"/>
      <c r="BB56" s="35"/>
      <c r="BC56" s="35"/>
      <c r="BD56" s="35"/>
      <c r="BE56" s="35"/>
      <c r="BF56" s="35"/>
      <c r="BG56" s="35"/>
      <c r="BH56" s="35"/>
      <c r="BI56" s="35"/>
      <c r="BJ56" s="35"/>
      <c r="BK56" s="35"/>
      <c r="BL56" s="35"/>
      <c r="BM56" s="35"/>
      <c r="BN56" s="35"/>
      <c r="BO56" s="35"/>
      <c r="BP56" s="35"/>
      <c r="BQ56" s="35"/>
      <c r="BR56" s="35"/>
      <c r="BS56" s="35"/>
      <c r="BT56" s="35"/>
      <c r="BU56" s="35"/>
      <c r="BV56" s="35"/>
      <c r="BW56" s="35"/>
      <c r="BX56" s="35"/>
      <c r="BY56" s="35"/>
      <c r="BZ56" s="35"/>
      <c r="CA56" s="35"/>
      <c r="CB56" s="35"/>
      <c r="CC56" s="35"/>
      <c r="CD56" s="35"/>
      <c r="CE56" s="35"/>
      <c r="CF56" s="35"/>
      <c r="CG56" s="35"/>
      <c r="CH56" s="35"/>
      <c r="CI56" s="35"/>
      <c r="CJ56" s="35"/>
      <c r="CK56" s="35"/>
      <c r="CL56" s="35"/>
      <c r="CM56" s="35"/>
      <c r="CN56" s="35"/>
      <c r="CO56" s="35"/>
      <c r="CP56" s="35"/>
      <c r="CQ56" s="35"/>
      <c r="CR56" s="35"/>
      <c r="CS56" s="35"/>
      <c r="CT56" s="35"/>
      <c r="CU56" s="35"/>
      <c r="CV56" s="35"/>
      <c r="CW56" s="35"/>
      <c r="CX56" s="35"/>
      <c r="CY56" s="35"/>
      <c r="CZ56" s="35"/>
      <c r="DA56" s="35"/>
      <c r="DB56" s="35"/>
      <c r="DC56" s="35"/>
      <c r="DD56" s="35"/>
      <c r="DE56" s="35"/>
      <c r="DF56" s="35"/>
      <c r="DG56" s="35"/>
      <c r="DH56" s="35"/>
      <c r="DI56" s="35"/>
      <c r="DJ56" s="35"/>
      <c r="DK56" s="35"/>
      <c r="DL56" s="35"/>
      <c r="DM56" s="35"/>
      <c r="DN56" s="35"/>
      <c r="DO56" s="35"/>
      <c r="DP56" s="35"/>
      <c r="DQ56" s="35"/>
      <c r="DR56" s="35"/>
      <c r="DS56" s="35"/>
      <c r="DT56" s="35"/>
      <c r="DU56" s="35"/>
      <c r="DV56" s="35"/>
      <c r="DW56" s="35"/>
      <c r="DX56" s="35"/>
      <c r="DY56" s="35"/>
      <c r="DZ56" s="35"/>
      <c r="EA56" s="35"/>
      <c r="EB56" s="35"/>
      <c r="EC56" s="35"/>
      <c r="ED56" s="35"/>
      <c r="EE56" s="35"/>
      <c r="EF56" s="35"/>
      <c r="EG56" s="35"/>
      <c r="EH56" s="35"/>
      <c r="EI56" s="35"/>
      <c r="EJ56" s="35"/>
      <c r="EK56" s="35"/>
      <c r="EL56" s="35"/>
      <c r="EM56" s="35"/>
      <c r="EN56" s="35"/>
      <c r="EO56" s="35"/>
      <c r="EP56" s="35"/>
      <c r="EQ56" s="35"/>
      <c r="ER56" s="35"/>
      <c r="ES56" s="35"/>
      <c r="ET56" s="35"/>
      <c r="EU56" s="35"/>
      <c r="EV56" s="35"/>
      <c r="EW56" s="35"/>
      <c r="EX56" s="35"/>
      <c r="EY56" s="35"/>
      <c r="EZ56" s="35"/>
      <c r="FA56" s="35"/>
      <c r="FB56" s="35"/>
      <c r="FC56" s="35"/>
      <c r="FD56" s="35"/>
      <c r="FE56" s="35"/>
      <c r="FF56" s="35"/>
      <c r="FG56" s="35"/>
      <c r="FH56" s="35"/>
      <c r="FI56" s="35"/>
      <c r="FJ56" s="35"/>
      <c r="FK56" s="35"/>
      <c r="FL56" s="35"/>
      <c r="FM56" s="35"/>
      <c r="FN56" s="35"/>
      <c r="FO56" s="35"/>
      <c r="FP56" s="35"/>
      <c r="FQ56" s="35"/>
      <c r="FR56" s="35"/>
      <c r="FS56" s="35"/>
      <c r="FT56" s="35"/>
      <c r="FU56" s="35"/>
      <c r="FV56" s="35"/>
      <c r="FW56" s="35"/>
      <c r="FX56" s="35"/>
      <c r="FY56" s="35"/>
      <c r="FZ56" s="35"/>
      <c r="GA56" s="35"/>
      <c r="GB56" s="35"/>
      <c r="GC56" s="35"/>
      <c r="GD56" s="35"/>
      <c r="GE56" s="35"/>
      <c r="GF56" s="35"/>
      <c r="GG56" s="35"/>
      <c r="GH56" s="35"/>
      <c r="GI56" s="35"/>
      <c r="GJ56" s="35"/>
      <c r="GK56" s="35"/>
      <c r="GL56" s="35"/>
      <c r="GM56" s="35"/>
      <c r="GN56" s="35"/>
      <c r="GO56" s="35"/>
      <c r="GP56" s="35"/>
      <c r="GQ56" s="35"/>
      <c r="GR56" s="35"/>
      <c r="GS56" s="35"/>
      <c r="GT56" s="35"/>
      <c r="GU56" s="35"/>
      <c r="GV56" s="35"/>
      <c r="GW56" s="35"/>
      <c r="GX56" s="35"/>
      <c r="GY56" s="35"/>
      <c r="GZ56" s="35"/>
      <c r="HA56" s="35"/>
      <c r="HB56" s="35"/>
      <c r="HC56" s="35"/>
      <c r="HD56" s="35"/>
      <c r="HE56" s="35"/>
      <c r="HF56" s="35"/>
      <c r="HG56" s="35"/>
      <c r="HH56" s="35"/>
      <c r="HI56" s="35"/>
      <c r="HJ56" s="35"/>
      <c r="HK56" s="35"/>
      <c r="HL56" s="35"/>
      <c r="HM56" s="35"/>
      <c r="HN56" s="35"/>
      <c r="HO56" s="35"/>
      <c r="HP56" s="35"/>
      <c r="HQ56" s="35"/>
      <c r="HR56" s="35"/>
      <c r="HS56" s="35"/>
      <c r="HT56" s="35"/>
      <c r="HU56" s="35"/>
      <c r="HV56" s="35"/>
      <c r="HW56" s="35"/>
      <c r="HX56" s="35"/>
      <c r="HY56" s="35"/>
      <c r="HZ56" s="35"/>
      <c r="IA56" s="35"/>
      <c r="IB56" s="35"/>
      <c r="IC56" s="35"/>
      <c r="ID56" s="35"/>
      <c r="IE56" s="35"/>
      <c r="IF56" s="35"/>
      <c r="IG56" s="35"/>
      <c r="IH56" s="35"/>
      <c r="II56" s="35"/>
      <c r="IJ56" s="35"/>
      <c r="IK56" s="35"/>
      <c r="IL56" s="35"/>
      <c r="IM56" s="35"/>
      <c r="IN56" s="35"/>
      <c r="IO56" s="35"/>
    </row>
    <row r="57" spans="1:249" ht="51" x14ac:dyDescent="0.25">
      <c r="A57" s="29" t="s">
        <v>232</v>
      </c>
      <c r="B57" s="30" t="s">
        <v>426</v>
      </c>
      <c r="C57" s="31" t="s">
        <v>234</v>
      </c>
      <c r="D57" s="31" t="s">
        <v>235</v>
      </c>
      <c r="E57" s="38" t="s">
        <v>178</v>
      </c>
      <c r="F57" s="279">
        <f>G57+H57+I57+J57</f>
        <v>96941.6</v>
      </c>
      <c r="G57" s="279">
        <f>G59+G60</f>
        <v>0</v>
      </c>
      <c r="H57" s="279">
        <f>H59+H60</f>
        <v>96941.6</v>
      </c>
      <c r="I57" s="279">
        <f>I59+I60</f>
        <v>0</v>
      </c>
      <c r="J57" s="279">
        <f>J59+J60</f>
        <v>0</v>
      </c>
      <c r="K57" s="35"/>
      <c r="L57" s="35"/>
      <c r="M57" s="35"/>
      <c r="N57" s="35"/>
      <c r="O57" s="35"/>
      <c r="P57" s="35"/>
      <c r="Q57" s="35"/>
      <c r="R57" s="35"/>
      <c r="S57" s="35"/>
      <c r="T57" s="35"/>
      <c r="U57" s="35"/>
      <c r="V57" s="35"/>
      <c r="W57" s="35"/>
      <c r="X57" s="35"/>
      <c r="Y57" s="35"/>
      <c r="Z57" s="35"/>
      <c r="AA57" s="35"/>
      <c r="AB57" s="35"/>
      <c r="AC57" s="35"/>
      <c r="AD57" s="35"/>
      <c r="AE57" s="35"/>
      <c r="AF57" s="35"/>
      <c r="AG57" s="35"/>
      <c r="AH57" s="35"/>
      <c r="AI57" s="35"/>
      <c r="AJ57" s="35"/>
      <c r="AK57" s="35"/>
      <c r="AL57" s="35"/>
      <c r="AM57" s="35"/>
      <c r="AN57" s="35"/>
      <c r="AO57" s="35"/>
      <c r="AP57" s="35"/>
      <c r="AQ57" s="35"/>
      <c r="AR57" s="35"/>
      <c r="AS57" s="35"/>
      <c r="AT57" s="35"/>
      <c r="AU57" s="35"/>
      <c r="AV57" s="35"/>
      <c r="AW57" s="35"/>
      <c r="AX57" s="35"/>
      <c r="AY57" s="35"/>
      <c r="AZ57" s="35"/>
      <c r="BA57" s="35"/>
      <c r="BB57" s="35"/>
      <c r="BC57" s="35"/>
      <c r="BD57" s="35"/>
      <c r="BE57" s="35"/>
      <c r="BF57" s="35"/>
      <c r="BG57" s="35"/>
      <c r="BH57" s="35"/>
      <c r="BI57" s="35"/>
      <c r="BJ57" s="35"/>
      <c r="BK57" s="35"/>
      <c r="BL57" s="35"/>
      <c r="BM57" s="35"/>
      <c r="BN57" s="35"/>
      <c r="BO57" s="35"/>
      <c r="BP57" s="35"/>
      <c r="BQ57" s="35"/>
      <c r="BR57" s="35"/>
      <c r="BS57" s="35"/>
      <c r="BT57" s="35"/>
      <c r="BU57" s="35"/>
      <c r="BV57" s="35"/>
      <c r="BW57" s="35"/>
      <c r="BX57" s="35"/>
      <c r="BY57" s="35"/>
      <c r="BZ57" s="35"/>
      <c r="CA57" s="35"/>
      <c r="CB57" s="35"/>
      <c r="CC57" s="35"/>
      <c r="CD57" s="35"/>
      <c r="CE57" s="35"/>
      <c r="CF57" s="35"/>
      <c r="CG57" s="35"/>
      <c r="CH57" s="35"/>
      <c r="CI57" s="35"/>
      <c r="CJ57" s="35"/>
      <c r="CK57" s="35"/>
      <c r="CL57" s="35"/>
      <c r="CM57" s="35"/>
      <c r="CN57" s="35"/>
      <c r="CO57" s="35"/>
      <c r="CP57" s="35"/>
      <c r="CQ57" s="35"/>
      <c r="CR57" s="35"/>
      <c r="CS57" s="35"/>
      <c r="CT57" s="35"/>
      <c r="CU57" s="35"/>
      <c r="CV57" s="35"/>
      <c r="CW57" s="35"/>
      <c r="CX57" s="35"/>
      <c r="CY57" s="35"/>
      <c r="CZ57" s="35"/>
      <c r="DA57" s="35"/>
      <c r="DB57" s="35"/>
      <c r="DC57" s="35"/>
      <c r="DD57" s="35"/>
      <c r="DE57" s="35"/>
      <c r="DF57" s="35"/>
      <c r="DG57" s="35"/>
      <c r="DH57" s="35"/>
      <c r="DI57" s="35"/>
      <c r="DJ57" s="35"/>
      <c r="DK57" s="35"/>
      <c r="DL57" s="35"/>
      <c r="DM57" s="35"/>
      <c r="DN57" s="35"/>
      <c r="DO57" s="35"/>
      <c r="DP57" s="35"/>
      <c r="DQ57" s="35"/>
      <c r="DR57" s="35"/>
      <c r="DS57" s="35"/>
      <c r="DT57" s="35"/>
      <c r="DU57" s="35"/>
      <c r="DV57" s="35"/>
      <c r="DW57" s="35"/>
      <c r="DX57" s="35"/>
      <c r="DY57" s="35"/>
      <c r="DZ57" s="35"/>
      <c r="EA57" s="35"/>
      <c r="EB57" s="35"/>
      <c r="EC57" s="35"/>
      <c r="ED57" s="35"/>
      <c r="EE57" s="35"/>
      <c r="EF57" s="35"/>
      <c r="EG57" s="35"/>
      <c r="EH57" s="35"/>
      <c r="EI57" s="35"/>
      <c r="EJ57" s="35"/>
      <c r="EK57" s="35"/>
      <c r="EL57" s="35"/>
      <c r="EM57" s="35"/>
      <c r="EN57" s="35"/>
      <c r="EO57" s="35"/>
      <c r="EP57" s="35"/>
      <c r="EQ57" s="35"/>
      <c r="ER57" s="35"/>
      <c r="ES57" s="35"/>
      <c r="ET57" s="35"/>
      <c r="EU57" s="35"/>
      <c r="EV57" s="35"/>
      <c r="EW57" s="35"/>
      <c r="EX57" s="35"/>
      <c r="EY57" s="35"/>
      <c r="EZ57" s="35"/>
      <c r="FA57" s="35"/>
      <c r="FB57" s="35"/>
      <c r="FC57" s="35"/>
      <c r="FD57" s="35"/>
      <c r="FE57" s="35"/>
      <c r="FF57" s="35"/>
      <c r="FG57" s="35"/>
      <c r="FH57" s="35"/>
      <c r="FI57" s="35"/>
      <c r="FJ57" s="35"/>
      <c r="FK57" s="35"/>
      <c r="FL57" s="35"/>
      <c r="FM57" s="35"/>
      <c r="FN57" s="35"/>
      <c r="FO57" s="35"/>
      <c r="FP57" s="35"/>
      <c r="FQ57" s="35"/>
      <c r="FR57" s="35"/>
      <c r="FS57" s="35"/>
      <c r="FT57" s="35"/>
      <c r="FU57" s="35"/>
      <c r="FV57" s="35"/>
      <c r="FW57" s="35"/>
      <c r="FX57" s="35"/>
      <c r="FY57" s="35"/>
      <c r="FZ57" s="35"/>
      <c r="GA57" s="35"/>
      <c r="GB57" s="35"/>
      <c r="GC57" s="35"/>
      <c r="GD57" s="35"/>
      <c r="GE57" s="35"/>
      <c r="GF57" s="35"/>
      <c r="GG57" s="35"/>
      <c r="GH57" s="35"/>
      <c r="GI57" s="35"/>
      <c r="GJ57" s="35"/>
      <c r="GK57" s="35"/>
      <c r="GL57" s="35"/>
      <c r="GM57" s="35"/>
      <c r="GN57" s="35"/>
      <c r="GO57" s="35"/>
      <c r="GP57" s="35"/>
      <c r="GQ57" s="35"/>
      <c r="GR57" s="35"/>
      <c r="GS57" s="35"/>
      <c r="GT57" s="35"/>
      <c r="GU57" s="35"/>
      <c r="GV57" s="35"/>
      <c r="GW57" s="35"/>
      <c r="GX57" s="35"/>
      <c r="GY57" s="35"/>
      <c r="GZ57" s="35"/>
      <c r="HA57" s="35"/>
      <c r="HB57" s="35"/>
      <c r="HC57" s="35"/>
      <c r="HD57" s="35"/>
      <c r="HE57" s="35"/>
      <c r="HF57" s="35"/>
      <c r="HG57" s="35"/>
      <c r="HH57" s="35"/>
      <c r="HI57" s="35"/>
      <c r="HJ57" s="35"/>
      <c r="HK57" s="35"/>
      <c r="HL57" s="35"/>
      <c r="HM57" s="35"/>
      <c r="HN57" s="35"/>
      <c r="HO57" s="35"/>
      <c r="HP57" s="35"/>
      <c r="HQ57" s="35"/>
      <c r="HR57" s="35"/>
      <c r="HS57" s="35"/>
      <c r="HT57" s="35"/>
      <c r="HU57" s="35"/>
      <c r="HV57" s="35"/>
      <c r="HW57" s="35"/>
      <c r="HX57" s="35"/>
      <c r="HY57" s="35"/>
      <c r="HZ57" s="35"/>
      <c r="IA57" s="35"/>
      <c r="IB57" s="35"/>
      <c r="IC57" s="35"/>
      <c r="ID57" s="35"/>
      <c r="IE57" s="35"/>
      <c r="IF57" s="35"/>
      <c r="IG57" s="35"/>
      <c r="IH57" s="35"/>
      <c r="II57" s="35"/>
      <c r="IJ57" s="35"/>
      <c r="IK57" s="35"/>
      <c r="IL57" s="35"/>
      <c r="IM57" s="35"/>
      <c r="IN57" s="35"/>
      <c r="IO57" s="35"/>
    </row>
    <row r="58" spans="1:249" x14ac:dyDescent="0.25">
      <c r="A58" s="139" t="s">
        <v>1</v>
      </c>
      <c r="B58" s="277" t="s">
        <v>178</v>
      </c>
      <c r="C58" s="277" t="s">
        <v>178</v>
      </c>
      <c r="D58" s="277" t="s">
        <v>178</v>
      </c>
      <c r="E58" s="277" t="s">
        <v>178</v>
      </c>
      <c r="F58" s="277" t="s">
        <v>178</v>
      </c>
      <c r="G58" s="277" t="s">
        <v>178</v>
      </c>
      <c r="H58" s="277" t="s">
        <v>178</v>
      </c>
      <c r="I58" s="277" t="s">
        <v>178</v>
      </c>
      <c r="J58" s="277" t="s">
        <v>178</v>
      </c>
      <c r="K58" s="35"/>
      <c r="L58" s="35"/>
      <c r="M58" s="35"/>
      <c r="N58" s="35"/>
      <c r="O58" s="35"/>
      <c r="P58" s="35"/>
      <c r="Q58" s="35"/>
      <c r="R58" s="35"/>
      <c r="S58" s="35"/>
      <c r="T58" s="35"/>
      <c r="U58" s="35"/>
      <c r="V58" s="35"/>
      <c r="W58" s="35"/>
      <c r="X58" s="35"/>
      <c r="Y58" s="35"/>
      <c r="Z58" s="35"/>
      <c r="AA58" s="35"/>
      <c r="AB58" s="35"/>
      <c r="AC58" s="35"/>
      <c r="AD58" s="35"/>
      <c r="AE58" s="35"/>
      <c r="AF58" s="35"/>
      <c r="AG58" s="35"/>
      <c r="AH58" s="35"/>
      <c r="AI58" s="35"/>
      <c r="AJ58" s="35"/>
      <c r="AK58" s="35"/>
      <c r="AL58" s="35"/>
      <c r="AM58" s="35"/>
      <c r="AN58" s="35"/>
      <c r="AO58" s="35"/>
      <c r="AP58" s="35"/>
      <c r="AQ58" s="35"/>
      <c r="AR58" s="35"/>
      <c r="AS58" s="35"/>
      <c r="AT58" s="35"/>
      <c r="AU58" s="35"/>
      <c r="AV58" s="35"/>
      <c r="AW58" s="35"/>
      <c r="AX58" s="35"/>
      <c r="AY58" s="35"/>
      <c r="AZ58" s="35"/>
      <c r="BA58" s="35"/>
      <c r="BB58" s="35"/>
      <c r="BC58" s="35"/>
      <c r="BD58" s="35"/>
      <c r="BE58" s="35"/>
      <c r="BF58" s="35"/>
      <c r="BG58" s="35"/>
      <c r="BH58" s="35"/>
      <c r="BI58" s="35"/>
      <c r="BJ58" s="35"/>
      <c r="BK58" s="35"/>
      <c r="BL58" s="35"/>
      <c r="BM58" s="35"/>
      <c r="BN58" s="35"/>
      <c r="BO58" s="35"/>
      <c r="BP58" s="35"/>
      <c r="BQ58" s="35"/>
      <c r="BR58" s="35"/>
      <c r="BS58" s="35"/>
      <c r="BT58" s="35"/>
      <c r="BU58" s="35"/>
      <c r="BV58" s="35"/>
      <c r="BW58" s="35"/>
      <c r="BX58" s="35"/>
      <c r="BY58" s="35"/>
      <c r="BZ58" s="35"/>
      <c r="CA58" s="35"/>
      <c r="CB58" s="35"/>
      <c r="CC58" s="35"/>
      <c r="CD58" s="35"/>
      <c r="CE58" s="35"/>
      <c r="CF58" s="35"/>
      <c r="CG58" s="35"/>
      <c r="CH58" s="35"/>
      <c r="CI58" s="35"/>
      <c r="CJ58" s="35"/>
      <c r="CK58" s="35"/>
      <c r="CL58" s="35"/>
      <c r="CM58" s="35"/>
      <c r="CN58" s="35"/>
      <c r="CO58" s="35"/>
      <c r="CP58" s="35"/>
      <c r="CQ58" s="35"/>
      <c r="CR58" s="35"/>
      <c r="CS58" s="35"/>
      <c r="CT58" s="35"/>
      <c r="CU58" s="35"/>
      <c r="CV58" s="35"/>
      <c r="CW58" s="35"/>
      <c r="CX58" s="35"/>
      <c r="CY58" s="35"/>
      <c r="CZ58" s="35"/>
      <c r="DA58" s="35"/>
      <c r="DB58" s="35"/>
      <c r="DC58" s="35"/>
      <c r="DD58" s="35"/>
      <c r="DE58" s="35"/>
      <c r="DF58" s="35"/>
      <c r="DG58" s="35"/>
      <c r="DH58" s="35"/>
      <c r="DI58" s="35"/>
      <c r="DJ58" s="35"/>
      <c r="DK58" s="35"/>
      <c r="DL58" s="35"/>
      <c r="DM58" s="35"/>
      <c r="DN58" s="35"/>
      <c r="DO58" s="35"/>
      <c r="DP58" s="35"/>
      <c r="DQ58" s="35"/>
      <c r="DR58" s="35"/>
      <c r="DS58" s="35"/>
      <c r="DT58" s="35"/>
      <c r="DU58" s="35"/>
      <c r="DV58" s="35"/>
      <c r="DW58" s="35"/>
      <c r="DX58" s="35"/>
      <c r="DY58" s="35"/>
      <c r="DZ58" s="35"/>
      <c r="EA58" s="35"/>
      <c r="EB58" s="35"/>
      <c r="EC58" s="35"/>
      <c r="ED58" s="35"/>
      <c r="EE58" s="35"/>
      <c r="EF58" s="35"/>
      <c r="EG58" s="35"/>
      <c r="EH58" s="35"/>
      <c r="EI58" s="35"/>
      <c r="EJ58" s="35"/>
      <c r="EK58" s="35"/>
      <c r="EL58" s="35"/>
      <c r="EM58" s="35"/>
      <c r="EN58" s="35"/>
      <c r="EO58" s="35"/>
      <c r="EP58" s="35"/>
      <c r="EQ58" s="35"/>
      <c r="ER58" s="35"/>
      <c r="ES58" s="35"/>
      <c r="ET58" s="35"/>
      <c r="EU58" s="35"/>
      <c r="EV58" s="35"/>
      <c r="EW58" s="35"/>
      <c r="EX58" s="35"/>
      <c r="EY58" s="35"/>
      <c r="EZ58" s="35"/>
      <c r="FA58" s="35"/>
      <c r="FB58" s="35"/>
      <c r="FC58" s="35"/>
      <c r="FD58" s="35"/>
      <c r="FE58" s="35"/>
      <c r="FF58" s="35"/>
      <c r="FG58" s="35"/>
      <c r="FH58" s="35"/>
      <c r="FI58" s="35"/>
      <c r="FJ58" s="35"/>
      <c r="FK58" s="35"/>
      <c r="FL58" s="35"/>
      <c r="FM58" s="35"/>
      <c r="FN58" s="35"/>
      <c r="FO58" s="35"/>
      <c r="FP58" s="35"/>
      <c r="FQ58" s="35"/>
      <c r="FR58" s="35"/>
      <c r="FS58" s="35"/>
      <c r="FT58" s="35"/>
      <c r="FU58" s="35"/>
      <c r="FV58" s="35"/>
      <c r="FW58" s="35"/>
      <c r="FX58" s="35"/>
      <c r="FY58" s="35"/>
      <c r="FZ58" s="35"/>
      <c r="GA58" s="35"/>
      <c r="GB58" s="35"/>
      <c r="GC58" s="35"/>
      <c r="GD58" s="35"/>
      <c r="GE58" s="35"/>
      <c r="GF58" s="35"/>
      <c r="GG58" s="35"/>
      <c r="GH58" s="35"/>
      <c r="GI58" s="35"/>
      <c r="GJ58" s="35"/>
      <c r="GK58" s="35"/>
      <c r="GL58" s="35"/>
      <c r="GM58" s="35"/>
      <c r="GN58" s="35"/>
      <c r="GO58" s="35"/>
      <c r="GP58" s="35"/>
      <c r="GQ58" s="35"/>
      <c r="GR58" s="35"/>
      <c r="GS58" s="35"/>
      <c r="GT58" s="35"/>
      <c r="GU58" s="35"/>
      <c r="GV58" s="35"/>
      <c r="GW58" s="35"/>
      <c r="GX58" s="35"/>
      <c r="GY58" s="35"/>
      <c r="GZ58" s="35"/>
      <c r="HA58" s="35"/>
      <c r="HB58" s="35"/>
      <c r="HC58" s="35"/>
      <c r="HD58" s="35"/>
      <c r="HE58" s="35"/>
      <c r="HF58" s="35"/>
      <c r="HG58" s="35"/>
      <c r="HH58" s="35"/>
      <c r="HI58" s="35"/>
      <c r="HJ58" s="35"/>
      <c r="HK58" s="35"/>
      <c r="HL58" s="35"/>
      <c r="HM58" s="35"/>
      <c r="HN58" s="35"/>
      <c r="HO58" s="35"/>
      <c r="HP58" s="35"/>
      <c r="HQ58" s="35"/>
      <c r="HR58" s="35"/>
      <c r="HS58" s="35"/>
      <c r="HT58" s="35"/>
      <c r="HU58" s="35"/>
      <c r="HV58" s="35"/>
      <c r="HW58" s="35"/>
      <c r="HX58" s="35"/>
      <c r="HY58" s="35"/>
      <c r="HZ58" s="35"/>
      <c r="IA58" s="35"/>
      <c r="IB58" s="35"/>
      <c r="IC58" s="35"/>
      <c r="ID58" s="35"/>
      <c r="IE58" s="35"/>
      <c r="IF58" s="35"/>
      <c r="IG58" s="35"/>
      <c r="IH58" s="35"/>
      <c r="II58" s="35"/>
      <c r="IJ58" s="35"/>
      <c r="IK58" s="35"/>
      <c r="IL58" s="35"/>
      <c r="IM58" s="35"/>
      <c r="IN58" s="35"/>
      <c r="IO58" s="35"/>
    </row>
    <row r="59" spans="1:249" ht="25.5" x14ac:dyDescent="0.25">
      <c r="A59" s="140" t="s">
        <v>427</v>
      </c>
      <c r="B59" s="34" t="s">
        <v>428</v>
      </c>
      <c r="C59" s="34"/>
      <c r="D59" s="34" t="s">
        <v>235</v>
      </c>
      <c r="E59" s="34" t="s">
        <v>429</v>
      </c>
      <c r="F59" s="132">
        <f>G59+H59+I59+J59</f>
        <v>96941.6</v>
      </c>
      <c r="G59" s="279"/>
      <c r="H59" s="279">
        <v>96941.6</v>
      </c>
      <c r="I59" s="279"/>
      <c r="J59" s="279"/>
      <c r="K59" s="35"/>
      <c r="L59" s="35"/>
      <c r="M59" s="35"/>
      <c r="N59" s="35"/>
      <c r="O59" s="35"/>
      <c r="P59" s="35"/>
      <c r="Q59" s="35"/>
      <c r="R59" s="35"/>
      <c r="S59" s="35"/>
      <c r="T59" s="35"/>
      <c r="U59" s="35"/>
      <c r="V59" s="35"/>
      <c r="W59" s="35"/>
      <c r="X59" s="35"/>
      <c r="Y59" s="35"/>
      <c r="Z59" s="35"/>
      <c r="AA59" s="35"/>
      <c r="AB59" s="35"/>
      <c r="AC59" s="35"/>
      <c r="AD59" s="35"/>
      <c r="AE59" s="35"/>
      <c r="AF59" s="35"/>
      <c r="AG59" s="35"/>
      <c r="AH59" s="35"/>
      <c r="AI59" s="35"/>
      <c r="AJ59" s="35"/>
      <c r="AK59" s="35"/>
      <c r="AL59" s="35"/>
      <c r="AM59" s="35"/>
      <c r="AN59" s="35"/>
      <c r="AO59" s="35"/>
      <c r="AP59" s="35"/>
      <c r="AQ59" s="35"/>
      <c r="AR59" s="35"/>
      <c r="AS59" s="35"/>
      <c r="AT59" s="35"/>
      <c r="AU59" s="35"/>
      <c r="AV59" s="35"/>
      <c r="AW59" s="35"/>
      <c r="AX59" s="35"/>
      <c r="AY59" s="35"/>
      <c r="AZ59" s="35"/>
      <c r="BA59" s="35"/>
      <c r="BB59" s="35"/>
      <c r="BC59" s="35"/>
      <c r="BD59" s="35"/>
      <c r="BE59" s="35"/>
      <c r="BF59" s="35"/>
      <c r="BG59" s="35"/>
      <c r="BH59" s="35"/>
      <c r="BI59" s="35"/>
      <c r="BJ59" s="35"/>
      <c r="BK59" s="35"/>
      <c r="BL59" s="35"/>
      <c r="BM59" s="35"/>
      <c r="BN59" s="35"/>
      <c r="BO59" s="35"/>
      <c r="BP59" s="35"/>
      <c r="BQ59" s="35"/>
      <c r="BR59" s="35"/>
      <c r="BS59" s="35"/>
      <c r="BT59" s="35"/>
      <c r="BU59" s="35"/>
      <c r="BV59" s="35"/>
      <c r="BW59" s="35"/>
      <c r="BX59" s="35"/>
      <c r="BY59" s="35"/>
      <c r="BZ59" s="35"/>
      <c r="CA59" s="35"/>
      <c r="CB59" s="35"/>
      <c r="CC59" s="35"/>
      <c r="CD59" s="35"/>
      <c r="CE59" s="35"/>
      <c r="CF59" s="35"/>
      <c r="CG59" s="35"/>
      <c r="CH59" s="35"/>
      <c r="CI59" s="35"/>
      <c r="CJ59" s="35"/>
      <c r="CK59" s="35"/>
      <c r="CL59" s="35"/>
      <c r="CM59" s="35"/>
      <c r="CN59" s="35"/>
      <c r="CO59" s="35"/>
      <c r="CP59" s="35"/>
      <c r="CQ59" s="35"/>
      <c r="CR59" s="35"/>
      <c r="CS59" s="35"/>
      <c r="CT59" s="35"/>
      <c r="CU59" s="35"/>
      <c r="CV59" s="35"/>
      <c r="CW59" s="35"/>
      <c r="CX59" s="35"/>
      <c r="CY59" s="35"/>
      <c r="CZ59" s="35"/>
      <c r="DA59" s="35"/>
      <c r="DB59" s="35"/>
      <c r="DC59" s="35"/>
      <c r="DD59" s="35"/>
      <c r="DE59" s="35"/>
      <c r="DF59" s="35"/>
      <c r="DG59" s="35"/>
      <c r="DH59" s="35"/>
      <c r="DI59" s="35"/>
      <c r="DJ59" s="35"/>
      <c r="DK59" s="35"/>
      <c r="DL59" s="35"/>
      <c r="DM59" s="35"/>
      <c r="DN59" s="35"/>
      <c r="DO59" s="35"/>
      <c r="DP59" s="35"/>
      <c r="DQ59" s="35"/>
      <c r="DR59" s="35"/>
      <c r="DS59" s="35"/>
      <c r="DT59" s="35"/>
      <c r="DU59" s="35"/>
      <c r="DV59" s="35"/>
      <c r="DW59" s="35"/>
      <c r="DX59" s="35"/>
      <c r="DY59" s="35"/>
      <c r="DZ59" s="35"/>
      <c r="EA59" s="35"/>
      <c r="EB59" s="35"/>
      <c r="EC59" s="35"/>
      <c r="ED59" s="35"/>
      <c r="EE59" s="35"/>
      <c r="EF59" s="35"/>
      <c r="EG59" s="35"/>
      <c r="EH59" s="35"/>
      <c r="EI59" s="35"/>
      <c r="EJ59" s="35"/>
      <c r="EK59" s="35"/>
      <c r="EL59" s="35"/>
      <c r="EM59" s="35"/>
      <c r="EN59" s="35"/>
      <c r="EO59" s="35"/>
      <c r="EP59" s="35"/>
      <c r="EQ59" s="35"/>
      <c r="ER59" s="35"/>
      <c r="ES59" s="35"/>
      <c r="ET59" s="35"/>
      <c r="EU59" s="35"/>
      <c r="EV59" s="35"/>
      <c r="EW59" s="35"/>
      <c r="EX59" s="35"/>
      <c r="EY59" s="35"/>
      <c r="EZ59" s="35"/>
      <c r="FA59" s="35"/>
      <c r="FB59" s="35"/>
      <c r="FC59" s="35"/>
      <c r="FD59" s="35"/>
      <c r="FE59" s="35"/>
      <c r="FF59" s="35"/>
      <c r="FG59" s="35"/>
      <c r="FH59" s="35"/>
      <c r="FI59" s="35"/>
      <c r="FJ59" s="35"/>
      <c r="FK59" s="35"/>
      <c r="FL59" s="35"/>
      <c r="FM59" s="35"/>
      <c r="FN59" s="35"/>
      <c r="FO59" s="35"/>
      <c r="FP59" s="35"/>
      <c r="FQ59" s="35"/>
      <c r="FR59" s="35"/>
      <c r="FS59" s="35"/>
      <c r="FT59" s="35"/>
      <c r="FU59" s="35"/>
      <c r="FV59" s="35"/>
      <c r="FW59" s="35"/>
      <c r="FX59" s="35"/>
      <c r="FY59" s="35"/>
      <c r="FZ59" s="35"/>
      <c r="GA59" s="35"/>
      <c r="GB59" s="35"/>
      <c r="GC59" s="35"/>
      <c r="GD59" s="35"/>
      <c r="GE59" s="35"/>
      <c r="GF59" s="35"/>
      <c r="GG59" s="35"/>
      <c r="GH59" s="35"/>
      <c r="GI59" s="35"/>
      <c r="GJ59" s="35"/>
      <c r="GK59" s="35"/>
      <c r="GL59" s="35"/>
      <c r="GM59" s="35"/>
      <c r="GN59" s="35"/>
      <c r="GO59" s="35"/>
      <c r="GP59" s="35"/>
      <c r="GQ59" s="35"/>
      <c r="GR59" s="35"/>
      <c r="GS59" s="35"/>
      <c r="GT59" s="35"/>
      <c r="GU59" s="35"/>
      <c r="GV59" s="35"/>
      <c r="GW59" s="35"/>
      <c r="GX59" s="35"/>
      <c r="GY59" s="35"/>
      <c r="GZ59" s="35"/>
      <c r="HA59" s="35"/>
      <c r="HB59" s="35"/>
      <c r="HC59" s="35"/>
      <c r="HD59" s="35"/>
      <c r="HE59" s="35"/>
      <c r="HF59" s="35"/>
      <c r="HG59" s="35"/>
      <c r="HH59" s="35"/>
      <c r="HI59" s="35"/>
      <c r="HJ59" s="35"/>
      <c r="HK59" s="35"/>
      <c r="HL59" s="35"/>
      <c r="HM59" s="35"/>
      <c r="HN59" s="35"/>
      <c r="HO59" s="35"/>
      <c r="HP59" s="35"/>
      <c r="HQ59" s="35"/>
      <c r="HR59" s="35"/>
      <c r="HS59" s="35"/>
      <c r="HT59" s="35"/>
      <c r="HU59" s="35"/>
      <c r="HV59" s="35"/>
      <c r="HW59" s="35"/>
      <c r="HX59" s="35"/>
      <c r="HY59" s="35"/>
      <c r="HZ59" s="35"/>
      <c r="IA59" s="35"/>
      <c r="IB59" s="35"/>
      <c r="IC59" s="35"/>
      <c r="ID59" s="35"/>
      <c r="IE59" s="35"/>
      <c r="IF59" s="35"/>
      <c r="IG59" s="35"/>
      <c r="IH59" s="35"/>
      <c r="II59" s="35"/>
      <c r="IJ59" s="35"/>
      <c r="IK59" s="35"/>
      <c r="IL59" s="35"/>
      <c r="IM59" s="35"/>
      <c r="IN59" s="35"/>
      <c r="IO59" s="35"/>
    </row>
    <row r="60" spans="1:249" x14ac:dyDescent="0.25">
      <c r="A60" s="32" t="s">
        <v>204</v>
      </c>
      <c r="B60" s="33" t="s">
        <v>430</v>
      </c>
      <c r="C60" s="34"/>
      <c r="D60" s="34"/>
      <c r="E60" s="36"/>
      <c r="F60" s="132">
        <f>G60+H60+I60+J60</f>
        <v>0</v>
      </c>
      <c r="G60" s="132"/>
      <c r="H60" s="132"/>
      <c r="I60" s="132"/>
      <c r="J60" s="132"/>
      <c r="K60" s="35"/>
      <c r="L60" s="35"/>
      <c r="M60" s="35"/>
      <c r="N60" s="35"/>
      <c r="O60" s="35"/>
      <c r="P60" s="35"/>
      <c r="Q60" s="35"/>
      <c r="R60" s="35"/>
      <c r="S60" s="35"/>
      <c r="T60" s="35"/>
      <c r="U60" s="35"/>
      <c r="V60" s="35"/>
      <c r="W60" s="35"/>
      <c r="X60" s="35"/>
      <c r="Y60" s="35"/>
      <c r="Z60" s="35"/>
      <c r="AA60" s="35"/>
      <c r="AB60" s="35"/>
      <c r="AC60" s="35"/>
      <c r="AD60" s="35"/>
      <c r="AE60" s="35"/>
      <c r="AF60" s="35"/>
      <c r="AG60" s="35"/>
      <c r="AH60" s="35"/>
      <c r="AI60" s="35"/>
      <c r="AJ60" s="35"/>
      <c r="AK60" s="35"/>
      <c r="AL60" s="35"/>
      <c r="AM60" s="35"/>
      <c r="AN60" s="35"/>
      <c r="AO60" s="35"/>
      <c r="AP60" s="35"/>
      <c r="AQ60" s="35"/>
      <c r="AR60" s="35"/>
      <c r="AS60" s="35"/>
      <c r="AT60" s="35"/>
      <c r="AU60" s="35"/>
      <c r="AV60" s="35"/>
      <c r="AW60" s="35"/>
      <c r="AX60" s="35"/>
      <c r="AY60" s="35"/>
      <c r="AZ60" s="35"/>
      <c r="BA60" s="35"/>
      <c r="BB60" s="35"/>
      <c r="BC60" s="35"/>
      <c r="BD60" s="35"/>
      <c r="BE60" s="35"/>
      <c r="BF60" s="35"/>
      <c r="BG60" s="35"/>
      <c r="BH60" s="35"/>
      <c r="BI60" s="35"/>
      <c r="BJ60" s="35"/>
      <c r="BK60" s="35"/>
      <c r="BL60" s="35"/>
      <c r="BM60" s="35"/>
      <c r="BN60" s="35"/>
      <c r="BO60" s="35"/>
      <c r="BP60" s="35"/>
      <c r="BQ60" s="35"/>
      <c r="BR60" s="35"/>
      <c r="BS60" s="35"/>
      <c r="BT60" s="35"/>
      <c r="BU60" s="35"/>
      <c r="BV60" s="35"/>
      <c r="BW60" s="35"/>
      <c r="BX60" s="35"/>
      <c r="BY60" s="35"/>
      <c r="BZ60" s="35"/>
      <c r="CA60" s="35"/>
      <c r="CB60" s="35"/>
      <c r="CC60" s="35"/>
      <c r="CD60" s="35"/>
      <c r="CE60" s="35"/>
      <c r="CF60" s="35"/>
      <c r="CG60" s="35"/>
      <c r="CH60" s="35"/>
      <c r="CI60" s="35"/>
      <c r="CJ60" s="35"/>
      <c r="CK60" s="35"/>
      <c r="CL60" s="35"/>
      <c r="CM60" s="35"/>
      <c r="CN60" s="35"/>
      <c r="CO60" s="35"/>
      <c r="CP60" s="35"/>
      <c r="CQ60" s="35"/>
      <c r="CR60" s="35"/>
      <c r="CS60" s="35"/>
      <c r="CT60" s="35"/>
      <c r="CU60" s="35"/>
      <c r="CV60" s="35"/>
      <c r="CW60" s="35"/>
      <c r="CX60" s="35"/>
      <c r="CY60" s="35"/>
      <c r="CZ60" s="35"/>
      <c r="DA60" s="35"/>
      <c r="DB60" s="35"/>
      <c r="DC60" s="35"/>
      <c r="DD60" s="35"/>
      <c r="DE60" s="35"/>
      <c r="DF60" s="35"/>
      <c r="DG60" s="35"/>
      <c r="DH60" s="35"/>
      <c r="DI60" s="35"/>
      <c r="DJ60" s="35"/>
      <c r="DK60" s="35"/>
      <c r="DL60" s="35"/>
      <c r="DM60" s="35"/>
      <c r="DN60" s="35"/>
      <c r="DO60" s="35"/>
      <c r="DP60" s="35"/>
      <c r="DQ60" s="35"/>
      <c r="DR60" s="35"/>
      <c r="DS60" s="35"/>
      <c r="DT60" s="35"/>
      <c r="DU60" s="35"/>
      <c r="DV60" s="35"/>
      <c r="DW60" s="35"/>
      <c r="DX60" s="35"/>
      <c r="DY60" s="35"/>
      <c r="DZ60" s="35"/>
      <c r="EA60" s="35"/>
      <c r="EB60" s="35"/>
      <c r="EC60" s="35"/>
      <c r="ED60" s="35"/>
      <c r="EE60" s="35"/>
      <c r="EF60" s="35"/>
      <c r="EG60" s="35"/>
      <c r="EH60" s="35"/>
      <c r="EI60" s="35"/>
      <c r="EJ60" s="35"/>
      <c r="EK60" s="35"/>
      <c r="EL60" s="35"/>
      <c r="EM60" s="35"/>
      <c r="EN60" s="35"/>
      <c r="EO60" s="35"/>
      <c r="EP60" s="35"/>
      <c r="EQ60" s="35"/>
      <c r="ER60" s="35"/>
      <c r="ES60" s="35"/>
      <c r="ET60" s="35"/>
      <c r="EU60" s="35"/>
      <c r="EV60" s="35"/>
      <c r="EW60" s="35"/>
      <c r="EX60" s="35"/>
      <c r="EY60" s="35"/>
      <c r="EZ60" s="35"/>
      <c r="FA60" s="35"/>
      <c r="FB60" s="35"/>
      <c r="FC60" s="35"/>
      <c r="FD60" s="35"/>
      <c r="FE60" s="35"/>
      <c r="FF60" s="35"/>
      <c r="FG60" s="35"/>
      <c r="FH60" s="35"/>
      <c r="FI60" s="35"/>
      <c r="FJ60" s="35"/>
      <c r="FK60" s="35"/>
      <c r="FL60" s="35"/>
      <c r="FM60" s="35"/>
      <c r="FN60" s="35"/>
      <c r="FO60" s="35"/>
      <c r="FP60" s="35"/>
      <c r="FQ60" s="35"/>
      <c r="FR60" s="35"/>
      <c r="FS60" s="35"/>
      <c r="FT60" s="35"/>
      <c r="FU60" s="35"/>
      <c r="FV60" s="35"/>
      <c r="FW60" s="35"/>
      <c r="FX60" s="35"/>
      <c r="FY60" s="35"/>
      <c r="FZ60" s="35"/>
      <c r="GA60" s="35"/>
      <c r="GB60" s="35"/>
      <c r="GC60" s="35"/>
      <c r="GD60" s="35"/>
      <c r="GE60" s="35"/>
      <c r="GF60" s="35"/>
      <c r="GG60" s="35"/>
      <c r="GH60" s="35"/>
      <c r="GI60" s="35"/>
      <c r="GJ60" s="35"/>
      <c r="GK60" s="35"/>
      <c r="GL60" s="35"/>
      <c r="GM60" s="35"/>
      <c r="GN60" s="35"/>
      <c r="GO60" s="35"/>
      <c r="GP60" s="35"/>
      <c r="GQ60" s="35"/>
      <c r="GR60" s="35"/>
      <c r="GS60" s="35"/>
      <c r="GT60" s="35"/>
      <c r="GU60" s="35"/>
      <c r="GV60" s="35"/>
      <c r="GW60" s="35"/>
      <c r="GX60" s="35"/>
      <c r="GY60" s="35"/>
      <c r="GZ60" s="35"/>
      <c r="HA60" s="35"/>
      <c r="HB60" s="35"/>
      <c r="HC60" s="35"/>
      <c r="HD60" s="35"/>
      <c r="HE60" s="35"/>
      <c r="HF60" s="35"/>
      <c r="HG60" s="35"/>
      <c r="HH60" s="35"/>
      <c r="HI60" s="35"/>
      <c r="HJ60" s="35"/>
      <c r="HK60" s="35"/>
      <c r="HL60" s="35"/>
      <c r="HM60" s="35"/>
      <c r="HN60" s="35"/>
      <c r="HO60" s="35"/>
      <c r="HP60" s="35"/>
      <c r="HQ60" s="35"/>
      <c r="HR60" s="35"/>
      <c r="HS60" s="35"/>
      <c r="HT60" s="35"/>
      <c r="HU60" s="35"/>
      <c r="HV60" s="35"/>
      <c r="HW60" s="35"/>
      <c r="HX60" s="35"/>
      <c r="HY60" s="35"/>
      <c r="HZ60" s="35"/>
      <c r="IA60" s="35"/>
      <c r="IB60" s="35"/>
      <c r="IC60" s="35"/>
      <c r="ID60" s="35"/>
      <c r="IE60" s="35"/>
      <c r="IF60" s="35"/>
      <c r="IG60" s="35"/>
      <c r="IH60" s="35"/>
      <c r="II60" s="35"/>
      <c r="IJ60" s="35"/>
      <c r="IK60" s="35"/>
      <c r="IL60" s="35"/>
      <c r="IM60" s="35"/>
      <c r="IN60" s="35"/>
      <c r="IO60" s="35"/>
    </row>
    <row r="61" spans="1:249" x14ac:dyDescent="0.25">
      <c r="A61" s="29" t="s">
        <v>237</v>
      </c>
      <c r="B61" s="30" t="s">
        <v>233</v>
      </c>
      <c r="C61" s="31" t="s">
        <v>239</v>
      </c>
      <c r="D61" s="31" t="s">
        <v>240</v>
      </c>
      <c r="E61" s="31" t="s">
        <v>178</v>
      </c>
      <c r="F61" s="279">
        <f>G61+H61+I61</f>
        <v>1917918.86</v>
      </c>
      <c r="G61" s="279">
        <f>G63</f>
        <v>0</v>
      </c>
      <c r="H61" s="279">
        <f>H63</f>
        <v>1863300</v>
      </c>
      <c r="I61" s="279">
        <f>I63+I64</f>
        <v>54618.86</v>
      </c>
      <c r="J61" s="279">
        <f>J63</f>
        <v>16800</v>
      </c>
      <c r="K61" s="35"/>
      <c r="L61" s="35"/>
      <c r="M61" s="35"/>
      <c r="N61" s="35"/>
      <c r="O61" s="35"/>
      <c r="P61" s="35"/>
      <c r="Q61" s="35"/>
      <c r="R61" s="35"/>
      <c r="S61" s="35"/>
      <c r="T61" s="35"/>
      <c r="U61" s="35"/>
      <c r="V61" s="35"/>
      <c r="W61" s="35"/>
      <c r="X61" s="35"/>
      <c r="Y61" s="35"/>
      <c r="Z61" s="35"/>
      <c r="AA61" s="35"/>
      <c r="AB61" s="35"/>
      <c r="AC61" s="35"/>
      <c r="AD61" s="35"/>
      <c r="AE61" s="35"/>
      <c r="AF61" s="35"/>
      <c r="AG61" s="35"/>
      <c r="AH61" s="35"/>
      <c r="AI61" s="35"/>
      <c r="AJ61" s="35"/>
      <c r="AK61" s="35"/>
      <c r="AL61" s="35"/>
      <c r="AM61" s="35"/>
      <c r="AN61" s="35"/>
      <c r="AO61" s="35"/>
      <c r="AP61" s="35"/>
      <c r="AQ61" s="35"/>
      <c r="AR61" s="35"/>
      <c r="AS61" s="35"/>
      <c r="AT61" s="35"/>
      <c r="AU61" s="35"/>
      <c r="AV61" s="35"/>
      <c r="AW61" s="35"/>
      <c r="AX61" s="35"/>
      <c r="AY61" s="35"/>
      <c r="AZ61" s="35"/>
      <c r="BA61" s="35"/>
      <c r="BB61" s="35"/>
      <c r="BC61" s="35"/>
      <c r="BD61" s="35"/>
      <c r="BE61" s="35"/>
      <c r="BF61" s="35"/>
      <c r="BG61" s="35"/>
      <c r="BH61" s="35"/>
      <c r="BI61" s="35"/>
      <c r="BJ61" s="35"/>
      <c r="BK61" s="35"/>
      <c r="BL61" s="35"/>
      <c r="BM61" s="35"/>
      <c r="BN61" s="35"/>
      <c r="BO61" s="35"/>
      <c r="BP61" s="35"/>
      <c r="BQ61" s="35"/>
      <c r="BR61" s="35"/>
      <c r="BS61" s="35"/>
      <c r="BT61" s="35"/>
      <c r="BU61" s="35"/>
      <c r="BV61" s="35"/>
      <c r="BW61" s="35"/>
      <c r="BX61" s="35"/>
      <c r="BY61" s="35"/>
      <c r="BZ61" s="35"/>
      <c r="CA61" s="35"/>
      <c r="CB61" s="35"/>
      <c r="CC61" s="35"/>
      <c r="CD61" s="35"/>
      <c r="CE61" s="35"/>
      <c r="CF61" s="35"/>
      <c r="CG61" s="35"/>
      <c r="CH61" s="35"/>
      <c r="CI61" s="35"/>
      <c r="CJ61" s="35"/>
      <c r="CK61" s="35"/>
      <c r="CL61" s="35"/>
      <c r="CM61" s="35"/>
      <c r="CN61" s="35"/>
      <c r="CO61" s="35"/>
      <c r="CP61" s="35"/>
      <c r="CQ61" s="35"/>
      <c r="CR61" s="35"/>
      <c r="CS61" s="35"/>
      <c r="CT61" s="35"/>
      <c r="CU61" s="35"/>
      <c r="CV61" s="35"/>
      <c r="CW61" s="35"/>
      <c r="CX61" s="35"/>
      <c r="CY61" s="35"/>
      <c r="CZ61" s="35"/>
      <c r="DA61" s="35"/>
      <c r="DB61" s="35"/>
      <c r="DC61" s="35"/>
      <c r="DD61" s="35"/>
      <c r="DE61" s="35"/>
      <c r="DF61" s="35"/>
      <c r="DG61" s="35"/>
      <c r="DH61" s="35"/>
      <c r="DI61" s="35"/>
      <c r="DJ61" s="35"/>
      <c r="DK61" s="35"/>
      <c r="DL61" s="35"/>
      <c r="DM61" s="35"/>
      <c r="DN61" s="35"/>
      <c r="DO61" s="35"/>
      <c r="DP61" s="35"/>
      <c r="DQ61" s="35"/>
      <c r="DR61" s="35"/>
      <c r="DS61" s="35"/>
      <c r="DT61" s="35"/>
      <c r="DU61" s="35"/>
      <c r="DV61" s="35"/>
      <c r="DW61" s="35"/>
      <c r="DX61" s="35"/>
      <c r="DY61" s="35"/>
      <c r="DZ61" s="35"/>
      <c r="EA61" s="35"/>
      <c r="EB61" s="35"/>
      <c r="EC61" s="35"/>
      <c r="ED61" s="35"/>
      <c r="EE61" s="35"/>
      <c r="EF61" s="35"/>
      <c r="EG61" s="35"/>
      <c r="EH61" s="35"/>
      <c r="EI61" s="35"/>
      <c r="EJ61" s="35"/>
      <c r="EK61" s="35"/>
      <c r="EL61" s="35"/>
      <c r="EM61" s="35"/>
      <c r="EN61" s="35"/>
      <c r="EO61" s="35"/>
      <c r="EP61" s="35"/>
      <c r="EQ61" s="35"/>
      <c r="ER61" s="35"/>
      <c r="ES61" s="35"/>
      <c r="ET61" s="35"/>
      <c r="EU61" s="35"/>
      <c r="EV61" s="35"/>
      <c r="EW61" s="35"/>
      <c r="EX61" s="35"/>
      <c r="EY61" s="35"/>
      <c r="EZ61" s="35"/>
      <c r="FA61" s="35"/>
      <c r="FB61" s="35"/>
      <c r="FC61" s="35"/>
      <c r="FD61" s="35"/>
      <c r="FE61" s="35"/>
      <c r="FF61" s="35"/>
      <c r="FG61" s="35"/>
      <c r="FH61" s="35"/>
      <c r="FI61" s="35"/>
      <c r="FJ61" s="35"/>
      <c r="FK61" s="35"/>
      <c r="FL61" s="35"/>
      <c r="FM61" s="35"/>
      <c r="FN61" s="35"/>
      <c r="FO61" s="35"/>
      <c r="FP61" s="35"/>
      <c r="FQ61" s="35"/>
      <c r="FR61" s="35"/>
      <c r="FS61" s="35"/>
      <c r="FT61" s="35"/>
      <c r="FU61" s="35"/>
      <c r="FV61" s="35"/>
      <c r="FW61" s="35"/>
      <c r="FX61" s="35"/>
      <c r="FY61" s="35"/>
      <c r="FZ61" s="35"/>
      <c r="GA61" s="35"/>
      <c r="GB61" s="35"/>
      <c r="GC61" s="35"/>
      <c r="GD61" s="35"/>
      <c r="GE61" s="35"/>
      <c r="GF61" s="35"/>
      <c r="GG61" s="35"/>
      <c r="GH61" s="35"/>
      <c r="GI61" s="35"/>
      <c r="GJ61" s="35"/>
      <c r="GK61" s="35"/>
      <c r="GL61" s="35"/>
      <c r="GM61" s="35"/>
      <c r="GN61" s="35"/>
      <c r="GO61" s="35"/>
      <c r="GP61" s="35"/>
      <c r="GQ61" s="35"/>
      <c r="GR61" s="35"/>
      <c r="GS61" s="35"/>
      <c r="GT61" s="35"/>
      <c r="GU61" s="35"/>
      <c r="GV61" s="35"/>
      <c r="GW61" s="35"/>
      <c r="GX61" s="35"/>
      <c r="GY61" s="35"/>
      <c r="GZ61" s="35"/>
      <c r="HA61" s="35"/>
      <c r="HB61" s="35"/>
      <c r="HC61" s="35"/>
      <c r="HD61" s="35"/>
      <c r="HE61" s="35"/>
      <c r="HF61" s="35"/>
      <c r="HG61" s="35"/>
      <c r="HH61" s="35"/>
      <c r="HI61" s="35"/>
      <c r="HJ61" s="35"/>
      <c r="HK61" s="35"/>
      <c r="HL61" s="35"/>
      <c r="HM61" s="35"/>
      <c r="HN61" s="35"/>
      <c r="HO61" s="35"/>
      <c r="HP61" s="35"/>
      <c r="HQ61" s="35"/>
      <c r="HR61" s="35"/>
      <c r="HS61" s="35"/>
      <c r="HT61" s="35"/>
      <c r="HU61" s="35"/>
      <c r="HV61" s="35"/>
      <c r="HW61" s="35"/>
      <c r="HX61" s="35"/>
      <c r="HY61" s="35"/>
      <c r="HZ61" s="35"/>
      <c r="IA61" s="35"/>
      <c r="IB61" s="35"/>
      <c r="IC61" s="35"/>
      <c r="ID61" s="35"/>
      <c r="IE61" s="35"/>
      <c r="IF61" s="35"/>
      <c r="IG61" s="35"/>
      <c r="IH61" s="35"/>
      <c r="II61" s="35"/>
      <c r="IJ61" s="35"/>
      <c r="IK61" s="35"/>
      <c r="IL61" s="35"/>
      <c r="IM61" s="35"/>
      <c r="IN61" s="35"/>
      <c r="IO61" s="35"/>
    </row>
    <row r="62" spans="1:249" x14ac:dyDescent="0.25">
      <c r="A62" s="32" t="s">
        <v>187</v>
      </c>
      <c r="B62" s="34" t="s">
        <v>178</v>
      </c>
      <c r="C62" s="34" t="s">
        <v>178</v>
      </c>
      <c r="D62" s="34" t="s">
        <v>178</v>
      </c>
      <c r="E62" s="34" t="s">
        <v>178</v>
      </c>
      <c r="F62" s="34" t="s">
        <v>178</v>
      </c>
      <c r="G62" s="34" t="s">
        <v>178</v>
      </c>
      <c r="H62" s="34" t="s">
        <v>178</v>
      </c>
      <c r="I62" s="34" t="s">
        <v>178</v>
      </c>
      <c r="J62" s="34" t="s">
        <v>178</v>
      </c>
      <c r="K62" s="35"/>
      <c r="L62" s="35"/>
      <c r="M62" s="35"/>
      <c r="N62" s="35"/>
      <c r="O62" s="35"/>
      <c r="P62" s="35"/>
      <c r="Q62" s="35"/>
      <c r="R62" s="35"/>
      <c r="S62" s="35"/>
      <c r="T62" s="35"/>
      <c r="U62" s="35"/>
      <c r="V62" s="35"/>
      <c r="W62" s="35"/>
      <c r="X62" s="35"/>
      <c r="Y62" s="35"/>
      <c r="Z62" s="35"/>
      <c r="AA62" s="35"/>
      <c r="AB62" s="35"/>
      <c r="AC62" s="35"/>
      <c r="AD62" s="35"/>
      <c r="AE62" s="35"/>
      <c r="AF62" s="35"/>
      <c r="AG62" s="35"/>
      <c r="AH62" s="35"/>
      <c r="AI62" s="35"/>
      <c r="AJ62" s="35"/>
      <c r="AK62" s="35"/>
      <c r="AL62" s="35"/>
      <c r="AM62" s="35"/>
      <c r="AN62" s="35"/>
      <c r="AO62" s="35"/>
      <c r="AP62" s="35"/>
      <c r="AQ62" s="35"/>
      <c r="AR62" s="35"/>
      <c r="AS62" s="35"/>
      <c r="AT62" s="35"/>
      <c r="AU62" s="35"/>
      <c r="AV62" s="35"/>
      <c r="AW62" s="35"/>
      <c r="AX62" s="35"/>
      <c r="AY62" s="35"/>
      <c r="AZ62" s="35"/>
      <c r="BA62" s="35"/>
      <c r="BB62" s="35"/>
      <c r="BC62" s="35"/>
      <c r="BD62" s="35"/>
      <c r="BE62" s="35"/>
      <c r="BF62" s="35"/>
      <c r="BG62" s="35"/>
      <c r="BH62" s="35"/>
      <c r="BI62" s="35"/>
      <c r="BJ62" s="35"/>
      <c r="BK62" s="35"/>
      <c r="BL62" s="35"/>
      <c r="BM62" s="35"/>
      <c r="BN62" s="35"/>
      <c r="BO62" s="35"/>
      <c r="BP62" s="35"/>
      <c r="BQ62" s="35"/>
      <c r="BR62" s="35"/>
      <c r="BS62" s="35"/>
      <c r="BT62" s="35"/>
      <c r="BU62" s="35"/>
      <c r="BV62" s="35"/>
      <c r="BW62" s="35"/>
      <c r="BX62" s="35"/>
      <c r="BY62" s="35"/>
      <c r="BZ62" s="35"/>
      <c r="CA62" s="35"/>
      <c r="CB62" s="35"/>
      <c r="CC62" s="35"/>
      <c r="CD62" s="35"/>
      <c r="CE62" s="35"/>
      <c r="CF62" s="35"/>
      <c r="CG62" s="35"/>
      <c r="CH62" s="35"/>
      <c r="CI62" s="35"/>
      <c r="CJ62" s="35"/>
      <c r="CK62" s="35"/>
      <c r="CL62" s="35"/>
      <c r="CM62" s="35"/>
      <c r="CN62" s="35"/>
      <c r="CO62" s="35"/>
      <c r="CP62" s="35"/>
      <c r="CQ62" s="35"/>
      <c r="CR62" s="35"/>
      <c r="CS62" s="35"/>
      <c r="CT62" s="35"/>
      <c r="CU62" s="35"/>
      <c r="CV62" s="35"/>
      <c r="CW62" s="35"/>
      <c r="CX62" s="35"/>
      <c r="CY62" s="35"/>
      <c r="CZ62" s="35"/>
      <c r="DA62" s="35"/>
      <c r="DB62" s="35"/>
      <c r="DC62" s="35"/>
      <c r="DD62" s="35"/>
      <c r="DE62" s="35"/>
      <c r="DF62" s="35"/>
      <c r="DG62" s="35"/>
      <c r="DH62" s="35"/>
      <c r="DI62" s="35"/>
      <c r="DJ62" s="35"/>
      <c r="DK62" s="35"/>
      <c r="DL62" s="35"/>
      <c r="DM62" s="35"/>
      <c r="DN62" s="35"/>
      <c r="DO62" s="35"/>
      <c r="DP62" s="35"/>
      <c r="DQ62" s="35"/>
      <c r="DR62" s="35"/>
      <c r="DS62" s="35"/>
      <c r="DT62" s="35"/>
      <c r="DU62" s="35"/>
      <c r="DV62" s="35"/>
      <c r="DW62" s="35"/>
      <c r="DX62" s="35"/>
      <c r="DY62" s="35"/>
      <c r="DZ62" s="35"/>
      <c r="EA62" s="35"/>
      <c r="EB62" s="35"/>
      <c r="EC62" s="35"/>
      <c r="ED62" s="35"/>
      <c r="EE62" s="35"/>
      <c r="EF62" s="35"/>
      <c r="EG62" s="35"/>
      <c r="EH62" s="35"/>
      <c r="EI62" s="35"/>
      <c r="EJ62" s="35"/>
      <c r="EK62" s="35"/>
      <c r="EL62" s="35"/>
      <c r="EM62" s="35"/>
      <c r="EN62" s="35"/>
      <c r="EO62" s="35"/>
      <c r="EP62" s="35"/>
      <c r="EQ62" s="35"/>
      <c r="ER62" s="35"/>
      <c r="ES62" s="35"/>
      <c r="ET62" s="35"/>
      <c r="EU62" s="35"/>
      <c r="EV62" s="35"/>
      <c r="EW62" s="35"/>
      <c r="EX62" s="35"/>
      <c r="EY62" s="35"/>
      <c r="EZ62" s="35"/>
      <c r="FA62" s="35"/>
      <c r="FB62" s="35"/>
      <c r="FC62" s="35"/>
      <c r="FD62" s="35"/>
      <c r="FE62" s="35"/>
      <c r="FF62" s="35"/>
      <c r="FG62" s="35"/>
      <c r="FH62" s="35"/>
      <c r="FI62" s="35"/>
      <c r="FJ62" s="35"/>
      <c r="FK62" s="35"/>
      <c r="FL62" s="35"/>
      <c r="FM62" s="35"/>
      <c r="FN62" s="35"/>
      <c r="FO62" s="35"/>
      <c r="FP62" s="35"/>
      <c r="FQ62" s="35"/>
      <c r="FR62" s="35"/>
      <c r="FS62" s="35"/>
      <c r="FT62" s="35"/>
      <c r="FU62" s="35"/>
      <c r="FV62" s="35"/>
      <c r="FW62" s="35"/>
      <c r="FX62" s="35"/>
      <c r="FY62" s="35"/>
      <c r="FZ62" s="35"/>
      <c r="GA62" s="35"/>
      <c r="GB62" s="35"/>
      <c r="GC62" s="35"/>
      <c r="GD62" s="35"/>
      <c r="GE62" s="35"/>
      <c r="GF62" s="35"/>
      <c r="GG62" s="35"/>
      <c r="GH62" s="35"/>
      <c r="GI62" s="35"/>
      <c r="GJ62" s="35"/>
      <c r="GK62" s="35"/>
      <c r="GL62" s="35"/>
      <c r="GM62" s="35"/>
      <c r="GN62" s="35"/>
      <c r="GO62" s="35"/>
      <c r="GP62" s="35"/>
      <c r="GQ62" s="35"/>
      <c r="GR62" s="35"/>
      <c r="GS62" s="35"/>
      <c r="GT62" s="35"/>
      <c r="GU62" s="35"/>
      <c r="GV62" s="35"/>
      <c r="GW62" s="35"/>
      <c r="GX62" s="35"/>
      <c r="GY62" s="35"/>
      <c r="GZ62" s="35"/>
      <c r="HA62" s="35"/>
      <c r="HB62" s="35"/>
      <c r="HC62" s="35"/>
      <c r="HD62" s="35"/>
      <c r="HE62" s="35"/>
      <c r="HF62" s="35"/>
      <c r="HG62" s="35"/>
      <c r="HH62" s="35"/>
      <c r="HI62" s="35"/>
      <c r="HJ62" s="35"/>
      <c r="HK62" s="35"/>
      <c r="HL62" s="35"/>
      <c r="HM62" s="35"/>
      <c r="HN62" s="35"/>
      <c r="HO62" s="35"/>
      <c r="HP62" s="35"/>
      <c r="HQ62" s="35"/>
      <c r="HR62" s="35"/>
      <c r="HS62" s="35"/>
      <c r="HT62" s="35"/>
      <c r="HU62" s="35"/>
      <c r="HV62" s="35"/>
      <c r="HW62" s="35"/>
      <c r="HX62" s="35"/>
      <c r="HY62" s="35"/>
      <c r="HZ62" s="35"/>
      <c r="IA62" s="35"/>
      <c r="IB62" s="35"/>
      <c r="IC62" s="35"/>
      <c r="ID62" s="35"/>
      <c r="IE62" s="35"/>
      <c r="IF62" s="35"/>
      <c r="IG62" s="35"/>
      <c r="IH62" s="35"/>
      <c r="II62" s="35"/>
      <c r="IJ62" s="35"/>
      <c r="IK62" s="35"/>
      <c r="IL62" s="35"/>
      <c r="IM62" s="35"/>
      <c r="IN62" s="35"/>
      <c r="IO62" s="35"/>
    </row>
    <row r="63" spans="1:249" ht="25.5" x14ac:dyDescent="0.25">
      <c r="A63" s="32" t="s">
        <v>614</v>
      </c>
      <c r="B63" s="33" t="s">
        <v>236</v>
      </c>
      <c r="C63" s="34"/>
      <c r="D63" s="34" t="s">
        <v>240</v>
      </c>
      <c r="E63" s="36">
        <v>296</v>
      </c>
      <c r="F63" s="200">
        <f>G63+H63+I63</f>
        <v>1913918.86</v>
      </c>
      <c r="G63" s="189"/>
      <c r="H63" s="200">
        <v>1863300</v>
      </c>
      <c r="I63" s="200">
        <f>33818.86+16800</f>
        <v>50618.86</v>
      </c>
      <c r="J63" s="189">
        <v>16800</v>
      </c>
      <c r="K63" s="35"/>
      <c r="L63" s="35"/>
      <c r="M63" s="35"/>
      <c r="N63" s="35"/>
      <c r="O63" s="35"/>
      <c r="P63" s="35"/>
      <c r="Q63" s="35"/>
      <c r="R63" s="35"/>
      <c r="S63" s="35"/>
      <c r="T63" s="35"/>
      <c r="U63" s="35"/>
      <c r="V63" s="35"/>
      <c r="W63" s="35"/>
      <c r="X63" s="35"/>
      <c r="Y63" s="35"/>
      <c r="Z63" s="35"/>
      <c r="AA63" s="35"/>
      <c r="AB63" s="35"/>
      <c r="AC63" s="35"/>
      <c r="AD63" s="35"/>
      <c r="AE63" s="35"/>
      <c r="AF63" s="35"/>
      <c r="AG63" s="35"/>
      <c r="AH63" s="35"/>
      <c r="AI63" s="35"/>
      <c r="AJ63" s="35"/>
      <c r="AK63" s="35"/>
      <c r="AL63" s="35"/>
      <c r="AM63" s="35"/>
      <c r="AN63" s="35"/>
      <c r="AO63" s="35"/>
      <c r="AP63" s="35"/>
      <c r="AQ63" s="35"/>
      <c r="AR63" s="35"/>
      <c r="AS63" s="35"/>
      <c r="AT63" s="35"/>
      <c r="AU63" s="35"/>
      <c r="AV63" s="35"/>
      <c r="AW63" s="35"/>
      <c r="AX63" s="35"/>
      <c r="AY63" s="35"/>
      <c r="AZ63" s="35"/>
      <c r="BA63" s="35"/>
      <c r="BB63" s="35"/>
      <c r="BC63" s="35"/>
      <c r="BD63" s="35"/>
      <c r="BE63" s="35"/>
      <c r="BF63" s="35"/>
      <c r="BG63" s="35"/>
      <c r="BH63" s="35"/>
      <c r="BI63" s="35"/>
      <c r="BJ63" s="35"/>
      <c r="BK63" s="35"/>
      <c r="BL63" s="35"/>
      <c r="BM63" s="35"/>
      <c r="BN63" s="35"/>
      <c r="BO63" s="35"/>
      <c r="BP63" s="35"/>
      <c r="BQ63" s="35"/>
      <c r="BR63" s="35"/>
      <c r="BS63" s="35"/>
      <c r="BT63" s="35"/>
      <c r="BU63" s="35"/>
      <c r="BV63" s="35"/>
      <c r="BW63" s="35"/>
      <c r="BX63" s="35"/>
      <c r="BY63" s="35"/>
      <c r="BZ63" s="35"/>
      <c r="CA63" s="35"/>
      <c r="CB63" s="35"/>
      <c r="CC63" s="35"/>
      <c r="CD63" s="35"/>
      <c r="CE63" s="35"/>
      <c r="CF63" s="35"/>
      <c r="CG63" s="35"/>
      <c r="CH63" s="35"/>
      <c r="CI63" s="35"/>
      <c r="CJ63" s="35"/>
      <c r="CK63" s="35"/>
      <c r="CL63" s="35"/>
      <c r="CM63" s="35"/>
      <c r="CN63" s="35"/>
      <c r="CO63" s="35"/>
      <c r="CP63" s="35"/>
      <c r="CQ63" s="35"/>
      <c r="CR63" s="35"/>
      <c r="CS63" s="35"/>
      <c r="CT63" s="35"/>
      <c r="CU63" s="35"/>
      <c r="CV63" s="35"/>
      <c r="CW63" s="35"/>
      <c r="CX63" s="35"/>
      <c r="CY63" s="35"/>
      <c r="CZ63" s="35"/>
      <c r="DA63" s="35"/>
      <c r="DB63" s="35"/>
      <c r="DC63" s="35"/>
      <c r="DD63" s="35"/>
      <c r="DE63" s="35"/>
      <c r="DF63" s="35"/>
      <c r="DG63" s="35"/>
      <c r="DH63" s="35"/>
      <c r="DI63" s="35"/>
      <c r="DJ63" s="35"/>
      <c r="DK63" s="35"/>
      <c r="DL63" s="35"/>
      <c r="DM63" s="35"/>
      <c r="DN63" s="35"/>
      <c r="DO63" s="35"/>
      <c r="DP63" s="35"/>
      <c r="DQ63" s="35"/>
      <c r="DR63" s="35"/>
      <c r="DS63" s="35"/>
      <c r="DT63" s="35"/>
      <c r="DU63" s="35"/>
      <c r="DV63" s="35"/>
      <c r="DW63" s="35"/>
      <c r="DX63" s="35"/>
      <c r="DY63" s="35"/>
      <c r="DZ63" s="35"/>
      <c r="EA63" s="35"/>
      <c r="EB63" s="35"/>
      <c r="EC63" s="35"/>
      <c r="ED63" s="35"/>
      <c r="EE63" s="35"/>
      <c r="EF63" s="35"/>
      <c r="EG63" s="35"/>
      <c r="EH63" s="35"/>
      <c r="EI63" s="35"/>
      <c r="EJ63" s="35"/>
      <c r="EK63" s="35"/>
      <c r="EL63" s="35"/>
      <c r="EM63" s="35"/>
      <c r="EN63" s="35"/>
      <c r="EO63" s="35"/>
      <c r="EP63" s="35"/>
      <c r="EQ63" s="35"/>
      <c r="ER63" s="35"/>
      <c r="ES63" s="35"/>
      <c r="ET63" s="35"/>
      <c r="EU63" s="35"/>
      <c r="EV63" s="35"/>
      <c r="EW63" s="35"/>
      <c r="EX63" s="35"/>
      <c r="EY63" s="35"/>
      <c r="EZ63" s="35"/>
      <c r="FA63" s="35"/>
      <c r="FB63" s="35"/>
      <c r="FC63" s="35"/>
      <c r="FD63" s="35"/>
      <c r="FE63" s="35"/>
      <c r="FF63" s="35"/>
      <c r="FG63" s="35"/>
      <c r="FH63" s="35"/>
      <c r="FI63" s="35"/>
      <c r="FJ63" s="35"/>
      <c r="FK63" s="35"/>
      <c r="FL63" s="35"/>
      <c r="FM63" s="35"/>
      <c r="FN63" s="35"/>
      <c r="FO63" s="35"/>
      <c r="FP63" s="35"/>
      <c r="FQ63" s="35"/>
      <c r="FR63" s="35"/>
      <c r="FS63" s="35"/>
      <c r="FT63" s="35"/>
      <c r="FU63" s="35"/>
      <c r="FV63" s="35"/>
      <c r="FW63" s="35"/>
      <c r="FX63" s="35"/>
      <c r="FY63" s="35"/>
      <c r="FZ63" s="35"/>
      <c r="GA63" s="35"/>
      <c r="GB63" s="35"/>
      <c r="GC63" s="35"/>
      <c r="GD63" s="35"/>
      <c r="GE63" s="35"/>
      <c r="GF63" s="35"/>
      <c r="GG63" s="35"/>
      <c r="GH63" s="35"/>
      <c r="GI63" s="35"/>
      <c r="GJ63" s="35"/>
      <c r="GK63" s="35"/>
      <c r="GL63" s="35"/>
      <c r="GM63" s="35"/>
      <c r="GN63" s="35"/>
      <c r="GO63" s="35"/>
      <c r="GP63" s="35"/>
      <c r="GQ63" s="35"/>
      <c r="GR63" s="35"/>
      <c r="GS63" s="35"/>
      <c r="GT63" s="35"/>
      <c r="GU63" s="35"/>
      <c r="GV63" s="35"/>
      <c r="GW63" s="35"/>
      <c r="GX63" s="35"/>
      <c r="GY63" s="35"/>
      <c r="GZ63" s="35"/>
      <c r="HA63" s="35"/>
      <c r="HB63" s="35"/>
      <c r="HC63" s="35"/>
      <c r="HD63" s="35"/>
      <c r="HE63" s="35"/>
      <c r="HF63" s="35"/>
      <c r="HG63" s="35"/>
      <c r="HH63" s="35"/>
      <c r="HI63" s="35"/>
      <c r="HJ63" s="35"/>
      <c r="HK63" s="35"/>
      <c r="HL63" s="35"/>
      <c r="HM63" s="35"/>
      <c r="HN63" s="35"/>
      <c r="HO63" s="35"/>
      <c r="HP63" s="35"/>
      <c r="HQ63" s="35"/>
      <c r="HR63" s="35"/>
      <c r="HS63" s="35"/>
      <c r="HT63" s="35"/>
      <c r="HU63" s="35"/>
      <c r="HV63" s="35"/>
      <c r="HW63" s="35"/>
      <c r="HX63" s="35"/>
      <c r="HY63" s="35"/>
      <c r="HZ63" s="35"/>
      <c r="IA63" s="35"/>
      <c r="IB63" s="35"/>
      <c r="IC63" s="35"/>
      <c r="ID63" s="35"/>
      <c r="IE63" s="35"/>
      <c r="IF63" s="35"/>
      <c r="IG63" s="35"/>
      <c r="IH63" s="35"/>
      <c r="II63" s="35"/>
      <c r="IJ63" s="35"/>
      <c r="IK63" s="35"/>
      <c r="IL63" s="35"/>
      <c r="IM63" s="35"/>
      <c r="IN63" s="35"/>
      <c r="IO63" s="35"/>
    </row>
    <row r="64" spans="1:249" ht="51" x14ac:dyDescent="0.25">
      <c r="A64" s="32" t="s">
        <v>788</v>
      </c>
      <c r="B64" s="33" t="s">
        <v>787</v>
      </c>
      <c r="C64" s="34"/>
      <c r="D64" s="34" t="s">
        <v>240</v>
      </c>
      <c r="E64" s="36">
        <v>262</v>
      </c>
      <c r="F64" s="200">
        <f>G64+H64+I64+J64</f>
        <v>4000</v>
      </c>
      <c r="G64" s="189"/>
      <c r="H64" s="200"/>
      <c r="I64" s="189">
        <v>4000</v>
      </c>
      <c r="J64" s="189"/>
      <c r="K64" s="35"/>
      <c r="L64" s="35"/>
      <c r="M64" s="35"/>
      <c r="N64" s="35"/>
      <c r="O64" s="35"/>
      <c r="P64" s="35"/>
      <c r="Q64" s="35"/>
      <c r="R64" s="35"/>
      <c r="S64" s="35"/>
      <c r="T64" s="35"/>
      <c r="U64" s="35"/>
      <c r="V64" s="35"/>
      <c r="W64" s="35"/>
      <c r="X64" s="35"/>
      <c r="Y64" s="35"/>
      <c r="Z64" s="35"/>
      <c r="AA64" s="35"/>
      <c r="AB64" s="35"/>
      <c r="AC64" s="35"/>
      <c r="AD64" s="35"/>
      <c r="AE64" s="35"/>
      <c r="AF64" s="35"/>
      <c r="AG64" s="35"/>
      <c r="AH64" s="35"/>
      <c r="AI64" s="35"/>
      <c r="AJ64" s="35"/>
      <c r="AK64" s="35"/>
      <c r="AL64" s="35"/>
      <c r="AM64" s="35"/>
      <c r="AN64" s="35"/>
      <c r="AO64" s="35"/>
      <c r="AP64" s="35"/>
      <c r="AQ64" s="35"/>
      <c r="AR64" s="35"/>
      <c r="AS64" s="35"/>
      <c r="AT64" s="35"/>
      <c r="AU64" s="35"/>
      <c r="AV64" s="35"/>
      <c r="AW64" s="35"/>
      <c r="AX64" s="35"/>
      <c r="AY64" s="35"/>
      <c r="AZ64" s="35"/>
      <c r="BA64" s="35"/>
      <c r="BB64" s="35"/>
      <c r="BC64" s="35"/>
      <c r="BD64" s="35"/>
      <c r="BE64" s="35"/>
      <c r="BF64" s="35"/>
      <c r="BG64" s="35"/>
      <c r="BH64" s="35"/>
      <c r="BI64" s="35"/>
      <c r="BJ64" s="35"/>
      <c r="BK64" s="35"/>
      <c r="BL64" s="35"/>
      <c r="BM64" s="35"/>
      <c r="BN64" s="35"/>
      <c r="BO64" s="35"/>
      <c r="BP64" s="35"/>
      <c r="BQ64" s="35"/>
      <c r="BR64" s="35"/>
      <c r="BS64" s="35"/>
      <c r="BT64" s="35"/>
      <c r="BU64" s="35"/>
      <c r="BV64" s="35"/>
      <c r="BW64" s="35"/>
      <c r="BX64" s="35"/>
      <c r="BY64" s="35"/>
      <c r="BZ64" s="35"/>
      <c r="CA64" s="35"/>
      <c r="CB64" s="35"/>
      <c r="CC64" s="35"/>
      <c r="CD64" s="35"/>
      <c r="CE64" s="35"/>
      <c r="CF64" s="35"/>
      <c r="CG64" s="35"/>
      <c r="CH64" s="35"/>
      <c r="CI64" s="35"/>
      <c r="CJ64" s="35"/>
      <c r="CK64" s="35"/>
      <c r="CL64" s="35"/>
      <c r="CM64" s="35"/>
      <c r="CN64" s="35"/>
      <c r="CO64" s="35"/>
      <c r="CP64" s="35"/>
      <c r="CQ64" s="35"/>
      <c r="CR64" s="35"/>
      <c r="CS64" s="35"/>
      <c r="CT64" s="35"/>
      <c r="CU64" s="35"/>
      <c r="CV64" s="35"/>
      <c r="CW64" s="35"/>
      <c r="CX64" s="35"/>
      <c r="CY64" s="35"/>
      <c r="CZ64" s="35"/>
      <c r="DA64" s="35"/>
      <c r="DB64" s="35"/>
      <c r="DC64" s="35"/>
      <c r="DD64" s="35"/>
      <c r="DE64" s="35"/>
      <c r="DF64" s="35"/>
      <c r="DG64" s="35"/>
      <c r="DH64" s="35"/>
      <c r="DI64" s="35"/>
      <c r="DJ64" s="35"/>
      <c r="DK64" s="35"/>
      <c r="DL64" s="35"/>
      <c r="DM64" s="35"/>
      <c r="DN64" s="35"/>
      <c r="DO64" s="35"/>
      <c r="DP64" s="35"/>
      <c r="DQ64" s="35"/>
      <c r="DR64" s="35"/>
      <c r="DS64" s="35"/>
      <c r="DT64" s="35"/>
      <c r="DU64" s="35"/>
      <c r="DV64" s="35"/>
      <c r="DW64" s="35"/>
      <c r="DX64" s="35"/>
      <c r="DY64" s="35"/>
      <c r="DZ64" s="35"/>
      <c r="EA64" s="35"/>
      <c r="EB64" s="35"/>
      <c r="EC64" s="35"/>
      <c r="ED64" s="35"/>
      <c r="EE64" s="35"/>
      <c r="EF64" s="35"/>
      <c r="EG64" s="35"/>
      <c r="EH64" s="35"/>
      <c r="EI64" s="35"/>
      <c r="EJ64" s="35"/>
      <c r="EK64" s="35"/>
      <c r="EL64" s="35"/>
      <c r="EM64" s="35"/>
      <c r="EN64" s="35"/>
      <c r="EO64" s="35"/>
      <c r="EP64" s="35"/>
      <c r="EQ64" s="35"/>
      <c r="ER64" s="35"/>
      <c r="ES64" s="35"/>
      <c r="ET64" s="35"/>
      <c r="EU64" s="35"/>
      <c r="EV64" s="35"/>
      <c r="EW64" s="35"/>
      <c r="EX64" s="35"/>
      <c r="EY64" s="35"/>
      <c r="EZ64" s="35"/>
      <c r="FA64" s="35"/>
      <c r="FB64" s="35"/>
      <c r="FC64" s="35"/>
      <c r="FD64" s="35"/>
      <c r="FE64" s="35"/>
      <c r="FF64" s="35"/>
      <c r="FG64" s="35"/>
      <c r="FH64" s="35"/>
      <c r="FI64" s="35"/>
      <c r="FJ64" s="35"/>
      <c r="FK64" s="35"/>
      <c r="FL64" s="35"/>
      <c r="FM64" s="35"/>
      <c r="FN64" s="35"/>
      <c r="FO64" s="35"/>
      <c r="FP64" s="35"/>
      <c r="FQ64" s="35"/>
      <c r="FR64" s="35"/>
      <c r="FS64" s="35"/>
      <c r="FT64" s="35"/>
      <c r="FU64" s="35"/>
      <c r="FV64" s="35"/>
      <c r="FW64" s="35"/>
      <c r="FX64" s="35"/>
      <c r="FY64" s="35"/>
      <c r="FZ64" s="35"/>
      <c r="GA64" s="35"/>
      <c r="GB64" s="35"/>
      <c r="GC64" s="35"/>
      <c r="GD64" s="35"/>
      <c r="GE64" s="35"/>
      <c r="GF64" s="35"/>
      <c r="GG64" s="35"/>
      <c r="GH64" s="35"/>
      <c r="GI64" s="35"/>
      <c r="GJ64" s="35"/>
      <c r="GK64" s="35"/>
      <c r="GL64" s="35"/>
      <c r="GM64" s="35"/>
      <c r="GN64" s="35"/>
      <c r="GO64" s="35"/>
      <c r="GP64" s="35"/>
      <c r="GQ64" s="35"/>
      <c r="GR64" s="35"/>
      <c r="GS64" s="35"/>
      <c r="GT64" s="35"/>
      <c r="GU64" s="35"/>
      <c r="GV64" s="35"/>
      <c r="GW64" s="35"/>
      <c r="GX64" s="35"/>
      <c r="GY64" s="35"/>
      <c r="GZ64" s="35"/>
      <c r="HA64" s="35"/>
      <c r="HB64" s="35"/>
      <c r="HC64" s="35"/>
      <c r="HD64" s="35"/>
      <c r="HE64" s="35"/>
      <c r="HF64" s="35"/>
      <c r="HG64" s="35"/>
      <c r="HH64" s="35"/>
      <c r="HI64" s="35"/>
      <c r="HJ64" s="35"/>
      <c r="HK64" s="35"/>
      <c r="HL64" s="35"/>
      <c r="HM64" s="35"/>
      <c r="HN64" s="35"/>
      <c r="HO64" s="35"/>
      <c r="HP64" s="35"/>
      <c r="HQ64" s="35"/>
      <c r="HR64" s="35"/>
      <c r="HS64" s="35"/>
      <c r="HT64" s="35"/>
      <c r="HU64" s="35"/>
      <c r="HV64" s="35"/>
      <c r="HW64" s="35"/>
      <c r="HX64" s="35"/>
      <c r="HY64" s="35"/>
      <c r="HZ64" s="35"/>
      <c r="IA64" s="35"/>
      <c r="IB64" s="35"/>
      <c r="IC64" s="35"/>
      <c r="ID64" s="35"/>
      <c r="IE64" s="35"/>
      <c r="IF64" s="35"/>
      <c r="IG64" s="35"/>
      <c r="IH64" s="35"/>
      <c r="II64" s="35"/>
      <c r="IJ64" s="35"/>
      <c r="IK64" s="35"/>
      <c r="IL64" s="35"/>
      <c r="IM64" s="35"/>
      <c r="IN64" s="35"/>
      <c r="IO64" s="35"/>
    </row>
    <row r="65" spans="1:249" x14ac:dyDescent="0.25">
      <c r="A65" s="29" t="s">
        <v>241</v>
      </c>
      <c r="B65" s="30" t="s">
        <v>238</v>
      </c>
      <c r="C65" s="31" t="s">
        <v>243</v>
      </c>
      <c r="D65" s="31" t="s">
        <v>244</v>
      </c>
      <c r="E65" s="38">
        <v>296</v>
      </c>
      <c r="F65" s="188">
        <f>G65+H65+I65+J65</f>
        <v>0</v>
      </c>
      <c r="G65" s="188"/>
      <c r="H65" s="188"/>
      <c r="I65" s="188"/>
      <c r="J65" s="188"/>
      <c r="K65" s="35"/>
      <c r="L65" s="35"/>
      <c r="M65" s="35"/>
      <c r="N65" s="35"/>
      <c r="O65" s="35"/>
      <c r="P65" s="35"/>
      <c r="Q65" s="35"/>
      <c r="R65" s="35"/>
      <c r="S65" s="35"/>
      <c r="T65" s="35"/>
      <c r="U65" s="35"/>
      <c r="V65" s="35"/>
      <c r="W65" s="35"/>
      <c r="X65" s="35"/>
      <c r="Y65" s="35"/>
      <c r="Z65" s="35"/>
      <c r="AA65" s="35"/>
      <c r="AB65" s="35"/>
      <c r="AC65" s="35"/>
      <c r="AD65" s="35"/>
      <c r="AE65" s="35"/>
      <c r="AF65" s="35"/>
      <c r="AG65" s="35"/>
      <c r="AH65" s="35"/>
      <c r="AI65" s="35"/>
      <c r="AJ65" s="35"/>
      <c r="AK65" s="35"/>
      <c r="AL65" s="35"/>
      <c r="AM65" s="35"/>
      <c r="AN65" s="35"/>
      <c r="AO65" s="35"/>
      <c r="AP65" s="35"/>
      <c r="AQ65" s="35"/>
      <c r="AR65" s="35"/>
      <c r="AS65" s="35"/>
      <c r="AT65" s="35"/>
      <c r="AU65" s="35"/>
      <c r="AV65" s="35"/>
      <c r="AW65" s="35"/>
      <c r="AX65" s="35"/>
      <c r="AY65" s="35"/>
      <c r="AZ65" s="35"/>
      <c r="BA65" s="35"/>
      <c r="BB65" s="35"/>
      <c r="BC65" s="35"/>
      <c r="BD65" s="35"/>
      <c r="BE65" s="35"/>
      <c r="BF65" s="35"/>
      <c r="BG65" s="35"/>
      <c r="BH65" s="35"/>
      <c r="BI65" s="35"/>
      <c r="BJ65" s="35"/>
      <c r="BK65" s="35"/>
      <c r="BL65" s="35"/>
      <c r="BM65" s="35"/>
      <c r="BN65" s="35"/>
      <c r="BO65" s="35"/>
      <c r="BP65" s="35"/>
      <c r="BQ65" s="35"/>
      <c r="BR65" s="35"/>
      <c r="BS65" s="35"/>
      <c r="BT65" s="35"/>
      <c r="BU65" s="35"/>
      <c r="BV65" s="35"/>
      <c r="BW65" s="35"/>
      <c r="BX65" s="35"/>
      <c r="BY65" s="35"/>
      <c r="BZ65" s="35"/>
      <c r="CA65" s="35"/>
      <c r="CB65" s="35"/>
      <c r="CC65" s="35"/>
      <c r="CD65" s="35"/>
      <c r="CE65" s="35"/>
      <c r="CF65" s="35"/>
      <c r="CG65" s="35"/>
      <c r="CH65" s="35"/>
      <c r="CI65" s="35"/>
      <c r="CJ65" s="35"/>
      <c r="CK65" s="35"/>
      <c r="CL65" s="35"/>
      <c r="CM65" s="35"/>
      <c r="CN65" s="35"/>
      <c r="CO65" s="35"/>
      <c r="CP65" s="35"/>
      <c r="CQ65" s="35"/>
      <c r="CR65" s="35"/>
      <c r="CS65" s="35"/>
      <c r="CT65" s="35"/>
      <c r="CU65" s="35"/>
      <c r="CV65" s="35"/>
      <c r="CW65" s="35"/>
      <c r="CX65" s="35"/>
      <c r="CY65" s="35"/>
      <c r="CZ65" s="35"/>
      <c r="DA65" s="35"/>
      <c r="DB65" s="35"/>
      <c r="DC65" s="35"/>
      <c r="DD65" s="35"/>
      <c r="DE65" s="35"/>
      <c r="DF65" s="35"/>
      <c r="DG65" s="35"/>
      <c r="DH65" s="35"/>
      <c r="DI65" s="35"/>
      <c r="DJ65" s="35"/>
      <c r="DK65" s="35"/>
      <c r="DL65" s="35"/>
      <c r="DM65" s="35"/>
      <c r="DN65" s="35"/>
      <c r="DO65" s="35"/>
      <c r="DP65" s="35"/>
      <c r="DQ65" s="35"/>
      <c r="DR65" s="35"/>
      <c r="DS65" s="35"/>
      <c r="DT65" s="35"/>
      <c r="DU65" s="35"/>
      <c r="DV65" s="35"/>
      <c r="DW65" s="35"/>
      <c r="DX65" s="35"/>
      <c r="DY65" s="35"/>
      <c r="DZ65" s="35"/>
      <c r="EA65" s="35"/>
      <c r="EB65" s="35"/>
      <c r="EC65" s="35"/>
      <c r="ED65" s="35"/>
      <c r="EE65" s="35"/>
      <c r="EF65" s="35"/>
      <c r="EG65" s="35"/>
      <c r="EH65" s="35"/>
      <c r="EI65" s="35"/>
      <c r="EJ65" s="35"/>
      <c r="EK65" s="35"/>
      <c r="EL65" s="35"/>
      <c r="EM65" s="35"/>
      <c r="EN65" s="35"/>
      <c r="EO65" s="35"/>
      <c r="EP65" s="35"/>
      <c r="EQ65" s="35"/>
      <c r="ER65" s="35"/>
      <c r="ES65" s="35"/>
      <c r="ET65" s="35"/>
      <c r="EU65" s="35"/>
      <c r="EV65" s="35"/>
      <c r="EW65" s="35"/>
      <c r="EX65" s="35"/>
      <c r="EY65" s="35"/>
      <c r="EZ65" s="35"/>
      <c r="FA65" s="35"/>
      <c r="FB65" s="35"/>
      <c r="FC65" s="35"/>
      <c r="FD65" s="35"/>
      <c r="FE65" s="35"/>
      <c r="FF65" s="35"/>
      <c r="FG65" s="35"/>
      <c r="FH65" s="35"/>
      <c r="FI65" s="35"/>
      <c r="FJ65" s="35"/>
      <c r="FK65" s="35"/>
      <c r="FL65" s="35"/>
      <c r="FM65" s="35"/>
      <c r="FN65" s="35"/>
      <c r="FO65" s="35"/>
      <c r="FP65" s="35"/>
      <c r="FQ65" s="35"/>
      <c r="FR65" s="35"/>
      <c r="FS65" s="35"/>
      <c r="FT65" s="35"/>
      <c r="FU65" s="35"/>
      <c r="FV65" s="35"/>
      <c r="FW65" s="35"/>
      <c r="FX65" s="35"/>
      <c r="FY65" s="35"/>
      <c r="FZ65" s="35"/>
      <c r="GA65" s="35"/>
      <c r="GB65" s="35"/>
      <c r="GC65" s="35"/>
      <c r="GD65" s="35"/>
      <c r="GE65" s="35"/>
      <c r="GF65" s="35"/>
      <c r="GG65" s="35"/>
      <c r="GH65" s="35"/>
      <c r="GI65" s="35"/>
      <c r="GJ65" s="35"/>
      <c r="GK65" s="35"/>
      <c r="GL65" s="35"/>
      <c r="GM65" s="35"/>
      <c r="GN65" s="35"/>
      <c r="GO65" s="35"/>
      <c r="GP65" s="35"/>
      <c r="GQ65" s="35"/>
      <c r="GR65" s="35"/>
      <c r="GS65" s="35"/>
      <c r="GT65" s="35"/>
      <c r="GU65" s="35"/>
      <c r="GV65" s="35"/>
      <c r="GW65" s="35"/>
      <c r="GX65" s="35"/>
      <c r="GY65" s="35"/>
      <c r="GZ65" s="35"/>
      <c r="HA65" s="35"/>
      <c r="HB65" s="35"/>
      <c r="HC65" s="35"/>
      <c r="HD65" s="35"/>
      <c r="HE65" s="35"/>
      <c r="HF65" s="35"/>
      <c r="HG65" s="35"/>
      <c r="HH65" s="35"/>
      <c r="HI65" s="35"/>
      <c r="HJ65" s="35"/>
      <c r="HK65" s="35"/>
      <c r="HL65" s="35"/>
      <c r="HM65" s="35"/>
      <c r="HN65" s="35"/>
      <c r="HO65" s="35"/>
      <c r="HP65" s="35"/>
      <c r="HQ65" s="35"/>
      <c r="HR65" s="35"/>
      <c r="HS65" s="35"/>
      <c r="HT65" s="35"/>
      <c r="HU65" s="35"/>
      <c r="HV65" s="35"/>
      <c r="HW65" s="35"/>
      <c r="HX65" s="35"/>
      <c r="HY65" s="35"/>
      <c r="HZ65" s="35"/>
      <c r="IA65" s="35"/>
      <c r="IB65" s="35"/>
      <c r="IC65" s="35"/>
      <c r="ID65" s="35"/>
      <c r="IE65" s="35"/>
      <c r="IF65" s="35"/>
      <c r="IG65" s="35"/>
      <c r="IH65" s="35"/>
      <c r="II65" s="35"/>
      <c r="IJ65" s="35"/>
      <c r="IK65" s="35"/>
      <c r="IL65" s="35"/>
      <c r="IM65" s="35"/>
      <c r="IN65" s="35"/>
      <c r="IO65" s="35"/>
    </row>
    <row r="66" spans="1:249" x14ac:dyDescent="0.25">
      <c r="A66" s="29" t="s">
        <v>245</v>
      </c>
      <c r="B66" s="30" t="s">
        <v>242</v>
      </c>
      <c r="C66" s="31"/>
      <c r="D66" s="31" t="s">
        <v>247</v>
      </c>
      <c r="E66" s="38">
        <v>296</v>
      </c>
      <c r="F66" s="188">
        <f>G66+H66+I66+J66</f>
        <v>0</v>
      </c>
      <c r="G66" s="188"/>
      <c r="H66" s="188"/>
      <c r="I66" s="188"/>
      <c r="J66" s="188"/>
      <c r="K66" s="35"/>
      <c r="L66" s="35"/>
      <c r="M66" s="35"/>
      <c r="N66" s="35"/>
      <c r="O66" s="35"/>
      <c r="P66" s="35"/>
      <c r="Q66" s="35"/>
      <c r="R66" s="35"/>
      <c r="S66" s="35"/>
      <c r="T66" s="35"/>
      <c r="U66" s="35"/>
      <c r="V66" s="35"/>
      <c r="W66" s="35"/>
      <c r="X66" s="35"/>
      <c r="Y66" s="35"/>
      <c r="Z66" s="35"/>
      <c r="AA66" s="35"/>
      <c r="AB66" s="35"/>
      <c r="AC66" s="35"/>
      <c r="AD66" s="35"/>
      <c r="AE66" s="35"/>
      <c r="AF66" s="35"/>
      <c r="AG66" s="35"/>
      <c r="AH66" s="35"/>
      <c r="AI66" s="35"/>
      <c r="AJ66" s="35"/>
      <c r="AK66" s="35"/>
      <c r="AL66" s="35"/>
      <c r="AM66" s="35"/>
      <c r="AN66" s="35"/>
      <c r="AO66" s="35"/>
      <c r="AP66" s="35"/>
      <c r="AQ66" s="35"/>
      <c r="AR66" s="35"/>
      <c r="AS66" s="35"/>
      <c r="AT66" s="35"/>
      <c r="AU66" s="35"/>
      <c r="AV66" s="35"/>
      <c r="AW66" s="35"/>
      <c r="AX66" s="35"/>
      <c r="AY66" s="35"/>
      <c r="AZ66" s="35"/>
      <c r="BA66" s="35"/>
      <c r="BB66" s="35"/>
      <c r="BC66" s="35"/>
      <c r="BD66" s="35"/>
      <c r="BE66" s="35"/>
      <c r="BF66" s="35"/>
      <c r="BG66" s="35"/>
      <c r="BH66" s="35"/>
      <c r="BI66" s="35"/>
      <c r="BJ66" s="35"/>
      <c r="BK66" s="35"/>
      <c r="BL66" s="35"/>
      <c r="BM66" s="35"/>
      <c r="BN66" s="35"/>
      <c r="BO66" s="35"/>
      <c r="BP66" s="35"/>
      <c r="BQ66" s="35"/>
      <c r="BR66" s="35"/>
      <c r="BS66" s="35"/>
      <c r="BT66" s="35"/>
      <c r="BU66" s="35"/>
      <c r="BV66" s="35"/>
      <c r="BW66" s="35"/>
      <c r="BX66" s="35"/>
      <c r="BY66" s="35"/>
      <c r="BZ66" s="35"/>
      <c r="CA66" s="35"/>
      <c r="CB66" s="35"/>
      <c r="CC66" s="35"/>
      <c r="CD66" s="35"/>
      <c r="CE66" s="35"/>
      <c r="CF66" s="35"/>
      <c r="CG66" s="35"/>
      <c r="CH66" s="35"/>
      <c r="CI66" s="35"/>
      <c r="CJ66" s="35"/>
      <c r="CK66" s="35"/>
      <c r="CL66" s="35"/>
      <c r="CM66" s="35"/>
      <c r="CN66" s="35"/>
      <c r="CO66" s="35"/>
      <c r="CP66" s="35"/>
      <c r="CQ66" s="35"/>
      <c r="CR66" s="35"/>
      <c r="CS66" s="35"/>
      <c r="CT66" s="35"/>
      <c r="CU66" s="35"/>
      <c r="CV66" s="35"/>
      <c r="CW66" s="35"/>
      <c r="CX66" s="35"/>
      <c r="CY66" s="35"/>
      <c r="CZ66" s="35"/>
      <c r="DA66" s="35"/>
      <c r="DB66" s="35"/>
      <c r="DC66" s="35"/>
      <c r="DD66" s="35"/>
      <c r="DE66" s="35"/>
      <c r="DF66" s="35"/>
      <c r="DG66" s="35"/>
      <c r="DH66" s="35"/>
      <c r="DI66" s="35"/>
      <c r="DJ66" s="35"/>
      <c r="DK66" s="35"/>
      <c r="DL66" s="35"/>
      <c r="DM66" s="35"/>
      <c r="DN66" s="35"/>
      <c r="DO66" s="35"/>
      <c r="DP66" s="35"/>
      <c r="DQ66" s="35"/>
      <c r="DR66" s="35"/>
      <c r="DS66" s="35"/>
      <c r="DT66" s="35"/>
      <c r="DU66" s="35"/>
      <c r="DV66" s="35"/>
      <c r="DW66" s="35"/>
      <c r="DX66" s="35"/>
      <c r="DY66" s="35"/>
      <c r="DZ66" s="35"/>
      <c r="EA66" s="35"/>
      <c r="EB66" s="35"/>
      <c r="EC66" s="35"/>
      <c r="ED66" s="35"/>
      <c r="EE66" s="35"/>
      <c r="EF66" s="35"/>
      <c r="EG66" s="35"/>
      <c r="EH66" s="35"/>
      <c r="EI66" s="35"/>
      <c r="EJ66" s="35"/>
      <c r="EK66" s="35"/>
      <c r="EL66" s="35"/>
      <c r="EM66" s="35"/>
      <c r="EN66" s="35"/>
      <c r="EO66" s="35"/>
      <c r="EP66" s="35"/>
      <c r="EQ66" s="35"/>
      <c r="ER66" s="35"/>
      <c r="ES66" s="35"/>
      <c r="ET66" s="35"/>
      <c r="EU66" s="35"/>
      <c r="EV66" s="35"/>
      <c r="EW66" s="35"/>
      <c r="EX66" s="35"/>
      <c r="EY66" s="35"/>
      <c r="EZ66" s="35"/>
      <c r="FA66" s="35"/>
      <c r="FB66" s="35"/>
      <c r="FC66" s="35"/>
      <c r="FD66" s="35"/>
      <c r="FE66" s="35"/>
      <c r="FF66" s="35"/>
      <c r="FG66" s="35"/>
      <c r="FH66" s="35"/>
      <c r="FI66" s="35"/>
      <c r="FJ66" s="35"/>
      <c r="FK66" s="35"/>
      <c r="FL66" s="35"/>
      <c r="FM66" s="35"/>
      <c r="FN66" s="35"/>
      <c r="FO66" s="35"/>
      <c r="FP66" s="35"/>
      <c r="FQ66" s="35"/>
      <c r="FR66" s="35"/>
      <c r="FS66" s="35"/>
      <c r="FT66" s="35"/>
      <c r="FU66" s="35"/>
      <c r="FV66" s="35"/>
      <c r="FW66" s="35"/>
      <c r="FX66" s="35"/>
      <c r="FY66" s="35"/>
      <c r="FZ66" s="35"/>
      <c r="GA66" s="35"/>
      <c r="GB66" s="35"/>
      <c r="GC66" s="35"/>
      <c r="GD66" s="35"/>
      <c r="GE66" s="35"/>
      <c r="GF66" s="35"/>
      <c r="GG66" s="35"/>
      <c r="GH66" s="35"/>
      <c r="GI66" s="35"/>
      <c r="GJ66" s="35"/>
      <c r="GK66" s="35"/>
      <c r="GL66" s="35"/>
      <c r="GM66" s="35"/>
      <c r="GN66" s="35"/>
      <c r="GO66" s="35"/>
      <c r="GP66" s="35"/>
      <c r="GQ66" s="35"/>
      <c r="GR66" s="35"/>
      <c r="GS66" s="35"/>
      <c r="GT66" s="35"/>
      <c r="GU66" s="35"/>
      <c r="GV66" s="35"/>
      <c r="GW66" s="35"/>
      <c r="GX66" s="35"/>
      <c r="GY66" s="35"/>
      <c r="GZ66" s="35"/>
      <c r="HA66" s="35"/>
      <c r="HB66" s="35"/>
      <c r="HC66" s="35"/>
      <c r="HD66" s="35"/>
      <c r="HE66" s="35"/>
      <c r="HF66" s="35"/>
      <c r="HG66" s="35"/>
      <c r="HH66" s="35"/>
      <c r="HI66" s="35"/>
      <c r="HJ66" s="35"/>
      <c r="HK66" s="35"/>
      <c r="HL66" s="35"/>
      <c r="HM66" s="35"/>
      <c r="HN66" s="35"/>
      <c r="HO66" s="35"/>
      <c r="HP66" s="35"/>
      <c r="HQ66" s="35"/>
      <c r="HR66" s="35"/>
      <c r="HS66" s="35"/>
      <c r="HT66" s="35"/>
      <c r="HU66" s="35"/>
      <c r="HV66" s="35"/>
      <c r="HW66" s="35"/>
      <c r="HX66" s="35"/>
      <c r="HY66" s="35"/>
      <c r="HZ66" s="35"/>
      <c r="IA66" s="35"/>
      <c r="IB66" s="35"/>
      <c r="IC66" s="35"/>
      <c r="ID66" s="35"/>
      <c r="IE66" s="35"/>
      <c r="IF66" s="35"/>
      <c r="IG66" s="35"/>
      <c r="IH66" s="35"/>
      <c r="II66" s="35"/>
      <c r="IJ66" s="35"/>
      <c r="IK66" s="35"/>
      <c r="IL66" s="35"/>
      <c r="IM66" s="35"/>
      <c r="IN66" s="35"/>
      <c r="IO66" s="35"/>
    </row>
    <row r="67" spans="1:249" ht="38.25" x14ac:dyDescent="0.25">
      <c r="A67" s="29" t="s">
        <v>291</v>
      </c>
      <c r="B67" s="30" t="s">
        <v>246</v>
      </c>
      <c r="C67" s="31"/>
      <c r="D67" s="31" t="s">
        <v>299</v>
      </c>
      <c r="E67" s="279" t="s">
        <v>178</v>
      </c>
      <c r="F67" s="279">
        <f>G67+H67+I67+J67</f>
        <v>0</v>
      </c>
      <c r="G67" s="279">
        <f>G69</f>
        <v>0</v>
      </c>
      <c r="H67" s="279">
        <f>H69</f>
        <v>0</v>
      </c>
      <c r="I67" s="279">
        <f>I69</f>
        <v>0</v>
      </c>
      <c r="J67" s="279">
        <f>J69</f>
        <v>0</v>
      </c>
      <c r="K67" s="35"/>
      <c r="L67" s="35"/>
      <c r="M67" s="35"/>
      <c r="N67" s="35"/>
      <c r="O67" s="35"/>
      <c r="P67" s="35"/>
      <c r="Q67" s="35"/>
      <c r="R67" s="35"/>
      <c r="S67" s="35"/>
      <c r="T67" s="35"/>
      <c r="U67" s="35"/>
      <c r="V67" s="35"/>
      <c r="W67" s="35"/>
      <c r="X67" s="35"/>
      <c r="Y67" s="35"/>
      <c r="Z67" s="35"/>
      <c r="AA67" s="35"/>
      <c r="AB67" s="35"/>
      <c r="AC67" s="35"/>
      <c r="AD67" s="35"/>
      <c r="AE67" s="35"/>
      <c r="AF67" s="35"/>
      <c r="AG67" s="35"/>
      <c r="AH67" s="35"/>
      <c r="AI67" s="35"/>
      <c r="AJ67" s="35"/>
      <c r="AK67" s="35"/>
      <c r="AL67" s="35"/>
      <c r="AM67" s="35"/>
      <c r="AN67" s="35"/>
      <c r="AO67" s="35"/>
      <c r="AP67" s="35"/>
      <c r="AQ67" s="35"/>
      <c r="AR67" s="35"/>
      <c r="AS67" s="35"/>
      <c r="AT67" s="35"/>
      <c r="AU67" s="35"/>
      <c r="AV67" s="35"/>
      <c r="AW67" s="35"/>
      <c r="AX67" s="35"/>
      <c r="AY67" s="35"/>
      <c r="AZ67" s="35"/>
      <c r="BA67" s="35"/>
      <c r="BB67" s="35"/>
      <c r="BC67" s="35"/>
      <c r="BD67" s="35"/>
      <c r="BE67" s="35"/>
      <c r="BF67" s="35"/>
      <c r="BG67" s="35"/>
      <c r="BH67" s="35"/>
      <c r="BI67" s="35"/>
      <c r="BJ67" s="35"/>
      <c r="BK67" s="35"/>
      <c r="BL67" s="35"/>
      <c r="BM67" s="35"/>
      <c r="BN67" s="35"/>
      <c r="BO67" s="35"/>
      <c r="BP67" s="35"/>
      <c r="BQ67" s="35"/>
      <c r="BR67" s="35"/>
      <c r="BS67" s="35"/>
      <c r="BT67" s="35"/>
      <c r="BU67" s="35"/>
      <c r="BV67" s="35"/>
      <c r="BW67" s="35"/>
      <c r="BX67" s="35"/>
      <c r="BY67" s="35"/>
      <c r="BZ67" s="35"/>
      <c r="CA67" s="35"/>
      <c r="CB67" s="35"/>
      <c r="CC67" s="35"/>
      <c r="CD67" s="35"/>
      <c r="CE67" s="35"/>
      <c r="CF67" s="35"/>
      <c r="CG67" s="35"/>
      <c r="CH67" s="35"/>
      <c r="CI67" s="35"/>
      <c r="CJ67" s="35"/>
      <c r="CK67" s="35"/>
      <c r="CL67" s="35"/>
      <c r="CM67" s="35"/>
      <c r="CN67" s="35"/>
      <c r="CO67" s="35"/>
      <c r="CP67" s="35"/>
      <c r="CQ67" s="35"/>
      <c r="CR67" s="35"/>
      <c r="CS67" s="35"/>
      <c r="CT67" s="35"/>
      <c r="CU67" s="35"/>
      <c r="CV67" s="35"/>
      <c r="CW67" s="35"/>
      <c r="CX67" s="35"/>
      <c r="CY67" s="35"/>
      <c r="CZ67" s="35"/>
      <c r="DA67" s="35"/>
      <c r="DB67" s="35"/>
      <c r="DC67" s="35"/>
      <c r="DD67" s="35"/>
      <c r="DE67" s="35"/>
      <c r="DF67" s="35"/>
      <c r="DG67" s="35"/>
      <c r="DH67" s="35"/>
      <c r="DI67" s="35"/>
      <c r="DJ67" s="35"/>
      <c r="DK67" s="35"/>
      <c r="DL67" s="35"/>
      <c r="DM67" s="35"/>
      <c r="DN67" s="35"/>
      <c r="DO67" s="35"/>
      <c r="DP67" s="35"/>
      <c r="DQ67" s="35"/>
      <c r="DR67" s="35"/>
      <c r="DS67" s="35"/>
      <c r="DT67" s="35"/>
      <c r="DU67" s="35"/>
      <c r="DV67" s="35"/>
      <c r="DW67" s="35"/>
      <c r="DX67" s="35"/>
      <c r="DY67" s="35"/>
      <c r="DZ67" s="35"/>
      <c r="EA67" s="35"/>
      <c r="EB67" s="35"/>
      <c r="EC67" s="35"/>
      <c r="ED67" s="35"/>
      <c r="EE67" s="35"/>
      <c r="EF67" s="35"/>
      <c r="EG67" s="35"/>
      <c r="EH67" s="35"/>
      <c r="EI67" s="35"/>
      <c r="EJ67" s="35"/>
      <c r="EK67" s="35"/>
      <c r="EL67" s="35"/>
      <c r="EM67" s="35"/>
      <c r="EN67" s="35"/>
      <c r="EO67" s="35"/>
      <c r="EP67" s="35"/>
      <c r="EQ67" s="35"/>
      <c r="ER67" s="35"/>
      <c r="ES67" s="35"/>
      <c r="ET67" s="35"/>
      <c r="EU67" s="35"/>
      <c r="EV67" s="35"/>
      <c r="EW67" s="35"/>
      <c r="EX67" s="35"/>
      <c r="EY67" s="35"/>
      <c r="EZ67" s="35"/>
      <c r="FA67" s="35"/>
      <c r="FB67" s="35"/>
      <c r="FC67" s="35"/>
      <c r="FD67" s="35"/>
      <c r="FE67" s="35"/>
      <c r="FF67" s="35"/>
      <c r="FG67" s="35"/>
      <c r="FH67" s="35"/>
      <c r="FI67" s="35"/>
      <c r="FJ67" s="35"/>
      <c r="FK67" s="35"/>
      <c r="FL67" s="35"/>
      <c r="FM67" s="35"/>
      <c r="FN67" s="35"/>
      <c r="FO67" s="35"/>
      <c r="FP67" s="35"/>
      <c r="FQ67" s="35"/>
      <c r="FR67" s="35"/>
      <c r="FS67" s="35"/>
      <c r="FT67" s="35"/>
      <c r="FU67" s="35"/>
      <c r="FV67" s="35"/>
      <c r="FW67" s="35"/>
      <c r="FX67" s="35"/>
      <c r="FY67" s="35"/>
      <c r="FZ67" s="35"/>
      <c r="GA67" s="35"/>
      <c r="GB67" s="35"/>
      <c r="GC67" s="35"/>
      <c r="GD67" s="35"/>
      <c r="GE67" s="35"/>
      <c r="GF67" s="35"/>
      <c r="GG67" s="35"/>
      <c r="GH67" s="35"/>
      <c r="GI67" s="35"/>
      <c r="GJ67" s="35"/>
      <c r="GK67" s="35"/>
      <c r="GL67" s="35"/>
      <c r="GM67" s="35"/>
      <c r="GN67" s="35"/>
      <c r="GO67" s="35"/>
      <c r="GP67" s="35"/>
      <c r="GQ67" s="35"/>
      <c r="GR67" s="35"/>
      <c r="GS67" s="35"/>
      <c r="GT67" s="35"/>
      <c r="GU67" s="35"/>
      <c r="GV67" s="35"/>
      <c r="GW67" s="35"/>
      <c r="GX67" s="35"/>
      <c r="GY67" s="35"/>
      <c r="GZ67" s="35"/>
      <c r="HA67" s="35"/>
      <c r="HB67" s="35"/>
      <c r="HC67" s="35"/>
      <c r="HD67" s="35"/>
      <c r="HE67" s="35"/>
      <c r="HF67" s="35"/>
      <c r="HG67" s="35"/>
      <c r="HH67" s="35"/>
      <c r="HI67" s="35"/>
      <c r="HJ67" s="35"/>
      <c r="HK67" s="35"/>
      <c r="HL67" s="35"/>
      <c r="HM67" s="35"/>
      <c r="HN67" s="35"/>
      <c r="HO67" s="35"/>
      <c r="HP67" s="35"/>
      <c r="HQ67" s="35"/>
      <c r="HR67" s="35"/>
      <c r="HS67" s="35"/>
      <c r="HT67" s="35"/>
      <c r="HU67" s="35"/>
      <c r="HV67" s="35"/>
      <c r="HW67" s="35"/>
      <c r="HX67" s="35"/>
      <c r="HY67" s="35"/>
      <c r="HZ67" s="35"/>
      <c r="IA67" s="35"/>
      <c r="IB67" s="35"/>
      <c r="IC67" s="35"/>
      <c r="ID67" s="35"/>
      <c r="IE67" s="35"/>
      <c r="IF67" s="35"/>
      <c r="IG67" s="35"/>
      <c r="IH67" s="35"/>
      <c r="II67" s="35"/>
      <c r="IJ67" s="35"/>
      <c r="IK67" s="35"/>
      <c r="IL67" s="35"/>
      <c r="IM67" s="35"/>
      <c r="IN67" s="35"/>
      <c r="IO67" s="35"/>
    </row>
    <row r="68" spans="1:249" x14ac:dyDescent="0.25">
      <c r="A68" s="27" t="s">
        <v>1</v>
      </c>
      <c r="B68" s="274" t="s">
        <v>178</v>
      </c>
      <c r="C68" s="277" t="s">
        <v>178</v>
      </c>
      <c r="D68" s="277" t="s">
        <v>178</v>
      </c>
      <c r="E68" s="277" t="s">
        <v>178</v>
      </c>
      <c r="F68" s="277"/>
      <c r="G68" s="277"/>
      <c r="H68" s="277"/>
      <c r="I68" s="277"/>
      <c r="J68" s="277"/>
      <c r="K68" s="35"/>
      <c r="L68" s="35"/>
      <c r="M68" s="35"/>
      <c r="N68" s="35"/>
      <c r="O68" s="35"/>
      <c r="P68" s="35"/>
      <c r="Q68" s="35"/>
      <c r="R68" s="35"/>
      <c r="S68" s="35"/>
      <c r="T68" s="35"/>
      <c r="U68" s="35"/>
      <c r="V68" s="35"/>
      <c r="W68" s="35"/>
      <c r="X68" s="35"/>
      <c r="Y68" s="35"/>
      <c r="Z68" s="35"/>
      <c r="AA68" s="35"/>
      <c r="AB68" s="35"/>
      <c r="AC68" s="35"/>
      <c r="AD68" s="35"/>
      <c r="AE68" s="35"/>
      <c r="AF68" s="35"/>
      <c r="AG68" s="35"/>
      <c r="AH68" s="35"/>
      <c r="AI68" s="35"/>
      <c r="AJ68" s="35"/>
      <c r="AK68" s="35"/>
      <c r="AL68" s="35"/>
      <c r="AM68" s="35"/>
      <c r="AN68" s="35"/>
      <c r="AO68" s="35"/>
      <c r="AP68" s="35"/>
      <c r="AQ68" s="35"/>
      <c r="AR68" s="35"/>
      <c r="AS68" s="35"/>
      <c r="AT68" s="35"/>
      <c r="AU68" s="35"/>
      <c r="AV68" s="35"/>
      <c r="AW68" s="35"/>
      <c r="AX68" s="35"/>
      <c r="AY68" s="35"/>
      <c r="AZ68" s="35"/>
      <c r="BA68" s="35"/>
      <c r="BB68" s="35"/>
      <c r="BC68" s="35"/>
      <c r="BD68" s="35"/>
      <c r="BE68" s="35"/>
      <c r="BF68" s="35"/>
      <c r="BG68" s="35"/>
      <c r="BH68" s="35"/>
      <c r="BI68" s="35"/>
      <c r="BJ68" s="35"/>
      <c r="BK68" s="35"/>
      <c r="BL68" s="35"/>
      <c r="BM68" s="35"/>
      <c r="BN68" s="35"/>
      <c r="BO68" s="35"/>
      <c r="BP68" s="35"/>
      <c r="BQ68" s="35"/>
      <c r="BR68" s="35"/>
      <c r="BS68" s="35"/>
      <c r="BT68" s="35"/>
      <c r="BU68" s="35"/>
      <c r="BV68" s="35"/>
      <c r="BW68" s="35"/>
      <c r="BX68" s="35"/>
      <c r="BY68" s="35"/>
      <c r="BZ68" s="35"/>
      <c r="CA68" s="35"/>
      <c r="CB68" s="35"/>
      <c r="CC68" s="35"/>
      <c r="CD68" s="35"/>
      <c r="CE68" s="35"/>
      <c r="CF68" s="35"/>
      <c r="CG68" s="35"/>
      <c r="CH68" s="35"/>
      <c r="CI68" s="35"/>
      <c r="CJ68" s="35"/>
      <c r="CK68" s="35"/>
      <c r="CL68" s="35"/>
      <c r="CM68" s="35"/>
      <c r="CN68" s="35"/>
      <c r="CO68" s="35"/>
      <c r="CP68" s="35"/>
      <c r="CQ68" s="35"/>
      <c r="CR68" s="35"/>
      <c r="CS68" s="35"/>
      <c r="CT68" s="35"/>
      <c r="CU68" s="35"/>
      <c r="CV68" s="35"/>
      <c r="CW68" s="35"/>
      <c r="CX68" s="35"/>
      <c r="CY68" s="35"/>
      <c r="CZ68" s="35"/>
      <c r="DA68" s="35"/>
      <c r="DB68" s="35"/>
      <c r="DC68" s="35"/>
      <c r="DD68" s="35"/>
      <c r="DE68" s="35"/>
      <c r="DF68" s="35"/>
      <c r="DG68" s="35"/>
      <c r="DH68" s="35"/>
      <c r="DI68" s="35"/>
      <c r="DJ68" s="35"/>
      <c r="DK68" s="35"/>
      <c r="DL68" s="35"/>
      <c r="DM68" s="35"/>
      <c r="DN68" s="35"/>
      <c r="DO68" s="35"/>
      <c r="DP68" s="35"/>
      <c r="DQ68" s="35"/>
      <c r="DR68" s="35"/>
      <c r="DS68" s="35"/>
      <c r="DT68" s="35"/>
      <c r="DU68" s="35"/>
      <c r="DV68" s="35"/>
      <c r="DW68" s="35"/>
      <c r="DX68" s="35"/>
      <c r="DY68" s="35"/>
      <c r="DZ68" s="35"/>
      <c r="EA68" s="35"/>
      <c r="EB68" s="35"/>
      <c r="EC68" s="35"/>
      <c r="ED68" s="35"/>
      <c r="EE68" s="35"/>
      <c r="EF68" s="35"/>
      <c r="EG68" s="35"/>
      <c r="EH68" s="35"/>
      <c r="EI68" s="35"/>
      <c r="EJ68" s="35"/>
      <c r="EK68" s="35"/>
      <c r="EL68" s="35"/>
      <c r="EM68" s="35"/>
      <c r="EN68" s="35"/>
      <c r="EO68" s="35"/>
      <c r="EP68" s="35"/>
      <c r="EQ68" s="35"/>
      <c r="ER68" s="35"/>
      <c r="ES68" s="35"/>
      <c r="ET68" s="35"/>
      <c r="EU68" s="35"/>
      <c r="EV68" s="35"/>
      <c r="EW68" s="35"/>
      <c r="EX68" s="35"/>
      <c r="EY68" s="35"/>
      <c r="EZ68" s="35"/>
      <c r="FA68" s="35"/>
      <c r="FB68" s="35"/>
      <c r="FC68" s="35"/>
      <c r="FD68" s="35"/>
      <c r="FE68" s="35"/>
      <c r="FF68" s="35"/>
      <c r="FG68" s="35"/>
      <c r="FH68" s="35"/>
      <c r="FI68" s="35"/>
      <c r="FJ68" s="35"/>
      <c r="FK68" s="35"/>
      <c r="FL68" s="35"/>
      <c r="FM68" s="35"/>
      <c r="FN68" s="35"/>
      <c r="FO68" s="35"/>
      <c r="FP68" s="35"/>
      <c r="FQ68" s="35"/>
      <c r="FR68" s="35"/>
      <c r="FS68" s="35"/>
      <c r="FT68" s="35"/>
      <c r="FU68" s="35"/>
      <c r="FV68" s="35"/>
      <c r="FW68" s="35"/>
      <c r="FX68" s="35"/>
      <c r="FY68" s="35"/>
      <c r="FZ68" s="35"/>
      <c r="GA68" s="35"/>
      <c r="GB68" s="35"/>
      <c r="GC68" s="35"/>
      <c r="GD68" s="35"/>
      <c r="GE68" s="35"/>
      <c r="GF68" s="35"/>
      <c r="GG68" s="35"/>
      <c r="GH68" s="35"/>
      <c r="GI68" s="35"/>
      <c r="GJ68" s="35"/>
      <c r="GK68" s="35"/>
      <c r="GL68" s="35"/>
      <c r="GM68" s="35"/>
      <c r="GN68" s="35"/>
      <c r="GO68" s="35"/>
      <c r="GP68" s="35"/>
      <c r="GQ68" s="35"/>
      <c r="GR68" s="35"/>
      <c r="GS68" s="35"/>
      <c r="GT68" s="35"/>
      <c r="GU68" s="35"/>
      <c r="GV68" s="35"/>
      <c r="GW68" s="35"/>
      <c r="GX68" s="35"/>
      <c r="GY68" s="35"/>
      <c r="GZ68" s="35"/>
      <c r="HA68" s="35"/>
      <c r="HB68" s="35"/>
      <c r="HC68" s="35"/>
      <c r="HD68" s="35"/>
      <c r="HE68" s="35"/>
      <c r="HF68" s="35"/>
      <c r="HG68" s="35"/>
      <c r="HH68" s="35"/>
      <c r="HI68" s="35"/>
      <c r="HJ68" s="35"/>
      <c r="HK68" s="35"/>
      <c r="HL68" s="35"/>
      <c r="HM68" s="35"/>
      <c r="HN68" s="35"/>
      <c r="HO68" s="35"/>
      <c r="HP68" s="35"/>
      <c r="HQ68" s="35"/>
      <c r="HR68" s="35"/>
      <c r="HS68" s="35"/>
      <c r="HT68" s="35"/>
      <c r="HU68" s="35"/>
      <c r="HV68" s="35"/>
      <c r="HW68" s="35"/>
      <c r="HX68" s="35"/>
      <c r="HY68" s="35"/>
      <c r="HZ68" s="35"/>
      <c r="IA68" s="35"/>
      <c r="IB68" s="35"/>
      <c r="IC68" s="35"/>
      <c r="ID68" s="35"/>
      <c r="IE68" s="35"/>
      <c r="IF68" s="35"/>
      <c r="IG68" s="35"/>
      <c r="IH68" s="35"/>
      <c r="II68" s="35"/>
      <c r="IJ68" s="35"/>
      <c r="IK68" s="35"/>
      <c r="IL68" s="35"/>
      <c r="IM68" s="35"/>
      <c r="IN68" s="35"/>
      <c r="IO68" s="35"/>
    </row>
    <row r="69" spans="1:249" x14ac:dyDescent="0.25">
      <c r="A69" s="29" t="s">
        <v>204</v>
      </c>
      <c r="B69" s="33" t="s">
        <v>431</v>
      </c>
      <c r="C69" s="31"/>
      <c r="D69" s="34"/>
      <c r="E69" s="36"/>
      <c r="F69" s="189">
        <f>G69+H69+I69+J69</f>
        <v>0</v>
      </c>
      <c r="G69" s="189"/>
      <c r="H69" s="189"/>
      <c r="I69" s="189"/>
      <c r="J69" s="189"/>
      <c r="K69" s="35"/>
      <c r="L69" s="35"/>
      <c r="M69" s="35"/>
      <c r="N69" s="35"/>
      <c r="O69" s="35"/>
      <c r="P69" s="35"/>
      <c r="Q69" s="35"/>
      <c r="R69" s="35"/>
      <c r="S69" s="35"/>
      <c r="T69" s="35"/>
      <c r="U69" s="35"/>
      <c r="V69" s="35"/>
      <c r="W69" s="35"/>
      <c r="X69" s="35"/>
      <c r="Y69" s="35"/>
      <c r="Z69" s="35"/>
      <c r="AA69" s="35"/>
      <c r="AB69" s="35"/>
      <c r="AC69" s="35"/>
      <c r="AD69" s="35"/>
      <c r="AE69" s="35"/>
      <c r="AF69" s="35"/>
      <c r="AG69" s="35"/>
      <c r="AH69" s="35"/>
      <c r="AI69" s="35"/>
      <c r="AJ69" s="35"/>
      <c r="AK69" s="35"/>
      <c r="AL69" s="35"/>
      <c r="AM69" s="35"/>
      <c r="AN69" s="35"/>
      <c r="AO69" s="35"/>
      <c r="AP69" s="35"/>
      <c r="AQ69" s="35"/>
      <c r="AR69" s="35"/>
      <c r="AS69" s="35"/>
      <c r="AT69" s="35"/>
      <c r="AU69" s="35"/>
      <c r="AV69" s="35"/>
      <c r="AW69" s="35"/>
      <c r="AX69" s="35"/>
      <c r="AY69" s="35"/>
      <c r="AZ69" s="35"/>
      <c r="BA69" s="35"/>
      <c r="BB69" s="35"/>
      <c r="BC69" s="35"/>
      <c r="BD69" s="35"/>
      <c r="BE69" s="35"/>
      <c r="BF69" s="35"/>
      <c r="BG69" s="35"/>
      <c r="BH69" s="35"/>
      <c r="BI69" s="35"/>
      <c r="BJ69" s="35"/>
      <c r="BK69" s="35"/>
      <c r="BL69" s="35"/>
      <c r="BM69" s="35"/>
      <c r="BN69" s="35"/>
      <c r="BO69" s="35"/>
      <c r="BP69" s="35"/>
      <c r="BQ69" s="35"/>
      <c r="BR69" s="35"/>
      <c r="BS69" s="35"/>
      <c r="BT69" s="35"/>
      <c r="BU69" s="35"/>
      <c r="BV69" s="35"/>
      <c r="BW69" s="35"/>
      <c r="BX69" s="35"/>
      <c r="BY69" s="35"/>
      <c r="BZ69" s="35"/>
      <c r="CA69" s="35"/>
      <c r="CB69" s="35"/>
      <c r="CC69" s="35"/>
      <c r="CD69" s="35"/>
      <c r="CE69" s="35"/>
      <c r="CF69" s="35"/>
      <c r="CG69" s="35"/>
      <c r="CH69" s="35"/>
      <c r="CI69" s="35"/>
      <c r="CJ69" s="35"/>
      <c r="CK69" s="35"/>
      <c r="CL69" s="35"/>
      <c r="CM69" s="35"/>
      <c r="CN69" s="35"/>
      <c r="CO69" s="35"/>
      <c r="CP69" s="35"/>
      <c r="CQ69" s="35"/>
      <c r="CR69" s="35"/>
      <c r="CS69" s="35"/>
      <c r="CT69" s="35"/>
      <c r="CU69" s="35"/>
      <c r="CV69" s="35"/>
      <c r="CW69" s="35"/>
      <c r="CX69" s="35"/>
      <c r="CY69" s="35"/>
      <c r="CZ69" s="35"/>
      <c r="DA69" s="35"/>
      <c r="DB69" s="35"/>
      <c r="DC69" s="35"/>
      <c r="DD69" s="35"/>
      <c r="DE69" s="35"/>
      <c r="DF69" s="35"/>
      <c r="DG69" s="35"/>
      <c r="DH69" s="35"/>
      <c r="DI69" s="35"/>
      <c r="DJ69" s="35"/>
      <c r="DK69" s="35"/>
      <c r="DL69" s="35"/>
      <c r="DM69" s="35"/>
      <c r="DN69" s="35"/>
      <c r="DO69" s="35"/>
      <c r="DP69" s="35"/>
      <c r="DQ69" s="35"/>
      <c r="DR69" s="35"/>
      <c r="DS69" s="35"/>
      <c r="DT69" s="35"/>
      <c r="DU69" s="35"/>
      <c r="DV69" s="35"/>
      <c r="DW69" s="35"/>
      <c r="DX69" s="35"/>
      <c r="DY69" s="35"/>
      <c r="DZ69" s="35"/>
      <c r="EA69" s="35"/>
      <c r="EB69" s="35"/>
      <c r="EC69" s="35"/>
      <c r="ED69" s="35"/>
      <c r="EE69" s="35"/>
      <c r="EF69" s="35"/>
      <c r="EG69" s="35"/>
      <c r="EH69" s="35"/>
      <c r="EI69" s="35"/>
      <c r="EJ69" s="35"/>
      <c r="EK69" s="35"/>
      <c r="EL69" s="35"/>
      <c r="EM69" s="35"/>
      <c r="EN69" s="35"/>
      <c r="EO69" s="35"/>
      <c r="EP69" s="35"/>
      <c r="EQ69" s="35"/>
      <c r="ER69" s="35"/>
      <c r="ES69" s="35"/>
      <c r="ET69" s="35"/>
      <c r="EU69" s="35"/>
      <c r="EV69" s="35"/>
      <c r="EW69" s="35"/>
      <c r="EX69" s="35"/>
      <c r="EY69" s="35"/>
      <c r="EZ69" s="35"/>
      <c r="FA69" s="35"/>
      <c r="FB69" s="35"/>
      <c r="FC69" s="35"/>
      <c r="FD69" s="35"/>
      <c r="FE69" s="35"/>
      <c r="FF69" s="35"/>
      <c r="FG69" s="35"/>
      <c r="FH69" s="35"/>
      <c r="FI69" s="35"/>
      <c r="FJ69" s="35"/>
      <c r="FK69" s="35"/>
      <c r="FL69" s="35"/>
      <c r="FM69" s="35"/>
      <c r="FN69" s="35"/>
      <c r="FO69" s="35"/>
      <c r="FP69" s="35"/>
      <c r="FQ69" s="35"/>
      <c r="FR69" s="35"/>
      <c r="FS69" s="35"/>
      <c r="FT69" s="35"/>
      <c r="FU69" s="35"/>
      <c r="FV69" s="35"/>
      <c r="FW69" s="35"/>
      <c r="FX69" s="35"/>
      <c r="FY69" s="35"/>
      <c r="FZ69" s="35"/>
      <c r="GA69" s="35"/>
      <c r="GB69" s="35"/>
      <c r="GC69" s="35"/>
      <c r="GD69" s="35"/>
      <c r="GE69" s="35"/>
      <c r="GF69" s="35"/>
      <c r="GG69" s="35"/>
      <c r="GH69" s="35"/>
      <c r="GI69" s="35"/>
      <c r="GJ69" s="35"/>
      <c r="GK69" s="35"/>
      <c r="GL69" s="35"/>
      <c r="GM69" s="35"/>
      <c r="GN69" s="35"/>
      <c r="GO69" s="35"/>
      <c r="GP69" s="35"/>
      <c r="GQ69" s="35"/>
      <c r="GR69" s="35"/>
      <c r="GS69" s="35"/>
      <c r="GT69" s="35"/>
      <c r="GU69" s="35"/>
      <c r="GV69" s="35"/>
      <c r="GW69" s="35"/>
      <c r="GX69" s="35"/>
      <c r="GY69" s="35"/>
      <c r="GZ69" s="35"/>
      <c r="HA69" s="35"/>
      <c r="HB69" s="35"/>
      <c r="HC69" s="35"/>
      <c r="HD69" s="35"/>
      <c r="HE69" s="35"/>
      <c r="HF69" s="35"/>
      <c r="HG69" s="35"/>
      <c r="HH69" s="35"/>
      <c r="HI69" s="35"/>
      <c r="HJ69" s="35"/>
      <c r="HK69" s="35"/>
      <c r="HL69" s="35"/>
      <c r="HM69" s="35"/>
      <c r="HN69" s="35"/>
      <c r="HO69" s="35"/>
      <c r="HP69" s="35"/>
      <c r="HQ69" s="35"/>
      <c r="HR69" s="35"/>
      <c r="HS69" s="35"/>
      <c r="HT69" s="35"/>
      <c r="HU69" s="35"/>
      <c r="HV69" s="35"/>
      <c r="HW69" s="35"/>
      <c r="HX69" s="35"/>
      <c r="HY69" s="35"/>
      <c r="HZ69" s="35"/>
      <c r="IA69" s="35"/>
      <c r="IB69" s="35"/>
      <c r="IC69" s="35"/>
      <c r="ID69" s="35"/>
      <c r="IE69" s="35"/>
      <c r="IF69" s="35"/>
      <c r="IG69" s="35"/>
      <c r="IH69" s="35"/>
      <c r="II69" s="35"/>
      <c r="IJ69" s="35"/>
      <c r="IK69" s="35"/>
      <c r="IL69" s="35"/>
      <c r="IM69" s="35"/>
      <c r="IN69" s="35"/>
      <c r="IO69" s="35"/>
    </row>
    <row r="70" spans="1:249" x14ac:dyDescent="0.25">
      <c r="A70" s="29" t="s">
        <v>248</v>
      </c>
      <c r="B70" s="30" t="s">
        <v>249</v>
      </c>
      <c r="C70" s="31" t="s">
        <v>250</v>
      </c>
      <c r="D70" s="31" t="s">
        <v>251</v>
      </c>
      <c r="E70" s="31" t="s">
        <v>178</v>
      </c>
      <c r="F70" s="279">
        <f>G70+H70+I70+J70</f>
        <v>2268700</v>
      </c>
      <c r="G70" s="279">
        <f>G72+G73+G74</f>
        <v>2231200</v>
      </c>
      <c r="H70" s="279">
        <f>H72+H73+H74</f>
        <v>0</v>
      </c>
      <c r="I70" s="279">
        <f>I72+I73+I74</f>
        <v>37500</v>
      </c>
      <c r="J70" s="279">
        <f>J72+J73+J74</f>
        <v>0</v>
      </c>
      <c r="K70" s="35"/>
      <c r="L70" s="35"/>
      <c r="M70" s="35"/>
      <c r="N70" s="35"/>
      <c r="O70" s="35"/>
      <c r="P70" s="35"/>
      <c r="Q70" s="35"/>
      <c r="R70" s="35"/>
      <c r="S70" s="35"/>
      <c r="T70" s="35"/>
      <c r="U70" s="35"/>
      <c r="V70" s="35"/>
      <c r="W70" s="35"/>
      <c r="X70" s="35"/>
      <c r="Y70" s="35"/>
      <c r="Z70" s="35"/>
      <c r="AA70" s="35"/>
      <c r="AB70" s="35"/>
      <c r="AC70" s="35"/>
      <c r="AD70" s="35"/>
      <c r="AE70" s="35"/>
      <c r="AF70" s="35"/>
      <c r="AG70" s="35"/>
      <c r="AH70" s="35"/>
      <c r="AI70" s="35"/>
      <c r="AJ70" s="35"/>
      <c r="AK70" s="35"/>
      <c r="AL70" s="35"/>
      <c r="AM70" s="35"/>
      <c r="AN70" s="35"/>
      <c r="AO70" s="35"/>
      <c r="AP70" s="35"/>
      <c r="AQ70" s="35"/>
      <c r="AR70" s="35"/>
      <c r="AS70" s="35"/>
      <c r="AT70" s="35"/>
      <c r="AU70" s="35"/>
      <c r="AV70" s="35"/>
      <c r="AW70" s="35"/>
      <c r="AX70" s="35"/>
      <c r="AY70" s="35"/>
      <c r="AZ70" s="35"/>
      <c r="BA70" s="35"/>
      <c r="BB70" s="35"/>
      <c r="BC70" s="35"/>
      <c r="BD70" s="35"/>
      <c r="BE70" s="35"/>
      <c r="BF70" s="35"/>
      <c r="BG70" s="35"/>
      <c r="BH70" s="35"/>
      <c r="BI70" s="35"/>
      <c r="BJ70" s="35"/>
      <c r="BK70" s="35"/>
      <c r="BL70" s="35"/>
      <c r="BM70" s="35"/>
      <c r="BN70" s="35"/>
      <c r="BO70" s="35"/>
      <c r="BP70" s="35"/>
      <c r="BQ70" s="35"/>
      <c r="BR70" s="35"/>
      <c r="BS70" s="35"/>
      <c r="BT70" s="35"/>
      <c r="BU70" s="35"/>
      <c r="BV70" s="35"/>
      <c r="BW70" s="35"/>
      <c r="BX70" s="35"/>
      <c r="BY70" s="35"/>
      <c r="BZ70" s="35"/>
      <c r="CA70" s="35"/>
      <c r="CB70" s="35"/>
      <c r="CC70" s="35"/>
      <c r="CD70" s="35"/>
      <c r="CE70" s="35"/>
      <c r="CF70" s="35"/>
      <c r="CG70" s="35"/>
      <c r="CH70" s="35"/>
      <c r="CI70" s="35"/>
      <c r="CJ70" s="35"/>
      <c r="CK70" s="35"/>
      <c r="CL70" s="35"/>
      <c r="CM70" s="35"/>
      <c r="CN70" s="35"/>
      <c r="CO70" s="35"/>
      <c r="CP70" s="35"/>
      <c r="CQ70" s="35"/>
      <c r="CR70" s="35"/>
      <c r="CS70" s="35"/>
      <c r="CT70" s="35"/>
      <c r="CU70" s="35"/>
      <c r="CV70" s="35"/>
      <c r="CW70" s="35"/>
      <c r="CX70" s="35"/>
      <c r="CY70" s="35"/>
      <c r="CZ70" s="35"/>
      <c r="DA70" s="35"/>
      <c r="DB70" s="35"/>
      <c r="DC70" s="35"/>
      <c r="DD70" s="35"/>
      <c r="DE70" s="35"/>
      <c r="DF70" s="35"/>
      <c r="DG70" s="35"/>
      <c r="DH70" s="35"/>
      <c r="DI70" s="35"/>
      <c r="DJ70" s="35"/>
      <c r="DK70" s="35"/>
      <c r="DL70" s="35"/>
      <c r="DM70" s="35"/>
      <c r="DN70" s="35"/>
      <c r="DO70" s="35"/>
      <c r="DP70" s="35"/>
      <c r="DQ70" s="35"/>
      <c r="DR70" s="35"/>
      <c r="DS70" s="35"/>
      <c r="DT70" s="35"/>
      <c r="DU70" s="35"/>
      <c r="DV70" s="35"/>
      <c r="DW70" s="35"/>
      <c r="DX70" s="35"/>
      <c r="DY70" s="35"/>
      <c r="DZ70" s="35"/>
      <c r="EA70" s="35"/>
      <c r="EB70" s="35"/>
      <c r="EC70" s="35"/>
      <c r="ED70" s="35"/>
      <c r="EE70" s="35"/>
      <c r="EF70" s="35"/>
      <c r="EG70" s="35"/>
      <c r="EH70" s="35"/>
      <c r="EI70" s="35"/>
      <c r="EJ70" s="35"/>
      <c r="EK70" s="35"/>
      <c r="EL70" s="35"/>
      <c r="EM70" s="35"/>
      <c r="EN70" s="35"/>
      <c r="EO70" s="35"/>
      <c r="EP70" s="35"/>
      <c r="EQ70" s="35"/>
      <c r="ER70" s="35"/>
      <c r="ES70" s="35"/>
      <c r="ET70" s="35"/>
      <c r="EU70" s="35"/>
      <c r="EV70" s="35"/>
      <c r="EW70" s="35"/>
      <c r="EX70" s="35"/>
      <c r="EY70" s="35"/>
      <c r="EZ70" s="35"/>
      <c r="FA70" s="35"/>
      <c r="FB70" s="35"/>
      <c r="FC70" s="35"/>
      <c r="FD70" s="35"/>
      <c r="FE70" s="35"/>
      <c r="FF70" s="35"/>
      <c r="FG70" s="35"/>
      <c r="FH70" s="35"/>
      <c r="FI70" s="35"/>
      <c r="FJ70" s="35"/>
      <c r="FK70" s="35"/>
      <c r="FL70" s="35"/>
      <c r="FM70" s="35"/>
      <c r="FN70" s="35"/>
      <c r="FO70" s="35"/>
      <c r="FP70" s="35"/>
      <c r="FQ70" s="35"/>
      <c r="FR70" s="35"/>
      <c r="FS70" s="35"/>
      <c r="FT70" s="35"/>
      <c r="FU70" s="35"/>
      <c r="FV70" s="35"/>
      <c r="FW70" s="35"/>
      <c r="FX70" s="35"/>
      <c r="FY70" s="35"/>
      <c r="FZ70" s="35"/>
      <c r="GA70" s="35"/>
      <c r="GB70" s="35"/>
      <c r="GC70" s="35"/>
      <c r="GD70" s="35"/>
      <c r="GE70" s="35"/>
      <c r="GF70" s="35"/>
      <c r="GG70" s="35"/>
      <c r="GH70" s="35"/>
      <c r="GI70" s="35"/>
      <c r="GJ70" s="35"/>
      <c r="GK70" s="35"/>
      <c r="GL70" s="35"/>
      <c r="GM70" s="35"/>
      <c r="GN70" s="35"/>
      <c r="GO70" s="35"/>
      <c r="GP70" s="35"/>
      <c r="GQ70" s="35"/>
      <c r="GR70" s="35"/>
      <c r="GS70" s="35"/>
      <c r="GT70" s="35"/>
      <c r="GU70" s="35"/>
      <c r="GV70" s="35"/>
      <c r="GW70" s="35"/>
      <c r="GX70" s="35"/>
      <c r="GY70" s="35"/>
      <c r="GZ70" s="35"/>
      <c r="HA70" s="35"/>
      <c r="HB70" s="35"/>
      <c r="HC70" s="35"/>
      <c r="HD70" s="35"/>
      <c r="HE70" s="35"/>
      <c r="HF70" s="35"/>
      <c r="HG70" s="35"/>
      <c r="HH70" s="35"/>
      <c r="HI70" s="35"/>
      <c r="HJ70" s="35"/>
      <c r="HK70" s="35"/>
      <c r="HL70" s="35"/>
      <c r="HM70" s="35"/>
      <c r="HN70" s="35"/>
      <c r="HO70" s="35"/>
      <c r="HP70" s="35"/>
      <c r="HQ70" s="35"/>
      <c r="HR70" s="35"/>
      <c r="HS70" s="35"/>
      <c r="HT70" s="35"/>
      <c r="HU70" s="35"/>
      <c r="HV70" s="35"/>
      <c r="HW70" s="35"/>
      <c r="HX70" s="35"/>
      <c r="HY70" s="35"/>
      <c r="HZ70" s="35"/>
      <c r="IA70" s="35"/>
      <c r="IB70" s="35"/>
      <c r="IC70" s="35"/>
      <c r="ID70" s="35"/>
      <c r="IE70" s="35"/>
      <c r="IF70" s="35"/>
      <c r="IG70" s="35"/>
      <c r="IH70" s="35"/>
      <c r="II70" s="35"/>
      <c r="IJ70" s="35"/>
      <c r="IK70" s="35"/>
      <c r="IL70" s="35"/>
      <c r="IM70" s="35"/>
      <c r="IN70" s="35"/>
      <c r="IO70" s="35"/>
    </row>
    <row r="71" spans="1:249" x14ac:dyDescent="0.25">
      <c r="A71" s="27" t="s">
        <v>187</v>
      </c>
      <c r="B71" s="277" t="s">
        <v>178</v>
      </c>
      <c r="C71" s="277" t="s">
        <v>178</v>
      </c>
      <c r="D71" s="277" t="s">
        <v>178</v>
      </c>
      <c r="E71" s="277" t="s">
        <v>178</v>
      </c>
      <c r="F71" s="278"/>
      <c r="G71" s="278"/>
      <c r="H71" s="278"/>
      <c r="I71" s="278"/>
      <c r="J71" s="278"/>
      <c r="K71" s="35"/>
      <c r="L71" s="35"/>
      <c r="M71" s="35"/>
      <c r="N71" s="35"/>
      <c r="O71" s="35"/>
      <c r="P71" s="35"/>
      <c r="Q71" s="35"/>
      <c r="R71" s="35"/>
      <c r="S71" s="35"/>
      <c r="T71" s="35"/>
      <c r="U71" s="35"/>
      <c r="V71" s="35"/>
      <c r="W71" s="35"/>
      <c r="X71" s="35"/>
      <c r="Y71" s="35"/>
      <c r="Z71" s="35"/>
      <c r="AA71" s="35"/>
      <c r="AB71" s="35"/>
      <c r="AC71" s="35"/>
      <c r="AD71" s="35"/>
      <c r="AE71" s="35"/>
      <c r="AF71" s="35"/>
      <c r="AG71" s="35"/>
      <c r="AH71" s="35"/>
      <c r="AI71" s="35"/>
      <c r="AJ71" s="35"/>
      <c r="AK71" s="35"/>
      <c r="AL71" s="35"/>
      <c r="AM71" s="35"/>
      <c r="AN71" s="35"/>
      <c r="AO71" s="35"/>
      <c r="AP71" s="35"/>
      <c r="AQ71" s="35"/>
      <c r="AR71" s="35"/>
      <c r="AS71" s="35"/>
      <c r="AT71" s="35"/>
      <c r="AU71" s="35"/>
      <c r="AV71" s="35"/>
      <c r="AW71" s="35"/>
      <c r="AX71" s="35"/>
      <c r="AY71" s="35"/>
      <c r="AZ71" s="35"/>
      <c r="BA71" s="35"/>
      <c r="BB71" s="35"/>
      <c r="BC71" s="35"/>
      <c r="BD71" s="35"/>
      <c r="BE71" s="35"/>
      <c r="BF71" s="35"/>
      <c r="BG71" s="35"/>
      <c r="BH71" s="35"/>
      <c r="BI71" s="35"/>
      <c r="BJ71" s="35"/>
      <c r="BK71" s="35"/>
      <c r="BL71" s="35"/>
      <c r="BM71" s="35"/>
      <c r="BN71" s="35"/>
      <c r="BO71" s="35"/>
      <c r="BP71" s="35"/>
      <c r="BQ71" s="35"/>
      <c r="BR71" s="35"/>
      <c r="BS71" s="35"/>
      <c r="BT71" s="35"/>
      <c r="BU71" s="35"/>
      <c r="BV71" s="35"/>
      <c r="BW71" s="35"/>
      <c r="BX71" s="35"/>
      <c r="BY71" s="35"/>
      <c r="BZ71" s="35"/>
      <c r="CA71" s="35"/>
      <c r="CB71" s="35"/>
      <c r="CC71" s="35"/>
      <c r="CD71" s="35"/>
      <c r="CE71" s="35"/>
      <c r="CF71" s="35"/>
      <c r="CG71" s="35"/>
      <c r="CH71" s="35"/>
      <c r="CI71" s="35"/>
      <c r="CJ71" s="35"/>
      <c r="CK71" s="35"/>
      <c r="CL71" s="35"/>
      <c r="CM71" s="35"/>
      <c r="CN71" s="35"/>
      <c r="CO71" s="35"/>
      <c r="CP71" s="35"/>
      <c r="CQ71" s="35"/>
      <c r="CR71" s="35"/>
      <c r="CS71" s="35"/>
      <c r="CT71" s="35"/>
      <c r="CU71" s="35"/>
      <c r="CV71" s="35"/>
      <c r="CW71" s="35"/>
      <c r="CX71" s="35"/>
      <c r="CY71" s="35"/>
      <c r="CZ71" s="35"/>
      <c r="DA71" s="35"/>
      <c r="DB71" s="35"/>
      <c r="DC71" s="35"/>
      <c r="DD71" s="35"/>
      <c r="DE71" s="35"/>
      <c r="DF71" s="35"/>
      <c r="DG71" s="35"/>
      <c r="DH71" s="35"/>
      <c r="DI71" s="35"/>
      <c r="DJ71" s="35"/>
      <c r="DK71" s="35"/>
      <c r="DL71" s="35"/>
      <c r="DM71" s="35"/>
      <c r="DN71" s="35"/>
      <c r="DO71" s="35"/>
      <c r="DP71" s="35"/>
      <c r="DQ71" s="35"/>
      <c r="DR71" s="35"/>
      <c r="DS71" s="35"/>
      <c r="DT71" s="35"/>
      <c r="DU71" s="35"/>
      <c r="DV71" s="35"/>
      <c r="DW71" s="35"/>
      <c r="DX71" s="35"/>
      <c r="DY71" s="35"/>
      <c r="DZ71" s="35"/>
      <c r="EA71" s="35"/>
      <c r="EB71" s="35"/>
      <c r="EC71" s="35"/>
      <c r="ED71" s="35"/>
      <c r="EE71" s="35"/>
      <c r="EF71" s="35"/>
      <c r="EG71" s="35"/>
      <c r="EH71" s="35"/>
      <c r="EI71" s="35"/>
      <c r="EJ71" s="35"/>
      <c r="EK71" s="35"/>
      <c r="EL71" s="35"/>
      <c r="EM71" s="35"/>
      <c r="EN71" s="35"/>
      <c r="EO71" s="35"/>
      <c r="EP71" s="35"/>
      <c r="EQ71" s="35"/>
      <c r="ER71" s="35"/>
      <c r="ES71" s="35"/>
      <c r="ET71" s="35"/>
      <c r="EU71" s="35"/>
      <c r="EV71" s="35"/>
      <c r="EW71" s="35"/>
      <c r="EX71" s="35"/>
      <c r="EY71" s="35"/>
      <c r="EZ71" s="35"/>
      <c r="FA71" s="35"/>
      <c r="FB71" s="35"/>
      <c r="FC71" s="35"/>
      <c r="FD71" s="35"/>
      <c r="FE71" s="35"/>
      <c r="FF71" s="35"/>
      <c r="FG71" s="35"/>
      <c r="FH71" s="35"/>
      <c r="FI71" s="35"/>
      <c r="FJ71" s="35"/>
      <c r="FK71" s="35"/>
      <c r="FL71" s="35"/>
      <c r="FM71" s="35"/>
      <c r="FN71" s="35"/>
      <c r="FO71" s="35"/>
      <c r="FP71" s="35"/>
      <c r="FQ71" s="35"/>
      <c r="FR71" s="35"/>
      <c r="FS71" s="35"/>
      <c r="FT71" s="35"/>
      <c r="FU71" s="35"/>
      <c r="FV71" s="35"/>
      <c r="FW71" s="35"/>
      <c r="FX71" s="35"/>
      <c r="FY71" s="35"/>
      <c r="FZ71" s="35"/>
      <c r="GA71" s="35"/>
      <c r="GB71" s="35"/>
      <c r="GC71" s="35"/>
      <c r="GD71" s="35"/>
      <c r="GE71" s="35"/>
      <c r="GF71" s="35"/>
      <c r="GG71" s="35"/>
      <c r="GH71" s="35"/>
      <c r="GI71" s="35"/>
      <c r="GJ71" s="35"/>
      <c r="GK71" s="35"/>
      <c r="GL71" s="35"/>
      <c r="GM71" s="35"/>
      <c r="GN71" s="35"/>
      <c r="GO71" s="35"/>
      <c r="GP71" s="35"/>
      <c r="GQ71" s="35"/>
      <c r="GR71" s="35"/>
      <c r="GS71" s="35"/>
      <c r="GT71" s="35"/>
      <c r="GU71" s="35"/>
      <c r="GV71" s="35"/>
      <c r="GW71" s="35"/>
      <c r="GX71" s="35"/>
      <c r="GY71" s="35"/>
      <c r="GZ71" s="35"/>
      <c r="HA71" s="35"/>
      <c r="HB71" s="35"/>
      <c r="HC71" s="35"/>
      <c r="HD71" s="35"/>
      <c r="HE71" s="35"/>
      <c r="HF71" s="35"/>
      <c r="HG71" s="35"/>
      <c r="HH71" s="35"/>
      <c r="HI71" s="35"/>
      <c r="HJ71" s="35"/>
      <c r="HK71" s="35"/>
      <c r="HL71" s="35"/>
      <c r="HM71" s="35"/>
      <c r="HN71" s="35"/>
      <c r="HO71" s="35"/>
      <c r="HP71" s="35"/>
      <c r="HQ71" s="35"/>
      <c r="HR71" s="35"/>
      <c r="HS71" s="35"/>
      <c r="HT71" s="35"/>
      <c r="HU71" s="35"/>
      <c r="HV71" s="35"/>
      <c r="HW71" s="35"/>
      <c r="HX71" s="35"/>
      <c r="HY71" s="35"/>
      <c r="HZ71" s="35"/>
      <c r="IA71" s="35"/>
      <c r="IB71" s="35"/>
      <c r="IC71" s="35"/>
      <c r="ID71" s="35"/>
      <c r="IE71" s="35"/>
      <c r="IF71" s="35"/>
      <c r="IG71" s="35"/>
      <c r="IH71" s="35"/>
      <c r="II71" s="35"/>
      <c r="IJ71" s="35"/>
      <c r="IK71" s="35"/>
      <c r="IL71" s="35"/>
      <c r="IM71" s="35"/>
      <c r="IN71" s="35"/>
      <c r="IO71" s="35"/>
    </row>
    <row r="72" spans="1:249" ht="38.25" x14ac:dyDescent="0.25">
      <c r="A72" s="29" t="s">
        <v>252</v>
      </c>
      <c r="B72" s="30" t="s">
        <v>253</v>
      </c>
      <c r="C72" s="31" t="s">
        <v>254</v>
      </c>
      <c r="D72" s="31" t="s">
        <v>255</v>
      </c>
      <c r="E72" s="38">
        <v>291</v>
      </c>
      <c r="F72" s="279">
        <f>G72+H72+I72+J72</f>
        <v>2223800</v>
      </c>
      <c r="G72" s="279">
        <v>2223800</v>
      </c>
      <c r="H72" s="279"/>
      <c r="I72" s="279"/>
      <c r="J72" s="279"/>
      <c r="K72" s="35"/>
      <c r="L72" s="35"/>
      <c r="M72" s="35"/>
      <c r="N72" s="35"/>
      <c r="O72" s="35"/>
      <c r="P72" s="35"/>
      <c r="Q72" s="35"/>
      <c r="R72" s="35"/>
      <c r="S72" s="35"/>
      <c r="T72" s="35"/>
      <c r="U72" s="35"/>
      <c r="V72" s="35"/>
      <c r="W72" s="35"/>
      <c r="X72" s="35"/>
      <c r="Y72" s="35"/>
      <c r="Z72" s="35"/>
      <c r="AA72" s="35"/>
      <c r="AB72" s="35"/>
      <c r="AC72" s="35"/>
      <c r="AD72" s="35"/>
      <c r="AE72" s="35"/>
      <c r="AF72" s="35"/>
      <c r="AG72" s="35"/>
      <c r="AH72" s="35"/>
      <c r="AI72" s="35"/>
      <c r="AJ72" s="35"/>
      <c r="AK72" s="35"/>
      <c r="AL72" s="35"/>
      <c r="AM72" s="35"/>
      <c r="AN72" s="35"/>
      <c r="AO72" s="35"/>
      <c r="AP72" s="35"/>
      <c r="AQ72" s="35"/>
      <c r="AR72" s="35"/>
      <c r="AS72" s="35"/>
      <c r="AT72" s="35"/>
      <c r="AU72" s="35"/>
      <c r="AV72" s="35"/>
      <c r="AW72" s="35"/>
      <c r="AX72" s="35"/>
      <c r="AY72" s="35"/>
      <c r="AZ72" s="35"/>
      <c r="BA72" s="35"/>
      <c r="BB72" s="35"/>
      <c r="BC72" s="35"/>
      <c r="BD72" s="35"/>
      <c r="BE72" s="35"/>
      <c r="BF72" s="35"/>
      <c r="BG72" s="35"/>
      <c r="BH72" s="35"/>
      <c r="BI72" s="35"/>
      <c r="BJ72" s="35"/>
      <c r="BK72" s="35"/>
      <c r="BL72" s="35"/>
      <c r="BM72" s="35"/>
      <c r="BN72" s="35"/>
      <c r="BO72" s="35"/>
      <c r="BP72" s="35"/>
      <c r="BQ72" s="35"/>
      <c r="BR72" s="35"/>
      <c r="BS72" s="35"/>
      <c r="BT72" s="35"/>
      <c r="BU72" s="35"/>
      <c r="BV72" s="35"/>
      <c r="BW72" s="35"/>
      <c r="BX72" s="35"/>
      <c r="BY72" s="35"/>
      <c r="BZ72" s="35"/>
      <c r="CA72" s="35"/>
      <c r="CB72" s="35"/>
      <c r="CC72" s="35"/>
      <c r="CD72" s="35"/>
      <c r="CE72" s="35"/>
      <c r="CF72" s="35"/>
      <c r="CG72" s="35"/>
      <c r="CH72" s="35"/>
      <c r="CI72" s="35"/>
      <c r="CJ72" s="35"/>
      <c r="CK72" s="35"/>
      <c r="CL72" s="35"/>
      <c r="CM72" s="35"/>
      <c r="CN72" s="35"/>
      <c r="CO72" s="35"/>
      <c r="CP72" s="35"/>
      <c r="CQ72" s="35"/>
      <c r="CR72" s="35"/>
      <c r="CS72" s="35"/>
      <c r="CT72" s="35"/>
      <c r="CU72" s="35"/>
      <c r="CV72" s="35"/>
      <c r="CW72" s="35"/>
      <c r="CX72" s="35"/>
      <c r="CY72" s="35"/>
      <c r="CZ72" s="35"/>
      <c r="DA72" s="35"/>
      <c r="DB72" s="35"/>
      <c r="DC72" s="35"/>
      <c r="DD72" s="35"/>
      <c r="DE72" s="35"/>
      <c r="DF72" s="35"/>
      <c r="DG72" s="35"/>
      <c r="DH72" s="35"/>
      <c r="DI72" s="35"/>
      <c r="DJ72" s="35"/>
      <c r="DK72" s="35"/>
      <c r="DL72" s="35"/>
      <c r="DM72" s="35"/>
      <c r="DN72" s="35"/>
      <c r="DO72" s="35"/>
      <c r="DP72" s="35"/>
      <c r="DQ72" s="35"/>
      <c r="DR72" s="35"/>
      <c r="DS72" s="35"/>
      <c r="DT72" s="35"/>
      <c r="DU72" s="35"/>
      <c r="DV72" s="35"/>
      <c r="DW72" s="35"/>
      <c r="DX72" s="35"/>
      <c r="DY72" s="35"/>
      <c r="DZ72" s="35"/>
      <c r="EA72" s="35"/>
      <c r="EB72" s="35"/>
      <c r="EC72" s="35"/>
      <c r="ED72" s="35"/>
      <c r="EE72" s="35"/>
      <c r="EF72" s="35"/>
      <c r="EG72" s="35"/>
      <c r="EH72" s="35"/>
      <c r="EI72" s="35"/>
      <c r="EJ72" s="35"/>
      <c r="EK72" s="35"/>
      <c r="EL72" s="35"/>
      <c r="EM72" s="35"/>
      <c r="EN72" s="35"/>
      <c r="EO72" s="35"/>
      <c r="EP72" s="35"/>
      <c r="EQ72" s="35"/>
      <c r="ER72" s="35"/>
      <c r="ES72" s="35"/>
      <c r="ET72" s="35"/>
      <c r="EU72" s="35"/>
      <c r="EV72" s="35"/>
      <c r="EW72" s="35"/>
      <c r="EX72" s="35"/>
      <c r="EY72" s="35"/>
      <c r="EZ72" s="35"/>
      <c r="FA72" s="35"/>
      <c r="FB72" s="35"/>
      <c r="FC72" s="35"/>
      <c r="FD72" s="35"/>
      <c r="FE72" s="35"/>
      <c r="FF72" s="35"/>
      <c r="FG72" s="35"/>
      <c r="FH72" s="35"/>
      <c r="FI72" s="35"/>
      <c r="FJ72" s="35"/>
      <c r="FK72" s="35"/>
      <c r="FL72" s="35"/>
      <c r="FM72" s="35"/>
      <c r="FN72" s="35"/>
      <c r="FO72" s="35"/>
      <c r="FP72" s="35"/>
      <c r="FQ72" s="35"/>
      <c r="FR72" s="35"/>
      <c r="FS72" s="35"/>
      <c r="FT72" s="35"/>
      <c r="FU72" s="35"/>
      <c r="FV72" s="35"/>
      <c r="FW72" s="35"/>
      <c r="FX72" s="35"/>
      <c r="FY72" s="35"/>
      <c r="FZ72" s="35"/>
      <c r="GA72" s="35"/>
      <c r="GB72" s="35"/>
      <c r="GC72" s="35"/>
      <c r="GD72" s="35"/>
      <c r="GE72" s="35"/>
      <c r="GF72" s="35"/>
      <c r="GG72" s="35"/>
      <c r="GH72" s="35"/>
      <c r="GI72" s="35"/>
      <c r="GJ72" s="35"/>
      <c r="GK72" s="35"/>
      <c r="GL72" s="35"/>
      <c r="GM72" s="35"/>
      <c r="GN72" s="35"/>
      <c r="GO72" s="35"/>
      <c r="GP72" s="35"/>
      <c r="GQ72" s="35"/>
      <c r="GR72" s="35"/>
      <c r="GS72" s="35"/>
      <c r="GT72" s="35"/>
      <c r="GU72" s="35"/>
      <c r="GV72" s="35"/>
      <c r="GW72" s="35"/>
      <c r="GX72" s="35"/>
      <c r="GY72" s="35"/>
      <c r="GZ72" s="35"/>
      <c r="HA72" s="35"/>
      <c r="HB72" s="35"/>
      <c r="HC72" s="35"/>
      <c r="HD72" s="35"/>
      <c r="HE72" s="35"/>
      <c r="HF72" s="35"/>
      <c r="HG72" s="35"/>
      <c r="HH72" s="35"/>
      <c r="HI72" s="35"/>
      <c r="HJ72" s="35"/>
      <c r="HK72" s="35"/>
      <c r="HL72" s="35"/>
      <c r="HM72" s="35"/>
      <c r="HN72" s="35"/>
      <c r="HO72" s="35"/>
      <c r="HP72" s="35"/>
      <c r="HQ72" s="35"/>
      <c r="HR72" s="35"/>
      <c r="HS72" s="35"/>
      <c r="HT72" s="35"/>
      <c r="HU72" s="35"/>
      <c r="HV72" s="35"/>
      <c r="HW72" s="35"/>
      <c r="HX72" s="35"/>
      <c r="HY72" s="35"/>
      <c r="HZ72" s="35"/>
      <c r="IA72" s="35"/>
      <c r="IB72" s="35"/>
      <c r="IC72" s="35"/>
      <c r="ID72" s="35"/>
      <c r="IE72" s="35"/>
      <c r="IF72" s="35"/>
      <c r="IG72" s="35"/>
      <c r="IH72" s="35"/>
      <c r="II72" s="35"/>
      <c r="IJ72" s="35"/>
      <c r="IK72" s="35"/>
      <c r="IL72" s="35"/>
      <c r="IM72" s="35"/>
      <c r="IN72" s="35"/>
      <c r="IO72" s="35"/>
    </row>
    <row r="73" spans="1:249" ht="51" x14ac:dyDescent="0.25">
      <c r="A73" s="39" t="s">
        <v>256</v>
      </c>
      <c r="B73" s="30" t="s">
        <v>257</v>
      </c>
      <c r="C73" s="31" t="s">
        <v>258</v>
      </c>
      <c r="D73" s="31" t="s">
        <v>259</v>
      </c>
      <c r="E73" s="38">
        <v>291</v>
      </c>
      <c r="F73" s="279">
        <f>G73+H73+I73+J73</f>
        <v>42400</v>
      </c>
      <c r="G73" s="279">
        <v>7400</v>
      </c>
      <c r="H73" s="279"/>
      <c r="I73" s="279">
        <v>35000</v>
      </c>
      <c r="J73" s="279"/>
      <c r="K73" s="28"/>
      <c r="L73" s="28"/>
      <c r="M73" s="35"/>
      <c r="N73" s="35"/>
      <c r="O73" s="35"/>
      <c r="P73" s="35"/>
      <c r="Q73" s="35"/>
      <c r="R73" s="35"/>
      <c r="S73" s="35"/>
      <c r="T73" s="35"/>
      <c r="U73" s="35"/>
      <c r="V73" s="35"/>
      <c r="W73" s="35"/>
      <c r="X73" s="35"/>
      <c r="Y73" s="35"/>
      <c r="Z73" s="35"/>
      <c r="AA73" s="35"/>
      <c r="AB73" s="35"/>
      <c r="AC73" s="35"/>
      <c r="AD73" s="35"/>
      <c r="AE73" s="35"/>
      <c r="AF73" s="35"/>
      <c r="AG73" s="35"/>
      <c r="AH73" s="35"/>
      <c r="AI73" s="35"/>
      <c r="AJ73" s="35"/>
      <c r="AK73" s="35"/>
      <c r="AL73" s="35"/>
      <c r="AM73" s="35"/>
      <c r="AN73" s="35"/>
      <c r="AO73" s="35"/>
      <c r="AP73" s="35"/>
      <c r="AQ73" s="35"/>
      <c r="AR73" s="35"/>
      <c r="AS73" s="35"/>
      <c r="AT73" s="35"/>
      <c r="AU73" s="35"/>
      <c r="AV73" s="35"/>
      <c r="AW73" s="35"/>
      <c r="AX73" s="35"/>
      <c r="AY73" s="35"/>
      <c r="AZ73" s="35"/>
      <c r="BA73" s="35"/>
      <c r="BB73" s="35"/>
      <c r="BC73" s="35"/>
      <c r="BD73" s="35"/>
      <c r="BE73" s="35"/>
      <c r="BF73" s="35"/>
      <c r="BG73" s="35"/>
      <c r="BH73" s="35"/>
      <c r="BI73" s="35"/>
      <c r="BJ73" s="35"/>
      <c r="BK73" s="35"/>
      <c r="BL73" s="35"/>
      <c r="BM73" s="35"/>
      <c r="BN73" s="35"/>
      <c r="BO73" s="35"/>
      <c r="BP73" s="35"/>
      <c r="BQ73" s="35"/>
      <c r="BR73" s="35"/>
      <c r="BS73" s="35"/>
      <c r="BT73" s="35"/>
      <c r="BU73" s="35"/>
      <c r="BV73" s="35"/>
      <c r="BW73" s="35"/>
      <c r="BX73" s="35"/>
      <c r="BY73" s="35"/>
      <c r="BZ73" s="35"/>
      <c r="CA73" s="35"/>
      <c r="CB73" s="35"/>
      <c r="CC73" s="35"/>
      <c r="CD73" s="35"/>
      <c r="CE73" s="35"/>
      <c r="CF73" s="35"/>
      <c r="CG73" s="35"/>
      <c r="CH73" s="35"/>
      <c r="CI73" s="35"/>
      <c r="CJ73" s="35"/>
      <c r="CK73" s="35"/>
      <c r="CL73" s="35"/>
      <c r="CM73" s="35"/>
      <c r="CN73" s="35"/>
      <c r="CO73" s="35"/>
      <c r="CP73" s="35"/>
      <c r="CQ73" s="35"/>
      <c r="CR73" s="35"/>
      <c r="CS73" s="35"/>
      <c r="CT73" s="35"/>
      <c r="CU73" s="35"/>
      <c r="CV73" s="35"/>
      <c r="CW73" s="35"/>
      <c r="CX73" s="35"/>
      <c r="CY73" s="35"/>
      <c r="CZ73" s="35"/>
      <c r="DA73" s="35"/>
      <c r="DB73" s="35"/>
      <c r="DC73" s="35"/>
      <c r="DD73" s="35"/>
      <c r="DE73" s="35"/>
      <c r="DF73" s="35"/>
      <c r="DG73" s="35"/>
      <c r="DH73" s="35"/>
      <c r="DI73" s="35"/>
      <c r="DJ73" s="35"/>
      <c r="DK73" s="35"/>
      <c r="DL73" s="35"/>
      <c r="DM73" s="35"/>
      <c r="DN73" s="35"/>
      <c r="DO73" s="35"/>
      <c r="DP73" s="35"/>
      <c r="DQ73" s="35"/>
      <c r="DR73" s="35"/>
      <c r="DS73" s="35"/>
      <c r="DT73" s="35"/>
      <c r="DU73" s="35"/>
      <c r="DV73" s="35"/>
      <c r="DW73" s="35"/>
      <c r="DX73" s="35"/>
      <c r="DY73" s="35"/>
      <c r="DZ73" s="35"/>
      <c r="EA73" s="35"/>
      <c r="EB73" s="35"/>
      <c r="EC73" s="35"/>
      <c r="ED73" s="35"/>
      <c r="EE73" s="35"/>
      <c r="EF73" s="35"/>
      <c r="EG73" s="35"/>
      <c r="EH73" s="35"/>
      <c r="EI73" s="35"/>
      <c r="EJ73" s="35"/>
      <c r="EK73" s="35"/>
      <c r="EL73" s="35"/>
      <c r="EM73" s="35"/>
      <c r="EN73" s="35"/>
      <c r="EO73" s="35"/>
      <c r="EP73" s="35"/>
      <c r="EQ73" s="35"/>
      <c r="ER73" s="35"/>
      <c r="ES73" s="35"/>
      <c r="ET73" s="35"/>
      <c r="EU73" s="35"/>
      <c r="EV73" s="35"/>
      <c r="EW73" s="35"/>
      <c r="EX73" s="35"/>
      <c r="EY73" s="35"/>
      <c r="EZ73" s="35"/>
      <c r="FA73" s="35"/>
      <c r="FB73" s="35"/>
      <c r="FC73" s="35"/>
      <c r="FD73" s="35"/>
      <c r="FE73" s="35"/>
      <c r="FF73" s="35"/>
      <c r="FG73" s="35"/>
      <c r="FH73" s="35"/>
      <c r="FI73" s="35"/>
      <c r="FJ73" s="35"/>
      <c r="FK73" s="35"/>
      <c r="FL73" s="35"/>
      <c r="FM73" s="35"/>
      <c r="FN73" s="35"/>
      <c r="FO73" s="35"/>
      <c r="FP73" s="35"/>
      <c r="FQ73" s="35"/>
      <c r="FR73" s="35"/>
      <c r="FS73" s="35"/>
      <c r="FT73" s="35"/>
      <c r="FU73" s="35"/>
      <c r="FV73" s="35"/>
      <c r="FW73" s="35"/>
      <c r="FX73" s="35"/>
      <c r="FY73" s="35"/>
      <c r="FZ73" s="35"/>
      <c r="GA73" s="35"/>
      <c r="GB73" s="35"/>
      <c r="GC73" s="35"/>
      <c r="GD73" s="35"/>
      <c r="GE73" s="35"/>
      <c r="GF73" s="35"/>
      <c r="GG73" s="35"/>
      <c r="GH73" s="35"/>
      <c r="GI73" s="35"/>
      <c r="GJ73" s="35"/>
      <c r="GK73" s="35"/>
      <c r="GL73" s="35"/>
      <c r="GM73" s="35"/>
      <c r="GN73" s="35"/>
      <c r="GO73" s="35"/>
      <c r="GP73" s="35"/>
      <c r="GQ73" s="35"/>
      <c r="GR73" s="35"/>
      <c r="GS73" s="35"/>
      <c r="GT73" s="35"/>
      <c r="GU73" s="35"/>
      <c r="GV73" s="35"/>
      <c r="GW73" s="35"/>
      <c r="GX73" s="35"/>
      <c r="GY73" s="35"/>
      <c r="GZ73" s="35"/>
      <c r="HA73" s="35"/>
      <c r="HB73" s="35"/>
      <c r="HC73" s="35"/>
      <c r="HD73" s="35"/>
      <c r="HE73" s="35"/>
      <c r="HF73" s="35"/>
      <c r="HG73" s="35"/>
      <c r="HH73" s="35"/>
      <c r="HI73" s="35"/>
      <c r="HJ73" s="35"/>
      <c r="HK73" s="35"/>
      <c r="HL73" s="35"/>
      <c r="HM73" s="35"/>
      <c r="HN73" s="35"/>
      <c r="HO73" s="35"/>
      <c r="HP73" s="35"/>
      <c r="HQ73" s="35"/>
      <c r="HR73" s="35"/>
      <c r="HS73" s="35"/>
      <c r="HT73" s="35"/>
      <c r="HU73" s="35"/>
      <c r="HV73" s="35"/>
      <c r="HW73" s="35"/>
      <c r="HX73" s="35"/>
      <c r="HY73" s="35"/>
      <c r="HZ73" s="35"/>
      <c r="IA73" s="35"/>
      <c r="IB73" s="35"/>
      <c r="IC73" s="35"/>
      <c r="ID73" s="35"/>
      <c r="IE73" s="35"/>
      <c r="IF73" s="35"/>
      <c r="IG73" s="35"/>
      <c r="IH73" s="35"/>
      <c r="II73" s="35"/>
      <c r="IJ73" s="35"/>
      <c r="IK73" s="35"/>
      <c r="IL73" s="35"/>
      <c r="IM73" s="35"/>
      <c r="IN73" s="35"/>
      <c r="IO73" s="35"/>
    </row>
    <row r="74" spans="1:249" ht="25.5" x14ac:dyDescent="0.25">
      <c r="A74" s="39" t="s">
        <v>307</v>
      </c>
      <c r="B74" s="30" t="s">
        <v>260</v>
      </c>
      <c r="C74" s="31" t="s">
        <v>261</v>
      </c>
      <c r="D74" s="31" t="s">
        <v>262</v>
      </c>
      <c r="E74" s="38" t="s">
        <v>178</v>
      </c>
      <c r="F74" s="279">
        <f>G74+H74+I74+J74</f>
        <v>2500</v>
      </c>
      <c r="G74" s="279">
        <f>G76</f>
        <v>0</v>
      </c>
      <c r="H74" s="279">
        <f>H76</f>
        <v>0</v>
      </c>
      <c r="I74" s="279">
        <f>I76+I77</f>
        <v>2500</v>
      </c>
      <c r="J74" s="279">
        <f>J76</f>
        <v>0</v>
      </c>
      <c r="K74" s="35"/>
      <c r="L74" s="35"/>
      <c r="M74" s="28"/>
      <c r="N74" s="28"/>
      <c r="O74" s="28"/>
      <c r="P74" s="28"/>
      <c r="Q74" s="28"/>
      <c r="R74" s="28"/>
      <c r="S74" s="28"/>
      <c r="T74" s="28"/>
      <c r="U74" s="28"/>
      <c r="V74" s="28"/>
      <c r="W74" s="28"/>
      <c r="X74" s="28"/>
      <c r="Y74" s="28"/>
      <c r="Z74" s="28"/>
      <c r="AA74" s="28"/>
      <c r="AB74" s="28"/>
      <c r="AC74" s="28"/>
      <c r="AD74" s="28"/>
      <c r="AE74" s="28"/>
      <c r="AF74" s="28"/>
      <c r="AG74" s="28"/>
      <c r="AH74" s="28"/>
      <c r="AI74" s="28"/>
      <c r="AJ74" s="28"/>
      <c r="AK74" s="28"/>
      <c r="AL74" s="28"/>
      <c r="AM74" s="28"/>
      <c r="AN74" s="28"/>
      <c r="AO74" s="28"/>
      <c r="AP74" s="28"/>
      <c r="AQ74" s="28"/>
      <c r="AR74" s="28"/>
      <c r="AS74" s="28"/>
      <c r="AT74" s="28"/>
      <c r="AU74" s="28"/>
      <c r="AV74" s="28"/>
      <c r="AW74" s="28"/>
      <c r="AX74" s="28"/>
      <c r="AY74" s="28"/>
      <c r="AZ74" s="28"/>
      <c r="BA74" s="28"/>
      <c r="BB74" s="28"/>
      <c r="BC74" s="28"/>
      <c r="BD74" s="28"/>
      <c r="BE74" s="28"/>
      <c r="BF74" s="28"/>
      <c r="BG74" s="28"/>
      <c r="BH74" s="28"/>
      <c r="BI74" s="28"/>
      <c r="BJ74" s="28"/>
      <c r="BK74" s="28"/>
      <c r="BL74" s="28"/>
      <c r="BM74" s="28"/>
      <c r="BN74" s="28"/>
      <c r="BO74" s="28"/>
      <c r="BP74" s="28"/>
      <c r="BQ74" s="28"/>
      <c r="BR74" s="28"/>
      <c r="BS74" s="28"/>
      <c r="BT74" s="28"/>
      <c r="BU74" s="28"/>
      <c r="BV74" s="28"/>
      <c r="BW74" s="28"/>
      <c r="BX74" s="28"/>
      <c r="BY74" s="28"/>
      <c r="BZ74" s="28"/>
      <c r="CA74" s="28"/>
      <c r="CB74" s="28"/>
      <c r="CC74" s="28"/>
      <c r="CD74" s="28"/>
      <c r="CE74" s="28"/>
      <c r="CF74" s="28"/>
      <c r="CG74" s="28"/>
      <c r="CH74" s="28"/>
      <c r="CI74" s="28"/>
      <c r="CJ74" s="28"/>
      <c r="CK74" s="28"/>
      <c r="CL74" s="28"/>
      <c r="CM74" s="28"/>
      <c r="CN74" s="28"/>
      <c r="CO74" s="28"/>
      <c r="CP74" s="28"/>
      <c r="CQ74" s="28"/>
      <c r="CR74" s="28"/>
      <c r="CS74" s="28"/>
      <c r="CT74" s="28"/>
      <c r="CU74" s="28"/>
      <c r="CV74" s="28"/>
      <c r="CW74" s="28"/>
      <c r="CX74" s="28"/>
      <c r="CY74" s="28"/>
      <c r="CZ74" s="28"/>
      <c r="DA74" s="28"/>
      <c r="DB74" s="28"/>
      <c r="DC74" s="28"/>
      <c r="DD74" s="28"/>
      <c r="DE74" s="28"/>
      <c r="DF74" s="28"/>
      <c r="DG74" s="28"/>
      <c r="DH74" s="28"/>
      <c r="DI74" s="28"/>
      <c r="DJ74" s="28"/>
      <c r="DK74" s="28"/>
      <c r="DL74" s="28"/>
      <c r="DM74" s="28"/>
      <c r="DN74" s="28"/>
      <c r="DO74" s="28"/>
      <c r="DP74" s="28"/>
      <c r="DQ74" s="28"/>
      <c r="DR74" s="28"/>
      <c r="DS74" s="28"/>
      <c r="DT74" s="28"/>
      <c r="DU74" s="28"/>
      <c r="DV74" s="28"/>
      <c r="DW74" s="28"/>
      <c r="DX74" s="28"/>
      <c r="DY74" s="28"/>
      <c r="DZ74" s="28"/>
      <c r="EA74" s="28"/>
      <c r="EB74" s="28"/>
      <c r="EC74" s="28"/>
      <c r="ED74" s="28"/>
      <c r="EE74" s="28"/>
      <c r="EF74" s="28"/>
      <c r="EG74" s="28"/>
      <c r="EH74" s="28"/>
      <c r="EI74" s="28"/>
      <c r="EJ74" s="28"/>
      <c r="EK74" s="28"/>
      <c r="EL74" s="28"/>
      <c r="EM74" s="28"/>
      <c r="EN74" s="28"/>
      <c r="EO74" s="28"/>
      <c r="EP74" s="28"/>
      <c r="EQ74" s="28"/>
      <c r="ER74" s="28"/>
      <c r="ES74" s="28"/>
      <c r="ET74" s="28"/>
      <c r="EU74" s="28"/>
      <c r="EV74" s="28"/>
      <c r="EW74" s="28"/>
      <c r="EX74" s="28"/>
      <c r="EY74" s="28"/>
      <c r="EZ74" s="28"/>
      <c r="FA74" s="28"/>
      <c r="FB74" s="28"/>
      <c r="FC74" s="28"/>
      <c r="FD74" s="28"/>
      <c r="FE74" s="28"/>
      <c r="FF74" s="28"/>
      <c r="FG74" s="28"/>
      <c r="FH74" s="28"/>
      <c r="FI74" s="28"/>
      <c r="FJ74" s="28"/>
      <c r="FK74" s="28"/>
      <c r="FL74" s="28"/>
      <c r="FM74" s="28"/>
      <c r="FN74" s="28"/>
      <c r="FO74" s="28"/>
      <c r="FP74" s="28"/>
      <c r="FQ74" s="28"/>
      <c r="FR74" s="28"/>
      <c r="FS74" s="28"/>
      <c r="FT74" s="28"/>
      <c r="FU74" s="28"/>
      <c r="FV74" s="28"/>
      <c r="FW74" s="28"/>
      <c r="FX74" s="28"/>
      <c r="FY74" s="28"/>
      <c r="FZ74" s="28"/>
      <c r="GA74" s="28"/>
      <c r="GB74" s="28"/>
      <c r="GC74" s="28"/>
      <c r="GD74" s="28"/>
      <c r="GE74" s="28"/>
      <c r="GF74" s="28"/>
      <c r="GG74" s="28"/>
      <c r="GH74" s="28"/>
      <c r="GI74" s="28"/>
      <c r="GJ74" s="28"/>
      <c r="GK74" s="28"/>
      <c r="GL74" s="28"/>
      <c r="GM74" s="28"/>
      <c r="GN74" s="28"/>
      <c r="GO74" s="28"/>
      <c r="GP74" s="28"/>
      <c r="GQ74" s="28"/>
      <c r="GR74" s="28"/>
      <c r="GS74" s="28"/>
      <c r="GT74" s="28"/>
      <c r="GU74" s="28"/>
      <c r="GV74" s="28"/>
      <c r="GW74" s="28"/>
      <c r="GX74" s="28"/>
      <c r="GY74" s="28"/>
      <c r="GZ74" s="28"/>
      <c r="HA74" s="28"/>
      <c r="HB74" s="28"/>
      <c r="HC74" s="28"/>
      <c r="HD74" s="28"/>
      <c r="HE74" s="28"/>
      <c r="HF74" s="28"/>
      <c r="HG74" s="28"/>
      <c r="HH74" s="28"/>
      <c r="HI74" s="28"/>
      <c r="HJ74" s="28"/>
      <c r="HK74" s="28"/>
      <c r="HL74" s="28"/>
      <c r="HM74" s="28"/>
      <c r="HN74" s="28"/>
      <c r="HO74" s="28"/>
      <c r="HP74" s="28"/>
      <c r="HQ74" s="28"/>
      <c r="HR74" s="28"/>
      <c r="HS74" s="28"/>
      <c r="HT74" s="28"/>
      <c r="HU74" s="28"/>
      <c r="HV74" s="28"/>
      <c r="HW74" s="28"/>
      <c r="HX74" s="28"/>
      <c r="HY74" s="28"/>
      <c r="HZ74" s="28"/>
      <c r="IA74" s="28"/>
      <c r="IB74" s="28"/>
      <c r="IC74" s="28"/>
      <c r="ID74" s="28"/>
      <c r="IE74" s="28"/>
      <c r="IF74" s="28"/>
      <c r="IG74" s="28"/>
      <c r="IH74" s="28"/>
      <c r="II74" s="28"/>
      <c r="IJ74" s="28"/>
      <c r="IK74" s="28"/>
      <c r="IL74" s="28"/>
      <c r="IM74" s="28"/>
      <c r="IN74" s="28"/>
      <c r="IO74" s="28"/>
    </row>
    <row r="75" spans="1:249" x14ac:dyDescent="0.25">
      <c r="A75" s="32" t="s">
        <v>187</v>
      </c>
      <c r="B75" s="34" t="s">
        <v>178</v>
      </c>
      <c r="C75" s="34" t="s">
        <v>178</v>
      </c>
      <c r="D75" s="34" t="s">
        <v>178</v>
      </c>
      <c r="E75" s="34" t="s">
        <v>178</v>
      </c>
      <c r="F75" s="34" t="s">
        <v>178</v>
      </c>
      <c r="G75" s="34" t="s">
        <v>178</v>
      </c>
      <c r="H75" s="34" t="s">
        <v>178</v>
      </c>
      <c r="I75" s="34" t="s">
        <v>178</v>
      </c>
      <c r="J75" s="34" t="s">
        <v>178</v>
      </c>
      <c r="K75" s="35"/>
      <c r="L75" s="35"/>
      <c r="M75" s="35"/>
      <c r="N75" s="35"/>
      <c r="O75" s="35"/>
      <c r="P75" s="35"/>
      <c r="Q75" s="35"/>
      <c r="R75" s="35"/>
      <c r="S75" s="35"/>
      <c r="T75" s="35"/>
      <c r="U75" s="35"/>
      <c r="V75" s="35"/>
      <c r="W75" s="35"/>
      <c r="X75" s="35"/>
      <c r="Y75" s="35"/>
      <c r="Z75" s="35"/>
      <c r="AA75" s="35"/>
      <c r="AB75" s="35"/>
      <c r="AC75" s="35"/>
      <c r="AD75" s="35"/>
      <c r="AE75" s="35"/>
      <c r="AF75" s="35"/>
      <c r="AG75" s="35"/>
      <c r="AH75" s="35"/>
      <c r="AI75" s="35"/>
      <c r="AJ75" s="35"/>
      <c r="AK75" s="35"/>
      <c r="AL75" s="35"/>
      <c r="AM75" s="35"/>
      <c r="AN75" s="35"/>
      <c r="AO75" s="35"/>
      <c r="AP75" s="35"/>
      <c r="AQ75" s="35"/>
      <c r="AR75" s="35"/>
      <c r="AS75" s="35"/>
      <c r="AT75" s="35"/>
      <c r="AU75" s="35"/>
      <c r="AV75" s="35"/>
      <c r="AW75" s="35"/>
      <c r="AX75" s="35"/>
      <c r="AY75" s="35"/>
      <c r="AZ75" s="35"/>
      <c r="BA75" s="35"/>
      <c r="BB75" s="35"/>
      <c r="BC75" s="35"/>
      <c r="BD75" s="35"/>
      <c r="BE75" s="35"/>
      <c r="BF75" s="35"/>
      <c r="BG75" s="35"/>
      <c r="BH75" s="35"/>
      <c r="BI75" s="35"/>
      <c r="BJ75" s="35"/>
      <c r="BK75" s="35"/>
      <c r="BL75" s="35"/>
      <c r="BM75" s="35"/>
      <c r="BN75" s="35"/>
      <c r="BO75" s="35"/>
      <c r="BP75" s="35"/>
      <c r="BQ75" s="35"/>
      <c r="BR75" s="35"/>
      <c r="BS75" s="35"/>
      <c r="BT75" s="35"/>
      <c r="BU75" s="35"/>
      <c r="BV75" s="35"/>
      <c r="BW75" s="35"/>
      <c r="BX75" s="35"/>
      <c r="BY75" s="35"/>
      <c r="BZ75" s="35"/>
      <c r="CA75" s="35"/>
      <c r="CB75" s="35"/>
      <c r="CC75" s="35"/>
      <c r="CD75" s="35"/>
      <c r="CE75" s="35"/>
      <c r="CF75" s="35"/>
      <c r="CG75" s="35"/>
      <c r="CH75" s="35"/>
      <c r="CI75" s="35"/>
      <c r="CJ75" s="35"/>
      <c r="CK75" s="35"/>
      <c r="CL75" s="35"/>
      <c r="CM75" s="35"/>
      <c r="CN75" s="35"/>
      <c r="CO75" s="35"/>
      <c r="CP75" s="35"/>
      <c r="CQ75" s="35"/>
      <c r="CR75" s="35"/>
      <c r="CS75" s="35"/>
      <c r="CT75" s="35"/>
      <c r="CU75" s="35"/>
      <c r="CV75" s="35"/>
      <c r="CW75" s="35"/>
      <c r="CX75" s="35"/>
      <c r="CY75" s="35"/>
      <c r="CZ75" s="35"/>
      <c r="DA75" s="35"/>
      <c r="DB75" s="35"/>
      <c r="DC75" s="35"/>
      <c r="DD75" s="35"/>
      <c r="DE75" s="35"/>
      <c r="DF75" s="35"/>
      <c r="DG75" s="35"/>
      <c r="DH75" s="35"/>
      <c r="DI75" s="35"/>
      <c r="DJ75" s="35"/>
      <c r="DK75" s="35"/>
      <c r="DL75" s="35"/>
      <c r="DM75" s="35"/>
      <c r="DN75" s="35"/>
      <c r="DO75" s="35"/>
      <c r="DP75" s="35"/>
      <c r="DQ75" s="35"/>
      <c r="DR75" s="35"/>
      <c r="DS75" s="35"/>
      <c r="DT75" s="35"/>
      <c r="DU75" s="35"/>
      <c r="DV75" s="35"/>
      <c r="DW75" s="35"/>
      <c r="DX75" s="35"/>
      <c r="DY75" s="35"/>
      <c r="DZ75" s="35"/>
      <c r="EA75" s="35"/>
      <c r="EB75" s="35"/>
      <c r="EC75" s="35"/>
      <c r="ED75" s="35"/>
      <c r="EE75" s="35"/>
      <c r="EF75" s="35"/>
      <c r="EG75" s="35"/>
      <c r="EH75" s="35"/>
      <c r="EI75" s="35"/>
      <c r="EJ75" s="35"/>
      <c r="EK75" s="35"/>
      <c r="EL75" s="35"/>
      <c r="EM75" s="35"/>
      <c r="EN75" s="35"/>
      <c r="EO75" s="35"/>
      <c r="EP75" s="35"/>
      <c r="EQ75" s="35"/>
      <c r="ER75" s="35"/>
      <c r="ES75" s="35"/>
      <c r="ET75" s="35"/>
      <c r="EU75" s="35"/>
      <c r="EV75" s="35"/>
      <c r="EW75" s="35"/>
      <c r="EX75" s="35"/>
      <c r="EY75" s="35"/>
      <c r="EZ75" s="35"/>
      <c r="FA75" s="35"/>
      <c r="FB75" s="35"/>
      <c r="FC75" s="35"/>
      <c r="FD75" s="35"/>
      <c r="FE75" s="35"/>
      <c r="FF75" s="35"/>
      <c r="FG75" s="35"/>
      <c r="FH75" s="35"/>
      <c r="FI75" s="35"/>
      <c r="FJ75" s="35"/>
      <c r="FK75" s="35"/>
      <c r="FL75" s="35"/>
      <c r="FM75" s="35"/>
      <c r="FN75" s="35"/>
      <c r="FO75" s="35"/>
      <c r="FP75" s="35"/>
      <c r="FQ75" s="35"/>
      <c r="FR75" s="35"/>
      <c r="FS75" s="35"/>
      <c r="FT75" s="35"/>
      <c r="FU75" s="35"/>
      <c r="FV75" s="35"/>
      <c r="FW75" s="35"/>
      <c r="FX75" s="35"/>
      <c r="FY75" s="35"/>
      <c r="FZ75" s="35"/>
      <c r="GA75" s="35"/>
      <c r="GB75" s="35"/>
      <c r="GC75" s="35"/>
      <c r="GD75" s="35"/>
      <c r="GE75" s="35"/>
      <c r="GF75" s="35"/>
      <c r="GG75" s="35"/>
      <c r="GH75" s="35"/>
      <c r="GI75" s="35"/>
      <c r="GJ75" s="35"/>
      <c r="GK75" s="35"/>
      <c r="GL75" s="35"/>
      <c r="GM75" s="35"/>
      <c r="GN75" s="35"/>
      <c r="GO75" s="35"/>
      <c r="GP75" s="35"/>
      <c r="GQ75" s="35"/>
      <c r="GR75" s="35"/>
      <c r="GS75" s="35"/>
      <c r="GT75" s="35"/>
      <c r="GU75" s="35"/>
      <c r="GV75" s="35"/>
      <c r="GW75" s="35"/>
      <c r="GX75" s="35"/>
      <c r="GY75" s="35"/>
      <c r="GZ75" s="35"/>
      <c r="HA75" s="35"/>
      <c r="HB75" s="35"/>
      <c r="HC75" s="35"/>
      <c r="HD75" s="35"/>
      <c r="HE75" s="35"/>
      <c r="HF75" s="35"/>
      <c r="HG75" s="35"/>
      <c r="HH75" s="35"/>
      <c r="HI75" s="35"/>
      <c r="HJ75" s="35"/>
      <c r="HK75" s="35"/>
      <c r="HL75" s="35"/>
      <c r="HM75" s="35"/>
      <c r="HN75" s="35"/>
      <c r="HO75" s="35"/>
      <c r="HP75" s="35"/>
      <c r="HQ75" s="35"/>
      <c r="HR75" s="35"/>
      <c r="HS75" s="35"/>
      <c r="HT75" s="35"/>
      <c r="HU75" s="35"/>
      <c r="HV75" s="35"/>
      <c r="HW75" s="35"/>
      <c r="HX75" s="35"/>
      <c r="HY75" s="35"/>
      <c r="HZ75" s="35"/>
      <c r="IA75" s="35"/>
      <c r="IB75" s="35"/>
      <c r="IC75" s="35"/>
      <c r="ID75" s="35"/>
      <c r="IE75" s="35"/>
      <c r="IF75" s="35"/>
      <c r="IG75" s="35"/>
      <c r="IH75" s="35"/>
      <c r="II75" s="35"/>
      <c r="IJ75" s="35"/>
      <c r="IK75" s="35"/>
      <c r="IL75" s="35"/>
      <c r="IM75" s="35"/>
      <c r="IN75" s="35"/>
      <c r="IO75" s="35"/>
    </row>
    <row r="76" spans="1:249" x14ac:dyDescent="0.25">
      <c r="A76" s="32" t="s">
        <v>616</v>
      </c>
      <c r="B76" s="33" t="s">
        <v>263</v>
      </c>
      <c r="C76" s="34"/>
      <c r="D76" s="34" t="s">
        <v>262</v>
      </c>
      <c r="E76" s="34" t="s">
        <v>617</v>
      </c>
      <c r="F76" s="132">
        <f>G76+H76+I76+J76</f>
        <v>1500</v>
      </c>
      <c r="G76" s="132"/>
      <c r="H76" s="132"/>
      <c r="I76" s="132">
        <v>1500</v>
      </c>
      <c r="J76" s="132"/>
      <c r="K76" s="35"/>
      <c r="L76" s="35"/>
      <c r="M76" s="35"/>
      <c r="N76" s="35"/>
      <c r="O76" s="35"/>
      <c r="P76" s="35"/>
      <c r="Q76" s="35"/>
      <c r="R76" s="35"/>
      <c r="S76" s="35"/>
      <c r="T76" s="35"/>
      <c r="U76" s="35"/>
      <c r="V76" s="35"/>
      <c r="W76" s="35"/>
      <c r="X76" s="35"/>
      <c r="Y76" s="35"/>
      <c r="Z76" s="35"/>
      <c r="AA76" s="35"/>
      <c r="AB76" s="35"/>
      <c r="AC76" s="35"/>
      <c r="AD76" s="35"/>
      <c r="AE76" s="35"/>
      <c r="AF76" s="35"/>
      <c r="AG76" s="35"/>
      <c r="AH76" s="35"/>
      <c r="AI76" s="35"/>
      <c r="AJ76" s="35"/>
      <c r="AK76" s="35"/>
      <c r="AL76" s="35"/>
      <c r="AM76" s="35"/>
      <c r="AN76" s="35"/>
      <c r="AO76" s="35"/>
      <c r="AP76" s="35"/>
      <c r="AQ76" s="35"/>
      <c r="AR76" s="35"/>
      <c r="AS76" s="35"/>
      <c r="AT76" s="35"/>
      <c r="AU76" s="35"/>
      <c r="AV76" s="35"/>
      <c r="AW76" s="35"/>
      <c r="AX76" s="35"/>
      <c r="AY76" s="35"/>
      <c r="AZ76" s="35"/>
      <c r="BA76" s="35"/>
      <c r="BB76" s="35"/>
      <c r="BC76" s="35"/>
      <c r="BD76" s="35"/>
      <c r="BE76" s="35"/>
      <c r="BF76" s="35"/>
      <c r="BG76" s="35"/>
      <c r="BH76" s="35"/>
      <c r="BI76" s="35"/>
      <c r="BJ76" s="35"/>
      <c r="BK76" s="35"/>
      <c r="BL76" s="35"/>
      <c r="BM76" s="35"/>
      <c r="BN76" s="35"/>
      <c r="BO76" s="35"/>
      <c r="BP76" s="35"/>
      <c r="BQ76" s="35"/>
      <c r="BR76" s="35"/>
      <c r="BS76" s="35"/>
      <c r="BT76" s="35"/>
      <c r="BU76" s="35"/>
      <c r="BV76" s="35"/>
      <c r="BW76" s="35"/>
      <c r="BX76" s="35"/>
      <c r="BY76" s="35"/>
      <c r="BZ76" s="35"/>
      <c r="CA76" s="35"/>
      <c r="CB76" s="35"/>
      <c r="CC76" s="35"/>
      <c r="CD76" s="35"/>
      <c r="CE76" s="35"/>
      <c r="CF76" s="35"/>
      <c r="CG76" s="35"/>
      <c r="CH76" s="35"/>
      <c r="CI76" s="35"/>
      <c r="CJ76" s="35"/>
      <c r="CK76" s="35"/>
      <c r="CL76" s="35"/>
      <c r="CM76" s="35"/>
      <c r="CN76" s="35"/>
      <c r="CO76" s="35"/>
      <c r="CP76" s="35"/>
      <c r="CQ76" s="35"/>
      <c r="CR76" s="35"/>
      <c r="CS76" s="35"/>
      <c r="CT76" s="35"/>
      <c r="CU76" s="35"/>
      <c r="CV76" s="35"/>
      <c r="CW76" s="35"/>
      <c r="CX76" s="35"/>
      <c r="CY76" s="35"/>
      <c r="CZ76" s="35"/>
      <c r="DA76" s="35"/>
      <c r="DB76" s="35"/>
      <c r="DC76" s="35"/>
      <c r="DD76" s="35"/>
      <c r="DE76" s="35"/>
      <c r="DF76" s="35"/>
      <c r="DG76" s="35"/>
      <c r="DH76" s="35"/>
      <c r="DI76" s="35"/>
      <c r="DJ76" s="35"/>
      <c r="DK76" s="35"/>
      <c r="DL76" s="35"/>
      <c r="DM76" s="35"/>
      <c r="DN76" s="35"/>
      <c r="DO76" s="35"/>
      <c r="DP76" s="35"/>
      <c r="DQ76" s="35"/>
      <c r="DR76" s="35"/>
      <c r="DS76" s="35"/>
      <c r="DT76" s="35"/>
      <c r="DU76" s="35"/>
      <c r="DV76" s="35"/>
      <c r="DW76" s="35"/>
      <c r="DX76" s="35"/>
      <c r="DY76" s="35"/>
      <c r="DZ76" s="35"/>
      <c r="EA76" s="35"/>
      <c r="EB76" s="35"/>
      <c r="EC76" s="35"/>
      <c r="ED76" s="35"/>
      <c r="EE76" s="35"/>
      <c r="EF76" s="35"/>
      <c r="EG76" s="35"/>
      <c r="EH76" s="35"/>
      <c r="EI76" s="35"/>
      <c r="EJ76" s="35"/>
      <c r="EK76" s="35"/>
      <c r="EL76" s="35"/>
      <c r="EM76" s="35"/>
      <c r="EN76" s="35"/>
      <c r="EO76" s="35"/>
      <c r="EP76" s="35"/>
      <c r="EQ76" s="35"/>
      <c r="ER76" s="35"/>
      <c r="ES76" s="35"/>
      <c r="ET76" s="35"/>
      <c r="EU76" s="35"/>
      <c r="EV76" s="35"/>
      <c r="EW76" s="35"/>
      <c r="EX76" s="35"/>
      <c r="EY76" s="35"/>
      <c r="EZ76" s="35"/>
      <c r="FA76" s="35"/>
      <c r="FB76" s="35"/>
      <c r="FC76" s="35"/>
      <c r="FD76" s="35"/>
      <c r="FE76" s="35"/>
      <c r="FF76" s="35"/>
      <c r="FG76" s="35"/>
      <c r="FH76" s="35"/>
      <c r="FI76" s="35"/>
      <c r="FJ76" s="35"/>
      <c r="FK76" s="35"/>
      <c r="FL76" s="35"/>
      <c r="FM76" s="35"/>
      <c r="FN76" s="35"/>
      <c r="FO76" s="35"/>
      <c r="FP76" s="35"/>
      <c r="FQ76" s="35"/>
      <c r="FR76" s="35"/>
      <c r="FS76" s="35"/>
      <c r="FT76" s="35"/>
      <c r="FU76" s="35"/>
      <c r="FV76" s="35"/>
      <c r="FW76" s="35"/>
      <c r="FX76" s="35"/>
      <c r="FY76" s="35"/>
      <c r="FZ76" s="35"/>
      <c r="GA76" s="35"/>
      <c r="GB76" s="35"/>
      <c r="GC76" s="35"/>
      <c r="GD76" s="35"/>
      <c r="GE76" s="35"/>
      <c r="GF76" s="35"/>
      <c r="GG76" s="35"/>
      <c r="GH76" s="35"/>
      <c r="GI76" s="35"/>
      <c r="GJ76" s="35"/>
      <c r="GK76" s="35"/>
      <c r="GL76" s="35"/>
      <c r="GM76" s="35"/>
      <c r="GN76" s="35"/>
      <c r="GO76" s="35"/>
      <c r="GP76" s="35"/>
      <c r="GQ76" s="35"/>
      <c r="GR76" s="35"/>
      <c r="GS76" s="35"/>
      <c r="GT76" s="35"/>
      <c r="GU76" s="35"/>
      <c r="GV76" s="35"/>
      <c r="GW76" s="35"/>
      <c r="GX76" s="35"/>
      <c r="GY76" s="35"/>
      <c r="GZ76" s="35"/>
      <c r="HA76" s="35"/>
      <c r="HB76" s="35"/>
      <c r="HC76" s="35"/>
      <c r="HD76" s="35"/>
      <c r="HE76" s="35"/>
      <c r="HF76" s="35"/>
      <c r="HG76" s="35"/>
      <c r="HH76" s="35"/>
      <c r="HI76" s="35"/>
      <c r="HJ76" s="35"/>
      <c r="HK76" s="35"/>
      <c r="HL76" s="35"/>
      <c r="HM76" s="35"/>
      <c r="HN76" s="35"/>
      <c r="HO76" s="35"/>
      <c r="HP76" s="35"/>
      <c r="HQ76" s="35"/>
      <c r="HR76" s="35"/>
      <c r="HS76" s="35"/>
      <c r="HT76" s="35"/>
      <c r="HU76" s="35"/>
      <c r="HV76" s="35"/>
      <c r="HW76" s="35"/>
      <c r="HX76" s="35"/>
      <c r="HY76" s="35"/>
      <c r="HZ76" s="35"/>
      <c r="IA76" s="35"/>
      <c r="IB76" s="35"/>
      <c r="IC76" s="35"/>
      <c r="ID76" s="35"/>
      <c r="IE76" s="35"/>
      <c r="IF76" s="35"/>
      <c r="IG76" s="35"/>
      <c r="IH76" s="35"/>
      <c r="II76" s="35"/>
      <c r="IJ76" s="35"/>
      <c r="IK76" s="35"/>
      <c r="IL76" s="35"/>
      <c r="IM76" s="35"/>
      <c r="IN76" s="35"/>
      <c r="IO76" s="35"/>
    </row>
    <row r="77" spans="1:249" ht="38.25" x14ac:dyDescent="0.25">
      <c r="A77" s="32" t="s">
        <v>618</v>
      </c>
      <c r="B77" s="33" t="s">
        <v>619</v>
      </c>
      <c r="C77" s="34"/>
      <c r="D77" s="34" t="s">
        <v>262</v>
      </c>
      <c r="E77" s="34" t="s">
        <v>620</v>
      </c>
      <c r="F77" s="132">
        <f>G77+H77+I77+J77</f>
        <v>1000</v>
      </c>
      <c r="G77" s="132"/>
      <c r="H77" s="132"/>
      <c r="I77" s="132">
        <v>1000</v>
      </c>
      <c r="J77" s="132"/>
      <c r="K77" s="35"/>
      <c r="L77" s="35"/>
      <c r="M77" s="35"/>
      <c r="N77" s="35"/>
      <c r="O77" s="35"/>
      <c r="P77" s="35"/>
      <c r="Q77" s="35"/>
      <c r="R77" s="35"/>
      <c r="S77" s="35"/>
      <c r="T77" s="35"/>
      <c r="U77" s="35"/>
      <c r="V77" s="35"/>
      <c r="W77" s="35"/>
      <c r="X77" s="35"/>
      <c r="Y77" s="35"/>
      <c r="Z77" s="35"/>
      <c r="AA77" s="35"/>
      <c r="AB77" s="35"/>
      <c r="AC77" s="35"/>
      <c r="AD77" s="35"/>
      <c r="AE77" s="35"/>
      <c r="AF77" s="35"/>
      <c r="AG77" s="35"/>
      <c r="AH77" s="35"/>
      <c r="AI77" s="35"/>
      <c r="AJ77" s="35"/>
      <c r="AK77" s="35"/>
      <c r="AL77" s="35"/>
      <c r="AM77" s="35"/>
      <c r="AN77" s="35"/>
      <c r="AO77" s="35"/>
      <c r="AP77" s="35"/>
      <c r="AQ77" s="35"/>
      <c r="AR77" s="35"/>
      <c r="AS77" s="35"/>
      <c r="AT77" s="35"/>
      <c r="AU77" s="35"/>
      <c r="AV77" s="35"/>
      <c r="AW77" s="35"/>
      <c r="AX77" s="35"/>
      <c r="AY77" s="35"/>
      <c r="AZ77" s="35"/>
      <c r="BA77" s="35"/>
      <c r="BB77" s="35"/>
      <c r="BC77" s="35"/>
      <c r="BD77" s="35"/>
      <c r="BE77" s="35"/>
      <c r="BF77" s="35"/>
      <c r="BG77" s="35"/>
      <c r="BH77" s="35"/>
      <c r="BI77" s="35"/>
      <c r="BJ77" s="35"/>
      <c r="BK77" s="35"/>
      <c r="BL77" s="35"/>
      <c r="BM77" s="35"/>
      <c r="BN77" s="35"/>
      <c r="BO77" s="35"/>
      <c r="BP77" s="35"/>
      <c r="BQ77" s="35"/>
      <c r="BR77" s="35"/>
      <c r="BS77" s="35"/>
      <c r="BT77" s="35"/>
      <c r="BU77" s="35"/>
      <c r="BV77" s="35"/>
      <c r="BW77" s="35"/>
      <c r="BX77" s="35"/>
      <c r="BY77" s="35"/>
      <c r="BZ77" s="35"/>
      <c r="CA77" s="35"/>
      <c r="CB77" s="35"/>
      <c r="CC77" s="35"/>
      <c r="CD77" s="35"/>
      <c r="CE77" s="35"/>
      <c r="CF77" s="35"/>
      <c r="CG77" s="35"/>
      <c r="CH77" s="35"/>
      <c r="CI77" s="35"/>
      <c r="CJ77" s="35"/>
      <c r="CK77" s="35"/>
      <c r="CL77" s="35"/>
      <c r="CM77" s="35"/>
      <c r="CN77" s="35"/>
      <c r="CO77" s="35"/>
      <c r="CP77" s="35"/>
      <c r="CQ77" s="35"/>
      <c r="CR77" s="35"/>
      <c r="CS77" s="35"/>
      <c r="CT77" s="35"/>
      <c r="CU77" s="35"/>
      <c r="CV77" s="35"/>
      <c r="CW77" s="35"/>
      <c r="CX77" s="35"/>
      <c r="CY77" s="35"/>
      <c r="CZ77" s="35"/>
      <c r="DA77" s="35"/>
      <c r="DB77" s="35"/>
      <c r="DC77" s="35"/>
      <c r="DD77" s="35"/>
      <c r="DE77" s="35"/>
      <c r="DF77" s="35"/>
      <c r="DG77" s="35"/>
      <c r="DH77" s="35"/>
      <c r="DI77" s="35"/>
      <c r="DJ77" s="35"/>
      <c r="DK77" s="35"/>
      <c r="DL77" s="35"/>
      <c r="DM77" s="35"/>
      <c r="DN77" s="35"/>
      <c r="DO77" s="35"/>
      <c r="DP77" s="35"/>
      <c r="DQ77" s="35"/>
      <c r="DR77" s="35"/>
      <c r="DS77" s="35"/>
      <c r="DT77" s="35"/>
      <c r="DU77" s="35"/>
      <c r="DV77" s="35"/>
      <c r="DW77" s="35"/>
      <c r="DX77" s="35"/>
      <c r="DY77" s="35"/>
      <c r="DZ77" s="35"/>
      <c r="EA77" s="35"/>
      <c r="EB77" s="35"/>
      <c r="EC77" s="35"/>
      <c r="ED77" s="35"/>
      <c r="EE77" s="35"/>
      <c r="EF77" s="35"/>
      <c r="EG77" s="35"/>
      <c r="EH77" s="35"/>
      <c r="EI77" s="35"/>
      <c r="EJ77" s="35"/>
      <c r="EK77" s="35"/>
      <c r="EL77" s="35"/>
      <c r="EM77" s="35"/>
      <c r="EN77" s="35"/>
      <c r="EO77" s="35"/>
      <c r="EP77" s="35"/>
      <c r="EQ77" s="35"/>
      <c r="ER77" s="35"/>
      <c r="ES77" s="35"/>
      <c r="ET77" s="35"/>
      <c r="EU77" s="35"/>
      <c r="EV77" s="35"/>
      <c r="EW77" s="35"/>
      <c r="EX77" s="35"/>
      <c r="EY77" s="35"/>
      <c r="EZ77" s="35"/>
      <c r="FA77" s="35"/>
      <c r="FB77" s="35"/>
      <c r="FC77" s="35"/>
      <c r="FD77" s="35"/>
      <c r="FE77" s="35"/>
      <c r="FF77" s="35"/>
      <c r="FG77" s="35"/>
      <c r="FH77" s="35"/>
      <c r="FI77" s="35"/>
      <c r="FJ77" s="35"/>
      <c r="FK77" s="35"/>
      <c r="FL77" s="35"/>
      <c r="FM77" s="35"/>
      <c r="FN77" s="35"/>
      <c r="FO77" s="35"/>
      <c r="FP77" s="35"/>
      <c r="FQ77" s="35"/>
      <c r="FR77" s="35"/>
      <c r="FS77" s="35"/>
      <c r="FT77" s="35"/>
      <c r="FU77" s="35"/>
      <c r="FV77" s="35"/>
      <c r="FW77" s="35"/>
      <c r="FX77" s="35"/>
      <c r="FY77" s="35"/>
      <c r="FZ77" s="35"/>
      <c r="GA77" s="35"/>
      <c r="GB77" s="35"/>
      <c r="GC77" s="35"/>
      <c r="GD77" s="35"/>
      <c r="GE77" s="35"/>
      <c r="GF77" s="35"/>
      <c r="GG77" s="35"/>
      <c r="GH77" s="35"/>
      <c r="GI77" s="35"/>
      <c r="GJ77" s="35"/>
      <c r="GK77" s="35"/>
      <c r="GL77" s="35"/>
      <c r="GM77" s="35"/>
      <c r="GN77" s="35"/>
      <c r="GO77" s="35"/>
      <c r="GP77" s="35"/>
      <c r="GQ77" s="35"/>
      <c r="GR77" s="35"/>
      <c r="GS77" s="35"/>
      <c r="GT77" s="35"/>
      <c r="GU77" s="35"/>
      <c r="GV77" s="35"/>
      <c r="GW77" s="35"/>
      <c r="GX77" s="35"/>
      <c r="GY77" s="35"/>
      <c r="GZ77" s="35"/>
      <c r="HA77" s="35"/>
      <c r="HB77" s="35"/>
      <c r="HC77" s="35"/>
      <c r="HD77" s="35"/>
      <c r="HE77" s="35"/>
      <c r="HF77" s="35"/>
      <c r="HG77" s="35"/>
      <c r="HH77" s="35"/>
      <c r="HI77" s="35"/>
      <c r="HJ77" s="35"/>
      <c r="HK77" s="35"/>
      <c r="HL77" s="35"/>
      <c r="HM77" s="35"/>
      <c r="HN77" s="35"/>
      <c r="HO77" s="35"/>
      <c r="HP77" s="35"/>
      <c r="HQ77" s="35"/>
      <c r="HR77" s="35"/>
      <c r="HS77" s="35"/>
      <c r="HT77" s="35"/>
      <c r="HU77" s="35"/>
      <c r="HV77" s="35"/>
      <c r="HW77" s="35"/>
      <c r="HX77" s="35"/>
      <c r="HY77" s="35"/>
      <c r="HZ77" s="35"/>
      <c r="IA77" s="35"/>
      <c r="IB77" s="35"/>
      <c r="IC77" s="35"/>
      <c r="ID77" s="35"/>
      <c r="IE77" s="35"/>
      <c r="IF77" s="35"/>
      <c r="IG77" s="35"/>
      <c r="IH77" s="35"/>
      <c r="II77" s="35"/>
      <c r="IJ77" s="35"/>
      <c r="IK77" s="35"/>
      <c r="IL77" s="35"/>
      <c r="IM77" s="35"/>
      <c r="IN77" s="35"/>
      <c r="IO77" s="35"/>
    </row>
    <row r="78" spans="1:249" ht="25.5" x14ac:dyDescent="0.25">
      <c r="A78" s="29" t="s">
        <v>315</v>
      </c>
      <c r="B78" s="30" t="s">
        <v>265</v>
      </c>
      <c r="C78" s="34" t="s">
        <v>178</v>
      </c>
      <c r="D78" s="38" t="s">
        <v>178</v>
      </c>
      <c r="E78" s="38" t="s">
        <v>178</v>
      </c>
      <c r="F78" s="279">
        <f>G78+H78+I78+J78</f>
        <v>0</v>
      </c>
      <c r="G78" s="279">
        <f>G79+G80+G81+G82+G83+G84</f>
        <v>0</v>
      </c>
      <c r="H78" s="279">
        <f>H79+H80+H81+H82+H83+H84</f>
        <v>0</v>
      </c>
      <c r="I78" s="279">
        <f>I79+I80+I81+I82+I83+I84</f>
        <v>0</v>
      </c>
      <c r="J78" s="279">
        <f>J79+J80+J81+J82+J83+J84</f>
        <v>0</v>
      </c>
      <c r="K78" s="35"/>
      <c r="L78" s="35"/>
      <c r="M78" s="35"/>
      <c r="N78" s="35"/>
      <c r="O78" s="35"/>
      <c r="P78" s="35"/>
      <c r="Q78" s="35"/>
      <c r="R78" s="35"/>
      <c r="S78" s="35"/>
      <c r="T78" s="35"/>
      <c r="U78" s="35"/>
      <c r="V78" s="35"/>
      <c r="W78" s="35"/>
      <c r="X78" s="35"/>
      <c r="Y78" s="35"/>
      <c r="Z78" s="35"/>
      <c r="AA78" s="35"/>
      <c r="AB78" s="35"/>
      <c r="AC78" s="35"/>
      <c r="AD78" s="35"/>
      <c r="AE78" s="35"/>
      <c r="AF78" s="35"/>
      <c r="AG78" s="35"/>
      <c r="AH78" s="35"/>
      <c r="AI78" s="35"/>
      <c r="AJ78" s="35"/>
      <c r="AK78" s="35"/>
      <c r="AL78" s="35"/>
      <c r="AM78" s="35"/>
      <c r="AN78" s="35"/>
      <c r="AO78" s="35"/>
      <c r="AP78" s="35"/>
      <c r="AQ78" s="35"/>
      <c r="AR78" s="35"/>
      <c r="AS78" s="35"/>
      <c r="AT78" s="35"/>
      <c r="AU78" s="35"/>
      <c r="AV78" s="35"/>
      <c r="AW78" s="35"/>
      <c r="AX78" s="35"/>
      <c r="AY78" s="35"/>
      <c r="AZ78" s="35"/>
      <c r="BA78" s="35"/>
      <c r="BB78" s="35"/>
      <c r="BC78" s="35"/>
      <c r="BD78" s="35"/>
      <c r="BE78" s="35"/>
      <c r="BF78" s="35"/>
      <c r="BG78" s="35"/>
      <c r="BH78" s="35"/>
      <c r="BI78" s="35"/>
      <c r="BJ78" s="35"/>
      <c r="BK78" s="35"/>
      <c r="BL78" s="35"/>
      <c r="BM78" s="35"/>
      <c r="BN78" s="35"/>
      <c r="BO78" s="35"/>
      <c r="BP78" s="35"/>
      <c r="BQ78" s="35"/>
      <c r="BR78" s="35"/>
      <c r="BS78" s="35"/>
      <c r="BT78" s="35"/>
      <c r="BU78" s="35"/>
      <c r="BV78" s="35"/>
      <c r="BW78" s="35"/>
      <c r="BX78" s="35"/>
      <c r="BY78" s="35"/>
      <c r="BZ78" s="35"/>
      <c r="CA78" s="35"/>
      <c r="CB78" s="35"/>
      <c r="CC78" s="35"/>
      <c r="CD78" s="35"/>
      <c r="CE78" s="35"/>
      <c r="CF78" s="35"/>
      <c r="CG78" s="35"/>
      <c r="CH78" s="35"/>
      <c r="CI78" s="35"/>
      <c r="CJ78" s="35"/>
      <c r="CK78" s="35"/>
      <c r="CL78" s="35"/>
      <c r="CM78" s="35"/>
      <c r="CN78" s="35"/>
      <c r="CO78" s="35"/>
      <c r="CP78" s="35"/>
      <c r="CQ78" s="35"/>
      <c r="CR78" s="35"/>
      <c r="CS78" s="35"/>
      <c r="CT78" s="35"/>
      <c r="CU78" s="35"/>
      <c r="CV78" s="35"/>
      <c r="CW78" s="35"/>
      <c r="CX78" s="35"/>
      <c r="CY78" s="35"/>
      <c r="CZ78" s="35"/>
      <c r="DA78" s="35"/>
      <c r="DB78" s="35"/>
      <c r="DC78" s="35"/>
      <c r="DD78" s="35"/>
      <c r="DE78" s="35"/>
      <c r="DF78" s="35"/>
      <c r="DG78" s="35"/>
      <c r="DH78" s="35"/>
      <c r="DI78" s="35"/>
      <c r="DJ78" s="35"/>
      <c r="DK78" s="35"/>
      <c r="DL78" s="35"/>
      <c r="DM78" s="35"/>
      <c r="DN78" s="35"/>
      <c r="DO78" s="35"/>
      <c r="DP78" s="35"/>
      <c r="DQ78" s="35"/>
      <c r="DR78" s="35"/>
      <c r="DS78" s="35"/>
      <c r="DT78" s="35"/>
      <c r="DU78" s="35"/>
      <c r="DV78" s="35"/>
      <c r="DW78" s="35"/>
      <c r="DX78" s="35"/>
      <c r="DY78" s="35"/>
      <c r="DZ78" s="35"/>
      <c r="EA78" s="35"/>
      <c r="EB78" s="35"/>
      <c r="EC78" s="35"/>
      <c r="ED78" s="35"/>
      <c r="EE78" s="35"/>
      <c r="EF78" s="35"/>
      <c r="EG78" s="35"/>
      <c r="EH78" s="35"/>
      <c r="EI78" s="35"/>
      <c r="EJ78" s="35"/>
      <c r="EK78" s="35"/>
      <c r="EL78" s="35"/>
      <c r="EM78" s="35"/>
      <c r="EN78" s="35"/>
      <c r="EO78" s="35"/>
      <c r="EP78" s="35"/>
      <c r="EQ78" s="35"/>
      <c r="ER78" s="35"/>
      <c r="ES78" s="35"/>
      <c r="ET78" s="35"/>
      <c r="EU78" s="35"/>
      <c r="EV78" s="35"/>
      <c r="EW78" s="35"/>
      <c r="EX78" s="35"/>
      <c r="EY78" s="35"/>
      <c r="EZ78" s="35"/>
      <c r="FA78" s="35"/>
      <c r="FB78" s="35"/>
      <c r="FC78" s="35"/>
      <c r="FD78" s="35"/>
      <c r="FE78" s="35"/>
      <c r="FF78" s="35"/>
      <c r="FG78" s="35"/>
      <c r="FH78" s="35"/>
      <c r="FI78" s="35"/>
      <c r="FJ78" s="35"/>
      <c r="FK78" s="35"/>
      <c r="FL78" s="35"/>
      <c r="FM78" s="35"/>
      <c r="FN78" s="35"/>
      <c r="FO78" s="35"/>
      <c r="FP78" s="35"/>
      <c r="FQ78" s="35"/>
      <c r="FR78" s="35"/>
      <c r="FS78" s="35"/>
      <c r="FT78" s="35"/>
      <c r="FU78" s="35"/>
      <c r="FV78" s="35"/>
      <c r="FW78" s="35"/>
      <c r="FX78" s="35"/>
      <c r="FY78" s="35"/>
      <c r="FZ78" s="35"/>
      <c r="GA78" s="35"/>
      <c r="GB78" s="35"/>
      <c r="GC78" s="35"/>
      <c r="GD78" s="35"/>
      <c r="GE78" s="35"/>
      <c r="GF78" s="35"/>
      <c r="GG78" s="35"/>
      <c r="GH78" s="35"/>
      <c r="GI78" s="35"/>
      <c r="GJ78" s="35"/>
      <c r="GK78" s="35"/>
      <c r="GL78" s="35"/>
      <c r="GM78" s="35"/>
      <c r="GN78" s="35"/>
      <c r="GO78" s="35"/>
      <c r="GP78" s="35"/>
      <c r="GQ78" s="35"/>
      <c r="GR78" s="35"/>
      <c r="GS78" s="35"/>
      <c r="GT78" s="35"/>
      <c r="GU78" s="35"/>
      <c r="GV78" s="35"/>
      <c r="GW78" s="35"/>
      <c r="GX78" s="35"/>
      <c r="GY78" s="35"/>
      <c r="GZ78" s="35"/>
      <c r="HA78" s="35"/>
      <c r="HB78" s="35"/>
      <c r="HC78" s="35"/>
      <c r="HD78" s="35"/>
      <c r="HE78" s="35"/>
      <c r="HF78" s="35"/>
      <c r="HG78" s="35"/>
      <c r="HH78" s="35"/>
      <c r="HI78" s="35"/>
      <c r="HJ78" s="35"/>
      <c r="HK78" s="35"/>
      <c r="HL78" s="35"/>
      <c r="HM78" s="35"/>
      <c r="HN78" s="35"/>
      <c r="HO78" s="35"/>
      <c r="HP78" s="35"/>
      <c r="HQ78" s="35"/>
      <c r="HR78" s="35"/>
      <c r="HS78" s="35"/>
      <c r="HT78" s="35"/>
      <c r="HU78" s="35"/>
      <c r="HV78" s="35"/>
      <c r="HW78" s="35"/>
      <c r="HX78" s="35"/>
      <c r="HY78" s="35"/>
      <c r="HZ78" s="35"/>
      <c r="IA78" s="35"/>
      <c r="IB78" s="35"/>
      <c r="IC78" s="35"/>
      <c r="ID78" s="35"/>
      <c r="IE78" s="35"/>
      <c r="IF78" s="35"/>
      <c r="IG78" s="35"/>
      <c r="IH78" s="35"/>
      <c r="II78" s="35"/>
      <c r="IJ78" s="35"/>
      <c r="IK78" s="35"/>
      <c r="IL78" s="35"/>
      <c r="IM78" s="35"/>
      <c r="IN78" s="35"/>
      <c r="IO78" s="35"/>
    </row>
    <row r="79" spans="1:249" ht="38.25" x14ac:dyDescent="0.25">
      <c r="A79" s="32" t="s">
        <v>432</v>
      </c>
      <c r="B79" s="274" t="s">
        <v>267</v>
      </c>
      <c r="C79" s="34"/>
      <c r="D79" s="277" t="s">
        <v>326</v>
      </c>
      <c r="E79" s="34"/>
      <c r="F79" s="132">
        <f t="shared" ref="F79:F84" si="2">G79+H79+I79+J79</f>
        <v>0</v>
      </c>
      <c r="G79" s="132"/>
      <c r="H79" s="132"/>
      <c r="I79" s="132"/>
      <c r="J79" s="132"/>
      <c r="K79" s="35"/>
      <c r="L79" s="35"/>
      <c r="M79" s="35"/>
      <c r="N79" s="35"/>
      <c r="O79" s="35"/>
      <c r="P79" s="35"/>
      <c r="Q79" s="35"/>
      <c r="R79" s="35"/>
      <c r="S79" s="35"/>
      <c r="T79" s="35"/>
      <c r="U79" s="35"/>
      <c r="V79" s="35"/>
      <c r="W79" s="35"/>
      <c r="X79" s="35"/>
      <c r="Y79" s="35"/>
      <c r="Z79" s="35"/>
      <c r="AA79" s="35"/>
      <c r="AB79" s="35"/>
      <c r="AC79" s="35"/>
      <c r="AD79" s="35"/>
      <c r="AE79" s="35"/>
      <c r="AF79" s="35"/>
      <c r="AG79" s="35"/>
      <c r="AH79" s="35"/>
      <c r="AI79" s="35"/>
      <c r="AJ79" s="35"/>
      <c r="AK79" s="35"/>
      <c r="AL79" s="35"/>
      <c r="AM79" s="35"/>
      <c r="AN79" s="35"/>
      <c r="AO79" s="35"/>
      <c r="AP79" s="35"/>
      <c r="AQ79" s="35"/>
      <c r="AR79" s="35"/>
      <c r="AS79" s="35"/>
      <c r="AT79" s="35"/>
      <c r="AU79" s="35"/>
      <c r="AV79" s="35"/>
      <c r="AW79" s="35"/>
      <c r="AX79" s="35"/>
      <c r="AY79" s="35"/>
      <c r="AZ79" s="35"/>
      <c r="BA79" s="35"/>
      <c r="BB79" s="35"/>
      <c r="BC79" s="35"/>
      <c r="BD79" s="35"/>
      <c r="BE79" s="35"/>
      <c r="BF79" s="35"/>
      <c r="BG79" s="35"/>
      <c r="BH79" s="35"/>
      <c r="BI79" s="35"/>
      <c r="BJ79" s="35"/>
      <c r="BK79" s="35"/>
      <c r="BL79" s="35"/>
      <c r="BM79" s="35"/>
      <c r="BN79" s="35"/>
      <c r="BO79" s="35"/>
      <c r="BP79" s="35"/>
      <c r="BQ79" s="35"/>
      <c r="BR79" s="35"/>
      <c r="BS79" s="35"/>
      <c r="BT79" s="35"/>
      <c r="BU79" s="35"/>
      <c r="BV79" s="35"/>
      <c r="BW79" s="35"/>
      <c r="BX79" s="35"/>
      <c r="BY79" s="35"/>
      <c r="BZ79" s="35"/>
      <c r="CA79" s="35"/>
      <c r="CB79" s="35"/>
      <c r="CC79" s="35"/>
      <c r="CD79" s="35"/>
      <c r="CE79" s="35"/>
      <c r="CF79" s="35"/>
      <c r="CG79" s="35"/>
      <c r="CH79" s="35"/>
      <c r="CI79" s="35"/>
      <c r="CJ79" s="35"/>
      <c r="CK79" s="35"/>
      <c r="CL79" s="35"/>
      <c r="CM79" s="35"/>
      <c r="CN79" s="35"/>
      <c r="CO79" s="35"/>
      <c r="CP79" s="35"/>
      <c r="CQ79" s="35"/>
      <c r="CR79" s="35"/>
      <c r="CS79" s="35"/>
      <c r="CT79" s="35"/>
      <c r="CU79" s="35"/>
      <c r="CV79" s="35"/>
      <c r="CW79" s="35"/>
      <c r="CX79" s="35"/>
      <c r="CY79" s="35"/>
      <c r="CZ79" s="35"/>
      <c r="DA79" s="35"/>
      <c r="DB79" s="35"/>
      <c r="DC79" s="35"/>
      <c r="DD79" s="35"/>
      <c r="DE79" s="35"/>
      <c r="DF79" s="35"/>
      <c r="DG79" s="35"/>
      <c r="DH79" s="35"/>
      <c r="DI79" s="35"/>
      <c r="DJ79" s="35"/>
      <c r="DK79" s="35"/>
      <c r="DL79" s="35"/>
      <c r="DM79" s="35"/>
      <c r="DN79" s="35"/>
      <c r="DO79" s="35"/>
      <c r="DP79" s="35"/>
      <c r="DQ79" s="35"/>
      <c r="DR79" s="35"/>
      <c r="DS79" s="35"/>
      <c r="DT79" s="35"/>
      <c r="DU79" s="35"/>
      <c r="DV79" s="35"/>
      <c r="DW79" s="35"/>
      <c r="DX79" s="35"/>
      <c r="DY79" s="35"/>
      <c r="DZ79" s="35"/>
      <c r="EA79" s="35"/>
      <c r="EB79" s="35"/>
      <c r="EC79" s="35"/>
      <c r="ED79" s="35"/>
      <c r="EE79" s="35"/>
      <c r="EF79" s="35"/>
      <c r="EG79" s="35"/>
      <c r="EH79" s="35"/>
      <c r="EI79" s="35"/>
      <c r="EJ79" s="35"/>
      <c r="EK79" s="35"/>
      <c r="EL79" s="35"/>
      <c r="EM79" s="35"/>
      <c r="EN79" s="35"/>
      <c r="EO79" s="35"/>
      <c r="EP79" s="35"/>
      <c r="EQ79" s="35"/>
      <c r="ER79" s="35"/>
      <c r="ES79" s="35"/>
      <c r="ET79" s="35"/>
      <c r="EU79" s="35"/>
      <c r="EV79" s="35"/>
      <c r="EW79" s="35"/>
      <c r="EX79" s="35"/>
      <c r="EY79" s="35"/>
      <c r="EZ79" s="35"/>
      <c r="FA79" s="35"/>
      <c r="FB79" s="35"/>
      <c r="FC79" s="35"/>
      <c r="FD79" s="35"/>
      <c r="FE79" s="35"/>
      <c r="FF79" s="35"/>
      <c r="FG79" s="35"/>
      <c r="FH79" s="35"/>
      <c r="FI79" s="35"/>
      <c r="FJ79" s="35"/>
      <c r="FK79" s="35"/>
      <c r="FL79" s="35"/>
      <c r="FM79" s="35"/>
      <c r="FN79" s="35"/>
      <c r="FO79" s="35"/>
      <c r="FP79" s="35"/>
      <c r="FQ79" s="35"/>
      <c r="FR79" s="35"/>
      <c r="FS79" s="35"/>
      <c r="FT79" s="35"/>
      <c r="FU79" s="35"/>
      <c r="FV79" s="35"/>
      <c r="FW79" s="35"/>
      <c r="FX79" s="35"/>
      <c r="FY79" s="35"/>
      <c r="FZ79" s="35"/>
      <c r="GA79" s="35"/>
      <c r="GB79" s="35"/>
      <c r="GC79" s="35"/>
      <c r="GD79" s="35"/>
      <c r="GE79" s="35"/>
      <c r="GF79" s="35"/>
      <c r="GG79" s="35"/>
      <c r="GH79" s="35"/>
      <c r="GI79" s="35"/>
      <c r="GJ79" s="35"/>
      <c r="GK79" s="35"/>
      <c r="GL79" s="35"/>
      <c r="GM79" s="35"/>
      <c r="GN79" s="35"/>
      <c r="GO79" s="35"/>
      <c r="GP79" s="35"/>
      <c r="GQ79" s="35"/>
      <c r="GR79" s="35"/>
      <c r="GS79" s="35"/>
      <c r="GT79" s="35"/>
      <c r="GU79" s="35"/>
      <c r="GV79" s="35"/>
      <c r="GW79" s="35"/>
      <c r="GX79" s="35"/>
      <c r="GY79" s="35"/>
      <c r="GZ79" s="35"/>
      <c r="HA79" s="35"/>
      <c r="HB79" s="35"/>
      <c r="HC79" s="35"/>
      <c r="HD79" s="35"/>
      <c r="HE79" s="35"/>
      <c r="HF79" s="35"/>
      <c r="HG79" s="35"/>
      <c r="HH79" s="35"/>
      <c r="HI79" s="35"/>
      <c r="HJ79" s="35"/>
      <c r="HK79" s="35"/>
      <c r="HL79" s="35"/>
      <c r="HM79" s="35"/>
      <c r="HN79" s="35"/>
      <c r="HO79" s="35"/>
      <c r="HP79" s="35"/>
      <c r="HQ79" s="35"/>
      <c r="HR79" s="35"/>
      <c r="HS79" s="35"/>
      <c r="HT79" s="35"/>
      <c r="HU79" s="35"/>
      <c r="HV79" s="35"/>
      <c r="HW79" s="35"/>
      <c r="HX79" s="35"/>
      <c r="HY79" s="35"/>
      <c r="HZ79" s="35"/>
      <c r="IA79" s="35"/>
      <c r="IB79" s="35"/>
      <c r="IC79" s="35"/>
      <c r="ID79" s="35"/>
      <c r="IE79" s="35"/>
      <c r="IF79" s="35"/>
      <c r="IG79" s="35"/>
      <c r="IH79" s="35"/>
      <c r="II79" s="35"/>
      <c r="IJ79" s="35"/>
      <c r="IK79" s="35"/>
      <c r="IL79" s="35"/>
      <c r="IM79" s="35"/>
      <c r="IN79" s="35"/>
      <c r="IO79" s="35"/>
    </row>
    <row r="80" spans="1:249" ht="25.5" x14ac:dyDescent="0.25">
      <c r="A80" s="32" t="s">
        <v>316</v>
      </c>
      <c r="B80" s="274" t="s">
        <v>317</v>
      </c>
      <c r="C80" s="34" t="s">
        <v>327</v>
      </c>
      <c r="D80" s="277" t="s">
        <v>327</v>
      </c>
      <c r="E80" s="34"/>
      <c r="F80" s="132">
        <f t="shared" si="2"/>
        <v>0</v>
      </c>
      <c r="G80" s="132"/>
      <c r="H80" s="132"/>
      <c r="I80" s="132"/>
      <c r="J80" s="132"/>
      <c r="K80" s="35"/>
      <c r="L80" s="35"/>
      <c r="M80" s="35"/>
      <c r="N80" s="35"/>
      <c r="O80" s="35"/>
      <c r="P80" s="35"/>
      <c r="Q80" s="35"/>
      <c r="R80" s="35"/>
      <c r="S80" s="35"/>
      <c r="T80" s="35"/>
      <c r="U80" s="35"/>
      <c r="V80" s="35"/>
      <c r="W80" s="35"/>
      <c r="X80" s="35"/>
      <c r="Y80" s="35"/>
      <c r="Z80" s="35"/>
      <c r="AA80" s="35"/>
      <c r="AB80" s="35"/>
      <c r="AC80" s="35"/>
      <c r="AD80" s="35"/>
      <c r="AE80" s="35"/>
      <c r="AF80" s="35"/>
      <c r="AG80" s="35"/>
      <c r="AH80" s="35"/>
      <c r="AI80" s="35"/>
      <c r="AJ80" s="35"/>
      <c r="AK80" s="35"/>
      <c r="AL80" s="35"/>
      <c r="AM80" s="35"/>
      <c r="AN80" s="35"/>
      <c r="AO80" s="35"/>
      <c r="AP80" s="35"/>
      <c r="AQ80" s="35"/>
      <c r="AR80" s="35"/>
      <c r="AS80" s="35"/>
      <c r="AT80" s="35"/>
      <c r="AU80" s="35"/>
      <c r="AV80" s="35"/>
      <c r="AW80" s="35"/>
      <c r="AX80" s="35"/>
      <c r="AY80" s="35"/>
      <c r="AZ80" s="35"/>
      <c r="BA80" s="35"/>
      <c r="BB80" s="35"/>
      <c r="BC80" s="35"/>
      <c r="BD80" s="35"/>
      <c r="BE80" s="35"/>
      <c r="BF80" s="35"/>
      <c r="BG80" s="35"/>
      <c r="BH80" s="35"/>
      <c r="BI80" s="35"/>
      <c r="BJ80" s="35"/>
      <c r="BK80" s="35"/>
      <c r="BL80" s="35"/>
      <c r="BM80" s="35"/>
      <c r="BN80" s="35"/>
      <c r="BO80" s="35"/>
      <c r="BP80" s="35"/>
      <c r="BQ80" s="35"/>
      <c r="BR80" s="35"/>
      <c r="BS80" s="35"/>
      <c r="BT80" s="35"/>
      <c r="BU80" s="35"/>
      <c r="BV80" s="35"/>
      <c r="BW80" s="35"/>
      <c r="BX80" s="35"/>
      <c r="BY80" s="35"/>
      <c r="BZ80" s="35"/>
      <c r="CA80" s="35"/>
      <c r="CB80" s="35"/>
      <c r="CC80" s="35"/>
      <c r="CD80" s="35"/>
      <c r="CE80" s="35"/>
      <c r="CF80" s="35"/>
      <c r="CG80" s="35"/>
      <c r="CH80" s="35"/>
      <c r="CI80" s="35"/>
      <c r="CJ80" s="35"/>
      <c r="CK80" s="35"/>
      <c r="CL80" s="35"/>
      <c r="CM80" s="35"/>
      <c r="CN80" s="35"/>
      <c r="CO80" s="35"/>
      <c r="CP80" s="35"/>
      <c r="CQ80" s="35"/>
      <c r="CR80" s="35"/>
      <c r="CS80" s="35"/>
      <c r="CT80" s="35"/>
      <c r="CU80" s="35"/>
      <c r="CV80" s="35"/>
      <c r="CW80" s="35"/>
      <c r="CX80" s="35"/>
      <c r="CY80" s="35"/>
      <c r="CZ80" s="35"/>
      <c r="DA80" s="35"/>
      <c r="DB80" s="35"/>
      <c r="DC80" s="35"/>
      <c r="DD80" s="35"/>
      <c r="DE80" s="35"/>
      <c r="DF80" s="35"/>
      <c r="DG80" s="35"/>
      <c r="DH80" s="35"/>
      <c r="DI80" s="35"/>
      <c r="DJ80" s="35"/>
      <c r="DK80" s="35"/>
      <c r="DL80" s="35"/>
      <c r="DM80" s="35"/>
      <c r="DN80" s="35"/>
      <c r="DO80" s="35"/>
      <c r="DP80" s="35"/>
      <c r="DQ80" s="35"/>
      <c r="DR80" s="35"/>
      <c r="DS80" s="35"/>
      <c r="DT80" s="35"/>
      <c r="DU80" s="35"/>
      <c r="DV80" s="35"/>
      <c r="DW80" s="35"/>
      <c r="DX80" s="35"/>
      <c r="DY80" s="35"/>
      <c r="DZ80" s="35"/>
      <c r="EA80" s="35"/>
      <c r="EB80" s="35"/>
      <c r="EC80" s="35"/>
      <c r="ED80" s="35"/>
      <c r="EE80" s="35"/>
      <c r="EF80" s="35"/>
      <c r="EG80" s="35"/>
      <c r="EH80" s="35"/>
      <c r="EI80" s="35"/>
      <c r="EJ80" s="35"/>
      <c r="EK80" s="35"/>
      <c r="EL80" s="35"/>
      <c r="EM80" s="35"/>
      <c r="EN80" s="35"/>
      <c r="EO80" s="35"/>
      <c r="EP80" s="35"/>
      <c r="EQ80" s="35"/>
      <c r="ER80" s="35"/>
      <c r="ES80" s="35"/>
      <c r="ET80" s="35"/>
      <c r="EU80" s="35"/>
      <c r="EV80" s="35"/>
      <c r="EW80" s="35"/>
      <c r="EX80" s="35"/>
      <c r="EY80" s="35"/>
      <c r="EZ80" s="35"/>
      <c r="FA80" s="35"/>
      <c r="FB80" s="35"/>
      <c r="FC80" s="35"/>
      <c r="FD80" s="35"/>
      <c r="FE80" s="35"/>
      <c r="FF80" s="35"/>
      <c r="FG80" s="35"/>
      <c r="FH80" s="35"/>
      <c r="FI80" s="35"/>
      <c r="FJ80" s="35"/>
      <c r="FK80" s="35"/>
      <c r="FL80" s="35"/>
      <c r="FM80" s="35"/>
      <c r="FN80" s="35"/>
      <c r="FO80" s="35"/>
      <c r="FP80" s="35"/>
      <c r="FQ80" s="35"/>
      <c r="FR80" s="35"/>
      <c r="FS80" s="35"/>
      <c r="FT80" s="35"/>
      <c r="FU80" s="35"/>
      <c r="FV80" s="35"/>
      <c r="FW80" s="35"/>
      <c r="FX80" s="35"/>
      <c r="FY80" s="35"/>
      <c r="FZ80" s="35"/>
      <c r="GA80" s="35"/>
      <c r="GB80" s="35"/>
      <c r="GC80" s="35"/>
      <c r="GD80" s="35"/>
      <c r="GE80" s="35"/>
      <c r="GF80" s="35"/>
      <c r="GG80" s="35"/>
      <c r="GH80" s="35"/>
      <c r="GI80" s="35"/>
      <c r="GJ80" s="35"/>
      <c r="GK80" s="35"/>
      <c r="GL80" s="35"/>
      <c r="GM80" s="35"/>
      <c r="GN80" s="35"/>
      <c r="GO80" s="35"/>
      <c r="GP80" s="35"/>
      <c r="GQ80" s="35"/>
      <c r="GR80" s="35"/>
      <c r="GS80" s="35"/>
      <c r="GT80" s="35"/>
      <c r="GU80" s="35"/>
      <c r="GV80" s="35"/>
      <c r="GW80" s="35"/>
      <c r="GX80" s="35"/>
      <c r="GY80" s="35"/>
      <c r="GZ80" s="35"/>
      <c r="HA80" s="35"/>
      <c r="HB80" s="35"/>
      <c r="HC80" s="35"/>
      <c r="HD80" s="35"/>
      <c r="HE80" s="35"/>
      <c r="HF80" s="35"/>
      <c r="HG80" s="35"/>
      <c r="HH80" s="35"/>
      <c r="HI80" s="35"/>
      <c r="HJ80" s="35"/>
      <c r="HK80" s="35"/>
      <c r="HL80" s="35"/>
      <c r="HM80" s="35"/>
      <c r="HN80" s="35"/>
      <c r="HO80" s="35"/>
      <c r="HP80" s="35"/>
      <c r="HQ80" s="35"/>
      <c r="HR80" s="35"/>
      <c r="HS80" s="35"/>
      <c r="HT80" s="35"/>
      <c r="HU80" s="35"/>
      <c r="HV80" s="35"/>
      <c r="HW80" s="35"/>
      <c r="HX80" s="35"/>
      <c r="HY80" s="35"/>
      <c r="HZ80" s="35"/>
      <c r="IA80" s="35"/>
      <c r="IB80" s="35"/>
      <c r="IC80" s="35"/>
      <c r="ID80" s="35"/>
      <c r="IE80" s="35"/>
      <c r="IF80" s="35"/>
      <c r="IG80" s="35"/>
      <c r="IH80" s="35"/>
      <c r="II80" s="35"/>
      <c r="IJ80" s="35"/>
      <c r="IK80" s="35"/>
      <c r="IL80" s="35"/>
      <c r="IM80" s="35"/>
      <c r="IN80" s="35"/>
      <c r="IO80" s="35"/>
    </row>
    <row r="81" spans="1:249" ht="38.25" x14ac:dyDescent="0.25">
      <c r="A81" s="32" t="s">
        <v>318</v>
      </c>
      <c r="B81" s="274" t="s">
        <v>319</v>
      </c>
      <c r="C81" s="34" t="s">
        <v>328</v>
      </c>
      <c r="D81" s="277" t="s">
        <v>328</v>
      </c>
      <c r="E81" s="34"/>
      <c r="F81" s="132">
        <f t="shared" si="2"/>
        <v>0</v>
      </c>
      <c r="G81" s="132"/>
      <c r="H81" s="132"/>
      <c r="I81" s="132"/>
      <c r="J81" s="132"/>
      <c r="K81" s="35"/>
      <c r="L81" s="35"/>
      <c r="M81" s="35"/>
      <c r="N81" s="35"/>
      <c r="O81" s="35"/>
      <c r="P81" s="35"/>
      <c r="Q81" s="35"/>
      <c r="R81" s="35"/>
      <c r="S81" s="35"/>
      <c r="T81" s="35"/>
      <c r="U81" s="35"/>
      <c r="V81" s="35"/>
      <c r="W81" s="35"/>
      <c r="X81" s="35"/>
      <c r="Y81" s="35"/>
      <c r="Z81" s="35"/>
      <c r="AA81" s="35"/>
      <c r="AB81" s="35"/>
      <c r="AC81" s="35"/>
      <c r="AD81" s="35"/>
      <c r="AE81" s="35"/>
      <c r="AF81" s="35"/>
      <c r="AG81" s="35"/>
      <c r="AH81" s="35"/>
      <c r="AI81" s="35"/>
      <c r="AJ81" s="35"/>
      <c r="AK81" s="35"/>
      <c r="AL81" s="35"/>
      <c r="AM81" s="35"/>
      <c r="AN81" s="35"/>
      <c r="AO81" s="35"/>
      <c r="AP81" s="35"/>
      <c r="AQ81" s="35"/>
      <c r="AR81" s="35"/>
      <c r="AS81" s="35"/>
      <c r="AT81" s="35"/>
      <c r="AU81" s="35"/>
      <c r="AV81" s="35"/>
      <c r="AW81" s="35"/>
      <c r="AX81" s="35"/>
      <c r="AY81" s="35"/>
      <c r="AZ81" s="35"/>
      <c r="BA81" s="35"/>
      <c r="BB81" s="35"/>
      <c r="BC81" s="35"/>
      <c r="BD81" s="35"/>
      <c r="BE81" s="35"/>
      <c r="BF81" s="35"/>
      <c r="BG81" s="35"/>
      <c r="BH81" s="35"/>
      <c r="BI81" s="35"/>
      <c r="BJ81" s="35"/>
      <c r="BK81" s="35"/>
      <c r="BL81" s="35"/>
      <c r="BM81" s="35"/>
      <c r="BN81" s="35"/>
      <c r="BO81" s="35"/>
      <c r="BP81" s="35"/>
      <c r="BQ81" s="35"/>
      <c r="BR81" s="35"/>
      <c r="BS81" s="35"/>
      <c r="BT81" s="35"/>
      <c r="BU81" s="35"/>
      <c r="BV81" s="35"/>
      <c r="BW81" s="35"/>
      <c r="BX81" s="35"/>
      <c r="BY81" s="35"/>
      <c r="BZ81" s="35"/>
      <c r="CA81" s="35"/>
      <c r="CB81" s="35"/>
      <c r="CC81" s="35"/>
      <c r="CD81" s="35"/>
      <c r="CE81" s="35"/>
      <c r="CF81" s="35"/>
      <c r="CG81" s="35"/>
      <c r="CH81" s="35"/>
      <c r="CI81" s="35"/>
      <c r="CJ81" s="35"/>
      <c r="CK81" s="35"/>
      <c r="CL81" s="35"/>
      <c r="CM81" s="35"/>
      <c r="CN81" s="35"/>
      <c r="CO81" s="35"/>
      <c r="CP81" s="35"/>
      <c r="CQ81" s="35"/>
      <c r="CR81" s="35"/>
      <c r="CS81" s="35"/>
      <c r="CT81" s="35"/>
      <c r="CU81" s="35"/>
      <c r="CV81" s="35"/>
      <c r="CW81" s="35"/>
      <c r="CX81" s="35"/>
      <c r="CY81" s="35"/>
      <c r="CZ81" s="35"/>
      <c r="DA81" s="35"/>
      <c r="DB81" s="35"/>
      <c r="DC81" s="35"/>
      <c r="DD81" s="35"/>
      <c r="DE81" s="35"/>
      <c r="DF81" s="35"/>
      <c r="DG81" s="35"/>
      <c r="DH81" s="35"/>
      <c r="DI81" s="35"/>
      <c r="DJ81" s="35"/>
      <c r="DK81" s="35"/>
      <c r="DL81" s="35"/>
      <c r="DM81" s="35"/>
      <c r="DN81" s="35"/>
      <c r="DO81" s="35"/>
      <c r="DP81" s="35"/>
      <c r="DQ81" s="35"/>
      <c r="DR81" s="35"/>
      <c r="DS81" s="35"/>
      <c r="DT81" s="35"/>
      <c r="DU81" s="35"/>
      <c r="DV81" s="35"/>
      <c r="DW81" s="35"/>
      <c r="DX81" s="35"/>
      <c r="DY81" s="35"/>
      <c r="DZ81" s="35"/>
      <c r="EA81" s="35"/>
      <c r="EB81" s="35"/>
      <c r="EC81" s="35"/>
      <c r="ED81" s="35"/>
      <c r="EE81" s="35"/>
      <c r="EF81" s="35"/>
      <c r="EG81" s="35"/>
      <c r="EH81" s="35"/>
      <c r="EI81" s="35"/>
      <c r="EJ81" s="35"/>
      <c r="EK81" s="35"/>
      <c r="EL81" s="35"/>
      <c r="EM81" s="35"/>
      <c r="EN81" s="35"/>
      <c r="EO81" s="35"/>
      <c r="EP81" s="35"/>
      <c r="EQ81" s="35"/>
      <c r="ER81" s="35"/>
      <c r="ES81" s="35"/>
      <c r="ET81" s="35"/>
      <c r="EU81" s="35"/>
      <c r="EV81" s="35"/>
      <c r="EW81" s="35"/>
      <c r="EX81" s="35"/>
      <c r="EY81" s="35"/>
      <c r="EZ81" s="35"/>
      <c r="FA81" s="35"/>
      <c r="FB81" s="35"/>
      <c r="FC81" s="35"/>
      <c r="FD81" s="35"/>
      <c r="FE81" s="35"/>
      <c r="FF81" s="35"/>
      <c r="FG81" s="35"/>
      <c r="FH81" s="35"/>
      <c r="FI81" s="35"/>
      <c r="FJ81" s="35"/>
      <c r="FK81" s="35"/>
      <c r="FL81" s="35"/>
      <c r="FM81" s="35"/>
      <c r="FN81" s="35"/>
      <c r="FO81" s="35"/>
      <c r="FP81" s="35"/>
      <c r="FQ81" s="35"/>
      <c r="FR81" s="35"/>
      <c r="FS81" s="35"/>
      <c r="FT81" s="35"/>
      <c r="FU81" s="35"/>
      <c r="FV81" s="35"/>
      <c r="FW81" s="35"/>
      <c r="FX81" s="35"/>
      <c r="FY81" s="35"/>
      <c r="FZ81" s="35"/>
      <c r="GA81" s="35"/>
      <c r="GB81" s="35"/>
      <c r="GC81" s="35"/>
      <c r="GD81" s="35"/>
      <c r="GE81" s="35"/>
      <c r="GF81" s="35"/>
      <c r="GG81" s="35"/>
      <c r="GH81" s="35"/>
      <c r="GI81" s="35"/>
      <c r="GJ81" s="35"/>
      <c r="GK81" s="35"/>
      <c r="GL81" s="35"/>
      <c r="GM81" s="35"/>
      <c r="GN81" s="35"/>
      <c r="GO81" s="35"/>
      <c r="GP81" s="35"/>
      <c r="GQ81" s="35"/>
      <c r="GR81" s="35"/>
      <c r="GS81" s="35"/>
      <c r="GT81" s="35"/>
      <c r="GU81" s="35"/>
      <c r="GV81" s="35"/>
      <c r="GW81" s="35"/>
      <c r="GX81" s="35"/>
      <c r="GY81" s="35"/>
      <c r="GZ81" s="35"/>
      <c r="HA81" s="35"/>
      <c r="HB81" s="35"/>
      <c r="HC81" s="35"/>
      <c r="HD81" s="35"/>
      <c r="HE81" s="35"/>
      <c r="HF81" s="35"/>
      <c r="HG81" s="35"/>
      <c r="HH81" s="35"/>
      <c r="HI81" s="35"/>
      <c r="HJ81" s="35"/>
      <c r="HK81" s="35"/>
      <c r="HL81" s="35"/>
      <c r="HM81" s="35"/>
      <c r="HN81" s="35"/>
      <c r="HO81" s="35"/>
      <c r="HP81" s="35"/>
      <c r="HQ81" s="35"/>
      <c r="HR81" s="35"/>
      <c r="HS81" s="35"/>
      <c r="HT81" s="35"/>
      <c r="HU81" s="35"/>
      <c r="HV81" s="35"/>
      <c r="HW81" s="35"/>
      <c r="HX81" s="35"/>
      <c r="HY81" s="35"/>
      <c r="HZ81" s="35"/>
      <c r="IA81" s="35"/>
      <c r="IB81" s="35"/>
      <c r="IC81" s="35"/>
      <c r="ID81" s="35"/>
      <c r="IE81" s="35"/>
      <c r="IF81" s="35"/>
      <c r="IG81" s="35"/>
      <c r="IH81" s="35"/>
      <c r="II81" s="35"/>
      <c r="IJ81" s="35"/>
      <c r="IK81" s="35"/>
      <c r="IL81" s="35"/>
      <c r="IM81" s="35"/>
      <c r="IN81" s="35"/>
      <c r="IO81" s="35"/>
    </row>
    <row r="82" spans="1:249" ht="25.5" x14ac:dyDescent="0.25">
      <c r="A82" s="32" t="s">
        <v>320</v>
      </c>
      <c r="B82" s="274" t="s">
        <v>321</v>
      </c>
      <c r="C82" s="34" t="s">
        <v>329</v>
      </c>
      <c r="D82" s="277" t="s">
        <v>329</v>
      </c>
      <c r="E82" s="34"/>
      <c r="F82" s="132">
        <f t="shared" si="2"/>
        <v>0</v>
      </c>
      <c r="G82" s="132"/>
      <c r="H82" s="132"/>
      <c r="I82" s="132"/>
      <c r="J82" s="132"/>
      <c r="K82" s="35"/>
      <c r="L82" s="35"/>
      <c r="M82" s="35"/>
      <c r="N82" s="35"/>
      <c r="O82" s="35"/>
      <c r="P82" s="35"/>
      <c r="Q82" s="35"/>
      <c r="R82" s="35"/>
      <c r="S82" s="35"/>
      <c r="T82" s="35"/>
      <c r="U82" s="35"/>
      <c r="V82" s="35"/>
      <c r="W82" s="35"/>
      <c r="X82" s="35"/>
      <c r="Y82" s="35"/>
      <c r="Z82" s="35"/>
      <c r="AA82" s="35"/>
      <c r="AB82" s="35"/>
      <c r="AC82" s="35"/>
      <c r="AD82" s="35"/>
      <c r="AE82" s="35"/>
      <c r="AF82" s="35"/>
      <c r="AG82" s="35"/>
      <c r="AH82" s="35"/>
      <c r="AI82" s="35"/>
      <c r="AJ82" s="35"/>
      <c r="AK82" s="35"/>
      <c r="AL82" s="35"/>
      <c r="AM82" s="35"/>
      <c r="AN82" s="35"/>
      <c r="AO82" s="35"/>
      <c r="AP82" s="35"/>
      <c r="AQ82" s="35"/>
      <c r="AR82" s="35"/>
      <c r="AS82" s="35"/>
      <c r="AT82" s="35"/>
      <c r="AU82" s="35"/>
      <c r="AV82" s="35"/>
      <c r="AW82" s="35"/>
      <c r="AX82" s="35"/>
      <c r="AY82" s="35"/>
      <c r="AZ82" s="35"/>
      <c r="BA82" s="35"/>
      <c r="BB82" s="35"/>
      <c r="BC82" s="35"/>
      <c r="BD82" s="35"/>
      <c r="BE82" s="35"/>
      <c r="BF82" s="35"/>
      <c r="BG82" s="35"/>
      <c r="BH82" s="35"/>
      <c r="BI82" s="35"/>
      <c r="BJ82" s="35"/>
      <c r="BK82" s="35"/>
      <c r="BL82" s="35"/>
      <c r="BM82" s="35"/>
      <c r="BN82" s="35"/>
      <c r="BO82" s="35"/>
      <c r="BP82" s="35"/>
      <c r="BQ82" s="35"/>
      <c r="BR82" s="35"/>
      <c r="BS82" s="35"/>
      <c r="BT82" s="35"/>
      <c r="BU82" s="35"/>
      <c r="BV82" s="35"/>
      <c r="BW82" s="35"/>
      <c r="BX82" s="35"/>
      <c r="BY82" s="35"/>
      <c r="BZ82" s="35"/>
      <c r="CA82" s="35"/>
      <c r="CB82" s="35"/>
      <c r="CC82" s="35"/>
      <c r="CD82" s="35"/>
      <c r="CE82" s="35"/>
      <c r="CF82" s="35"/>
      <c r="CG82" s="35"/>
      <c r="CH82" s="35"/>
      <c r="CI82" s="35"/>
      <c r="CJ82" s="35"/>
      <c r="CK82" s="35"/>
      <c r="CL82" s="35"/>
      <c r="CM82" s="35"/>
      <c r="CN82" s="35"/>
      <c r="CO82" s="35"/>
      <c r="CP82" s="35"/>
      <c r="CQ82" s="35"/>
      <c r="CR82" s="35"/>
      <c r="CS82" s="35"/>
      <c r="CT82" s="35"/>
      <c r="CU82" s="35"/>
      <c r="CV82" s="35"/>
      <c r="CW82" s="35"/>
      <c r="CX82" s="35"/>
      <c r="CY82" s="35"/>
      <c r="CZ82" s="35"/>
      <c r="DA82" s="35"/>
      <c r="DB82" s="35"/>
      <c r="DC82" s="35"/>
      <c r="DD82" s="35"/>
      <c r="DE82" s="35"/>
      <c r="DF82" s="35"/>
      <c r="DG82" s="35"/>
      <c r="DH82" s="35"/>
      <c r="DI82" s="35"/>
      <c r="DJ82" s="35"/>
      <c r="DK82" s="35"/>
      <c r="DL82" s="35"/>
      <c r="DM82" s="35"/>
      <c r="DN82" s="35"/>
      <c r="DO82" s="35"/>
      <c r="DP82" s="35"/>
      <c r="DQ82" s="35"/>
      <c r="DR82" s="35"/>
      <c r="DS82" s="35"/>
      <c r="DT82" s="35"/>
      <c r="DU82" s="35"/>
      <c r="DV82" s="35"/>
      <c r="DW82" s="35"/>
      <c r="DX82" s="35"/>
      <c r="DY82" s="35"/>
      <c r="DZ82" s="35"/>
      <c r="EA82" s="35"/>
      <c r="EB82" s="35"/>
      <c r="EC82" s="35"/>
      <c r="ED82" s="35"/>
      <c r="EE82" s="35"/>
      <c r="EF82" s="35"/>
      <c r="EG82" s="35"/>
      <c r="EH82" s="35"/>
      <c r="EI82" s="35"/>
      <c r="EJ82" s="35"/>
      <c r="EK82" s="35"/>
      <c r="EL82" s="35"/>
      <c r="EM82" s="35"/>
      <c r="EN82" s="35"/>
      <c r="EO82" s="35"/>
      <c r="EP82" s="35"/>
      <c r="EQ82" s="35"/>
      <c r="ER82" s="35"/>
      <c r="ES82" s="35"/>
      <c r="ET82" s="35"/>
      <c r="EU82" s="35"/>
      <c r="EV82" s="35"/>
      <c r="EW82" s="35"/>
      <c r="EX82" s="35"/>
      <c r="EY82" s="35"/>
      <c r="EZ82" s="35"/>
      <c r="FA82" s="35"/>
      <c r="FB82" s="35"/>
      <c r="FC82" s="35"/>
      <c r="FD82" s="35"/>
      <c r="FE82" s="35"/>
      <c r="FF82" s="35"/>
      <c r="FG82" s="35"/>
      <c r="FH82" s="35"/>
      <c r="FI82" s="35"/>
      <c r="FJ82" s="35"/>
      <c r="FK82" s="35"/>
      <c r="FL82" s="35"/>
      <c r="FM82" s="35"/>
      <c r="FN82" s="35"/>
      <c r="FO82" s="35"/>
      <c r="FP82" s="35"/>
      <c r="FQ82" s="35"/>
      <c r="FR82" s="35"/>
      <c r="FS82" s="35"/>
      <c r="FT82" s="35"/>
      <c r="FU82" s="35"/>
      <c r="FV82" s="35"/>
      <c r="FW82" s="35"/>
      <c r="FX82" s="35"/>
      <c r="FY82" s="35"/>
      <c r="FZ82" s="35"/>
      <c r="GA82" s="35"/>
      <c r="GB82" s="35"/>
      <c r="GC82" s="35"/>
      <c r="GD82" s="35"/>
      <c r="GE82" s="35"/>
      <c r="GF82" s="35"/>
      <c r="GG82" s="35"/>
      <c r="GH82" s="35"/>
      <c r="GI82" s="35"/>
      <c r="GJ82" s="35"/>
      <c r="GK82" s="35"/>
      <c r="GL82" s="35"/>
      <c r="GM82" s="35"/>
      <c r="GN82" s="35"/>
      <c r="GO82" s="35"/>
      <c r="GP82" s="35"/>
      <c r="GQ82" s="35"/>
      <c r="GR82" s="35"/>
      <c r="GS82" s="35"/>
      <c r="GT82" s="35"/>
      <c r="GU82" s="35"/>
      <c r="GV82" s="35"/>
      <c r="GW82" s="35"/>
      <c r="GX82" s="35"/>
      <c r="GY82" s="35"/>
      <c r="GZ82" s="35"/>
      <c r="HA82" s="35"/>
      <c r="HB82" s="35"/>
      <c r="HC82" s="35"/>
      <c r="HD82" s="35"/>
      <c r="HE82" s="35"/>
      <c r="HF82" s="35"/>
      <c r="HG82" s="35"/>
      <c r="HH82" s="35"/>
      <c r="HI82" s="35"/>
      <c r="HJ82" s="35"/>
      <c r="HK82" s="35"/>
      <c r="HL82" s="35"/>
      <c r="HM82" s="35"/>
      <c r="HN82" s="35"/>
      <c r="HO82" s="35"/>
      <c r="HP82" s="35"/>
      <c r="HQ82" s="35"/>
      <c r="HR82" s="35"/>
      <c r="HS82" s="35"/>
      <c r="HT82" s="35"/>
      <c r="HU82" s="35"/>
      <c r="HV82" s="35"/>
      <c r="HW82" s="35"/>
      <c r="HX82" s="35"/>
      <c r="HY82" s="35"/>
      <c r="HZ82" s="35"/>
      <c r="IA82" s="35"/>
      <c r="IB82" s="35"/>
      <c r="IC82" s="35"/>
      <c r="ID82" s="35"/>
      <c r="IE82" s="35"/>
      <c r="IF82" s="35"/>
      <c r="IG82" s="35"/>
      <c r="IH82" s="35"/>
      <c r="II82" s="35"/>
      <c r="IJ82" s="35"/>
      <c r="IK82" s="35"/>
      <c r="IL82" s="35"/>
      <c r="IM82" s="35"/>
      <c r="IN82" s="35"/>
      <c r="IO82" s="35"/>
    </row>
    <row r="83" spans="1:249" x14ac:dyDescent="0.25">
      <c r="A83" s="32" t="s">
        <v>322</v>
      </c>
      <c r="B83" s="274" t="s">
        <v>323</v>
      </c>
      <c r="C83" s="34" t="s">
        <v>330</v>
      </c>
      <c r="D83" s="277" t="s">
        <v>330</v>
      </c>
      <c r="E83" s="34"/>
      <c r="F83" s="132">
        <f t="shared" si="2"/>
        <v>0</v>
      </c>
      <c r="G83" s="132"/>
      <c r="H83" s="132"/>
      <c r="I83" s="132"/>
      <c r="J83" s="132"/>
      <c r="K83" s="35"/>
      <c r="L83" s="35"/>
      <c r="M83" s="35"/>
      <c r="N83" s="35"/>
      <c r="O83" s="35"/>
      <c r="P83" s="35"/>
      <c r="Q83" s="35"/>
      <c r="R83" s="35"/>
      <c r="S83" s="35"/>
      <c r="T83" s="35"/>
      <c r="U83" s="35"/>
      <c r="V83" s="35"/>
      <c r="W83" s="35"/>
      <c r="X83" s="35"/>
      <c r="Y83" s="35"/>
      <c r="Z83" s="35"/>
      <c r="AA83" s="35"/>
      <c r="AB83" s="35"/>
      <c r="AC83" s="35"/>
      <c r="AD83" s="35"/>
      <c r="AE83" s="35"/>
      <c r="AF83" s="35"/>
      <c r="AG83" s="35"/>
      <c r="AH83" s="35"/>
      <c r="AI83" s="35"/>
      <c r="AJ83" s="35"/>
      <c r="AK83" s="35"/>
      <c r="AL83" s="35"/>
      <c r="AM83" s="35"/>
      <c r="AN83" s="35"/>
      <c r="AO83" s="35"/>
      <c r="AP83" s="35"/>
      <c r="AQ83" s="35"/>
      <c r="AR83" s="35"/>
      <c r="AS83" s="35"/>
      <c r="AT83" s="35"/>
      <c r="AU83" s="35"/>
      <c r="AV83" s="35"/>
      <c r="AW83" s="35"/>
      <c r="AX83" s="35"/>
      <c r="AY83" s="35"/>
      <c r="AZ83" s="35"/>
      <c r="BA83" s="35"/>
      <c r="BB83" s="35"/>
      <c r="BC83" s="35"/>
      <c r="BD83" s="35"/>
      <c r="BE83" s="35"/>
      <c r="BF83" s="35"/>
      <c r="BG83" s="35"/>
      <c r="BH83" s="35"/>
      <c r="BI83" s="35"/>
      <c r="BJ83" s="35"/>
      <c r="BK83" s="35"/>
      <c r="BL83" s="35"/>
      <c r="BM83" s="35"/>
      <c r="BN83" s="35"/>
      <c r="BO83" s="35"/>
      <c r="BP83" s="35"/>
      <c r="BQ83" s="35"/>
      <c r="BR83" s="35"/>
      <c r="BS83" s="35"/>
      <c r="BT83" s="35"/>
      <c r="BU83" s="35"/>
      <c r="BV83" s="35"/>
      <c r="BW83" s="35"/>
      <c r="BX83" s="35"/>
      <c r="BY83" s="35"/>
      <c r="BZ83" s="35"/>
      <c r="CA83" s="35"/>
      <c r="CB83" s="35"/>
      <c r="CC83" s="35"/>
      <c r="CD83" s="35"/>
      <c r="CE83" s="35"/>
      <c r="CF83" s="35"/>
      <c r="CG83" s="35"/>
      <c r="CH83" s="35"/>
      <c r="CI83" s="35"/>
      <c r="CJ83" s="35"/>
      <c r="CK83" s="35"/>
      <c r="CL83" s="35"/>
      <c r="CM83" s="35"/>
      <c r="CN83" s="35"/>
      <c r="CO83" s="35"/>
      <c r="CP83" s="35"/>
      <c r="CQ83" s="35"/>
      <c r="CR83" s="35"/>
      <c r="CS83" s="35"/>
      <c r="CT83" s="35"/>
      <c r="CU83" s="35"/>
      <c r="CV83" s="35"/>
      <c r="CW83" s="35"/>
      <c r="CX83" s="35"/>
      <c r="CY83" s="35"/>
      <c r="CZ83" s="35"/>
      <c r="DA83" s="35"/>
      <c r="DB83" s="35"/>
      <c r="DC83" s="35"/>
      <c r="DD83" s="35"/>
      <c r="DE83" s="35"/>
      <c r="DF83" s="35"/>
      <c r="DG83" s="35"/>
      <c r="DH83" s="35"/>
      <c r="DI83" s="35"/>
      <c r="DJ83" s="35"/>
      <c r="DK83" s="35"/>
      <c r="DL83" s="35"/>
      <c r="DM83" s="35"/>
      <c r="DN83" s="35"/>
      <c r="DO83" s="35"/>
      <c r="DP83" s="35"/>
      <c r="DQ83" s="35"/>
      <c r="DR83" s="35"/>
      <c r="DS83" s="35"/>
      <c r="DT83" s="35"/>
      <c r="DU83" s="35"/>
      <c r="DV83" s="35"/>
      <c r="DW83" s="35"/>
      <c r="DX83" s="35"/>
      <c r="DY83" s="35"/>
      <c r="DZ83" s="35"/>
      <c r="EA83" s="35"/>
      <c r="EB83" s="35"/>
      <c r="EC83" s="35"/>
      <c r="ED83" s="35"/>
      <c r="EE83" s="35"/>
      <c r="EF83" s="35"/>
      <c r="EG83" s="35"/>
      <c r="EH83" s="35"/>
      <c r="EI83" s="35"/>
      <c r="EJ83" s="35"/>
      <c r="EK83" s="35"/>
      <c r="EL83" s="35"/>
      <c r="EM83" s="35"/>
      <c r="EN83" s="35"/>
      <c r="EO83" s="35"/>
      <c r="EP83" s="35"/>
      <c r="EQ83" s="35"/>
      <c r="ER83" s="35"/>
      <c r="ES83" s="35"/>
      <c r="ET83" s="35"/>
      <c r="EU83" s="35"/>
      <c r="EV83" s="35"/>
      <c r="EW83" s="35"/>
      <c r="EX83" s="35"/>
      <c r="EY83" s="35"/>
      <c r="EZ83" s="35"/>
      <c r="FA83" s="35"/>
      <c r="FB83" s="35"/>
      <c r="FC83" s="35"/>
      <c r="FD83" s="35"/>
      <c r="FE83" s="35"/>
      <c r="FF83" s="35"/>
      <c r="FG83" s="35"/>
      <c r="FH83" s="35"/>
      <c r="FI83" s="35"/>
      <c r="FJ83" s="35"/>
      <c r="FK83" s="35"/>
      <c r="FL83" s="35"/>
      <c r="FM83" s="35"/>
      <c r="FN83" s="35"/>
      <c r="FO83" s="35"/>
      <c r="FP83" s="35"/>
      <c r="FQ83" s="35"/>
      <c r="FR83" s="35"/>
      <c r="FS83" s="35"/>
      <c r="FT83" s="35"/>
      <c r="FU83" s="35"/>
      <c r="FV83" s="35"/>
      <c r="FW83" s="35"/>
      <c r="FX83" s="35"/>
      <c r="FY83" s="35"/>
      <c r="FZ83" s="35"/>
      <c r="GA83" s="35"/>
      <c r="GB83" s="35"/>
      <c r="GC83" s="35"/>
      <c r="GD83" s="35"/>
      <c r="GE83" s="35"/>
      <c r="GF83" s="35"/>
      <c r="GG83" s="35"/>
      <c r="GH83" s="35"/>
      <c r="GI83" s="35"/>
      <c r="GJ83" s="35"/>
      <c r="GK83" s="35"/>
      <c r="GL83" s="35"/>
      <c r="GM83" s="35"/>
      <c r="GN83" s="35"/>
      <c r="GO83" s="35"/>
      <c r="GP83" s="35"/>
      <c r="GQ83" s="35"/>
      <c r="GR83" s="35"/>
      <c r="GS83" s="35"/>
      <c r="GT83" s="35"/>
      <c r="GU83" s="35"/>
      <c r="GV83" s="35"/>
      <c r="GW83" s="35"/>
      <c r="GX83" s="35"/>
      <c r="GY83" s="35"/>
      <c r="GZ83" s="35"/>
      <c r="HA83" s="35"/>
      <c r="HB83" s="35"/>
      <c r="HC83" s="35"/>
      <c r="HD83" s="35"/>
      <c r="HE83" s="35"/>
      <c r="HF83" s="35"/>
      <c r="HG83" s="35"/>
      <c r="HH83" s="35"/>
      <c r="HI83" s="35"/>
      <c r="HJ83" s="35"/>
      <c r="HK83" s="35"/>
      <c r="HL83" s="35"/>
      <c r="HM83" s="35"/>
      <c r="HN83" s="35"/>
      <c r="HO83" s="35"/>
      <c r="HP83" s="35"/>
      <c r="HQ83" s="35"/>
      <c r="HR83" s="35"/>
      <c r="HS83" s="35"/>
      <c r="HT83" s="35"/>
      <c r="HU83" s="35"/>
      <c r="HV83" s="35"/>
      <c r="HW83" s="35"/>
      <c r="HX83" s="35"/>
      <c r="HY83" s="35"/>
      <c r="HZ83" s="35"/>
      <c r="IA83" s="35"/>
      <c r="IB83" s="35"/>
      <c r="IC83" s="35"/>
      <c r="ID83" s="35"/>
      <c r="IE83" s="35"/>
      <c r="IF83" s="35"/>
      <c r="IG83" s="35"/>
      <c r="IH83" s="35"/>
      <c r="II83" s="35"/>
      <c r="IJ83" s="35"/>
      <c r="IK83" s="35"/>
      <c r="IL83" s="35"/>
      <c r="IM83" s="35"/>
      <c r="IN83" s="35"/>
      <c r="IO83" s="35"/>
    </row>
    <row r="84" spans="1:249" ht="38.25" x14ac:dyDescent="0.25">
      <c r="A84" s="32" t="s">
        <v>324</v>
      </c>
      <c r="B84" s="274" t="s">
        <v>325</v>
      </c>
      <c r="C84" s="34" t="s">
        <v>331</v>
      </c>
      <c r="D84" s="277" t="s">
        <v>331</v>
      </c>
      <c r="E84" s="34"/>
      <c r="F84" s="132">
        <f t="shared" si="2"/>
        <v>0</v>
      </c>
      <c r="G84" s="132"/>
      <c r="H84" s="132"/>
      <c r="I84" s="132"/>
      <c r="J84" s="132"/>
      <c r="K84" s="28"/>
      <c r="L84" s="28"/>
      <c r="M84" s="35"/>
      <c r="N84" s="35"/>
      <c r="O84" s="35"/>
      <c r="P84" s="35"/>
      <c r="Q84" s="35"/>
      <c r="R84" s="35"/>
      <c r="S84" s="35"/>
      <c r="T84" s="35"/>
      <c r="U84" s="35"/>
      <c r="V84" s="35"/>
      <c r="W84" s="35"/>
      <c r="X84" s="35"/>
      <c r="Y84" s="35"/>
      <c r="Z84" s="35"/>
      <c r="AA84" s="35"/>
      <c r="AB84" s="35"/>
      <c r="AC84" s="35"/>
      <c r="AD84" s="35"/>
      <c r="AE84" s="35"/>
      <c r="AF84" s="35"/>
      <c r="AG84" s="35"/>
      <c r="AH84" s="35"/>
      <c r="AI84" s="35"/>
      <c r="AJ84" s="35"/>
      <c r="AK84" s="35"/>
      <c r="AL84" s="35"/>
      <c r="AM84" s="35"/>
      <c r="AN84" s="35"/>
      <c r="AO84" s="35"/>
      <c r="AP84" s="35"/>
      <c r="AQ84" s="35"/>
      <c r="AR84" s="35"/>
      <c r="AS84" s="35"/>
      <c r="AT84" s="35"/>
      <c r="AU84" s="35"/>
      <c r="AV84" s="35"/>
      <c r="AW84" s="35"/>
      <c r="AX84" s="35"/>
      <c r="AY84" s="35"/>
      <c r="AZ84" s="35"/>
      <c r="BA84" s="35"/>
      <c r="BB84" s="35"/>
      <c r="BC84" s="35"/>
      <c r="BD84" s="35"/>
      <c r="BE84" s="35"/>
      <c r="BF84" s="35"/>
      <c r="BG84" s="35"/>
      <c r="BH84" s="35"/>
      <c r="BI84" s="35"/>
      <c r="BJ84" s="35"/>
      <c r="BK84" s="35"/>
      <c r="BL84" s="35"/>
      <c r="BM84" s="35"/>
      <c r="BN84" s="35"/>
      <c r="BO84" s="35"/>
      <c r="BP84" s="35"/>
      <c r="BQ84" s="35"/>
      <c r="BR84" s="35"/>
      <c r="BS84" s="35"/>
      <c r="BT84" s="35"/>
      <c r="BU84" s="35"/>
      <c r="BV84" s="35"/>
      <c r="BW84" s="35"/>
      <c r="BX84" s="35"/>
      <c r="BY84" s="35"/>
      <c r="BZ84" s="35"/>
      <c r="CA84" s="35"/>
      <c r="CB84" s="35"/>
      <c r="CC84" s="35"/>
      <c r="CD84" s="35"/>
      <c r="CE84" s="35"/>
      <c r="CF84" s="35"/>
      <c r="CG84" s="35"/>
      <c r="CH84" s="35"/>
      <c r="CI84" s="35"/>
      <c r="CJ84" s="35"/>
      <c r="CK84" s="35"/>
      <c r="CL84" s="35"/>
      <c r="CM84" s="35"/>
      <c r="CN84" s="35"/>
      <c r="CO84" s="35"/>
      <c r="CP84" s="35"/>
      <c r="CQ84" s="35"/>
      <c r="CR84" s="35"/>
      <c r="CS84" s="35"/>
      <c r="CT84" s="35"/>
      <c r="CU84" s="35"/>
      <c r="CV84" s="35"/>
      <c r="CW84" s="35"/>
      <c r="CX84" s="35"/>
      <c r="CY84" s="35"/>
      <c r="CZ84" s="35"/>
      <c r="DA84" s="35"/>
      <c r="DB84" s="35"/>
      <c r="DC84" s="35"/>
      <c r="DD84" s="35"/>
      <c r="DE84" s="35"/>
      <c r="DF84" s="35"/>
      <c r="DG84" s="35"/>
      <c r="DH84" s="35"/>
      <c r="DI84" s="35"/>
      <c r="DJ84" s="35"/>
      <c r="DK84" s="35"/>
      <c r="DL84" s="35"/>
      <c r="DM84" s="35"/>
      <c r="DN84" s="35"/>
      <c r="DO84" s="35"/>
      <c r="DP84" s="35"/>
      <c r="DQ84" s="35"/>
      <c r="DR84" s="35"/>
      <c r="DS84" s="35"/>
      <c r="DT84" s="35"/>
      <c r="DU84" s="35"/>
      <c r="DV84" s="35"/>
      <c r="DW84" s="35"/>
      <c r="DX84" s="35"/>
      <c r="DY84" s="35"/>
      <c r="DZ84" s="35"/>
      <c r="EA84" s="35"/>
      <c r="EB84" s="35"/>
      <c r="EC84" s="35"/>
      <c r="ED84" s="35"/>
      <c r="EE84" s="35"/>
      <c r="EF84" s="35"/>
      <c r="EG84" s="35"/>
      <c r="EH84" s="35"/>
      <c r="EI84" s="35"/>
      <c r="EJ84" s="35"/>
      <c r="EK84" s="35"/>
      <c r="EL84" s="35"/>
      <c r="EM84" s="35"/>
      <c r="EN84" s="35"/>
      <c r="EO84" s="35"/>
      <c r="EP84" s="35"/>
      <c r="EQ84" s="35"/>
      <c r="ER84" s="35"/>
      <c r="ES84" s="35"/>
      <c r="ET84" s="35"/>
      <c r="EU84" s="35"/>
      <c r="EV84" s="35"/>
      <c r="EW84" s="35"/>
      <c r="EX84" s="35"/>
      <c r="EY84" s="35"/>
      <c r="EZ84" s="35"/>
      <c r="FA84" s="35"/>
      <c r="FB84" s="35"/>
      <c r="FC84" s="35"/>
      <c r="FD84" s="35"/>
      <c r="FE84" s="35"/>
      <c r="FF84" s="35"/>
      <c r="FG84" s="35"/>
      <c r="FH84" s="35"/>
      <c r="FI84" s="35"/>
      <c r="FJ84" s="35"/>
      <c r="FK84" s="35"/>
      <c r="FL84" s="35"/>
      <c r="FM84" s="35"/>
      <c r="FN84" s="35"/>
      <c r="FO84" s="35"/>
      <c r="FP84" s="35"/>
      <c r="FQ84" s="35"/>
      <c r="FR84" s="35"/>
      <c r="FS84" s="35"/>
      <c r="FT84" s="35"/>
      <c r="FU84" s="35"/>
      <c r="FV84" s="35"/>
      <c r="FW84" s="35"/>
      <c r="FX84" s="35"/>
      <c r="FY84" s="35"/>
      <c r="FZ84" s="35"/>
      <c r="GA84" s="35"/>
      <c r="GB84" s="35"/>
      <c r="GC84" s="35"/>
      <c r="GD84" s="35"/>
      <c r="GE84" s="35"/>
      <c r="GF84" s="35"/>
      <c r="GG84" s="35"/>
      <c r="GH84" s="35"/>
      <c r="GI84" s="35"/>
      <c r="GJ84" s="35"/>
      <c r="GK84" s="35"/>
      <c r="GL84" s="35"/>
      <c r="GM84" s="35"/>
      <c r="GN84" s="35"/>
      <c r="GO84" s="35"/>
      <c r="GP84" s="35"/>
      <c r="GQ84" s="35"/>
      <c r="GR84" s="35"/>
      <c r="GS84" s="35"/>
      <c r="GT84" s="35"/>
      <c r="GU84" s="35"/>
      <c r="GV84" s="35"/>
      <c r="GW84" s="35"/>
      <c r="GX84" s="35"/>
      <c r="GY84" s="35"/>
      <c r="GZ84" s="35"/>
      <c r="HA84" s="35"/>
      <c r="HB84" s="35"/>
      <c r="HC84" s="35"/>
      <c r="HD84" s="35"/>
      <c r="HE84" s="35"/>
      <c r="HF84" s="35"/>
      <c r="HG84" s="35"/>
      <c r="HH84" s="35"/>
      <c r="HI84" s="35"/>
      <c r="HJ84" s="35"/>
      <c r="HK84" s="35"/>
      <c r="HL84" s="35"/>
      <c r="HM84" s="35"/>
      <c r="HN84" s="35"/>
      <c r="HO84" s="35"/>
      <c r="HP84" s="35"/>
      <c r="HQ84" s="35"/>
      <c r="HR84" s="35"/>
      <c r="HS84" s="35"/>
      <c r="HT84" s="35"/>
      <c r="HU84" s="35"/>
      <c r="HV84" s="35"/>
      <c r="HW84" s="35"/>
      <c r="HX84" s="35"/>
      <c r="HY84" s="35"/>
      <c r="HZ84" s="35"/>
      <c r="IA84" s="35"/>
      <c r="IB84" s="35"/>
      <c r="IC84" s="35"/>
      <c r="ID84" s="35"/>
      <c r="IE84" s="35"/>
      <c r="IF84" s="35"/>
      <c r="IG84" s="35"/>
      <c r="IH84" s="35"/>
      <c r="II84" s="35"/>
      <c r="IJ84" s="35"/>
      <c r="IK84" s="35"/>
      <c r="IL84" s="35"/>
      <c r="IM84" s="35"/>
      <c r="IN84" s="35"/>
      <c r="IO84" s="35"/>
    </row>
    <row r="85" spans="1:249" ht="25.5" x14ac:dyDescent="0.25">
      <c r="A85" s="29" t="s">
        <v>264</v>
      </c>
      <c r="B85" s="30" t="s">
        <v>269</v>
      </c>
      <c r="C85" s="34"/>
      <c r="D85" s="38" t="s">
        <v>178</v>
      </c>
      <c r="E85" s="38" t="s">
        <v>178</v>
      </c>
      <c r="F85" s="279">
        <f>G85+H85+I85+J85</f>
        <v>0</v>
      </c>
      <c r="G85" s="279">
        <f>G86+G87</f>
        <v>0</v>
      </c>
      <c r="H85" s="279">
        <f>H86+H87</f>
        <v>0</v>
      </c>
      <c r="I85" s="279">
        <f>I86+I87</f>
        <v>0</v>
      </c>
      <c r="J85" s="279">
        <f>J86+J87</f>
        <v>0</v>
      </c>
      <c r="K85" s="35"/>
      <c r="L85" s="35"/>
      <c r="M85" s="28"/>
      <c r="N85" s="28"/>
      <c r="O85" s="28"/>
      <c r="P85" s="28"/>
      <c r="Q85" s="28"/>
      <c r="R85" s="28"/>
      <c r="S85" s="28"/>
      <c r="T85" s="28"/>
      <c r="U85" s="28"/>
      <c r="V85" s="28"/>
      <c r="W85" s="28"/>
      <c r="X85" s="28"/>
      <c r="Y85" s="28"/>
      <c r="Z85" s="28"/>
      <c r="AA85" s="28"/>
      <c r="AB85" s="28"/>
      <c r="AC85" s="28"/>
      <c r="AD85" s="28"/>
      <c r="AE85" s="28"/>
      <c r="AF85" s="28"/>
      <c r="AG85" s="28"/>
      <c r="AH85" s="28"/>
      <c r="AI85" s="28"/>
      <c r="AJ85" s="28"/>
      <c r="AK85" s="28"/>
      <c r="AL85" s="28"/>
      <c r="AM85" s="28"/>
      <c r="AN85" s="28"/>
      <c r="AO85" s="28"/>
      <c r="AP85" s="28"/>
      <c r="AQ85" s="28"/>
      <c r="AR85" s="28"/>
      <c r="AS85" s="28"/>
      <c r="AT85" s="28"/>
      <c r="AU85" s="28"/>
      <c r="AV85" s="28"/>
      <c r="AW85" s="28"/>
      <c r="AX85" s="28"/>
      <c r="AY85" s="28"/>
      <c r="AZ85" s="28"/>
      <c r="BA85" s="28"/>
      <c r="BB85" s="28"/>
      <c r="BC85" s="28"/>
      <c r="BD85" s="28"/>
      <c r="BE85" s="28"/>
      <c r="BF85" s="28"/>
      <c r="BG85" s="28"/>
      <c r="BH85" s="28"/>
      <c r="BI85" s="28"/>
      <c r="BJ85" s="28"/>
      <c r="BK85" s="28"/>
      <c r="BL85" s="28"/>
      <c r="BM85" s="28"/>
      <c r="BN85" s="28"/>
      <c r="BO85" s="28"/>
      <c r="BP85" s="28"/>
      <c r="BQ85" s="28"/>
      <c r="BR85" s="28"/>
      <c r="BS85" s="28"/>
      <c r="BT85" s="28"/>
      <c r="BU85" s="28"/>
      <c r="BV85" s="28"/>
      <c r="BW85" s="28"/>
      <c r="BX85" s="28"/>
      <c r="BY85" s="28"/>
      <c r="BZ85" s="28"/>
      <c r="CA85" s="28"/>
      <c r="CB85" s="28"/>
      <c r="CC85" s="28"/>
      <c r="CD85" s="28"/>
      <c r="CE85" s="28"/>
      <c r="CF85" s="28"/>
      <c r="CG85" s="28"/>
      <c r="CH85" s="28"/>
      <c r="CI85" s="28"/>
      <c r="CJ85" s="28"/>
      <c r="CK85" s="28"/>
      <c r="CL85" s="28"/>
      <c r="CM85" s="28"/>
      <c r="CN85" s="28"/>
      <c r="CO85" s="28"/>
      <c r="CP85" s="28"/>
      <c r="CQ85" s="28"/>
      <c r="CR85" s="28"/>
      <c r="CS85" s="28"/>
      <c r="CT85" s="28"/>
      <c r="CU85" s="28"/>
      <c r="CV85" s="28"/>
      <c r="CW85" s="28"/>
      <c r="CX85" s="28"/>
      <c r="CY85" s="28"/>
      <c r="CZ85" s="28"/>
      <c r="DA85" s="28"/>
      <c r="DB85" s="28"/>
      <c r="DC85" s="28"/>
      <c r="DD85" s="28"/>
      <c r="DE85" s="28"/>
      <c r="DF85" s="28"/>
      <c r="DG85" s="28"/>
      <c r="DH85" s="28"/>
      <c r="DI85" s="28"/>
      <c r="DJ85" s="28"/>
      <c r="DK85" s="28"/>
      <c r="DL85" s="28"/>
      <c r="DM85" s="28"/>
      <c r="DN85" s="28"/>
      <c r="DO85" s="28"/>
      <c r="DP85" s="28"/>
      <c r="DQ85" s="28"/>
      <c r="DR85" s="28"/>
      <c r="DS85" s="28"/>
      <c r="DT85" s="28"/>
      <c r="DU85" s="28"/>
      <c r="DV85" s="28"/>
      <c r="DW85" s="28"/>
      <c r="DX85" s="28"/>
      <c r="DY85" s="28"/>
      <c r="DZ85" s="28"/>
      <c r="EA85" s="28"/>
      <c r="EB85" s="28"/>
      <c r="EC85" s="28"/>
      <c r="ED85" s="28"/>
      <c r="EE85" s="28"/>
      <c r="EF85" s="28"/>
      <c r="EG85" s="28"/>
      <c r="EH85" s="28"/>
      <c r="EI85" s="28"/>
      <c r="EJ85" s="28"/>
      <c r="EK85" s="28"/>
      <c r="EL85" s="28"/>
      <c r="EM85" s="28"/>
      <c r="EN85" s="28"/>
      <c r="EO85" s="28"/>
      <c r="EP85" s="28"/>
      <c r="EQ85" s="28"/>
      <c r="ER85" s="28"/>
      <c r="ES85" s="28"/>
      <c r="ET85" s="28"/>
      <c r="EU85" s="28"/>
      <c r="EV85" s="28"/>
      <c r="EW85" s="28"/>
      <c r="EX85" s="28"/>
      <c r="EY85" s="28"/>
      <c r="EZ85" s="28"/>
      <c r="FA85" s="28"/>
      <c r="FB85" s="28"/>
      <c r="FC85" s="28"/>
      <c r="FD85" s="28"/>
      <c r="FE85" s="28"/>
      <c r="FF85" s="28"/>
      <c r="FG85" s="28"/>
      <c r="FH85" s="28"/>
      <c r="FI85" s="28"/>
      <c r="FJ85" s="28"/>
      <c r="FK85" s="28"/>
      <c r="FL85" s="28"/>
      <c r="FM85" s="28"/>
      <c r="FN85" s="28"/>
      <c r="FO85" s="28"/>
      <c r="FP85" s="28"/>
      <c r="FQ85" s="28"/>
      <c r="FR85" s="28"/>
      <c r="FS85" s="28"/>
      <c r="FT85" s="28"/>
      <c r="FU85" s="28"/>
      <c r="FV85" s="28"/>
      <c r="FW85" s="28"/>
      <c r="FX85" s="28"/>
      <c r="FY85" s="28"/>
      <c r="FZ85" s="28"/>
      <c r="GA85" s="28"/>
      <c r="GB85" s="28"/>
      <c r="GC85" s="28"/>
      <c r="GD85" s="28"/>
      <c r="GE85" s="28"/>
      <c r="GF85" s="28"/>
      <c r="GG85" s="28"/>
      <c r="GH85" s="28"/>
      <c r="GI85" s="28"/>
      <c r="GJ85" s="28"/>
      <c r="GK85" s="28"/>
      <c r="GL85" s="28"/>
      <c r="GM85" s="28"/>
      <c r="GN85" s="28"/>
      <c r="GO85" s="28"/>
      <c r="GP85" s="28"/>
      <c r="GQ85" s="28"/>
      <c r="GR85" s="28"/>
      <c r="GS85" s="28"/>
      <c r="GT85" s="28"/>
      <c r="GU85" s="28"/>
      <c r="GV85" s="28"/>
      <c r="GW85" s="28"/>
      <c r="GX85" s="28"/>
      <c r="GY85" s="28"/>
      <c r="GZ85" s="28"/>
      <c r="HA85" s="28"/>
      <c r="HB85" s="28"/>
      <c r="HC85" s="28"/>
      <c r="HD85" s="28"/>
      <c r="HE85" s="28"/>
      <c r="HF85" s="28"/>
      <c r="HG85" s="28"/>
      <c r="HH85" s="28"/>
      <c r="HI85" s="28"/>
      <c r="HJ85" s="28"/>
      <c r="HK85" s="28"/>
      <c r="HL85" s="28"/>
      <c r="HM85" s="28"/>
      <c r="HN85" s="28"/>
      <c r="HO85" s="28"/>
      <c r="HP85" s="28"/>
      <c r="HQ85" s="28"/>
      <c r="HR85" s="28"/>
      <c r="HS85" s="28"/>
      <c r="HT85" s="28"/>
      <c r="HU85" s="28"/>
      <c r="HV85" s="28"/>
      <c r="HW85" s="28"/>
      <c r="HX85" s="28"/>
      <c r="HY85" s="28"/>
      <c r="HZ85" s="28"/>
      <c r="IA85" s="28"/>
      <c r="IB85" s="28"/>
      <c r="IC85" s="28"/>
      <c r="ID85" s="28"/>
      <c r="IE85" s="28"/>
      <c r="IF85" s="28"/>
      <c r="IG85" s="28"/>
      <c r="IH85" s="28"/>
      <c r="II85" s="28"/>
      <c r="IJ85" s="28"/>
      <c r="IK85" s="28"/>
      <c r="IL85" s="28"/>
      <c r="IM85" s="28"/>
      <c r="IN85" s="28"/>
      <c r="IO85" s="28"/>
    </row>
    <row r="86" spans="1:249" ht="51" x14ac:dyDescent="0.25">
      <c r="A86" s="32" t="s">
        <v>266</v>
      </c>
      <c r="B86" s="33" t="s">
        <v>272</v>
      </c>
      <c r="C86" s="34" t="s">
        <v>254</v>
      </c>
      <c r="D86" s="34" t="s">
        <v>268</v>
      </c>
      <c r="E86" s="36" t="s">
        <v>178</v>
      </c>
      <c r="F86" s="132">
        <f>G86+H86+I86+J86</f>
        <v>0</v>
      </c>
      <c r="G86" s="132"/>
      <c r="H86" s="132"/>
      <c r="I86" s="132"/>
      <c r="J86" s="132"/>
      <c r="K86" s="35"/>
      <c r="L86" s="35"/>
      <c r="M86" s="35"/>
      <c r="N86" s="35"/>
      <c r="O86" s="35"/>
      <c r="P86" s="35"/>
      <c r="Q86" s="35"/>
      <c r="R86" s="35"/>
      <c r="S86" s="35"/>
      <c r="T86" s="35"/>
      <c r="U86" s="35"/>
      <c r="V86" s="35"/>
      <c r="W86" s="35"/>
      <c r="X86" s="35"/>
      <c r="Y86" s="35"/>
      <c r="Z86" s="35"/>
      <c r="AA86" s="35"/>
      <c r="AB86" s="35"/>
      <c r="AC86" s="35"/>
      <c r="AD86" s="35"/>
      <c r="AE86" s="35"/>
      <c r="AF86" s="35"/>
      <c r="AG86" s="35"/>
      <c r="AH86" s="35"/>
      <c r="AI86" s="35"/>
      <c r="AJ86" s="35"/>
      <c r="AK86" s="35"/>
      <c r="AL86" s="35"/>
      <c r="AM86" s="35"/>
      <c r="AN86" s="35"/>
      <c r="AO86" s="35"/>
      <c r="AP86" s="35"/>
      <c r="AQ86" s="35"/>
      <c r="AR86" s="35"/>
      <c r="AS86" s="35"/>
      <c r="AT86" s="35"/>
      <c r="AU86" s="35"/>
      <c r="AV86" s="35"/>
      <c r="AW86" s="35"/>
      <c r="AX86" s="35"/>
      <c r="AY86" s="35"/>
      <c r="AZ86" s="35"/>
      <c r="BA86" s="35"/>
      <c r="BB86" s="35"/>
      <c r="BC86" s="35"/>
      <c r="BD86" s="35"/>
      <c r="BE86" s="35"/>
      <c r="BF86" s="35"/>
      <c r="BG86" s="35"/>
      <c r="BH86" s="35"/>
      <c r="BI86" s="35"/>
      <c r="BJ86" s="35"/>
      <c r="BK86" s="35"/>
      <c r="BL86" s="35"/>
      <c r="BM86" s="35"/>
      <c r="BN86" s="35"/>
      <c r="BO86" s="35"/>
      <c r="BP86" s="35"/>
      <c r="BQ86" s="35"/>
      <c r="BR86" s="35"/>
      <c r="BS86" s="35"/>
      <c r="BT86" s="35"/>
      <c r="BU86" s="35"/>
      <c r="BV86" s="35"/>
      <c r="BW86" s="35"/>
      <c r="BX86" s="35"/>
      <c r="BY86" s="35"/>
      <c r="BZ86" s="35"/>
      <c r="CA86" s="35"/>
      <c r="CB86" s="35"/>
      <c r="CC86" s="35"/>
      <c r="CD86" s="35"/>
      <c r="CE86" s="35"/>
      <c r="CF86" s="35"/>
      <c r="CG86" s="35"/>
      <c r="CH86" s="35"/>
      <c r="CI86" s="35"/>
      <c r="CJ86" s="35"/>
      <c r="CK86" s="35"/>
      <c r="CL86" s="35"/>
      <c r="CM86" s="35"/>
      <c r="CN86" s="35"/>
      <c r="CO86" s="35"/>
      <c r="CP86" s="35"/>
      <c r="CQ86" s="35"/>
      <c r="CR86" s="35"/>
      <c r="CS86" s="35"/>
      <c r="CT86" s="35"/>
      <c r="CU86" s="35"/>
      <c r="CV86" s="35"/>
      <c r="CW86" s="35"/>
      <c r="CX86" s="35"/>
      <c r="CY86" s="35"/>
      <c r="CZ86" s="35"/>
      <c r="DA86" s="35"/>
      <c r="DB86" s="35"/>
      <c r="DC86" s="35"/>
      <c r="DD86" s="35"/>
      <c r="DE86" s="35"/>
      <c r="DF86" s="35"/>
      <c r="DG86" s="35"/>
      <c r="DH86" s="35"/>
      <c r="DI86" s="35"/>
      <c r="DJ86" s="35"/>
      <c r="DK86" s="35"/>
      <c r="DL86" s="35"/>
      <c r="DM86" s="35"/>
      <c r="DN86" s="35"/>
      <c r="DO86" s="35"/>
      <c r="DP86" s="35"/>
      <c r="DQ86" s="35"/>
      <c r="DR86" s="35"/>
      <c r="DS86" s="35"/>
      <c r="DT86" s="35"/>
      <c r="DU86" s="35"/>
      <c r="DV86" s="35"/>
      <c r="DW86" s="35"/>
      <c r="DX86" s="35"/>
      <c r="DY86" s="35"/>
      <c r="DZ86" s="35"/>
      <c r="EA86" s="35"/>
      <c r="EB86" s="35"/>
      <c r="EC86" s="35"/>
      <c r="ED86" s="35"/>
      <c r="EE86" s="35"/>
      <c r="EF86" s="35"/>
      <c r="EG86" s="35"/>
      <c r="EH86" s="35"/>
      <c r="EI86" s="35"/>
      <c r="EJ86" s="35"/>
      <c r="EK86" s="35"/>
      <c r="EL86" s="35"/>
      <c r="EM86" s="35"/>
      <c r="EN86" s="35"/>
      <c r="EO86" s="35"/>
      <c r="EP86" s="35"/>
      <c r="EQ86" s="35"/>
      <c r="ER86" s="35"/>
      <c r="ES86" s="35"/>
      <c r="ET86" s="35"/>
      <c r="EU86" s="35"/>
      <c r="EV86" s="35"/>
      <c r="EW86" s="35"/>
      <c r="EX86" s="35"/>
      <c r="EY86" s="35"/>
      <c r="EZ86" s="35"/>
      <c r="FA86" s="35"/>
      <c r="FB86" s="35"/>
      <c r="FC86" s="35"/>
      <c r="FD86" s="35"/>
      <c r="FE86" s="35"/>
      <c r="FF86" s="35"/>
      <c r="FG86" s="35"/>
      <c r="FH86" s="35"/>
      <c r="FI86" s="35"/>
      <c r="FJ86" s="35"/>
      <c r="FK86" s="35"/>
      <c r="FL86" s="35"/>
      <c r="FM86" s="35"/>
      <c r="FN86" s="35"/>
      <c r="FO86" s="35"/>
      <c r="FP86" s="35"/>
      <c r="FQ86" s="35"/>
      <c r="FR86" s="35"/>
      <c r="FS86" s="35"/>
      <c r="FT86" s="35"/>
      <c r="FU86" s="35"/>
      <c r="FV86" s="35"/>
      <c r="FW86" s="35"/>
      <c r="FX86" s="35"/>
      <c r="FY86" s="35"/>
      <c r="FZ86" s="35"/>
      <c r="GA86" s="35"/>
      <c r="GB86" s="35"/>
      <c r="GC86" s="35"/>
      <c r="GD86" s="35"/>
      <c r="GE86" s="35"/>
      <c r="GF86" s="35"/>
      <c r="GG86" s="35"/>
      <c r="GH86" s="35"/>
      <c r="GI86" s="35"/>
      <c r="GJ86" s="35"/>
      <c r="GK86" s="35"/>
      <c r="GL86" s="35"/>
      <c r="GM86" s="35"/>
      <c r="GN86" s="35"/>
      <c r="GO86" s="35"/>
      <c r="GP86" s="35"/>
      <c r="GQ86" s="35"/>
      <c r="GR86" s="35"/>
      <c r="GS86" s="35"/>
      <c r="GT86" s="35"/>
      <c r="GU86" s="35"/>
      <c r="GV86" s="35"/>
      <c r="GW86" s="35"/>
      <c r="GX86" s="35"/>
      <c r="GY86" s="35"/>
      <c r="GZ86" s="35"/>
      <c r="HA86" s="35"/>
      <c r="HB86" s="35"/>
      <c r="HC86" s="35"/>
      <c r="HD86" s="35"/>
      <c r="HE86" s="35"/>
      <c r="HF86" s="35"/>
      <c r="HG86" s="35"/>
      <c r="HH86" s="35"/>
      <c r="HI86" s="35"/>
      <c r="HJ86" s="35"/>
      <c r="HK86" s="35"/>
      <c r="HL86" s="35"/>
      <c r="HM86" s="35"/>
      <c r="HN86" s="35"/>
      <c r="HO86" s="35"/>
      <c r="HP86" s="35"/>
      <c r="HQ86" s="35"/>
      <c r="HR86" s="35"/>
      <c r="HS86" s="35"/>
      <c r="HT86" s="35"/>
      <c r="HU86" s="35"/>
      <c r="HV86" s="35"/>
      <c r="HW86" s="35"/>
      <c r="HX86" s="35"/>
      <c r="HY86" s="35"/>
      <c r="HZ86" s="35"/>
      <c r="IA86" s="35"/>
      <c r="IB86" s="35"/>
      <c r="IC86" s="35"/>
      <c r="ID86" s="35"/>
      <c r="IE86" s="35"/>
      <c r="IF86" s="35"/>
      <c r="IG86" s="35"/>
      <c r="IH86" s="35"/>
      <c r="II86" s="35"/>
      <c r="IJ86" s="35"/>
      <c r="IK86" s="35"/>
      <c r="IL86" s="35"/>
      <c r="IM86" s="35"/>
      <c r="IN86" s="35"/>
      <c r="IO86" s="35"/>
    </row>
    <row r="87" spans="1:249" x14ac:dyDescent="0.25">
      <c r="A87" s="32" t="s">
        <v>204</v>
      </c>
      <c r="B87" s="33" t="s">
        <v>274</v>
      </c>
      <c r="C87" s="34"/>
      <c r="D87" s="34"/>
      <c r="E87" s="34"/>
      <c r="F87" s="132">
        <f>G87+H87+I87+J87</f>
        <v>0</v>
      </c>
      <c r="G87" s="132"/>
      <c r="H87" s="132"/>
      <c r="I87" s="132"/>
      <c r="J87" s="132"/>
      <c r="K87" s="35"/>
      <c r="L87" s="35"/>
      <c r="M87" s="35"/>
      <c r="N87" s="35"/>
      <c r="O87" s="35"/>
      <c r="P87" s="35"/>
      <c r="Q87" s="35"/>
      <c r="R87" s="35"/>
      <c r="S87" s="35"/>
      <c r="T87" s="35"/>
      <c r="U87" s="35"/>
      <c r="V87" s="35"/>
      <c r="W87" s="35"/>
      <c r="X87" s="35"/>
      <c r="Y87" s="35"/>
      <c r="Z87" s="35"/>
      <c r="AA87" s="35"/>
      <c r="AB87" s="35"/>
      <c r="AC87" s="35"/>
      <c r="AD87" s="35"/>
      <c r="AE87" s="35"/>
      <c r="AF87" s="35"/>
      <c r="AG87" s="35"/>
      <c r="AH87" s="35"/>
      <c r="AI87" s="35"/>
      <c r="AJ87" s="35"/>
      <c r="AK87" s="35"/>
      <c r="AL87" s="35"/>
      <c r="AM87" s="35"/>
      <c r="AN87" s="35"/>
      <c r="AO87" s="35"/>
      <c r="AP87" s="35"/>
      <c r="AQ87" s="35"/>
      <c r="AR87" s="35"/>
      <c r="AS87" s="35"/>
      <c r="AT87" s="35"/>
      <c r="AU87" s="35"/>
      <c r="AV87" s="35"/>
      <c r="AW87" s="35"/>
      <c r="AX87" s="35"/>
      <c r="AY87" s="35"/>
      <c r="AZ87" s="35"/>
      <c r="BA87" s="35"/>
      <c r="BB87" s="35"/>
      <c r="BC87" s="35"/>
      <c r="BD87" s="35"/>
      <c r="BE87" s="35"/>
      <c r="BF87" s="35"/>
      <c r="BG87" s="35"/>
      <c r="BH87" s="35"/>
      <c r="BI87" s="35"/>
      <c r="BJ87" s="35"/>
      <c r="BK87" s="35"/>
      <c r="BL87" s="35"/>
      <c r="BM87" s="35"/>
      <c r="BN87" s="35"/>
      <c r="BO87" s="35"/>
      <c r="BP87" s="35"/>
      <c r="BQ87" s="35"/>
      <c r="BR87" s="35"/>
      <c r="BS87" s="35"/>
      <c r="BT87" s="35"/>
      <c r="BU87" s="35"/>
      <c r="BV87" s="35"/>
      <c r="BW87" s="35"/>
      <c r="BX87" s="35"/>
      <c r="BY87" s="35"/>
      <c r="BZ87" s="35"/>
      <c r="CA87" s="35"/>
      <c r="CB87" s="35"/>
      <c r="CC87" s="35"/>
      <c r="CD87" s="35"/>
      <c r="CE87" s="35"/>
      <c r="CF87" s="35"/>
      <c r="CG87" s="35"/>
      <c r="CH87" s="35"/>
      <c r="CI87" s="35"/>
      <c r="CJ87" s="35"/>
      <c r="CK87" s="35"/>
      <c r="CL87" s="35"/>
      <c r="CM87" s="35"/>
      <c r="CN87" s="35"/>
      <c r="CO87" s="35"/>
      <c r="CP87" s="35"/>
      <c r="CQ87" s="35"/>
      <c r="CR87" s="35"/>
      <c r="CS87" s="35"/>
      <c r="CT87" s="35"/>
      <c r="CU87" s="35"/>
      <c r="CV87" s="35"/>
      <c r="CW87" s="35"/>
      <c r="CX87" s="35"/>
      <c r="CY87" s="35"/>
      <c r="CZ87" s="35"/>
      <c r="DA87" s="35"/>
      <c r="DB87" s="35"/>
      <c r="DC87" s="35"/>
      <c r="DD87" s="35"/>
      <c r="DE87" s="35"/>
      <c r="DF87" s="35"/>
      <c r="DG87" s="35"/>
      <c r="DH87" s="35"/>
      <c r="DI87" s="35"/>
      <c r="DJ87" s="35"/>
      <c r="DK87" s="35"/>
      <c r="DL87" s="35"/>
      <c r="DM87" s="35"/>
      <c r="DN87" s="35"/>
      <c r="DO87" s="35"/>
      <c r="DP87" s="35"/>
      <c r="DQ87" s="35"/>
      <c r="DR87" s="35"/>
      <c r="DS87" s="35"/>
      <c r="DT87" s="35"/>
      <c r="DU87" s="35"/>
      <c r="DV87" s="35"/>
      <c r="DW87" s="35"/>
      <c r="DX87" s="35"/>
      <c r="DY87" s="35"/>
      <c r="DZ87" s="35"/>
      <c r="EA87" s="35"/>
      <c r="EB87" s="35"/>
      <c r="EC87" s="35"/>
      <c r="ED87" s="35"/>
      <c r="EE87" s="35"/>
      <c r="EF87" s="35"/>
      <c r="EG87" s="35"/>
      <c r="EH87" s="35"/>
      <c r="EI87" s="35"/>
      <c r="EJ87" s="35"/>
      <c r="EK87" s="35"/>
      <c r="EL87" s="35"/>
      <c r="EM87" s="35"/>
      <c r="EN87" s="35"/>
      <c r="EO87" s="35"/>
      <c r="EP87" s="35"/>
      <c r="EQ87" s="35"/>
      <c r="ER87" s="35"/>
      <c r="ES87" s="35"/>
      <c r="ET87" s="35"/>
      <c r="EU87" s="35"/>
      <c r="EV87" s="35"/>
      <c r="EW87" s="35"/>
      <c r="EX87" s="35"/>
      <c r="EY87" s="35"/>
      <c r="EZ87" s="35"/>
      <c r="FA87" s="35"/>
      <c r="FB87" s="35"/>
      <c r="FC87" s="35"/>
      <c r="FD87" s="35"/>
      <c r="FE87" s="35"/>
      <c r="FF87" s="35"/>
      <c r="FG87" s="35"/>
      <c r="FH87" s="35"/>
      <c r="FI87" s="35"/>
      <c r="FJ87" s="35"/>
      <c r="FK87" s="35"/>
      <c r="FL87" s="35"/>
      <c r="FM87" s="35"/>
      <c r="FN87" s="35"/>
      <c r="FO87" s="35"/>
      <c r="FP87" s="35"/>
      <c r="FQ87" s="35"/>
      <c r="FR87" s="35"/>
      <c r="FS87" s="35"/>
      <c r="FT87" s="35"/>
      <c r="FU87" s="35"/>
      <c r="FV87" s="35"/>
      <c r="FW87" s="35"/>
      <c r="FX87" s="35"/>
      <c r="FY87" s="35"/>
      <c r="FZ87" s="35"/>
      <c r="GA87" s="35"/>
      <c r="GB87" s="35"/>
      <c r="GC87" s="35"/>
      <c r="GD87" s="35"/>
      <c r="GE87" s="35"/>
      <c r="GF87" s="35"/>
      <c r="GG87" s="35"/>
      <c r="GH87" s="35"/>
      <c r="GI87" s="35"/>
      <c r="GJ87" s="35"/>
      <c r="GK87" s="35"/>
      <c r="GL87" s="35"/>
      <c r="GM87" s="35"/>
      <c r="GN87" s="35"/>
      <c r="GO87" s="35"/>
      <c r="GP87" s="35"/>
      <c r="GQ87" s="35"/>
      <c r="GR87" s="35"/>
      <c r="GS87" s="35"/>
      <c r="GT87" s="35"/>
      <c r="GU87" s="35"/>
      <c r="GV87" s="35"/>
      <c r="GW87" s="35"/>
      <c r="GX87" s="35"/>
      <c r="GY87" s="35"/>
      <c r="GZ87" s="35"/>
      <c r="HA87" s="35"/>
      <c r="HB87" s="35"/>
      <c r="HC87" s="35"/>
      <c r="HD87" s="35"/>
      <c r="HE87" s="35"/>
      <c r="HF87" s="35"/>
      <c r="HG87" s="35"/>
      <c r="HH87" s="35"/>
      <c r="HI87" s="35"/>
      <c r="HJ87" s="35"/>
      <c r="HK87" s="35"/>
      <c r="HL87" s="35"/>
      <c r="HM87" s="35"/>
      <c r="HN87" s="35"/>
      <c r="HO87" s="35"/>
      <c r="HP87" s="35"/>
      <c r="HQ87" s="35"/>
      <c r="HR87" s="35"/>
      <c r="HS87" s="35"/>
      <c r="HT87" s="35"/>
      <c r="HU87" s="35"/>
      <c r="HV87" s="35"/>
      <c r="HW87" s="35"/>
      <c r="HX87" s="35"/>
      <c r="HY87" s="35"/>
      <c r="HZ87" s="35"/>
      <c r="IA87" s="35"/>
      <c r="IB87" s="35"/>
      <c r="IC87" s="35"/>
      <c r="ID87" s="35"/>
      <c r="IE87" s="35"/>
      <c r="IF87" s="35"/>
      <c r="IG87" s="35"/>
      <c r="IH87" s="35"/>
      <c r="II87" s="35"/>
      <c r="IJ87" s="35"/>
      <c r="IK87" s="35"/>
      <c r="IL87" s="35"/>
      <c r="IM87" s="35"/>
      <c r="IN87" s="35"/>
      <c r="IO87" s="35"/>
    </row>
    <row r="88" spans="1:249" ht="46.15" customHeight="1" x14ac:dyDescent="0.25">
      <c r="A88" s="29" t="s">
        <v>292</v>
      </c>
      <c r="B88" s="30" t="s">
        <v>280</v>
      </c>
      <c r="C88" s="31" t="s">
        <v>270</v>
      </c>
      <c r="D88" s="31" t="s">
        <v>177</v>
      </c>
      <c r="E88" s="38" t="s">
        <v>178</v>
      </c>
      <c r="F88" s="279">
        <f>G88+H88+I88+J88</f>
        <v>18025306.23</v>
      </c>
      <c r="G88" s="279">
        <f>G92+G93+G114+G115</f>
        <v>4931200</v>
      </c>
      <c r="H88" s="279">
        <f>H92+H93+H114+H115</f>
        <v>4115330</v>
      </c>
      <c r="I88" s="279">
        <f>I92+I93+I114+I115</f>
        <v>8978776.2300000004</v>
      </c>
      <c r="J88" s="279">
        <f>J92+J93+J114+J115</f>
        <v>0</v>
      </c>
      <c r="K88" s="35"/>
      <c r="L88" s="35"/>
      <c r="M88" s="35"/>
      <c r="N88" s="35"/>
      <c r="O88" s="35"/>
      <c r="P88" s="35"/>
      <c r="Q88" s="35"/>
      <c r="R88" s="35"/>
      <c r="S88" s="35"/>
      <c r="T88" s="35"/>
      <c r="U88" s="35"/>
      <c r="V88" s="35"/>
      <c r="W88" s="35"/>
      <c r="X88" s="35"/>
      <c r="Y88" s="35"/>
      <c r="Z88" s="35"/>
      <c r="AA88" s="35"/>
      <c r="AB88" s="35"/>
      <c r="AC88" s="35"/>
      <c r="AD88" s="35"/>
      <c r="AE88" s="35"/>
      <c r="AF88" s="35"/>
      <c r="AG88" s="35"/>
      <c r="AH88" s="35"/>
      <c r="AI88" s="35"/>
      <c r="AJ88" s="35"/>
      <c r="AK88" s="35"/>
      <c r="AL88" s="35"/>
      <c r="AM88" s="35"/>
      <c r="AN88" s="35"/>
      <c r="AO88" s="35"/>
      <c r="AP88" s="35"/>
      <c r="AQ88" s="35"/>
      <c r="AR88" s="35"/>
      <c r="AS88" s="35"/>
      <c r="AT88" s="35"/>
      <c r="AU88" s="35"/>
      <c r="AV88" s="35"/>
      <c r="AW88" s="35"/>
      <c r="AX88" s="35"/>
      <c r="AY88" s="35"/>
      <c r="AZ88" s="35"/>
      <c r="BA88" s="35"/>
      <c r="BB88" s="35"/>
      <c r="BC88" s="35"/>
      <c r="BD88" s="35"/>
      <c r="BE88" s="35"/>
      <c r="BF88" s="35"/>
      <c r="BG88" s="35"/>
      <c r="BH88" s="35"/>
      <c r="BI88" s="35"/>
      <c r="BJ88" s="35"/>
      <c r="BK88" s="35"/>
      <c r="BL88" s="35"/>
      <c r="BM88" s="35"/>
      <c r="BN88" s="35"/>
      <c r="BO88" s="35"/>
      <c r="BP88" s="35"/>
      <c r="BQ88" s="35"/>
      <c r="BR88" s="35"/>
      <c r="BS88" s="35"/>
      <c r="BT88" s="35"/>
      <c r="BU88" s="35"/>
      <c r="BV88" s="35"/>
      <c r="BW88" s="35"/>
      <c r="BX88" s="35"/>
      <c r="BY88" s="35"/>
      <c r="BZ88" s="35"/>
      <c r="CA88" s="35"/>
      <c r="CB88" s="35"/>
      <c r="CC88" s="35"/>
      <c r="CD88" s="35"/>
      <c r="CE88" s="35"/>
      <c r="CF88" s="35"/>
      <c r="CG88" s="35"/>
      <c r="CH88" s="35"/>
      <c r="CI88" s="35"/>
      <c r="CJ88" s="35"/>
      <c r="CK88" s="35"/>
      <c r="CL88" s="35"/>
      <c r="CM88" s="35"/>
      <c r="CN88" s="35"/>
      <c r="CO88" s="35"/>
      <c r="CP88" s="35"/>
      <c r="CQ88" s="35"/>
      <c r="CR88" s="35"/>
      <c r="CS88" s="35"/>
      <c r="CT88" s="35"/>
      <c r="CU88" s="35"/>
      <c r="CV88" s="35"/>
      <c r="CW88" s="35"/>
      <c r="CX88" s="35"/>
      <c r="CY88" s="35"/>
      <c r="CZ88" s="35"/>
      <c r="DA88" s="35"/>
      <c r="DB88" s="35"/>
      <c r="DC88" s="35"/>
      <c r="DD88" s="35"/>
      <c r="DE88" s="35"/>
      <c r="DF88" s="35"/>
      <c r="DG88" s="35"/>
      <c r="DH88" s="35"/>
      <c r="DI88" s="35"/>
      <c r="DJ88" s="35"/>
      <c r="DK88" s="35"/>
      <c r="DL88" s="35"/>
      <c r="DM88" s="35"/>
      <c r="DN88" s="35"/>
      <c r="DO88" s="35"/>
      <c r="DP88" s="35"/>
      <c r="DQ88" s="35"/>
      <c r="DR88" s="35"/>
      <c r="DS88" s="35"/>
      <c r="DT88" s="35"/>
      <c r="DU88" s="35"/>
      <c r="DV88" s="35"/>
      <c r="DW88" s="35"/>
      <c r="DX88" s="35"/>
      <c r="DY88" s="35"/>
      <c r="DZ88" s="35"/>
      <c r="EA88" s="35"/>
      <c r="EB88" s="35"/>
      <c r="EC88" s="35"/>
      <c r="ED88" s="35"/>
      <c r="EE88" s="35"/>
      <c r="EF88" s="35"/>
      <c r="EG88" s="35"/>
      <c r="EH88" s="35"/>
      <c r="EI88" s="35"/>
      <c r="EJ88" s="35"/>
      <c r="EK88" s="35"/>
      <c r="EL88" s="35"/>
      <c r="EM88" s="35"/>
      <c r="EN88" s="35"/>
      <c r="EO88" s="35"/>
      <c r="EP88" s="35"/>
      <c r="EQ88" s="35"/>
      <c r="ER88" s="35"/>
      <c r="ES88" s="35"/>
      <c r="ET88" s="35"/>
      <c r="EU88" s="35"/>
      <c r="EV88" s="35"/>
      <c r="EW88" s="35"/>
      <c r="EX88" s="35"/>
      <c r="EY88" s="35"/>
      <c r="EZ88" s="35"/>
      <c r="FA88" s="35"/>
      <c r="FB88" s="35"/>
      <c r="FC88" s="35"/>
      <c r="FD88" s="35"/>
      <c r="FE88" s="35"/>
      <c r="FF88" s="35"/>
      <c r="FG88" s="35"/>
      <c r="FH88" s="35"/>
      <c r="FI88" s="35"/>
      <c r="FJ88" s="35"/>
      <c r="FK88" s="35"/>
      <c r="FL88" s="35"/>
      <c r="FM88" s="35"/>
      <c r="FN88" s="35"/>
      <c r="FO88" s="35"/>
      <c r="FP88" s="35"/>
      <c r="FQ88" s="35"/>
      <c r="FR88" s="35"/>
      <c r="FS88" s="35"/>
      <c r="FT88" s="35"/>
      <c r="FU88" s="35"/>
      <c r="FV88" s="35"/>
      <c r="FW88" s="35"/>
      <c r="FX88" s="35"/>
      <c r="FY88" s="35"/>
      <c r="FZ88" s="35"/>
      <c r="GA88" s="35"/>
      <c r="GB88" s="35"/>
      <c r="GC88" s="35"/>
      <c r="GD88" s="35"/>
      <c r="GE88" s="35"/>
      <c r="GF88" s="35"/>
      <c r="GG88" s="35"/>
      <c r="GH88" s="35"/>
      <c r="GI88" s="35"/>
      <c r="GJ88" s="35"/>
      <c r="GK88" s="35"/>
      <c r="GL88" s="35"/>
      <c r="GM88" s="35"/>
      <c r="GN88" s="35"/>
      <c r="GO88" s="35"/>
      <c r="GP88" s="35"/>
      <c r="GQ88" s="35"/>
      <c r="GR88" s="35"/>
      <c r="GS88" s="35"/>
      <c r="GT88" s="35"/>
      <c r="GU88" s="35"/>
      <c r="GV88" s="35"/>
      <c r="GW88" s="35"/>
      <c r="GX88" s="35"/>
      <c r="GY88" s="35"/>
      <c r="GZ88" s="35"/>
      <c r="HA88" s="35"/>
      <c r="HB88" s="35"/>
      <c r="HC88" s="35"/>
      <c r="HD88" s="35"/>
      <c r="HE88" s="35"/>
      <c r="HF88" s="35"/>
      <c r="HG88" s="35"/>
      <c r="HH88" s="35"/>
      <c r="HI88" s="35"/>
      <c r="HJ88" s="35"/>
      <c r="HK88" s="35"/>
      <c r="HL88" s="35"/>
      <c r="HM88" s="35"/>
      <c r="HN88" s="35"/>
      <c r="HO88" s="35"/>
      <c r="HP88" s="35"/>
      <c r="HQ88" s="35"/>
      <c r="HR88" s="35"/>
      <c r="HS88" s="35"/>
      <c r="HT88" s="35"/>
      <c r="HU88" s="35"/>
      <c r="HV88" s="35"/>
      <c r="HW88" s="35"/>
      <c r="HX88" s="35"/>
      <c r="HY88" s="35"/>
      <c r="HZ88" s="35"/>
      <c r="IA88" s="35"/>
      <c r="IB88" s="35"/>
      <c r="IC88" s="35"/>
      <c r="ID88" s="35"/>
      <c r="IE88" s="35"/>
      <c r="IF88" s="35"/>
      <c r="IG88" s="35"/>
      <c r="IH88" s="35"/>
      <c r="II88" s="35"/>
      <c r="IJ88" s="35"/>
      <c r="IK88" s="35"/>
      <c r="IL88" s="35"/>
      <c r="IM88" s="35"/>
      <c r="IN88" s="35"/>
      <c r="IO88" s="35"/>
    </row>
    <row r="89" spans="1:249" x14ac:dyDescent="0.25">
      <c r="A89" s="27" t="s">
        <v>1</v>
      </c>
      <c r="B89" s="277" t="s">
        <v>178</v>
      </c>
      <c r="C89" s="277" t="s">
        <v>178</v>
      </c>
      <c r="D89" s="277" t="s">
        <v>178</v>
      </c>
      <c r="E89" s="277" t="s">
        <v>178</v>
      </c>
      <c r="F89" s="278"/>
      <c r="G89" s="278"/>
      <c r="H89" s="278"/>
      <c r="I89" s="278"/>
      <c r="J89" s="278"/>
      <c r="K89" s="35"/>
      <c r="L89" s="35"/>
      <c r="M89" s="35"/>
      <c r="N89" s="35"/>
      <c r="O89" s="35"/>
      <c r="P89" s="35"/>
      <c r="Q89" s="35"/>
      <c r="R89" s="35"/>
      <c r="S89" s="35"/>
      <c r="T89" s="35"/>
      <c r="U89" s="35"/>
      <c r="V89" s="35"/>
      <c r="W89" s="35"/>
      <c r="X89" s="35"/>
      <c r="Y89" s="35"/>
      <c r="Z89" s="35"/>
      <c r="AA89" s="35"/>
      <c r="AB89" s="35"/>
      <c r="AC89" s="35"/>
      <c r="AD89" s="35"/>
      <c r="AE89" s="35"/>
      <c r="AF89" s="35"/>
      <c r="AG89" s="35"/>
      <c r="AH89" s="35"/>
      <c r="AI89" s="35"/>
      <c r="AJ89" s="35"/>
      <c r="AK89" s="35"/>
      <c r="AL89" s="35"/>
      <c r="AM89" s="35"/>
      <c r="AN89" s="35"/>
      <c r="AO89" s="35"/>
      <c r="AP89" s="35"/>
      <c r="AQ89" s="35"/>
      <c r="AR89" s="35"/>
      <c r="AS89" s="35"/>
      <c r="AT89" s="35"/>
      <c r="AU89" s="35"/>
      <c r="AV89" s="35"/>
      <c r="AW89" s="35"/>
      <c r="AX89" s="35"/>
      <c r="AY89" s="35"/>
      <c r="AZ89" s="35"/>
      <c r="BA89" s="35"/>
      <c r="BB89" s="35"/>
      <c r="BC89" s="35"/>
      <c r="BD89" s="35"/>
      <c r="BE89" s="35"/>
      <c r="BF89" s="35"/>
      <c r="BG89" s="35"/>
      <c r="BH89" s="35"/>
      <c r="BI89" s="35"/>
      <c r="BJ89" s="35"/>
      <c r="BK89" s="35"/>
      <c r="BL89" s="35"/>
      <c r="BM89" s="35"/>
      <c r="BN89" s="35"/>
      <c r="BO89" s="35"/>
      <c r="BP89" s="35"/>
      <c r="BQ89" s="35"/>
      <c r="BR89" s="35"/>
      <c r="BS89" s="35"/>
      <c r="BT89" s="35"/>
      <c r="BU89" s="35"/>
      <c r="BV89" s="35"/>
      <c r="BW89" s="35"/>
      <c r="BX89" s="35"/>
      <c r="BY89" s="35"/>
      <c r="BZ89" s="35"/>
      <c r="CA89" s="35"/>
      <c r="CB89" s="35"/>
      <c r="CC89" s="35"/>
      <c r="CD89" s="35"/>
      <c r="CE89" s="35"/>
      <c r="CF89" s="35"/>
      <c r="CG89" s="35"/>
      <c r="CH89" s="35"/>
      <c r="CI89" s="35"/>
      <c r="CJ89" s="35"/>
      <c r="CK89" s="35"/>
      <c r="CL89" s="35"/>
      <c r="CM89" s="35"/>
      <c r="CN89" s="35"/>
      <c r="CO89" s="35"/>
      <c r="CP89" s="35"/>
      <c r="CQ89" s="35"/>
      <c r="CR89" s="35"/>
      <c r="CS89" s="35"/>
      <c r="CT89" s="35"/>
      <c r="CU89" s="35"/>
      <c r="CV89" s="35"/>
      <c r="CW89" s="35"/>
      <c r="CX89" s="35"/>
      <c r="CY89" s="35"/>
      <c r="CZ89" s="35"/>
      <c r="DA89" s="35"/>
      <c r="DB89" s="35"/>
      <c r="DC89" s="35"/>
      <c r="DD89" s="35"/>
      <c r="DE89" s="35"/>
      <c r="DF89" s="35"/>
      <c r="DG89" s="35"/>
      <c r="DH89" s="35"/>
      <c r="DI89" s="35"/>
      <c r="DJ89" s="35"/>
      <c r="DK89" s="35"/>
      <c r="DL89" s="35"/>
      <c r="DM89" s="35"/>
      <c r="DN89" s="35"/>
      <c r="DO89" s="35"/>
      <c r="DP89" s="35"/>
      <c r="DQ89" s="35"/>
      <c r="DR89" s="35"/>
      <c r="DS89" s="35"/>
      <c r="DT89" s="35"/>
      <c r="DU89" s="35"/>
      <c r="DV89" s="35"/>
      <c r="DW89" s="35"/>
      <c r="DX89" s="35"/>
      <c r="DY89" s="35"/>
      <c r="DZ89" s="35"/>
      <c r="EA89" s="35"/>
      <c r="EB89" s="35"/>
      <c r="EC89" s="35"/>
      <c r="ED89" s="35"/>
      <c r="EE89" s="35"/>
      <c r="EF89" s="35"/>
      <c r="EG89" s="35"/>
      <c r="EH89" s="35"/>
      <c r="EI89" s="35"/>
      <c r="EJ89" s="35"/>
      <c r="EK89" s="35"/>
      <c r="EL89" s="35"/>
      <c r="EM89" s="35"/>
      <c r="EN89" s="35"/>
      <c r="EO89" s="35"/>
      <c r="EP89" s="35"/>
      <c r="EQ89" s="35"/>
      <c r="ER89" s="35"/>
      <c r="ES89" s="35"/>
      <c r="ET89" s="35"/>
      <c r="EU89" s="35"/>
      <c r="EV89" s="35"/>
      <c r="EW89" s="35"/>
      <c r="EX89" s="35"/>
      <c r="EY89" s="35"/>
      <c r="EZ89" s="35"/>
      <c r="FA89" s="35"/>
      <c r="FB89" s="35"/>
      <c r="FC89" s="35"/>
      <c r="FD89" s="35"/>
      <c r="FE89" s="35"/>
      <c r="FF89" s="35"/>
      <c r="FG89" s="35"/>
      <c r="FH89" s="35"/>
      <c r="FI89" s="35"/>
      <c r="FJ89" s="35"/>
      <c r="FK89" s="35"/>
      <c r="FL89" s="35"/>
      <c r="FM89" s="35"/>
      <c r="FN89" s="35"/>
      <c r="FO89" s="35"/>
      <c r="FP89" s="35"/>
      <c r="FQ89" s="35"/>
      <c r="FR89" s="35"/>
      <c r="FS89" s="35"/>
      <c r="FT89" s="35"/>
      <c r="FU89" s="35"/>
      <c r="FV89" s="35"/>
      <c r="FW89" s="35"/>
      <c r="FX89" s="35"/>
      <c r="FY89" s="35"/>
      <c r="FZ89" s="35"/>
      <c r="GA89" s="35"/>
      <c r="GB89" s="35"/>
      <c r="GC89" s="35"/>
      <c r="GD89" s="35"/>
      <c r="GE89" s="35"/>
      <c r="GF89" s="35"/>
      <c r="GG89" s="35"/>
      <c r="GH89" s="35"/>
      <c r="GI89" s="35"/>
      <c r="GJ89" s="35"/>
      <c r="GK89" s="35"/>
      <c r="GL89" s="35"/>
      <c r="GM89" s="35"/>
      <c r="GN89" s="35"/>
      <c r="GO89" s="35"/>
      <c r="GP89" s="35"/>
      <c r="GQ89" s="35"/>
      <c r="GR89" s="35"/>
      <c r="GS89" s="35"/>
      <c r="GT89" s="35"/>
      <c r="GU89" s="35"/>
      <c r="GV89" s="35"/>
      <c r="GW89" s="35"/>
      <c r="GX89" s="35"/>
      <c r="GY89" s="35"/>
      <c r="GZ89" s="35"/>
      <c r="HA89" s="35"/>
      <c r="HB89" s="35"/>
      <c r="HC89" s="35"/>
      <c r="HD89" s="35"/>
      <c r="HE89" s="35"/>
      <c r="HF89" s="35"/>
      <c r="HG89" s="35"/>
      <c r="HH89" s="35"/>
      <c r="HI89" s="35"/>
      <c r="HJ89" s="35"/>
      <c r="HK89" s="35"/>
      <c r="HL89" s="35"/>
      <c r="HM89" s="35"/>
      <c r="HN89" s="35"/>
      <c r="HO89" s="35"/>
      <c r="HP89" s="35"/>
      <c r="HQ89" s="35"/>
      <c r="HR89" s="35"/>
      <c r="HS89" s="35"/>
      <c r="HT89" s="35"/>
      <c r="HU89" s="35"/>
      <c r="HV89" s="35"/>
      <c r="HW89" s="35"/>
      <c r="HX89" s="35"/>
      <c r="HY89" s="35"/>
      <c r="HZ89" s="35"/>
      <c r="IA89" s="35"/>
      <c r="IB89" s="35"/>
      <c r="IC89" s="35"/>
      <c r="ID89" s="35"/>
      <c r="IE89" s="35"/>
      <c r="IF89" s="35"/>
      <c r="IG89" s="35"/>
      <c r="IH89" s="35"/>
      <c r="II89" s="35"/>
      <c r="IJ89" s="35"/>
      <c r="IK89" s="35"/>
      <c r="IL89" s="35"/>
      <c r="IM89" s="35"/>
      <c r="IN89" s="35"/>
      <c r="IO89" s="35"/>
    </row>
    <row r="90" spans="1:249" x14ac:dyDescent="0.25">
      <c r="A90" s="32" t="s">
        <v>187</v>
      </c>
      <c r="B90" s="277" t="s">
        <v>178</v>
      </c>
      <c r="C90" s="277" t="s">
        <v>178</v>
      </c>
      <c r="D90" s="277" t="s">
        <v>178</v>
      </c>
      <c r="E90" s="277" t="s">
        <v>178</v>
      </c>
      <c r="F90" s="132"/>
      <c r="G90" s="132"/>
      <c r="H90" s="132"/>
      <c r="I90" s="132"/>
      <c r="J90" s="132"/>
      <c r="K90" s="35"/>
      <c r="L90" s="35"/>
      <c r="M90" s="35"/>
      <c r="N90" s="35"/>
      <c r="O90" s="35"/>
      <c r="P90" s="35"/>
      <c r="Q90" s="35"/>
      <c r="R90" s="35"/>
      <c r="S90" s="35"/>
      <c r="T90" s="35"/>
      <c r="U90" s="35"/>
      <c r="V90" s="35"/>
      <c r="W90" s="35"/>
      <c r="X90" s="35"/>
      <c r="Y90" s="35"/>
      <c r="Z90" s="35"/>
      <c r="AA90" s="35"/>
      <c r="AB90" s="35"/>
      <c r="AC90" s="35"/>
      <c r="AD90" s="35"/>
      <c r="AE90" s="35"/>
      <c r="AF90" s="35"/>
      <c r="AG90" s="35"/>
      <c r="AH90" s="35"/>
      <c r="AI90" s="35"/>
      <c r="AJ90" s="35"/>
      <c r="AK90" s="35"/>
      <c r="AL90" s="35"/>
      <c r="AM90" s="35"/>
      <c r="AN90" s="35"/>
      <c r="AO90" s="35"/>
      <c r="AP90" s="35"/>
      <c r="AQ90" s="35"/>
      <c r="AR90" s="35"/>
      <c r="AS90" s="35"/>
      <c r="AT90" s="35"/>
      <c r="AU90" s="35"/>
      <c r="AV90" s="35"/>
      <c r="AW90" s="35"/>
      <c r="AX90" s="35"/>
      <c r="AY90" s="35"/>
      <c r="AZ90" s="35"/>
      <c r="BA90" s="35"/>
      <c r="BB90" s="35"/>
      <c r="BC90" s="35"/>
      <c r="BD90" s="35"/>
      <c r="BE90" s="35"/>
      <c r="BF90" s="35"/>
      <c r="BG90" s="35"/>
      <c r="BH90" s="35"/>
      <c r="BI90" s="35"/>
      <c r="BJ90" s="35"/>
      <c r="BK90" s="35"/>
      <c r="BL90" s="35"/>
      <c r="BM90" s="35"/>
      <c r="BN90" s="35"/>
      <c r="BO90" s="35"/>
      <c r="BP90" s="35"/>
      <c r="BQ90" s="35"/>
      <c r="BR90" s="35"/>
      <c r="BS90" s="35"/>
      <c r="BT90" s="35"/>
      <c r="BU90" s="35"/>
      <c r="BV90" s="35"/>
      <c r="BW90" s="35"/>
      <c r="BX90" s="35"/>
      <c r="BY90" s="35"/>
      <c r="BZ90" s="35"/>
      <c r="CA90" s="35"/>
      <c r="CB90" s="35"/>
      <c r="CC90" s="35"/>
      <c r="CD90" s="35"/>
      <c r="CE90" s="35"/>
      <c r="CF90" s="35"/>
      <c r="CG90" s="35"/>
      <c r="CH90" s="35"/>
      <c r="CI90" s="35"/>
      <c r="CJ90" s="35"/>
      <c r="CK90" s="35"/>
      <c r="CL90" s="35"/>
      <c r="CM90" s="35"/>
      <c r="CN90" s="35"/>
      <c r="CO90" s="35"/>
      <c r="CP90" s="35"/>
      <c r="CQ90" s="35"/>
      <c r="CR90" s="35"/>
      <c r="CS90" s="35"/>
      <c r="CT90" s="35"/>
      <c r="CU90" s="35"/>
      <c r="CV90" s="35"/>
      <c r="CW90" s="35"/>
      <c r="CX90" s="35"/>
      <c r="CY90" s="35"/>
      <c r="CZ90" s="35"/>
      <c r="DA90" s="35"/>
      <c r="DB90" s="35"/>
      <c r="DC90" s="35"/>
      <c r="DD90" s="35"/>
      <c r="DE90" s="35"/>
      <c r="DF90" s="35"/>
      <c r="DG90" s="35"/>
      <c r="DH90" s="35"/>
      <c r="DI90" s="35"/>
      <c r="DJ90" s="35"/>
      <c r="DK90" s="35"/>
      <c r="DL90" s="35"/>
      <c r="DM90" s="35"/>
      <c r="DN90" s="35"/>
      <c r="DO90" s="35"/>
      <c r="DP90" s="35"/>
      <c r="DQ90" s="35"/>
      <c r="DR90" s="35"/>
      <c r="DS90" s="35"/>
      <c r="DT90" s="35"/>
      <c r="DU90" s="35"/>
      <c r="DV90" s="35"/>
      <c r="DW90" s="35"/>
      <c r="DX90" s="35"/>
      <c r="DY90" s="35"/>
      <c r="DZ90" s="35"/>
      <c r="EA90" s="35"/>
      <c r="EB90" s="35"/>
      <c r="EC90" s="35"/>
      <c r="ED90" s="35"/>
      <c r="EE90" s="35"/>
      <c r="EF90" s="35"/>
      <c r="EG90" s="35"/>
      <c r="EH90" s="35"/>
      <c r="EI90" s="35"/>
      <c r="EJ90" s="35"/>
      <c r="EK90" s="35"/>
      <c r="EL90" s="35"/>
      <c r="EM90" s="35"/>
      <c r="EN90" s="35"/>
      <c r="EO90" s="35"/>
      <c r="EP90" s="35"/>
      <c r="EQ90" s="35"/>
      <c r="ER90" s="35"/>
      <c r="ES90" s="35"/>
      <c r="ET90" s="35"/>
      <c r="EU90" s="35"/>
      <c r="EV90" s="35"/>
      <c r="EW90" s="35"/>
      <c r="EX90" s="35"/>
      <c r="EY90" s="35"/>
      <c r="EZ90" s="35"/>
      <c r="FA90" s="35"/>
      <c r="FB90" s="35"/>
      <c r="FC90" s="35"/>
      <c r="FD90" s="35"/>
      <c r="FE90" s="35"/>
      <c r="FF90" s="35"/>
      <c r="FG90" s="35"/>
      <c r="FH90" s="35"/>
      <c r="FI90" s="35"/>
      <c r="FJ90" s="35"/>
      <c r="FK90" s="35"/>
      <c r="FL90" s="35"/>
      <c r="FM90" s="35"/>
      <c r="FN90" s="35"/>
      <c r="FO90" s="35"/>
      <c r="FP90" s="35"/>
      <c r="FQ90" s="35"/>
      <c r="FR90" s="35"/>
      <c r="FS90" s="35"/>
      <c r="FT90" s="35"/>
      <c r="FU90" s="35"/>
      <c r="FV90" s="35"/>
      <c r="FW90" s="35"/>
      <c r="FX90" s="35"/>
      <c r="FY90" s="35"/>
      <c r="FZ90" s="35"/>
      <c r="GA90" s="35"/>
      <c r="GB90" s="35"/>
      <c r="GC90" s="35"/>
      <c r="GD90" s="35"/>
      <c r="GE90" s="35"/>
      <c r="GF90" s="35"/>
      <c r="GG90" s="35"/>
      <c r="GH90" s="35"/>
      <c r="GI90" s="35"/>
      <c r="GJ90" s="35"/>
      <c r="GK90" s="35"/>
      <c r="GL90" s="35"/>
      <c r="GM90" s="35"/>
      <c r="GN90" s="35"/>
      <c r="GO90" s="35"/>
      <c r="GP90" s="35"/>
      <c r="GQ90" s="35"/>
      <c r="GR90" s="35"/>
      <c r="GS90" s="35"/>
      <c r="GT90" s="35"/>
      <c r="GU90" s="35"/>
      <c r="GV90" s="35"/>
      <c r="GW90" s="35"/>
      <c r="GX90" s="35"/>
      <c r="GY90" s="35"/>
      <c r="GZ90" s="35"/>
      <c r="HA90" s="35"/>
      <c r="HB90" s="35"/>
      <c r="HC90" s="35"/>
      <c r="HD90" s="35"/>
      <c r="HE90" s="35"/>
      <c r="HF90" s="35"/>
      <c r="HG90" s="35"/>
      <c r="HH90" s="35"/>
      <c r="HI90" s="35"/>
      <c r="HJ90" s="35"/>
      <c r="HK90" s="35"/>
      <c r="HL90" s="35"/>
      <c r="HM90" s="35"/>
      <c r="HN90" s="35"/>
      <c r="HO90" s="35"/>
      <c r="HP90" s="35"/>
      <c r="HQ90" s="35"/>
      <c r="HR90" s="35"/>
      <c r="HS90" s="35"/>
      <c r="HT90" s="35"/>
      <c r="HU90" s="35"/>
      <c r="HV90" s="35"/>
      <c r="HW90" s="35"/>
      <c r="HX90" s="35"/>
      <c r="HY90" s="35"/>
      <c r="HZ90" s="35"/>
      <c r="IA90" s="35"/>
      <c r="IB90" s="35"/>
      <c r="IC90" s="35"/>
      <c r="ID90" s="35"/>
      <c r="IE90" s="35"/>
      <c r="IF90" s="35"/>
      <c r="IG90" s="35"/>
      <c r="IH90" s="35"/>
      <c r="II90" s="35"/>
      <c r="IJ90" s="35"/>
      <c r="IK90" s="35"/>
      <c r="IL90" s="35"/>
      <c r="IM90" s="35"/>
      <c r="IN90" s="35"/>
      <c r="IO90" s="35"/>
    </row>
    <row r="91" spans="1:249" x14ac:dyDescent="0.25">
      <c r="A91" s="27" t="s">
        <v>122</v>
      </c>
      <c r="B91" s="34" t="s">
        <v>433</v>
      </c>
      <c r="C91" s="277"/>
      <c r="D91" s="277"/>
      <c r="E91" s="277"/>
      <c r="F91" s="132">
        <f>G91+H91+I91+J91</f>
        <v>0</v>
      </c>
      <c r="G91" s="132"/>
      <c r="H91" s="132"/>
      <c r="I91" s="132"/>
      <c r="J91" s="132"/>
      <c r="M91" s="35"/>
      <c r="N91" s="35"/>
      <c r="O91" s="35"/>
      <c r="P91" s="35"/>
      <c r="Q91" s="35"/>
      <c r="R91" s="35"/>
      <c r="S91" s="35"/>
      <c r="T91" s="35"/>
      <c r="U91" s="35"/>
      <c r="V91" s="35"/>
      <c r="W91" s="35"/>
      <c r="X91" s="35"/>
      <c r="Y91" s="35"/>
      <c r="Z91" s="35"/>
      <c r="AA91" s="35"/>
      <c r="AB91" s="35"/>
      <c r="AC91" s="35"/>
      <c r="AD91" s="35"/>
      <c r="AE91" s="35"/>
      <c r="AF91" s="35"/>
      <c r="AG91" s="35"/>
      <c r="AH91" s="35"/>
      <c r="AI91" s="35"/>
      <c r="AJ91" s="35"/>
      <c r="AK91" s="35"/>
      <c r="AL91" s="35"/>
      <c r="AM91" s="35"/>
      <c r="AN91" s="35"/>
      <c r="AO91" s="35"/>
      <c r="AP91" s="35"/>
      <c r="AQ91" s="35"/>
      <c r="AR91" s="35"/>
      <c r="AS91" s="35"/>
      <c r="AT91" s="35"/>
      <c r="AU91" s="35"/>
      <c r="AV91" s="35"/>
      <c r="AW91" s="35"/>
      <c r="AX91" s="35"/>
      <c r="AY91" s="35"/>
      <c r="AZ91" s="35"/>
      <c r="BA91" s="35"/>
      <c r="BB91" s="35"/>
      <c r="BC91" s="35"/>
      <c r="BD91" s="35"/>
      <c r="BE91" s="35"/>
      <c r="BF91" s="35"/>
      <c r="BG91" s="35"/>
      <c r="BH91" s="35"/>
      <c r="BI91" s="35"/>
      <c r="BJ91" s="35"/>
      <c r="BK91" s="35"/>
      <c r="BL91" s="35"/>
      <c r="BM91" s="35"/>
      <c r="BN91" s="35"/>
      <c r="BO91" s="35"/>
      <c r="BP91" s="35"/>
      <c r="BQ91" s="35"/>
      <c r="BR91" s="35"/>
      <c r="BS91" s="35"/>
      <c r="BT91" s="35"/>
      <c r="BU91" s="35"/>
      <c r="BV91" s="35"/>
      <c r="BW91" s="35"/>
      <c r="BX91" s="35"/>
      <c r="BY91" s="35"/>
      <c r="BZ91" s="35"/>
      <c r="CA91" s="35"/>
      <c r="CB91" s="35"/>
      <c r="CC91" s="35"/>
      <c r="CD91" s="35"/>
      <c r="CE91" s="35"/>
      <c r="CF91" s="35"/>
      <c r="CG91" s="35"/>
      <c r="CH91" s="35"/>
      <c r="CI91" s="35"/>
      <c r="CJ91" s="35"/>
      <c r="CK91" s="35"/>
      <c r="CL91" s="35"/>
      <c r="CM91" s="35"/>
      <c r="CN91" s="35"/>
      <c r="CO91" s="35"/>
      <c r="CP91" s="35"/>
      <c r="CQ91" s="35"/>
      <c r="CR91" s="35"/>
      <c r="CS91" s="35"/>
      <c r="CT91" s="35"/>
      <c r="CU91" s="35"/>
      <c r="CV91" s="35"/>
      <c r="CW91" s="35"/>
      <c r="CX91" s="35"/>
      <c r="CY91" s="35"/>
      <c r="CZ91" s="35"/>
      <c r="DA91" s="35"/>
      <c r="DB91" s="35"/>
      <c r="DC91" s="35"/>
      <c r="DD91" s="35"/>
      <c r="DE91" s="35"/>
      <c r="DF91" s="35"/>
      <c r="DG91" s="35"/>
      <c r="DH91" s="35"/>
      <c r="DI91" s="35"/>
      <c r="DJ91" s="35"/>
      <c r="DK91" s="35"/>
      <c r="DL91" s="35"/>
      <c r="DM91" s="35"/>
      <c r="DN91" s="35"/>
      <c r="DO91" s="35"/>
      <c r="DP91" s="35"/>
      <c r="DQ91" s="35"/>
      <c r="DR91" s="35"/>
      <c r="DS91" s="35"/>
      <c r="DT91" s="35"/>
      <c r="DU91" s="35"/>
      <c r="DV91" s="35"/>
      <c r="DW91" s="35"/>
      <c r="DX91" s="35"/>
      <c r="DY91" s="35"/>
      <c r="DZ91" s="35"/>
      <c r="EA91" s="35"/>
      <c r="EB91" s="35"/>
      <c r="EC91" s="35"/>
      <c r="ED91" s="35"/>
      <c r="EE91" s="35"/>
      <c r="EF91" s="35"/>
      <c r="EG91" s="35"/>
      <c r="EH91" s="35"/>
      <c r="EI91" s="35"/>
      <c r="EJ91" s="35"/>
      <c r="EK91" s="35"/>
      <c r="EL91" s="35"/>
      <c r="EM91" s="35"/>
      <c r="EN91" s="35"/>
      <c r="EO91" s="35"/>
      <c r="EP91" s="35"/>
      <c r="EQ91" s="35"/>
      <c r="ER91" s="35"/>
      <c r="ES91" s="35"/>
      <c r="ET91" s="35"/>
      <c r="EU91" s="35"/>
      <c r="EV91" s="35"/>
      <c r="EW91" s="35"/>
      <c r="EX91" s="35"/>
      <c r="EY91" s="35"/>
      <c r="EZ91" s="35"/>
      <c r="FA91" s="35"/>
      <c r="FB91" s="35"/>
      <c r="FC91" s="35"/>
      <c r="FD91" s="35"/>
      <c r="FE91" s="35"/>
      <c r="FF91" s="35"/>
      <c r="FG91" s="35"/>
      <c r="FH91" s="35"/>
      <c r="FI91" s="35"/>
      <c r="FJ91" s="35"/>
      <c r="FK91" s="35"/>
      <c r="FL91" s="35"/>
      <c r="FM91" s="35"/>
      <c r="FN91" s="35"/>
      <c r="FO91" s="35"/>
      <c r="FP91" s="35"/>
      <c r="FQ91" s="35"/>
      <c r="FR91" s="35"/>
      <c r="FS91" s="35"/>
      <c r="FT91" s="35"/>
      <c r="FU91" s="35"/>
      <c r="FV91" s="35"/>
      <c r="FW91" s="35"/>
      <c r="FX91" s="35"/>
      <c r="FY91" s="35"/>
      <c r="FZ91" s="35"/>
      <c r="GA91" s="35"/>
      <c r="GB91" s="35"/>
      <c r="GC91" s="35"/>
      <c r="GD91" s="35"/>
      <c r="GE91" s="35"/>
      <c r="GF91" s="35"/>
      <c r="GG91" s="35"/>
      <c r="GH91" s="35"/>
      <c r="GI91" s="35"/>
      <c r="GJ91" s="35"/>
      <c r="GK91" s="35"/>
      <c r="GL91" s="35"/>
      <c r="GM91" s="35"/>
      <c r="GN91" s="35"/>
      <c r="GO91" s="35"/>
      <c r="GP91" s="35"/>
      <c r="GQ91" s="35"/>
      <c r="GR91" s="35"/>
      <c r="GS91" s="35"/>
      <c r="GT91" s="35"/>
      <c r="GU91" s="35"/>
      <c r="GV91" s="35"/>
      <c r="GW91" s="35"/>
      <c r="GX91" s="35"/>
      <c r="GY91" s="35"/>
      <c r="GZ91" s="35"/>
      <c r="HA91" s="35"/>
      <c r="HB91" s="35"/>
      <c r="HC91" s="35"/>
      <c r="HD91" s="35"/>
      <c r="HE91" s="35"/>
      <c r="HF91" s="35"/>
      <c r="HG91" s="35"/>
      <c r="HH91" s="35"/>
      <c r="HI91" s="35"/>
      <c r="HJ91" s="35"/>
      <c r="HK91" s="35"/>
      <c r="HL91" s="35"/>
      <c r="HM91" s="35"/>
      <c r="HN91" s="35"/>
      <c r="HO91" s="35"/>
      <c r="HP91" s="35"/>
      <c r="HQ91" s="35"/>
      <c r="HR91" s="35"/>
      <c r="HS91" s="35"/>
      <c r="HT91" s="35"/>
      <c r="HU91" s="35"/>
      <c r="HV91" s="35"/>
      <c r="HW91" s="35"/>
      <c r="HX91" s="35"/>
      <c r="HY91" s="35"/>
      <c r="HZ91" s="35"/>
      <c r="IA91" s="35"/>
      <c r="IB91" s="35"/>
      <c r="IC91" s="35"/>
      <c r="ID91" s="35"/>
      <c r="IE91" s="35"/>
      <c r="IF91" s="35"/>
      <c r="IG91" s="35"/>
      <c r="IH91" s="35"/>
      <c r="II91" s="35"/>
      <c r="IJ91" s="35"/>
      <c r="IK91" s="35"/>
      <c r="IL91" s="35"/>
      <c r="IM91" s="35"/>
      <c r="IN91" s="35"/>
      <c r="IO91" s="35"/>
    </row>
    <row r="92" spans="1:249" ht="38.25" x14ac:dyDescent="0.25">
      <c r="A92" s="29" t="s">
        <v>271</v>
      </c>
      <c r="B92" s="30" t="s">
        <v>311</v>
      </c>
      <c r="C92" s="31" t="s">
        <v>273</v>
      </c>
      <c r="D92" s="31" t="s">
        <v>261</v>
      </c>
      <c r="E92" s="31" t="s">
        <v>178</v>
      </c>
      <c r="F92" s="279"/>
      <c r="G92" s="279"/>
      <c r="H92" s="279"/>
      <c r="I92" s="279"/>
      <c r="J92" s="279"/>
    </row>
    <row r="93" spans="1:249" ht="25.5" x14ac:dyDescent="0.25">
      <c r="A93" s="29" t="s">
        <v>275</v>
      </c>
      <c r="B93" s="30" t="s">
        <v>312</v>
      </c>
      <c r="C93" s="31" t="s">
        <v>276</v>
      </c>
      <c r="D93" s="31" t="s">
        <v>277</v>
      </c>
      <c r="E93" s="31" t="s">
        <v>178</v>
      </c>
      <c r="F93" s="279">
        <f>G93+H93+I93+J93</f>
        <v>11192162.82</v>
      </c>
      <c r="G93" s="279">
        <f>G96+G97+G98+G99+G100+G101+G102+G103+G104</f>
        <v>492400</v>
      </c>
      <c r="H93" s="279">
        <f>H96+H97+H98+H99+H100+H101+H102+H103+H104</f>
        <v>4115330</v>
      </c>
      <c r="I93" s="279">
        <f>I96+I97+I98+I99+I100+I101+I102+I103+I104</f>
        <v>6584432.8200000003</v>
      </c>
      <c r="J93" s="279">
        <f>J96+J97+J98+J99+J100+J101+J102+J103+J104</f>
        <v>0</v>
      </c>
    </row>
    <row r="94" spans="1:249" x14ac:dyDescent="0.25">
      <c r="A94" s="27" t="s">
        <v>1</v>
      </c>
      <c r="B94" s="277" t="s">
        <v>178</v>
      </c>
      <c r="C94" s="277" t="s">
        <v>178</v>
      </c>
      <c r="D94" s="277" t="s">
        <v>178</v>
      </c>
      <c r="E94" s="277" t="s">
        <v>178</v>
      </c>
      <c r="F94" s="277" t="s">
        <v>178</v>
      </c>
      <c r="G94" s="277" t="s">
        <v>178</v>
      </c>
      <c r="H94" s="277" t="s">
        <v>178</v>
      </c>
      <c r="I94" s="277" t="s">
        <v>178</v>
      </c>
      <c r="J94" s="277" t="s">
        <v>178</v>
      </c>
    </row>
    <row r="95" spans="1:249" x14ac:dyDescent="0.25">
      <c r="A95" s="27" t="s">
        <v>187</v>
      </c>
      <c r="B95" s="277" t="s">
        <v>178</v>
      </c>
      <c r="C95" s="277" t="s">
        <v>178</v>
      </c>
      <c r="D95" s="277" t="s">
        <v>178</v>
      </c>
      <c r="E95" s="277" t="s">
        <v>178</v>
      </c>
      <c r="F95" s="277" t="s">
        <v>178</v>
      </c>
      <c r="G95" s="277" t="s">
        <v>178</v>
      </c>
      <c r="H95" s="277" t="s">
        <v>178</v>
      </c>
      <c r="I95" s="277" t="s">
        <v>178</v>
      </c>
      <c r="J95" s="277" t="s">
        <v>178</v>
      </c>
    </row>
    <row r="96" spans="1:249" x14ac:dyDescent="0.25">
      <c r="A96" s="190" t="s">
        <v>554</v>
      </c>
      <c r="B96" s="34" t="s">
        <v>546</v>
      </c>
      <c r="C96" s="34"/>
      <c r="D96" s="34" t="s">
        <v>277</v>
      </c>
      <c r="E96" s="34" t="s">
        <v>229</v>
      </c>
      <c r="F96" s="132">
        <f t="shared" ref="F96:F103" si="3">G96+H96+I96+J96</f>
        <v>319550</v>
      </c>
      <c r="G96" s="132"/>
      <c r="H96" s="132"/>
      <c r="I96" s="132">
        <v>319550</v>
      </c>
      <c r="J96" s="132"/>
    </row>
    <row r="97" spans="1:10" x14ac:dyDescent="0.25">
      <c r="A97" s="190" t="s">
        <v>555</v>
      </c>
      <c r="B97" s="34" t="s">
        <v>547</v>
      </c>
      <c r="C97" s="34"/>
      <c r="D97" s="34" t="s">
        <v>277</v>
      </c>
      <c r="E97" s="34" t="s">
        <v>234</v>
      </c>
      <c r="F97" s="132">
        <f t="shared" si="3"/>
        <v>0</v>
      </c>
      <c r="G97" s="132"/>
      <c r="H97" s="132"/>
      <c r="I97" s="132">
        <v>0</v>
      </c>
      <c r="J97" s="132"/>
    </row>
    <row r="98" spans="1:10" x14ac:dyDescent="0.25">
      <c r="A98" s="190" t="s">
        <v>556</v>
      </c>
      <c r="B98" s="34" t="s">
        <v>548</v>
      </c>
      <c r="C98" s="34"/>
      <c r="D98" s="34" t="s">
        <v>277</v>
      </c>
      <c r="E98" s="34" t="s">
        <v>239</v>
      </c>
      <c r="F98" s="132">
        <f t="shared" si="3"/>
        <v>425767.02</v>
      </c>
      <c r="G98" s="132">
        <v>278300</v>
      </c>
      <c r="H98" s="132">
        <v>11641</v>
      </c>
      <c r="I98" s="132">
        <f>147467.02-11641</f>
        <v>135826.01999999999</v>
      </c>
      <c r="J98" s="132"/>
    </row>
    <row r="99" spans="1:10" x14ac:dyDescent="0.25">
      <c r="A99" s="190" t="s">
        <v>766</v>
      </c>
      <c r="B99" s="34" t="s">
        <v>549</v>
      </c>
      <c r="C99" s="34"/>
      <c r="D99" s="34" t="s">
        <v>277</v>
      </c>
      <c r="E99" s="34" t="s">
        <v>243</v>
      </c>
      <c r="F99" s="132">
        <f t="shared" si="3"/>
        <v>0</v>
      </c>
      <c r="G99" s="132"/>
      <c r="H99" s="132"/>
      <c r="I99" s="132">
        <v>0</v>
      </c>
      <c r="J99" s="132"/>
    </row>
    <row r="100" spans="1:10" x14ac:dyDescent="0.25">
      <c r="A100" s="190" t="s">
        <v>557</v>
      </c>
      <c r="B100" s="34" t="s">
        <v>550</v>
      </c>
      <c r="C100" s="34"/>
      <c r="D100" s="34" t="s">
        <v>277</v>
      </c>
      <c r="E100" s="34" t="s">
        <v>542</v>
      </c>
      <c r="F100" s="132">
        <f t="shared" si="3"/>
        <v>1643056.8</v>
      </c>
      <c r="G100" s="132"/>
      <c r="H100" s="132"/>
      <c r="I100" s="132">
        <f>1643056.8+50000-50000</f>
        <v>1643056.8</v>
      </c>
      <c r="J100" s="132"/>
    </row>
    <row r="101" spans="1:10" x14ac:dyDescent="0.25">
      <c r="A101" s="190" t="s">
        <v>558</v>
      </c>
      <c r="B101" s="34" t="s">
        <v>551</v>
      </c>
      <c r="C101" s="34"/>
      <c r="D101" s="34" t="s">
        <v>277</v>
      </c>
      <c r="E101" s="34" t="s">
        <v>543</v>
      </c>
      <c r="F101" s="132">
        <f t="shared" si="3"/>
        <v>3133622</v>
      </c>
      <c r="G101" s="132">
        <v>214100</v>
      </c>
      <c r="H101" s="132">
        <v>193522</v>
      </c>
      <c r="I101" s="132">
        <f>2051000+675000</f>
        <v>2726000</v>
      </c>
      <c r="J101" s="132"/>
    </row>
    <row r="102" spans="1:10" x14ac:dyDescent="0.25">
      <c r="A102" s="190" t="s">
        <v>559</v>
      </c>
      <c r="B102" s="34" t="s">
        <v>552</v>
      </c>
      <c r="C102" s="34"/>
      <c r="D102" s="34" t="s">
        <v>277</v>
      </c>
      <c r="E102" s="34" t="s">
        <v>544</v>
      </c>
      <c r="F102" s="132">
        <f t="shared" si="3"/>
        <v>55000</v>
      </c>
      <c r="G102" s="132"/>
      <c r="H102" s="132"/>
      <c r="I102" s="132">
        <v>55000</v>
      </c>
      <c r="J102" s="132"/>
    </row>
    <row r="103" spans="1:10" x14ac:dyDescent="0.25">
      <c r="A103" s="190" t="s">
        <v>560</v>
      </c>
      <c r="B103" s="33" t="s">
        <v>553</v>
      </c>
      <c r="C103" s="34"/>
      <c r="D103" s="34" t="s">
        <v>277</v>
      </c>
      <c r="E103" s="34" t="s">
        <v>545</v>
      </c>
      <c r="F103" s="132">
        <f t="shared" si="3"/>
        <v>1182467</v>
      </c>
      <c r="G103" s="132"/>
      <c r="H103" s="132">
        <v>807467</v>
      </c>
      <c r="I103" s="132">
        <f>250000+125000</f>
        <v>375000</v>
      </c>
      <c r="J103" s="132"/>
    </row>
    <row r="104" spans="1:10" x14ac:dyDescent="0.25">
      <c r="A104" s="40" t="s">
        <v>278</v>
      </c>
      <c r="B104" s="41" t="s">
        <v>313</v>
      </c>
      <c r="C104" s="42" t="s">
        <v>178</v>
      </c>
      <c r="D104" s="42" t="s">
        <v>277</v>
      </c>
      <c r="E104" s="43">
        <v>340</v>
      </c>
      <c r="F104" s="133">
        <f>G104+H104+I104+J104</f>
        <v>4432700</v>
      </c>
      <c r="G104" s="133">
        <f>G106+G107+G108+G109+G110+G111+G112+G113</f>
        <v>0</v>
      </c>
      <c r="H104" s="133">
        <f>H106+H107+H108+H109+H110+H111+H112+H113</f>
        <v>3102700</v>
      </c>
      <c r="I104" s="133">
        <f>I106+I107+I108+I109+I110+I111+I112+I113</f>
        <v>1330000</v>
      </c>
      <c r="J104" s="133">
        <f>J106+J107+J108+J109+J110+J111+J112+J113</f>
        <v>0</v>
      </c>
    </row>
    <row r="105" spans="1:10" x14ac:dyDescent="0.25">
      <c r="A105" s="32" t="s">
        <v>187</v>
      </c>
      <c r="B105" s="34" t="s">
        <v>178</v>
      </c>
      <c r="C105" s="34" t="s">
        <v>178</v>
      </c>
      <c r="D105" s="34" t="s">
        <v>178</v>
      </c>
      <c r="E105" s="34" t="s">
        <v>178</v>
      </c>
      <c r="F105" s="34" t="s">
        <v>178</v>
      </c>
      <c r="G105" s="34" t="s">
        <v>178</v>
      </c>
      <c r="H105" s="34" t="s">
        <v>178</v>
      </c>
      <c r="I105" s="34" t="s">
        <v>178</v>
      </c>
      <c r="J105" s="132"/>
    </row>
    <row r="106" spans="1:10" ht="38.25" x14ac:dyDescent="0.25">
      <c r="A106" s="32" t="s">
        <v>442</v>
      </c>
      <c r="B106" s="33" t="s">
        <v>314</v>
      </c>
      <c r="C106" s="34"/>
      <c r="D106" s="34" t="s">
        <v>277</v>
      </c>
      <c r="E106" s="34" t="s">
        <v>434</v>
      </c>
      <c r="F106" s="132">
        <f t="shared" ref="F106:F113" si="4">G106+H106+I106+J106</f>
        <v>5000</v>
      </c>
      <c r="G106" s="132"/>
      <c r="H106" s="132"/>
      <c r="I106" s="132">
        <v>5000</v>
      </c>
      <c r="J106" s="132"/>
    </row>
    <row r="107" spans="1:10" x14ac:dyDescent="0.25">
      <c r="A107" s="32" t="s">
        <v>443</v>
      </c>
      <c r="B107" s="33" t="s">
        <v>382</v>
      </c>
      <c r="C107" s="34"/>
      <c r="D107" s="34" t="s">
        <v>277</v>
      </c>
      <c r="E107" s="34" t="s">
        <v>435</v>
      </c>
      <c r="F107" s="132">
        <f>G107+H107+I107+J107</f>
        <v>3323689</v>
      </c>
      <c r="G107" s="132"/>
      <c r="H107" s="132">
        <v>2873689</v>
      </c>
      <c r="I107" s="132">
        <v>450000</v>
      </c>
      <c r="J107" s="132"/>
    </row>
    <row r="108" spans="1:10" ht="25.5" x14ac:dyDescent="0.25">
      <c r="A108" s="32" t="s">
        <v>444</v>
      </c>
      <c r="B108" s="33" t="s">
        <v>383</v>
      </c>
      <c r="C108" s="34"/>
      <c r="D108" s="34" t="s">
        <v>277</v>
      </c>
      <c r="E108" s="34" t="s">
        <v>436</v>
      </c>
      <c r="F108" s="132">
        <f t="shared" si="4"/>
        <v>70000</v>
      </c>
      <c r="G108" s="132"/>
      <c r="H108" s="132"/>
      <c r="I108" s="132">
        <v>70000</v>
      </c>
      <c r="J108" s="132"/>
    </row>
    <row r="109" spans="1:10" ht="25.5" x14ac:dyDescent="0.25">
      <c r="A109" s="32" t="s">
        <v>445</v>
      </c>
      <c r="B109" s="33" t="s">
        <v>384</v>
      </c>
      <c r="C109" s="34"/>
      <c r="D109" s="34" t="s">
        <v>277</v>
      </c>
      <c r="E109" s="34" t="s">
        <v>437</v>
      </c>
      <c r="F109" s="132">
        <f t="shared" si="4"/>
        <v>70000</v>
      </c>
      <c r="G109" s="132"/>
      <c r="H109" s="132"/>
      <c r="I109" s="132">
        <v>70000</v>
      </c>
      <c r="J109" s="132"/>
    </row>
    <row r="110" spans="1:10" x14ac:dyDescent="0.25">
      <c r="A110" s="32" t="s">
        <v>446</v>
      </c>
      <c r="B110" s="33" t="s">
        <v>385</v>
      </c>
      <c r="C110" s="34"/>
      <c r="D110" s="34" t="s">
        <v>277</v>
      </c>
      <c r="E110" s="34" t="s">
        <v>438</v>
      </c>
      <c r="F110" s="132">
        <f t="shared" si="4"/>
        <v>52000</v>
      </c>
      <c r="G110" s="132"/>
      <c r="H110" s="132">
        <v>27000</v>
      </c>
      <c r="I110" s="132">
        <v>25000</v>
      </c>
      <c r="J110" s="132"/>
    </row>
    <row r="111" spans="1:10" ht="25.5" x14ac:dyDescent="0.25">
      <c r="A111" s="32" t="s">
        <v>447</v>
      </c>
      <c r="B111" s="33" t="s">
        <v>386</v>
      </c>
      <c r="C111" s="34"/>
      <c r="D111" s="34" t="s">
        <v>277</v>
      </c>
      <c r="E111" s="34" t="s">
        <v>439</v>
      </c>
      <c r="F111" s="132">
        <f t="shared" si="4"/>
        <v>877011</v>
      </c>
      <c r="G111" s="132"/>
      <c r="H111" s="132">
        <v>202011</v>
      </c>
      <c r="I111" s="132">
        <f>625000+50000</f>
        <v>675000</v>
      </c>
      <c r="J111" s="132"/>
    </row>
    <row r="112" spans="1:10" ht="25.5" x14ac:dyDescent="0.25">
      <c r="A112" s="32" t="s">
        <v>449</v>
      </c>
      <c r="B112" s="33" t="s">
        <v>387</v>
      </c>
      <c r="C112" s="34"/>
      <c r="D112" s="34" t="s">
        <v>277</v>
      </c>
      <c r="E112" s="34" t="s">
        <v>440</v>
      </c>
      <c r="F112" s="132">
        <f t="shared" si="4"/>
        <v>0</v>
      </c>
      <c r="G112" s="132"/>
      <c r="H112" s="132"/>
      <c r="I112" s="132">
        <v>0</v>
      </c>
      <c r="J112" s="132"/>
    </row>
    <row r="113" spans="1:249" ht="25.5" x14ac:dyDescent="0.25">
      <c r="A113" s="32" t="s">
        <v>448</v>
      </c>
      <c r="B113" s="33" t="s">
        <v>388</v>
      </c>
      <c r="C113" s="34"/>
      <c r="D113" s="34" t="s">
        <v>277</v>
      </c>
      <c r="E113" s="34" t="s">
        <v>441</v>
      </c>
      <c r="F113" s="132">
        <f t="shared" si="4"/>
        <v>35000</v>
      </c>
      <c r="G113" s="132"/>
      <c r="H113" s="132"/>
      <c r="I113" s="132">
        <v>35000</v>
      </c>
      <c r="J113" s="132"/>
    </row>
    <row r="114" spans="1:249" ht="51" x14ac:dyDescent="0.25">
      <c r="A114" s="29" t="s">
        <v>450</v>
      </c>
      <c r="B114" s="30" t="s">
        <v>451</v>
      </c>
      <c r="C114" s="31"/>
      <c r="D114" s="31" t="s">
        <v>452</v>
      </c>
      <c r="E114" s="31"/>
      <c r="F114" s="133">
        <f>G114+H114+I114+J114</f>
        <v>0</v>
      </c>
      <c r="G114" s="133"/>
      <c r="H114" s="133"/>
      <c r="I114" s="133"/>
      <c r="J114" s="133"/>
    </row>
    <row r="115" spans="1:249" x14ac:dyDescent="0.25">
      <c r="A115" s="29" t="s">
        <v>453</v>
      </c>
      <c r="B115" s="30" t="s">
        <v>454</v>
      </c>
      <c r="C115" s="31"/>
      <c r="D115" s="31" t="s">
        <v>455</v>
      </c>
      <c r="E115" s="31"/>
      <c r="F115" s="279">
        <f>G115+H115+I115+J115</f>
        <v>6833143.4100000001</v>
      </c>
      <c r="G115" s="279">
        <f>G117+G118</f>
        <v>4438800</v>
      </c>
      <c r="H115" s="279">
        <f>H117+H118</f>
        <v>0</v>
      </c>
      <c r="I115" s="279">
        <f>I117+I118</f>
        <v>2394343.41</v>
      </c>
      <c r="J115" s="279">
        <f>J117+J118</f>
        <v>0</v>
      </c>
    </row>
    <row r="116" spans="1:249" x14ac:dyDescent="0.25">
      <c r="A116" s="32" t="s">
        <v>187</v>
      </c>
      <c r="B116" s="34" t="s">
        <v>178</v>
      </c>
      <c r="C116" s="34" t="s">
        <v>178</v>
      </c>
      <c r="D116" s="34" t="s">
        <v>178</v>
      </c>
      <c r="E116" s="34" t="s">
        <v>178</v>
      </c>
      <c r="F116" s="34" t="s">
        <v>178</v>
      </c>
      <c r="G116" s="34" t="s">
        <v>178</v>
      </c>
      <c r="H116" s="34" t="s">
        <v>178</v>
      </c>
      <c r="I116" s="34" t="s">
        <v>178</v>
      </c>
      <c r="J116" s="34" t="s">
        <v>178</v>
      </c>
    </row>
    <row r="117" spans="1:249" x14ac:dyDescent="0.25">
      <c r="A117" s="32" t="s">
        <v>621</v>
      </c>
      <c r="B117" s="33" t="s">
        <v>456</v>
      </c>
      <c r="C117" s="31"/>
      <c r="D117" s="34" t="s">
        <v>455</v>
      </c>
      <c r="E117" s="34" t="s">
        <v>239</v>
      </c>
      <c r="F117" s="133">
        <f>SUM(G117:I117)</f>
        <v>5570253.4100000001</v>
      </c>
      <c r="G117" s="133">
        <v>3613200</v>
      </c>
      <c r="H117" s="133"/>
      <c r="I117" s="133">
        <v>1957053.41</v>
      </c>
      <c r="J117" s="133"/>
    </row>
    <row r="118" spans="1:249" x14ac:dyDescent="0.25">
      <c r="A118" s="32" t="s">
        <v>622</v>
      </c>
      <c r="B118" s="33" t="s">
        <v>623</v>
      </c>
      <c r="C118" s="31"/>
      <c r="D118" s="34" t="s">
        <v>455</v>
      </c>
      <c r="E118" s="34" t="s">
        <v>239</v>
      </c>
      <c r="F118" s="133">
        <f>SUM(G118:I118)</f>
        <v>1262890</v>
      </c>
      <c r="G118" s="133">
        <v>825600</v>
      </c>
      <c r="H118" s="133"/>
      <c r="I118" s="133">
        <v>437290</v>
      </c>
      <c r="J118" s="133"/>
    </row>
    <row r="119" spans="1:249" ht="26.25" x14ac:dyDescent="0.25">
      <c r="A119" s="54" t="s">
        <v>279</v>
      </c>
      <c r="B119" s="30" t="s">
        <v>310</v>
      </c>
      <c r="C119" s="34"/>
      <c r="D119" s="31" t="s">
        <v>281</v>
      </c>
      <c r="E119" s="31"/>
      <c r="F119" s="279">
        <f>G119+H119+I119+J119</f>
        <v>0</v>
      </c>
      <c r="G119" s="279">
        <f>G121+G122</f>
        <v>0</v>
      </c>
      <c r="H119" s="279">
        <f>H121+H122</f>
        <v>0</v>
      </c>
      <c r="I119" s="279">
        <f>I121+I122</f>
        <v>0</v>
      </c>
      <c r="J119" s="279">
        <f>J121+J122</f>
        <v>0</v>
      </c>
    </row>
    <row r="120" spans="1:249" x14ac:dyDescent="0.25">
      <c r="A120" s="27" t="s">
        <v>1</v>
      </c>
      <c r="B120" s="277" t="s">
        <v>178</v>
      </c>
      <c r="C120" s="277" t="s">
        <v>178</v>
      </c>
      <c r="D120" s="277" t="s">
        <v>178</v>
      </c>
      <c r="E120" s="277" t="s">
        <v>178</v>
      </c>
      <c r="F120" s="278"/>
      <c r="G120" s="278"/>
      <c r="H120" s="278"/>
      <c r="I120" s="278"/>
      <c r="J120" s="278"/>
    </row>
    <row r="121" spans="1:249" ht="76.5" x14ac:dyDescent="0.25">
      <c r="A121" s="32" t="s">
        <v>282</v>
      </c>
      <c r="B121" s="33" t="s">
        <v>283</v>
      </c>
      <c r="C121" s="34"/>
      <c r="D121" s="34" t="s">
        <v>284</v>
      </c>
      <c r="E121" s="34"/>
      <c r="F121" s="132">
        <f>G121+H121+I121+J121</f>
        <v>0</v>
      </c>
      <c r="G121" s="132"/>
      <c r="H121" s="132"/>
      <c r="I121" s="132"/>
      <c r="J121" s="132"/>
    </row>
    <row r="122" spans="1:249" s="44" customFormat="1" ht="51" x14ac:dyDescent="0.25">
      <c r="A122" s="32" t="s">
        <v>306</v>
      </c>
      <c r="B122" s="33" t="s">
        <v>458</v>
      </c>
      <c r="C122" s="34"/>
      <c r="D122" s="34" t="s">
        <v>285</v>
      </c>
      <c r="E122" s="34"/>
      <c r="F122" s="132">
        <f>G122+H122+I122+J122</f>
        <v>0</v>
      </c>
      <c r="G122" s="132"/>
      <c r="H122" s="132"/>
      <c r="I122" s="132"/>
      <c r="J122" s="132"/>
      <c r="K122" s="46"/>
      <c r="L122" s="46"/>
      <c r="M122" s="46"/>
      <c r="N122" s="46"/>
      <c r="O122" s="46"/>
      <c r="P122" s="46"/>
      <c r="Q122" s="46"/>
      <c r="R122" s="46"/>
      <c r="S122" s="46"/>
      <c r="T122" s="46"/>
      <c r="U122" s="46"/>
      <c r="V122" s="46"/>
      <c r="W122" s="46"/>
      <c r="X122" s="46"/>
      <c r="Y122" s="46"/>
      <c r="Z122" s="46"/>
      <c r="AA122" s="46"/>
      <c r="AB122" s="46"/>
      <c r="AC122" s="46"/>
      <c r="AD122" s="46"/>
      <c r="AE122" s="46"/>
      <c r="AF122" s="46"/>
      <c r="AG122" s="46"/>
      <c r="AH122" s="46"/>
      <c r="AI122" s="46"/>
      <c r="AJ122" s="46"/>
      <c r="AK122" s="46"/>
      <c r="AL122" s="46"/>
      <c r="AM122" s="46"/>
      <c r="AN122" s="46"/>
      <c r="AO122" s="46"/>
      <c r="AP122" s="46"/>
      <c r="AQ122" s="46"/>
      <c r="AR122" s="46"/>
      <c r="AS122" s="46"/>
      <c r="AT122" s="46"/>
      <c r="AU122" s="46"/>
      <c r="AV122" s="46"/>
      <c r="AW122" s="46"/>
      <c r="AX122" s="46"/>
      <c r="AY122" s="46"/>
      <c r="AZ122" s="46"/>
      <c r="BA122" s="46"/>
      <c r="BB122" s="46"/>
      <c r="BC122" s="46"/>
      <c r="BD122" s="46"/>
      <c r="BE122" s="46"/>
      <c r="BF122" s="46"/>
      <c r="BG122" s="46"/>
      <c r="BH122" s="46"/>
      <c r="BI122" s="46"/>
      <c r="BJ122" s="46"/>
      <c r="BK122" s="46"/>
      <c r="BL122" s="46"/>
      <c r="BM122" s="46"/>
      <c r="BN122" s="46"/>
      <c r="BO122" s="46"/>
      <c r="BP122" s="46"/>
      <c r="BQ122" s="46"/>
      <c r="BR122" s="46"/>
      <c r="BS122" s="46"/>
      <c r="BT122" s="46"/>
      <c r="BU122" s="46"/>
      <c r="BV122" s="46"/>
      <c r="BW122" s="46"/>
      <c r="BX122" s="46"/>
      <c r="BY122" s="46"/>
      <c r="BZ122" s="46"/>
      <c r="CA122" s="46"/>
      <c r="CB122" s="46"/>
      <c r="CC122" s="46"/>
      <c r="CD122" s="46"/>
      <c r="CE122" s="46"/>
      <c r="CF122" s="46"/>
      <c r="CG122" s="46"/>
      <c r="CH122" s="46"/>
      <c r="CI122" s="46"/>
      <c r="CJ122" s="46"/>
      <c r="CK122" s="46"/>
      <c r="CL122" s="46"/>
      <c r="CM122" s="46"/>
      <c r="CN122" s="46"/>
      <c r="CO122" s="46"/>
      <c r="CP122" s="46"/>
      <c r="CQ122" s="46"/>
      <c r="CR122" s="46"/>
      <c r="CS122" s="46"/>
      <c r="CT122" s="46"/>
      <c r="CU122" s="46"/>
      <c r="CV122" s="46"/>
      <c r="CW122" s="46"/>
      <c r="CX122" s="46"/>
      <c r="CY122" s="46"/>
      <c r="CZ122" s="46"/>
      <c r="DA122" s="46"/>
      <c r="DB122" s="46"/>
      <c r="DC122" s="46"/>
      <c r="DD122" s="46"/>
      <c r="DE122" s="46"/>
      <c r="DF122" s="46"/>
      <c r="DG122" s="46"/>
      <c r="DH122" s="46"/>
      <c r="DI122" s="46"/>
      <c r="DJ122" s="46"/>
      <c r="DK122" s="46"/>
      <c r="DL122" s="46"/>
      <c r="DM122" s="46"/>
      <c r="DN122" s="46"/>
      <c r="DO122" s="46"/>
      <c r="DP122" s="46"/>
      <c r="DQ122" s="46"/>
      <c r="DR122" s="46"/>
      <c r="DS122" s="46"/>
      <c r="DT122" s="46"/>
      <c r="DU122" s="46"/>
      <c r="DV122" s="46"/>
      <c r="DW122" s="46"/>
      <c r="DX122" s="46"/>
      <c r="DY122" s="46"/>
      <c r="DZ122" s="46"/>
      <c r="EA122" s="46"/>
      <c r="EB122" s="46"/>
      <c r="EC122" s="46"/>
      <c r="ED122" s="46"/>
      <c r="EE122" s="46"/>
      <c r="EF122" s="46"/>
      <c r="EG122" s="46"/>
      <c r="EH122" s="46"/>
      <c r="EI122" s="46"/>
      <c r="EJ122" s="46"/>
      <c r="EK122" s="46"/>
      <c r="EL122" s="46"/>
      <c r="EM122" s="46"/>
      <c r="EN122" s="46"/>
      <c r="EO122" s="46"/>
      <c r="EP122" s="46"/>
      <c r="EQ122" s="46"/>
      <c r="ER122" s="46"/>
      <c r="ES122" s="46"/>
      <c r="ET122" s="46"/>
      <c r="EU122" s="46"/>
      <c r="EV122" s="46"/>
      <c r="EW122" s="46"/>
      <c r="EX122" s="46"/>
      <c r="EY122" s="46"/>
      <c r="EZ122" s="46"/>
      <c r="FA122" s="46"/>
      <c r="FB122" s="46"/>
      <c r="FC122" s="46"/>
      <c r="FD122" s="46"/>
      <c r="FE122" s="46"/>
      <c r="FF122" s="46"/>
      <c r="FG122" s="46"/>
      <c r="FH122" s="46"/>
      <c r="FI122" s="46"/>
      <c r="FJ122" s="46"/>
      <c r="FK122" s="46"/>
      <c r="FL122" s="46"/>
      <c r="FM122" s="46"/>
      <c r="FN122" s="46"/>
      <c r="FO122" s="46"/>
      <c r="FP122" s="46"/>
      <c r="FQ122" s="46"/>
      <c r="FR122" s="46"/>
      <c r="FS122" s="46"/>
      <c r="FT122" s="46"/>
      <c r="FU122" s="46"/>
      <c r="FV122" s="46"/>
      <c r="FW122" s="46"/>
      <c r="FX122" s="46"/>
      <c r="FY122" s="46"/>
      <c r="FZ122" s="46"/>
      <c r="GA122" s="46"/>
      <c r="GB122" s="46"/>
      <c r="GC122" s="46"/>
      <c r="GD122" s="46"/>
      <c r="GE122" s="46"/>
      <c r="GF122" s="46"/>
      <c r="GG122" s="46"/>
      <c r="GH122" s="46"/>
      <c r="GI122" s="46"/>
      <c r="GJ122" s="46"/>
      <c r="GK122" s="46"/>
      <c r="GL122" s="46"/>
      <c r="GM122" s="46"/>
      <c r="GN122" s="46"/>
      <c r="GO122" s="46"/>
      <c r="GP122" s="46"/>
      <c r="GQ122" s="46"/>
      <c r="GR122" s="46"/>
      <c r="GS122" s="46"/>
      <c r="GT122" s="46"/>
      <c r="GU122" s="46"/>
      <c r="GV122" s="46"/>
      <c r="GW122" s="46"/>
      <c r="GX122" s="46"/>
      <c r="GY122" s="46"/>
      <c r="GZ122" s="46"/>
      <c r="HA122" s="46"/>
      <c r="HB122" s="46"/>
      <c r="HC122" s="46"/>
      <c r="HD122" s="46"/>
      <c r="HE122" s="46"/>
      <c r="HF122" s="46"/>
      <c r="HG122" s="46"/>
      <c r="HH122" s="46"/>
      <c r="HI122" s="46"/>
      <c r="HJ122" s="46"/>
      <c r="HK122" s="46"/>
      <c r="HL122" s="46"/>
      <c r="HM122" s="46"/>
      <c r="HN122" s="46"/>
      <c r="HO122" s="46"/>
      <c r="HP122" s="46"/>
      <c r="HQ122" s="46"/>
      <c r="HR122" s="46"/>
      <c r="HS122" s="46"/>
      <c r="HT122" s="46"/>
      <c r="HU122" s="46"/>
      <c r="HV122" s="46"/>
      <c r="HW122" s="46"/>
      <c r="HX122" s="46"/>
      <c r="HY122" s="46"/>
      <c r="HZ122" s="46"/>
      <c r="IA122" s="46"/>
      <c r="IB122" s="46"/>
      <c r="IC122" s="46"/>
      <c r="ID122" s="46"/>
      <c r="IE122" s="46"/>
      <c r="IF122" s="46"/>
      <c r="IG122" s="46"/>
      <c r="IH122" s="46"/>
      <c r="II122" s="46"/>
      <c r="IJ122" s="46"/>
      <c r="IK122" s="46"/>
      <c r="IL122" s="46"/>
      <c r="IM122" s="46"/>
      <c r="IN122" s="46"/>
      <c r="IO122" s="46"/>
    </row>
    <row r="123" spans="1:249" s="44" customFormat="1" x14ac:dyDescent="0.25">
      <c r="A123" s="32" t="s">
        <v>460</v>
      </c>
      <c r="B123" s="274" t="s">
        <v>286</v>
      </c>
      <c r="C123" s="34"/>
      <c r="D123" s="277" t="s">
        <v>459</v>
      </c>
      <c r="E123" s="277"/>
      <c r="F123" s="278">
        <f>G123+H123+I123+J123</f>
        <v>0</v>
      </c>
      <c r="G123" s="278"/>
      <c r="H123" s="278"/>
      <c r="I123" s="278"/>
      <c r="J123" s="278"/>
      <c r="K123" s="46"/>
      <c r="L123" s="46"/>
      <c r="M123" s="46"/>
      <c r="N123" s="46"/>
      <c r="O123" s="46"/>
      <c r="P123" s="46"/>
      <c r="Q123" s="46"/>
      <c r="R123" s="46"/>
      <c r="S123" s="46"/>
      <c r="T123" s="46"/>
      <c r="U123" s="46"/>
      <c r="V123" s="46"/>
      <c r="W123" s="46"/>
      <c r="X123" s="46"/>
      <c r="Y123" s="46"/>
      <c r="Z123" s="46"/>
      <c r="AA123" s="46"/>
      <c r="AB123" s="46"/>
      <c r="AC123" s="46"/>
      <c r="AD123" s="46"/>
      <c r="AE123" s="46"/>
      <c r="AF123" s="46"/>
      <c r="AG123" s="46"/>
      <c r="AH123" s="46"/>
      <c r="AI123" s="46"/>
      <c r="AJ123" s="46"/>
      <c r="AK123" s="46"/>
      <c r="AL123" s="46"/>
      <c r="AM123" s="46"/>
      <c r="AN123" s="46"/>
      <c r="AO123" s="46"/>
      <c r="AP123" s="46"/>
      <c r="AQ123" s="46"/>
      <c r="AR123" s="46"/>
      <c r="AS123" s="46"/>
      <c r="AT123" s="46"/>
      <c r="AU123" s="46"/>
      <c r="AV123" s="46"/>
      <c r="AW123" s="46"/>
      <c r="AX123" s="46"/>
      <c r="AY123" s="46"/>
      <c r="AZ123" s="46"/>
      <c r="BA123" s="46"/>
      <c r="BB123" s="46"/>
      <c r="BC123" s="46"/>
      <c r="BD123" s="46"/>
      <c r="BE123" s="46"/>
      <c r="BF123" s="46"/>
      <c r="BG123" s="46"/>
      <c r="BH123" s="46"/>
      <c r="BI123" s="46"/>
      <c r="BJ123" s="46"/>
      <c r="BK123" s="46"/>
      <c r="BL123" s="46"/>
      <c r="BM123" s="46"/>
      <c r="BN123" s="46"/>
      <c r="BO123" s="46"/>
      <c r="BP123" s="46"/>
      <c r="BQ123" s="46"/>
      <c r="BR123" s="46"/>
      <c r="BS123" s="46"/>
      <c r="BT123" s="46"/>
      <c r="BU123" s="46"/>
      <c r="BV123" s="46"/>
      <c r="BW123" s="46"/>
      <c r="BX123" s="46"/>
      <c r="BY123" s="46"/>
      <c r="BZ123" s="46"/>
      <c r="CA123" s="46"/>
      <c r="CB123" s="46"/>
      <c r="CC123" s="46"/>
      <c r="CD123" s="46"/>
      <c r="CE123" s="46"/>
      <c r="CF123" s="46"/>
      <c r="CG123" s="46"/>
      <c r="CH123" s="46"/>
      <c r="CI123" s="46"/>
      <c r="CJ123" s="46"/>
      <c r="CK123" s="46"/>
      <c r="CL123" s="46"/>
      <c r="CM123" s="46"/>
      <c r="CN123" s="46"/>
      <c r="CO123" s="46"/>
      <c r="CP123" s="46"/>
      <c r="CQ123" s="46"/>
      <c r="CR123" s="46"/>
      <c r="CS123" s="46"/>
      <c r="CT123" s="46"/>
      <c r="CU123" s="46"/>
      <c r="CV123" s="46"/>
      <c r="CW123" s="46"/>
      <c r="CX123" s="46"/>
      <c r="CY123" s="46"/>
      <c r="CZ123" s="46"/>
      <c r="DA123" s="46"/>
      <c r="DB123" s="46"/>
      <c r="DC123" s="46"/>
      <c r="DD123" s="46"/>
      <c r="DE123" s="46"/>
      <c r="DF123" s="46"/>
      <c r="DG123" s="46"/>
      <c r="DH123" s="46"/>
      <c r="DI123" s="46"/>
      <c r="DJ123" s="46"/>
      <c r="DK123" s="46"/>
      <c r="DL123" s="46"/>
      <c r="DM123" s="46"/>
      <c r="DN123" s="46"/>
      <c r="DO123" s="46"/>
      <c r="DP123" s="46"/>
      <c r="DQ123" s="46"/>
      <c r="DR123" s="46"/>
      <c r="DS123" s="46"/>
      <c r="DT123" s="46"/>
      <c r="DU123" s="46"/>
      <c r="DV123" s="46"/>
      <c r="DW123" s="46"/>
      <c r="DX123" s="46"/>
      <c r="DY123" s="46"/>
      <c r="DZ123" s="46"/>
      <c r="EA123" s="46"/>
      <c r="EB123" s="46"/>
      <c r="EC123" s="46"/>
      <c r="ED123" s="46"/>
      <c r="EE123" s="46"/>
      <c r="EF123" s="46"/>
      <c r="EG123" s="46"/>
      <c r="EH123" s="46"/>
      <c r="EI123" s="46"/>
      <c r="EJ123" s="46"/>
      <c r="EK123" s="46"/>
      <c r="EL123" s="46"/>
      <c r="EM123" s="46"/>
      <c r="EN123" s="46"/>
      <c r="EO123" s="46"/>
      <c r="EP123" s="46"/>
      <c r="EQ123" s="46"/>
      <c r="ER123" s="46"/>
      <c r="ES123" s="46"/>
      <c r="ET123" s="46"/>
      <c r="EU123" s="46"/>
      <c r="EV123" s="46"/>
      <c r="EW123" s="46"/>
      <c r="EX123" s="46"/>
      <c r="EY123" s="46"/>
      <c r="EZ123" s="46"/>
      <c r="FA123" s="46"/>
      <c r="FB123" s="46"/>
      <c r="FC123" s="46"/>
      <c r="FD123" s="46"/>
      <c r="FE123" s="46"/>
      <c r="FF123" s="46"/>
      <c r="FG123" s="46"/>
      <c r="FH123" s="46"/>
      <c r="FI123" s="46"/>
      <c r="FJ123" s="46"/>
      <c r="FK123" s="46"/>
      <c r="FL123" s="46"/>
      <c r="FM123" s="46"/>
      <c r="FN123" s="46"/>
      <c r="FO123" s="46"/>
      <c r="FP123" s="46"/>
      <c r="FQ123" s="46"/>
      <c r="FR123" s="46"/>
      <c r="FS123" s="46"/>
      <c r="FT123" s="46"/>
      <c r="FU123" s="46"/>
      <c r="FV123" s="46"/>
      <c r="FW123" s="46"/>
      <c r="FX123" s="46"/>
      <c r="FY123" s="46"/>
      <c r="FZ123" s="46"/>
      <c r="GA123" s="46"/>
      <c r="GB123" s="46"/>
      <c r="GC123" s="46"/>
      <c r="GD123" s="46"/>
      <c r="GE123" s="46"/>
      <c r="GF123" s="46"/>
      <c r="GG123" s="46"/>
      <c r="GH123" s="46"/>
      <c r="GI123" s="46"/>
      <c r="GJ123" s="46"/>
      <c r="GK123" s="46"/>
      <c r="GL123" s="46"/>
      <c r="GM123" s="46"/>
      <c r="GN123" s="46"/>
      <c r="GO123" s="46"/>
      <c r="GP123" s="46"/>
      <c r="GQ123" s="46"/>
      <c r="GR123" s="46"/>
      <c r="GS123" s="46"/>
      <c r="GT123" s="46"/>
      <c r="GU123" s="46"/>
      <c r="GV123" s="46"/>
      <c r="GW123" s="46"/>
      <c r="GX123" s="46"/>
      <c r="GY123" s="46"/>
      <c r="GZ123" s="46"/>
      <c r="HA123" s="46"/>
      <c r="HB123" s="46"/>
      <c r="HC123" s="46"/>
      <c r="HD123" s="46"/>
      <c r="HE123" s="46"/>
      <c r="HF123" s="46"/>
      <c r="HG123" s="46"/>
      <c r="HH123" s="46"/>
      <c r="HI123" s="46"/>
      <c r="HJ123" s="46"/>
      <c r="HK123" s="46"/>
      <c r="HL123" s="46"/>
      <c r="HM123" s="46"/>
      <c r="HN123" s="46"/>
      <c r="HO123" s="46"/>
      <c r="HP123" s="46"/>
      <c r="HQ123" s="46"/>
      <c r="HR123" s="46"/>
      <c r="HS123" s="46"/>
      <c r="HT123" s="46"/>
      <c r="HU123" s="46"/>
      <c r="HV123" s="46"/>
      <c r="HW123" s="46"/>
      <c r="HX123" s="46"/>
      <c r="HY123" s="46"/>
      <c r="HZ123" s="46"/>
      <c r="IA123" s="46"/>
      <c r="IB123" s="46"/>
      <c r="IC123" s="46"/>
      <c r="ID123" s="46"/>
      <c r="IE123" s="46"/>
      <c r="IF123" s="46"/>
      <c r="IG123" s="46"/>
      <c r="IH123" s="46"/>
      <c r="II123" s="46"/>
      <c r="IJ123" s="46"/>
      <c r="IK123" s="46"/>
      <c r="IL123" s="46"/>
      <c r="IM123" s="46"/>
      <c r="IN123" s="46"/>
      <c r="IO123" s="46"/>
    </row>
    <row r="124" spans="1:249" s="44" customFormat="1" x14ac:dyDescent="0.25">
      <c r="A124" s="32" t="s">
        <v>122</v>
      </c>
      <c r="B124" s="274" t="s">
        <v>461</v>
      </c>
      <c r="C124" s="34"/>
      <c r="D124" s="34"/>
      <c r="E124" s="34"/>
      <c r="F124" s="132"/>
      <c r="G124" s="132"/>
      <c r="H124" s="132"/>
      <c r="I124" s="132"/>
      <c r="J124" s="132"/>
      <c r="K124" s="46"/>
      <c r="L124" s="46"/>
      <c r="M124" s="46"/>
      <c r="N124" s="46"/>
      <c r="O124" s="46"/>
      <c r="P124" s="46"/>
      <c r="Q124" s="46"/>
      <c r="R124" s="46"/>
      <c r="S124" s="46"/>
      <c r="T124" s="46"/>
      <c r="U124" s="46"/>
      <c r="V124" s="46"/>
      <c r="W124" s="46"/>
      <c r="X124" s="46"/>
      <c r="Y124" s="46"/>
      <c r="Z124" s="46"/>
      <c r="AA124" s="46"/>
      <c r="AB124" s="46"/>
      <c r="AC124" s="46"/>
      <c r="AD124" s="46"/>
      <c r="AE124" s="46"/>
      <c r="AF124" s="46"/>
      <c r="AG124" s="46"/>
      <c r="AH124" s="46"/>
      <c r="AI124" s="46"/>
      <c r="AJ124" s="46"/>
      <c r="AK124" s="46"/>
      <c r="AL124" s="46"/>
      <c r="AM124" s="46"/>
      <c r="AN124" s="46"/>
      <c r="AO124" s="46"/>
      <c r="AP124" s="46"/>
      <c r="AQ124" s="46"/>
      <c r="AR124" s="46"/>
      <c r="AS124" s="46"/>
      <c r="AT124" s="46"/>
      <c r="AU124" s="46"/>
      <c r="AV124" s="46"/>
      <c r="AW124" s="46"/>
      <c r="AX124" s="46"/>
      <c r="AY124" s="46"/>
      <c r="AZ124" s="46"/>
      <c r="BA124" s="46"/>
      <c r="BB124" s="46"/>
      <c r="BC124" s="46"/>
      <c r="BD124" s="46"/>
      <c r="BE124" s="46"/>
      <c r="BF124" s="46"/>
      <c r="BG124" s="46"/>
      <c r="BH124" s="46"/>
      <c r="BI124" s="46"/>
      <c r="BJ124" s="46"/>
      <c r="BK124" s="46"/>
      <c r="BL124" s="46"/>
      <c r="BM124" s="46"/>
      <c r="BN124" s="46"/>
      <c r="BO124" s="46"/>
      <c r="BP124" s="46"/>
      <c r="BQ124" s="46"/>
      <c r="BR124" s="46"/>
      <c r="BS124" s="46"/>
      <c r="BT124" s="46"/>
      <c r="BU124" s="46"/>
      <c r="BV124" s="46"/>
      <c r="BW124" s="46"/>
      <c r="BX124" s="46"/>
      <c r="BY124" s="46"/>
      <c r="BZ124" s="46"/>
      <c r="CA124" s="46"/>
      <c r="CB124" s="46"/>
      <c r="CC124" s="46"/>
      <c r="CD124" s="46"/>
      <c r="CE124" s="46"/>
      <c r="CF124" s="46"/>
      <c r="CG124" s="46"/>
      <c r="CH124" s="46"/>
      <c r="CI124" s="46"/>
      <c r="CJ124" s="46"/>
      <c r="CK124" s="46"/>
      <c r="CL124" s="46"/>
      <c r="CM124" s="46"/>
      <c r="CN124" s="46"/>
      <c r="CO124" s="46"/>
      <c r="CP124" s="46"/>
      <c r="CQ124" s="46"/>
      <c r="CR124" s="46"/>
      <c r="CS124" s="46"/>
      <c r="CT124" s="46"/>
      <c r="CU124" s="46"/>
      <c r="CV124" s="46"/>
      <c r="CW124" s="46"/>
      <c r="CX124" s="46"/>
      <c r="CY124" s="46"/>
      <c r="CZ124" s="46"/>
      <c r="DA124" s="46"/>
      <c r="DB124" s="46"/>
      <c r="DC124" s="46"/>
      <c r="DD124" s="46"/>
      <c r="DE124" s="46"/>
      <c r="DF124" s="46"/>
      <c r="DG124" s="46"/>
      <c r="DH124" s="46"/>
      <c r="DI124" s="46"/>
      <c r="DJ124" s="46"/>
      <c r="DK124" s="46"/>
      <c r="DL124" s="46"/>
      <c r="DM124" s="46"/>
      <c r="DN124" s="46"/>
      <c r="DO124" s="46"/>
      <c r="DP124" s="46"/>
      <c r="DQ124" s="46"/>
      <c r="DR124" s="46"/>
      <c r="DS124" s="46"/>
      <c r="DT124" s="46"/>
      <c r="DU124" s="46"/>
      <c r="DV124" s="46"/>
      <c r="DW124" s="46"/>
      <c r="DX124" s="46"/>
      <c r="DY124" s="46"/>
      <c r="DZ124" s="46"/>
      <c r="EA124" s="46"/>
      <c r="EB124" s="46"/>
      <c r="EC124" s="46"/>
      <c r="ED124" s="46"/>
      <c r="EE124" s="46"/>
      <c r="EF124" s="46"/>
      <c r="EG124" s="46"/>
      <c r="EH124" s="46"/>
      <c r="EI124" s="46"/>
      <c r="EJ124" s="46"/>
      <c r="EK124" s="46"/>
      <c r="EL124" s="46"/>
      <c r="EM124" s="46"/>
      <c r="EN124" s="46"/>
      <c r="EO124" s="46"/>
      <c r="EP124" s="46"/>
      <c r="EQ124" s="46"/>
      <c r="ER124" s="46"/>
      <c r="ES124" s="46"/>
      <c r="ET124" s="46"/>
      <c r="EU124" s="46"/>
      <c r="EV124" s="46"/>
      <c r="EW124" s="46"/>
      <c r="EX124" s="46"/>
      <c r="EY124" s="46"/>
      <c r="EZ124" s="46"/>
      <c r="FA124" s="46"/>
      <c r="FB124" s="46"/>
      <c r="FC124" s="46"/>
      <c r="FD124" s="46"/>
      <c r="FE124" s="46"/>
      <c r="FF124" s="46"/>
      <c r="FG124" s="46"/>
      <c r="FH124" s="46"/>
      <c r="FI124" s="46"/>
      <c r="FJ124" s="46"/>
      <c r="FK124" s="46"/>
      <c r="FL124" s="46"/>
      <c r="FM124" s="46"/>
      <c r="FN124" s="46"/>
      <c r="FO124" s="46"/>
      <c r="FP124" s="46"/>
      <c r="FQ124" s="46"/>
      <c r="FR124" s="46"/>
      <c r="FS124" s="46"/>
      <c r="FT124" s="46"/>
      <c r="FU124" s="46"/>
      <c r="FV124" s="46"/>
      <c r="FW124" s="46"/>
      <c r="FX124" s="46"/>
      <c r="FY124" s="46"/>
      <c r="FZ124" s="46"/>
      <c r="GA124" s="46"/>
      <c r="GB124" s="46"/>
      <c r="GC124" s="46"/>
      <c r="GD124" s="46"/>
      <c r="GE124" s="46"/>
      <c r="GF124" s="46"/>
      <c r="GG124" s="46"/>
      <c r="GH124" s="46"/>
      <c r="GI124" s="46"/>
      <c r="GJ124" s="46"/>
      <c r="GK124" s="46"/>
      <c r="GL124" s="46"/>
      <c r="GM124" s="46"/>
      <c r="GN124" s="46"/>
      <c r="GO124" s="46"/>
      <c r="GP124" s="46"/>
      <c r="GQ124" s="46"/>
      <c r="GR124" s="46"/>
      <c r="GS124" s="46"/>
      <c r="GT124" s="46"/>
      <c r="GU124" s="46"/>
      <c r="GV124" s="46"/>
      <c r="GW124" s="46"/>
      <c r="GX124" s="46"/>
      <c r="GY124" s="46"/>
      <c r="GZ124" s="46"/>
      <c r="HA124" s="46"/>
      <c r="HB124" s="46"/>
      <c r="HC124" s="46"/>
      <c r="HD124" s="46"/>
      <c r="HE124" s="46"/>
      <c r="HF124" s="46"/>
      <c r="HG124" s="46"/>
      <c r="HH124" s="46"/>
      <c r="HI124" s="46"/>
      <c r="HJ124" s="46"/>
      <c r="HK124" s="46"/>
      <c r="HL124" s="46"/>
      <c r="HM124" s="46"/>
      <c r="HN124" s="46"/>
      <c r="HO124" s="46"/>
      <c r="HP124" s="46"/>
      <c r="HQ124" s="46"/>
      <c r="HR124" s="46"/>
      <c r="HS124" s="46"/>
      <c r="HT124" s="46"/>
      <c r="HU124" s="46"/>
      <c r="HV124" s="46"/>
      <c r="HW124" s="46"/>
      <c r="HX124" s="46"/>
      <c r="HY124" s="46"/>
      <c r="HZ124" s="46"/>
      <c r="IA124" s="46"/>
      <c r="IB124" s="46"/>
      <c r="IC124" s="46"/>
      <c r="ID124" s="46"/>
      <c r="IE124" s="46"/>
      <c r="IF124" s="46"/>
      <c r="IG124" s="46"/>
      <c r="IH124" s="46"/>
      <c r="II124" s="46"/>
      <c r="IJ124" s="46"/>
      <c r="IK124" s="46"/>
      <c r="IL124" s="46"/>
      <c r="IM124" s="46"/>
      <c r="IN124" s="46"/>
      <c r="IO124" s="46"/>
    </row>
    <row r="125" spans="1:249" x14ac:dyDescent="0.25">
      <c r="A125" s="48" t="s">
        <v>293</v>
      </c>
      <c r="B125" s="38" t="s">
        <v>300</v>
      </c>
      <c r="C125" s="48"/>
      <c r="D125" s="126">
        <v>100</v>
      </c>
      <c r="E125" s="31" t="s">
        <v>178</v>
      </c>
      <c r="F125" s="279">
        <f>G125+H125+I125+J125</f>
        <v>-194573</v>
      </c>
      <c r="G125" s="279">
        <f>G127+G128+G129</f>
        <v>0</v>
      </c>
      <c r="H125" s="279">
        <f>H127+H128+H129</f>
        <v>0</v>
      </c>
      <c r="I125" s="279">
        <f>I127+I128+I129</f>
        <v>-194573</v>
      </c>
      <c r="J125" s="279">
        <f>J127+J128+J129</f>
        <v>0</v>
      </c>
    </row>
    <row r="126" spans="1:249" s="44" customFormat="1" x14ac:dyDescent="0.25">
      <c r="A126" s="49" t="s">
        <v>1</v>
      </c>
      <c r="B126" s="37"/>
      <c r="C126" s="49"/>
      <c r="D126" s="49"/>
      <c r="E126" s="277"/>
      <c r="F126" s="132"/>
      <c r="G126" s="132"/>
      <c r="H126" s="132"/>
      <c r="I126" s="132"/>
      <c r="J126" s="132"/>
      <c r="K126" s="46"/>
      <c r="L126" s="46"/>
      <c r="M126" s="46"/>
      <c r="N126" s="46"/>
      <c r="O126" s="46"/>
      <c r="P126" s="46"/>
      <c r="Q126" s="46"/>
      <c r="R126" s="46"/>
      <c r="S126" s="46"/>
      <c r="T126" s="46"/>
      <c r="U126" s="46"/>
      <c r="V126" s="46"/>
      <c r="W126" s="46"/>
      <c r="X126" s="46"/>
      <c r="Y126" s="46"/>
      <c r="Z126" s="46"/>
      <c r="AA126" s="46"/>
      <c r="AB126" s="46"/>
      <c r="AC126" s="46"/>
      <c r="AD126" s="46"/>
      <c r="AE126" s="46"/>
      <c r="AF126" s="46"/>
      <c r="AG126" s="46"/>
      <c r="AH126" s="46"/>
      <c r="AI126" s="46"/>
      <c r="AJ126" s="46"/>
      <c r="AK126" s="46"/>
      <c r="AL126" s="46"/>
      <c r="AM126" s="46"/>
      <c r="AN126" s="46"/>
      <c r="AO126" s="46"/>
      <c r="AP126" s="46"/>
      <c r="AQ126" s="46"/>
      <c r="AR126" s="46"/>
      <c r="AS126" s="46"/>
      <c r="AT126" s="46"/>
      <c r="AU126" s="46"/>
      <c r="AV126" s="46"/>
      <c r="AW126" s="46"/>
      <c r="AX126" s="46"/>
      <c r="AY126" s="46"/>
      <c r="AZ126" s="46"/>
      <c r="BA126" s="46"/>
      <c r="BB126" s="46"/>
      <c r="BC126" s="46"/>
      <c r="BD126" s="46"/>
      <c r="BE126" s="46"/>
      <c r="BF126" s="46"/>
      <c r="BG126" s="46"/>
      <c r="BH126" s="46"/>
      <c r="BI126" s="46"/>
      <c r="BJ126" s="46"/>
      <c r="BK126" s="46"/>
      <c r="BL126" s="46"/>
      <c r="BM126" s="46"/>
      <c r="BN126" s="46"/>
      <c r="BO126" s="46"/>
      <c r="BP126" s="46"/>
      <c r="BQ126" s="46"/>
      <c r="BR126" s="46"/>
      <c r="BS126" s="46"/>
      <c r="BT126" s="46"/>
      <c r="BU126" s="46"/>
      <c r="BV126" s="46"/>
      <c r="BW126" s="46"/>
      <c r="BX126" s="46"/>
      <c r="BY126" s="46"/>
      <c r="BZ126" s="46"/>
      <c r="CA126" s="46"/>
      <c r="CB126" s="46"/>
      <c r="CC126" s="46"/>
      <c r="CD126" s="46"/>
      <c r="CE126" s="46"/>
      <c r="CF126" s="46"/>
      <c r="CG126" s="46"/>
      <c r="CH126" s="46"/>
      <c r="CI126" s="46"/>
      <c r="CJ126" s="46"/>
      <c r="CK126" s="46"/>
      <c r="CL126" s="46"/>
      <c r="CM126" s="46"/>
      <c r="CN126" s="46"/>
      <c r="CO126" s="46"/>
      <c r="CP126" s="46"/>
      <c r="CQ126" s="46"/>
      <c r="CR126" s="46"/>
      <c r="CS126" s="46"/>
      <c r="CT126" s="46"/>
      <c r="CU126" s="46"/>
      <c r="CV126" s="46"/>
      <c r="CW126" s="46"/>
      <c r="CX126" s="46"/>
      <c r="CY126" s="46"/>
      <c r="CZ126" s="46"/>
      <c r="DA126" s="46"/>
      <c r="DB126" s="46"/>
      <c r="DC126" s="46"/>
      <c r="DD126" s="46"/>
      <c r="DE126" s="46"/>
      <c r="DF126" s="46"/>
      <c r="DG126" s="46"/>
      <c r="DH126" s="46"/>
      <c r="DI126" s="46"/>
      <c r="DJ126" s="46"/>
      <c r="DK126" s="46"/>
      <c r="DL126" s="46"/>
      <c r="DM126" s="46"/>
      <c r="DN126" s="46"/>
      <c r="DO126" s="46"/>
      <c r="DP126" s="46"/>
      <c r="DQ126" s="46"/>
      <c r="DR126" s="46"/>
      <c r="DS126" s="46"/>
      <c r="DT126" s="46"/>
      <c r="DU126" s="46"/>
      <c r="DV126" s="46"/>
      <c r="DW126" s="46"/>
      <c r="DX126" s="46"/>
      <c r="DY126" s="46"/>
      <c r="DZ126" s="46"/>
      <c r="EA126" s="46"/>
      <c r="EB126" s="46"/>
      <c r="EC126" s="46"/>
      <c r="ED126" s="46"/>
      <c r="EE126" s="46"/>
      <c r="EF126" s="46"/>
      <c r="EG126" s="46"/>
      <c r="EH126" s="46"/>
      <c r="EI126" s="46"/>
      <c r="EJ126" s="46"/>
      <c r="EK126" s="46"/>
      <c r="EL126" s="46"/>
      <c r="EM126" s="46"/>
      <c r="EN126" s="46"/>
      <c r="EO126" s="46"/>
      <c r="EP126" s="46"/>
      <c r="EQ126" s="46"/>
      <c r="ER126" s="46"/>
      <c r="ES126" s="46"/>
      <c r="ET126" s="46"/>
      <c r="EU126" s="46"/>
      <c r="EV126" s="46"/>
      <c r="EW126" s="46"/>
      <c r="EX126" s="46"/>
      <c r="EY126" s="46"/>
      <c r="EZ126" s="46"/>
      <c r="FA126" s="46"/>
      <c r="FB126" s="46"/>
      <c r="FC126" s="46"/>
      <c r="FD126" s="46"/>
      <c r="FE126" s="46"/>
      <c r="FF126" s="46"/>
      <c r="FG126" s="46"/>
      <c r="FH126" s="46"/>
      <c r="FI126" s="46"/>
      <c r="FJ126" s="46"/>
      <c r="FK126" s="46"/>
      <c r="FL126" s="46"/>
      <c r="FM126" s="46"/>
      <c r="FN126" s="46"/>
      <c r="FO126" s="46"/>
      <c r="FP126" s="46"/>
      <c r="FQ126" s="46"/>
      <c r="FR126" s="46"/>
      <c r="FS126" s="46"/>
      <c r="FT126" s="46"/>
      <c r="FU126" s="46"/>
      <c r="FV126" s="46"/>
      <c r="FW126" s="46"/>
      <c r="FX126" s="46"/>
      <c r="FY126" s="46"/>
      <c r="FZ126" s="46"/>
      <c r="GA126" s="46"/>
      <c r="GB126" s="46"/>
      <c r="GC126" s="46"/>
      <c r="GD126" s="46"/>
      <c r="GE126" s="46"/>
      <c r="GF126" s="46"/>
      <c r="GG126" s="46"/>
      <c r="GH126" s="46"/>
      <c r="GI126" s="46"/>
      <c r="GJ126" s="46"/>
      <c r="GK126" s="46"/>
      <c r="GL126" s="46"/>
      <c r="GM126" s="46"/>
      <c r="GN126" s="46"/>
      <c r="GO126" s="46"/>
      <c r="GP126" s="46"/>
      <c r="GQ126" s="46"/>
      <c r="GR126" s="46"/>
      <c r="GS126" s="46"/>
      <c r="GT126" s="46"/>
      <c r="GU126" s="46"/>
      <c r="GV126" s="46"/>
      <c r="GW126" s="46"/>
      <c r="GX126" s="46"/>
      <c r="GY126" s="46"/>
      <c r="GZ126" s="46"/>
      <c r="HA126" s="46"/>
      <c r="HB126" s="46"/>
      <c r="HC126" s="46"/>
      <c r="HD126" s="46"/>
      <c r="HE126" s="46"/>
      <c r="HF126" s="46"/>
      <c r="HG126" s="46"/>
      <c r="HH126" s="46"/>
      <c r="HI126" s="46"/>
      <c r="HJ126" s="46"/>
      <c r="HK126" s="46"/>
      <c r="HL126" s="46"/>
      <c r="HM126" s="46"/>
      <c r="HN126" s="46"/>
      <c r="HO126" s="46"/>
      <c r="HP126" s="46"/>
      <c r="HQ126" s="46"/>
      <c r="HR126" s="46"/>
      <c r="HS126" s="46"/>
      <c r="HT126" s="46"/>
      <c r="HU126" s="46"/>
      <c r="HV126" s="46"/>
      <c r="HW126" s="46"/>
      <c r="HX126" s="46"/>
      <c r="HY126" s="46"/>
      <c r="HZ126" s="46"/>
      <c r="IA126" s="46"/>
      <c r="IB126" s="46"/>
      <c r="IC126" s="46"/>
      <c r="ID126" s="46"/>
      <c r="IE126" s="46"/>
      <c r="IF126" s="46"/>
      <c r="IG126" s="46"/>
      <c r="IH126" s="46"/>
      <c r="II126" s="46"/>
      <c r="IJ126" s="46"/>
      <c r="IK126" s="46"/>
      <c r="IL126" s="46"/>
      <c r="IM126" s="46"/>
      <c r="IN126" s="46"/>
      <c r="IO126" s="46"/>
    </row>
    <row r="127" spans="1:249" x14ac:dyDescent="0.25">
      <c r="A127" s="50" t="s">
        <v>294</v>
      </c>
      <c r="B127" s="37" t="s">
        <v>301</v>
      </c>
      <c r="C127" s="49"/>
      <c r="D127" s="49"/>
      <c r="E127" s="277" t="s">
        <v>178</v>
      </c>
      <c r="F127" s="132">
        <f>G127+H127+I127+J127</f>
        <v>-94573</v>
      </c>
      <c r="G127" s="132"/>
      <c r="H127" s="132"/>
      <c r="I127" s="132">
        <v>-94573</v>
      </c>
      <c r="J127" s="132"/>
    </row>
    <row r="128" spans="1:249" x14ac:dyDescent="0.25">
      <c r="A128" s="50" t="s">
        <v>295</v>
      </c>
      <c r="B128" s="37" t="s">
        <v>302</v>
      </c>
      <c r="C128" s="49"/>
      <c r="D128" s="49"/>
      <c r="E128" s="277" t="s">
        <v>178</v>
      </c>
      <c r="F128" s="132">
        <f>G128+H128+I128+J128</f>
        <v>-100000</v>
      </c>
      <c r="G128" s="132"/>
      <c r="H128" s="132"/>
      <c r="I128" s="132">
        <v>-100000</v>
      </c>
      <c r="J128" s="132"/>
    </row>
    <row r="129" spans="1:10" x14ac:dyDescent="0.25">
      <c r="A129" s="50" t="s">
        <v>296</v>
      </c>
      <c r="B129" s="37" t="s">
        <v>303</v>
      </c>
      <c r="C129" s="49"/>
      <c r="D129" s="49"/>
      <c r="E129" s="277" t="s">
        <v>178</v>
      </c>
      <c r="F129" s="132">
        <f>G129+H129+I129+J129</f>
        <v>0</v>
      </c>
      <c r="G129" s="132"/>
      <c r="H129" s="132"/>
      <c r="I129" s="132"/>
      <c r="J129" s="132"/>
    </row>
    <row r="130" spans="1:10" x14ac:dyDescent="0.25">
      <c r="A130" s="48" t="s">
        <v>297</v>
      </c>
      <c r="B130" s="37" t="s">
        <v>304</v>
      </c>
      <c r="C130" s="49"/>
      <c r="D130" s="277" t="s">
        <v>178</v>
      </c>
      <c r="E130" s="277" t="s">
        <v>178</v>
      </c>
      <c r="F130" s="278"/>
      <c r="G130" s="278"/>
      <c r="H130" s="278"/>
      <c r="I130" s="278"/>
      <c r="J130" s="278"/>
    </row>
    <row r="131" spans="1:10" x14ac:dyDescent="0.25">
      <c r="A131" s="49" t="s">
        <v>187</v>
      </c>
      <c r="B131" s="37"/>
      <c r="C131" s="49"/>
      <c r="D131" s="49"/>
      <c r="E131" s="277"/>
      <c r="F131" s="278"/>
      <c r="G131" s="278"/>
      <c r="H131" s="278"/>
      <c r="I131" s="278"/>
      <c r="J131" s="278"/>
    </row>
    <row r="132" spans="1:10" x14ac:dyDescent="0.25">
      <c r="A132" s="51" t="s">
        <v>298</v>
      </c>
      <c r="B132" s="37" t="s">
        <v>305</v>
      </c>
      <c r="C132" s="49"/>
      <c r="D132" s="37">
        <v>610</v>
      </c>
      <c r="E132" s="277" t="s">
        <v>178</v>
      </c>
      <c r="F132" s="132">
        <f>G132+H132+I132+J132</f>
        <v>0</v>
      </c>
      <c r="G132" s="132"/>
      <c r="H132" s="132"/>
      <c r="I132" s="132"/>
      <c r="J132" s="132"/>
    </row>
    <row r="134" spans="1:10" x14ac:dyDescent="0.25">
      <c r="A134" s="44" t="s">
        <v>132</v>
      </c>
      <c r="B134" s="47"/>
      <c r="E134" s="365" t="s">
        <v>676</v>
      </c>
      <c r="F134" s="365"/>
    </row>
    <row r="135" spans="1:10" x14ac:dyDescent="0.25">
      <c r="B135" s="45" t="s">
        <v>133</v>
      </c>
      <c r="E135" s="366" t="s">
        <v>134</v>
      </c>
      <c r="F135" s="366"/>
    </row>
    <row r="136" spans="1:10" x14ac:dyDescent="0.25">
      <c r="A136" s="44" t="s">
        <v>287</v>
      </c>
      <c r="B136" s="47"/>
      <c r="E136" s="365" t="s">
        <v>771</v>
      </c>
      <c r="F136" s="365"/>
    </row>
    <row r="137" spans="1:10" x14ac:dyDescent="0.25">
      <c r="B137" s="45" t="s">
        <v>133</v>
      </c>
      <c r="E137" s="366" t="s">
        <v>134</v>
      </c>
      <c r="F137" s="366"/>
    </row>
    <row r="139" spans="1:10" x14ac:dyDescent="0.25">
      <c r="A139" s="44" t="s">
        <v>677</v>
      </c>
    </row>
  </sheetData>
  <mergeCells count="19">
    <mergeCell ref="L29:T29"/>
    <mergeCell ref="A1:J1"/>
    <mergeCell ref="A2:J2"/>
    <mergeCell ref="A3:J3"/>
    <mergeCell ref="A4:A7"/>
    <mergeCell ref="B4:B7"/>
    <mergeCell ref="C4:C7"/>
    <mergeCell ref="D4:D7"/>
    <mergeCell ref="E4:E7"/>
    <mergeCell ref="F4:J4"/>
    <mergeCell ref="F5:F7"/>
    <mergeCell ref="E136:F136"/>
    <mergeCell ref="E137:F137"/>
    <mergeCell ref="G5:J5"/>
    <mergeCell ref="G6:G7"/>
    <mergeCell ref="H6:H7"/>
    <mergeCell ref="I6:J6"/>
    <mergeCell ref="E134:F134"/>
    <mergeCell ref="E135:F135"/>
  </mergeCells>
  <pageMargins left="0.70866141732283472" right="0.70866141732283472" top="0.74803149606299213" bottom="0.74803149606299213" header="0.31496062992125984" footer="0.31496062992125984"/>
  <pageSetup paperSize="9" scale="49" fitToHeight="2" orientation="portrait" r:id="rId1"/>
  <rowBreaks count="1" manualBreakCount="1">
    <brk id="87" max="9" man="1"/>
  </rowBreaks>
  <colBreaks count="1" manualBreakCount="1">
    <brk id="10" max="1048575" man="1"/>
  </col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U79"/>
  <sheetViews>
    <sheetView view="pageBreakPreview" topLeftCell="A13" zoomScale="80" zoomScaleNormal="70" zoomScaleSheetLayoutView="80" workbookViewId="0">
      <selection activeCell="Q26" activeCellId="1" sqref="Q22:Q23 Q26"/>
    </sheetView>
  </sheetViews>
  <sheetFormatPr defaultRowHeight="15" x14ac:dyDescent="0.25"/>
  <cols>
    <col min="1" max="1" width="6.7109375" style="213" customWidth="1"/>
    <col min="2" max="2" width="44.7109375" style="213" customWidth="1"/>
    <col min="3" max="3" width="9.140625" style="213"/>
    <col min="4" max="4" width="10.5703125" style="213" customWidth="1"/>
    <col min="5" max="5" width="14.5703125" style="214" customWidth="1"/>
    <col min="6" max="9" width="14.5703125" style="213" customWidth="1"/>
    <col min="10" max="10" width="14.5703125" style="214" customWidth="1"/>
    <col min="11" max="14" width="14.5703125" style="213" customWidth="1"/>
    <col min="15" max="15" width="13.28515625" style="213" customWidth="1"/>
    <col min="16" max="16" width="12.5703125" style="213" customWidth="1"/>
    <col min="17" max="17" width="16.7109375" style="214" customWidth="1"/>
    <col min="18" max="18" width="17.5703125" style="213" customWidth="1"/>
    <col min="19" max="19" width="19.85546875" style="213" customWidth="1"/>
    <col min="20" max="20" width="18.7109375" style="213" customWidth="1"/>
    <col min="21" max="16384" width="9.140625" style="213"/>
  </cols>
  <sheetData>
    <row r="1" spans="1:21" s="212" customFormat="1" ht="24" customHeight="1" x14ac:dyDescent="0.25">
      <c r="B1" s="400" t="s">
        <v>12</v>
      </c>
      <c r="C1" s="400"/>
      <c r="D1" s="400"/>
      <c r="E1" s="400"/>
      <c r="F1" s="400"/>
      <c r="G1" s="400"/>
      <c r="H1" s="400"/>
      <c r="I1" s="400"/>
      <c r="J1" s="400"/>
      <c r="K1" s="400"/>
      <c r="L1" s="400"/>
      <c r="M1" s="400"/>
      <c r="N1" s="400"/>
      <c r="O1" s="400"/>
      <c r="P1" s="400"/>
      <c r="Q1" s="400"/>
      <c r="R1" s="400"/>
    </row>
    <row r="2" spans="1:21" s="212" customFormat="1" ht="24" customHeight="1" x14ac:dyDescent="0.25">
      <c r="B2" s="395" t="s">
        <v>135</v>
      </c>
      <c r="C2" s="395"/>
      <c r="D2" s="395"/>
      <c r="E2" s="395"/>
      <c r="F2" s="395"/>
      <c r="G2" s="395"/>
      <c r="H2" s="395"/>
      <c r="I2" s="395"/>
      <c r="J2" s="395"/>
      <c r="K2" s="395"/>
      <c r="L2" s="395"/>
      <c r="M2" s="395"/>
      <c r="N2" s="395"/>
      <c r="O2" s="395"/>
      <c r="P2" s="395"/>
      <c r="Q2" s="395"/>
      <c r="R2" s="395"/>
    </row>
    <row r="3" spans="1:21" s="212" customFormat="1" ht="18" customHeight="1" x14ac:dyDescent="0.25">
      <c r="A3" s="401" t="s">
        <v>11</v>
      </c>
      <c r="B3" s="401"/>
      <c r="C3" s="402">
        <v>111</v>
      </c>
      <c r="D3" s="402"/>
      <c r="E3" s="402"/>
      <c r="F3" s="402"/>
      <c r="G3" s="402"/>
      <c r="H3" s="402"/>
      <c r="I3" s="402"/>
      <c r="J3" s="402"/>
      <c r="K3" s="402"/>
      <c r="L3" s="402"/>
      <c r="M3" s="402"/>
      <c r="N3" s="402"/>
      <c r="O3" s="402"/>
      <c r="P3" s="402"/>
      <c r="Q3" s="402"/>
      <c r="R3" s="402"/>
    </row>
    <row r="4" spans="1:21" s="212" customFormat="1" ht="24" customHeight="1" x14ac:dyDescent="0.25">
      <c r="A4" s="401" t="s">
        <v>10</v>
      </c>
      <c r="B4" s="401"/>
      <c r="C4" s="403" t="s">
        <v>129</v>
      </c>
      <c r="D4" s="403"/>
      <c r="E4" s="403"/>
      <c r="F4" s="403"/>
      <c r="G4" s="403"/>
      <c r="H4" s="403"/>
      <c r="I4" s="403"/>
      <c r="J4" s="403"/>
      <c r="K4" s="403"/>
      <c r="L4" s="403"/>
      <c r="M4" s="403"/>
      <c r="N4" s="403"/>
      <c r="O4" s="403"/>
      <c r="P4" s="403"/>
      <c r="Q4" s="403"/>
      <c r="R4" s="403"/>
    </row>
    <row r="5" spans="1:21" s="212" customFormat="1" ht="16.5" customHeight="1" x14ac:dyDescent="0.25">
      <c r="B5" s="395" t="s">
        <v>9</v>
      </c>
      <c r="C5" s="395"/>
      <c r="D5" s="395"/>
      <c r="E5" s="395"/>
      <c r="F5" s="395"/>
      <c r="G5" s="395"/>
      <c r="H5" s="395"/>
      <c r="I5" s="395"/>
      <c r="J5" s="395"/>
      <c r="K5" s="395"/>
      <c r="L5" s="395"/>
      <c r="M5" s="395"/>
      <c r="N5" s="395"/>
      <c r="O5" s="395"/>
      <c r="P5" s="395"/>
      <c r="Q5" s="395"/>
      <c r="R5" s="395"/>
    </row>
    <row r="7" spans="1:21" ht="46.5" customHeight="1" x14ac:dyDescent="0.25">
      <c r="A7" s="396" t="s">
        <v>0</v>
      </c>
      <c r="B7" s="396" t="s">
        <v>6</v>
      </c>
      <c r="C7" s="396" t="s">
        <v>120</v>
      </c>
      <c r="D7" s="396" t="s">
        <v>121</v>
      </c>
      <c r="E7" s="392" t="s">
        <v>143</v>
      </c>
      <c r="F7" s="393"/>
      <c r="G7" s="393"/>
      <c r="H7" s="393"/>
      <c r="I7" s="394"/>
      <c r="J7" s="392" t="s">
        <v>144</v>
      </c>
      <c r="K7" s="393"/>
      <c r="L7" s="393"/>
      <c r="M7" s="393"/>
      <c r="N7" s="394"/>
      <c r="O7" s="396" t="s">
        <v>86</v>
      </c>
      <c r="P7" s="396" t="s">
        <v>87</v>
      </c>
      <c r="Q7" s="390" t="s">
        <v>163</v>
      </c>
      <c r="R7" s="388" t="s">
        <v>130</v>
      </c>
      <c r="S7" s="388" t="s">
        <v>131</v>
      </c>
      <c r="T7" s="389" t="s">
        <v>146</v>
      </c>
      <c r="U7" s="215"/>
    </row>
    <row r="8" spans="1:21" ht="15" customHeight="1" x14ac:dyDescent="0.25">
      <c r="A8" s="397"/>
      <c r="B8" s="397"/>
      <c r="C8" s="397"/>
      <c r="D8" s="397"/>
      <c r="E8" s="390" t="s">
        <v>2</v>
      </c>
      <c r="F8" s="392" t="s">
        <v>1</v>
      </c>
      <c r="G8" s="393"/>
      <c r="H8" s="393"/>
      <c r="I8" s="394"/>
      <c r="J8" s="390" t="s">
        <v>2</v>
      </c>
      <c r="K8" s="392" t="s">
        <v>1</v>
      </c>
      <c r="L8" s="393"/>
      <c r="M8" s="393"/>
      <c r="N8" s="394"/>
      <c r="O8" s="397"/>
      <c r="P8" s="397"/>
      <c r="Q8" s="399"/>
      <c r="R8" s="388"/>
      <c r="S8" s="388"/>
      <c r="T8" s="389"/>
      <c r="U8" s="215"/>
    </row>
    <row r="9" spans="1:21" ht="45" customHeight="1" x14ac:dyDescent="0.25">
      <c r="A9" s="398"/>
      <c r="B9" s="398"/>
      <c r="C9" s="398"/>
      <c r="D9" s="398"/>
      <c r="E9" s="391"/>
      <c r="F9" s="294" t="s">
        <v>3</v>
      </c>
      <c r="G9" s="294" t="s">
        <v>147</v>
      </c>
      <c r="H9" s="294" t="s">
        <v>4</v>
      </c>
      <c r="I9" s="294" t="s">
        <v>5</v>
      </c>
      <c r="J9" s="391"/>
      <c r="K9" s="294" t="s">
        <v>3</v>
      </c>
      <c r="L9" s="294" t="s">
        <v>147</v>
      </c>
      <c r="M9" s="294" t="s">
        <v>4</v>
      </c>
      <c r="N9" s="294" t="s">
        <v>5</v>
      </c>
      <c r="O9" s="398"/>
      <c r="P9" s="398"/>
      <c r="Q9" s="391"/>
      <c r="R9" s="388"/>
      <c r="S9" s="388"/>
      <c r="T9" s="389"/>
      <c r="U9" s="215"/>
    </row>
    <row r="10" spans="1:21" x14ac:dyDescent="0.25">
      <c r="A10" s="217">
        <v>1</v>
      </c>
      <c r="B10" s="217">
        <f>A10+1</f>
        <v>2</v>
      </c>
      <c r="C10" s="217">
        <f t="shared" ref="C10:T10" si="0">B10+1</f>
        <v>3</v>
      </c>
      <c r="D10" s="217">
        <f t="shared" si="0"/>
        <v>4</v>
      </c>
      <c r="E10" s="218">
        <v>5</v>
      </c>
      <c r="F10" s="217">
        <f t="shared" si="0"/>
        <v>6</v>
      </c>
      <c r="G10" s="217">
        <v>7</v>
      </c>
      <c r="H10" s="217">
        <v>8</v>
      </c>
      <c r="I10" s="217">
        <f t="shared" si="0"/>
        <v>9</v>
      </c>
      <c r="J10" s="218">
        <f t="shared" si="0"/>
        <v>10</v>
      </c>
      <c r="K10" s="217">
        <f t="shared" si="0"/>
        <v>11</v>
      </c>
      <c r="L10" s="217">
        <v>12</v>
      </c>
      <c r="M10" s="217">
        <v>13</v>
      </c>
      <c r="N10" s="217">
        <f t="shared" si="0"/>
        <v>14</v>
      </c>
      <c r="O10" s="217">
        <f>N10+1</f>
        <v>15</v>
      </c>
      <c r="P10" s="217">
        <f t="shared" si="0"/>
        <v>16</v>
      </c>
      <c r="Q10" s="218">
        <f t="shared" si="0"/>
        <v>17</v>
      </c>
      <c r="R10" s="217">
        <f t="shared" si="0"/>
        <v>18</v>
      </c>
      <c r="S10" s="217">
        <f t="shared" si="0"/>
        <v>19</v>
      </c>
      <c r="T10" s="217">
        <f t="shared" si="0"/>
        <v>20</v>
      </c>
    </row>
    <row r="11" spans="1:21" x14ac:dyDescent="0.25">
      <c r="A11" s="217">
        <v>1</v>
      </c>
      <c r="B11" s="223" t="s">
        <v>627</v>
      </c>
      <c r="C11" s="219">
        <v>1</v>
      </c>
      <c r="D11" s="220">
        <v>1</v>
      </c>
      <c r="E11" s="221">
        <f>SUM(F11:I11)</f>
        <v>67040</v>
      </c>
      <c r="F11" s="219">
        <v>27040</v>
      </c>
      <c r="G11" s="219"/>
      <c r="H11" s="219">
        <v>15000</v>
      </c>
      <c r="I11" s="219">
        <v>25000</v>
      </c>
      <c r="J11" s="221">
        <f>SUM(K11:N11)</f>
        <v>13000</v>
      </c>
      <c r="K11" s="219"/>
      <c r="L11" s="219"/>
      <c r="M11" s="219"/>
      <c r="N11" s="219">
        <v>13000</v>
      </c>
      <c r="O11" s="219"/>
      <c r="P11" s="219">
        <v>2.2000000000000002</v>
      </c>
      <c r="Q11" s="221">
        <f>ROUND((D11*(E11+J11)*(1+O11/100)*P11*12)/100,0)*100</f>
        <v>2113100</v>
      </c>
      <c r="R11" s="219">
        <f>Q11/C11/12</f>
        <v>176091.66666666666</v>
      </c>
      <c r="S11" s="219">
        <f>Q11/D11/12</f>
        <v>176091.66666666666</v>
      </c>
      <c r="T11" s="217"/>
    </row>
    <row r="12" spans="1:21" ht="30" x14ac:dyDescent="0.25">
      <c r="A12" s="217">
        <v>2</v>
      </c>
      <c r="B12" s="224" t="s">
        <v>628</v>
      </c>
      <c r="C12" s="219">
        <v>1</v>
      </c>
      <c r="D12" s="220">
        <v>1</v>
      </c>
      <c r="E12" s="221">
        <f>SUM(F12:I12)</f>
        <v>38580</v>
      </c>
      <c r="F12" s="219">
        <v>20280</v>
      </c>
      <c r="G12" s="219"/>
      <c r="H12" s="219">
        <v>7500</v>
      </c>
      <c r="I12" s="219">
        <v>10800</v>
      </c>
      <c r="J12" s="221">
        <f>SUM(K12:N12)</f>
        <v>15000</v>
      </c>
      <c r="K12" s="219"/>
      <c r="L12" s="219"/>
      <c r="M12" s="219"/>
      <c r="N12" s="219">
        <v>15000</v>
      </c>
      <c r="O12" s="219"/>
      <c r="P12" s="219">
        <v>2.2000000000000002</v>
      </c>
      <c r="Q12" s="221">
        <f>(ROUND((D12*(E12+J12)*(1+O12/100)*P12*12)/100,0)*100)</f>
        <v>1414500</v>
      </c>
      <c r="R12" s="219">
        <f>Q12/C12/12</f>
        <v>117875</v>
      </c>
      <c r="S12" s="219">
        <f>Q12/D12/12</f>
        <v>117875</v>
      </c>
      <c r="T12" s="217"/>
    </row>
    <row r="13" spans="1:21" x14ac:dyDescent="0.25">
      <c r="A13" s="217">
        <v>3</v>
      </c>
      <c r="B13" s="223" t="s">
        <v>629</v>
      </c>
      <c r="C13" s="219">
        <v>1</v>
      </c>
      <c r="D13" s="220">
        <v>1</v>
      </c>
      <c r="E13" s="221">
        <f>SUM(F13:I13)</f>
        <v>33030</v>
      </c>
      <c r="F13" s="219">
        <v>20280</v>
      </c>
      <c r="G13" s="219"/>
      <c r="H13" s="219">
        <v>5500</v>
      </c>
      <c r="I13" s="219">
        <v>7250</v>
      </c>
      <c r="J13" s="221">
        <f>SUM(K13:N13)</f>
        <v>13000</v>
      </c>
      <c r="K13" s="219"/>
      <c r="L13" s="219"/>
      <c r="M13" s="219"/>
      <c r="N13" s="219">
        <v>13000</v>
      </c>
      <c r="O13" s="219"/>
      <c r="P13" s="219">
        <v>2.2000000000000002</v>
      </c>
      <c r="Q13" s="221">
        <f>ROUND((D13*(E13+J13)*(1+O13/100)*P13*12)/100,0)*100</f>
        <v>1215200</v>
      </c>
      <c r="R13" s="219">
        <f>Q13/C13/12</f>
        <v>101266.66666666667</v>
      </c>
      <c r="S13" s="219">
        <f>Q13/D13/12</f>
        <v>101266.66666666667</v>
      </c>
      <c r="T13" s="217"/>
    </row>
    <row r="14" spans="1:21" s="214" customFormat="1" ht="34.5" customHeight="1" x14ac:dyDescent="0.2">
      <c r="A14" s="380" t="s">
        <v>123</v>
      </c>
      <c r="B14" s="381"/>
      <c r="C14" s="221">
        <f>SUM(C11:C13)</f>
        <v>3</v>
      </c>
      <c r="D14" s="222">
        <f>SUM(D11:D13)</f>
        <v>3</v>
      </c>
      <c r="E14" s="221" t="s">
        <v>8</v>
      </c>
      <c r="F14" s="221" t="s">
        <v>8</v>
      </c>
      <c r="G14" s="221" t="s">
        <v>8</v>
      </c>
      <c r="H14" s="221" t="s">
        <v>8</v>
      </c>
      <c r="I14" s="221" t="s">
        <v>8</v>
      </c>
      <c r="J14" s="221" t="s">
        <v>8</v>
      </c>
      <c r="K14" s="221" t="s">
        <v>8</v>
      </c>
      <c r="L14" s="221" t="s">
        <v>8</v>
      </c>
      <c r="M14" s="221" t="s">
        <v>8</v>
      </c>
      <c r="N14" s="221" t="s">
        <v>8</v>
      </c>
      <c r="O14" s="221" t="s">
        <v>8</v>
      </c>
      <c r="P14" s="221" t="s">
        <v>8</v>
      </c>
      <c r="Q14" s="221">
        <f>SUM(Q11:Q13)</f>
        <v>4742800</v>
      </c>
      <c r="R14" s="221" t="s">
        <v>8</v>
      </c>
      <c r="S14" s="221" t="s">
        <v>8</v>
      </c>
      <c r="T14" s="218" t="s">
        <v>8</v>
      </c>
    </row>
    <row r="15" spans="1:21" x14ac:dyDescent="0.25">
      <c r="A15" s="217">
        <v>1</v>
      </c>
      <c r="B15" s="224" t="s">
        <v>630</v>
      </c>
      <c r="C15" s="219">
        <v>1</v>
      </c>
      <c r="D15" s="220">
        <v>1</v>
      </c>
      <c r="E15" s="221">
        <f t="shared" ref="E15:E20" si="1">SUM(F15:I15)</f>
        <v>18308</v>
      </c>
      <c r="F15" s="219">
        <v>9408</v>
      </c>
      <c r="G15" s="219"/>
      <c r="H15" s="219">
        <v>2200</v>
      </c>
      <c r="I15" s="219">
        <v>6700</v>
      </c>
      <c r="J15" s="221">
        <f t="shared" ref="J15:J20" si="2">SUM(K15:N15)</f>
        <v>4200</v>
      </c>
      <c r="K15" s="219"/>
      <c r="L15" s="219"/>
      <c r="M15" s="219"/>
      <c r="N15" s="219">
        <v>4200</v>
      </c>
      <c r="O15" s="219"/>
      <c r="P15" s="219">
        <v>2.2000000000000002</v>
      </c>
      <c r="Q15" s="221">
        <f t="shared" ref="Q15:Q20" si="3">ROUND((D15*(E15+J15)*(1+O15/100)*P15*12)/100,0)*100</f>
        <v>594200</v>
      </c>
      <c r="R15" s="219">
        <f t="shared" ref="R15:R20" si="4">Q15/C15/12</f>
        <v>49516.666666666664</v>
      </c>
      <c r="S15" s="219">
        <f t="shared" ref="S15:S20" si="5">Q15/D15/12</f>
        <v>49516.666666666664</v>
      </c>
      <c r="T15" s="217"/>
    </row>
    <row r="16" spans="1:21" x14ac:dyDescent="0.25">
      <c r="A16" s="217">
        <v>2</v>
      </c>
      <c r="B16" s="224" t="s">
        <v>631</v>
      </c>
      <c r="C16" s="219">
        <v>1</v>
      </c>
      <c r="D16" s="220">
        <v>1</v>
      </c>
      <c r="E16" s="221">
        <f t="shared" si="1"/>
        <v>18308</v>
      </c>
      <c r="F16" s="219">
        <v>9408</v>
      </c>
      <c r="G16" s="219"/>
      <c r="H16" s="219">
        <v>2200</v>
      </c>
      <c r="I16" s="219">
        <v>6700</v>
      </c>
      <c r="J16" s="221">
        <f t="shared" si="2"/>
        <v>4200</v>
      </c>
      <c r="K16" s="219"/>
      <c r="L16" s="219"/>
      <c r="M16" s="219"/>
      <c r="N16" s="219">
        <v>4200</v>
      </c>
      <c r="O16" s="219"/>
      <c r="P16" s="219">
        <v>2.2000000000000002</v>
      </c>
      <c r="Q16" s="221">
        <f t="shared" si="3"/>
        <v>594200</v>
      </c>
      <c r="R16" s="219">
        <f t="shared" si="4"/>
        <v>49516.666666666664</v>
      </c>
      <c r="S16" s="219">
        <f t="shared" si="5"/>
        <v>49516.666666666664</v>
      </c>
      <c r="T16" s="217"/>
    </row>
    <row r="17" spans="1:20" x14ac:dyDescent="0.25">
      <c r="A17" s="217">
        <v>3</v>
      </c>
      <c r="B17" s="224" t="s">
        <v>632</v>
      </c>
      <c r="C17" s="219">
        <v>1</v>
      </c>
      <c r="D17" s="220">
        <v>1</v>
      </c>
      <c r="E17" s="221">
        <f t="shared" si="1"/>
        <v>18108</v>
      </c>
      <c r="F17" s="219">
        <v>9408</v>
      </c>
      <c r="G17" s="219"/>
      <c r="H17" s="219">
        <v>2000</v>
      </c>
      <c r="I17" s="219">
        <v>6700</v>
      </c>
      <c r="J17" s="221">
        <f t="shared" si="2"/>
        <v>3000</v>
      </c>
      <c r="K17" s="219"/>
      <c r="L17" s="219"/>
      <c r="M17" s="219"/>
      <c r="N17" s="219">
        <v>3000</v>
      </c>
      <c r="O17" s="219"/>
      <c r="P17" s="219">
        <v>2.2000000000000002</v>
      </c>
      <c r="Q17" s="221">
        <f t="shared" si="3"/>
        <v>557300</v>
      </c>
      <c r="R17" s="219">
        <f t="shared" si="4"/>
        <v>46441.666666666664</v>
      </c>
      <c r="S17" s="219">
        <f t="shared" si="5"/>
        <v>46441.666666666664</v>
      </c>
      <c r="T17" s="217"/>
    </row>
    <row r="18" spans="1:20" x14ac:dyDescent="0.25">
      <c r="A18" s="217">
        <v>4</v>
      </c>
      <c r="B18" s="224" t="s">
        <v>633</v>
      </c>
      <c r="C18" s="219">
        <v>0.5</v>
      </c>
      <c r="D18" s="220">
        <v>0.5</v>
      </c>
      <c r="E18" s="221">
        <f t="shared" si="1"/>
        <v>16853</v>
      </c>
      <c r="F18" s="219">
        <v>9408</v>
      </c>
      <c r="G18" s="219"/>
      <c r="H18" s="219">
        <v>1945</v>
      </c>
      <c r="I18" s="219">
        <v>5500</v>
      </c>
      <c r="J18" s="221">
        <f t="shared" si="2"/>
        <v>2900</v>
      </c>
      <c r="K18" s="219"/>
      <c r="L18" s="219"/>
      <c r="M18" s="219"/>
      <c r="N18" s="219">
        <v>2900</v>
      </c>
      <c r="O18" s="219"/>
      <c r="P18" s="219">
        <v>2.2000000000000002</v>
      </c>
      <c r="Q18" s="221">
        <f t="shared" si="3"/>
        <v>260700</v>
      </c>
      <c r="R18" s="219">
        <f t="shared" si="4"/>
        <v>43450</v>
      </c>
      <c r="S18" s="219">
        <f t="shared" si="5"/>
        <v>43450</v>
      </c>
      <c r="T18" s="217"/>
    </row>
    <row r="19" spans="1:20" ht="31.5" customHeight="1" x14ac:dyDescent="0.25">
      <c r="A19" s="217">
        <v>5</v>
      </c>
      <c r="B19" s="224" t="s">
        <v>634</v>
      </c>
      <c r="C19" s="219">
        <v>1</v>
      </c>
      <c r="D19" s="220">
        <v>1</v>
      </c>
      <c r="E19" s="221">
        <f t="shared" si="1"/>
        <v>19108</v>
      </c>
      <c r="F19" s="219">
        <v>9408</v>
      </c>
      <c r="G19" s="219"/>
      <c r="H19" s="219">
        <v>2500</v>
      </c>
      <c r="I19" s="219">
        <v>7200</v>
      </c>
      <c r="J19" s="221">
        <f t="shared" si="2"/>
        <v>2500</v>
      </c>
      <c r="K19" s="219"/>
      <c r="L19" s="219"/>
      <c r="M19" s="219"/>
      <c r="N19" s="219">
        <v>2500</v>
      </c>
      <c r="O19" s="219"/>
      <c r="P19" s="219">
        <v>2.2000000000000002</v>
      </c>
      <c r="Q19" s="221">
        <f t="shared" si="3"/>
        <v>570500</v>
      </c>
      <c r="R19" s="219">
        <f t="shared" si="4"/>
        <v>47541.666666666664</v>
      </c>
      <c r="S19" s="219">
        <f t="shared" si="5"/>
        <v>47541.666666666664</v>
      </c>
      <c r="T19" s="217"/>
    </row>
    <row r="20" spans="1:20" x14ac:dyDescent="0.25">
      <c r="A20" s="217">
        <v>6</v>
      </c>
      <c r="B20" s="224" t="s">
        <v>635</v>
      </c>
      <c r="C20" s="219">
        <v>1</v>
      </c>
      <c r="D20" s="220">
        <v>1</v>
      </c>
      <c r="E20" s="221">
        <f t="shared" si="1"/>
        <v>23108</v>
      </c>
      <c r="F20" s="219">
        <v>9408</v>
      </c>
      <c r="G20" s="219"/>
      <c r="H20" s="219">
        <v>3900</v>
      </c>
      <c r="I20" s="219">
        <v>9800</v>
      </c>
      <c r="J20" s="221">
        <f t="shared" si="2"/>
        <v>3000</v>
      </c>
      <c r="K20" s="219"/>
      <c r="L20" s="219"/>
      <c r="M20" s="219"/>
      <c r="N20" s="219">
        <v>3000</v>
      </c>
      <c r="O20" s="219"/>
      <c r="P20" s="219">
        <v>2.2000000000000002</v>
      </c>
      <c r="Q20" s="221">
        <f t="shared" si="3"/>
        <v>689300</v>
      </c>
      <c r="R20" s="219">
        <f t="shared" si="4"/>
        <v>57441.666666666664</v>
      </c>
      <c r="S20" s="219">
        <f t="shared" si="5"/>
        <v>57441.666666666664</v>
      </c>
      <c r="T20" s="217"/>
    </row>
    <row r="21" spans="1:20" s="214" customFormat="1" ht="34.5" customHeight="1" x14ac:dyDescent="0.2">
      <c r="A21" s="380" t="s">
        <v>124</v>
      </c>
      <c r="B21" s="381"/>
      <c r="C21" s="221">
        <f>SUM(C15:C20)</f>
        <v>5.5</v>
      </c>
      <c r="D21" s="222">
        <f>SUM(D15:D20)</f>
        <v>5.5</v>
      </c>
      <c r="E21" s="221" t="s">
        <v>8</v>
      </c>
      <c r="F21" s="221" t="s">
        <v>8</v>
      </c>
      <c r="G21" s="221" t="s">
        <v>8</v>
      </c>
      <c r="H21" s="221" t="s">
        <v>8</v>
      </c>
      <c r="I21" s="221" t="s">
        <v>8</v>
      </c>
      <c r="J21" s="221" t="s">
        <v>8</v>
      </c>
      <c r="K21" s="221" t="s">
        <v>8</v>
      </c>
      <c r="L21" s="221" t="s">
        <v>8</v>
      </c>
      <c r="M21" s="221" t="s">
        <v>8</v>
      </c>
      <c r="N21" s="221" t="s">
        <v>8</v>
      </c>
      <c r="O21" s="221" t="s">
        <v>8</v>
      </c>
      <c r="P21" s="221" t="s">
        <v>8</v>
      </c>
      <c r="Q21" s="221">
        <f>SUM(Q15:Q20)</f>
        <v>3266200</v>
      </c>
      <c r="R21" s="221" t="s">
        <v>8</v>
      </c>
      <c r="S21" s="221" t="s">
        <v>8</v>
      </c>
      <c r="T21" s="218" t="s">
        <v>8</v>
      </c>
    </row>
    <row r="22" spans="1:20" x14ac:dyDescent="0.25">
      <c r="A22" s="217">
        <v>1</v>
      </c>
      <c r="B22" s="223" t="s">
        <v>636</v>
      </c>
      <c r="C22" s="219">
        <v>17.82</v>
      </c>
      <c r="D22" s="219">
        <v>11.6</v>
      </c>
      <c r="E22" s="221">
        <f t="shared" ref="E22:E30" si="6">SUM(F22:I22)</f>
        <v>16176</v>
      </c>
      <c r="F22" s="219">
        <v>8176</v>
      </c>
      <c r="G22" s="219"/>
      <c r="H22" s="219">
        <v>2500</v>
      </c>
      <c r="I22" s="219">
        <v>5500</v>
      </c>
      <c r="J22" s="221">
        <f t="shared" ref="J22:J30" si="7">SUM(K22:N22)</f>
        <v>3400</v>
      </c>
      <c r="K22" s="219"/>
      <c r="L22" s="219"/>
      <c r="M22" s="219"/>
      <c r="N22" s="219">
        <v>3400</v>
      </c>
      <c r="O22" s="219"/>
      <c r="P22" s="219">
        <v>2.2000000000000002</v>
      </c>
      <c r="Q22" s="221">
        <f t="shared" ref="Q22:Q30" si="8">ROUND((D22*(E22+J22)*(1+O22/100)*P22*12)/100,0)*100</f>
        <v>5995000</v>
      </c>
      <c r="R22" s="219">
        <f t="shared" ref="R22:R30" si="9">Q22/C22/12</f>
        <v>28034.979423868313</v>
      </c>
      <c r="S22" s="219">
        <f t="shared" ref="S22:S30" si="10">Q22/D22/12</f>
        <v>43067.528735632186</v>
      </c>
      <c r="T22" s="217"/>
    </row>
    <row r="23" spans="1:20" x14ac:dyDescent="0.25">
      <c r="A23" s="217">
        <v>2</v>
      </c>
      <c r="B23" s="223" t="s">
        <v>636</v>
      </c>
      <c r="C23" s="219">
        <v>3.4</v>
      </c>
      <c r="D23" s="220">
        <v>3.4</v>
      </c>
      <c r="E23" s="221">
        <f t="shared" si="6"/>
        <v>16176</v>
      </c>
      <c r="F23" s="219">
        <v>8176</v>
      </c>
      <c r="G23" s="219"/>
      <c r="H23" s="219">
        <v>2500</v>
      </c>
      <c r="I23" s="219">
        <v>5500</v>
      </c>
      <c r="J23" s="221">
        <f t="shared" si="7"/>
        <v>3430</v>
      </c>
      <c r="K23" s="219"/>
      <c r="L23" s="219"/>
      <c r="M23" s="219"/>
      <c r="N23" s="219">
        <v>3430</v>
      </c>
      <c r="O23" s="219"/>
      <c r="P23" s="219">
        <v>2.2000000000000002</v>
      </c>
      <c r="Q23" s="221">
        <f>ROUND((D23*(E23+J23)*(1+O23/100)*P23*12)/100,0)*100</f>
        <v>1759800</v>
      </c>
      <c r="R23" s="219">
        <f t="shared" si="9"/>
        <v>43132.352941176468</v>
      </c>
      <c r="S23" s="219">
        <f t="shared" si="10"/>
        <v>43132.352941176468</v>
      </c>
      <c r="T23" s="217"/>
    </row>
    <row r="24" spans="1:20" ht="30" x14ac:dyDescent="0.25">
      <c r="A24" s="217">
        <v>3</v>
      </c>
      <c r="B24" s="224" t="s">
        <v>637</v>
      </c>
      <c r="C24" s="219">
        <v>1</v>
      </c>
      <c r="D24" s="220">
        <v>1</v>
      </c>
      <c r="E24" s="221">
        <f t="shared" si="6"/>
        <v>16876</v>
      </c>
      <c r="F24" s="219">
        <v>8176</v>
      </c>
      <c r="G24" s="219"/>
      <c r="H24" s="219">
        <v>4950</v>
      </c>
      <c r="I24" s="219">
        <v>3750</v>
      </c>
      <c r="J24" s="221">
        <f t="shared" si="7"/>
        <v>0</v>
      </c>
      <c r="K24" s="219"/>
      <c r="L24" s="219"/>
      <c r="M24" s="219"/>
      <c r="N24" s="219"/>
      <c r="O24" s="219"/>
      <c r="P24" s="219">
        <v>2.2000000000000002</v>
      </c>
      <c r="Q24" s="221">
        <f>(ROUND((D24*(E24+J24)*(1+O24/100)*P24*12)/100,0)*100)</f>
        <v>445500</v>
      </c>
      <c r="R24" s="219">
        <f t="shared" si="9"/>
        <v>37125</v>
      </c>
      <c r="S24" s="219">
        <f t="shared" si="10"/>
        <v>37125</v>
      </c>
      <c r="T24" s="217"/>
    </row>
    <row r="25" spans="1:20" x14ac:dyDescent="0.25">
      <c r="A25" s="217">
        <v>4</v>
      </c>
      <c r="B25" s="225" t="s">
        <v>638</v>
      </c>
      <c r="C25" s="219">
        <v>1.8</v>
      </c>
      <c r="D25" s="219">
        <v>1.8</v>
      </c>
      <c r="E25" s="221">
        <f t="shared" si="6"/>
        <v>16516</v>
      </c>
      <c r="F25" s="219">
        <v>7516</v>
      </c>
      <c r="G25" s="219"/>
      <c r="H25" s="219">
        <v>4500</v>
      </c>
      <c r="I25" s="219">
        <v>4500</v>
      </c>
      <c r="J25" s="221">
        <f t="shared" si="7"/>
        <v>0</v>
      </c>
      <c r="K25" s="219"/>
      <c r="L25" s="219"/>
      <c r="M25" s="219"/>
      <c r="N25" s="219"/>
      <c r="O25" s="219"/>
      <c r="P25" s="219">
        <v>2.2000000000000002</v>
      </c>
      <c r="Q25" s="221">
        <f t="shared" si="8"/>
        <v>784800</v>
      </c>
      <c r="R25" s="219">
        <f t="shared" si="9"/>
        <v>36333.333333333336</v>
      </c>
      <c r="S25" s="219">
        <f t="shared" si="10"/>
        <v>36333.333333333336</v>
      </c>
      <c r="T25" s="217"/>
    </row>
    <row r="26" spans="1:20" x14ac:dyDescent="0.25">
      <c r="A26" s="217">
        <v>5</v>
      </c>
      <c r="B26" s="225" t="s">
        <v>639</v>
      </c>
      <c r="C26" s="219">
        <v>18.7</v>
      </c>
      <c r="D26" s="219">
        <v>12.6</v>
      </c>
      <c r="E26" s="221">
        <f t="shared" si="6"/>
        <v>18516</v>
      </c>
      <c r="F26" s="219">
        <v>7516</v>
      </c>
      <c r="G26" s="219"/>
      <c r="H26" s="219">
        <v>5000</v>
      </c>
      <c r="I26" s="219">
        <v>6000</v>
      </c>
      <c r="J26" s="221">
        <f t="shared" si="7"/>
        <v>3595</v>
      </c>
      <c r="K26" s="219"/>
      <c r="L26" s="219"/>
      <c r="M26" s="219"/>
      <c r="N26" s="219">
        <v>3595</v>
      </c>
      <c r="O26" s="219"/>
      <c r="P26" s="219">
        <v>2.2000000000000002</v>
      </c>
      <c r="Q26" s="221">
        <f t="shared" si="8"/>
        <v>7355000</v>
      </c>
      <c r="R26" s="219">
        <f t="shared" si="9"/>
        <v>32776.292335115868</v>
      </c>
      <c r="S26" s="219">
        <f t="shared" si="10"/>
        <v>48644.179894179892</v>
      </c>
      <c r="T26" s="217"/>
    </row>
    <row r="27" spans="1:20" x14ac:dyDescent="0.25">
      <c r="A27" s="217">
        <v>6</v>
      </c>
      <c r="B27" s="225" t="s">
        <v>640</v>
      </c>
      <c r="C27" s="219">
        <v>2</v>
      </c>
      <c r="D27" s="220">
        <v>2</v>
      </c>
      <c r="E27" s="221">
        <f t="shared" si="6"/>
        <v>16516</v>
      </c>
      <c r="F27" s="219">
        <v>7516</v>
      </c>
      <c r="G27" s="219"/>
      <c r="H27" s="219">
        <v>4000</v>
      </c>
      <c r="I27" s="219">
        <v>5000</v>
      </c>
      <c r="J27" s="221">
        <f t="shared" si="7"/>
        <v>0</v>
      </c>
      <c r="K27" s="219"/>
      <c r="L27" s="219"/>
      <c r="M27" s="219"/>
      <c r="N27" s="219"/>
      <c r="O27" s="219"/>
      <c r="P27" s="219">
        <v>2.2000000000000002</v>
      </c>
      <c r="Q27" s="221">
        <f t="shared" si="8"/>
        <v>872000</v>
      </c>
      <c r="R27" s="219">
        <f t="shared" si="9"/>
        <v>36333.333333333336</v>
      </c>
      <c r="S27" s="219">
        <f t="shared" si="10"/>
        <v>36333.333333333336</v>
      </c>
      <c r="T27" s="217"/>
    </row>
    <row r="28" spans="1:20" x14ac:dyDescent="0.25">
      <c r="A28" s="217">
        <v>7</v>
      </c>
      <c r="B28" s="225" t="s">
        <v>641</v>
      </c>
      <c r="C28" s="219">
        <v>1</v>
      </c>
      <c r="D28" s="220">
        <v>1</v>
      </c>
      <c r="E28" s="221">
        <f t="shared" si="6"/>
        <v>16916</v>
      </c>
      <c r="F28" s="219">
        <v>7516</v>
      </c>
      <c r="G28" s="219"/>
      <c r="H28" s="219">
        <v>5200</v>
      </c>
      <c r="I28" s="219">
        <v>4200</v>
      </c>
      <c r="J28" s="221">
        <f t="shared" si="7"/>
        <v>0</v>
      </c>
      <c r="K28" s="219"/>
      <c r="L28" s="219"/>
      <c r="M28" s="219"/>
      <c r="N28" s="219"/>
      <c r="O28" s="219"/>
      <c r="P28" s="219">
        <v>2.2000000000000002</v>
      </c>
      <c r="Q28" s="221">
        <f t="shared" si="8"/>
        <v>446600</v>
      </c>
      <c r="R28" s="219">
        <f t="shared" si="9"/>
        <v>37216.666666666664</v>
      </c>
      <c r="S28" s="219">
        <f t="shared" si="10"/>
        <v>37216.666666666664</v>
      </c>
      <c r="T28" s="217"/>
    </row>
    <row r="29" spans="1:20" x14ac:dyDescent="0.25">
      <c r="A29" s="217">
        <v>8</v>
      </c>
      <c r="B29" s="225" t="s">
        <v>642</v>
      </c>
      <c r="C29" s="219">
        <v>0.5</v>
      </c>
      <c r="D29" s="220">
        <v>0.3</v>
      </c>
      <c r="E29" s="221">
        <f t="shared" si="6"/>
        <v>16260</v>
      </c>
      <c r="F29" s="219">
        <v>7060</v>
      </c>
      <c r="G29" s="219"/>
      <c r="H29" s="219">
        <v>2500</v>
      </c>
      <c r="I29" s="219">
        <v>6700</v>
      </c>
      <c r="J29" s="221">
        <f t="shared" si="7"/>
        <v>0</v>
      </c>
      <c r="K29" s="219"/>
      <c r="L29" s="219"/>
      <c r="M29" s="219"/>
      <c r="N29" s="219"/>
      <c r="O29" s="219"/>
      <c r="P29" s="219">
        <v>2.2000000000000002</v>
      </c>
      <c r="Q29" s="221">
        <f t="shared" si="8"/>
        <v>128800</v>
      </c>
      <c r="R29" s="219">
        <f t="shared" si="9"/>
        <v>21466.666666666668</v>
      </c>
      <c r="S29" s="219">
        <f t="shared" si="10"/>
        <v>35777.777777777781</v>
      </c>
      <c r="T29" s="217"/>
    </row>
    <row r="30" spans="1:20" x14ac:dyDescent="0.25">
      <c r="A30" s="217">
        <v>9</v>
      </c>
      <c r="B30" s="225" t="s">
        <v>643</v>
      </c>
      <c r="C30" s="219">
        <v>1</v>
      </c>
      <c r="D30" s="220">
        <v>1</v>
      </c>
      <c r="E30" s="221">
        <f t="shared" si="6"/>
        <v>16660</v>
      </c>
      <c r="F30" s="219">
        <v>7060</v>
      </c>
      <c r="G30" s="219"/>
      <c r="H30" s="219">
        <v>3800</v>
      </c>
      <c r="I30" s="219">
        <v>5800</v>
      </c>
      <c r="J30" s="221">
        <f t="shared" si="7"/>
        <v>0</v>
      </c>
      <c r="K30" s="219"/>
      <c r="L30" s="219"/>
      <c r="M30" s="219"/>
      <c r="N30" s="219"/>
      <c r="O30" s="219"/>
      <c r="P30" s="219">
        <v>2.2000000000000002</v>
      </c>
      <c r="Q30" s="221">
        <f t="shared" si="8"/>
        <v>439800</v>
      </c>
      <c r="R30" s="219">
        <f t="shared" si="9"/>
        <v>36650</v>
      </c>
      <c r="S30" s="219">
        <f t="shared" si="10"/>
        <v>36650</v>
      </c>
      <c r="T30" s="217"/>
    </row>
    <row r="31" spans="1:20" s="214" customFormat="1" ht="34.5" customHeight="1" x14ac:dyDescent="0.2">
      <c r="A31" s="380" t="s">
        <v>125</v>
      </c>
      <c r="B31" s="381"/>
      <c r="C31" s="221">
        <f>SUM(C22:C30)</f>
        <v>47.22</v>
      </c>
      <c r="D31" s="222">
        <f>SUM(D22:D30)</f>
        <v>34.699999999999996</v>
      </c>
      <c r="E31" s="221" t="s">
        <v>8</v>
      </c>
      <c r="F31" s="221" t="s">
        <v>8</v>
      </c>
      <c r="G31" s="221" t="s">
        <v>8</v>
      </c>
      <c r="H31" s="221" t="s">
        <v>8</v>
      </c>
      <c r="I31" s="221" t="s">
        <v>8</v>
      </c>
      <c r="J31" s="221" t="s">
        <v>8</v>
      </c>
      <c r="K31" s="221" t="s">
        <v>8</v>
      </c>
      <c r="L31" s="221" t="s">
        <v>8</v>
      </c>
      <c r="M31" s="221" t="s">
        <v>8</v>
      </c>
      <c r="N31" s="221" t="s">
        <v>8</v>
      </c>
      <c r="O31" s="221" t="s">
        <v>8</v>
      </c>
      <c r="P31" s="221" t="s">
        <v>8</v>
      </c>
      <c r="Q31" s="221">
        <f>SUM(Q22:Q30)</f>
        <v>18227300</v>
      </c>
      <c r="R31" s="221" t="s">
        <v>8</v>
      </c>
      <c r="S31" s="221" t="s">
        <v>8</v>
      </c>
      <c r="T31" s="218" t="s">
        <v>8</v>
      </c>
    </row>
    <row r="32" spans="1:20" s="214" customFormat="1" ht="42.75" customHeight="1" x14ac:dyDescent="0.2">
      <c r="A32" s="380" t="s">
        <v>164</v>
      </c>
      <c r="B32" s="381"/>
      <c r="C32" s="221">
        <f>C22+C23+C26</f>
        <v>39.92</v>
      </c>
      <c r="D32" s="221">
        <f>D22+D23+D26</f>
        <v>27.6</v>
      </c>
      <c r="E32" s="221">
        <f>E22+E23+E26</f>
        <v>50868</v>
      </c>
      <c r="F32" s="221">
        <f>F22+F23+F26</f>
        <v>23868</v>
      </c>
      <c r="G32" s="221"/>
      <c r="H32" s="221">
        <f>H22+H23+H26</f>
        <v>10000</v>
      </c>
      <c r="I32" s="221">
        <f>I22+I23+I26</f>
        <v>17000</v>
      </c>
      <c r="J32" s="221">
        <f>J22+J23+J26</f>
        <v>10425</v>
      </c>
      <c r="K32" s="221"/>
      <c r="L32" s="221"/>
      <c r="M32" s="221"/>
      <c r="N32" s="221">
        <f>N22+N23+N26</f>
        <v>10425</v>
      </c>
      <c r="O32" s="221"/>
      <c r="P32" s="221">
        <v>2.2000000000000002</v>
      </c>
      <c r="Q32" s="221">
        <f>Q22+Q23+Q26</f>
        <v>15109800</v>
      </c>
      <c r="R32" s="221">
        <f t="shared" ref="R32:R48" si="11">Q32/C32/12</f>
        <v>31541.833667334668</v>
      </c>
      <c r="S32" s="221">
        <f t="shared" ref="S32:S48" si="12">Q32/D32/12</f>
        <v>45621.3768115942</v>
      </c>
      <c r="T32" s="218" t="s">
        <v>8</v>
      </c>
    </row>
    <row r="33" spans="1:20" x14ac:dyDescent="0.25">
      <c r="A33" s="217">
        <v>1</v>
      </c>
      <c r="B33" s="223" t="s">
        <v>644</v>
      </c>
      <c r="C33" s="219">
        <v>1</v>
      </c>
      <c r="D33" s="220">
        <v>1</v>
      </c>
      <c r="E33" s="221">
        <f>SUM(F33:I33)</f>
        <v>17971</v>
      </c>
      <c r="F33" s="219">
        <v>8771</v>
      </c>
      <c r="G33" s="219"/>
      <c r="H33" s="219">
        <v>4500</v>
      </c>
      <c r="I33" s="219">
        <v>4700</v>
      </c>
      <c r="J33" s="221">
        <f>SUM(K33:N33)</f>
        <v>4750</v>
      </c>
      <c r="K33" s="219"/>
      <c r="L33" s="219"/>
      <c r="M33" s="219"/>
      <c r="N33" s="219">
        <v>4750</v>
      </c>
      <c r="O33" s="219"/>
      <c r="P33" s="219">
        <v>2.2000000000000002</v>
      </c>
      <c r="Q33" s="221">
        <f>(ROUND((D33*(E33+J33)*(1+O33/100)*P33*12)/100,0)*100)</f>
        <v>599800</v>
      </c>
      <c r="R33" s="219">
        <f t="shared" si="11"/>
        <v>49983.333333333336</v>
      </c>
      <c r="S33" s="219">
        <f t="shared" si="12"/>
        <v>49983.333333333336</v>
      </c>
      <c r="T33" s="217"/>
    </row>
    <row r="34" spans="1:20" x14ac:dyDescent="0.25">
      <c r="A34" s="217">
        <v>2</v>
      </c>
      <c r="B34" s="223" t="s">
        <v>645</v>
      </c>
      <c r="C34" s="219">
        <v>1</v>
      </c>
      <c r="D34" s="220">
        <v>1</v>
      </c>
      <c r="E34" s="221">
        <f>SUM(F34:I34)</f>
        <v>16166</v>
      </c>
      <c r="F34" s="219">
        <v>8716</v>
      </c>
      <c r="G34" s="219"/>
      <c r="H34" s="219">
        <v>3200</v>
      </c>
      <c r="I34" s="219">
        <v>4250</v>
      </c>
      <c r="J34" s="221">
        <f>SUM(K34:N34)</f>
        <v>3200</v>
      </c>
      <c r="K34" s="219"/>
      <c r="L34" s="219"/>
      <c r="M34" s="219"/>
      <c r="N34" s="219">
        <v>3200</v>
      </c>
      <c r="O34" s="219"/>
      <c r="P34" s="219">
        <v>2.2000000000000002</v>
      </c>
      <c r="Q34" s="221">
        <f t="shared" ref="Q34:Q48" si="13">ROUND((D34*(E34+J34)*(1+O34/100)*P34*12)/100,0)*100</f>
        <v>511300</v>
      </c>
      <c r="R34" s="219">
        <f t="shared" si="11"/>
        <v>42608.333333333336</v>
      </c>
      <c r="S34" s="219">
        <f t="shared" si="12"/>
        <v>42608.333333333336</v>
      </c>
      <c r="T34" s="217"/>
    </row>
    <row r="35" spans="1:20" x14ac:dyDescent="0.25">
      <c r="A35" s="217">
        <v>3</v>
      </c>
      <c r="B35" s="223" t="s">
        <v>646</v>
      </c>
      <c r="C35" s="219">
        <v>2</v>
      </c>
      <c r="D35" s="220">
        <v>2</v>
      </c>
      <c r="E35" s="221">
        <f t="shared" ref="E35:E47" si="14">SUM(F35:I35)</f>
        <v>16271</v>
      </c>
      <c r="F35" s="219">
        <v>7521</v>
      </c>
      <c r="G35" s="219"/>
      <c r="H35" s="219">
        <v>3250</v>
      </c>
      <c r="I35" s="219">
        <v>5500</v>
      </c>
      <c r="J35" s="221">
        <f t="shared" ref="J35:J44" si="15">SUM(K35:N35)</f>
        <v>3500</v>
      </c>
      <c r="K35" s="219"/>
      <c r="L35" s="219"/>
      <c r="M35" s="219"/>
      <c r="N35" s="219">
        <v>3500</v>
      </c>
      <c r="O35" s="219"/>
      <c r="P35" s="219">
        <v>2.2000000000000002</v>
      </c>
      <c r="Q35" s="221">
        <f t="shared" si="13"/>
        <v>1043900</v>
      </c>
      <c r="R35" s="219">
        <f t="shared" si="11"/>
        <v>43495.833333333336</v>
      </c>
      <c r="S35" s="219">
        <f t="shared" si="12"/>
        <v>43495.833333333336</v>
      </c>
      <c r="T35" s="217"/>
    </row>
    <row r="36" spans="1:20" x14ac:dyDescent="0.25">
      <c r="A36" s="217">
        <v>4</v>
      </c>
      <c r="B36" s="223" t="s">
        <v>647</v>
      </c>
      <c r="C36" s="219">
        <v>1</v>
      </c>
      <c r="D36" s="220">
        <v>1</v>
      </c>
      <c r="E36" s="221">
        <f t="shared" si="14"/>
        <v>15780</v>
      </c>
      <c r="F36" s="219">
        <v>7180</v>
      </c>
      <c r="G36" s="219"/>
      <c r="H36" s="219">
        <v>3500</v>
      </c>
      <c r="I36" s="219">
        <v>5100</v>
      </c>
      <c r="J36" s="221">
        <f t="shared" si="15"/>
        <v>3500</v>
      </c>
      <c r="K36" s="219"/>
      <c r="L36" s="219"/>
      <c r="M36" s="219"/>
      <c r="N36" s="219">
        <v>3500</v>
      </c>
      <c r="O36" s="219"/>
      <c r="P36" s="219">
        <v>2.2000000000000002</v>
      </c>
      <c r="Q36" s="221">
        <f t="shared" si="13"/>
        <v>509000</v>
      </c>
      <c r="R36" s="219">
        <f t="shared" si="11"/>
        <v>42416.666666666664</v>
      </c>
      <c r="S36" s="219">
        <f t="shared" si="12"/>
        <v>42416.666666666664</v>
      </c>
      <c r="T36" s="217"/>
    </row>
    <row r="37" spans="1:20" x14ac:dyDescent="0.25">
      <c r="A37" s="217">
        <v>5</v>
      </c>
      <c r="B37" s="223" t="s">
        <v>648</v>
      </c>
      <c r="C37" s="219">
        <v>0.5</v>
      </c>
      <c r="D37" s="220">
        <v>0.5</v>
      </c>
      <c r="E37" s="221">
        <f t="shared" si="14"/>
        <v>10764</v>
      </c>
      <c r="F37" s="219">
        <v>6614</v>
      </c>
      <c r="G37" s="219"/>
      <c r="H37" s="219">
        <v>1200</v>
      </c>
      <c r="I37" s="219">
        <v>2950</v>
      </c>
      <c r="J37" s="221">
        <f t="shared" si="15"/>
        <v>5550</v>
      </c>
      <c r="K37" s="219"/>
      <c r="L37" s="219"/>
      <c r="M37" s="219"/>
      <c r="N37" s="219">
        <v>5550</v>
      </c>
      <c r="O37" s="219"/>
      <c r="P37" s="219">
        <v>2.2000000000000002</v>
      </c>
      <c r="Q37" s="221">
        <f t="shared" si="13"/>
        <v>215300</v>
      </c>
      <c r="R37" s="219">
        <f t="shared" si="11"/>
        <v>35883.333333333336</v>
      </c>
      <c r="S37" s="219">
        <f t="shared" si="12"/>
        <v>35883.333333333336</v>
      </c>
      <c r="T37" s="217"/>
    </row>
    <row r="38" spans="1:20" x14ac:dyDescent="0.25">
      <c r="A38" s="217">
        <v>6</v>
      </c>
      <c r="B38" s="223" t="s">
        <v>649</v>
      </c>
      <c r="C38" s="219">
        <v>1</v>
      </c>
      <c r="D38" s="220">
        <v>1</v>
      </c>
      <c r="E38" s="221">
        <f t="shared" si="14"/>
        <v>14880</v>
      </c>
      <c r="F38" s="219">
        <v>4880</v>
      </c>
      <c r="G38" s="219"/>
      <c r="H38" s="219">
        <v>6000</v>
      </c>
      <c r="I38" s="219">
        <v>4000</v>
      </c>
      <c r="J38" s="221">
        <f t="shared" si="15"/>
        <v>1420</v>
      </c>
      <c r="K38" s="219"/>
      <c r="L38" s="219"/>
      <c r="M38" s="219"/>
      <c r="N38" s="219">
        <v>1420</v>
      </c>
      <c r="O38" s="219"/>
      <c r="P38" s="219">
        <v>2.2000000000000002</v>
      </c>
      <c r="Q38" s="221">
        <f t="shared" si="13"/>
        <v>430300</v>
      </c>
      <c r="R38" s="219">
        <f t="shared" si="11"/>
        <v>35858.333333333336</v>
      </c>
      <c r="S38" s="219">
        <f t="shared" si="12"/>
        <v>35858.333333333336</v>
      </c>
      <c r="T38" s="217"/>
    </row>
    <row r="39" spans="1:20" x14ac:dyDescent="0.25">
      <c r="A39" s="217">
        <v>7</v>
      </c>
      <c r="B39" s="223" t="s">
        <v>650</v>
      </c>
      <c r="C39" s="219">
        <v>1</v>
      </c>
      <c r="D39" s="220">
        <v>1</v>
      </c>
      <c r="E39" s="221">
        <f t="shared" si="14"/>
        <v>14430</v>
      </c>
      <c r="F39" s="219">
        <v>7180</v>
      </c>
      <c r="G39" s="219"/>
      <c r="H39" s="219">
        <v>3750</v>
      </c>
      <c r="I39" s="219">
        <v>3500</v>
      </c>
      <c r="J39" s="221">
        <f t="shared" si="15"/>
        <v>3200</v>
      </c>
      <c r="K39" s="219"/>
      <c r="L39" s="219"/>
      <c r="M39" s="219"/>
      <c r="N39" s="219">
        <v>3200</v>
      </c>
      <c r="O39" s="219"/>
      <c r="P39" s="219">
        <v>2.2000000000000002</v>
      </c>
      <c r="Q39" s="221">
        <f t="shared" si="13"/>
        <v>465400</v>
      </c>
      <c r="R39" s="219">
        <f t="shared" si="11"/>
        <v>38783.333333333336</v>
      </c>
      <c r="S39" s="219">
        <f t="shared" si="12"/>
        <v>38783.333333333336</v>
      </c>
      <c r="T39" s="217"/>
    </row>
    <row r="40" spans="1:20" x14ac:dyDescent="0.25">
      <c r="A40" s="217">
        <v>8</v>
      </c>
      <c r="B40" s="223" t="s">
        <v>651</v>
      </c>
      <c r="C40" s="219">
        <v>0.22</v>
      </c>
      <c r="D40" s="219">
        <v>0.22</v>
      </c>
      <c r="E40" s="221">
        <f t="shared" si="14"/>
        <v>11272</v>
      </c>
      <c r="F40" s="219">
        <v>5422</v>
      </c>
      <c r="G40" s="219"/>
      <c r="H40" s="219">
        <v>2200</v>
      </c>
      <c r="I40" s="219">
        <v>3650</v>
      </c>
      <c r="J40" s="221">
        <f t="shared" si="15"/>
        <v>5200</v>
      </c>
      <c r="K40" s="219"/>
      <c r="L40" s="219"/>
      <c r="M40" s="219"/>
      <c r="N40" s="219">
        <v>5200</v>
      </c>
      <c r="O40" s="219"/>
      <c r="P40" s="219">
        <v>2.2000000000000002</v>
      </c>
      <c r="Q40" s="221">
        <f>ROUND((D40*(E40+J40)*(1+O40/100)*P40*12)/100,0)*100</f>
        <v>95700</v>
      </c>
      <c r="R40" s="219">
        <f t="shared" si="11"/>
        <v>36250</v>
      </c>
      <c r="S40" s="219">
        <f t="shared" si="12"/>
        <v>36250</v>
      </c>
      <c r="T40" s="217"/>
    </row>
    <row r="41" spans="1:20" x14ac:dyDescent="0.25">
      <c r="A41" s="217">
        <v>9</v>
      </c>
      <c r="B41" s="223" t="s">
        <v>652</v>
      </c>
      <c r="C41" s="219">
        <v>3</v>
      </c>
      <c r="D41" s="220">
        <v>3</v>
      </c>
      <c r="E41" s="221">
        <f t="shared" si="14"/>
        <v>17472</v>
      </c>
      <c r="F41" s="219">
        <v>3972</v>
      </c>
      <c r="G41" s="219"/>
      <c r="H41" s="219">
        <v>7000</v>
      </c>
      <c r="I41" s="219">
        <v>6500</v>
      </c>
      <c r="J41" s="221">
        <f t="shared" si="15"/>
        <v>500</v>
      </c>
      <c r="K41" s="219"/>
      <c r="L41" s="219"/>
      <c r="M41" s="219"/>
      <c r="N41" s="219">
        <v>500</v>
      </c>
      <c r="O41" s="219"/>
      <c r="P41" s="219">
        <v>2.2000000000000002</v>
      </c>
      <c r="Q41" s="221">
        <f t="shared" si="13"/>
        <v>1423400</v>
      </c>
      <c r="R41" s="219">
        <f t="shared" si="11"/>
        <v>39538.888888888891</v>
      </c>
      <c r="S41" s="219">
        <f t="shared" si="12"/>
        <v>39538.888888888891</v>
      </c>
      <c r="T41" s="217"/>
    </row>
    <row r="42" spans="1:20" ht="42.75" customHeight="1" x14ac:dyDescent="0.25">
      <c r="A42" s="217">
        <v>10</v>
      </c>
      <c r="B42" s="224" t="s">
        <v>653</v>
      </c>
      <c r="C42" s="219">
        <v>1</v>
      </c>
      <c r="D42" s="220">
        <v>1</v>
      </c>
      <c r="E42" s="221">
        <f t="shared" si="14"/>
        <v>16172</v>
      </c>
      <c r="F42" s="219">
        <v>3972</v>
      </c>
      <c r="G42" s="219"/>
      <c r="H42" s="219">
        <v>7000</v>
      </c>
      <c r="I42" s="219">
        <v>5200</v>
      </c>
      <c r="J42" s="221">
        <f t="shared" si="15"/>
        <v>500</v>
      </c>
      <c r="K42" s="219"/>
      <c r="L42" s="219"/>
      <c r="M42" s="219"/>
      <c r="N42" s="219">
        <v>500</v>
      </c>
      <c r="O42" s="219"/>
      <c r="P42" s="219">
        <v>2.2000000000000002</v>
      </c>
      <c r="Q42" s="221">
        <f t="shared" si="13"/>
        <v>440100</v>
      </c>
      <c r="R42" s="219">
        <f t="shared" si="11"/>
        <v>36675</v>
      </c>
      <c r="S42" s="219">
        <f t="shared" si="12"/>
        <v>36675</v>
      </c>
      <c r="T42" s="217"/>
    </row>
    <row r="43" spans="1:20" x14ac:dyDescent="0.25">
      <c r="A43" s="217">
        <v>11</v>
      </c>
      <c r="B43" s="223" t="s">
        <v>654</v>
      </c>
      <c r="C43" s="219">
        <v>0.76</v>
      </c>
      <c r="D43" s="219">
        <v>0.76</v>
      </c>
      <c r="E43" s="221">
        <f t="shared" si="14"/>
        <v>12422</v>
      </c>
      <c r="F43" s="219">
        <v>3972</v>
      </c>
      <c r="G43" s="219"/>
      <c r="H43" s="219">
        <v>4500</v>
      </c>
      <c r="I43" s="219">
        <v>3950</v>
      </c>
      <c r="J43" s="221">
        <f t="shared" si="15"/>
        <v>3850</v>
      </c>
      <c r="K43" s="219"/>
      <c r="L43" s="219"/>
      <c r="M43" s="219"/>
      <c r="N43" s="219">
        <v>3850</v>
      </c>
      <c r="O43" s="219"/>
      <c r="P43" s="219">
        <v>2.2000000000000002</v>
      </c>
      <c r="Q43" s="221">
        <f t="shared" si="13"/>
        <v>326500</v>
      </c>
      <c r="R43" s="219">
        <f>Q43/C43/12</f>
        <v>35800.438596491229</v>
      </c>
      <c r="S43" s="219">
        <f t="shared" si="12"/>
        <v>35800.438596491229</v>
      </c>
      <c r="T43" s="253"/>
    </row>
    <row r="44" spans="1:20" x14ac:dyDescent="0.25">
      <c r="A44" s="217">
        <v>12</v>
      </c>
      <c r="B44" s="225" t="s">
        <v>655</v>
      </c>
      <c r="C44" s="219">
        <v>1</v>
      </c>
      <c r="D44" s="220">
        <v>1</v>
      </c>
      <c r="E44" s="221">
        <f t="shared" si="14"/>
        <v>15672</v>
      </c>
      <c r="F44" s="219">
        <v>3972</v>
      </c>
      <c r="G44" s="219"/>
      <c r="H44" s="219">
        <v>6200</v>
      </c>
      <c r="I44" s="219">
        <v>5500</v>
      </c>
      <c r="J44" s="221">
        <f t="shared" si="15"/>
        <v>1300</v>
      </c>
      <c r="K44" s="219"/>
      <c r="L44" s="219"/>
      <c r="M44" s="219"/>
      <c r="N44" s="219">
        <v>1300</v>
      </c>
      <c r="O44" s="219"/>
      <c r="P44" s="219">
        <v>2.2000000000000002</v>
      </c>
      <c r="Q44" s="221">
        <f t="shared" si="13"/>
        <v>448100</v>
      </c>
      <c r="R44" s="219">
        <f t="shared" si="11"/>
        <v>37341.666666666664</v>
      </c>
      <c r="S44" s="219">
        <f t="shared" si="12"/>
        <v>37341.666666666664</v>
      </c>
      <c r="T44" s="217"/>
    </row>
    <row r="45" spans="1:20" x14ac:dyDescent="0.25">
      <c r="A45" s="217">
        <v>13</v>
      </c>
      <c r="B45" s="225" t="s">
        <v>656</v>
      </c>
      <c r="C45" s="219">
        <v>1</v>
      </c>
      <c r="D45" s="220">
        <v>1</v>
      </c>
      <c r="E45" s="221">
        <f t="shared" si="14"/>
        <v>17523</v>
      </c>
      <c r="F45" s="219">
        <v>6023</v>
      </c>
      <c r="G45" s="219"/>
      <c r="H45" s="219">
        <v>6000</v>
      </c>
      <c r="I45" s="219">
        <v>5500</v>
      </c>
      <c r="J45" s="221">
        <f>SUM(K45:N45)</f>
        <v>750</v>
      </c>
      <c r="K45" s="219"/>
      <c r="L45" s="219"/>
      <c r="M45" s="219"/>
      <c r="N45" s="219">
        <v>750</v>
      </c>
      <c r="O45" s="219"/>
      <c r="P45" s="219">
        <v>2.2000000000000002</v>
      </c>
      <c r="Q45" s="221">
        <f t="shared" si="13"/>
        <v>482400</v>
      </c>
      <c r="R45" s="219">
        <f t="shared" si="11"/>
        <v>40200</v>
      </c>
      <c r="S45" s="219">
        <f t="shared" si="12"/>
        <v>40200</v>
      </c>
      <c r="T45" s="217"/>
    </row>
    <row r="46" spans="1:20" x14ac:dyDescent="0.25">
      <c r="A46" s="217">
        <v>14</v>
      </c>
      <c r="B46" s="225" t="s">
        <v>657</v>
      </c>
      <c r="C46" s="219">
        <v>0.3</v>
      </c>
      <c r="D46" s="220">
        <v>0.3</v>
      </c>
      <c r="E46" s="221">
        <f t="shared" si="14"/>
        <v>9372</v>
      </c>
      <c r="F46" s="219">
        <v>3972</v>
      </c>
      <c r="G46" s="219"/>
      <c r="H46" s="219">
        <v>1200</v>
      </c>
      <c r="I46" s="219">
        <v>4200</v>
      </c>
      <c r="J46" s="221">
        <f>SUM(K46:N46)</f>
        <v>6950</v>
      </c>
      <c r="K46" s="219"/>
      <c r="L46" s="219"/>
      <c r="M46" s="219"/>
      <c r="N46" s="219">
        <v>6950</v>
      </c>
      <c r="O46" s="219"/>
      <c r="P46" s="219">
        <v>2.2000000000000002</v>
      </c>
      <c r="Q46" s="221">
        <f t="shared" si="13"/>
        <v>129300</v>
      </c>
      <c r="R46" s="219">
        <f t="shared" si="11"/>
        <v>35916.666666666664</v>
      </c>
      <c r="S46" s="219">
        <f t="shared" si="12"/>
        <v>35916.666666666664</v>
      </c>
      <c r="T46" s="217"/>
    </row>
    <row r="47" spans="1:20" x14ac:dyDescent="0.25">
      <c r="A47" s="217">
        <v>15</v>
      </c>
      <c r="B47" s="225" t="s">
        <v>658</v>
      </c>
      <c r="C47" s="219">
        <v>0.5</v>
      </c>
      <c r="D47" s="220">
        <v>0.5</v>
      </c>
      <c r="E47" s="221">
        <f t="shared" si="14"/>
        <v>10107</v>
      </c>
      <c r="F47" s="219">
        <v>5422</v>
      </c>
      <c r="G47" s="219"/>
      <c r="H47" s="219">
        <v>1500</v>
      </c>
      <c r="I47" s="219">
        <v>3185</v>
      </c>
      <c r="J47" s="221">
        <f>SUM(K47:N47)</f>
        <v>6150</v>
      </c>
      <c r="K47" s="219"/>
      <c r="L47" s="219"/>
      <c r="M47" s="219"/>
      <c r="N47" s="219">
        <v>6150</v>
      </c>
      <c r="O47" s="219"/>
      <c r="P47" s="219">
        <v>2.2000000000000002</v>
      </c>
      <c r="Q47" s="221">
        <f t="shared" si="13"/>
        <v>214600</v>
      </c>
      <c r="R47" s="219">
        <f t="shared" si="11"/>
        <v>35766.666666666664</v>
      </c>
      <c r="S47" s="219">
        <f t="shared" si="12"/>
        <v>35766.666666666664</v>
      </c>
      <c r="T47" s="253"/>
    </row>
    <row r="48" spans="1:20" x14ac:dyDescent="0.25">
      <c r="A48" s="217">
        <v>16</v>
      </c>
      <c r="B48" s="225" t="s">
        <v>659</v>
      </c>
      <c r="C48" s="219">
        <v>1</v>
      </c>
      <c r="D48" s="220">
        <v>1</v>
      </c>
      <c r="E48" s="221">
        <f>SUM(F48:I48)</f>
        <v>15780</v>
      </c>
      <c r="F48" s="219">
        <v>7180</v>
      </c>
      <c r="G48" s="219"/>
      <c r="H48" s="219">
        <v>4100</v>
      </c>
      <c r="I48" s="219">
        <v>4500</v>
      </c>
      <c r="J48" s="221">
        <f>SUM(K48:N48)</f>
        <v>1600</v>
      </c>
      <c r="K48" s="219"/>
      <c r="L48" s="219"/>
      <c r="M48" s="219"/>
      <c r="N48" s="219">
        <v>1600</v>
      </c>
      <c r="O48" s="219"/>
      <c r="P48" s="219">
        <v>2.2000000000000002</v>
      </c>
      <c r="Q48" s="221">
        <f t="shared" si="13"/>
        <v>458800</v>
      </c>
      <c r="R48" s="219">
        <f t="shared" si="11"/>
        <v>38233.333333333336</v>
      </c>
      <c r="S48" s="219">
        <f t="shared" si="12"/>
        <v>38233.333333333336</v>
      </c>
      <c r="T48" s="217"/>
    </row>
    <row r="49" spans="1:20" s="214" customFormat="1" ht="34.5" customHeight="1" x14ac:dyDescent="0.2">
      <c r="A49" s="380" t="s">
        <v>126</v>
      </c>
      <c r="B49" s="381"/>
      <c r="C49" s="221">
        <f>SUM(C33:C48)</f>
        <v>16.28</v>
      </c>
      <c r="D49" s="221">
        <f>SUM(D33:D48)</f>
        <v>16.28</v>
      </c>
      <c r="E49" s="221" t="s">
        <v>8</v>
      </c>
      <c r="F49" s="221" t="s">
        <v>8</v>
      </c>
      <c r="G49" s="221" t="s">
        <v>8</v>
      </c>
      <c r="H49" s="221" t="s">
        <v>8</v>
      </c>
      <c r="I49" s="221" t="s">
        <v>8</v>
      </c>
      <c r="J49" s="221" t="s">
        <v>8</v>
      </c>
      <c r="K49" s="221" t="s">
        <v>8</v>
      </c>
      <c r="L49" s="221" t="s">
        <v>8</v>
      </c>
      <c r="M49" s="221" t="s">
        <v>8</v>
      </c>
      <c r="N49" s="221" t="s">
        <v>8</v>
      </c>
      <c r="O49" s="221" t="s">
        <v>8</v>
      </c>
      <c r="P49" s="221" t="s">
        <v>8</v>
      </c>
      <c r="Q49" s="221">
        <f>SUM(Q33:Q48)</f>
        <v>7793900</v>
      </c>
      <c r="R49" s="221" t="s">
        <v>8</v>
      </c>
      <c r="S49" s="221" t="s">
        <v>8</v>
      </c>
      <c r="T49" s="218" t="s">
        <v>8</v>
      </c>
    </row>
    <row r="50" spans="1:20" s="214" customFormat="1" x14ac:dyDescent="0.2">
      <c r="A50" s="294">
        <v>1</v>
      </c>
      <c r="B50" s="226" t="s">
        <v>660</v>
      </c>
      <c r="C50" s="219">
        <v>0.5</v>
      </c>
      <c r="D50" s="220">
        <v>0.5</v>
      </c>
      <c r="E50" s="221">
        <f>SUM(F50:I50)</f>
        <v>10949</v>
      </c>
      <c r="F50" s="219">
        <v>5249</v>
      </c>
      <c r="G50" s="219"/>
      <c r="H50" s="219">
        <v>2500</v>
      </c>
      <c r="I50" s="219">
        <v>3200</v>
      </c>
      <c r="J50" s="221">
        <f>SUM(K50:N50)</f>
        <v>5290</v>
      </c>
      <c r="K50" s="219"/>
      <c r="L50" s="219"/>
      <c r="M50" s="219"/>
      <c r="N50" s="219">
        <v>5290</v>
      </c>
      <c r="O50" s="219"/>
      <c r="P50" s="219">
        <v>2.2000000000000002</v>
      </c>
      <c r="Q50" s="221">
        <f>ROUND((D50*(E50+J50)*(1+O50/100)*P50*12)/100,0)*100</f>
        <v>214400</v>
      </c>
      <c r="R50" s="219">
        <f>Q50/C50/12</f>
        <v>35733.333333333336</v>
      </c>
      <c r="S50" s="219">
        <f>Q50/D50/12</f>
        <v>35733.333333333336</v>
      </c>
      <c r="T50" s="254"/>
    </row>
    <row r="51" spans="1:20" x14ac:dyDescent="0.25">
      <c r="A51" s="217">
        <v>2</v>
      </c>
      <c r="B51" s="223" t="s">
        <v>661</v>
      </c>
      <c r="C51" s="219">
        <v>1.5</v>
      </c>
      <c r="D51" s="220">
        <v>1.5</v>
      </c>
      <c r="E51" s="221">
        <f>SUM(F51:I51)</f>
        <v>15618</v>
      </c>
      <c r="F51" s="219">
        <v>5218</v>
      </c>
      <c r="G51" s="219"/>
      <c r="H51" s="219">
        <v>3500</v>
      </c>
      <c r="I51" s="219">
        <v>6900</v>
      </c>
      <c r="J51" s="221">
        <f>SUM(K51:N51)</f>
        <v>800</v>
      </c>
      <c r="K51" s="219"/>
      <c r="L51" s="219"/>
      <c r="M51" s="219"/>
      <c r="N51" s="219">
        <v>800</v>
      </c>
      <c r="O51" s="219"/>
      <c r="P51" s="219">
        <v>2.2000000000000002</v>
      </c>
      <c r="Q51" s="221">
        <f>ROUND((D51*(E51+J51)*(1+O51/100)*P51*12)/100,0)*100</f>
        <v>650200</v>
      </c>
      <c r="R51" s="219">
        <f>Q51/C51/12</f>
        <v>36122.222222222226</v>
      </c>
      <c r="S51" s="219">
        <f>Q51/D51/12</f>
        <v>36122.222222222226</v>
      </c>
      <c r="T51" s="217"/>
    </row>
    <row r="52" spans="1:20" s="214" customFormat="1" ht="34.5" customHeight="1" x14ac:dyDescent="0.2">
      <c r="A52" s="380" t="s">
        <v>662</v>
      </c>
      <c r="B52" s="381"/>
      <c r="C52" s="221">
        <f>SUM(C50:C51)</f>
        <v>2</v>
      </c>
      <c r="D52" s="221">
        <f>SUM(D50:D51)</f>
        <v>2</v>
      </c>
      <c r="E52" s="221" t="s">
        <v>8</v>
      </c>
      <c r="F52" s="221" t="s">
        <v>8</v>
      </c>
      <c r="G52" s="221" t="s">
        <v>8</v>
      </c>
      <c r="H52" s="221" t="s">
        <v>8</v>
      </c>
      <c r="I52" s="221" t="s">
        <v>8</v>
      </c>
      <c r="J52" s="221" t="s">
        <v>8</v>
      </c>
      <c r="K52" s="221" t="s">
        <v>8</v>
      </c>
      <c r="L52" s="221" t="s">
        <v>8</v>
      </c>
      <c r="M52" s="221" t="s">
        <v>8</v>
      </c>
      <c r="N52" s="221" t="s">
        <v>8</v>
      </c>
      <c r="O52" s="221" t="s">
        <v>8</v>
      </c>
      <c r="P52" s="221" t="s">
        <v>8</v>
      </c>
      <c r="Q52" s="221">
        <f>SUM(Q50:Q51)</f>
        <v>864600</v>
      </c>
      <c r="R52" s="221" t="s">
        <v>8</v>
      </c>
      <c r="S52" s="221" t="s">
        <v>8</v>
      </c>
      <c r="T52" s="218" t="s">
        <v>8</v>
      </c>
    </row>
    <row r="53" spans="1:20" x14ac:dyDescent="0.25">
      <c r="A53" s="217" t="s">
        <v>122</v>
      </c>
      <c r="B53" s="223" t="s">
        <v>122</v>
      </c>
      <c r="C53" s="219"/>
      <c r="D53" s="220"/>
      <c r="E53" s="221">
        <f>SUM(F53:I53)</f>
        <v>0</v>
      </c>
      <c r="F53" s="219"/>
      <c r="G53" s="219"/>
      <c r="H53" s="219"/>
      <c r="I53" s="219"/>
      <c r="J53" s="221">
        <f>SUM(K53:N53)</f>
        <v>0</v>
      </c>
      <c r="K53" s="219"/>
      <c r="L53" s="219"/>
      <c r="M53" s="219"/>
      <c r="N53" s="219"/>
      <c r="O53" s="219"/>
      <c r="P53" s="219"/>
      <c r="Q53" s="221">
        <f>ROUND((D53*(E53+J53)*(1+O53/100)*P53*12)/100,0)*100</f>
        <v>0</v>
      </c>
      <c r="R53" s="219" t="e">
        <f>Q53/C53/12</f>
        <v>#DIV/0!</v>
      </c>
      <c r="S53" s="219" t="e">
        <f>Q53/D53/12</f>
        <v>#DIV/0!</v>
      </c>
      <c r="T53" s="217"/>
    </row>
    <row r="54" spans="1:20" s="214" customFormat="1" ht="30" customHeight="1" x14ac:dyDescent="0.2">
      <c r="A54" s="380" t="s">
        <v>127</v>
      </c>
      <c r="B54" s="381"/>
      <c r="C54" s="221">
        <f>SUM(C53:C53)</f>
        <v>0</v>
      </c>
      <c r="D54" s="222">
        <f>SUM(D53:D53)</f>
        <v>0</v>
      </c>
      <c r="E54" s="221" t="s">
        <v>8</v>
      </c>
      <c r="F54" s="221" t="s">
        <v>8</v>
      </c>
      <c r="G54" s="221" t="s">
        <v>8</v>
      </c>
      <c r="H54" s="221" t="s">
        <v>8</v>
      </c>
      <c r="I54" s="221" t="s">
        <v>8</v>
      </c>
      <c r="J54" s="221" t="s">
        <v>8</v>
      </c>
      <c r="K54" s="221" t="s">
        <v>8</v>
      </c>
      <c r="L54" s="221" t="s">
        <v>8</v>
      </c>
      <c r="M54" s="221" t="s">
        <v>8</v>
      </c>
      <c r="N54" s="221" t="s">
        <v>8</v>
      </c>
      <c r="O54" s="221" t="s">
        <v>8</v>
      </c>
      <c r="P54" s="221" t="s">
        <v>8</v>
      </c>
      <c r="Q54" s="221">
        <f>SUM(Q53:Q53)</f>
        <v>0</v>
      </c>
      <c r="R54" s="221" t="s">
        <v>8</v>
      </c>
      <c r="S54" s="221" t="s">
        <v>8</v>
      </c>
      <c r="T54" s="218" t="s">
        <v>8</v>
      </c>
    </row>
    <row r="55" spans="1:20" s="214" customFormat="1" x14ac:dyDescent="0.2">
      <c r="A55" s="217">
        <v>1</v>
      </c>
      <c r="B55" s="223" t="s">
        <v>663</v>
      </c>
      <c r="C55" s="219">
        <v>1</v>
      </c>
      <c r="D55" s="220">
        <v>0.7</v>
      </c>
      <c r="E55" s="221">
        <f>SUM(F55:I55)</f>
        <v>15878</v>
      </c>
      <c r="F55" s="219">
        <v>4433</v>
      </c>
      <c r="G55" s="219"/>
      <c r="H55" s="219">
        <v>3945</v>
      </c>
      <c r="I55" s="219">
        <v>7500</v>
      </c>
      <c r="J55" s="221">
        <f>SUM(K55:N55)</f>
        <v>500</v>
      </c>
      <c r="K55" s="221"/>
      <c r="L55" s="221"/>
      <c r="M55" s="221"/>
      <c r="N55" s="219">
        <v>500</v>
      </c>
      <c r="O55" s="219"/>
      <c r="P55" s="219">
        <v>2.2000000000000002</v>
      </c>
      <c r="Q55" s="221">
        <f t="shared" ref="Q55:Q64" si="16">ROUND((D55*(E55+J55)*(1+O55/100)*P55*12)/100,0)*100</f>
        <v>302700</v>
      </c>
      <c r="R55" s="219">
        <f t="shared" ref="R55:R66" si="17">Q55/C55/12</f>
        <v>25225</v>
      </c>
      <c r="S55" s="219">
        <f>Q55/D55/12</f>
        <v>36035.71428571429</v>
      </c>
      <c r="T55" s="218"/>
    </row>
    <row r="56" spans="1:20" ht="30" customHeight="1" x14ac:dyDescent="0.25">
      <c r="A56" s="217">
        <v>2</v>
      </c>
      <c r="B56" s="224" t="s">
        <v>664</v>
      </c>
      <c r="C56" s="219">
        <v>0.5</v>
      </c>
      <c r="D56" s="220">
        <v>0.2</v>
      </c>
      <c r="E56" s="221">
        <f>SUM(F56:I56)</f>
        <v>15683</v>
      </c>
      <c r="F56" s="219">
        <v>4433</v>
      </c>
      <c r="G56" s="219"/>
      <c r="H56" s="219">
        <v>3450</v>
      </c>
      <c r="I56" s="219">
        <v>7800</v>
      </c>
      <c r="J56" s="221">
        <f>SUM(K56:N56)</f>
        <v>650</v>
      </c>
      <c r="K56" s="219"/>
      <c r="L56" s="219"/>
      <c r="M56" s="219"/>
      <c r="N56" s="219">
        <v>650</v>
      </c>
      <c r="O56" s="219"/>
      <c r="P56" s="219">
        <v>2.2000000000000002</v>
      </c>
      <c r="Q56" s="221">
        <f t="shared" si="16"/>
        <v>86200</v>
      </c>
      <c r="R56" s="219">
        <f t="shared" si="17"/>
        <v>14366.666666666666</v>
      </c>
      <c r="S56" s="219">
        <f>Q56/D56/12</f>
        <v>35916.666666666664</v>
      </c>
      <c r="T56" s="217"/>
    </row>
    <row r="57" spans="1:20" x14ac:dyDescent="0.25">
      <c r="A57" s="217">
        <v>3</v>
      </c>
      <c r="B57" s="223" t="s">
        <v>678</v>
      </c>
      <c r="C57" s="219">
        <v>0.5</v>
      </c>
      <c r="D57" s="220">
        <v>0.1</v>
      </c>
      <c r="E57" s="221">
        <f>SUM(F57:I57)</f>
        <v>15633</v>
      </c>
      <c r="F57" s="219">
        <v>4433</v>
      </c>
      <c r="G57" s="219"/>
      <c r="H57" s="219">
        <v>3400</v>
      </c>
      <c r="I57" s="219">
        <v>7800</v>
      </c>
      <c r="J57" s="221">
        <f>SUM(K57:N57)</f>
        <v>700</v>
      </c>
      <c r="K57" s="219"/>
      <c r="L57" s="219"/>
      <c r="M57" s="219"/>
      <c r="N57" s="219">
        <v>700</v>
      </c>
      <c r="O57" s="219"/>
      <c r="P57" s="219">
        <v>2.2000000000000002</v>
      </c>
      <c r="Q57" s="221">
        <f>ROUND((D57*(E57+J57)*(1+O57/100)*P57*12)/100,0)*100</f>
        <v>43100</v>
      </c>
      <c r="R57" s="219">
        <f>Q57/C57/12</f>
        <v>7183.333333333333</v>
      </c>
      <c r="S57" s="219">
        <f>Q57/D57/12</f>
        <v>35916.666666666664</v>
      </c>
      <c r="T57" s="217"/>
    </row>
    <row r="58" spans="1:20" ht="30" x14ac:dyDescent="0.25">
      <c r="A58" s="217">
        <v>4</v>
      </c>
      <c r="B58" s="224" t="s">
        <v>665</v>
      </c>
      <c r="C58" s="219">
        <v>1</v>
      </c>
      <c r="D58" s="219">
        <v>0.2</v>
      </c>
      <c r="E58" s="221">
        <f t="shared" ref="E58:E64" si="18">SUM(F58:I58)</f>
        <v>16183</v>
      </c>
      <c r="F58" s="219">
        <v>4433</v>
      </c>
      <c r="G58" s="219"/>
      <c r="H58" s="219">
        <v>4500</v>
      </c>
      <c r="I58" s="219">
        <v>7250</v>
      </c>
      <c r="J58" s="221">
        <f t="shared" ref="J58:J64" si="19">SUM(K58:N58)</f>
        <v>250</v>
      </c>
      <c r="K58" s="219"/>
      <c r="L58" s="219"/>
      <c r="M58" s="219"/>
      <c r="N58" s="219">
        <v>250</v>
      </c>
      <c r="O58" s="219"/>
      <c r="P58" s="219">
        <v>2.2000000000000002</v>
      </c>
      <c r="Q58" s="221">
        <f t="shared" si="16"/>
        <v>86800</v>
      </c>
      <c r="R58" s="219">
        <f t="shared" si="17"/>
        <v>7233.333333333333</v>
      </c>
      <c r="S58" s="219">
        <f>Q58/D58/12</f>
        <v>36166.666666666664</v>
      </c>
      <c r="T58" s="217"/>
    </row>
    <row r="59" spans="1:20" x14ac:dyDescent="0.25">
      <c r="A59" s="217">
        <v>5</v>
      </c>
      <c r="B59" s="223" t="s">
        <v>666</v>
      </c>
      <c r="C59" s="219">
        <v>2</v>
      </c>
      <c r="D59" s="220">
        <v>1.2</v>
      </c>
      <c r="E59" s="221">
        <f t="shared" si="18"/>
        <v>16243</v>
      </c>
      <c r="F59" s="219">
        <v>4433</v>
      </c>
      <c r="G59" s="219"/>
      <c r="H59" s="219">
        <v>6150</v>
      </c>
      <c r="I59" s="219">
        <v>5660</v>
      </c>
      <c r="J59" s="221">
        <f t="shared" si="19"/>
        <v>100</v>
      </c>
      <c r="K59" s="219"/>
      <c r="L59" s="219"/>
      <c r="M59" s="219"/>
      <c r="N59" s="219">
        <v>100</v>
      </c>
      <c r="O59" s="219"/>
      <c r="P59" s="219">
        <v>2.2000000000000002</v>
      </c>
      <c r="Q59" s="221">
        <f t="shared" si="16"/>
        <v>517700</v>
      </c>
      <c r="R59" s="219">
        <f t="shared" si="17"/>
        <v>21570.833333333332</v>
      </c>
      <c r="S59" s="219">
        <f t="shared" ref="S59:S65" si="20">Q59/D59/12</f>
        <v>35951.388888888891</v>
      </c>
      <c r="T59" s="217"/>
    </row>
    <row r="60" spans="1:20" x14ac:dyDescent="0.25">
      <c r="A60" s="217">
        <v>6</v>
      </c>
      <c r="B60" s="223" t="s">
        <v>667</v>
      </c>
      <c r="C60" s="219">
        <v>1</v>
      </c>
      <c r="D60" s="220">
        <v>1</v>
      </c>
      <c r="E60" s="221">
        <f>SUM(F60:I60)</f>
        <v>16249</v>
      </c>
      <c r="F60" s="219">
        <v>3879</v>
      </c>
      <c r="G60" s="219"/>
      <c r="H60" s="219">
        <v>8150</v>
      </c>
      <c r="I60" s="219">
        <v>4220</v>
      </c>
      <c r="J60" s="221">
        <f t="shared" si="19"/>
        <v>0</v>
      </c>
      <c r="K60" s="219"/>
      <c r="L60" s="219"/>
      <c r="M60" s="219"/>
      <c r="N60" s="219"/>
      <c r="O60" s="219"/>
      <c r="P60" s="219">
        <v>2.2000000000000002</v>
      </c>
      <c r="Q60" s="221">
        <f>ROUND((D60*(E60+J60)*(1+O60/100)*P60*12)/100,0)*100</f>
        <v>429000</v>
      </c>
      <c r="R60" s="219">
        <f t="shared" si="17"/>
        <v>35750</v>
      </c>
      <c r="S60" s="219">
        <f t="shared" si="20"/>
        <v>35750</v>
      </c>
      <c r="T60" s="217"/>
    </row>
    <row r="61" spans="1:20" x14ac:dyDescent="0.25">
      <c r="A61" s="217">
        <v>7</v>
      </c>
      <c r="B61" s="223" t="s">
        <v>668</v>
      </c>
      <c r="C61" s="219">
        <v>0.5</v>
      </c>
      <c r="D61" s="220">
        <v>0.5</v>
      </c>
      <c r="E61" s="221">
        <f t="shared" si="18"/>
        <v>16279</v>
      </c>
      <c r="F61" s="219">
        <v>3879</v>
      </c>
      <c r="G61" s="219"/>
      <c r="H61" s="219">
        <v>4200</v>
      </c>
      <c r="I61" s="219">
        <v>8200</v>
      </c>
      <c r="J61" s="221">
        <f t="shared" si="19"/>
        <v>0</v>
      </c>
      <c r="K61" s="219"/>
      <c r="L61" s="219"/>
      <c r="M61" s="219"/>
      <c r="N61" s="219"/>
      <c r="O61" s="219"/>
      <c r="P61" s="219">
        <v>2.2000000000000002</v>
      </c>
      <c r="Q61" s="221">
        <f t="shared" si="16"/>
        <v>214900</v>
      </c>
      <c r="R61" s="219">
        <f t="shared" si="17"/>
        <v>35816.666666666664</v>
      </c>
      <c r="S61" s="219">
        <f t="shared" si="20"/>
        <v>35816.666666666664</v>
      </c>
      <c r="T61" s="217"/>
    </row>
    <row r="62" spans="1:20" x14ac:dyDescent="0.25">
      <c r="A62" s="217">
        <v>8</v>
      </c>
      <c r="B62" s="225" t="s">
        <v>669</v>
      </c>
      <c r="C62" s="219">
        <v>3</v>
      </c>
      <c r="D62" s="220">
        <v>2</v>
      </c>
      <c r="E62" s="221">
        <f t="shared" si="18"/>
        <v>16329</v>
      </c>
      <c r="F62" s="219">
        <v>3879</v>
      </c>
      <c r="G62" s="219"/>
      <c r="H62" s="219">
        <v>6850</v>
      </c>
      <c r="I62" s="219">
        <v>5600</v>
      </c>
      <c r="J62" s="221">
        <f t="shared" si="19"/>
        <v>500</v>
      </c>
      <c r="K62" s="219"/>
      <c r="L62" s="219"/>
      <c r="M62" s="219"/>
      <c r="N62" s="219">
        <v>500</v>
      </c>
      <c r="O62" s="219"/>
      <c r="P62" s="219">
        <v>2.2000000000000002</v>
      </c>
      <c r="Q62" s="221">
        <f t="shared" si="16"/>
        <v>888600</v>
      </c>
      <c r="R62" s="219">
        <f t="shared" si="17"/>
        <v>24683.333333333332</v>
      </c>
      <c r="S62" s="219">
        <f t="shared" si="20"/>
        <v>37025</v>
      </c>
      <c r="T62" s="217"/>
    </row>
    <row r="63" spans="1:20" x14ac:dyDescent="0.25">
      <c r="A63" s="217">
        <v>9</v>
      </c>
      <c r="B63" s="225" t="s">
        <v>670</v>
      </c>
      <c r="C63" s="219">
        <v>1</v>
      </c>
      <c r="D63" s="220">
        <v>1</v>
      </c>
      <c r="E63" s="221">
        <f t="shared" si="18"/>
        <v>16259</v>
      </c>
      <c r="F63" s="219">
        <v>3879</v>
      </c>
      <c r="G63" s="219"/>
      <c r="H63" s="219">
        <v>7800</v>
      </c>
      <c r="I63" s="219">
        <v>4580</v>
      </c>
      <c r="J63" s="221">
        <f t="shared" si="19"/>
        <v>500</v>
      </c>
      <c r="K63" s="219"/>
      <c r="L63" s="219"/>
      <c r="M63" s="219"/>
      <c r="N63" s="219">
        <v>500</v>
      </c>
      <c r="O63" s="219"/>
      <c r="P63" s="219">
        <v>2.2000000000000002</v>
      </c>
      <c r="Q63" s="221">
        <f t="shared" si="16"/>
        <v>442400</v>
      </c>
      <c r="R63" s="219">
        <f t="shared" si="17"/>
        <v>36866.666666666664</v>
      </c>
      <c r="S63" s="219">
        <f t="shared" si="20"/>
        <v>36866.666666666664</v>
      </c>
      <c r="T63" s="217"/>
    </row>
    <row r="64" spans="1:20" x14ac:dyDescent="0.25">
      <c r="A64" s="217">
        <v>10</v>
      </c>
      <c r="B64" s="225" t="s">
        <v>671</v>
      </c>
      <c r="C64" s="219">
        <v>2.5</v>
      </c>
      <c r="D64" s="220">
        <v>2</v>
      </c>
      <c r="E64" s="221">
        <f t="shared" si="18"/>
        <v>16269</v>
      </c>
      <c r="F64" s="219">
        <v>3879</v>
      </c>
      <c r="G64" s="219"/>
      <c r="H64" s="219">
        <v>7790</v>
      </c>
      <c r="I64" s="219">
        <v>4600</v>
      </c>
      <c r="J64" s="221">
        <f t="shared" si="19"/>
        <v>0</v>
      </c>
      <c r="K64" s="219"/>
      <c r="L64" s="219"/>
      <c r="M64" s="219"/>
      <c r="N64" s="219"/>
      <c r="O64" s="219"/>
      <c r="P64" s="219">
        <v>2.2000000000000002</v>
      </c>
      <c r="Q64" s="221">
        <f t="shared" si="16"/>
        <v>859000</v>
      </c>
      <c r="R64" s="219">
        <f t="shared" si="17"/>
        <v>28633.333333333332</v>
      </c>
      <c r="S64" s="219">
        <f t="shared" si="20"/>
        <v>35791.666666666664</v>
      </c>
      <c r="T64" s="217"/>
    </row>
    <row r="65" spans="1:20" x14ac:dyDescent="0.25">
      <c r="A65" s="217">
        <v>11</v>
      </c>
      <c r="B65" s="225" t="s">
        <v>672</v>
      </c>
      <c r="C65" s="219">
        <v>6.5</v>
      </c>
      <c r="D65" s="220">
        <v>3.7</v>
      </c>
      <c r="E65" s="221">
        <f>SUM(F65:I65)</f>
        <v>16249</v>
      </c>
      <c r="F65" s="219">
        <v>3879</v>
      </c>
      <c r="G65" s="219"/>
      <c r="H65" s="219">
        <v>7300</v>
      </c>
      <c r="I65" s="219">
        <v>5070</v>
      </c>
      <c r="J65" s="221">
        <f>SUM(K65:N65)</f>
        <v>100</v>
      </c>
      <c r="K65" s="219"/>
      <c r="L65" s="219"/>
      <c r="M65" s="219"/>
      <c r="N65" s="219">
        <v>100</v>
      </c>
      <c r="O65" s="219"/>
      <c r="P65" s="219">
        <v>2.2000000000000002</v>
      </c>
      <c r="Q65" s="221">
        <f>ROUND((D65*(E65+J65)*(1+O65/100)*P65*12)/100,0)*100</f>
        <v>1597000</v>
      </c>
      <c r="R65" s="219">
        <f t="shared" si="17"/>
        <v>20474.358974358973</v>
      </c>
      <c r="S65" s="219">
        <f t="shared" si="20"/>
        <v>35968.468468468469</v>
      </c>
      <c r="T65" s="217"/>
    </row>
    <row r="66" spans="1:20" x14ac:dyDescent="0.25">
      <c r="A66" s="217">
        <v>12</v>
      </c>
      <c r="B66" s="225" t="s">
        <v>673</v>
      </c>
      <c r="C66" s="219">
        <v>1.7</v>
      </c>
      <c r="D66" s="220">
        <v>0.7</v>
      </c>
      <c r="E66" s="221">
        <f>SUM(F66:I66)</f>
        <v>16274</v>
      </c>
      <c r="F66" s="219">
        <v>3879</v>
      </c>
      <c r="G66" s="219"/>
      <c r="H66" s="219">
        <v>5095</v>
      </c>
      <c r="I66" s="219">
        <v>7300</v>
      </c>
      <c r="J66" s="221">
        <f>SUM(K66:N66)</f>
        <v>100</v>
      </c>
      <c r="K66" s="219"/>
      <c r="L66" s="219"/>
      <c r="M66" s="219"/>
      <c r="N66" s="219">
        <v>100</v>
      </c>
      <c r="O66" s="219"/>
      <c r="P66" s="219">
        <v>2.2000000000000002</v>
      </c>
      <c r="Q66" s="221">
        <f>ROUND((D66*(E66+J66)*(1+O66/100)*P66*12)/100,0)*100</f>
        <v>302600</v>
      </c>
      <c r="R66" s="219">
        <f t="shared" si="17"/>
        <v>14833.333333333334</v>
      </c>
      <c r="S66" s="219">
        <f>Q66/D66/12</f>
        <v>36023.809523809527</v>
      </c>
      <c r="T66" s="217"/>
    </row>
    <row r="67" spans="1:20" s="214" customFormat="1" ht="24" customHeight="1" x14ac:dyDescent="0.2">
      <c r="A67" s="380" t="s">
        <v>128</v>
      </c>
      <c r="B67" s="381"/>
      <c r="C67" s="221">
        <f>SUM(C55:C66)</f>
        <v>21.2</v>
      </c>
      <c r="D67" s="221">
        <f>SUM(D55:D66)</f>
        <v>13.3</v>
      </c>
      <c r="E67" s="221" t="s">
        <v>8</v>
      </c>
      <c r="F67" s="221" t="s">
        <v>8</v>
      </c>
      <c r="G67" s="221" t="s">
        <v>8</v>
      </c>
      <c r="H67" s="221" t="s">
        <v>8</v>
      </c>
      <c r="I67" s="221" t="s">
        <v>8</v>
      </c>
      <c r="J67" s="221" t="s">
        <v>8</v>
      </c>
      <c r="K67" s="221" t="s">
        <v>8</v>
      </c>
      <c r="L67" s="221" t="s">
        <v>8</v>
      </c>
      <c r="M67" s="221" t="s">
        <v>8</v>
      </c>
      <c r="N67" s="221" t="s">
        <v>8</v>
      </c>
      <c r="O67" s="221" t="s">
        <v>8</v>
      </c>
      <c r="P67" s="221" t="s">
        <v>8</v>
      </c>
      <c r="Q67" s="221">
        <f>SUM(Q55:Q66)</f>
        <v>5770000</v>
      </c>
      <c r="R67" s="221" t="s">
        <v>8</v>
      </c>
      <c r="S67" s="221" t="s">
        <v>8</v>
      </c>
      <c r="T67" s="218" t="s">
        <v>8</v>
      </c>
    </row>
    <row r="68" spans="1:20" s="214" customFormat="1" ht="20.25" customHeight="1" x14ac:dyDescent="0.2">
      <c r="A68" s="382" t="s">
        <v>145</v>
      </c>
      <c r="B68" s="383"/>
      <c r="C68" s="221">
        <f>C14+C21+C31+C49+C52+C54+C67</f>
        <v>95.2</v>
      </c>
      <c r="D68" s="222">
        <f>D14+D21+D31+D49+D52+D54+D67</f>
        <v>74.78</v>
      </c>
      <c r="E68" s="221" t="s">
        <v>8</v>
      </c>
      <c r="F68" s="221" t="s">
        <v>8</v>
      </c>
      <c r="G68" s="221" t="s">
        <v>8</v>
      </c>
      <c r="H68" s="221" t="s">
        <v>8</v>
      </c>
      <c r="I68" s="221" t="s">
        <v>8</v>
      </c>
      <c r="J68" s="221" t="s">
        <v>8</v>
      </c>
      <c r="K68" s="221" t="s">
        <v>8</v>
      </c>
      <c r="L68" s="221" t="s">
        <v>8</v>
      </c>
      <c r="M68" s="221" t="s">
        <v>8</v>
      </c>
      <c r="N68" s="221" t="s">
        <v>8</v>
      </c>
      <c r="O68" s="221" t="s">
        <v>8</v>
      </c>
      <c r="P68" s="221" t="s">
        <v>8</v>
      </c>
      <c r="Q68" s="221">
        <f>Q14+Q21+Q31+Q49+Q52+Q54+Q67</f>
        <v>40664800</v>
      </c>
      <c r="R68" s="221" t="s">
        <v>8</v>
      </c>
      <c r="S68" s="227" t="s">
        <v>8</v>
      </c>
      <c r="T68" s="218" t="s">
        <v>8</v>
      </c>
    </row>
    <row r="69" spans="1:20" ht="92.25" customHeight="1" x14ac:dyDescent="0.25">
      <c r="B69" s="384" t="s">
        <v>674</v>
      </c>
      <c r="C69" s="386" t="s">
        <v>675</v>
      </c>
      <c r="D69" s="386"/>
      <c r="E69" s="386"/>
      <c r="F69" s="386"/>
      <c r="G69" s="386"/>
      <c r="H69" s="386"/>
      <c r="I69" s="386"/>
      <c r="J69" s="386"/>
      <c r="K69" s="386"/>
      <c r="L69" s="386"/>
      <c r="M69" s="386"/>
      <c r="N69" s="386"/>
      <c r="O69" s="386"/>
      <c r="P69" s="386"/>
      <c r="Q69" s="387"/>
      <c r="R69" s="228" t="s">
        <v>679</v>
      </c>
      <c r="S69" s="229" t="s">
        <v>131</v>
      </c>
    </row>
    <row r="70" spans="1:20" ht="32.450000000000003" customHeight="1" x14ac:dyDescent="0.25">
      <c r="B70" s="385"/>
      <c r="C70" s="378"/>
      <c r="D70" s="378"/>
      <c r="E70" s="378"/>
      <c r="F70" s="378"/>
      <c r="G70" s="378"/>
      <c r="H70" s="378"/>
      <c r="I70" s="378"/>
      <c r="J70" s="378"/>
      <c r="K70" s="378"/>
      <c r="L70" s="378"/>
      <c r="M70" s="378"/>
      <c r="N70" s="378"/>
      <c r="O70" s="378"/>
      <c r="P70" s="378"/>
      <c r="Q70" s="379"/>
      <c r="R70" s="236">
        <v>450000</v>
      </c>
      <c r="S70" s="230">
        <f>(Q32+R70)/D32/12-0.07</f>
        <v>46980.00246376812</v>
      </c>
      <c r="T70" s="231"/>
    </row>
    <row r="71" spans="1:20" ht="98.25" customHeight="1" x14ac:dyDescent="0.25">
      <c r="B71" s="295"/>
      <c r="C71" s="378" t="s">
        <v>785</v>
      </c>
      <c r="D71" s="378"/>
      <c r="E71" s="378"/>
      <c r="F71" s="378"/>
      <c r="G71" s="378"/>
      <c r="H71" s="378"/>
      <c r="I71" s="378"/>
      <c r="J71" s="378"/>
      <c r="K71" s="378"/>
      <c r="L71" s="378"/>
      <c r="M71" s="378"/>
      <c r="N71" s="378"/>
      <c r="O71" s="378"/>
      <c r="P71" s="378"/>
      <c r="Q71" s="379"/>
      <c r="R71" s="228" t="s">
        <v>680</v>
      </c>
      <c r="S71" s="229" t="s">
        <v>131</v>
      </c>
      <c r="T71" s="231"/>
    </row>
    <row r="72" spans="1:20" ht="62.25" customHeight="1" x14ac:dyDescent="0.25">
      <c r="B72" s="295"/>
      <c r="C72" s="378"/>
      <c r="D72" s="378"/>
      <c r="E72" s="378"/>
      <c r="F72" s="378"/>
      <c r="G72" s="378"/>
      <c r="H72" s="378"/>
      <c r="I72" s="378"/>
      <c r="J72" s="378"/>
      <c r="K72" s="378"/>
      <c r="L72" s="378"/>
      <c r="M72" s="378"/>
      <c r="N72" s="378"/>
      <c r="O72" s="378"/>
      <c r="P72" s="378"/>
      <c r="Q72" s="379"/>
      <c r="R72" s="236">
        <v>1617000</v>
      </c>
      <c r="S72" s="230">
        <f>(Q32+R70+R72)/D32/12-2.19</f>
        <v>51860.12884057971</v>
      </c>
      <c r="T72" s="231"/>
    </row>
    <row r="73" spans="1:20" ht="36" customHeight="1" x14ac:dyDescent="0.25">
      <c r="B73" s="213" t="s">
        <v>132</v>
      </c>
      <c r="C73" s="233"/>
      <c r="D73" s="233"/>
      <c r="E73" s="376" t="s">
        <v>681</v>
      </c>
      <c r="F73" s="376"/>
      <c r="G73" s="22"/>
      <c r="K73" s="234"/>
    </row>
    <row r="74" spans="1:20" x14ac:dyDescent="0.25">
      <c r="C74" s="377" t="s">
        <v>133</v>
      </c>
      <c r="D74" s="377"/>
      <c r="E74" s="377" t="s">
        <v>134</v>
      </c>
      <c r="F74" s="377"/>
      <c r="G74" s="235"/>
    </row>
    <row r="75" spans="1:20" ht="6" customHeight="1" x14ac:dyDescent="0.25">
      <c r="E75" s="213"/>
    </row>
    <row r="76" spans="1:20" x14ac:dyDescent="0.25">
      <c r="B76" s="213" t="s">
        <v>287</v>
      </c>
      <c r="C76" s="233"/>
      <c r="D76" s="233"/>
      <c r="E76" s="376" t="s">
        <v>771</v>
      </c>
      <c r="F76" s="376"/>
    </row>
    <row r="77" spans="1:20" x14ac:dyDescent="0.25">
      <c r="C77" s="377" t="s">
        <v>133</v>
      </c>
      <c r="D77" s="377"/>
      <c r="E77" s="377" t="s">
        <v>134</v>
      </c>
      <c r="F77" s="377"/>
      <c r="G77" s="235"/>
    </row>
    <row r="78" spans="1:20" x14ac:dyDescent="0.25">
      <c r="B78" s="213" t="s">
        <v>677</v>
      </c>
      <c r="E78" s="213"/>
    </row>
    <row r="79" spans="1:20" x14ac:dyDescent="0.25">
      <c r="E79" s="213"/>
    </row>
  </sheetData>
  <mergeCells count="41">
    <mergeCell ref="B1:R1"/>
    <mergeCell ref="B2:R2"/>
    <mergeCell ref="A3:B3"/>
    <mergeCell ref="C3:R3"/>
    <mergeCell ref="A4:B4"/>
    <mergeCell ref="C4:R4"/>
    <mergeCell ref="B5:R5"/>
    <mergeCell ref="A7:A9"/>
    <mergeCell ref="B7:B9"/>
    <mergeCell ref="C7:C9"/>
    <mergeCell ref="D7:D9"/>
    <mergeCell ref="E7:I7"/>
    <mergeCell ref="J7:N7"/>
    <mergeCell ref="O7:O9"/>
    <mergeCell ref="P7:P9"/>
    <mergeCell ref="Q7:Q9"/>
    <mergeCell ref="R7:R9"/>
    <mergeCell ref="S7:S9"/>
    <mergeCell ref="T7:T9"/>
    <mergeCell ref="E8:E9"/>
    <mergeCell ref="F8:I8"/>
    <mergeCell ref="J8:J9"/>
    <mergeCell ref="K8:N8"/>
    <mergeCell ref="C71:Q72"/>
    <mergeCell ref="A14:B14"/>
    <mergeCell ref="A21:B21"/>
    <mergeCell ref="A31:B31"/>
    <mergeCell ref="A32:B32"/>
    <mergeCell ref="A49:B49"/>
    <mergeCell ref="A52:B52"/>
    <mergeCell ref="A54:B54"/>
    <mergeCell ref="A67:B67"/>
    <mergeCell ref="A68:B68"/>
    <mergeCell ref="B69:B70"/>
    <mergeCell ref="C69:Q70"/>
    <mergeCell ref="E73:F73"/>
    <mergeCell ref="C74:D74"/>
    <mergeCell ref="E74:F74"/>
    <mergeCell ref="E76:F76"/>
    <mergeCell ref="C77:D77"/>
    <mergeCell ref="E77:F77"/>
  </mergeCells>
  <pageMargins left="0.7" right="0.7" top="0.75" bottom="0.75" header="0.3" footer="0.3"/>
  <pageSetup paperSize="9" scale="41" fitToHeight="0" orientation="landscape" r:id="rId1"/>
  <rowBreaks count="1" manualBreakCount="1">
    <brk id="58" max="23" man="1"/>
  </rowBreaks>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U79"/>
  <sheetViews>
    <sheetView view="pageBreakPreview" topLeftCell="A49" zoomScale="80" zoomScaleNormal="70" zoomScaleSheetLayoutView="80" workbookViewId="0">
      <selection activeCell="Q68" sqref="Q68"/>
    </sheetView>
  </sheetViews>
  <sheetFormatPr defaultRowHeight="15" x14ac:dyDescent="0.25"/>
  <cols>
    <col min="1" max="1" width="6.7109375" style="213" customWidth="1"/>
    <col min="2" max="2" width="44.7109375" style="213" customWidth="1"/>
    <col min="3" max="3" width="9.140625" style="213"/>
    <col min="4" max="4" width="10.5703125" style="213" customWidth="1"/>
    <col min="5" max="5" width="14.5703125" style="214" customWidth="1"/>
    <col min="6" max="9" width="14.5703125" style="213" customWidth="1"/>
    <col min="10" max="10" width="14.5703125" style="214" customWidth="1"/>
    <col min="11" max="14" width="14.5703125" style="213" customWidth="1"/>
    <col min="15" max="15" width="13.28515625" style="213" customWidth="1"/>
    <col min="16" max="16" width="12.5703125" style="213" customWidth="1"/>
    <col min="17" max="17" width="16.7109375" style="214" customWidth="1"/>
    <col min="18" max="18" width="17.5703125" style="213" customWidth="1"/>
    <col min="19" max="19" width="19.85546875" style="213" customWidth="1"/>
    <col min="20" max="20" width="18.7109375" style="213" customWidth="1"/>
    <col min="21" max="16384" width="9.140625" style="213"/>
  </cols>
  <sheetData>
    <row r="1" spans="1:21" s="212" customFormat="1" ht="24" customHeight="1" x14ac:dyDescent="0.25">
      <c r="B1" s="400" t="s">
        <v>12</v>
      </c>
      <c r="C1" s="400"/>
      <c r="D1" s="400"/>
      <c r="E1" s="400"/>
      <c r="F1" s="400"/>
      <c r="G1" s="400"/>
      <c r="H1" s="400"/>
      <c r="I1" s="400"/>
      <c r="J1" s="400"/>
      <c r="K1" s="400"/>
      <c r="L1" s="400"/>
      <c r="M1" s="400"/>
      <c r="N1" s="400"/>
      <c r="O1" s="400"/>
      <c r="P1" s="400"/>
      <c r="Q1" s="400"/>
      <c r="R1" s="400"/>
    </row>
    <row r="2" spans="1:21" s="212" customFormat="1" ht="24" customHeight="1" x14ac:dyDescent="0.25">
      <c r="B2" s="395" t="s">
        <v>135</v>
      </c>
      <c r="C2" s="395"/>
      <c r="D2" s="395"/>
      <c r="E2" s="395"/>
      <c r="F2" s="395"/>
      <c r="G2" s="395"/>
      <c r="H2" s="395"/>
      <c r="I2" s="395"/>
      <c r="J2" s="395"/>
      <c r="K2" s="395"/>
      <c r="L2" s="395"/>
      <c r="M2" s="395"/>
      <c r="N2" s="395"/>
      <c r="O2" s="395"/>
      <c r="P2" s="395"/>
      <c r="Q2" s="395"/>
      <c r="R2" s="395"/>
    </row>
    <row r="3" spans="1:21" s="212" customFormat="1" ht="18" customHeight="1" x14ac:dyDescent="0.25">
      <c r="A3" s="401" t="s">
        <v>11</v>
      </c>
      <c r="B3" s="401"/>
      <c r="C3" s="402">
        <v>111</v>
      </c>
      <c r="D3" s="402"/>
      <c r="E3" s="402"/>
      <c r="F3" s="402"/>
      <c r="G3" s="402"/>
      <c r="H3" s="402"/>
      <c r="I3" s="402"/>
      <c r="J3" s="402"/>
      <c r="K3" s="402"/>
      <c r="L3" s="402"/>
      <c r="M3" s="402"/>
      <c r="N3" s="402"/>
      <c r="O3" s="402"/>
      <c r="P3" s="402"/>
      <c r="Q3" s="402"/>
      <c r="R3" s="402"/>
    </row>
    <row r="4" spans="1:21" s="212" customFormat="1" ht="24" customHeight="1" x14ac:dyDescent="0.25">
      <c r="A4" s="401" t="s">
        <v>10</v>
      </c>
      <c r="B4" s="401"/>
      <c r="C4" s="403" t="s">
        <v>129</v>
      </c>
      <c r="D4" s="403"/>
      <c r="E4" s="403"/>
      <c r="F4" s="403"/>
      <c r="G4" s="403"/>
      <c r="H4" s="403"/>
      <c r="I4" s="403"/>
      <c r="J4" s="403"/>
      <c r="K4" s="403"/>
      <c r="L4" s="403"/>
      <c r="M4" s="403"/>
      <c r="N4" s="403"/>
      <c r="O4" s="403"/>
      <c r="P4" s="403"/>
      <c r="Q4" s="403"/>
      <c r="R4" s="403"/>
    </row>
    <row r="5" spans="1:21" s="212" customFormat="1" ht="16.5" customHeight="1" x14ac:dyDescent="0.25">
      <c r="B5" s="395" t="s">
        <v>9</v>
      </c>
      <c r="C5" s="395"/>
      <c r="D5" s="395"/>
      <c r="E5" s="395"/>
      <c r="F5" s="395"/>
      <c r="G5" s="395"/>
      <c r="H5" s="395"/>
      <c r="I5" s="395"/>
      <c r="J5" s="395"/>
      <c r="K5" s="395"/>
      <c r="L5" s="395"/>
      <c r="M5" s="395"/>
      <c r="N5" s="395"/>
      <c r="O5" s="395"/>
      <c r="P5" s="395"/>
      <c r="Q5" s="395"/>
      <c r="R5" s="395"/>
    </row>
    <row r="7" spans="1:21" ht="46.5" customHeight="1" x14ac:dyDescent="0.25">
      <c r="A7" s="396" t="s">
        <v>0</v>
      </c>
      <c r="B7" s="396" t="s">
        <v>6</v>
      </c>
      <c r="C7" s="396" t="s">
        <v>120</v>
      </c>
      <c r="D7" s="396" t="s">
        <v>121</v>
      </c>
      <c r="E7" s="392" t="s">
        <v>143</v>
      </c>
      <c r="F7" s="393"/>
      <c r="G7" s="393"/>
      <c r="H7" s="393"/>
      <c r="I7" s="394"/>
      <c r="J7" s="392" t="s">
        <v>144</v>
      </c>
      <c r="K7" s="393"/>
      <c r="L7" s="393"/>
      <c r="M7" s="393"/>
      <c r="N7" s="394"/>
      <c r="O7" s="396" t="s">
        <v>86</v>
      </c>
      <c r="P7" s="396" t="s">
        <v>87</v>
      </c>
      <c r="Q7" s="390" t="s">
        <v>163</v>
      </c>
      <c r="R7" s="388" t="s">
        <v>130</v>
      </c>
      <c r="S7" s="388" t="s">
        <v>131</v>
      </c>
      <c r="T7" s="389" t="s">
        <v>146</v>
      </c>
      <c r="U7" s="215"/>
    </row>
    <row r="8" spans="1:21" ht="15" customHeight="1" x14ac:dyDescent="0.25">
      <c r="A8" s="397"/>
      <c r="B8" s="397"/>
      <c r="C8" s="397"/>
      <c r="D8" s="397"/>
      <c r="E8" s="390" t="s">
        <v>2</v>
      </c>
      <c r="F8" s="392" t="s">
        <v>1</v>
      </c>
      <c r="G8" s="393"/>
      <c r="H8" s="393"/>
      <c r="I8" s="394"/>
      <c r="J8" s="390" t="s">
        <v>2</v>
      </c>
      <c r="K8" s="392" t="s">
        <v>1</v>
      </c>
      <c r="L8" s="393"/>
      <c r="M8" s="393"/>
      <c r="N8" s="394"/>
      <c r="O8" s="397"/>
      <c r="P8" s="397"/>
      <c r="Q8" s="399"/>
      <c r="R8" s="388"/>
      <c r="S8" s="388"/>
      <c r="T8" s="389"/>
      <c r="U8" s="215"/>
    </row>
    <row r="9" spans="1:21" ht="45" customHeight="1" x14ac:dyDescent="0.25">
      <c r="A9" s="398"/>
      <c r="B9" s="398"/>
      <c r="C9" s="398"/>
      <c r="D9" s="398"/>
      <c r="E9" s="391"/>
      <c r="F9" s="286" t="s">
        <v>3</v>
      </c>
      <c r="G9" s="286" t="s">
        <v>147</v>
      </c>
      <c r="H9" s="286" t="s">
        <v>4</v>
      </c>
      <c r="I9" s="286" t="s">
        <v>5</v>
      </c>
      <c r="J9" s="391"/>
      <c r="K9" s="286" t="s">
        <v>3</v>
      </c>
      <c r="L9" s="286" t="s">
        <v>147</v>
      </c>
      <c r="M9" s="286" t="s">
        <v>4</v>
      </c>
      <c r="N9" s="286" t="s">
        <v>5</v>
      </c>
      <c r="O9" s="398"/>
      <c r="P9" s="398"/>
      <c r="Q9" s="391"/>
      <c r="R9" s="388"/>
      <c r="S9" s="388"/>
      <c r="T9" s="389"/>
      <c r="U9" s="215"/>
    </row>
    <row r="10" spans="1:21" x14ac:dyDescent="0.25">
      <c r="A10" s="217">
        <v>1</v>
      </c>
      <c r="B10" s="217">
        <f>A10+1</f>
        <v>2</v>
      </c>
      <c r="C10" s="217">
        <f t="shared" ref="C10:T10" si="0">B10+1</f>
        <v>3</v>
      </c>
      <c r="D10" s="217">
        <f t="shared" si="0"/>
        <v>4</v>
      </c>
      <c r="E10" s="218">
        <v>5</v>
      </c>
      <c r="F10" s="217">
        <f t="shared" si="0"/>
        <v>6</v>
      </c>
      <c r="G10" s="217">
        <v>7</v>
      </c>
      <c r="H10" s="217">
        <v>8</v>
      </c>
      <c r="I10" s="217">
        <f t="shared" si="0"/>
        <v>9</v>
      </c>
      <c r="J10" s="218">
        <f t="shared" si="0"/>
        <v>10</v>
      </c>
      <c r="K10" s="217">
        <f t="shared" si="0"/>
        <v>11</v>
      </c>
      <c r="L10" s="217">
        <v>12</v>
      </c>
      <c r="M10" s="217">
        <v>13</v>
      </c>
      <c r="N10" s="217">
        <f t="shared" si="0"/>
        <v>14</v>
      </c>
      <c r="O10" s="217">
        <f>N10+1</f>
        <v>15</v>
      </c>
      <c r="P10" s="217">
        <f t="shared" si="0"/>
        <v>16</v>
      </c>
      <c r="Q10" s="218">
        <f t="shared" si="0"/>
        <v>17</v>
      </c>
      <c r="R10" s="217">
        <f t="shared" si="0"/>
        <v>18</v>
      </c>
      <c r="S10" s="217">
        <f t="shared" si="0"/>
        <v>19</v>
      </c>
      <c r="T10" s="217">
        <f t="shared" si="0"/>
        <v>20</v>
      </c>
    </row>
    <row r="11" spans="1:21" x14ac:dyDescent="0.25">
      <c r="A11" s="217">
        <v>1</v>
      </c>
      <c r="B11" s="223" t="s">
        <v>627</v>
      </c>
      <c r="C11" s="219">
        <v>1</v>
      </c>
      <c r="D11" s="220">
        <v>1</v>
      </c>
      <c r="E11" s="221">
        <f>SUM(F11:I11)</f>
        <v>58140</v>
      </c>
      <c r="F11" s="219">
        <v>27040</v>
      </c>
      <c r="G11" s="219"/>
      <c r="H11" s="219">
        <v>15000</v>
      </c>
      <c r="I11" s="219">
        <v>16100</v>
      </c>
      <c r="J11" s="221">
        <f>SUM(K11:N11)</f>
        <v>13000</v>
      </c>
      <c r="K11" s="219"/>
      <c r="L11" s="219"/>
      <c r="M11" s="219"/>
      <c r="N11" s="219">
        <v>13000</v>
      </c>
      <c r="O11" s="219"/>
      <c r="P11" s="219">
        <v>2.2000000000000002</v>
      </c>
      <c r="Q11" s="221">
        <f>ROUND((D11*(E11+J11)*(1+O11/100)*P11*12)/100,0)*100</f>
        <v>1878100</v>
      </c>
      <c r="R11" s="219">
        <f>Q11/C11/12</f>
        <v>156508.33333333334</v>
      </c>
      <c r="S11" s="219">
        <f>Q11/D11/12</f>
        <v>156508.33333333334</v>
      </c>
      <c r="T11" s="217"/>
    </row>
    <row r="12" spans="1:21" ht="30" x14ac:dyDescent="0.25">
      <c r="A12" s="217">
        <v>2</v>
      </c>
      <c r="B12" s="224" t="s">
        <v>628</v>
      </c>
      <c r="C12" s="219">
        <v>1</v>
      </c>
      <c r="D12" s="220">
        <v>1</v>
      </c>
      <c r="E12" s="221">
        <f>SUM(F12:I12)</f>
        <v>38580</v>
      </c>
      <c r="F12" s="219">
        <v>20280</v>
      </c>
      <c r="G12" s="219"/>
      <c r="H12" s="219">
        <v>7500</v>
      </c>
      <c r="I12" s="219">
        <v>10800</v>
      </c>
      <c r="J12" s="221">
        <f>SUM(K12:N12)</f>
        <v>10000</v>
      </c>
      <c r="K12" s="219"/>
      <c r="L12" s="219"/>
      <c r="M12" s="219"/>
      <c r="N12" s="219">
        <v>10000</v>
      </c>
      <c r="O12" s="219"/>
      <c r="P12" s="219">
        <v>2.2000000000000002</v>
      </c>
      <c r="Q12" s="221">
        <f>(ROUND((D12*(E12+J12)*(1+O12/100)*P12*12)/100,0)*100)</f>
        <v>1282500</v>
      </c>
      <c r="R12" s="219">
        <f>Q12/C12/12</f>
        <v>106875</v>
      </c>
      <c r="S12" s="219">
        <f>Q12/D12/12</f>
        <v>106875</v>
      </c>
      <c r="T12" s="217"/>
    </row>
    <row r="13" spans="1:21" x14ac:dyDescent="0.25">
      <c r="A13" s="217">
        <v>3</v>
      </c>
      <c r="B13" s="223" t="s">
        <v>629</v>
      </c>
      <c r="C13" s="219">
        <v>1</v>
      </c>
      <c r="D13" s="220">
        <v>1</v>
      </c>
      <c r="E13" s="221">
        <f>SUM(F13:I13)</f>
        <v>33030</v>
      </c>
      <c r="F13" s="219">
        <v>20280</v>
      </c>
      <c r="G13" s="219"/>
      <c r="H13" s="219">
        <v>5500</v>
      </c>
      <c r="I13" s="219">
        <v>7250</v>
      </c>
      <c r="J13" s="221">
        <f>SUM(K13:N13)</f>
        <v>9000</v>
      </c>
      <c r="K13" s="219"/>
      <c r="L13" s="219"/>
      <c r="M13" s="219"/>
      <c r="N13" s="219">
        <v>9000</v>
      </c>
      <c r="O13" s="219"/>
      <c r="P13" s="219">
        <v>2.2000000000000002</v>
      </c>
      <c r="Q13" s="221">
        <f>ROUND((D13*(E13+J13)*(1+O13/100)*P13*12)/100,0)*100</f>
        <v>1109600</v>
      </c>
      <c r="R13" s="219">
        <f>Q13/C13/12</f>
        <v>92466.666666666672</v>
      </c>
      <c r="S13" s="219">
        <f>Q13/D13/12</f>
        <v>92466.666666666672</v>
      </c>
      <c r="T13" s="217"/>
    </row>
    <row r="14" spans="1:21" s="214" customFormat="1" ht="34.5" customHeight="1" x14ac:dyDescent="0.2">
      <c r="A14" s="380" t="s">
        <v>123</v>
      </c>
      <c r="B14" s="381"/>
      <c r="C14" s="221">
        <f>SUM(C11:C13)</f>
        <v>3</v>
      </c>
      <c r="D14" s="222">
        <f>SUM(D11:D13)</f>
        <v>3</v>
      </c>
      <c r="E14" s="221" t="s">
        <v>8</v>
      </c>
      <c r="F14" s="221" t="s">
        <v>8</v>
      </c>
      <c r="G14" s="221" t="s">
        <v>8</v>
      </c>
      <c r="H14" s="221" t="s">
        <v>8</v>
      </c>
      <c r="I14" s="221" t="s">
        <v>8</v>
      </c>
      <c r="J14" s="221" t="s">
        <v>8</v>
      </c>
      <c r="K14" s="221" t="s">
        <v>8</v>
      </c>
      <c r="L14" s="221" t="s">
        <v>8</v>
      </c>
      <c r="M14" s="221" t="s">
        <v>8</v>
      </c>
      <c r="N14" s="221" t="s">
        <v>8</v>
      </c>
      <c r="O14" s="221" t="s">
        <v>8</v>
      </c>
      <c r="P14" s="221" t="s">
        <v>8</v>
      </c>
      <c r="Q14" s="221">
        <f>SUM(Q11:Q13)</f>
        <v>4270200</v>
      </c>
      <c r="R14" s="221" t="s">
        <v>8</v>
      </c>
      <c r="S14" s="221" t="s">
        <v>8</v>
      </c>
      <c r="T14" s="218" t="s">
        <v>8</v>
      </c>
    </row>
    <row r="15" spans="1:21" x14ac:dyDescent="0.25">
      <c r="A15" s="217">
        <v>1</v>
      </c>
      <c r="B15" s="224" t="s">
        <v>630</v>
      </c>
      <c r="C15" s="219">
        <v>1</v>
      </c>
      <c r="D15" s="220">
        <v>1</v>
      </c>
      <c r="E15" s="221">
        <f t="shared" ref="E15:E20" si="1">SUM(F15:I15)</f>
        <v>16408</v>
      </c>
      <c r="F15" s="219">
        <v>9408</v>
      </c>
      <c r="G15" s="219"/>
      <c r="H15" s="219">
        <v>1500</v>
      </c>
      <c r="I15" s="219">
        <v>5500</v>
      </c>
      <c r="J15" s="221">
        <f t="shared" ref="J15:J20" si="2">SUM(K15:N15)</f>
        <v>2000</v>
      </c>
      <c r="K15" s="219"/>
      <c r="L15" s="219"/>
      <c r="M15" s="219"/>
      <c r="N15" s="219">
        <v>2000</v>
      </c>
      <c r="O15" s="219"/>
      <c r="P15" s="219">
        <v>2.2000000000000002</v>
      </c>
      <c r="Q15" s="221">
        <f t="shared" ref="Q15:Q20" si="3">ROUND((D15*(E15+J15)*(1+O15/100)*P15*12)/100,0)*100</f>
        <v>486000</v>
      </c>
      <c r="R15" s="219">
        <f t="shared" ref="R15:R20" si="4">Q15/C15/12</f>
        <v>40500</v>
      </c>
      <c r="S15" s="219">
        <f t="shared" ref="S15:S20" si="5">Q15/D15/12</f>
        <v>40500</v>
      </c>
      <c r="T15" s="217"/>
    </row>
    <row r="16" spans="1:21" x14ac:dyDescent="0.25">
      <c r="A16" s="217">
        <v>2</v>
      </c>
      <c r="B16" s="224" t="s">
        <v>631</v>
      </c>
      <c r="C16" s="219">
        <v>1</v>
      </c>
      <c r="D16" s="220">
        <v>1</v>
      </c>
      <c r="E16" s="221">
        <f t="shared" si="1"/>
        <v>16408</v>
      </c>
      <c r="F16" s="219">
        <v>9408</v>
      </c>
      <c r="G16" s="219"/>
      <c r="H16" s="219">
        <v>1500</v>
      </c>
      <c r="I16" s="219">
        <v>5500</v>
      </c>
      <c r="J16" s="221">
        <f t="shared" si="2"/>
        <v>2000</v>
      </c>
      <c r="K16" s="219"/>
      <c r="L16" s="219"/>
      <c r="M16" s="219"/>
      <c r="N16" s="219">
        <v>2000</v>
      </c>
      <c r="O16" s="219"/>
      <c r="P16" s="219">
        <v>2.2000000000000002</v>
      </c>
      <c r="Q16" s="221">
        <f t="shared" si="3"/>
        <v>486000</v>
      </c>
      <c r="R16" s="219">
        <f t="shared" si="4"/>
        <v>40500</v>
      </c>
      <c r="S16" s="219">
        <f t="shared" si="5"/>
        <v>40500</v>
      </c>
      <c r="T16" s="217"/>
    </row>
    <row r="17" spans="1:20" x14ac:dyDescent="0.25">
      <c r="A17" s="217">
        <v>3</v>
      </c>
      <c r="B17" s="224" t="s">
        <v>632</v>
      </c>
      <c r="C17" s="219">
        <v>1</v>
      </c>
      <c r="D17" s="220">
        <v>1</v>
      </c>
      <c r="E17" s="221">
        <f t="shared" si="1"/>
        <v>16408</v>
      </c>
      <c r="F17" s="219">
        <v>9408</v>
      </c>
      <c r="G17" s="219"/>
      <c r="H17" s="219">
        <v>1500</v>
      </c>
      <c r="I17" s="219">
        <v>5500</v>
      </c>
      <c r="J17" s="221">
        <f t="shared" si="2"/>
        <v>2000</v>
      </c>
      <c r="K17" s="219"/>
      <c r="L17" s="219"/>
      <c r="M17" s="219"/>
      <c r="N17" s="219">
        <v>2000</v>
      </c>
      <c r="O17" s="219"/>
      <c r="P17" s="219">
        <v>2.2000000000000002</v>
      </c>
      <c r="Q17" s="221">
        <f t="shared" si="3"/>
        <v>486000</v>
      </c>
      <c r="R17" s="219">
        <f t="shared" si="4"/>
        <v>40500</v>
      </c>
      <c r="S17" s="219">
        <f t="shared" si="5"/>
        <v>40500</v>
      </c>
      <c r="T17" s="217"/>
    </row>
    <row r="18" spans="1:20" x14ac:dyDescent="0.25">
      <c r="A18" s="217">
        <v>4</v>
      </c>
      <c r="B18" s="224" t="s">
        <v>633</v>
      </c>
      <c r="C18" s="219">
        <v>0.5</v>
      </c>
      <c r="D18" s="220">
        <v>0.5</v>
      </c>
      <c r="E18" s="221">
        <f t="shared" si="1"/>
        <v>13358</v>
      </c>
      <c r="F18" s="219">
        <v>9408</v>
      </c>
      <c r="G18" s="219"/>
      <c r="H18" s="219"/>
      <c r="I18" s="219">
        <v>3950</v>
      </c>
      <c r="J18" s="221">
        <f t="shared" si="2"/>
        <v>2900</v>
      </c>
      <c r="K18" s="219"/>
      <c r="L18" s="219"/>
      <c r="M18" s="219"/>
      <c r="N18" s="219">
        <v>2900</v>
      </c>
      <c r="O18" s="219"/>
      <c r="P18" s="219">
        <v>2.2000000000000002</v>
      </c>
      <c r="Q18" s="221">
        <f t="shared" si="3"/>
        <v>214600</v>
      </c>
      <c r="R18" s="219">
        <f t="shared" si="4"/>
        <v>35766.666666666664</v>
      </c>
      <c r="S18" s="219">
        <f t="shared" si="5"/>
        <v>35766.666666666664</v>
      </c>
      <c r="T18" s="217"/>
    </row>
    <row r="19" spans="1:20" ht="31.5" customHeight="1" x14ac:dyDescent="0.25">
      <c r="A19" s="217">
        <v>5</v>
      </c>
      <c r="B19" s="224" t="s">
        <v>634</v>
      </c>
      <c r="C19" s="219">
        <v>1</v>
      </c>
      <c r="D19" s="220">
        <v>1</v>
      </c>
      <c r="E19" s="221">
        <f t="shared" si="1"/>
        <v>16808</v>
      </c>
      <c r="F19" s="219">
        <v>9408</v>
      </c>
      <c r="G19" s="219"/>
      <c r="H19" s="219">
        <v>1200</v>
      </c>
      <c r="I19" s="219">
        <v>6200</v>
      </c>
      <c r="J19" s="221">
        <f t="shared" si="2"/>
        <v>2500</v>
      </c>
      <c r="K19" s="219"/>
      <c r="L19" s="219"/>
      <c r="M19" s="219"/>
      <c r="N19" s="219">
        <v>2500</v>
      </c>
      <c r="O19" s="219"/>
      <c r="P19" s="219">
        <v>2.2000000000000002</v>
      </c>
      <c r="Q19" s="221">
        <f t="shared" si="3"/>
        <v>509700</v>
      </c>
      <c r="R19" s="219">
        <f t="shared" si="4"/>
        <v>42475</v>
      </c>
      <c r="S19" s="219">
        <f t="shared" si="5"/>
        <v>42475</v>
      </c>
      <c r="T19" s="217"/>
    </row>
    <row r="20" spans="1:20" x14ac:dyDescent="0.25">
      <c r="A20" s="217">
        <v>6</v>
      </c>
      <c r="B20" s="224" t="s">
        <v>635</v>
      </c>
      <c r="C20" s="219">
        <v>1</v>
      </c>
      <c r="D20" s="220">
        <v>1</v>
      </c>
      <c r="E20" s="221">
        <f t="shared" si="1"/>
        <v>21408</v>
      </c>
      <c r="F20" s="219">
        <v>9408</v>
      </c>
      <c r="G20" s="219"/>
      <c r="H20" s="219">
        <v>3000</v>
      </c>
      <c r="I20" s="219">
        <v>9000</v>
      </c>
      <c r="J20" s="221">
        <f t="shared" si="2"/>
        <v>3000</v>
      </c>
      <c r="K20" s="219"/>
      <c r="L20" s="219"/>
      <c r="M20" s="219"/>
      <c r="N20" s="219">
        <v>3000</v>
      </c>
      <c r="O20" s="219"/>
      <c r="P20" s="219">
        <v>2.2000000000000002</v>
      </c>
      <c r="Q20" s="221">
        <f t="shared" si="3"/>
        <v>644400</v>
      </c>
      <c r="R20" s="219">
        <f t="shared" si="4"/>
        <v>53700</v>
      </c>
      <c r="S20" s="219">
        <f t="shared" si="5"/>
        <v>53700</v>
      </c>
      <c r="T20" s="217"/>
    </row>
    <row r="21" spans="1:20" s="214" customFormat="1" ht="34.5" customHeight="1" x14ac:dyDescent="0.2">
      <c r="A21" s="380" t="s">
        <v>124</v>
      </c>
      <c r="B21" s="381"/>
      <c r="C21" s="221">
        <f>SUM(C15:C20)</f>
        <v>5.5</v>
      </c>
      <c r="D21" s="222">
        <f>SUM(D15:D20)</f>
        <v>5.5</v>
      </c>
      <c r="E21" s="221" t="s">
        <v>8</v>
      </c>
      <c r="F21" s="221" t="s">
        <v>8</v>
      </c>
      <c r="G21" s="221" t="s">
        <v>8</v>
      </c>
      <c r="H21" s="221" t="s">
        <v>8</v>
      </c>
      <c r="I21" s="221" t="s">
        <v>8</v>
      </c>
      <c r="J21" s="221" t="s">
        <v>8</v>
      </c>
      <c r="K21" s="221" t="s">
        <v>8</v>
      </c>
      <c r="L21" s="221" t="s">
        <v>8</v>
      </c>
      <c r="M21" s="221" t="s">
        <v>8</v>
      </c>
      <c r="N21" s="221" t="s">
        <v>8</v>
      </c>
      <c r="O21" s="221" t="s">
        <v>8</v>
      </c>
      <c r="P21" s="221" t="s">
        <v>8</v>
      </c>
      <c r="Q21" s="221">
        <f>SUM(Q15:Q20)</f>
        <v>2826700</v>
      </c>
      <c r="R21" s="221" t="s">
        <v>8</v>
      </c>
      <c r="S21" s="221" t="s">
        <v>8</v>
      </c>
      <c r="T21" s="218" t="s">
        <v>8</v>
      </c>
    </row>
    <row r="22" spans="1:20" x14ac:dyDescent="0.25">
      <c r="A22" s="217">
        <v>1</v>
      </c>
      <c r="B22" s="223" t="s">
        <v>636</v>
      </c>
      <c r="C22" s="219">
        <v>17.82</v>
      </c>
      <c r="D22" s="219">
        <v>11.6</v>
      </c>
      <c r="E22" s="221">
        <f t="shared" ref="E22:E30" si="6">SUM(F22:I22)</f>
        <v>16501</v>
      </c>
      <c r="F22" s="219">
        <v>8176</v>
      </c>
      <c r="G22" s="219"/>
      <c r="H22" s="219">
        <v>2500</v>
      </c>
      <c r="I22" s="219">
        <v>5825</v>
      </c>
      <c r="J22" s="221">
        <f t="shared" ref="J22:J30" si="7">SUM(K22:N22)</f>
        <v>2500</v>
      </c>
      <c r="K22" s="219"/>
      <c r="L22" s="219"/>
      <c r="M22" s="219"/>
      <c r="N22" s="219">
        <v>2500</v>
      </c>
      <c r="O22" s="219"/>
      <c r="P22" s="219">
        <v>2.2000000000000002</v>
      </c>
      <c r="Q22" s="221">
        <f t="shared" ref="Q22:Q30" si="8">ROUND((D22*(E22+J22)*(1+O22/100)*P22*12)/100,0)*100</f>
        <v>5818900</v>
      </c>
      <c r="R22" s="219">
        <f t="shared" ref="R22:R30" si="9">Q22/C22/12</f>
        <v>27211.466517022072</v>
      </c>
      <c r="S22" s="219">
        <f t="shared" ref="S22:S30" si="10">Q22/D22/12</f>
        <v>41802.442528735635</v>
      </c>
      <c r="T22" s="217"/>
    </row>
    <row r="23" spans="1:20" x14ac:dyDescent="0.25">
      <c r="A23" s="217">
        <v>2</v>
      </c>
      <c r="B23" s="223" t="s">
        <v>636</v>
      </c>
      <c r="C23" s="219">
        <v>3.4</v>
      </c>
      <c r="D23" s="220">
        <v>3.4</v>
      </c>
      <c r="E23" s="221">
        <f t="shared" si="6"/>
        <v>16876</v>
      </c>
      <c r="F23" s="219">
        <v>8176</v>
      </c>
      <c r="G23" s="219"/>
      <c r="H23" s="219">
        <v>2500</v>
      </c>
      <c r="I23" s="219">
        <v>6200</v>
      </c>
      <c r="J23" s="221">
        <f t="shared" si="7"/>
        <v>2080</v>
      </c>
      <c r="K23" s="219"/>
      <c r="L23" s="219"/>
      <c r="M23" s="219"/>
      <c r="N23" s="219">
        <v>2080</v>
      </c>
      <c r="O23" s="219"/>
      <c r="P23" s="219">
        <v>2.2000000000000002</v>
      </c>
      <c r="Q23" s="221">
        <f>ROUND((D23*(E23+J23)*(1+O23/100)*P23*12)/100,0)*100</f>
        <v>1701500</v>
      </c>
      <c r="R23" s="219">
        <f t="shared" si="9"/>
        <v>41703.431372549021</v>
      </c>
      <c r="S23" s="219">
        <f t="shared" si="10"/>
        <v>41703.431372549021</v>
      </c>
      <c r="T23" s="217"/>
    </row>
    <row r="24" spans="1:20" ht="30" x14ac:dyDescent="0.25">
      <c r="A24" s="217">
        <v>3</v>
      </c>
      <c r="B24" s="224" t="s">
        <v>637</v>
      </c>
      <c r="C24" s="219">
        <v>1</v>
      </c>
      <c r="D24" s="220">
        <v>1</v>
      </c>
      <c r="E24" s="221">
        <f t="shared" si="6"/>
        <v>16876</v>
      </c>
      <c r="F24" s="219">
        <v>8176</v>
      </c>
      <c r="G24" s="219"/>
      <c r="H24" s="219">
        <v>4950</v>
      </c>
      <c r="I24" s="219">
        <v>3750</v>
      </c>
      <c r="J24" s="221">
        <f t="shared" si="7"/>
        <v>1500</v>
      </c>
      <c r="K24" s="219"/>
      <c r="L24" s="219"/>
      <c r="M24" s="219"/>
      <c r="N24" s="219">
        <v>1500</v>
      </c>
      <c r="O24" s="219"/>
      <c r="P24" s="219">
        <v>2.2000000000000002</v>
      </c>
      <c r="Q24" s="221">
        <f>(ROUND((D24*(E24+J24)*(1+O24/100)*P24*12)/100,0)*100)</f>
        <v>485100</v>
      </c>
      <c r="R24" s="219">
        <f t="shared" si="9"/>
        <v>40425</v>
      </c>
      <c r="S24" s="219">
        <f t="shared" si="10"/>
        <v>40425</v>
      </c>
      <c r="T24" s="217"/>
    </row>
    <row r="25" spans="1:20" x14ac:dyDescent="0.25">
      <c r="A25" s="217">
        <v>4</v>
      </c>
      <c r="B25" s="225" t="s">
        <v>638</v>
      </c>
      <c r="C25" s="219">
        <v>1.8</v>
      </c>
      <c r="D25" s="219">
        <v>1.8</v>
      </c>
      <c r="E25" s="221">
        <f t="shared" si="6"/>
        <v>16216</v>
      </c>
      <c r="F25" s="219">
        <v>7516</v>
      </c>
      <c r="G25" s="219"/>
      <c r="H25" s="219">
        <v>4500</v>
      </c>
      <c r="I25" s="219">
        <v>4200</v>
      </c>
      <c r="J25" s="221">
        <f t="shared" si="7"/>
        <v>2200</v>
      </c>
      <c r="K25" s="219"/>
      <c r="L25" s="219"/>
      <c r="M25" s="219"/>
      <c r="N25" s="219">
        <v>2200</v>
      </c>
      <c r="O25" s="219"/>
      <c r="P25" s="219">
        <v>2.2000000000000002</v>
      </c>
      <c r="Q25" s="221">
        <f t="shared" si="8"/>
        <v>875100</v>
      </c>
      <c r="R25" s="219">
        <f t="shared" si="9"/>
        <v>40513.888888888883</v>
      </c>
      <c r="S25" s="219">
        <f t="shared" si="10"/>
        <v>40513.888888888883</v>
      </c>
      <c r="T25" s="217"/>
    </row>
    <row r="26" spans="1:20" x14ac:dyDescent="0.25">
      <c r="A26" s="217">
        <v>5</v>
      </c>
      <c r="B26" s="225" t="s">
        <v>639</v>
      </c>
      <c r="C26" s="219">
        <v>18.7</v>
      </c>
      <c r="D26" s="219">
        <v>12.6</v>
      </c>
      <c r="E26" s="221">
        <f t="shared" si="6"/>
        <v>21016</v>
      </c>
      <c r="F26" s="219">
        <v>7516</v>
      </c>
      <c r="G26" s="219"/>
      <c r="H26" s="219">
        <v>6000</v>
      </c>
      <c r="I26" s="219">
        <v>7500</v>
      </c>
      <c r="J26" s="221">
        <f t="shared" si="7"/>
        <v>1800</v>
      </c>
      <c r="K26" s="219"/>
      <c r="L26" s="219"/>
      <c r="M26" s="219"/>
      <c r="N26" s="219">
        <v>1800</v>
      </c>
      <c r="O26" s="219"/>
      <c r="P26" s="219">
        <v>2.2000000000000002</v>
      </c>
      <c r="Q26" s="221">
        <f t="shared" si="8"/>
        <v>7589500</v>
      </c>
      <c r="R26" s="219">
        <f t="shared" si="9"/>
        <v>33821.301247771837</v>
      </c>
      <c r="S26" s="219">
        <f t="shared" si="10"/>
        <v>50195.105820105819</v>
      </c>
      <c r="T26" s="217"/>
    </row>
    <row r="27" spans="1:20" x14ac:dyDescent="0.25">
      <c r="A27" s="217">
        <v>6</v>
      </c>
      <c r="B27" s="225" t="s">
        <v>640</v>
      </c>
      <c r="C27" s="219">
        <v>2</v>
      </c>
      <c r="D27" s="220">
        <v>2</v>
      </c>
      <c r="E27" s="221">
        <f t="shared" si="6"/>
        <v>16516</v>
      </c>
      <c r="F27" s="219">
        <v>7516</v>
      </c>
      <c r="G27" s="219"/>
      <c r="H27" s="219">
        <v>4000</v>
      </c>
      <c r="I27" s="219">
        <v>5000</v>
      </c>
      <c r="J27" s="221">
        <f t="shared" si="7"/>
        <v>1350</v>
      </c>
      <c r="K27" s="219"/>
      <c r="L27" s="219"/>
      <c r="M27" s="219"/>
      <c r="N27" s="219">
        <v>1350</v>
      </c>
      <c r="O27" s="219"/>
      <c r="P27" s="219">
        <v>2.2000000000000002</v>
      </c>
      <c r="Q27" s="221">
        <f t="shared" si="8"/>
        <v>943300</v>
      </c>
      <c r="R27" s="219">
        <f t="shared" si="9"/>
        <v>39304.166666666664</v>
      </c>
      <c r="S27" s="219">
        <f t="shared" si="10"/>
        <v>39304.166666666664</v>
      </c>
      <c r="T27" s="217"/>
    </row>
    <row r="28" spans="1:20" x14ac:dyDescent="0.25">
      <c r="A28" s="217">
        <v>7</v>
      </c>
      <c r="B28" s="225" t="s">
        <v>641</v>
      </c>
      <c r="C28" s="219">
        <v>1</v>
      </c>
      <c r="D28" s="220">
        <v>1</v>
      </c>
      <c r="E28" s="221">
        <f t="shared" si="6"/>
        <v>15716</v>
      </c>
      <c r="F28" s="219">
        <v>7516</v>
      </c>
      <c r="G28" s="219"/>
      <c r="H28" s="219">
        <v>5200</v>
      </c>
      <c r="I28" s="219">
        <v>3000</v>
      </c>
      <c r="J28" s="221">
        <f t="shared" si="7"/>
        <v>2500</v>
      </c>
      <c r="K28" s="219"/>
      <c r="L28" s="219"/>
      <c r="M28" s="219"/>
      <c r="N28" s="219">
        <v>2500</v>
      </c>
      <c r="O28" s="219"/>
      <c r="P28" s="219">
        <v>2.2000000000000002</v>
      </c>
      <c r="Q28" s="221">
        <f t="shared" si="8"/>
        <v>480900</v>
      </c>
      <c r="R28" s="219">
        <f t="shared" si="9"/>
        <v>40075</v>
      </c>
      <c r="S28" s="219">
        <f t="shared" si="10"/>
        <v>40075</v>
      </c>
      <c r="T28" s="217"/>
    </row>
    <row r="29" spans="1:20" x14ac:dyDescent="0.25">
      <c r="A29" s="217">
        <v>8</v>
      </c>
      <c r="B29" s="225" t="s">
        <v>642</v>
      </c>
      <c r="C29" s="219">
        <v>0.5</v>
      </c>
      <c r="D29" s="220">
        <v>0.3</v>
      </c>
      <c r="E29" s="221">
        <f t="shared" si="6"/>
        <v>14280</v>
      </c>
      <c r="F29" s="219">
        <v>7060</v>
      </c>
      <c r="G29" s="219"/>
      <c r="H29" s="219">
        <v>2500</v>
      </c>
      <c r="I29" s="219">
        <v>4720</v>
      </c>
      <c r="J29" s="221">
        <f t="shared" si="7"/>
        <v>2000</v>
      </c>
      <c r="K29" s="219"/>
      <c r="L29" s="219"/>
      <c r="M29" s="219"/>
      <c r="N29" s="219">
        <v>2000</v>
      </c>
      <c r="O29" s="219"/>
      <c r="P29" s="219">
        <v>2.2000000000000002</v>
      </c>
      <c r="Q29" s="221">
        <f t="shared" si="8"/>
        <v>128900</v>
      </c>
      <c r="R29" s="219">
        <f t="shared" si="9"/>
        <v>21483.333333333332</v>
      </c>
      <c r="S29" s="219">
        <f t="shared" si="10"/>
        <v>35805.555555555555</v>
      </c>
      <c r="T29" s="217"/>
    </row>
    <row r="30" spans="1:20" x14ac:dyDescent="0.25">
      <c r="A30" s="217">
        <v>9</v>
      </c>
      <c r="B30" s="225" t="s">
        <v>643</v>
      </c>
      <c r="C30" s="219">
        <v>1</v>
      </c>
      <c r="D30" s="220">
        <v>1</v>
      </c>
      <c r="E30" s="221">
        <f t="shared" si="6"/>
        <v>16280</v>
      </c>
      <c r="F30" s="219">
        <v>7060</v>
      </c>
      <c r="G30" s="219"/>
      <c r="H30" s="219">
        <v>3800</v>
      </c>
      <c r="I30" s="219">
        <v>5420</v>
      </c>
      <c r="J30" s="221">
        <f t="shared" si="7"/>
        <v>2100</v>
      </c>
      <c r="K30" s="219"/>
      <c r="L30" s="219"/>
      <c r="M30" s="219"/>
      <c r="N30" s="219">
        <v>2100</v>
      </c>
      <c r="O30" s="219"/>
      <c r="P30" s="219">
        <v>2.2000000000000002</v>
      </c>
      <c r="Q30" s="221">
        <f t="shared" si="8"/>
        <v>485200</v>
      </c>
      <c r="R30" s="219">
        <f t="shared" si="9"/>
        <v>40433.333333333336</v>
      </c>
      <c r="S30" s="219">
        <f t="shared" si="10"/>
        <v>40433.333333333336</v>
      </c>
      <c r="T30" s="217"/>
    </row>
    <row r="31" spans="1:20" s="214" customFormat="1" ht="34.5" customHeight="1" x14ac:dyDescent="0.2">
      <c r="A31" s="380" t="s">
        <v>125</v>
      </c>
      <c r="B31" s="381"/>
      <c r="C31" s="221">
        <f>SUM(C22:C30)</f>
        <v>47.22</v>
      </c>
      <c r="D31" s="222">
        <f>SUM(D22:D30)</f>
        <v>34.699999999999996</v>
      </c>
      <c r="E31" s="221" t="s">
        <v>8</v>
      </c>
      <c r="F31" s="221" t="s">
        <v>8</v>
      </c>
      <c r="G31" s="221" t="s">
        <v>8</v>
      </c>
      <c r="H31" s="221" t="s">
        <v>8</v>
      </c>
      <c r="I31" s="221" t="s">
        <v>8</v>
      </c>
      <c r="J31" s="221" t="s">
        <v>8</v>
      </c>
      <c r="K31" s="221" t="s">
        <v>8</v>
      </c>
      <c r="L31" s="221" t="s">
        <v>8</v>
      </c>
      <c r="M31" s="221" t="s">
        <v>8</v>
      </c>
      <c r="N31" s="221" t="s">
        <v>8</v>
      </c>
      <c r="O31" s="221" t="s">
        <v>8</v>
      </c>
      <c r="P31" s="221" t="s">
        <v>8</v>
      </c>
      <c r="Q31" s="221">
        <f>SUM(Q22:Q30)</f>
        <v>18508400</v>
      </c>
      <c r="R31" s="221" t="s">
        <v>8</v>
      </c>
      <c r="S31" s="221" t="s">
        <v>8</v>
      </c>
      <c r="T31" s="218" t="s">
        <v>8</v>
      </c>
    </row>
    <row r="32" spans="1:20" s="214" customFormat="1" ht="42.75" customHeight="1" x14ac:dyDescent="0.2">
      <c r="A32" s="380" t="s">
        <v>164</v>
      </c>
      <c r="B32" s="381"/>
      <c r="C32" s="221">
        <f>C22+C23+C26</f>
        <v>39.92</v>
      </c>
      <c r="D32" s="221">
        <f>D22+D23+D26</f>
        <v>27.6</v>
      </c>
      <c r="E32" s="221">
        <f>E22+E23+E26</f>
        <v>54393</v>
      </c>
      <c r="F32" s="221">
        <f>F22+F23+F26</f>
        <v>23868</v>
      </c>
      <c r="G32" s="221"/>
      <c r="H32" s="221">
        <f>H22+H23+H26</f>
        <v>11000</v>
      </c>
      <c r="I32" s="221">
        <f>I22+I23+I26</f>
        <v>19525</v>
      </c>
      <c r="J32" s="221">
        <f>J22+J23+J26</f>
        <v>6380</v>
      </c>
      <c r="K32" s="221"/>
      <c r="L32" s="221"/>
      <c r="M32" s="221"/>
      <c r="N32" s="221">
        <f>N22+N23+N26</f>
        <v>6380</v>
      </c>
      <c r="O32" s="221"/>
      <c r="P32" s="221">
        <v>2.2000000000000002</v>
      </c>
      <c r="Q32" s="221">
        <f>Q22+Q23+Q26</f>
        <v>15109900</v>
      </c>
      <c r="R32" s="221">
        <f t="shared" ref="R32:R48" si="11">Q32/C32/12</f>
        <v>31542.042418169673</v>
      </c>
      <c r="S32" s="221">
        <f t="shared" ref="S32:S48" si="12">Q32/D32/12</f>
        <v>45621.678743961354</v>
      </c>
      <c r="T32" s="218" t="s">
        <v>8</v>
      </c>
    </row>
    <row r="33" spans="1:20" x14ac:dyDescent="0.25">
      <c r="A33" s="217">
        <v>1</v>
      </c>
      <c r="B33" s="223" t="s">
        <v>644</v>
      </c>
      <c r="C33" s="219">
        <v>1</v>
      </c>
      <c r="D33" s="220">
        <v>1</v>
      </c>
      <c r="E33" s="221">
        <f>SUM(F33:I33)</f>
        <v>17971</v>
      </c>
      <c r="F33" s="219">
        <v>8771</v>
      </c>
      <c r="G33" s="219"/>
      <c r="H33" s="219">
        <v>4500</v>
      </c>
      <c r="I33" s="219">
        <v>4700</v>
      </c>
      <c r="J33" s="221">
        <f>SUM(K33:N33)</f>
        <v>4750</v>
      </c>
      <c r="K33" s="219"/>
      <c r="L33" s="219"/>
      <c r="M33" s="219"/>
      <c r="N33" s="219">
        <v>4750</v>
      </c>
      <c r="O33" s="219"/>
      <c r="P33" s="219">
        <v>2.2000000000000002</v>
      </c>
      <c r="Q33" s="221">
        <f>(ROUND((D33*(E33+J33)*(1+O33/100)*P33*12)/100,0)*100)</f>
        <v>599800</v>
      </c>
      <c r="R33" s="219">
        <f t="shared" si="11"/>
        <v>49983.333333333336</v>
      </c>
      <c r="S33" s="219">
        <f t="shared" si="12"/>
        <v>49983.333333333336</v>
      </c>
      <c r="T33" s="217"/>
    </row>
    <row r="34" spans="1:20" x14ac:dyDescent="0.25">
      <c r="A34" s="217">
        <v>2</v>
      </c>
      <c r="B34" s="223" t="s">
        <v>645</v>
      </c>
      <c r="C34" s="219">
        <v>1</v>
      </c>
      <c r="D34" s="220">
        <v>1</v>
      </c>
      <c r="E34" s="221">
        <f>SUM(F34:I34)</f>
        <v>16166</v>
      </c>
      <c r="F34" s="219">
        <v>8716</v>
      </c>
      <c r="G34" s="219"/>
      <c r="H34" s="219">
        <v>3200</v>
      </c>
      <c r="I34" s="219">
        <v>4250</v>
      </c>
      <c r="J34" s="221">
        <f>SUM(K34:N34)</f>
        <v>3200</v>
      </c>
      <c r="K34" s="219"/>
      <c r="L34" s="219"/>
      <c r="M34" s="219"/>
      <c r="N34" s="219">
        <v>3200</v>
      </c>
      <c r="O34" s="219"/>
      <c r="P34" s="219">
        <v>2.2000000000000002</v>
      </c>
      <c r="Q34" s="221">
        <f t="shared" ref="Q34:Q48" si="13">ROUND((D34*(E34+J34)*(1+O34/100)*P34*12)/100,0)*100</f>
        <v>511300</v>
      </c>
      <c r="R34" s="219">
        <f t="shared" si="11"/>
        <v>42608.333333333336</v>
      </c>
      <c r="S34" s="219">
        <f t="shared" si="12"/>
        <v>42608.333333333336</v>
      </c>
      <c r="T34" s="217"/>
    </row>
    <row r="35" spans="1:20" x14ac:dyDescent="0.25">
      <c r="A35" s="217">
        <v>3</v>
      </c>
      <c r="B35" s="223" t="s">
        <v>646</v>
      </c>
      <c r="C35" s="219">
        <v>2</v>
      </c>
      <c r="D35" s="220">
        <v>2</v>
      </c>
      <c r="E35" s="221">
        <f t="shared" ref="E35:E47" si="14">SUM(F35:I35)</f>
        <v>16271</v>
      </c>
      <c r="F35" s="219">
        <v>7521</v>
      </c>
      <c r="G35" s="219"/>
      <c r="H35" s="219">
        <v>3250</v>
      </c>
      <c r="I35" s="219">
        <v>5500</v>
      </c>
      <c r="J35" s="221">
        <f t="shared" ref="J35:J44" si="15">SUM(K35:N35)</f>
        <v>3300</v>
      </c>
      <c r="K35" s="219"/>
      <c r="L35" s="219"/>
      <c r="M35" s="219"/>
      <c r="N35" s="219">
        <v>3300</v>
      </c>
      <c r="O35" s="219"/>
      <c r="P35" s="219">
        <v>2.2000000000000002</v>
      </c>
      <c r="Q35" s="221">
        <f t="shared" si="13"/>
        <v>1033300</v>
      </c>
      <c r="R35" s="219">
        <f t="shared" si="11"/>
        <v>43054.166666666664</v>
      </c>
      <c r="S35" s="219">
        <f t="shared" si="12"/>
        <v>43054.166666666664</v>
      </c>
      <c r="T35" s="217"/>
    </row>
    <row r="36" spans="1:20" x14ac:dyDescent="0.25">
      <c r="A36" s="217">
        <v>4</v>
      </c>
      <c r="B36" s="223" t="s">
        <v>647</v>
      </c>
      <c r="C36" s="219">
        <v>1</v>
      </c>
      <c r="D36" s="220">
        <v>1</v>
      </c>
      <c r="E36" s="221">
        <f t="shared" si="14"/>
        <v>15780</v>
      </c>
      <c r="F36" s="219">
        <v>7180</v>
      </c>
      <c r="G36" s="219"/>
      <c r="H36" s="219">
        <v>3500</v>
      </c>
      <c r="I36" s="219">
        <v>5100</v>
      </c>
      <c r="J36" s="221">
        <f t="shared" si="15"/>
        <v>3000</v>
      </c>
      <c r="K36" s="219"/>
      <c r="L36" s="219"/>
      <c r="M36" s="219"/>
      <c r="N36" s="219">
        <v>3000</v>
      </c>
      <c r="O36" s="219"/>
      <c r="P36" s="219">
        <v>2.2000000000000002</v>
      </c>
      <c r="Q36" s="221">
        <f t="shared" si="13"/>
        <v>495800</v>
      </c>
      <c r="R36" s="219">
        <f t="shared" si="11"/>
        <v>41316.666666666664</v>
      </c>
      <c r="S36" s="219">
        <f t="shared" si="12"/>
        <v>41316.666666666664</v>
      </c>
      <c r="T36" s="217"/>
    </row>
    <row r="37" spans="1:20" x14ac:dyDescent="0.25">
      <c r="A37" s="217">
        <v>5</v>
      </c>
      <c r="B37" s="223" t="s">
        <v>648</v>
      </c>
      <c r="C37" s="219">
        <v>0.5</v>
      </c>
      <c r="D37" s="220">
        <v>0.5</v>
      </c>
      <c r="E37" s="221">
        <f t="shared" si="14"/>
        <v>10764</v>
      </c>
      <c r="F37" s="219">
        <v>6614</v>
      </c>
      <c r="G37" s="219"/>
      <c r="H37" s="219">
        <v>1200</v>
      </c>
      <c r="I37" s="219">
        <v>2950</v>
      </c>
      <c r="J37" s="221">
        <f t="shared" si="15"/>
        <v>5550</v>
      </c>
      <c r="K37" s="219"/>
      <c r="L37" s="219"/>
      <c r="M37" s="219"/>
      <c r="N37" s="219">
        <v>5550</v>
      </c>
      <c r="O37" s="219"/>
      <c r="P37" s="219">
        <v>2.2000000000000002</v>
      </c>
      <c r="Q37" s="221">
        <f t="shared" si="13"/>
        <v>215300</v>
      </c>
      <c r="R37" s="219">
        <f t="shared" si="11"/>
        <v>35883.333333333336</v>
      </c>
      <c r="S37" s="219">
        <f t="shared" si="12"/>
        <v>35883.333333333336</v>
      </c>
      <c r="T37" s="217"/>
    </row>
    <row r="38" spans="1:20" x14ac:dyDescent="0.25">
      <c r="A38" s="217">
        <v>6</v>
      </c>
      <c r="B38" s="223" t="s">
        <v>649</v>
      </c>
      <c r="C38" s="219">
        <v>1</v>
      </c>
      <c r="D38" s="220">
        <v>1</v>
      </c>
      <c r="E38" s="221">
        <f t="shared" si="14"/>
        <v>14880</v>
      </c>
      <c r="F38" s="219">
        <v>4880</v>
      </c>
      <c r="G38" s="219"/>
      <c r="H38" s="219">
        <v>6000</v>
      </c>
      <c r="I38" s="219">
        <v>4000</v>
      </c>
      <c r="J38" s="221">
        <f t="shared" si="15"/>
        <v>1420</v>
      </c>
      <c r="K38" s="219"/>
      <c r="L38" s="219"/>
      <c r="M38" s="219"/>
      <c r="N38" s="219">
        <v>1420</v>
      </c>
      <c r="O38" s="219"/>
      <c r="P38" s="219">
        <v>2.2000000000000002</v>
      </c>
      <c r="Q38" s="221">
        <f t="shared" si="13"/>
        <v>430300</v>
      </c>
      <c r="R38" s="219">
        <f t="shared" si="11"/>
        <v>35858.333333333336</v>
      </c>
      <c r="S38" s="219">
        <f t="shared" si="12"/>
        <v>35858.333333333336</v>
      </c>
      <c r="T38" s="217"/>
    </row>
    <row r="39" spans="1:20" x14ac:dyDescent="0.25">
      <c r="A39" s="217">
        <v>7</v>
      </c>
      <c r="B39" s="223" t="s">
        <v>650</v>
      </c>
      <c r="C39" s="219">
        <v>1</v>
      </c>
      <c r="D39" s="220">
        <v>1</v>
      </c>
      <c r="E39" s="221">
        <f t="shared" si="14"/>
        <v>14430</v>
      </c>
      <c r="F39" s="219">
        <v>7180</v>
      </c>
      <c r="G39" s="219"/>
      <c r="H39" s="219">
        <v>3750</v>
      </c>
      <c r="I39" s="219">
        <v>3500</v>
      </c>
      <c r="J39" s="221">
        <f t="shared" si="15"/>
        <v>2850</v>
      </c>
      <c r="K39" s="219"/>
      <c r="L39" s="219"/>
      <c r="M39" s="219"/>
      <c r="N39" s="219">
        <v>2850</v>
      </c>
      <c r="O39" s="219"/>
      <c r="P39" s="219">
        <v>2.2000000000000002</v>
      </c>
      <c r="Q39" s="221">
        <f t="shared" si="13"/>
        <v>456200</v>
      </c>
      <c r="R39" s="219">
        <f t="shared" si="11"/>
        <v>38016.666666666664</v>
      </c>
      <c r="S39" s="219">
        <f t="shared" si="12"/>
        <v>38016.666666666664</v>
      </c>
      <c r="T39" s="217"/>
    </row>
    <row r="40" spans="1:20" x14ac:dyDescent="0.25">
      <c r="A40" s="217">
        <v>8</v>
      </c>
      <c r="B40" s="223" t="s">
        <v>651</v>
      </c>
      <c r="C40" s="219">
        <v>0.22</v>
      </c>
      <c r="D40" s="219">
        <v>0.22</v>
      </c>
      <c r="E40" s="221">
        <f t="shared" si="14"/>
        <v>11272</v>
      </c>
      <c r="F40" s="219">
        <v>5422</v>
      </c>
      <c r="G40" s="219"/>
      <c r="H40" s="219">
        <v>2200</v>
      </c>
      <c r="I40" s="219">
        <v>3650</v>
      </c>
      <c r="J40" s="221">
        <f t="shared" si="15"/>
        <v>5000</v>
      </c>
      <c r="K40" s="219"/>
      <c r="L40" s="219"/>
      <c r="M40" s="219"/>
      <c r="N40" s="219">
        <v>5000</v>
      </c>
      <c r="O40" s="219"/>
      <c r="P40" s="219">
        <v>2.2000000000000002</v>
      </c>
      <c r="Q40" s="221">
        <f>ROUND((D40*(E40+J40)*(1+O40/100)*P40*12)/100,0)*100</f>
        <v>94500</v>
      </c>
      <c r="R40" s="219">
        <f t="shared" si="11"/>
        <v>35795.454545454544</v>
      </c>
      <c r="S40" s="219">
        <f t="shared" si="12"/>
        <v>35795.454545454544</v>
      </c>
      <c r="T40" s="217"/>
    </row>
    <row r="41" spans="1:20" x14ac:dyDescent="0.25">
      <c r="A41" s="217">
        <v>9</v>
      </c>
      <c r="B41" s="223" t="s">
        <v>652</v>
      </c>
      <c r="C41" s="219">
        <v>3</v>
      </c>
      <c r="D41" s="220">
        <v>3</v>
      </c>
      <c r="E41" s="221">
        <f t="shared" si="14"/>
        <v>17472</v>
      </c>
      <c r="F41" s="219">
        <v>3972</v>
      </c>
      <c r="G41" s="219"/>
      <c r="H41" s="219">
        <v>7000</v>
      </c>
      <c r="I41" s="219">
        <v>6500</v>
      </c>
      <c r="J41" s="221">
        <f t="shared" si="15"/>
        <v>500</v>
      </c>
      <c r="K41" s="219"/>
      <c r="L41" s="219"/>
      <c r="M41" s="219"/>
      <c r="N41" s="219">
        <v>500</v>
      </c>
      <c r="O41" s="219"/>
      <c r="P41" s="219">
        <v>2.2000000000000002</v>
      </c>
      <c r="Q41" s="221">
        <f t="shared" si="13"/>
        <v>1423400</v>
      </c>
      <c r="R41" s="219">
        <f t="shared" si="11"/>
        <v>39538.888888888891</v>
      </c>
      <c r="S41" s="219">
        <f t="shared" si="12"/>
        <v>39538.888888888891</v>
      </c>
      <c r="T41" s="217"/>
    </row>
    <row r="42" spans="1:20" ht="42.75" customHeight="1" x14ac:dyDescent="0.25">
      <c r="A42" s="217">
        <v>10</v>
      </c>
      <c r="B42" s="224" t="s">
        <v>653</v>
      </c>
      <c r="C42" s="219">
        <v>1</v>
      </c>
      <c r="D42" s="220">
        <v>1</v>
      </c>
      <c r="E42" s="221">
        <f t="shared" si="14"/>
        <v>16172</v>
      </c>
      <c r="F42" s="219">
        <v>3972</v>
      </c>
      <c r="G42" s="219"/>
      <c r="H42" s="219">
        <v>7000</v>
      </c>
      <c r="I42" s="219">
        <v>5200</v>
      </c>
      <c r="J42" s="221">
        <f t="shared" si="15"/>
        <v>500</v>
      </c>
      <c r="K42" s="219"/>
      <c r="L42" s="219"/>
      <c r="M42" s="219"/>
      <c r="N42" s="219">
        <v>500</v>
      </c>
      <c r="O42" s="219"/>
      <c r="P42" s="219">
        <v>2.2000000000000002</v>
      </c>
      <c r="Q42" s="221">
        <f t="shared" si="13"/>
        <v>440100</v>
      </c>
      <c r="R42" s="219">
        <f t="shared" si="11"/>
        <v>36675</v>
      </c>
      <c r="S42" s="219">
        <f t="shared" si="12"/>
        <v>36675</v>
      </c>
      <c r="T42" s="217"/>
    </row>
    <row r="43" spans="1:20" x14ac:dyDescent="0.25">
      <c r="A43" s="217">
        <v>11</v>
      </c>
      <c r="B43" s="223" t="s">
        <v>654</v>
      </c>
      <c r="C43" s="219">
        <v>0.76</v>
      </c>
      <c r="D43" s="219">
        <v>0.76</v>
      </c>
      <c r="E43" s="221">
        <f t="shared" si="14"/>
        <v>12422</v>
      </c>
      <c r="F43" s="219">
        <v>3972</v>
      </c>
      <c r="G43" s="219"/>
      <c r="H43" s="219">
        <v>4500</v>
      </c>
      <c r="I43" s="219">
        <v>3950</v>
      </c>
      <c r="J43" s="221">
        <f t="shared" si="15"/>
        <v>3850</v>
      </c>
      <c r="K43" s="219"/>
      <c r="L43" s="219"/>
      <c r="M43" s="219"/>
      <c r="N43" s="219">
        <v>3850</v>
      </c>
      <c r="O43" s="219"/>
      <c r="P43" s="219">
        <v>2.2000000000000002</v>
      </c>
      <c r="Q43" s="221">
        <f t="shared" si="13"/>
        <v>326500</v>
      </c>
      <c r="R43" s="219">
        <f>Q43/C43/12</f>
        <v>35800.438596491229</v>
      </c>
      <c r="S43" s="219">
        <f t="shared" si="12"/>
        <v>35800.438596491229</v>
      </c>
      <c r="T43" s="253"/>
    </row>
    <row r="44" spans="1:20" x14ac:dyDescent="0.25">
      <c r="A44" s="217">
        <v>12</v>
      </c>
      <c r="B44" s="225" t="s">
        <v>655</v>
      </c>
      <c r="C44" s="219">
        <v>1</v>
      </c>
      <c r="D44" s="220">
        <v>1</v>
      </c>
      <c r="E44" s="221">
        <f t="shared" si="14"/>
        <v>15672</v>
      </c>
      <c r="F44" s="219">
        <v>3972</v>
      </c>
      <c r="G44" s="219"/>
      <c r="H44" s="219">
        <v>6200</v>
      </c>
      <c r="I44" s="219">
        <v>5500</v>
      </c>
      <c r="J44" s="221">
        <f t="shared" si="15"/>
        <v>650</v>
      </c>
      <c r="K44" s="219"/>
      <c r="L44" s="219"/>
      <c r="M44" s="219"/>
      <c r="N44" s="219">
        <v>650</v>
      </c>
      <c r="O44" s="219"/>
      <c r="P44" s="219">
        <v>2.2000000000000002</v>
      </c>
      <c r="Q44" s="221">
        <f t="shared" si="13"/>
        <v>430900</v>
      </c>
      <c r="R44" s="219">
        <f t="shared" si="11"/>
        <v>35908.333333333336</v>
      </c>
      <c r="S44" s="219">
        <f t="shared" si="12"/>
        <v>35908.333333333336</v>
      </c>
      <c r="T44" s="217"/>
    </row>
    <row r="45" spans="1:20" x14ac:dyDescent="0.25">
      <c r="A45" s="217">
        <v>13</v>
      </c>
      <c r="B45" s="225" t="s">
        <v>656</v>
      </c>
      <c r="C45" s="219">
        <v>1</v>
      </c>
      <c r="D45" s="220">
        <v>1</v>
      </c>
      <c r="E45" s="221">
        <f t="shared" si="14"/>
        <v>17523</v>
      </c>
      <c r="F45" s="219">
        <v>6023</v>
      </c>
      <c r="G45" s="219"/>
      <c r="H45" s="219">
        <v>6000</v>
      </c>
      <c r="I45" s="219">
        <v>5500</v>
      </c>
      <c r="J45" s="221">
        <f>SUM(K45:N45)</f>
        <v>750</v>
      </c>
      <c r="K45" s="219"/>
      <c r="L45" s="219"/>
      <c r="M45" s="219"/>
      <c r="N45" s="219">
        <v>750</v>
      </c>
      <c r="O45" s="219"/>
      <c r="P45" s="219">
        <v>2.2000000000000002</v>
      </c>
      <c r="Q45" s="221">
        <f t="shared" si="13"/>
        <v>482400</v>
      </c>
      <c r="R45" s="219">
        <f t="shared" si="11"/>
        <v>40200</v>
      </c>
      <c r="S45" s="219">
        <f t="shared" si="12"/>
        <v>40200</v>
      </c>
      <c r="T45" s="217"/>
    </row>
    <row r="46" spans="1:20" x14ac:dyDescent="0.25">
      <c r="A46" s="217">
        <v>14</v>
      </c>
      <c r="B46" s="225" t="s">
        <v>657</v>
      </c>
      <c r="C46" s="219">
        <v>0.3</v>
      </c>
      <c r="D46" s="220">
        <v>0.3</v>
      </c>
      <c r="E46" s="221">
        <f t="shared" si="14"/>
        <v>9372</v>
      </c>
      <c r="F46" s="219">
        <v>3972</v>
      </c>
      <c r="G46" s="219"/>
      <c r="H46" s="219">
        <v>1200</v>
      </c>
      <c r="I46" s="219">
        <v>4200</v>
      </c>
      <c r="J46" s="221">
        <f>SUM(K46:N46)</f>
        <v>6950</v>
      </c>
      <c r="K46" s="219"/>
      <c r="L46" s="219"/>
      <c r="M46" s="219"/>
      <c r="N46" s="219">
        <v>6950</v>
      </c>
      <c r="O46" s="219"/>
      <c r="P46" s="219">
        <v>2.2000000000000002</v>
      </c>
      <c r="Q46" s="221">
        <f t="shared" si="13"/>
        <v>129300</v>
      </c>
      <c r="R46" s="219">
        <f t="shared" si="11"/>
        <v>35916.666666666664</v>
      </c>
      <c r="S46" s="219">
        <f t="shared" si="12"/>
        <v>35916.666666666664</v>
      </c>
      <c r="T46" s="217"/>
    </row>
    <row r="47" spans="1:20" x14ac:dyDescent="0.25">
      <c r="A47" s="217">
        <v>15</v>
      </c>
      <c r="B47" s="225" t="s">
        <v>658</v>
      </c>
      <c r="C47" s="219">
        <v>0.5</v>
      </c>
      <c r="D47" s="220">
        <v>0.5</v>
      </c>
      <c r="E47" s="221">
        <f t="shared" si="14"/>
        <v>10107</v>
      </c>
      <c r="F47" s="219">
        <v>5422</v>
      </c>
      <c r="G47" s="219"/>
      <c r="H47" s="219">
        <v>1500</v>
      </c>
      <c r="I47" s="219">
        <v>3185</v>
      </c>
      <c r="J47" s="221">
        <f>SUM(K47:N47)</f>
        <v>6150</v>
      </c>
      <c r="K47" s="219"/>
      <c r="L47" s="219"/>
      <c r="M47" s="219"/>
      <c r="N47" s="219">
        <v>6150</v>
      </c>
      <c r="O47" s="219"/>
      <c r="P47" s="219">
        <v>2.2000000000000002</v>
      </c>
      <c r="Q47" s="221">
        <f t="shared" si="13"/>
        <v>214600</v>
      </c>
      <c r="R47" s="219">
        <f t="shared" si="11"/>
        <v>35766.666666666664</v>
      </c>
      <c r="S47" s="219">
        <f t="shared" si="12"/>
        <v>35766.666666666664</v>
      </c>
      <c r="T47" s="253"/>
    </row>
    <row r="48" spans="1:20" x14ac:dyDescent="0.25">
      <c r="A48" s="217">
        <v>16</v>
      </c>
      <c r="B48" s="225" t="s">
        <v>659</v>
      </c>
      <c r="C48" s="219">
        <v>1</v>
      </c>
      <c r="D48" s="220">
        <v>1</v>
      </c>
      <c r="E48" s="221">
        <f>SUM(F48:I48)</f>
        <v>15780</v>
      </c>
      <c r="F48" s="219">
        <v>7180</v>
      </c>
      <c r="G48" s="219"/>
      <c r="H48" s="219">
        <v>4100</v>
      </c>
      <c r="I48" s="219">
        <v>4500</v>
      </c>
      <c r="J48" s="221">
        <f>SUM(K48:N48)</f>
        <v>1600</v>
      </c>
      <c r="K48" s="219"/>
      <c r="L48" s="219"/>
      <c r="M48" s="219"/>
      <c r="N48" s="219">
        <v>1600</v>
      </c>
      <c r="O48" s="219"/>
      <c r="P48" s="219">
        <v>2.2000000000000002</v>
      </c>
      <c r="Q48" s="221">
        <f t="shared" si="13"/>
        <v>458800</v>
      </c>
      <c r="R48" s="219">
        <f t="shared" si="11"/>
        <v>38233.333333333336</v>
      </c>
      <c r="S48" s="219">
        <f t="shared" si="12"/>
        <v>38233.333333333336</v>
      </c>
      <c r="T48" s="217"/>
    </row>
    <row r="49" spans="1:20" s="214" customFormat="1" ht="34.5" customHeight="1" x14ac:dyDescent="0.2">
      <c r="A49" s="380" t="s">
        <v>126</v>
      </c>
      <c r="B49" s="381"/>
      <c r="C49" s="221">
        <f>SUM(C33:C48)</f>
        <v>16.28</v>
      </c>
      <c r="D49" s="221">
        <f>SUM(D33:D48)</f>
        <v>16.28</v>
      </c>
      <c r="E49" s="221" t="s">
        <v>8</v>
      </c>
      <c r="F49" s="221" t="s">
        <v>8</v>
      </c>
      <c r="G49" s="221" t="s">
        <v>8</v>
      </c>
      <c r="H49" s="221" t="s">
        <v>8</v>
      </c>
      <c r="I49" s="221" t="s">
        <v>8</v>
      </c>
      <c r="J49" s="221" t="s">
        <v>8</v>
      </c>
      <c r="K49" s="221" t="s">
        <v>8</v>
      </c>
      <c r="L49" s="221" t="s">
        <v>8</v>
      </c>
      <c r="M49" s="221" t="s">
        <v>8</v>
      </c>
      <c r="N49" s="221" t="s">
        <v>8</v>
      </c>
      <c r="O49" s="221" t="s">
        <v>8</v>
      </c>
      <c r="P49" s="221" t="s">
        <v>8</v>
      </c>
      <c r="Q49" s="221">
        <f>SUM(Q33:Q48)</f>
        <v>7742500</v>
      </c>
      <c r="R49" s="221" t="s">
        <v>8</v>
      </c>
      <c r="S49" s="221" t="s">
        <v>8</v>
      </c>
      <c r="T49" s="218" t="s">
        <v>8</v>
      </c>
    </row>
    <row r="50" spans="1:20" s="214" customFormat="1" x14ac:dyDescent="0.2">
      <c r="A50" s="286">
        <v>1</v>
      </c>
      <c r="B50" s="226" t="s">
        <v>660</v>
      </c>
      <c r="C50" s="219">
        <v>0.5</v>
      </c>
      <c r="D50" s="220">
        <v>0.5</v>
      </c>
      <c r="E50" s="221">
        <f>SUM(F50:I50)</f>
        <v>10949</v>
      </c>
      <c r="F50" s="219">
        <v>5249</v>
      </c>
      <c r="G50" s="219"/>
      <c r="H50" s="219">
        <v>2500</v>
      </c>
      <c r="I50" s="219">
        <v>3200</v>
      </c>
      <c r="J50" s="221">
        <f>SUM(K50:N50)</f>
        <v>5290</v>
      </c>
      <c r="K50" s="219"/>
      <c r="L50" s="219"/>
      <c r="M50" s="219"/>
      <c r="N50" s="219">
        <v>5290</v>
      </c>
      <c r="O50" s="219"/>
      <c r="P50" s="219">
        <v>2.2000000000000002</v>
      </c>
      <c r="Q50" s="221">
        <f>ROUND((D50*(E50+J50)*(1+O50/100)*P50*12)/100,0)*100</f>
        <v>214400</v>
      </c>
      <c r="R50" s="219">
        <f>Q50/C50/12</f>
        <v>35733.333333333336</v>
      </c>
      <c r="S50" s="219">
        <f>Q50/D50/12</f>
        <v>35733.333333333336</v>
      </c>
      <c r="T50" s="254"/>
    </row>
    <row r="51" spans="1:20" x14ac:dyDescent="0.25">
      <c r="A51" s="217">
        <v>2</v>
      </c>
      <c r="B51" s="223" t="s">
        <v>661</v>
      </c>
      <c r="C51" s="219">
        <v>1.5</v>
      </c>
      <c r="D51" s="220">
        <v>1.5</v>
      </c>
      <c r="E51" s="221">
        <f>SUM(F51:I51)</f>
        <v>15618</v>
      </c>
      <c r="F51" s="219">
        <v>5218</v>
      </c>
      <c r="G51" s="219"/>
      <c r="H51" s="219">
        <v>3500</v>
      </c>
      <c r="I51" s="219">
        <v>6900</v>
      </c>
      <c r="J51" s="221">
        <f>SUM(K51:N51)</f>
        <v>800</v>
      </c>
      <c r="K51" s="219"/>
      <c r="L51" s="219"/>
      <c r="M51" s="219"/>
      <c r="N51" s="219">
        <v>800</v>
      </c>
      <c r="O51" s="219"/>
      <c r="P51" s="219">
        <v>2.2000000000000002</v>
      </c>
      <c r="Q51" s="221">
        <f>ROUND((D51*(E51+J51)*(1+O51/100)*P51*12)/100,0)*100</f>
        <v>650200</v>
      </c>
      <c r="R51" s="219">
        <f>Q51/C51/12</f>
        <v>36122.222222222226</v>
      </c>
      <c r="S51" s="219">
        <f>Q51/D51/12</f>
        <v>36122.222222222226</v>
      </c>
      <c r="T51" s="217"/>
    </row>
    <row r="52" spans="1:20" s="214" customFormat="1" ht="34.5" customHeight="1" x14ac:dyDescent="0.2">
      <c r="A52" s="380" t="s">
        <v>662</v>
      </c>
      <c r="B52" s="381"/>
      <c r="C52" s="221">
        <f>SUM(C50:C51)</f>
        <v>2</v>
      </c>
      <c r="D52" s="221">
        <f>SUM(D50:D51)</f>
        <v>2</v>
      </c>
      <c r="E52" s="221" t="s">
        <v>8</v>
      </c>
      <c r="F52" s="221" t="s">
        <v>8</v>
      </c>
      <c r="G52" s="221" t="s">
        <v>8</v>
      </c>
      <c r="H52" s="221" t="s">
        <v>8</v>
      </c>
      <c r="I52" s="221" t="s">
        <v>8</v>
      </c>
      <c r="J52" s="221" t="s">
        <v>8</v>
      </c>
      <c r="K52" s="221" t="s">
        <v>8</v>
      </c>
      <c r="L52" s="221" t="s">
        <v>8</v>
      </c>
      <c r="M52" s="221" t="s">
        <v>8</v>
      </c>
      <c r="N52" s="221" t="s">
        <v>8</v>
      </c>
      <c r="O52" s="221" t="s">
        <v>8</v>
      </c>
      <c r="P52" s="221" t="s">
        <v>8</v>
      </c>
      <c r="Q52" s="221">
        <f>SUM(Q50:Q51)</f>
        <v>864600</v>
      </c>
      <c r="R52" s="221" t="s">
        <v>8</v>
      </c>
      <c r="S52" s="221" t="s">
        <v>8</v>
      </c>
      <c r="T52" s="218" t="s">
        <v>8</v>
      </c>
    </row>
    <row r="53" spans="1:20" x14ac:dyDescent="0.25">
      <c r="A53" s="217" t="s">
        <v>122</v>
      </c>
      <c r="B53" s="223" t="s">
        <v>122</v>
      </c>
      <c r="C53" s="219"/>
      <c r="D53" s="220"/>
      <c r="E53" s="221">
        <f>SUM(F53:I53)</f>
        <v>0</v>
      </c>
      <c r="F53" s="219"/>
      <c r="G53" s="219"/>
      <c r="H53" s="219"/>
      <c r="I53" s="219"/>
      <c r="J53" s="221">
        <f>SUM(K53:N53)</f>
        <v>0</v>
      </c>
      <c r="K53" s="219"/>
      <c r="L53" s="219"/>
      <c r="M53" s="219"/>
      <c r="N53" s="219"/>
      <c r="O53" s="219"/>
      <c r="P53" s="219"/>
      <c r="Q53" s="221">
        <f>ROUND((D53*(E53+J53)*(1+O53/100)*P53*12)/100,0)*100</f>
        <v>0</v>
      </c>
      <c r="R53" s="219" t="e">
        <f>Q53/C53/12</f>
        <v>#DIV/0!</v>
      </c>
      <c r="S53" s="219" t="e">
        <f>Q53/D53/12</f>
        <v>#DIV/0!</v>
      </c>
      <c r="T53" s="217"/>
    </row>
    <row r="54" spans="1:20" s="214" customFormat="1" ht="30" customHeight="1" x14ac:dyDescent="0.2">
      <c r="A54" s="380" t="s">
        <v>127</v>
      </c>
      <c r="B54" s="381"/>
      <c r="C54" s="221">
        <f>SUM(C53:C53)</f>
        <v>0</v>
      </c>
      <c r="D54" s="222">
        <f>SUM(D53:D53)</f>
        <v>0</v>
      </c>
      <c r="E54" s="221" t="s">
        <v>8</v>
      </c>
      <c r="F54" s="221" t="s">
        <v>8</v>
      </c>
      <c r="G54" s="221" t="s">
        <v>8</v>
      </c>
      <c r="H54" s="221" t="s">
        <v>8</v>
      </c>
      <c r="I54" s="221" t="s">
        <v>8</v>
      </c>
      <c r="J54" s="221" t="s">
        <v>8</v>
      </c>
      <c r="K54" s="221" t="s">
        <v>8</v>
      </c>
      <c r="L54" s="221" t="s">
        <v>8</v>
      </c>
      <c r="M54" s="221" t="s">
        <v>8</v>
      </c>
      <c r="N54" s="221" t="s">
        <v>8</v>
      </c>
      <c r="O54" s="221" t="s">
        <v>8</v>
      </c>
      <c r="P54" s="221" t="s">
        <v>8</v>
      </c>
      <c r="Q54" s="221">
        <f>SUM(Q53:Q53)</f>
        <v>0</v>
      </c>
      <c r="R54" s="221" t="s">
        <v>8</v>
      </c>
      <c r="S54" s="221" t="s">
        <v>8</v>
      </c>
      <c r="T54" s="218" t="s">
        <v>8</v>
      </c>
    </row>
    <row r="55" spans="1:20" s="214" customFormat="1" x14ac:dyDescent="0.2">
      <c r="A55" s="217">
        <v>1</v>
      </c>
      <c r="B55" s="223" t="s">
        <v>663</v>
      </c>
      <c r="C55" s="219">
        <v>1</v>
      </c>
      <c r="D55" s="220">
        <v>0.7</v>
      </c>
      <c r="E55" s="221">
        <f>SUM(F55:I55)</f>
        <v>13033</v>
      </c>
      <c r="F55" s="219">
        <v>4433</v>
      </c>
      <c r="G55" s="219"/>
      <c r="H55" s="219">
        <v>3750</v>
      </c>
      <c r="I55" s="219">
        <v>4850</v>
      </c>
      <c r="J55" s="221">
        <f>SUM(K55:N55)</f>
        <v>3250</v>
      </c>
      <c r="K55" s="221"/>
      <c r="L55" s="221"/>
      <c r="M55" s="221"/>
      <c r="N55" s="219">
        <v>3250</v>
      </c>
      <c r="O55" s="219"/>
      <c r="P55" s="219">
        <v>2.2000000000000002</v>
      </c>
      <c r="Q55" s="221">
        <f t="shared" ref="Q55:Q64" si="16">ROUND((D55*(E55+J55)*(1+O55/100)*P55*12)/100,0)*100</f>
        <v>300900</v>
      </c>
      <c r="R55" s="219">
        <f t="shared" ref="R55:R66" si="17">Q55/C55/12</f>
        <v>25075</v>
      </c>
      <c r="S55" s="219">
        <f>Q55/D55/12</f>
        <v>35821.428571428572</v>
      </c>
      <c r="T55" s="218"/>
    </row>
    <row r="56" spans="1:20" ht="30" customHeight="1" x14ac:dyDescent="0.25">
      <c r="A56" s="217">
        <v>2</v>
      </c>
      <c r="B56" s="224" t="s">
        <v>664</v>
      </c>
      <c r="C56" s="219">
        <v>0.5</v>
      </c>
      <c r="D56" s="220">
        <v>0.2</v>
      </c>
      <c r="E56" s="221">
        <f>SUM(F56:I56)</f>
        <v>14083</v>
      </c>
      <c r="F56" s="219">
        <v>4433</v>
      </c>
      <c r="G56" s="219"/>
      <c r="H56" s="219">
        <v>3150</v>
      </c>
      <c r="I56" s="219">
        <v>6500</v>
      </c>
      <c r="J56" s="221">
        <f>SUM(K56:N56)</f>
        <v>2190</v>
      </c>
      <c r="K56" s="219"/>
      <c r="L56" s="219"/>
      <c r="M56" s="219"/>
      <c r="N56" s="219">
        <v>2190</v>
      </c>
      <c r="O56" s="219"/>
      <c r="P56" s="219">
        <v>2.2000000000000002</v>
      </c>
      <c r="Q56" s="221">
        <f t="shared" si="16"/>
        <v>85900</v>
      </c>
      <c r="R56" s="219">
        <f t="shared" si="17"/>
        <v>14316.666666666666</v>
      </c>
      <c r="S56" s="219">
        <f>Q56/D56/12</f>
        <v>35791.666666666664</v>
      </c>
      <c r="T56" s="217"/>
    </row>
    <row r="57" spans="1:20" x14ac:dyDescent="0.25">
      <c r="A57" s="217">
        <v>3</v>
      </c>
      <c r="B57" s="223" t="s">
        <v>678</v>
      </c>
      <c r="C57" s="219">
        <v>0.5</v>
      </c>
      <c r="D57" s="220">
        <v>0.1</v>
      </c>
      <c r="E57" s="221">
        <f>SUM(F57:I57)</f>
        <v>13783</v>
      </c>
      <c r="F57" s="219">
        <v>4433</v>
      </c>
      <c r="G57" s="219"/>
      <c r="H57" s="219">
        <v>3150</v>
      </c>
      <c r="I57" s="219">
        <v>6200</v>
      </c>
      <c r="J57" s="221">
        <f>SUM(K57:N57)</f>
        <v>2450</v>
      </c>
      <c r="K57" s="219"/>
      <c r="L57" s="219"/>
      <c r="M57" s="219"/>
      <c r="N57" s="219">
        <v>2450</v>
      </c>
      <c r="O57" s="219"/>
      <c r="P57" s="219">
        <v>2.2000000000000002</v>
      </c>
      <c r="Q57" s="221">
        <f>ROUND((D57*(E57+J57)*(1+O57/100)*P57*12)/100,0)*100</f>
        <v>42900</v>
      </c>
      <c r="R57" s="219">
        <f>Q57/C57/12</f>
        <v>7150</v>
      </c>
      <c r="S57" s="219">
        <f>Q57/D57/12</f>
        <v>35750</v>
      </c>
      <c r="T57" s="217"/>
    </row>
    <row r="58" spans="1:20" ht="30" x14ac:dyDescent="0.25">
      <c r="A58" s="217">
        <v>4</v>
      </c>
      <c r="B58" s="224" t="s">
        <v>665</v>
      </c>
      <c r="C58" s="219">
        <v>1</v>
      </c>
      <c r="D58" s="219">
        <v>0.2</v>
      </c>
      <c r="E58" s="221">
        <f t="shared" ref="E58:E64" si="18">SUM(F58:I58)</f>
        <v>12353</v>
      </c>
      <c r="F58" s="219">
        <v>4433</v>
      </c>
      <c r="G58" s="219"/>
      <c r="H58" s="219">
        <v>3170</v>
      </c>
      <c r="I58" s="219">
        <v>4750</v>
      </c>
      <c r="J58" s="221">
        <f t="shared" ref="J58:J64" si="19">SUM(K58:N58)</f>
        <v>3895</v>
      </c>
      <c r="K58" s="219"/>
      <c r="L58" s="219"/>
      <c r="M58" s="219"/>
      <c r="N58" s="219">
        <v>3895</v>
      </c>
      <c r="O58" s="219"/>
      <c r="P58" s="219">
        <v>2.2000000000000002</v>
      </c>
      <c r="Q58" s="221">
        <f t="shared" si="16"/>
        <v>85800</v>
      </c>
      <c r="R58" s="219">
        <f t="shared" si="17"/>
        <v>7150</v>
      </c>
      <c r="S58" s="219">
        <f>Q58/D58/12</f>
        <v>35750</v>
      </c>
      <c r="T58" s="217"/>
    </row>
    <row r="59" spans="1:20" x14ac:dyDescent="0.25">
      <c r="A59" s="217">
        <v>5</v>
      </c>
      <c r="B59" s="223" t="s">
        <v>666</v>
      </c>
      <c r="C59" s="219">
        <v>2</v>
      </c>
      <c r="D59" s="220">
        <v>1.2</v>
      </c>
      <c r="E59" s="221">
        <f t="shared" si="18"/>
        <v>16083</v>
      </c>
      <c r="F59" s="219">
        <v>4433</v>
      </c>
      <c r="G59" s="219"/>
      <c r="H59" s="219">
        <v>6150</v>
      </c>
      <c r="I59" s="219">
        <v>5500</v>
      </c>
      <c r="J59" s="221">
        <f t="shared" si="19"/>
        <v>200</v>
      </c>
      <c r="K59" s="219"/>
      <c r="L59" s="219"/>
      <c r="M59" s="219"/>
      <c r="N59" s="219">
        <v>200</v>
      </c>
      <c r="O59" s="219"/>
      <c r="P59" s="219">
        <v>2.2000000000000002</v>
      </c>
      <c r="Q59" s="221">
        <f t="shared" si="16"/>
        <v>515800</v>
      </c>
      <c r="R59" s="219">
        <f t="shared" si="17"/>
        <v>21491.666666666668</v>
      </c>
      <c r="S59" s="219">
        <f t="shared" ref="S59:S65" si="20">Q59/D59/12</f>
        <v>35819.444444444445</v>
      </c>
      <c r="T59" s="217"/>
    </row>
    <row r="60" spans="1:20" x14ac:dyDescent="0.25">
      <c r="A60" s="217">
        <v>6</v>
      </c>
      <c r="B60" s="223" t="s">
        <v>667</v>
      </c>
      <c r="C60" s="219">
        <v>1</v>
      </c>
      <c r="D60" s="220">
        <v>1</v>
      </c>
      <c r="E60" s="221">
        <f>SUM(F60:I60)</f>
        <v>15849</v>
      </c>
      <c r="F60" s="219">
        <v>3879</v>
      </c>
      <c r="G60" s="219"/>
      <c r="H60" s="219">
        <v>8150</v>
      </c>
      <c r="I60" s="219">
        <v>3820</v>
      </c>
      <c r="J60" s="221">
        <f t="shared" si="19"/>
        <v>500</v>
      </c>
      <c r="K60" s="219"/>
      <c r="L60" s="219"/>
      <c r="M60" s="219"/>
      <c r="N60" s="219">
        <v>500</v>
      </c>
      <c r="O60" s="219"/>
      <c r="P60" s="219">
        <v>2.2000000000000002</v>
      </c>
      <c r="Q60" s="221">
        <f>ROUND((D60*(E60+J60)*(1+O60/100)*P60*12)/100,0)*100</f>
        <v>431600</v>
      </c>
      <c r="R60" s="219">
        <f t="shared" si="17"/>
        <v>35966.666666666664</v>
      </c>
      <c r="S60" s="219">
        <f t="shared" si="20"/>
        <v>35966.666666666664</v>
      </c>
      <c r="T60" s="217"/>
    </row>
    <row r="61" spans="1:20" x14ac:dyDescent="0.25">
      <c r="A61" s="217">
        <v>7</v>
      </c>
      <c r="B61" s="223" t="s">
        <v>668</v>
      </c>
      <c r="C61" s="219">
        <v>0.5</v>
      </c>
      <c r="D61" s="220">
        <v>0.5</v>
      </c>
      <c r="E61" s="221">
        <f t="shared" si="18"/>
        <v>11629</v>
      </c>
      <c r="F61" s="219">
        <v>3879</v>
      </c>
      <c r="G61" s="219"/>
      <c r="H61" s="219">
        <v>3000</v>
      </c>
      <c r="I61" s="219">
        <v>4750</v>
      </c>
      <c r="J61" s="221">
        <f t="shared" si="19"/>
        <v>4620</v>
      </c>
      <c r="K61" s="219"/>
      <c r="L61" s="219"/>
      <c r="M61" s="219"/>
      <c r="N61" s="219">
        <v>4620</v>
      </c>
      <c r="O61" s="219"/>
      <c r="P61" s="219">
        <v>2.2000000000000002</v>
      </c>
      <c r="Q61" s="221">
        <f t="shared" si="16"/>
        <v>214500</v>
      </c>
      <c r="R61" s="219">
        <f t="shared" si="17"/>
        <v>35750</v>
      </c>
      <c r="S61" s="219">
        <f t="shared" si="20"/>
        <v>35750</v>
      </c>
      <c r="T61" s="217"/>
    </row>
    <row r="62" spans="1:20" x14ac:dyDescent="0.25">
      <c r="A62" s="217">
        <v>8</v>
      </c>
      <c r="B62" s="225" t="s">
        <v>669</v>
      </c>
      <c r="C62" s="219">
        <v>3</v>
      </c>
      <c r="D62" s="220">
        <v>2</v>
      </c>
      <c r="E62" s="221">
        <f t="shared" si="18"/>
        <v>16249</v>
      </c>
      <c r="F62" s="219">
        <v>3879</v>
      </c>
      <c r="G62" s="219"/>
      <c r="H62" s="219">
        <v>6850</v>
      </c>
      <c r="I62" s="219">
        <v>5520</v>
      </c>
      <c r="J62" s="221">
        <f t="shared" si="19"/>
        <v>200</v>
      </c>
      <c r="K62" s="219"/>
      <c r="L62" s="219"/>
      <c r="M62" s="219"/>
      <c r="N62" s="219">
        <v>200</v>
      </c>
      <c r="O62" s="219"/>
      <c r="P62" s="219">
        <v>2.2000000000000002</v>
      </c>
      <c r="Q62" s="221">
        <f t="shared" si="16"/>
        <v>868500</v>
      </c>
      <c r="R62" s="219">
        <f t="shared" si="17"/>
        <v>24125</v>
      </c>
      <c r="S62" s="219">
        <f t="shared" si="20"/>
        <v>36187.5</v>
      </c>
      <c r="T62" s="217"/>
    </row>
    <row r="63" spans="1:20" x14ac:dyDescent="0.25">
      <c r="A63" s="217">
        <v>9</v>
      </c>
      <c r="B63" s="225" t="s">
        <v>670</v>
      </c>
      <c r="C63" s="219">
        <v>1</v>
      </c>
      <c r="D63" s="220">
        <v>1</v>
      </c>
      <c r="E63" s="221">
        <f t="shared" si="18"/>
        <v>16129</v>
      </c>
      <c r="F63" s="219">
        <v>3879</v>
      </c>
      <c r="G63" s="219"/>
      <c r="H63" s="219">
        <v>7800</v>
      </c>
      <c r="I63" s="219">
        <v>4450</v>
      </c>
      <c r="J63" s="221">
        <f t="shared" si="19"/>
        <v>320</v>
      </c>
      <c r="K63" s="219"/>
      <c r="L63" s="219"/>
      <c r="M63" s="219"/>
      <c r="N63" s="219">
        <v>320</v>
      </c>
      <c r="O63" s="219"/>
      <c r="P63" s="219">
        <v>2.2000000000000002</v>
      </c>
      <c r="Q63" s="221">
        <f t="shared" si="16"/>
        <v>434300</v>
      </c>
      <c r="R63" s="219">
        <f t="shared" si="17"/>
        <v>36191.666666666664</v>
      </c>
      <c r="S63" s="219">
        <f t="shared" si="20"/>
        <v>36191.666666666664</v>
      </c>
      <c r="T63" s="217"/>
    </row>
    <row r="64" spans="1:20" x14ac:dyDescent="0.25">
      <c r="A64" s="217">
        <v>10</v>
      </c>
      <c r="B64" s="225" t="s">
        <v>671</v>
      </c>
      <c r="C64" s="219">
        <v>2.5</v>
      </c>
      <c r="D64" s="220">
        <v>2</v>
      </c>
      <c r="E64" s="221">
        <f t="shared" si="18"/>
        <v>15169</v>
      </c>
      <c r="F64" s="219">
        <v>3879</v>
      </c>
      <c r="G64" s="219"/>
      <c r="H64" s="219">
        <v>7790</v>
      </c>
      <c r="I64" s="219">
        <v>3500</v>
      </c>
      <c r="J64" s="221">
        <f t="shared" si="19"/>
        <v>1085</v>
      </c>
      <c r="K64" s="219"/>
      <c r="L64" s="219"/>
      <c r="M64" s="219"/>
      <c r="N64" s="219">
        <v>1085</v>
      </c>
      <c r="O64" s="219"/>
      <c r="P64" s="219">
        <v>2.2000000000000002</v>
      </c>
      <c r="Q64" s="221">
        <f t="shared" si="16"/>
        <v>858200</v>
      </c>
      <c r="R64" s="219">
        <f t="shared" si="17"/>
        <v>28606.666666666668</v>
      </c>
      <c r="S64" s="219">
        <f t="shared" si="20"/>
        <v>35758.333333333336</v>
      </c>
      <c r="T64" s="217"/>
    </row>
    <row r="65" spans="1:20" x14ac:dyDescent="0.25">
      <c r="A65" s="217">
        <v>11</v>
      </c>
      <c r="B65" s="225" t="s">
        <v>672</v>
      </c>
      <c r="C65" s="219">
        <v>6.5</v>
      </c>
      <c r="D65" s="220">
        <v>3.7</v>
      </c>
      <c r="E65" s="221">
        <f>SUM(F65:I65)</f>
        <v>14983</v>
      </c>
      <c r="F65" s="219">
        <v>3879</v>
      </c>
      <c r="G65" s="219"/>
      <c r="H65" s="219">
        <v>7300</v>
      </c>
      <c r="I65" s="219">
        <v>3804</v>
      </c>
      <c r="J65" s="221">
        <f>SUM(K65:N65)</f>
        <v>1265</v>
      </c>
      <c r="K65" s="219"/>
      <c r="L65" s="219"/>
      <c r="M65" s="219"/>
      <c r="N65" s="219">
        <v>1265</v>
      </c>
      <c r="O65" s="219"/>
      <c r="P65" s="219">
        <v>2.2000000000000002</v>
      </c>
      <c r="Q65" s="221">
        <f>ROUND((D65*(E65+J65)*(1+O65/100)*P65*12)/100,0)*100</f>
        <v>1587100</v>
      </c>
      <c r="R65" s="219">
        <f t="shared" si="17"/>
        <v>20347.435897435898</v>
      </c>
      <c r="S65" s="219">
        <f t="shared" si="20"/>
        <v>35745.495495495496</v>
      </c>
      <c r="T65" s="217"/>
    </row>
    <row r="66" spans="1:20" x14ac:dyDescent="0.25">
      <c r="A66" s="217">
        <v>12</v>
      </c>
      <c r="B66" s="225" t="s">
        <v>673</v>
      </c>
      <c r="C66" s="219">
        <v>1.7</v>
      </c>
      <c r="D66" s="220">
        <v>0.7</v>
      </c>
      <c r="E66" s="221">
        <f>SUM(F66:I66)</f>
        <v>14229</v>
      </c>
      <c r="F66" s="219">
        <v>3879</v>
      </c>
      <c r="G66" s="219"/>
      <c r="H66" s="219">
        <v>5100</v>
      </c>
      <c r="I66" s="219">
        <v>5250</v>
      </c>
      <c r="J66" s="221">
        <f>SUM(K66:N66)</f>
        <v>2020</v>
      </c>
      <c r="K66" s="219"/>
      <c r="L66" s="219"/>
      <c r="M66" s="219"/>
      <c r="N66" s="219">
        <v>2020</v>
      </c>
      <c r="O66" s="219"/>
      <c r="P66" s="219">
        <v>2.2000000000000002</v>
      </c>
      <c r="Q66" s="221">
        <f>ROUND((D66*(E66+J66)*(1+O66/100)*P66*12)/100,0)*100</f>
        <v>300300</v>
      </c>
      <c r="R66" s="219">
        <f t="shared" si="17"/>
        <v>14720.588235294119</v>
      </c>
      <c r="S66" s="219">
        <f>Q66/D66/12</f>
        <v>35750</v>
      </c>
      <c r="T66" s="217"/>
    </row>
    <row r="67" spans="1:20" s="214" customFormat="1" ht="24" customHeight="1" x14ac:dyDescent="0.2">
      <c r="A67" s="380" t="s">
        <v>128</v>
      </c>
      <c r="B67" s="381"/>
      <c r="C67" s="221">
        <f>SUM(C55:C66)</f>
        <v>21.2</v>
      </c>
      <c r="D67" s="221">
        <f>SUM(D55:D66)</f>
        <v>13.3</v>
      </c>
      <c r="E67" s="221" t="s">
        <v>8</v>
      </c>
      <c r="F67" s="221" t="s">
        <v>8</v>
      </c>
      <c r="G67" s="221" t="s">
        <v>8</v>
      </c>
      <c r="H67" s="221" t="s">
        <v>8</v>
      </c>
      <c r="I67" s="221" t="s">
        <v>8</v>
      </c>
      <c r="J67" s="221" t="s">
        <v>8</v>
      </c>
      <c r="K67" s="221" t="s">
        <v>8</v>
      </c>
      <c r="L67" s="221" t="s">
        <v>8</v>
      </c>
      <c r="M67" s="221" t="s">
        <v>8</v>
      </c>
      <c r="N67" s="221" t="s">
        <v>8</v>
      </c>
      <c r="O67" s="221" t="s">
        <v>8</v>
      </c>
      <c r="P67" s="221" t="s">
        <v>8</v>
      </c>
      <c r="Q67" s="221">
        <f>SUM(Q55:Q66)</f>
        <v>5725800</v>
      </c>
      <c r="R67" s="221" t="s">
        <v>8</v>
      </c>
      <c r="S67" s="221" t="s">
        <v>8</v>
      </c>
      <c r="T67" s="218" t="s">
        <v>8</v>
      </c>
    </row>
    <row r="68" spans="1:20" s="214" customFormat="1" ht="20.25" customHeight="1" x14ac:dyDescent="0.2">
      <c r="A68" s="382" t="s">
        <v>145</v>
      </c>
      <c r="B68" s="383"/>
      <c r="C68" s="221">
        <f>C14+C21+C31+C49+C52+C54+C67</f>
        <v>95.2</v>
      </c>
      <c r="D68" s="222">
        <f>D14+D21+D31+D49+D52+D54+D67</f>
        <v>74.78</v>
      </c>
      <c r="E68" s="221" t="s">
        <v>8</v>
      </c>
      <c r="F68" s="221" t="s">
        <v>8</v>
      </c>
      <c r="G68" s="221" t="s">
        <v>8</v>
      </c>
      <c r="H68" s="221" t="s">
        <v>8</v>
      </c>
      <c r="I68" s="221" t="s">
        <v>8</v>
      </c>
      <c r="J68" s="221" t="s">
        <v>8</v>
      </c>
      <c r="K68" s="221" t="s">
        <v>8</v>
      </c>
      <c r="L68" s="221" t="s">
        <v>8</v>
      </c>
      <c r="M68" s="221" t="s">
        <v>8</v>
      </c>
      <c r="N68" s="221" t="s">
        <v>8</v>
      </c>
      <c r="O68" s="221" t="s">
        <v>8</v>
      </c>
      <c r="P68" s="221" t="s">
        <v>8</v>
      </c>
      <c r="Q68" s="221">
        <f>Q14+Q21+Q31+Q49+Q52+Q54+Q67</f>
        <v>39938200</v>
      </c>
      <c r="R68" s="221" t="s">
        <v>8</v>
      </c>
      <c r="S68" s="227" t="s">
        <v>8</v>
      </c>
      <c r="T68" s="218" t="s">
        <v>8</v>
      </c>
    </row>
    <row r="69" spans="1:20" ht="92.25" customHeight="1" x14ac:dyDescent="0.25">
      <c r="B69" s="384" t="s">
        <v>674</v>
      </c>
      <c r="C69" s="386" t="s">
        <v>675</v>
      </c>
      <c r="D69" s="386"/>
      <c r="E69" s="386"/>
      <c r="F69" s="386"/>
      <c r="G69" s="386"/>
      <c r="H69" s="386"/>
      <c r="I69" s="386"/>
      <c r="J69" s="386"/>
      <c r="K69" s="386"/>
      <c r="L69" s="386"/>
      <c r="M69" s="386"/>
      <c r="N69" s="386"/>
      <c r="O69" s="386"/>
      <c r="P69" s="386"/>
      <c r="Q69" s="387"/>
      <c r="R69" s="228" t="s">
        <v>679</v>
      </c>
      <c r="S69" s="229" t="s">
        <v>131</v>
      </c>
    </row>
    <row r="70" spans="1:20" ht="32.450000000000003" customHeight="1" x14ac:dyDescent="0.25">
      <c r="B70" s="385"/>
      <c r="C70" s="378"/>
      <c r="D70" s="378"/>
      <c r="E70" s="378"/>
      <c r="F70" s="378"/>
      <c r="G70" s="378"/>
      <c r="H70" s="378"/>
      <c r="I70" s="378"/>
      <c r="J70" s="378"/>
      <c r="K70" s="378"/>
      <c r="L70" s="378"/>
      <c r="M70" s="378"/>
      <c r="N70" s="378"/>
      <c r="O70" s="378"/>
      <c r="P70" s="378"/>
      <c r="Q70" s="379"/>
      <c r="R70" s="236">
        <v>450000</v>
      </c>
      <c r="S70" s="230">
        <f>(Q32+R70)/D32/12-0.37</f>
        <v>46980.004396135264</v>
      </c>
      <c r="T70" s="231"/>
    </row>
    <row r="71" spans="1:20" ht="98.25" customHeight="1" x14ac:dyDescent="0.25">
      <c r="B71" s="285"/>
      <c r="C71" s="378" t="s">
        <v>785</v>
      </c>
      <c r="D71" s="378"/>
      <c r="E71" s="378"/>
      <c r="F71" s="378"/>
      <c r="G71" s="378"/>
      <c r="H71" s="378"/>
      <c r="I71" s="378"/>
      <c r="J71" s="378"/>
      <c r="K71" s="378"/>
      <c r="L71" s="378"/>
      <c r="M71" s="378"/>
      <c r="N71" s="378"/>
      <c r="O71" s="378"/>
      <c r="P71" s="378"/>
      <c r="Q71" s="379"/>
      <c r="R71" s="228" t="s">
        <v>680</v>
      </c>
      <c r="S71" s="229" t="s">
        <v>131</v>
      </c>
      <c r="T71" s="231"/>
    </row>
    <row r="72" spans="1:20" ht="62.25" customHeight="1" x14ac:dyDescent="0.25">
      <c r="B72" s="285"/>
      <c r="C72" s="378"/>
      <c r="D72" s="378"/>
      <c r="E72" s="378"/>
      <c r="F72" s="378"/>
      <c r="G72" s="378"/>
      <c r="H72" s="378"/>
      <c r="I72" s="378"/>
      <c r="J72" s="378"/>
      <c r="K72" s="378"/>
      <c r="L72" s="378"/>
      <c r="M72" s="378"/>
      <c r="N72" s="378"/>
      <c r="O72" s="378"/>
      <c r="P72" s="378"/>
      <c r="Q72" s="379"/>
      <c r="R72" s="236">
        <v>1617000</v>
      </c>
      <c r="S72" s="230">
        <f>(Q32+R70+R72)/D32/12-2.19</f>
        <v>51860.430772946856</v>
      </c>
      <c r="T72" s="231"/>
    </row>
    <row r="73" spans="1:20" ht="36" customHeight="1" x14ac:dyDescent="0.25">
      <c r="B73" s="213" t="s">
        <v>132</v>
      </c>
      <c r="C73" s="233"/>
      <c r="D73" s="233"/>
      <c r="E73" s="376" t="s">
        <v>681</v>
      </c>
      <c r="F73" s="376"/>
      <c r="G73" s="22"/>
      <c r="K73" s="234"/>
    </row>
    <row r="74" spans="1:20" x14ac:dyDescent="0.25">
      <c r="C74" s="377" t="s">
        <v>133</v>
      </c>
      <c r="D74" s="377"/>
      <c r="E74" s="377" t="s">
        <v>134</v>
      </c>
      <c r="F74" s="377"/>
      <c r="G74" s="235"/>
    </row>
    <row r="75" spans="1:20" ht="6" customHeight="1" x14ac:dyDescent="0.25">
      <c r="E75" s="213"/>
    </row>
    <row r="76" spans="1:20" x14ac:dyDescent="0.25">
      <c r="B76" s="213" t="s">
        <v>287</v>
      </c>
      <c r="C76" s="233"/>
      <c r="D76" s="233"/>
      <c r="E76" s="376" t="s">
        <v>771</v>
      </c>
      <c r="F76" s="376"/>
    </row>
    <row r="77" spans="1:20" x14ac:dyDescent="0.25">
      <c r="C77" s="377" t="s">
        <v>133</v>
      </c>
      <c r="D77" s="377"/>
      <c r="E77" s="377" t="s">
        <v>134</v>
      </c>
      <c r="F77" s="377"/>
      <c r="G77" s="235"/>
    </row>
    <row r="78" spans="1:20" x14ac:dyDescent="0.25">
      <c r="B78" s="213" t="s">
        <v>677</v>
      </c>
      <c r="E78" s="213"/>
    </row>
    <row r="79" spans="1:20" x14ac:dyDescent="0.25">
      <c r="E79" s="213"/>
    </row>
  </sheetData>
  <mergeCells count="41">
    <mergeCell ref="E73:F73"/>
    <mergeCell ref="C74:D74"/>
    <mergeCell ref="E74:F74"/>
    <mergeCell ref="E76:F76"/>
    <mergeCell ref="C77:D77"/>
    <mergeCell ref="E77:F77"/>
    <mergeCell ref="C71:Q72"/>
    <mergeCell ref="A14:B14"/>
    <mergeCell ref="A21:B21"/>
    <mergeCell ref="A31:B31"/>
    <mergeCell ref="A32:B32"/>
    <mergeCell ref="A49:B49"/>
    <mergeCell ref="A52:B52"/>
    <mergeCell ref="A54:B54"/>
    <mergeCell ref="A67:B67"/>
    <mergeCell ref="A68:B68"/>
    <mergeCell ref="B69:B70"/>
    <mergeCell ref="C69:Q70"/>
    <mergeCell ref="S7:S9"/>
    <mergeCell ref="T7:T9"/>
    <mergeCell ref="E8:E9"/>
    <mergeCell ref="F8:I8"/>
    <mergeCell ref="J8:J9"/>
    <mergeCell ref="K8:N8"/>
    <mergeCell ref="B5:R5"/>
    <mergeCell ref="A7:A9"/>
    <mergeCell ref="B7:B9"/>
    <mergeCell ref="C7:C9"/>
    <mergeCell ref="D7:D9"/>
    <mergeCell ref="E7:I7"/>
    <mergeCell ref="J7:N7"/>
    <mergeCell ref="O7:O9"/>
    <mergeCell ref="P7:P9"/>
    <mergeCell ref="Q7:Q9"/>
    <mergeCell ref="R7:R9"/>
    <mergeCell ref="B1:R1"/>
    <mergeCell ref="B2:R2"/>
    <mergeCell ref="A3:B3"/>
    <mergeCell ref="C3:R3"/>
    <mergeCell ref="A4:B4"/>
    <mergeCell ref="C4:R4"/>
  </mergeCells>
  <pageMargins left="0.7" right="0.7" top="0.75" bottom="0.75" header="0.3" footer="0.3"/>
  <pageSetup paperSize="9" scale="41" fitToHeight="0" orientation="landscape" r:id="rId1"/>
  <rowBreaks count="1" manualBreakCount="1">
    <brk id="58" max="23" man="1"/>
  </row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U79"/>
  <sheetViews>
    <sheetView view="pageBreakPreview" topLeftCell="A45" zoomScale="80" zoomScaleNormal="70" zoomScaleSheetLayoutView="80" workbookViewId="0">
      <selection activeCell="N11" sqref="N11:N13"/>
    </sheetView>
  </sheetViews>
  <sheetFormatPr defaultRowHeight="15" x14ac:dyDescent="0.25"/>
  <cols>
    <col min="1" max="1" width="6.7109375" style="213" customWidth="1"/>
    <col min="2" max="2" width="44.7109375" style="213" customWidth="1"/>
    <col min="3" max="3" width="9.140625" style="213"/>
    <col min="4" max="4" width="10.5703125" style="213" customWidth="1"/>
    <col min="5" max="5" width="14.5703125" style="214" customWidth="1"/>
    <col min="6" max="9" width="14.5703125" style="213" customWidth="1"/>
    <col min="10" max="10" width="14.5703125" style="214" customWidth="1"/>
    <col min="11" max="14" width="14.5703125" style="213" customWidth="1"/>
    <col min="15" max="15" width="13.28515625" style="213" customWidth="1"/>
    <col min="16" max="16" width="12.5703125" style="213" customWidth="1"/>
    <col min="17" max="17" width="16.7109375" style="214" customWidth="1"/>
    <col min="18" max="18" width="17.5703125" style="213" customWidth="1"/>
    <col min="19" max="19" width="19.85546875" style="213" customWidth="1"/>
    <col min="20" max="20" width="18.7109375" style="213" customWidth="1"/>
    <col min="21" max="16384" width="9.140625" style="213"/>
  </cols>
  <sheetData>
    <row r="1" spans="1:21" s="212" customFormat="1" ht="24" customHeight="1" x14ac:dyDescent="0.25">
      <c r="B1" s="400" t="s">
        <v>12</v>
      </c>
      <c r="C1" s="400"/>
      <c r="D1" s="400"/>
      <c r="E1" s="400"/>
      <c r="F1" s="400"/>
      <c r="G1" s="400"/>
      <c r="H1" s="400"/>
      <c r="I1" s="400"/>
      <c r="J1" s="400"/>
      <c r="K1" s="400"/>
      <c r="L1" s="400"/>
      <c r="M1" s="400"/>
      <c r="N1" s="400"/>
      <c r="O1" s="400"/>
      <c r="P1" s="400"/>
      <c r="Q1" s="400"/>
      <c r="R1" s="400"/>
    </row>
    <row r="2" spans="1:21" s="212" customFormat="1" ht="24" customHeight="1" x14ac:dyDescent="0.25">
      <c r="B2" s="395" t="s">
        <v>135</v>
      </c>
      <c r="C2" s="395"/>
      <c r="D2" s="395"/>
      <c r="E2" s="395"/>
      <c r="F2" s="395"/>
      <c r="G2" s="395"/>
      <c r="H2" s="395"/>
      <c r="I2" s="395"/>
      <c r="J2" s="395"/>
      <c r="K2" s="395"/>
      <c r="L2" s="395"/>
      <c r="M2" s="395"/>
      <c r="N2" s="395"/>
      <c r="O2" s="395"/>
      <c r="P2" s="395"/>
      <c r="Q2" s="395"/>
      <c r="R2" s="395"/>
    </row>
    <row r="3" spans="1:21" s="212" customFormat="1" ht="18" customHeight="1" x14ac:dyDescent="0.25">
      <c r="A3" s="401" t="s">
        <v>11</v>
      </c>
      <c r="B3" s="401"/>
      <c r="C3" s="402">
        <v>111</v>
      </c>
      <c r="D3" s="402"/>
      <c r="E3" s="402"/>
      <c r="F3" s="402"/>
      <c r="G3" s="402"/>
      <c r="H3" s="402"/>
      <c r="I3" s="402"/>
      <c r="J3" s="402"/>
      <c r="K3" s="402"/>
      <c r="L3" s="402"/>
      <c r="M3" s="402"/>
      <c r="N3" s="402"/>
      <c r="O3" s="402"/>
      <c r="P3" s="402"/>
      <c r="Q3" s="402"/>
      <c r="R3" s="402"/>
    </row>
    <row r="4" spans="1:21" s="212" customFormat="1" ht="24" customHeight="1" x14ac:dyDescent="0.25">
      <c r="A4" s="401" t="s">
        <v>10</v>
      </c>
      <c r="B4" s="401"/>
      <c r="C4" s="403" t="s">
        <v>129</v>
      </c>
      <c r="D4" s="403"/>
      <c r="E4" s="403"/>
      <c r="F4" s="403"/>
      <c r="G4" s="403"/>
      <c r="H4" s="403"/>
      <c r="I4" s="403"/>
      <c r="J4" s="403"/>
      <c r="K4" s="403"/>
      <c r="L4" s="403"/>
      <c r="M4" s="403"/>
      <c r="N4" s="403"/>
      <c r="O4" s="403"/>
      <c r="P4" s="403"/>
      <c r="Q4" s="403"/>
      <c r="R4" s="403"/>
    </row>
    <row r="5" spans="1:21" s="212" customFormat="1" ht="16.5" customHeight="1" x14ac:dyDescent="0.25">
      <c r="B5" s="395" t="s">
        <v>9</v>
      </c>
      <c r="C5" s="395"/>
      <c r="D5" s="395"/>
      <c r="E5" s="395"/>
      <c r="F5" s="395"/>
      <c r="G5" s="395"/>
      <c r="H5" s="395"/>
      <c r="I5" s="395"/>
      <c r="J5" s="395"/>
      <c r="K5" s="395"/>
      <c r="L5" s="395"/>
      <c r="M5" s="395"/>
      <c r="N5" s="395"/>
      <c r="O5" s="395"/>
      <c r="P5" s="395"/>
      <c r="Q5" s="395"/>
      <c r="R5" s="395"/>
    </row>
    <row r="7" spans="1:21" ht="46.5" customHeight="1" x14ac:dyDescent="0.25">
      <c r="A7" s="396" t="s">
        <v>0</v>
      </c>
      <c r="B7" s="396" t="s">
        <v>6</v>
      </c>
      <c r="C7" s="396" t="s">
        <v>120</v>
      </c>
      <c r="D7" s="396" t="s">
        <v>121</v>
      </c>
      <c r="E7" s="392" t="s">
        <v>143</v>
      </c>
      <c r="F7" s="393"/>
      <c r="G7" s="393"/>
      <c r="H7" s="393"/>
      <c r="I7" s="394"/>
      <c r="J7" s="392" t="s">
        <v>144</v>
      </c>
      <c r="K7" s="393"/>
      <c r="L7" s="393"/>
      <c r="M7" s="393"/>
      <c r="N7" s="394"/>
      <c r="O7" s="396" t="s">
        <v>86</v>
      </c>
      <c r="P7" s="396" t="s">
        <v>87</v>
      </c>
      <c r="Q7" s="390" t="s">
        <v>163</v>
      </c>
      <c r="R7" s="388" t="s">
        <v>130</v>
      </c>
      <c r="S7" s="388" t="s">
        <v>131</v>
      </c>
      <c r="T7" s="389" t="s">
        <v>146</v>
      </c>
      <c r="U7" s="215"/>
    </row>
    <row r="8" spans="1:21" ht="15" customHeight="1" x14ac:dyDescent="0.25">
      <c r="A8" s="397"/>
      <c r="B8" s="397"/>
      <c r="C8" s="397"/>
      <c r="D8" s="397"/>
      <c r="E8" s="390" t="s">
        <v>2</v>
      </c>
      <c r="F8" s="392" t="s">
        <v>1</v>
      </c>
      <c r="G8" s="393"/>
      <c r="H8" s="393"/>
      <c r="I8" s="394"/>
      <c r="J8" s="390" t="s">
        <v>2</v>
      </c>
      <c r="K8" s="392" t="s">
        <v>1</v>
      </c>
      <c r="L8" s="393"/>
      <c r="M8" s="393"/>
      <c r="N8" s="394"/>
      <c r="O8" s="397"/>
      <c r="P8" s="397"/>
      <c r="Q8" s="399"/>
      <c r="R8" s="388"/>
      <c r="S8" s="388"/>
      <c r="T8" s="389"/>
      <c r="U8" s="215"/>
    </row>
    <row r="9" spans="1:21" ht="45" customHeight="1" x14ac:dyDescent="0.25">
      <c r="A9" s="398"/>
      <c r="B9" s="398"/>
      <c r="C9" s="398"/>
      <c r="D9" s="398"/>
      <c r="E9" s="391"/>
      <c r="F9" s="283" t="s">
        <v>3</v>
      </c>
      <c r="G9" s="283" t="s">
        <v>147</v>
      </c>
      <c r="H9" s="283" t="s">
        <v>4</v>
      </c>
      <c r="I9" s="283" t="s">
        <v>5</v>
      </c>
      <c r="J9" s="391"/>
      <c r="K9" s="283" t="s">
        <v>3</v>
      </c>
      <c r="L9" s="283" t="s">
        <v>147</v>
      </c>
      <c r="M9" s="283" t="s">
        <v>4</v>
      </c>
      <c r="N9" s="283" t="s">
        <v>5</v>
      </c>
      <c r="O9" s="398"/>
      <c r="P9" s="398"/>
      <c r="Q9" s="391"/>
      <c r="R9" s="388"/>
      <c r="S9" s="388"/>
      <c r="T9" s="389"/>
      <c r="U9" s="215"/>
    </row>
    <row r="10" spans="1:21" x14ac:dyDescent="0.25">
      <c r="A10" s="217">
        <v>1</v>
      </c>
      <c r="B10" s="217">
        <f>A10+1</f>
        <v>2</v>
      </c>
      <c r="C10" s="217">
        <f t="shared" ref="C10:T10" si="0">B10+1</f>
        <v>3</v>
      </c>
      <c r="D10" s="217">
        <f t="shared" si="0"/>
        <v>4</v>
      </c>
      <c r="E10" s="218">
        <v>5</v>
      </c>
      <c r="F10" s="217">
        <f t="shared" si="0"/>
        <v>6</v>
      </c>
      <c r="G10" s="217">
        <v>7</v>
      </c>
      <c r="H10" s="217">
        <v>8</v>
      </c>
      <c r="I10" s="217">
        <f t="shared" si="0"/>
        <v>9</v>
      </c>
      <c r="J10" s="218">
        <f t="shared" si="0"/>
        <v>10</v>
      </c>
      <c r="K10" s="217">
        <f t="shared" si="0"/>
        <v>11</v>
      </c>
      <c r="L10" s="217">
        <v>12</v>
      </c>
      <c r="M10" s="217">
        <v>13</v>
      </c>
      <c r="N10" s="217">
        <f t="shared" si="0"/>
        <v>14</v>
      </c>
      <c r="O10" s="217">
        <f>N10+1</f>
        <v>15</v>
      </c>
      <c r="P10" s="217">
        <f t="shared" si="0"/>
        <v>16</v>
      </c>
      <c r="Q10" s="218">
        <f t="shared" si="0"/>
        <v>17</v>
      </c>
      <c r="R10" s="217">
        <f t="shared" si="0"/>
        <v>18</v>
      </c>
      <c r="S10" s="217">
        <f t="shared" si="0"/>
        <v>19</v>
      </c>
      <c r="T10" s="217">
        <f t="shared" si="0"/>
        <v>20</v>
      </c>
    </row>
    <row r="11" spans="1:21" x14ac:dyDescent="0.25">
      <c r="A11" s="217">
        <v>1</v>
      </c>
      <c r="B11" s="223" t="s">
        <v>627</v>
      </c>
      <c r="C11" s="219">
        <v>1</v>
      </c>
      <c r="D11" s="220">
        <v>1</v>
      </c>
      <c r="E11" s="221">
        <f>SUM(F11:I11)</f>
        <v>58140</v>
      </c>
      <c r="F11" s="219">
        <v>27040</v>
      </c>
      <c r="G11" s="219"/>
      <c r="H11" s="219">
        <v>15000</v>
      </c>
      <c r="I11" s="219">
        <v>16100</v>
      </c>
      <c r="J11" s="221">
        <f>SUM(K11:N11)</f>
        <v>12000</v>
      </c>
      <c r="K11" s="219"/>
      <c r="L11" s="219"/>
      <c r="M11" s="219"/>
      <c r="N11" s="219">
        <v>12000</v>
      </c>
      <c r="O11" s="219"/>
      <c r="P11" s="219">
        <v>2.2000000000000002</v>
      </c>
      <c r="Q11" s="221">
        <f>ROUND((D11*(E11+J11)*(1+O11/100)*P11*12)/100,0)*100</f>
        <v>1851700</v>
      </c>
      <c r="R11" s="219">
        <f>Q11/C11/12</f>
        <v>154308.33333333334</v>
      </c>
      <c r="S11" s="219">
        <f>Q11/D11/12</f>
        <v>154308.33333333334</v>
      </c>
      <c r="T11" s="217"/>
    </row>
    <row r="12" spans="1:21" ht="30" x14ac:dyDescent="0.25">
      <c r="A12" s="217">
        <v>2</v>
      </c>
      <c r="B12" s="224" t="s">
        <v>628</v>
      </c>
      <c r="C12" s="219">
        <v>1</v>
      </c>
      <c r="D12" s="220">
        <v>1</v>
      </c>
      <c r="E12" s="221">
        <f>SUM(F12:I12)</f>
        <v>38580</v>
      </c>
      <c r="F12" s="219">
        <v>20280</v>
      </c>
      <c r="G12" s="219"/>
      <c r="H12" s="219">
        <v>7500</v>
      </c>
      <c r="I12" s="219">
        <v>10800</v>
      </c>
      <c r="J12" s="221">
        <f>SUM(K12:N12)</f>
        <v>8500</v>
      </c>
      <c r="K12" s="219"/>
      <c r="L12" s="219"/>
      <c r="M12" s="219"/>
      <c r="N12" s="219">
        <v>8500</v>
      </c>
      <c r="O12" s="219"/>
      <c r="P12" s="219">
        <v>2.2000000000000002</v>
      </c>
      <c r="Q12" s="221">
        <f>(ROUND((D12*(E12+J12)*(1+O12/100)*P12*12)/100,0)*100)</f>
        <v>1242900</v>
      </c>
      <c r="R12" s="219">
        <f>Q12/C12/12</f>
        <v>103575</v>
      </c>
      <c r="S12" s="219">
        <f>Q12/D12/12</f>
        <v>103575</v>
      </c>
      <c r="T12" s="217"/>
    </row>
    <row r="13" spans="1:21" x14ac:dyDescent="0.25">
      <c r="A13" s="217">
        <v>3</v>
      </c>
      <c r="B13" s="223" t="s">
        <v>629</v>
      </c>
      <c r="C13" s="219">
        <v>1</v>
      </c>
      <c r="D13" s="220">
        <v>1</v>
      </c>
      <c r="E13" s="221">
        <f>SUM(F13:I13)</f>
        <v>33030</v>
      </c>
      <c r="F13" s="219">
        <v>20280</v>
      </c>
      <c r="G13" s="219"/>
      <c r="H13" s="219">
        <v>5500</v>
      </c>
      <c r="I13" s="219">
        <v>7250</v>
      </c>
      <c r="J13" s="221">
        <f>SUM(K13:N13)</f>
        <v>7500</v>
      </c>
      <c r="K13" s="219"/>
      <c r="L13" s="219"/>
      <c r="M13" s="219"/>
      <c r="N13" s="219">
        <v>7500</v>
      </c>
      <c r="O13" s="219"/>
      <c r="P13" s="219">
        <v>2.2000000000000002</v>
      </c>
      <c r="Q13" s="221">
        <f>ROUND((D13*(E13+J13)*(1+O13/100)*P13*12)/100,0)*100</f>
        <v>1070000</v>
      </c>
      <c r="R13" s="219">
        <f>Q13/C13/12</f>
        <v>89166.666666666672</v>
      </c>
      <c r="S13" s="219">
        <f>Q13/D13/12</f>
        <v>89166.666666666672</v>
      </c>
      <c r="T13" s="217"/>
    </row>
    <row r="14" spans="1:21" s="214" customFormat="1" ht="34.5" customHeight="1" x14ac:dyDescent="0.2">
      <c r="A14" s="380" t="s">
        <v>123</v>
      </c>
      <c r="B14" s="381"/>
      <c r="C14" s="221">
        <f>SUM(C11:C13)</f>
        <v>3</v>
      </c>
      <c r="D14" s="222">
        <f>SUM(D11:D13)</f>
        <v>3</v>
      </c>
      <c r="E14" s="221" t="s">
        <v>8</v>
      </c>
      <c r="F14" s="221" t="s">
        <v>8</v>
      </c>
      <c r="G14" s="221" t="s">
        <v>8</v>
      </c>
      <c r="H14" s="221" t="s">
        <v>8</v>
      </c>
      <c r="I14" s="221" t="s">
        <v>8</v>
      </c>
      <c r="J14" s="221" t="s">
        <v>8</v>
      </c>
      <c r="K14" s="221" t="s">
        <v>8</v>
      </c>
      <c r="L14" s="221" t="s">
        <v>8</v>
      </c>
      <c r="M14" s="221" t="s">
        <v>8</v>
      </c>
      <c r="N14" s="221" t="s">
        <v>8</v>
      </c>
      <c r="O14" s="221" t="s">
        <v>8</v>
      </c>
      <c r="P14" s="221" t="s">
        <v>8</v>
      </c>
      <c r="Q14" s="221">
        <f>SUM(Q11:Q13)</f>
        <v>4164600</v>
      </c>
      <c r="R14" s="221" t="s">
        <v>8</v>
      </c>
      <c r="S14" s="221" t="s">
        <v>8</v>
      </c>
      <c r="T14" s="218" t="s">
        <v>8</v>
      </c>
    </row>
    <row r="15" spans="1:21" x14ac:dyDescent="0.25">
      <c r="A15" s="217">
        <v>1</v>
      </c>
      <c r="B15" s="224" t="s">
        <v>630</v>
      </c>
      <c r="C15" s="219">
        <v>1</v>
      </c>
      <c r="D15" s="220">
        <v>1</v>
      </c>
      <c r="E15" s="221">
        <f t="shared" ref="E15:E20" si="1">SUM(F15:I15)</f>
        <v>16408</v>
      </c>
      <c r="F15" s="219">
        <v>9408</v>
      </c>
      <c r="G15" s="219"/>
      <c r="H15" s="219">
        <v>1500</v>
      </c>
      <c r="I15" s="219">
        <v>5500</v>
      </c>
      <c r="J15" s="221">
        <f t="shared" ref="J15:J20" si="2">SUM(K15:N15)</f>
        <v>2000</v>
      </c>
      <c r="K15" s="219"/>
      <c r="L15" s="219"/>
      <c r="M15" s="219"/>
      <c r="N15" s="219">
        <v>2000</v>
      </c>
      <c r="O15" s="219"/>
      <c r="P15" s="219">
        <v>2.2000000000000002</v>
      </c>
      <c r="Q15" s="221">
        <f t="shared" ref="Q15:Q20" si="3">ROUND((D15*(E15+J15)*(1+O15/100)*P15*12)/100,0)*100</f>
        <v>486000</v>
      </c>
      <c r="R15" s="219">
        <f t="shared" ref="R15:R20" si="4">Q15/C15/12</f>
        <v>40500</v>
      </c>
      <c r="S15" s="219">
        <f t="shared" ref="S15:S20" si="5">Q15/D15/12</f>
        <v>40500</v>
      </c>
      <c r="T15" s="217"/>
    </row>
    <row r="16" spans="1:21" x14ac:dyDescent="0.25">
      <c r="A16" s="217">
        <v>2</v>
      </c>
      <c r="B16" s="224" t="s">
        <v>631</v>
      </c>
      <c r="C16" s="219">
        <v>1</v>
      </c>
      <c r="D16" s="220">
        <v>1</v>
      </c>
      <c r="E16" s="221">
        <f t="shared" si="1"/>
        <v>16408</v>
      </c>
      <c r="F16" s="219">
        <v>9408</v>
      </c>
      <c r="G16" s="219"/>
      <c r="H16" s="219">
        <v>1500</v>
      </c>
      <c r="I16" s="219">
        <v>5500</v>
      </c>
      <c r="J16" s="221">
        <f t="shared" si="2"/>
        <v>2000</v>
      </c>
      <c r="K16" s="219"/>
      <c r="L16" s="219"/>
      <c r="M16" s="219"/>
      <c r="N16" s="219">
        <v>2000</v>
      </c>
      <c r="O16" s="219"/>
      <c r="P16" s="219">
        <v>2.2000000000000002</v>
      </c>
      <c r="Q16" s="221">
        <f t="shared" si="3"/>
        <v>486000</v>
      </c>
      <c r="R16" s="219">
        <f t="shared" si="4"/>
        <v>40500</v>
      </c>
      <c r="S16" s="219">
        <f t="shared" si="5"/>
        <v>40500</v>
      </c>
      <c r="T16" s="217"/>
    </row>
    <row r="17" spans="1:20" x14ac:dyDescent="0.25">
      <c r="A17" s="217">
        <v>3</v>
      </c>
      <c r="B17" s="224" t="s">
        <v>632</v>
      </c>
      <c r="C17" s="219">
        <v>1</v>
      </c>
      <c r="D17" s="220">
        <v>1</v>
      </c>
      <c r="E17" s="221">
        <f t="shared" si="1"/>
        <v>16408</v>
      </c>
      <c r="F17" s="219">
        <v>9408</v>
      </c>
      <c r="G17" s="219"/>
      <c r="H17" s="219">
        <v>1500</v>
      </c>
      <c r="I17" s="219">
        <v>5500</v>
      </c>
      <c r="J17" s="221">
        <f t="shared" si="2"/>
        <v>2000</v>
      </c>
      <c r="K17" s="219"/>
      <c r="L17" s="219"/>
      <c r="M17" s="219"/>
      <c r="N17" s="219">
        <v>2000</v>
      </c>
      <c r="O17" s="219"/>
      <c r="P17" s="219">
        <v>2.2000000000000002</v>
      </c>
      <c r="Q17" s="221">
        <f t="shared" si="3"/>
        <v>486000</v>
      </c>
      <c r="R17" s="219">
        <f t="shared" si="4"/>
        <v>40500</v>
      </c>
      <c r="S17" s="219">
        <f t="shared" si="5"/>
        <v>40500</v>
      </c>
      <c r="T17" s="217"/>
    </row>
    <row r="18" spans="1:20" x14ac:dyDescent="0.25">
      <c r="A18" s="217">
        <v>4</v>
      </c>
      <c r="B18" s="224" t="s">
        <v>633</v>
      </c>
      <c r="C18" s="219">
        <v>0.5</v>
      </c>
      <c r="D18" s="220">
        <v>0.5</v>
      </c>
      <c r="E18" s="221">
        <f t="shared" si="1"/>
        <v>13358</v>
      </c>
      <c r="F18" s="219">
        <v>9408</v>
      </c>
      <c r="G18" s="219"/>
      <c r="H18" s="219"/>
      <c r="I18" s="219">
        <v>3950</v>
      </c>
      <c r="J18" s="221">
        <f t="shared" si="2"/>
        <v>2900</v>
      </c>
      <c r="K18" s="219"/>
      <c r="L18" s="219"/>
      <c r="M18" s="219"/>
      <c r="N18" s="219">
        <v>2900</v>
      </c>
      <c r="O18" s="219"/>
      <c r="P18" s="219">
        <v>2.2000000000000002</v>
      </c>
      <c r="Q18" s="221">
        <f t="shared" si="3"/>
        <v>214600</v>
      </c>
      <c r="R18" s="219">
        <f t="shared" si="4"/>
        <v>35766.666666666664</v>
      </c>
      <c r="S18" s="219">
        <f t="shared" si="5"/>
        <v>35766.666666666664</v>
      </c>
      <c r="T18" s="217"/>
    </row>
    <row r="19" spans="1:20" ht="31.5" customHeight="1" x14ac:dyDescent="0.25">
      <c r="A19" s="217">
        <v>5</v>
      </c>
      <c r="B19" s="224" t="s">
        <v>634</v>
      </c>
      <c r="C19" s="219">
        <v>1</v>
      </c>
      <c r="D19" s="220">
        <v>1</v>
      </c>
      <c r="E19" s="221">
        <f t="shared" si="1"/>
        <v>16808</v>
      </c>
      <c r="F19" s="219">
        <v>9408</v>
      </c>
      <c r="G19" s="219"/>
      <c r="H19" s="219">
        <v>1200</v>
      </c>
      <c r="I19" s="219">
        <v>6200</v>
      </c>
      <c r="J19" s="221">
        <f t="shared" si="2"/>
        <v>2500</v>
      </c>
      <c r="K19" s="219"/>
      <c r="L19" s="219"/>
      <c r="M19" s="219"/>
      <c r="N19" s="219">
        <v>2500</v>
      </c>
      <c r="O19" s="219"/>
      <c r="P19" s="219">
        <v>2.2000000000000002</v>
      </c>
      <c r="Q19" s="221">
        <f t="shared" si="3"/>
        <v>509700</v>
      </c>
      <c r="R19" s="219">
        <f t="shared" si="4"/>
        <v>42475</v>
      </c>
      <c r="S19" s="219">
        <f t="shared" si="5"/>
        <v>42475</v>
      </c>
      <c r="T19" s="217"/>
    </row>
    <row r="20" spans="1:20" x14ac:dyDescent="0.25">
      <c r="A20" s="217">
        <v>6</v>
      </c>
      <c r="B20" s="224" t="s">
        <v>635</v>
      </c>
      <c r="C20" s="219">
        <v>1</v>
      </c>
      <c r="D20" s="220">
        <v>1</v>
      </c>
      <c r="E20" s="221">
        <f t="shared" si="1"/>
        <v>21408</v>
      </c>
      <c r="F20" s="219">
        <v>9408</v>
      </c>
      <c r="G20" s="219"/>
      <c r="H20" s="219">
        <v>3000</v>
      </c>
      <c r="I20" s="219">
        <v>9000</v>
      </c>
      <c r="J20" s="221">
        <f t="shared" si="2"/>
        <v>3000</v>
      </c>
      <c r="K20" s="219"/>
      <c r="L20" s="219"/>
      <c r="M20" s="219"/>
      <c r="N20" s="219">
        <v>3000</v>
      </c>
      <c r="O20" s="219"/>
      <c r="P20" s="219">
        <v>2.2000000000000002</v>
      </c>
      <c r="Q20" s="221">
        <f t="shared" si="3"/>
        <v>644400</v>
      </c>
      <c r="R20" s="219">
        <f t="shared" si="4"/>
        <v>53700</v>
      </c>
      <c r="S20" s="219">
        <f t="shared" si="5"/>
        <v>53700</v>
      </c>
      <c r="T20" s="217"/>
    </row>
    <row r="21" spans="1:20" s="214" customFormat="1" ht="34.5" customHeight="1" x14ac:dyDescent="0.2">
      <c r="A21" s="380" t="s">
        <v>124</v>
      </c>
      <c r="B21" s="381"/>
      <c r="C21" s="221">
        <f>SUM(C15:C20)</f>
        <v>5.5</v>
      </c>
      <c r="D21" s="222">
        <f>SUM(D15:D20)</f>
        <v>5.5</v>
      </c>
      <c r="E21" s="221" t="s">
        <v>8</v>
      </c>
      <c r="F21" s="221" t="s">
        <v>8</v>
      </c>
      <c r="G21" s="221" t="s">
        <v>8</v>
      </c>
      <c r="H21" s="221" t="s">
        <v>8</v>
      </c>
      <c r="I21" s="221" t="s">
        <v>8</v>
      </c>
      <c r="J21" s="221" t="s">
        <v>8</v>
      </c>
      <c r="K21" s="221" t="s">
        <v>8</v>
      </c>
      <c r="L21" s="221" t="s">
        <v>8</v>
      </c>
      <c r="M21" s="221" t="s">
        <v>8</v>
      </c>
      <c r="N21" s="221" t="s">
        <v>8</v>
      </c>
      <c r="O21" s="221" t="s">
        <v>8</v>
      </c>
      <c r="P21" s="221" t="s">
        <v>8</v>
      </c>
      <c r="Q21" s="221">
        <f>SUM(Q15:Q20)</f>
        <v>2826700</v>
      </c>
      <c r="R21" s="221" t="s">
        <v>8</v>
      </c>
      <c r="S21" s="221" t="s">
        <v>8</v>
      </c>
      <c r="T21" s="218" t="s">
        <v>8</v>
      </c>
    </row>
    <row r="22" spans="1:20" x14ac:dyDescent="0.25">
      <c r="A22" s="217">
        <v>1</v>
      </c>
      <c r="B22" s="223" t="s">
        <v>636</v>
      </c>
      <c r="C22" s="219">
        <v>17.82</v>
      </c>
      <c r="D22" s="219">
        <v>11.6</v>
      </c>
      <c r="E22" s="221">
        <f t="shared" ref="E22:E30" si="6">SUM(F22:I22)</f>
        <v>16501</v>
      </c>
      <c r="F22" s="219">
        <v>8176</v>
      </c>
      <c r="G22" s="219"/>
      <c r="H22" s="219">
        <v>2500</v>
      </c>
      <c r="I22" s="219">
        <v>5825</v>
      </c>
      <c r="J22" s="221">
        <f t="shared" ref="J22:J30" si="7">SUM(K22:N22)</f>
        <v>3250</v>
      </c>
      <c r="K22" s="219"/>
      <c r="L22" s="219"/>
      <c r="M22" s="219"/>
      <c r="N22" s="219">
        <v>3250</v>
      </c>
      <c r="O22" s="219"/>
      <c r="P22" s="219">
        <v>2.2000000000000002</v>
      </c>
      <c r="Q22" s="221">
        <f t="shared" ref="Q22:Q30" si="8">ROUND((D22*(E22+J22)*(1+O22/100)*P22*12)/100,0)*100</f>
        <v>6048500</v>
      </c>
      <c r="R22" s="219">
        <f t="shared" ref="R22:R30" si="9">Q22/C22/12</f>
        <v>28285.166479610925</v>
      </c>
      <c r="S22" s="219">
        <f t="shared" ref="S22:S30" si="10">Q22/D22/12</f>
        <v>43451.867816091959</v>
      </c>
      <c r="T22" s="217"/>
    </row>
    <row r="23" spans="1:20" x14ac:dyDescent="0.25">
      <c r="A23" s="217">
        <v>2</v>
      </c>
      <c r="B23" s="223" t="s">
        <v>636</v>
      </c>
      <c r="C23" s="219">
        <v>3.4</v>
      </c>
      <c r="D23" s="220">
        <v>3.4</v>
      </c>
      <c r="E23" s="221">
        <f t="shared" si="6"/>
        <v>16876</v>
      </c>
      <c r="F23" s="219">
        <v>8176</v>
      </c>
      <c r="G23" s="219"/>
      <c r="H23" s="219">
        <v>2500</v>
      </c>
      <c r="I23" s="219">
        <v>6200</v>
      </c>
      <c r="J23" s="221">
        <f t="shared" si="7"/>
        <v>2000</v>
      </c>
      <c r="K23" s="219"/>
      <c r="L23" s="219"/>
      <c r="M23" s="219"/>
      <c r="N23" s="219">
        <v>2000</v>
      </c>
      <c r="O23" s="219"/>
      <c r="P23" s="219">
        <v>2.2000000000000002</v>
      </c>
      <c r="Q23" s="221">
        <f>ROUND((D23*(E23+J23)*(1+O23/100)*P23*12)/100,0)*100</f>
        <v>1694300</v>
      </c>
      <c r="R23" s="219">
        <f t="shared" si="9"/>
        <v>41526.960784313727</v>
      </c>
      <c r="S23" s="219">
        <f t="shared" si="10"/>
        <v>41526.960784313727</v>
      </c>
      <c r="T23" s="217"/>
    </row>
    <row r="24" spans="1:20" ht="30" x14ac:dyDescent="0.25">
      <c r="A24" s="217">
        <v>3</v>
      </c>
      <c r="B24" s="224" t="s">
        <v>637</v>
      </c>
      <c r="C24" s="219">
        <v>1</v>
      </c>
      <c r="D24" s="220">
        <v>1</v>
      </c>
      <c r="E24" s="221">
        <f t="shared" si="6"/>
        <v>16876</v>
      </c>
      <c r="F24" s="219">
        <v>8176</v>
      </c>
      <c r="G24" s="219"/>
      <c r="H24" s="219">
        <v>4950</v>
      </c>
      <c r="I24" s="219">
        <v>3750</v>
      </c>
      <c r="J24" s="221">
        <f t="shared" si="7"/>
        <v>1500</v>
      </c>
      <c r="K24" s="219"/>
      <c r="L24" s="219"/>
      <c r="M24" s="219"/>
      <c r="N24" s="219">
        <v>1500</v>
      </c>
      <c r="O24" s="219"/>
      <c r="P24" s="219">
        <v>2.2000000000000002</v>
      </c>
      <c r="Q24" s="221">
        <f>(ROUND((D24*(E24+J24)*(1+O24/100)*P24*12)/100,0)*100)</f>
        <v>485100</v>
      </c>
      <c r="R24" s="219">
        <f t="shared" si="9"/>
        <v>40425</v>
      </c>
      <c r="S24" s="219">
        <f t="shared" si="10"/>
        <v>40425</v>
      </c>
      <c r="T24" s="217"/>
    </row>
    <row r="25" spans="1:20" x14ac:dyDescent="0.25">
      <c r="A25" s="217">
        <v>4</v>
      </c>
      <c r="B25" s="225" t="s">
        <v>638</v>
      </c>
      <c r="C25" s="219">
        <v>1.8</v>
      </c>
      <c r="D25" s="219">
        <v>1.8</v>
      </c>
      <c r="E25" s="221">
        <f t="shared" si="6"/>
        <v>16216</v>
      </c>
      <c r="F25" s="219">
        <v>7516</v>
      </c>
      <c r="G25" s="219"/>
      <c r="H25" s="219">
        <v>4500</v>
      </c>
      <c r="I25" s="219">
        <v>4200</v>
      </c>
      <c r="J25" s="221">
        <f t="shared" si="7"/>
        <v>2200</v>
      </c>
      <c r="K25" s="219"/>
      <c r="L25" s="219"/>
      <c r="M25" s="219"/>
      <c r="N25" s="219">
        <v>2200</v>
      </c>
      <c r="O25" s="219"/>
      <c r="P25" s="219">
        <v>2.2000000000000002</v>
      </c>
      <c r="Q25" s="221">
        <f t="shared" si="8"/>
        <v>875100</v>
      </c>
      <c r="R25" s="219">
        <f t="shared" si="9"/>
        <v>40513.888888888883</v>
      </c>
      <c r="S25" s="219">
        <f t="shared" si="10"/>
        <v>40513.888888888883</v>
      </c>
      <c r="T25" s="217"/>
    </row>
    <row r="26" spans="1:20" x14ac:dyDescent="0.25">
      <c r="A26" s="217">
        <v>5</v>
      </c>
      <c r="B26" s="225" t="s">
        <v>639</v>
      </c>
      <c r="C26" s="219">
        <v>18.7</v>
      </c>
      <c r="D26" s="219">
        <v>12.6</v>
      </c>
      <c r="E26" s="221">
        <f t="shared" si="6"/>
        <v>21016</v>
      </c>
      <c r="F26" s="219">
        <v>7516</v>
      </c>
      <c r="G26" s="219"/>
      <c r="H26" s="219">
        <v>6000</v>
      </c>
      <c r="I26" s="219">
        <v>7500</v>
      </c>
      <c r="J26" s="221">
        <f t="shared" si="7"/>
        <v>1500</v>
      </c>
      <c r="K26" s="219"/>
      <c r="L26" s="219"/>
      <c r="M26" s="219"/>
      <c r="N26" s="219">
        <v>1500</v>
      </c>
      <c r="O26" s="219"/>
      <c r="P26" s="219">
        <v>2.2000000000000002</v>
      </c>
      <c r="Q26" s="221">
        <f t="shared" si="8"/>
        <v>7489700</v>
      </c>
      <c r="R26" s="219">
        <f t="shared" si="9"/>
        <v>33376.55971479501</v>
      </c>
      <c r="S26" s="219">
        <f t="shared" si="10"/>
        <v>49535.052910052909</v>
      </c>
      <c r="T26" s="217"/>
    </row>
    <row r="27" spans="1:20" x14ac:dyDescent="0.25">
      <c r="A27" s="217">
        <v>6</v>
      </c>
      <c r="B27" s="225" t="s">
        <v>640</v>
      </c>
      <c r="C27" s="219">
        <v>2</v>
      </c>
      <c r="D27" s="220">
        <v>2</v>
      </c>
      <c r="E27" s="221">
        <f t="shared" si="6"/>
        <v>16516</v>
      </c>
      <c r="F27" s="219">
        <v>7516</v>
      </c>
      <c r="G27" s="219"/>
      <c r="H27" s="219">
        <v>4000</v>
      </c>
      <c r="I27" s="219">
        <v>5000</v>
      </c>
      <c r="J27" s="221">
        <f t="shared" si="7"/>
        <v>1350</v>
      </c>
      <c r="K27" s="219"/>
      <c r="L27" s="219"/>
      <c r="M27" s="219"/>
      <c r="N27" s="219">
        <v>1350</v>
      </c>
      <c r="O27" s="219"/>
      <c r="P27" s="219">
        <v>2.2000000000000002</v>
      </c>
      <c r="Q27" s="221">
        <f t="shared" si="8"/>
        <v>943300</v>
      </c>
      <c r="R27" s="219">
        <f t="shared" si="9"/>
        <v>39304.166666666664</v>
      </c>
      <c r="S27" s="219">
        <f t="shared" si="10"/>
        <v>39304.166666666664</v>
      </c>
      <c r="T27" s="217"/>
    </row>
    <row r="28" spans="1:20" x14ac:dyDescent="0.25">
      <c r="A28" s="217">
        <v>7</v>
      </c>
      <c r="B28" s="225" t="s">
        <v>641</v>
      </c>
      <c r="C28" s="219">
        <v>1</v>
      </c>
      <c r="D28" s="220">
        <v>1</v>
      </c>
      <c r="E28" s="221">
        <f t="shared" si="6"/>
        <v>15716</v>
      </c>
      <c r="F28" s="219">
        <v>7516</v>
      </c>
      <c r="G28" s="219"/>
      <c r="H28" s="219">
        <v>5200</v>
      </c>
      <c r="I28" s="219">
        <v>3000</v>
      </c>
      <c r="J28" s="221">
        <f t="shared" si="7"/>
        <v>2500</v>
      </c>
      <c r="K28" s="219"/>
      <c r="L28" s="219"/>
      <c r="M28" s="219"/>
      <c r="N28" s="219">
        <v>2500</v>
      </c>
      <c r="O28" s="219"/>
      <c r="P28" s="219">
        <v>2.2000000000000002</v>
      </c>
      <c r="Q28" s="221">
        <f t="shared" si="8"/>
        <v>480900</v>
      </c>
      <c r="R28" s="219">
        <f t="shared" si="9"/>
        <v>40075</v>
      </c>
      <c r="S28" s="219">
        <f t="shared" si="10"/>
        <v>40075</v>
      </c>
      <c r="T28" s="217"/>
    </row>
    <row r="29" spans="1:20" x14ac:dyDescent="0.25">
      <c r="A29" s="217">
        <v>8</v>
      </c>
      <c r="B29" s="225" t="s">
        <v>642</v>
      </c>
      <c r="C29" s="219">
        <v>0.5</v>
      </c>
      <c r="D29" s="220">
        <v>0.3</v>
      </c>
      <c r="E29" s="221">
        <f t="shared" si="6"/>
        <v>14280</v>
      </c>
      <c r="F29" s="219">
        <v>7060</v>
      </c>
      <c r="G29" s="219"/>
      <c r="H29" s="219">
        <v>2500</v>
      </c>
      <c r="I29" s="219">
        <v>4720</v>
      </c>
      <c r="J29" s="221">
        <f t="shared" si="7"/>
        <v>2000</v>
      </c>
      <c r="K29" s="219"/>
      <c r="L29" s="219"/>
      <c r="M29" s="219"/>
      <c r="N29" s="219">
        <v>2000</v>
      </c>
      <c r="O29" s="219"/>
      <c r="P29" s="219">
        <v>2.2000000000000002</v>
      </c>
      <c r="Q29" s="221">
        <f t="shared" si="8"/>
        <v>128900</v>
      </c>
      <c r="R29" s="219">
        <f t="shared" si="9"/>
        <v>21483.333333333332</v>
      </c>
      <c r="S29" s="219">
        <f t="shared" si="10"/>
        <v>35805.555555555555</v>
      </c>
      <c r="T29" s="217"/>
    </row>
    <row r="30" spans="1:20" x14ac:dyDescent="0.25">
      <c r="A30" s="217">
        <v>9</v>
      </c>
      <c r="B30" s="225" t="s">
        <v>643</v>
      </c>
      <c r="C30" s="219">
        <v>1</v>
      </c>
      <c r="D30" s="220">
        <v>1</v>
      </c>
      <c r="E30" s="221">
        <f t="shared" si="6"/>
        <v>16280</v>
      </c>
      <c r="F30" s="219">
        <v>7060</v>
      </c>
      <c r="G30" s="219"/>
      <c r="H30" s="219">
        <v>3800</v>
      </c>
      <c r="I30" s="219">
        <v>5420</v>
      </c>
      <c r="J30" s="221">
        <f t="shared" si="7"/>
        <v>2100</v>
      </c>
      <c r="K30" s="219"/>
      <c r="L30" s="219"/>
      <c r="M30" s="219"/>
      <c r="N30" s="219">
        <v>2100</v>
      </c>
      <c r="O30" s="219"/>
      <c r="P30" s="219">
        <v>2.2000000000000002</v>
      </c>
      <c r="Q30" s="221">
        <f t="shared" si="8"/>
        <v>485200</v>
      </c>
      <c r="R30" s="219">
        <f t="shared" si="9"/>
        <v>40433.333333333336</v>
      </c>
      <c r="S30" s="219">
        <f t="shared" si="10"/>
        <v>40433.333333333336</v>
      </c>
      <c r="T30" s="217"/>
    </row>
    <row r="31" spans="1:20" s="214" customFormat="1" ht="34.5" customHeight="1" x14ac:dyDescent="0.2">
      <c r="A31" s="380" t="s">
        <v>125</v>
      </c>
      <c r="B31" s="381"/>
      <c r="C31" s="221">
        <f>SUM(C22:C30)</f>
        <v>47.22</v>
      </c>
      <c r="D31" s="222">
        <f>SUM(D22:D30)</f>
        <v>34.699999999999996</v>
      </c>
      <c r="E31" s="221" t="s">
        <v>8</v>
      </c>
      <c r="F31" s="221" t="s">
        <v>8</v>
      </c>
      <c r="G31" s="221" t="s">
        <v>8</v>
      </c>
      <c r="H31" s="221" t="s">
        <v>8</v>
      </c>
      <c r="I31" s="221" t="s">
        <v>8</v>
      </c>
      <c r="J31" s="221" t="s">
        <v>8</v>
      </c>
      <c r="K31" s="221" t="s">
        <v>8</v>
      </c>
      <c r="L31" s="221" t="s">
        <v>8</v>
      </c>
      <c r="M31" s="221" t="s">
        <v>8</v>
      </c>
      <c r="N31" s="221" t="s">
        <v>8</v>
      </c>
      <c r="O31" s="221" t="s">
        <v>8</v>
      </c>
      <c r="P31" s="221" t="s">
        <v>8</v>
      </c>
      <c r="Q31" s="221">
        <f>SUM(Q22:Q30)</f>
        <v>18631000</v>
      </c>
      <c r="R31" s="221" t="s">
        <v>8</v>
      </c>
      <c r="S31" s="221" t="s">
        <v>8</v>
      </c>
      <c r="T31" s="218" t="s">
        <v>8</v>
      </c>
    </row>
    <row r="32" spans="1:20" s="214" customFormat="1" ht="42.75" customHeight="1" x14ac:dyDescent="0.2">
      <c r="A32" s="380" t="s">
        <v>164</v>
      </c>
      <c r="B32" s="381"/>
      <c r="C32" s="221">
        <f>C22+C23+C26</f>
        <v>39.92</v>
      </c>
      <c r="D32" s="221">
        <f>D22+D23+D26</f>
        <v>27.6</v>
      </c>
      <c r="E32" s="221">
        <f>E22+E23+E26</f>
        <v>54393</v>
      </c>
      <c r="F32" s="221">
        <f>F22+F23+F26</f>
        <v>23868</v>
      </c>
      <c r="G32" s="221"/>
      <c r="H32" s="221">
        <f>H22+H23+H26</f>
        <v>11000</v>
      </c>
      <c r="I32" s="221">
        <f>I22+I23+I26</f>
        <v>19525</v>
      </c>
      <c r="J32" s="221">
        <f>J22+J23+J26</f>
        <v>6750</v>
      </c>
      <c r="K32" s="221"/>
      <c r="L32" s="221"/>
      <c r="M32" s="221"/>
      <c r="N32" s="221">
        <f>N22+N23+N26</f>
        <v>6750</v>
      </c>
      <c r="O32" s="221"/>
      <c r="P32" s="221">
        <v>2.2000000000000002</v>
      </c>
      <c r="Q32" s="221">
        <f>Q22+Q23+Q26</f>
        <v>15232500</v>
      </c>
      <c r="R32" s="221">
        <f t="shared" ref="R32:R48" si="11">Q32/C32/12</f>
        <v>31797.970941883763</v>
      </c>
      <c r="S32" s="221">
        <f t="shared" ref="S32:S48" si="12">Q32/D32/12</f>
        <v>45991.847826086952</v>
      </c>
      <c r="T32" s="218" t="s">
        <v>8</v>
      </c>
    </row>
    <row r="33" spans="1:20" x14ac:dyDescent="0.25">
      <c r="A33" s="217">
        <v>1</v>
      </c>
      <c r="B33" s="223" t="s">
        <v>644</v>
      </c>
      <c r="C33" s="219">
        <v>1</v>
      </c>
      <c r="D33" s="220">
        <v>1</v>
      </c>
      <c r="E33" s="221">
        <f>SUM(F33:I33)</f>
        <v>17971</v>
      </c>
      <c r="F33" s="219">
        <v>8771</v>
      </c>
      <c r="G33" s="219"/>
      <c r="H33" s="219">
        <v>4500</v>
      </c>
      <c r="I33" s="219">
        <v>4700</v>
      </c>
      <c r="J33" s="221">
        <f>SUM(K33:N33)</f>
        <v>4750</v>
      </c>
      <c r="K33" s="219"/>
      <c r="L33" s="219"/>
      <c r="M33" s="219"/>
      <c r="N33" s="219">
        <v>4750</v>
      </c>
      <c r="O33" s="219"/>
      <c r="P33" s="219">
        <v>2.2000000000000002</v>
      </c>
      <c r="Q33" s="221">
        <f>(ROUND((D33*(E33+J33)*(1+O33/100)*P33*12)/100,0)*100)</f>
        <v>599800</v>
      </c>
      <c r="R33" s="219">
        <f t="shared" si="11"/>
        <v>49983.333333333336</v>
      </c>
      <c r="S33" s="219">
        <f t="shared" si="12"/>
        <v>49983.333333333336</v>
      </c>
      <c r="T33" s="217"/>
    </row>
    <row r="34" spans="1:20" x14ac:dyDescent="0.25">
      <c r="A34" s="217">
        <v>2</v>
      </c>
      <c r="B34" s="223" t="s">
        <v>645</v>
      </c>
      <c r="C34" s="219">
        <v>1</v>
      </c>
      <c r="D34" s="220">
        <v>1</v>
      </c>
      <c r="E34" s="221">
        <f>SUM(F34:I34)</f>
        <v>16166</v>
      </c>
      <c r="F34" s="219">
        <v>8716</v>
      </c>
      <c r="G34" s="219"/>
      <c r="H34" s="219">
        <v>3200</v>
      </c>
      <c r="I34" s="219">
        <v>4250</v>
      </c>
      <c r="J34" s="221">
        <f>SUM(K34:N34)</f>
        <v>3200</v>
      </c>
      <c r="K34" s="219"/>
      <c r="L34" s="219"/>
      <c r="M34" s="219"/>
      <c r="N34" s="219">
        <v>3200</v>
      </c>
      <c r="O34" s="219"/>
      <c r="P34" s="219">
        <v>2.2000000000000002</v>
      </c>
      <c r="Q34" s="221">
        <f t="shared" ref="Q34:Q48" si="13">ROUND((D34*(E34+J34)*(1+O34/100)*P34*12)/100,0)*100</f>
        <v>511300</v>
      </c>
      <c r="R34" s="219">
        <f t="shared" si="11"/>
        <v>42608.333333333336</v>
      </c>
      <c r="S34" s="219">
        <f t="shared" si="12"/>
        <v>42608.333333333336</v>
      </c>
      <c r="T34" s="217"/>
    </row>
    <row r="35" spans="1:20" x14ac:dyDescent="0.25">
      <c r="A35" s="217">
        <v>3</v>
      </c>
      <c r="B35" s="223" t="s">
        <v>646</v>
      </c>
      <c r="C35" s="219">
        <v>2</v>
      </c>
      <c r="D35" s="220">
        <v>2</v>
      </c>
      <c r="E35" s="221">
        <f t="shared" ref="E35:E47" si="14">SUM(F35:I35)</f>
        <v>16271</v>
      </c>
      <c r="F35" s="219">
        <v>7521</v>
      </c>
      <c r="G35" s="219"/>
      <c r="H35" s="219">
        <v>3250</v>
      </c>
      <c r="I35" s="219">
        <v>5500</v>
      </c>
      <c r="J35" s="221">
        <f t="shared" ref="J35:J44" si="15">SUM(K35:N35)</f>
        <v>3000</v>
      </c>
      <c r="K35" s="219"/>
      <c r="L35" s="219"/>
      <c r="M35" s="219"/>
      <c r="N35" s="219">
        <v>3000</v>
      </c>
      <c r="O35" s="219"/>
      <c r="P35" s="219">
        <v>2.2000000000000002</v>
      </c>
      <c r="Q35" s="221">
        <f t="shared" si="13"/>
        <v>1017500</v>
      </c>
      <c r="R35" s="219">
        <f t="shared" si="11"/>
        <v>42395.833333333336</v>
      </c>
      <c r="S35" s="219">
        <f t="shared" si="12"/>
        <v>42395.833333333336</v>
      </c>
      <c r="T35" s="217"/>
    </row>
    <row r="36" spans="1:20" x14ac:dyDescent="0.25">
      <c r="A36" s="217">
        <v>4</v>
      </c>
      <c r="B36" s="223" t="s">
        <v>647</v>
      </c>
      <c r="C36" s="219">
        <v>1</v>
      </c>
      <c r="D36" s="220">
        <v>1</v>
      </c>
      <c r="E36" s="221">
        <f t="shared" si="14"/>
        <v>15780</v>
      </c>
      <c r="F36" s="219">
        <v>7180</v>
      </c>
      <c r="G36" s="219"/>
      <c r="H36" s="219">
        <v>3500</v>
      </c>
      <c r="I36" s="219">
        <v>5100</v>
      </c>
      <c r="J36" s="221">
        <f t="shared" si="15"/>
        <v>3000</v>
      </c>
      <c r="K36" s="219"/>
      <c r="L36" s="219"/>
      <c r="M36" s="219"/>
      <c r="N36" s="219">
        <v>3000</v>
      </c>
      <c r="O36" s="219"/>
      <c r="P36" s="219">
        <v>2.2000000000000002</v>
      </c>
      <c r="Q36" s="221">
        <f t="shared" si="13"/>
        <v>495800</v>
      </c>
      <c r="R36" s="219">
        <f t="shared" si="11"/>
        <v>41316.666666666664</v>
      </c>
      <c r="S36" s="219">
        <f t="shared" si="12"/>
        <v>41316.666666666664</v>
      </c>
      <c r="T36" s="217"/>
    </row>
    <row r="37" spans="1:20" x14ac:dyDescent="0.25">
      <c r="A37" s="217">
        <v>5</v>
      </c>
      <c r="B37" s="223" t="s">
        <v>648</v>
      </c>
      <c r="C37" s="219">
        <v>0.5</v>
      </c>
      <c r="D37" s="220">
        <v>0.5</v>
      </c>
      <c r="E37" s="221">
        <f t="shared" si="14"/>
        <v>10764</v>
      </c>
      <c r="F37" s="219">
        <v>6614</v>
      </c>
      <c r="G37" s="219"/>
      <c r="H37" s="219">
        <v>1200</v>
      </c>
      <c r="I37" s="219">
        <v>2950</v>
      </c>
      <c r="J37" s="221">
        <f t="shared" si="15"/>
        <v>5550</v>
      </c>
      <c r="K37" s="219"/>
      <c r="L37" s="219"/>
      <c r="M37" s="219"/>
      <c r="N37" s="219">
        <v>5550</v>
      </c>
      <c r="O37" s="219"/>
      <c r="P37" s="219">
        <v>2.2000000000000002</v>
      </c>
      <c r="Q37" s="221">
        <f t="shared" si="13"/>
        <v>215300</v>
      </c>
      <c r="R37" s="219">
        <f t="shared" si="11"/>
        <v>35883.333333333336</v>
      </c>
      <c r="S37" s="219">
        <f t="shared" si="12"/>
        <v>35883.333333333336</v>
      </c>
      <c r="T37" s="217"/>
    </row>
    <row r="38" spans="1:20" x14ac:dyDescent="0.25">
      <c r="A38" s="217">
        <v>6</v>
      </c>
      <c r="B38" s="223" t="s">
        <v>649</v>
      </c>
      <c r="C38" s="219">
        <v>1</v>
      </c>
      <c r="D38" s="220">
        <v>1</v>
      </c>
      <c r="E38" s="221">
        <f t="shared" si="14"/>
        <v>14880</v>
      </c>
      <c r="F38" s="219">
        <v>4880</v>
      </c>
      <c r="G38" s="219"/>
      <c r="H38" s="219">
        <v>6000</v>
      </c>
      <c r="I38" s="219">
        <v>4000</v>
      </c>
      <c r="J38" s="221">
        <f t="shared" si="15"/>
        <v>1420</v>
      </c>
      <c r="K38" s="219"/>
      <c r="L38" s="219"/>
      <c r="M38" s="219"/>
      <c r="N38" s="219">
        <v>1420</v>
      </c>
      <c r="O38" s="219"/>
      <c r="P38" s="219">
        <v>2.2000000000000002</v>
      </c>
      <c r="Q38" s="221">
        <f t="shared" si="13"/>
        <v>430300</v>
      </c>
      <c r="R38" s="219">
        <f t="shared" si="11"/>
        <v>35858.333333333336</v>
      </c>
      <c r="S38" s="219">
        <f t="shared" si="12"/>
        <v>35858.333333333336</v>
      </c>
      <c r="T38" s="217"/>
    </row>
    <row r="39" spans="1:20" x14ac:dyDescent="0.25">
      <c r="A39" s="217">
        <v>7</v>
      </c>
      <c r="B39" s="223" t="s">
        <v>650</v>
      </c>
      <c r="C39" s="219">
        <v>1</v>
      </c>
      <c r="D39" s="220">
        <v>1</v>
      </c>
      <c r="E39" s="221">
        <f t="shared" si="14"/>
        <v>14430</v>
      </c>
      <c r="F39" s="219">
        <v>7180</v>
      </c>
      <c r="G39" s="219"/>
      <c r="H39" s="219">
        <v>3750</v>
      </c>
      <c r="I39" s="219">
        <v>3500</v>
      </c>
      <c r="J39" s="221">
        <f t="shared" si="15"/>
        <v>2850</v>
      </c>
      <c r="K39" s="219"/>
      <c r="L39" s="219"/>
      <c r="M39" s="219"/>
      <c r="N39" s="219">
        <v>2850</v>
      </c>
      <c r="O39" s="219"/>
      <c r="P39" s="219">
        <v>2.2000000000000002</v>
      </c>
      <c r="Q39" s="221">
        <f t="shared" si="13"/>
        <v>456200</v>
      </c>
      <c r="R39" s="219">
        <f t="shared" si="11"/>
        <v>38016.666666666664</v>
      </c>
      <c r="S39" s="219">
        <f t="shared" si="12"/>
        <v>38016.666666666664</v>
      </c>
      <c r="T39" s="217"/>
    </row>
    <row r="40" spans="1:20" x14ac:dyDescent="0.25">
      <c r="A40" s="217">
        <v>8</v>
      </c>
      <c r="B40" s="223" t="s">
        <v>651</v>
      </c>
      <c r="C40" s="219">
        <v>0.22</v>
      </c>
      <c r="D40" s="219">
        <v>0.22</v>
      </c>
      <c r="E40" s="221">
        <f t="shared" si="14"/>
        <v>11272</v>
      </c>
      <c r="F40" s="219">
        <v>5422</v>
      </c>
      <c r="G40" s="219"/>
      <c r="H40" s="219">
        <v>2200</v>
      </c>
      <c r="I40" s="219">
        <v>3650</v>
      </c>
      <c r="J40" s="221">
        <f t="shared" si="15"/>
        <v>5000</v>
      </c>
      <c r="K40" s="219"/>
      <c r="L40" s="219"/>
      <c r="M40" s="219"/>
      <c r="N40" s="219">
        <v>5000</v>
      </c>
      <c r="O40" s="219"/>
      <c r="P40" s="219">
        <v>2.2000000000000002</v>
      </c>
      <c r="Q40" s="221">
        <f>ROUND((D40*(E40+J40)*(1+O40/100)*P40*12)/100,0)*100</f>
        <v>94500</v>
      </c>
      <c r="R40" s="219">
        <f t="shared" si="11"/>
        <v>35795.454545454544</v>
      </c>
      <c r="S40" s="219">
        <f t="shared" si="12"/>
        <v>35795.454545454544</v>
      </c>
      <c r="T40" s="217"/>
    </row>
    <row r="41" spans="1:20" x14ac:dyDescent="0.25">
      <c r="A41" s="217">
        <v>9</v>
      </c>
      <c r="B41" s="223" t="s">
        <v>652</v>
      </c>
      <c r="C41" s="219">
        <v>3</v>
      </c>
      <c r="D41" s="220">
        <v>3</v>
      </c>
      <c r="E41" s="221">
        <f t="shared" si="14"/>
        <v>17472</v>
      </c>
      <c r="F41" s="219">
        <v>3972</v>
      </c>
      <c r="G41" s="219"/>
      <c r="H41" s="219">
        <v>7000</v>
      </c>
      <c r="I41" s="219">
        <v>6500</v>
      </c>
      <c r="J41" s="221">
        <f t="shared" si="15"/>
        <v>500</v>
      </c>
      <c r="K41" s="219"/>
      <c r="L41" s="219"/>
      <c r="M41" s="219"/>
      <c r="N41" s="219">
        <v>500</v>
      </c>
      <c r="O41" s="219"/>
      <c r="P41" s="219">
        <v>2.2000000000000002</v>
      </c>
      <c r="Q41" s="221">
        <f t="shared" si="13"/>
        <v>1423400</v>
      </c>
      <c r="R41" s="219">
        <f t="shared" si="11"/>
        <v>39538.888888888891</v>
      </c>
      <c r="S41" s="219">
        <f t="shared" si="12"/>
        <v>39538.888888888891</v>
      </c>
      <c r="T41" s="217"/>
    </row>
    <row r="42" spans="1:20" ht="42.75" customHeight="1" x14ac:dyDescent="0.25">
      <c r="A42" s="217">
        <v>10</v>
      </c>
      <c r="B42" s="224" t="s">
        <v>653</v>
      </c>
      <c r="C42" s="219">
        <v>1</v>
      </c>
      <c r="D42" s="220">
        <v>1</v>
      </c>
      <c r="E42" s="221">
        <f t="shared" si="14"/>
        <v>16172</v>
      </c>
      <c r="F42" s="219">
        <v>3972</v>
      </c>
      <c r="G42" s="219"/>
      <c r="H42" s="219">
        <v>7000</v>
      </c>
      <c r="I42" s="219">
        <v>5200</v>
      </c>
      <c r="J42" s="221">
        <f t="shared" si="15"/>
        <v>500</v>
      </c>
      <c r="K42" s="219"/>
      <c r="L42" s="219"/>
      <c r="M42" s="219"/>
      <c r="N42" s="219">
        <v>500</v>
      </c>
      <c r="O42" s="219"/>
      <c r="P42" s="219">
        <v>2.2000000000000002</v>
      </c>
      <c r="Q42" s="221">
        <f t="shared" si="13"/>
        <v>440100</v>
      </c>
      <c r="R42" s="219">
        <f t="shared" si="11"/>
        <v>36675</v>
      </c>
      <c r="S42" s="219">
        <f t="shared" si="12"/>
        <v>36675</v>
      </c>
      <c r="T42" s="217"/>
    </row>
    <row r="43" spans="1:20" x14ac:dyDescent="0.25">
      <c r="A43" s="217">
        <v>11</v>
      </c>
      <c r="B43" s="223" t="s">
        <v>654</v>
      </c>
      <c r="C43" s="219">
        <v>0.76</v>
      </c>
      <c r="D43" s="219">
        <v>0.76</v>
      </c>
      <c r="E43" s="221">
        <f t="shared" si="14"/>
        <v>12422</v>
      </c>
      <c r="F43" s="219">
        <v>3972</v>
      </c>
      <c r="G43" s="219"/>
      <c r="H43" s="219">
        <v>4500</v>
      </c>
      <c r="I43" s="219">
        <v>3950</v>
      </c>
      <c r="J43" s="221">
        <f t="shared" si="15"/>
        <v>3850</v>
      </c>
      <c r="K43" s="219"/>
      <c r="L43" s="219"/>
      <c r="M43" s="219"/>
      <c r="N43" s="219">
        <v>3850</v>
      </c>
      <c r="O43" s="219"/>
      <c r="P43" s="219">
        <v>2.2000000000000002</v>
      </c>
      <c r="Q43" s="221">
        <f t="shared" si="13"/>
        <v>326500</v>
      </c>
      <c r="R43" s="219">
        <f>Q43/C43/12</f>
        <v>35800.438596491229</v>
      </c>
      <c r="S43" s="219">
        <f t="shared" si="12"/>
        <v>35800.438596491229</v>
      </c>
      <c r="T43" s="253"/>
    </row>
    <row r="44" spans="1:20" x14ac:dyDescent="0.25">
      <c r="A44" s="217">
        <v>12</v>
      </c>
      <c r="B44" s="225" t="s">
        <v>655</v>
      </c>
      <c r="C44" s="219">
        <v>1</v>
      </c>
      <c r="D44" s="220">
        <v>1</v>
      </c>
      <c r="E44" s="221">
        <f t="shared" si="14"/>
        <v>15672</v>
      </c>
      <c r="F44" s="219">
        <v>3972</v>
      </c>
      <c r="G44" s="219"/>
      <c r="H44" s="219">
        <v>6200</v>
      </c>
      <c r="I44" s="219">
        <v>5500</v>
      </c>
      <c r="J44" s="221">
        <f t="shared" si="15"/>
        <v>650</v>
      </c>
      <c r="K44" s="219"/>
      <c r="L44" s="219"/>
      <c r="M44" s="219"/>
      <c r="N44" s="219">
        <v>650</v>
      </c>
      <c r="O44" s="219"/>
      <c r="P44" s="219">
        <v>2.2000000000000002</v>
      </c>
      <c r="Q44" s="221">
        <f t="shared" si="13"/>
        <v>430900</v>
      </c>
      <c r="R44" s="219">
        <f t="shared" si="11"/>
        <v>35908.333333333336</v>
      </c>
      <c r="S44" s="219">
        <f t="shared" si="12"/>
        <v>35908.333333333336</v>
      </c>
      <c r="T44" s="217"/>
    </row>
    <row r="45" spans="1:20" x14ac:dyDescent="0.25">
      <c r="A45" s="217">
        <v>13</v>
      </c>
      <c r="B45" s="225" t="s">
        <v>656</v>
      </c>
      <c r="C45" s="219">
        <v>1</v>
      </c>
      <c r="D45" s="220">
        <v>1</v>
      </c>
      <c r="E45" s="221">
        <f t="shared" si="14"/>
        <v>17523</v>
      </c>
      <c r="F45" s="219">
        <v>6023</v>
      </c>
      <c r="G45" s="219"/>
      <c r="H45" s="219">
        <v>6000</v>
      </c>
      <c r="I45" s="219">
        <v>5500</v>
      </c>
      <c r="J45" s="221">
        <f>SUM(K45:N45)</f>
        <v>750</v>
      </c>
      <c r="K45" s="219"/>
      <c r="L45" s="219"/>
      <c r="M45" s="219"/>
      <c r="N45" s="219">
        <v>750</v>
      </c>
      <c r="O45" s="219"/>
      <c r="P45" s="219">
        <v>2.2000000000000002</v>
      </c>
      <c r="Q45" s="221">
        <f t="shared" si="13"/>
        <v>482400</v>
      </c>
      <c r="R45" s="219">
        <f t="shared" si="11"/>
        <v>40200</v>
      </c>
      <c r="S45" s="219">
        <f t="shared" si="12"/>
        <v>40200</v>
      </c>
      <c r="T45" s="217"/>
    </row>
    <row r="46" spans="1:20" x14ac:dyDescent="0.25">
      <c r="A46" s="217">
        <v>14</v>
      </c>
      <c r="B46" s="225" t="s">
        <v>657</v>
      </c>
      <c r="C46" s="219">
        <v>0.3</v>
      </c>
      <c r="D46" s="220">
        <v>0.3</v>
      </c>
      <c r="E46" s="221">
        <f t="shared" si="14"/>
        <v>9372</v>
      </c>
      <c r="F46" s="219">
        <v>3972</v>
      </c>
      <c r="G46" s="219"/>
      <c r="H46" s="219">
        <v>1200</v>
      </c>
      <c r="I46" s="219">
        <v>4200</v>
      </c>
      <c r="J46" s="221">
        <f>SUM(K46:N46)</f>
        <v>6950</v>
      </c>
      <c r="K46" s="219"/>
      <c r="L46" s="219"/>
      <c r="M46" s="219"/>
      <c r="N46" s="219">
        <v>6950</v>
      </c>
      <c r="O46" s="219"/>
      <c r="P46" s="219">
        <v>2.2000000000000002</v>
      </c>
      <c r="Q46" s="221">
        <f t="shared" si="13"/>
        <v>129300</v>
      </c>
      <c r="R46" s="219">
        <f t="shared" si="11"/>
        <v>35916.666666666664</v>
      </c>
      <c r="S46" s="219">
        <f t="shared" si="12"/>
        <v>35916.666666666664</v>
      </c>
      <c r="T46" s="217"/>
    </row>
    <row r="47" spans="1:20" x14ac:dyDescent="0.25">
      <c r="A47" s="217">
        <v>15</v>
      </c>
      <c r="B47" s="225" t="s">
        <v>658</v>
      </c>
      <c r="C47" s="219">
        <v>0.5</v>
      </c>
      <c r="D47" s="220">
        <v>0.5</v>
      </c>
      <c r="E47" s="221">
        <f t="shared" si="14"/>
        <v>10107</v>
      </c>
      <c r="F47" s="219">
        <v>5422</v>
      </c>
      <c r="G47" s="219"/>
      <c r="H47" s="219">
        <v>1500</v>
      </c>
      <c r="I47" s="219">
        <v>3185</v>
      </c>
      <c r="J47" s="221">
        <f>SUM(K47:N47)</f>
        <v>6150</v>
      </c>
      <c r="K47" s="219"/>
      <c r="L47" s="219"/>
      <c r="M47" s="219"/>
      <c r="N47" s="219">
        <v>6150</v>
      </c>
      <c r="O47" s="219"/>
      <c r="P47" s="219">
        <v>2.2000000000000002</v>
      </c>
      <c r="Q47" s="221">
        <f t="shared" si="13"/>
        <v>214600</v>
      </c>
      <c r="R47" s="219">
        <f t="shared" si="11"/>
        <v>35766.666666666664</v>
      </c>
      <c r="S47" s="219">
        <f t="shared" si="12"/>
        <v>35766.666666666664</v>
      </c>
      <c r="T47" s="253"/>
    </row>
    <row r="48" spans="1:20" x14ac:dyDescent="0.25">
      <c r="A48" s="217">
        <v>16</v>
      </c>
      <c r="B48" s="225" t="s">
        <v>659</v>
      </c>
      <c r="C48" s="219">
        <v>1</v>
      </c>
      <c r="D48" s="220">
        <v>1</v>
      </c>
      <c r="E48" s="221">
        <f>SUM(F48:I48)</f>
        <v>15780</v>
      </c>
      <c r="F48" s="219">
        <v>7180</v>
      </c>
      <c r="G48" s="219"/>
      <c r="H48" s="219">
        <v>4100</v>
      </c>
      <c r="I48" s="219">
        <v>4500</v>
      </c>
      <c r="J48" s="221">
        <f>SUM(K48:N48)</f>
        <v>1550</v>
      </c>
      <c r="K48" s="219"/>
      <c r="L48" s="219"/>
      <c r="M48" s="219"/>
      <c r="N48" s="219">
        <v>1550</v>
      </c>
      <c r="O48" s="219"/>
      <c r="P48" s="219">
        <v>2.2000000000000002</v>
      </c>
      <c r="Q48" s="221">
        <f t="shared" si="13"/>
        <v>457500</v>
      </c>
      <c r="R48" s="219">
        <f t="shared" si="11"/>
        <v>38125</v>
      </c>
      <c r="S48" s="219">
        <f t="shared" si="12"/>
        <v>38125</v>
      </c>
      <c r="T48" s="217"/>
    </row>
    <row r="49" spans="1:20" s="214" customFormat="1" ht="34.5" customHeight="1" x14ac:dyDescent="0.2">
      <c r="A49" s="380" t="s">
        <v>126</v>
      </c>
      <c r="B49" s="381"/>
      <c r="C49" s="221">
        <f>SUM(C33:C48)</f>
        <v>16.28</v>
      </c>
      <c r="D49" s="221">
        <f>SUM(D33:D48)</f>
        <v>16.28</v>
      </c>
      <c r="E49" s="221" t="s">
        <v>8</v>
      </c>
      <c r="F49" s="221" t="s">
        <v>8</v>
      </c>
      <c r="G49" s="221" t="s">
        <v>8</v>
      </c>
      <c r="H49" s="221" t="s">
        <v>8</v>
      </c>
      <c r="I49" s="221" t="s">
        <v>8</v>
      </c>
      <c r="J49" s="221" t="s">
        <v>8</v>
      </c>
      <c r="K49" s="221" t="s">
        <v>8</v>
      </c>
      <c r="L49" s="221" t="s">
        <v>8</v>
      </c>
      <c r="M49" s="221" t="s">
        <v>8</v>
      </c>
      <c r="N49" s="221" t="s">
        <v>8</v>
      </c>
      <c r="O49" s="221" t="s">
        <v>8</v>
      </c>
      <c r="P49" s="221" t="s">
        <v>8</v>
      </c>
      <c r="Q49" s="221">
        <f>SUM(Q33:Q48)</f>
        <v>7725400</v>
      </c>
      <c r="R49" s="221" t="s">
        <v>8</v>
      </c>
      <c r="S49" s="221" t="s">
        <v>8</v>
      </c>
      <c r="T49" s="218" t="s">
        <v>8</v>
      </c>
    </row>
    <row r="50" spans="1:20" s="214" customFormat="1" x14ac:dyDescent="0.2">
      <c r="A50" s="283">
        <v>1</v>
      </c>
      <c r="B50" s="226" t="s">
        <v>660</v>
      </c>
      <c r="C50" s="219">
        <v>0.5</v>
      </c>
      <c r="D50" s="220">
        <v>0.5</v>
      </c>
      <c r="E50" s="221">
        <f>SUM(F50:I50)</f>
        <v>10949</v>
      </c>
      <c r="F50" s="219">
        <v>5249</v>
      </c>
      <c r="G50" s="219"/>
      <c r="H50" s="219">
        <v>2500</v>
      </c>
      <c r="I50" s="219">
        <v>3200</v>
      </c>
      <c r="J50" s="221">
        <f>SUM(K50:N50)</f>
        <v>5290</v>
      </c>
      <c r="K50" s="219"/>
      <c r="L50" s="219"/>
      <c r="M50" s="219"/>
      <c r="N50" s="219">
        <v>5290</v>
      </c>
      <c r="O50" s="219"/>
      <c r="P50" s="219">
        <v>2.2000000000000002</v>
      </c>
      <c r="Q50" s="221">
        <f>ROUND((D50*(E50+J50)*(1+O50/100)*P50*12)/100,0)*100</f>
        <v>214400</v>
      </c>
      <c r="R50" s="219">
        <f>Q50/C50/12</f>
        <v>35733.333333333336</v>
      </c>
      <c r="S50" s="219">
        <f>Q50/D50/12</f>
        <v>35733.333333333336</v>
      </c>
      <c r="T50" s="254"/>
    </row>
    <row r="51" spans="1:20" x14ac:dyDescent="0.25">
      <c r="A51" s="217">
        <v>2</v>
      </c>
      <c r="B51" s="223" t="s">
        <v>661</v>
      </c>
      <c r="C51" s="219">
        <v>1.5</v>
      </c>
      <c r="D51" s="220">
        <v>1.5</v>
      </c>
      <c r="E51" s="221">
        <f>SUM(F51:I51)</f>
        <v>15618</v>
      </c>
      <c r="F51" s="219">
        <v>5218</v>
      </c>
      <c r="G51" s="219"/>
      <c r="H51" s="219">
        <v>3500</v>
      </c>
      <c r="I51" s="219">
        <v>6900</v>
      </c>
      <c r="J51" s="221">
        <f>SUM(K51:N51)</f>
        <v>800</v>
      </c>
      <c r="K51" s="219"/>
      <c r="L51" s="219"/>
      <c r="M51" s="219"/>
      <c r="N51" s="219">
        <v>800</v>
      </c>
      <c r="O51" s="219"/>
      <c r="P51" s="219">
        <v>2.2000000000000002</v>
      </c>
      <c r="Q51" s="221">
        <f>ROUND((D51*(E51+J51)*(1+O51/100)*P51*12)/100,0)*100</f>
        <v>650200</v>
      </c>
      <c r="R51" s="219">
        <f>Q51/C51/12</f>
        <v>36122.222222222226</v>
      </c>
      <c r="S51" s="219">
        <f>Q51/D51/12</f>
        <v>36122.222222222226</v>
      </c>
      <c r="T51" s="217"/>
    </row>
    <row r="52" spans="1:20" s="214" customFormat="1" ht="34.5" customHeight="1" x14ac:dyDescent="0.2">
      <c r="A52" s="380" t="s">
        <v>662</v>
      </c>
      <c r="B52" s="381"/>
      <c r="C52" s="221">
        <f>SUM(C50:C51)</f>
        <v>2</v>
      </c>
      <c r="D52" s="221">
        <f>SUM(D50:D51)</f>
        <v>2</v>
      </c>
      <c r="E52" s="221" t="s">
        <v>8</v>
      </c>
      <c r="F52" s="221" t="s">
        <v>8</v>
      </c>
      <c r="G52" s="221" t="s">
        <v>8</v>
      </c>
      <c r="H52" s="221" t="s">
        <v>8</v>
      </c>
      <c r="I52" s="221" t="s">
        <v>8</v>
      </c>
      <c r="J52" s="221" t="s">
        <v>8</v>
      </c>
      <c r="K52" s="221" t="s">
        <v>8</v>
      </c>
      <c r="L52" s="221" t="s">
        <v>8</v>
      </c>
      <c r="M52" s="221" t="s">
        <v>8</v>
      </c>
      <c r="N52" s="221" t="s">
        <v>8</v>
      </c>
      <c r="O52" s="221" t="s">
        <v>8</v>
      </c>
      <c r="P52" s="221" t="s">
        <v>8</v>
      </c>
      <c r="Q52" s="221">
        <f>SUM(Q50:Q51)</f>
        <v>864600</v>
      </c>
      <c r="R52" s="221" t="s">
        <v>8</v>
      </c>
      <c r="S52" s="221" t="s">
        <v>8</v>
      </c>
      <c r="T52" s="218" t="s">
        <v>8</v>
      </c>
    </row>
    <row r="53" spans="1:20" x14ac:dyDescent="0.25">
      <c r="A53" s="217" t="s">
        <v>122</v>
      </c>
      <c r="B53" s="223" t="s">
        <v>122</v>
      </c>
      <c r="C53" s="219"/>
      <c r="D53" s="220"/>
      <c r="E53" s="221">
        <f>SUM(F53:I53)</f>
        <v>0</v>
      </c>
      <c r="F53" s="219"/>
      <c r="G53" s="219"/>
      <c r="H53" s="219"/>
      <c r="I53" s="219"/>
      <c r="J53" s="221">
        <f>SUM(K53:N53)</f>
        <v>0</v>
      </c>
      <c r="K53" s="219"/>
      <c r="L53" s="219"/>
      <c r="M53" s="219"/>
      <c r="N53" s="219"/>
      <c r="O53" s="219"/>
      <c r="P53" s="219"/>
      <c r="Q53" s="221">
        <f>ROUND((D53*(E53+J53)*(1+O53/100)*P53*12)/100,0)*100</f>
        <v>0</v>
      </c>
      <c r="R53" s="219" t="e">
        <f>Q53/C53/12</f>
        <v>#DIV/0!</v>
      </c>
      <c r="S53" s="219" t="e">
        <f>Q53/D53/12</f>
        <v>#DIV/0!</v>
      </c>
      <c r="T53" s="217"/>
    </row>
    <row r="54" spans="1:20" s="214" customFormat="1" ht="30" customHeight="1" x14ac:dyDescent="0.2">
      <c r="A54" s="380" t="s">
        <v>127</v>
      </c>
      <c r="B54" s="381"/>
      <c r="C54" s="221">
        <f>SUM(C53:C53)</f>
        <v>0</v>
      </c>
      <c r="D54" s="222">
        <f>SUM(D53:D53)</f>
        <v>0</v>
      </c>
      <c r="E54" s="221" t="s">
        <v>8</v>
      </c>
      <c r="F54" s="221" t="s">
        <v>8</v>
      </c>
      <c r="G54" s="221" t="s">
        <v>8</v>
      </c>
      <c r="H54" s="221" t="s">
        <v>8</v>
      </c>
      <c r="I54" s="221" t="s">
        <v>8</v>
      </c>
      <c r="J54" s="221" t="s">
        <v>8</v>
      </c>
      <c r="K54" s="221" t="s">
        <v>8</v>
      </c>
      <c r="L54" s="221" t="s">
        <v>8</v>
      </c>
      <c r="M54" s="221" t="s">
        <v>8</v>
      </c>
      <c r="N54" s="221" t="s">
        <v>8</v>
      </c>
      <c r="O54" s="221" t="s">
        <v>8</v>
      </c>
      <c r="P54" s="221" t="s">
        <v>8</v>
      </c>
      <c r="Q54" s="221">
        <f>SUM(Q53:Q53)</f>
        <v>0</v>
      </c>
      <c r="R54" s="221" t="s">
        <v>8</v>
      </c>
      <c r="S54" s="221" t="s">
        <v>8</v>
      </c>
      <c r="T54" s="218" t="s">
        <v>8</v>
      </c>
    </row>
    <row r="55" spans="1:20" s="214" customFormat="1" x14ac:dyDescent="0.2">
      <c r="A55" s="217">
        <v>1</v>
      </c>
      <c r="B55" s="223" t="s">
        <v>663</v>
      </c>
      <c r="C55" s="219">
        <v>1</v>
      </c>
      <c r="D55" s="220">
        <v>0.7</v>
      </c>
      <c r="E55" s="221">
        <f>SUM(F55:I55)</f>
        <v>13033</v>
      </c>
      <c r="F55" s="219">
        <v>4433</v>
      </c>
      <c r="G55" s="219"/>
      <c r="H55" s="219">
        <v>3750</v>
      </c>
      <c r="I55" s="219">
        <v>4850</v>
      </c>
      <c r="J55" s="221">
        <f>SUM(K55:N55)</f>
        <v>3250</v>
      </c>
      <c r="K55" s="221"/>
      <c r="L55" s="221"/>
      <c r="M55" s="221"/>
      <c r="N55" s="219">
        <v>3250</v>
      </c>
      <c r="O55" s="219"/>
      <c r="P55" s="219">
        <v>2.2000000000000002</v>
      </c>
      <c r="Q55" s="221">
        <f t="shared" ref="Q55:Q64" si="16">ROUND((D55*(E55+J55)*(1+O55/100)*P55*12)/100,0)*100</f>
        <v>300900</v>
      </c>
      <c r="R55" s="219">
        <f t="shared" ref="R55:R66" si="17">Q55/C55/12</f>
        <v>25075</v>
      </c>
      <c r="S55" s="219">
        <f>Q55/D55/12</f>
        <v>35821.428571428572</v>
      </c>
      <c r="T55" s="218"/>
    </row>
    <row r="56" spans="1:20" ht="30" customHeight="1" x14ac:dyDescent="0.25">
      <c r="A56" s="217">
        <v>2</v>
      </c>
      <c r="B56" s="224" t="s">
        <v>664</v>
      </c>
      <c r="C56" s="219">
        <v>0.5</v>
      </c>
      <c r="D56" s="220">
        <v>0.2</v>
      </c>
      <c r="E56" s="221">
        <f>SUM(F56:I56)</f>
        <v>14083</v>
      </c>
      <c r="F56" s="219">
        <v>4433</v>
      </c>
      <c r="G56" s="219"/>
      <c r="H56" s="219">
        <v>3150</v>
      </c>
      <c r="I56" s="219">
        <v>6500</v>
      </c>
      <c r="J56" s="221">
        <f>SUM(K56:N56)</f>
        <v>2190</v>
      </c>
      <c r="K56" s="219"/>
      <c r="L56" s="219"/>
      <c r="M56" s="219"/>
      <c r="N56" s="219">
        <v>2190</v>
      </c>
      <c r="O56" s="219"/>
      <c r="P56" s="219">
        <v>2.2000000000000002</v>
      </c>
      <c r="Q56" s="221">
        <f t="shared" si="16"/>
        <v>85900</v>
      </c>
      <c r="R56" s="219">
        <f t="shared" si="17"/>
        <v>14316.666666666666</v>
      </c>
      <c r="S56" s="219">
        <f>Q56/D56/12</f>
        <v>35791.666666666664</v>
      </c>
      <c r="T56" s="217"/>
    </row>
    <row r="57" spans="1:20" x14ac:dyDescent="0.25">
      <c r="A57" s="217">
        <v>3</v>
      </c>
      <c r="B57" s="223" t="s">
        <v>678</v>
      </c>
      <c r="C57" s="219">
        <v>0.5</v>
      </c>
      <c r="D57" s="220">
        <v>0.1</v>
      </c>
      <c r="E57" s="221">
        <f>SUM(F57:I57)</f>
        <v>13783</v>
      </c>
      <c r="F57" s="219">
        <v>4433</v>
      </c>
      <c r="G57" s="219"/>
      <c r="H57" s="219">
        <v>3150</v>
      </c>
      <c r="I57" s="219">
        <v>6200</v>
      </c>
      <c r="J57" s="221">
        <f>SUM(K57:N57)</f>
        <v>2450</v>
      </c>
      <c r="K57" s="219"/>
      <c r="L57" s="219"/>
      <c r="M57" s="219"/>
      <c r="N57" s="219">
        <v>2450</v>
      </c>
      <c r="O57" s="219"/>
      <c r="P57" s="219">
        <v>2.2000000000000002</v>
      </c>
      <c r="Q57" s="221">
        <f>ROUND((D57*(E57+J57)*(1+O57/100)*P57*12)/100,0)*100</f>
        <v>42900</v>
      </c>
      <c r="R57" s="219">
        <f>Q57/C57/12</f>
        <v>7150</v>
      </c>
      <c r="S57" s="219">
        <f>Q57/D57/12</f>
        <v>35750</v>
      </c>
      <c r="T57" s="217"/>
    </row>
    <row r="58" spans="1:20" ht="30" x14ac:dyDescent="0.25">
      <c r="A58" s="217">
        <v>4</v>
      </c>
      <c r="B58" s="224" t="s">
        <v>665</v>
      </c>
      <c r="C58" s="219">
        <v>1</v>
      </c>
      <c r="D58" s="219">
        <v>0.2</v>
      </c>
      <c r="E58" s="221">
        <f t="shared" ref="E58:E64" si="18">SUM(F58:I58)</f>
        <v>12353</v>
      </c>
      <c r="F58" s="219">
        <v>4433</v>
      </c>
      <c r="G58" s="219"/>
      <c r="H58" s="219">
        <v>3170</v>
      </c>
      <c r="I58" s="219">
        <v>4750</v>
      </c>
      <c r="J58" s="221">
        <f t="shared" ref="J58:J64" si="19">SUM(K58:N58)</f>
        <v>3895</v>
      </c>
      <c r="K58" s="219"/>
      <c r="L58" s="219"/>
      <c r="M58" s="219"/>
      <c r="N58" s="219">
        <v>3895</v>
      </c>
      <c r="O58" s="219"/>
      <c r="P58" s="219">
        <v>2.2000000000000002</v>
      </c>
      <c r="Q58" s="221">
        <f t="shared" si="16"/>
        <v>85800</v>
      </c>
      <c r="R58" s="219">
        <f t="shared" si="17"/>
        <v>7150</v>
      </c>
      <c r="S58" s="219">
        <f>Q58/D58/12</f>
        <v>35750</v>
      </c>
      <c r="T58" s="217"/>
    </row>
    <row r="59" spans="1:20" x14ac:dyDescent="0.25">
      <c r="A59" s="217">
        <v>5</v>
      </c>
      <c r="B59" s="223" t="s">
        <v>666</v>
      </c>
      <c r="C59" s="219">
        <v>2</v>
      </c>
      <c r="D59" s="220">
        <v>1.2</v>
      </c>
      <c r="E59" s="221">
        <f t="shared" si="18"/>
        <v>16083</v>
      </c>
      <c r="F59" s="219">
        <v>4433</v>
      </c>
      <c r="G59" s="219"/>
      <c r="H59" s="219">
        <v>6150</v>
      </c>
      <c r="I59" s="219">
        <v>5500</v>
      </c>
      <c r="J59" s="221">
        <f t="shared" si="19"/>
        <v>200</v>
      </c>
      <c r="K59" s="219"/>
      <c r="L59" s="219"/>
      <c r="M59" s="219"/>
      <c r="N59" s="219">
        <v>200</v>
      </c>
      <c r="O59" s="219"/>
      <c r="P59" s="219">
        <v>2.2000000000000002</v>
      </c>
      <c r="Q59" s="221">
        <f t="shared" si="16"/>
        <v>515800</v>
      </c>
      <c r="R59" s="219">
        <f t="shared" si="17"/>
        <v>21491.666666666668</v>
      </c>
      <c r="S59" s="219">
        <f t="shared" ref="S59:S65" si="20">Q59/D59/12</f>
        <v>35819.444444444445</v>
      </c>
      <c r="T59" s="217"/>
    </row>
    <row r="60" spans="1:20" x14ac:dyDescent="0.25">
      <c r="A60" s="217">
        <v>6</v>
      </c>
      <c r="B60" s="223" t="s">
        <v>667</v>
      </c>
      <c r="C60" s="219">
        <v>1</v>
      </c>
      <c r="D60" s="220">
        <v>1</v>
      </c>
      <c r="E60" s="221">
        <f>SUM(F60:I60)</f>
        <v>15849</v>
      </c>
      <c r="F60" s="219">
        <v>3879</v>
      </c>
      <c r="G60" s="219"/>
      <c r="H60" s="219">
        <v>8150</v>
      </c>
      <c r="I60" s="219">
        <v>3820</v>
      </c>
      <c r="J60" s="221">
        <f t="shared" si="19"/>
        <v>500</v>
      </c>
      <c r="K60" s="219"/>
      <c r="L60" s="219"/>
      <c r="M60" s="219"/>
      <c r="N60" s="219">
        <v>500</v>
      </c>
      <c r="O60" s="219"/>
      <c r="P60" s="219">
        <v>2.2000000000000002</v>
      </c>
      <c r="Q60" s="221">
        <f>ROUND((D60*(E60+J60)*(1+O60/100)*P60*12)/100,0)*100</f>
        <v>431600</v>
      </c>
      <c r="R60" s="219">
        <f t="shared" si="17"/>
        <v>35966.666666666664</v>
      </c>
      <c r="S60" s="219">
        <f t="shared" si="20"/>
        <v>35966.666666666664</v>
      </c>
      <c r="T60" s="217"/>
    </row>
    <row r="61" spans="1:20" x14ac:dyDescent="0.25">
      <c r="A61" s="217">
        <v>7</v>
      </c>
      <c r="B61" s="223" t="s">
        <v>668</v>
      </c>
      <c r="C61" s="219">
        <v>0.5</v>
      </c>
      <c r="D61" s="220">
        <v>0.5</v>
      </c>
      <c r="E61" s="221">
        <f t="shared" si="18"/>
        <v>11629</v>
      </c>
      <c r="F61" s="219">
        <v>3879</v>
      </c>
      <c r="G61" s="219"/>
      <c r="H61" s="219">
        <v>3000</v>
      </c>
      <c r="I61" s="219">
        <v>4750</v>
      </c>
      <c r="J61" s="221">
        <f t="shared" si="19"/>
        <v>4620</v>
      </c>
      <c r="K61" s="219"/>
      <c r="L61" s="219"/>
      <c r="M61" s="219"/>
      <c r="N61" s="219">
        <v>4620</v>
      </c>
      <c r="O61" s="219"/>
      <c r="P61" s="219">
        <v>2.2000000000000002</v>
      </c>
      <c r="Q61" s="221">
        <f t="shared" si="16"/>
        <v>214500</v>
      </c>
      <c r="R61" s="219">
        <f t="shared" si="17"/>
        <v>35750</v>
      </c>
      <c r="S61" s="219">
        <f t="shared" si="20"/>
        <v>35750</v>
      </c>
      <c r="T61" s="217"/>
    </row>
    <row r="62" spans="1:20" x14ac:dyDescent="0.25">
      <c r="A62" s="217">
        <v>8</v>
      </c>
      <c r="B62" s="225" t="s">
        <v>669</v>
      </c>
      <c r="C62" s="219">
        <v>3</v>
      </c>
      <c r="D62" s="220">
        <v>2</v>
      </c>
      <c r="E62" s="221">
        <f t="shared" si="18"/>
        <v>16249</v>
      </c>
      <c r="F62" s="219">
        <v>3879</v>
      </c>
      <c r="G62" s="219"/>
      <c r="H62" s="219">
        <v>6850</v>
      </c>
      <c r="I62" s="219">
        <v>5520</v>
      </c>
      <c r="J62" s="221">
        <f t="shared" si="19"/>
        <v>200</v>
      </c>
      <c r="K62" s="219"/>
      <c r="L62" s="219"/>
      <c r="M62" s="219"/>
      <c r="N62" s="219">
        <v>200</v>
      </c>
      <c r="O62" s="219"/>
      <c r="P62" s="219">
        <v>2.2000000000000002</v>
      </c>
      <c r="Q62" s="221">
        <f t="shared" si="16"/>
        <v>868500</v>
      </c>
      <c r="R62" s="219">
        <f t="shared" si="17"/>
        <v>24125</v>
      </c>
      <c r="S62" s="219">
        <f t="shared" si="20"/>
        <v>36187.5</v>
      </c>
      <c r="T62" s="217"/>
    </row>
    <row r="63" spans="1:20" x14ac:dyDescent="0.25">
      <c r="A63" s="217">
        <v>9</v>
      </c>
      <c r="B63" s="225" t="s">
        <v>670</v>
      </c>
      <c r="C63" s="219">
        <v>1</v>
      </c>
      <c r="D63" s="220">
        <v>1</v>
      </c>
      <c r="E63" s="221">
        <f t="shared" si="18"/>
        <v>16129</v>
      </c>
      <c r="F63" s="219">
        <v>3879</v>
      </c>
      <c r="G63" s="219"/>
      <c r="H63" s="219">
        <v>7800</v>
      </c>
      <c r="I63" s="219">
        <v>4450</v>
      </c>
      <c r="J63" s="221">
        <f t="shared" si="19"/>
        <v>320</v>
      </c>
      <c r="K63" s="219"/>
      <c r="L63" s="219"/>
      <c r="M63" s="219"/>
      <c r="N63" s="219">
        <v>320</v>
      </c>
      <c r="O63" s="219"/>
      <c r="P63" s="219">
        <v>2.2000000000000002</v>
      </c>
      <c r="Q63" s="221">
        <f t="shared" si="16"/>
        <v>434300</v>
      </c>
      <c r="R63" s="219">
        <f t="shared" si="17"/>
        <v>36191.666666666664</v>
      </c>
      <c r="S63" s="219">
        <f t="shared" si="20"/>
        <v>36191.666666666664</v>
      </c>
      <c r="T63" s="217"/>
    </row>
    <row r="64" spans="1:20" x14ac:dyDescent="0.25">
      <c r="A64" s="217">
        <v>10</v>
      </c>
      <c r="B64" s="225" t="s">
        <v>671</v>
      </c>
      <c r="C64" s="219">
        <v>2.5</v>
      </c>
      <c r="D64" s="220">
        <v>2</v>
      </c>
      <c r="E64" s="221">
        <f t="shared" si="18"/>
        <v>15169</v>
      </c>
      <c r="F64" s="219">
        <v>3879</v>
      </c>
      <c r="G64" s="219"/>
      <c r="H64" s="219">
        <v>7790</v>
      </c>
      <c r="I64" s="219">
        <v>3500</v>
      </c>
      <c r="J64" s="221">
        <f t="shared" si="19"/>
        <v>1085</v>
      </c>
      <c r="K64" s="219"/>
      <c r="L64" s="219"/>
      <c r="M64" s="219"/>
      <c r="N64" s="219">
        <v>1085</v>
      </c>
      <c r="O64" s="219"/>
      <c r="P64" s="219">
        <v>2.2000000000000002</v>
      </c>
      <c r="Q64" s="221">
        <f t="shared" si="16"/>
        <v>858200</v>
      </c>
      <c r="R64" s="219">
        <f t="shared" si="17"/>
        <v>28606.666666666668</v>
      </c>
      <c r="S64" s="219">
        <f t="shared" si="20"/>
        <v>35758.333333333336</v>
      </c>
      <c r="T64" s="217"/>
    </row>
    <row r="65" spans="1:20" x14ac:dyDescent="0.25">
      <c r="A65" s="217">
        <v>11</v>
      </c>
      <c r="B65" s="225" t="s">
        <v>672</v>
      </c>
      <c r="C65" s="219">
        <v>6.5</v>
      </c>
      <c r="D65" s="220">
        <v>3.7</v>
      </c>
      <c r="E65" s="221">
        <f>SUM(F65:I65)</f>
        <v>14983</v>
      </c>
      <c r="F65" s="219">
        <v>3879</v>
      </c>
      <c r="G65" s="219"/>
      <c r="H65" s="219">
        <v>7300</v>
      </c>
      <c r="I65" s="219">
        <v>3804</v>
      </c>
      <c r="J65" s="221">
        <f>SUM(K65:N65)</f>
        <v>1265</v>
      </c>
      <c r="K65" s="219"/>
      <c r="L65" s="219"/>
      <c r="M65" s="219"/>
      <c r="N65" s="219">
        <v>1265</v>
      </c>
      <c r="O65" s="219"/>
      <c r="P65" s="219">
        <v>2.2000000000000002</v>
      </c>
      <c r="Q65" s="221">
        <f>ROUND((D65*(E65+J65)*(1+O65/100)*P65*12)/100,0)*100</f>
        <v>1587100</v>
      </c>
      <c r="R65" s="219">
        <f t="shared" si="17"/>
        <v>20347.435897435898</v>
      </c>
      <c r="S65" s="219">
        <f t="shared" si="20"/>
        <v>35745.495495495496</v>
      </c>
      <c r="T65" s="217"/>
    </row>
    <row r="66" spans="1:20" x14ac:dyDescent="0.25">
      <c r="A66" s="217">
        <v>12</v>
      </c>
      <c r="B66" s="225" t="s">
        <v>673</v>
      </c>
      <c r="C66" s="219">
        <v>1.7</v>
      </c>
      <c r="D66" s="220">
        <v>0.7</v>
      </c>
      <c r="E66" s="221">
        <f>SUM(F66:I66)</f>
        <v>14229</v>
      </c>
      <c r="F66" s="219">
        <v>3879</v>
      </c>
      <c r="G66" s="219"/>
      <c r="H66" s="219">
        <v>5100</v>
      </c>
      <c r="I66" s="219">
        <v>5250</v>
      </c>
      <c r="J66" s="221">
        <f>SUM(K66:N66)</f>
        <v>2020</v>
      </c>
      <c r="K66" s="219"/>
      <c r="L66" s="219"/>
      <c r="M66" s="219"/>
      <c r="N66" s="219">
        <v>2020</v>
      </c>
      <c r="O66" s="219"/>
      <c r="P66" s="219">
        <v>2.2000000000000002</v>
      </c>
      <c r="Q66" s="221">
        <f>ROUND((D66*(E66+J66)*(1+O66/100)*P66*12)/100,0)*100</f>
        <v>300300</v>
      </c>
      <c r="R66" s="219">
        <f t="shared" si="17"/>
        <v>14720.588235294119</v>
      </c>
      <c r="S66" s="219">
        <f>Q66/D66/12</f>
        <v>35750</v>
      </c>
      <c r="T66" s="217"/>
    </row>
    <row r="67" spans="1:20" s="214" customFormat="1" ht="24" customHeight="1" x14ac:dyDescent="0.2">
      <c r="A67" s="380" t="s">
        <v>128</v>
      </c>
      <c r="B67" s="381"/>
      <c r="C67" s="221">
        <f>SUM(C55:C66)</f>
        <v>21.2</v>
      </c>
      <c r="D67" s="221">
        <f>SUM(D55:D66)</f>
        <v>13.3</v>
      </c>
      <c r="E67" s="221" t="s">
        <v>8</v>
      </c>
      <c r="F67" s="221" t="s">
        <v>8</v>
      </c>
      <c r="G67" s="221" t="s">
        <v>8</v>
      </c>
      <c r="H67" s="221" t="s">
        <v>8</v>
      </c>
      <c r="I67" s="221" t="s">
        <v>8</v>
      </c>
      <c r="J67" s="221" t="s">
        <v>8</v>
      </c>
      <c r="K67" s="221" t="s">
        <v>8</v>
      </c>
      <c r="L67" s="221" t="s">
        <v>8</v>
      </c>
      <c r="M67" s="221" t="s">
        <v>8</v>
      </c>
      <c r="N67" s="221" t="s">
        <v>8</v>
      </c>
      <c r="O67" s="221" t="s">
        <v>8</v>
      </c>
      <c r="P67" s="221" t="s">
        <v>8</v>
      </c>
      <c r="Q67" s="221">
        <f>SUM(Q55:Q66)</f>
        <v>5725800</v>
      </c>
      <c r="R67" s="221" t="s">
        <v>8</v>
      </c>
      <c r="S67" s="221" t="s">
        <v>8</v>
      </c>
      <c r="T67" s="218" t="s">
        <v>8</v>
      </c>
    </row>
    <row r="68" spans="1:20" s="214" customFormat="1" ht="20.25" customHeight="1" x14ac:dyDescent="0.2">
      <c r="A68" s="382" t="s">
        <v>145</v>
      </c>
      <c r="B68" s="383"/>
      <c r="C68" s="221">
        <f>C14+C21+C31+C49+C52+C54+C67</f>
        <v>95.2</v>
      </c>
      <c r="D68" s="222">
        <f>D14+D21+D31+D49+D52+D54+D67</f>
        <v>74.78</v>
      </c>
      <c r="E68" s="221" t="s">
        <v>8</v>
      </c>
      <c r="F68" s="221" t="s">
        <v>8</v>
      </c>
      <c r="G68" s="221" t="s">
        <v>8</v>
      </c>
      <c r="H68" s="221" t="s">
        <v>8</v>
      </c>
      <c r="I68" s="221" t="s">
        <v>8</v>
      </c>
      <c r="J68" s="221" t="s">
        <v>8</v>
      </c>
      <c r="K68" s="221" t="s">
        <v>8</v>
      </c>
      <c r="L68" s="221" t="s">
        <v>8</v>
      </c>
      <c r="M68" s="221" t="s">
        <v>8</v>
      </c>
      <c r="N68" s="221" t="s">
        <v>8</v>
      </c>
      <c r="O68" s="221" t="s">
        <v>8</v>
      </c>
      <c r="P68" s="221" t="s">
        <v>8</v>
      </c>
      <c r="Q68" s="221">
        <f>Q14+Q21+Q31+Q49+Q52+Q54+Q67</f>
        <v>39938100</v>
      </c>
      <c r="R68" s="221" t="s">
        <v>8</v>
      </c>
      <c r="S68" s="227" t="s">
        <v>8</v>
      </c>
      <c r="T68" s="218" t="s">
        <v>8</v>
      </c>
    </row>
    <row r="69" spans="1:20" ht="92.25" customHeight="1" x14ac:dyDescent="0.25">
      <c r="B69" s="384" t="s">
        <v>674</v>
      </c>
      <c r="C69" s="386" t="s">
        <v>675</v>
      </c>
      <c r="D69" s="386"/>
      <c r="E69" s="386"/>
      <c r="F69" s="386"/>
      <c r="G69" s="386"/>
      <c r="H69" s="386"/>
      <c r="I69" s="386"/>
      <c r="J69" s="386"/>
      <c r="K69" s="386"/>
      <c r="L69" s="386"/>
      <c r="M69" s="386"/>
      <c r="N69" s="386"/>
      <c r="O69" s="386"/>
      <c r="P69" s="386"/>
      <c r="Q69" s="387"/>
      <c r="R69" s="228" t="s">
        <v>679</v>
      </c>
      <c r="S69" s="229" t="s">
        <v>131</v>
      </c>
    </row>
    <row r="70" spans="1:20" ht="32.450000000000003" customHeight="1" x14ac:dyDescent="0.25">
      <c r="B70" s="385"/>
      <c r="C70" s="378"/>
      <c r="D70" s="378"/>
      <c r="E70" s="378"/>
      <c r="F70" s="378"/>
      <c r="G70" s="378"/>
      <c r="H70" s="378"/>
      <c r="I70" s="378"/>
      <c r="J70" s="378"/>
      <c r="K70" s="378"/>
      <c r="L70" s="378"/>
      <c r="M70" s="378"/>
      <c r="N70" s="378"/>
      <c r="O70" s="378"/>
      <c r="P70" s="378"/>
      <c r="Q70" s="379"/>
      <c r="R70" s="236">
        <v>328000</v>
      </c>
      <c r="S70" s="230">
        <f>(Q32+R70)/D32/12-2.19</f>
        <v>46979.99599033816</v>
      </c>
      <c r="T70" s="231"/>
    </row>
    <row r="71" spans="1:20" ht="98.25" customHeight="1" x14ac:dyDescent="0.25">
      <c r="B71" s="284"/>
      <c r="C71" s="378" t="s">
        <v>785</v>
      </c>
      <c r="D71" s="378"/>
      <c r="E71" s="378"/>
      <c r="F71" s="378"/>
      <c r="G71" s="378"/>
      <c r="H71" s="378"/>
      <c r="I71" s="378"/>
      <c r="J71" s="378"/>
      <c r="K71" s="378"/>
      <c r="L71" s="378"/>
      <c r="M71" s="378"/>
      <c r="N71" s="378"/>
      <c r="O71" s="378"/>
      <c r="P71" s="378"/>
      <c r="Q71" s="379"/>
      <c r="R71" s="228" t="s">
        <v>680</v>
      </c>
      <c r="S71" s="229" t="s">
        <v>131</v>
      </c>
      <c r="T71" s="231"/>
    </row>
    <row r="72" spans="1:20" ht="62.25" customHeight="1" x14ac:dyDescent="0.25">
      <c r="B72" s="284"/>
      <c r="C72" s="378"/>
      <c r="D72" s="378"/>
      <c r="E72" s="378"/>
      <c r="F72" s="378"/>
      <c r="G72" s="378"/>
      <c r="H72" s="378"/>
      <c r="I72" s="378"/>
      <c r="J72" s="378"/>
      <c r="K72" s="378"/>
      <c r="L72" s="378"/>
      <c r="M72" s="378"/>
      <c r="N72" s="378"/>
      <c r="O72" s="378"/>
      <c r="P72" s="378"/>
      <c r="Q72" s="379"/>
      <c r="R72" s="236">
        <v>1617000</v>
      </c>
      <c r="S72" s="230">
        <f>(Q32+R70+R72)/D32/12-2.19</f>
        <v>51862.24236714976</v>
      </c>
      <c r="T72" s="231"/>
    </row>
    <row r="73" spans="1:20" ht="36" customHeight="1" x14ac:dyDescent="0.25">
      <c r="B73" s="213" t="s">
        <v>132</v>
      </c>
      <c r="C73" s="233"/>
      <c r="D73" s="233"/>
      <c r="E73" s="376" t="s">
        <v>681</v>
      </c>
      <c r="F73" s="376"/>
      <c r="G73" s="22"/>
      <c r="K73" s="234"/>
    </row>
    <row r="74" spans="1:20" x14ac:dyDescent="0.25">
      <c r="C74" s="377" t="s">
        <v>133</v>
      </c>
      <c r="D74" s="377"/>
      <c r="E74" s="377" t="s">
        <v>134</v>
      </c>
      <c r="F74" s="377"/>
      <c r="G74" s="235"/>
    </row>
    <row r="75" spans="1:20" ht="6" customHeight="1" x14ac:dyDescent="0.25">
      <c r="E75" s="213"/>
    </row>
    <row r="76" spans="1:20" x14ac:dyDescent="0.25">
      <c r="B76" s="213" t="s">
        <v>287</v>
      </c>
      <c r="C76" s="233"/>
      <c r="D76" s="233"/>
      <c r="E76" s="376" t="s">
        <v>771</v>
      </c>
      <c r="F76" s="376"/>
    </row>
    <row r="77" spans="1:20" x14ac:dyDescent="0.25">
      <c r="C77" s="377" t="s">
        <v>133</v>
      </c>
      <c r="D77" s="377"/>
      <c r="E77" s="377" t="s">
        <v>134</v>
      </c>
      <c r="F77" s="377"/>
      <c r="G77" s="235"/>
    </row>
    <row r="78" spans="1:20" x14ac:dyDescent="0.25">
      <c r="B78" s="213" t="s">
        <v>677</v>
      </c>
      <c r="E78" s="213"/>
    </row>
    <row r="79" spans="1:20" x14ac:dyDescent="0.25">
      <c r="E79" s="213"/>
    </row>
  </sheetData>
  <mergeCells count="41">
    <mergeCell ref="E73:F73"/>
    <mergeCell ref="C74:D74"/>
    <mergeCell ref="E74:F74"/>
    <mergeCell ref="E76:F76"/>
    <mergeCell ref="C77:D77"/>
    <mergeCell ref="E77:F77"/>
    <mergeCell ref="C71:Q72"/>
    <mergeCell ref="A14:B14"/>
    <mergeCell ref="A21:B21"/>
    <mergeCell ref="A31:B31"/>
    <mergeCell ref="A32:B32"/>
    <mergeCell ref="A49:B49"/>
    <mergeCell ref="A52:B52"/>
    <mergeCell ref="A54:B54"/>
    <mergeCell ref="A67:B67"/>
    <mergeCell ref="A68:B68"/>
    <mergeCell ref="B69:B70"/>
    <mergeCell ref="C69:Q70"/>
    <mergeCell ref="S7:S9"/>
    <mergeCell ref="T7:T9"/>
    <mergeCell ref="E8:E9"/>
    <mergeCell ref="F8:I8"/>
    <mergeCell ref="J8:J9"/>
    <mergeCell ref="K8:N8"/>
    <mergeCell ref="B5:R5"/>
    <mergeCell ref="A7:A9"/>
    <mergeCell ref="B7:B9"/>
    <mergeCell ref="C7:C9"/>
    <mergeCell ref="D7:D9"/>
    <mergeCell ref="E7:I7"/>
    <mergeCell ref="J7:N7"/>
    <mergeCell ref="O7:O9"/>
    <mergeCell ref="P7:P9"/>
    <mergeCell ref="Q7:Q9"/>
    <mergeCell ref="R7:R9"/>
    <mergeCell ref="B1:R1"/>
    <mergeCell ref="B2:R2"/>
    <mergeCell ref="A3:B3"/>
    <mergeCell ref="C3:R3"/>
    <mergeCell ref="A4:B4"/>
    <mergeCell ref="C4:R4"/>
  </mergeCells>
  <pageMargins left="0.7" right="0.7" top="0.75" bottom="0.75" header="0.3" footer="0.3"/>
  <pageSetup paperSize="9" scale="41" fitToHeight="0" orientation="landscape" r:id="rId1"/>
  <rowBreaks count="1" manualBreakCount="1">
    <brk id="58" max="23" man="1"/>
  </rowBreaks>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X269"/>
  <sheetViews>
    <sheetView view="pageBreakPreview" topLeftCell="A19" zoomScale="115" zoomScaleNormal="100" zoomScaleSheetLayoutView="115" workbookViewId="0">
      <selection activeCell="CL161" activeCellId="1" sqref="CL181:DA181 CL161:DA161"/>
    </sheetView>
  </sheetViews>
  <sheetFormatPr defaultColWidth="0.85546875" defaultRowHeight="12" customHeight="1" x14ac:dyDescent="0.25"/>
  <cols>
    <col min="1" max="22" width="0.85546875" style="55"/>
    <col min="23" max="23" width="2" style="55" customWidth="1"/>
    <col min="24" max="24" width="0.85546875" style="55" customWidth="1"/>
    <col min="25" max="40" width="0.85546875" style="55"/>
    <col min="41" max="41" width="6.140625" style="55" customWidth="1"/>
    <col min="42" max="16384" width="0.85546875" style="55"/>
  </cols>
  <sheetData>
    <row r="1" spans="1:105" ht="8.4499999999999993" customHeight="1" x14ac:dyDescent="0.25"/>
    <row r="2" spans="1:105" ht="25.9" customHeight="1" x14ac:dyDescent="0.25">
      <c r="A2" s="434" t="s">
        <v>569</v>
      </c>
      <c r="B2" s="434"/>
      <c r="C2" s="434"/>
      <c r="D2" s="434"/>
      <c r="E2" s="434"/>
      <c r="F2" s="434"/>
      <c r="G2" s="434"/>
      <c r="H2" s="434"/>
      <c r="I2" s="434"/>
      <c r="J2" s="434"/>
      <c r="K2" s="434"/>
      <c r="L2" s="434"/>
      <c r="M2" s="434"/>
      <c r="N2" s="434"/>
      <c r="O2" s="434"/>
      <c r="P2" s="434"/>
      <c r="Q2" s="434"/>
      <c r="R2" s="434"/>
      <c r="S2" s="434"/>
      <c r="T2" s="434"/>
      <c r="U2" s="434"/>
      <c r="V2" s="434"/>
      <c r="W2" s="434"/>
      <c r="X2" s="434"/>
      <c r="Y2" s="434"/>
      <c r="Z2" s="434"/>
      <c r="AA2" s="434"/>
      <c r="AB2" s="434"/>
      <c r="AC2" s="434"/>
      <c r="AD2" s="434"/>
      <c r="AE2" s="434"/>
      <c r="AF2" s="434"/>
      <c r="AG2" s="434"/>
      <c r="AH2" s="434"/>
      <c r="AI2" s="434"/>
      <c r="AJ2" s="434"/>
      <c r="AK2" s="434"/>
      <c r="AL2" s="434"/>
      <c r="AM2" s="434"/>
      <c r="AN2" s="434"/>
      <c r="AO2" s="434"/>
      <c r="AP2" s="434"/>
      <c r="AQ2" s="434"/>
      <c r="AR2" s="434"/>
      <c r="AS2" s="434"/>
      <c r="AT2" s="434"/>
      <c r="AU2" s="434"/>
      <c r="AV2" s="434"/>
      <c r="AW2" s="434"/>
      <c r="AX2" s="434"/>
      <c r="AY2" s="434"/>
      <c r="AZ2" s="434"/>
      <c r="BA2" s="434"/>
      <c r="BB2" s="434"/>
      <c r="BC2" s="434"/>
      <c r="BD2" s="434"/>
      <c r="BE2" s="434"/>
      <c r="BF2" s="434"/>
      <c r="BG2" s="434"/>
      <c r="BH2" s="434"/>
      <c r="BI2" s="434"/>
      <c r="BJ2" s="434"/>
      <c r="BK2" s="434"/>
      <c r="BL2" s="434"/>
      <c r="BM2" s="434"/>
      <c r="BN2" s="434"/>
      <c r="BO2" s="434"/>
      <c r="BP2" s="434"/>
      <c r="BQ2" s="434"/>
      <c r="BR2" s="434"/>
      <c r="BS2" s="434"/>
      <c r="BT2" s="434"/>
      <c r="BU2" s="434"/>
      <c r="BV2" s="434"/>
      <c r="BW2" s="434"/>
      <c r="BX2" s="434"/>
      <c r="BY2" s="434"/>
      <c r="BZ2" s="434"/>
      <c r="CA2" s="434"/>
      <c r="CB2" s="434"/>
      <c r="CC2" s="434"/>
      <c r="CD2" s="434"/>
      <c r="CE2" s="434"/>
      <c r="CF2" s="434"/>
      <c r="CG2" s="434"/>
      <c r="CH2" s="434"/>
      <c r="CI2" s="434"/>
      <c r="CJ2" s="434"/>
      <c r="CK2" s="434"/>
      <c r="CL2" s="434"/>
      <c r="CM2" s="434"/>
      <c r="CN2" s="434"/>
      <c r="CO2" s="434"/>
      <c r="CP2" s="434"/>
      <c r="CQ2" s="434"/>
      <c r="CR2" s="434"/>
      <c r="CS2" s="434"/>
      <c r="CT2" s="434"/>
      <c r="CU2" s="434"/>
      <c r="CV2" s="434"/>
      <c r="CW2" s="434"/>
      <c r="CX2" s="434"/>
      <c r="CY2" s="434"/>
      <c r="CZ2" s="434"/>
      <c r="DA2" s="434"/>
    </row>
    <row r="3" spans="1:105" ht="10.15" customHeight="1" x14ac:dyDescent="0.25"/>
    <row r="4" spans="1:105" s="56" customFormat="1" ht="14.25" x14ac:dyDescent="0.2">
      <c r="A4" s="536" t="s">
        <v>13</v>
      </c>
      <c r="B4" s="536"/>
      <c r="C4" s="536"/>
      <c r="D4" s="536"/>
      <c r="E4" s="536"/>
      <c r="F4" s="536"/>
      <c r="G4" s="536"/>
      <c r="H4" s="536"/>
      <c r="I4" s="536"/>
      <c r="J4" s="536"/>
      <c r="K4" s="536"/>
      <c r="L4" s="536"/>
      <c r="M4" s="536"/>
      <c r="N4" s="536"/>
      <c r="O4" s="536"/>
      <c r="P4" s="536"/>
      <c r="Q4" s="536"/>
      <c r="R4" s="536"/>
      <c r="S4" s="536"/>
      <c r="T4" s="536"/>
      <c r="U4" s="536"/>
      <c r="V4" s="536"/>
      <c r="W4" s="536"/>
      <c r="X4" s="536"/>
      <c r="Y4" s="536"/>
      <c r="Z4" s="536"/>
      <c r="AA4" s="536"/>
      <c r="AB4" s="536"/>
      <c r="AC4" s="536"/>
      <c r="AD4" s="536"/>
      <c r="AE4" s="536"/>
      <c r="AF4" s="536"/>
      <c r="AG4" s="536"/>
      <c r="AH4" s="536"/>
      <c r="AI4" s="536"/>
      <c r="AJ4" s="536"/>
      <c r="AK4" s="536"/>
      <c r="AL4" s="536"/>
      <c r="AM4" s="536"/>
      <c r="AN4" s="536"/>
      <c r="AO4" s="536"/>
      <c r="AP4" s="536"/>
      <c r="AQ4" s="536"/>
      <c r="AR4" s="536"/>
      <c r="AS4" s="536"/>
      <c r="AT4" s="536"/>
      <c r="AU4" s="536"/>
      <c r="AV4" s="536"/>
      <c r="AW4" s="536"/>
      <c r="AX4" s="536"/>
      <c r="AY4" s="536"/>
      <c r="AZ4" s="536"/>
      <c r="BA4" s="536"/>
      <c r="BB4" s="536"/>
      <c r="BC4" s="536"/>
      <c r="BD4" s="536"/>
      <c r="BE4" s="536"/>
      <c r="BF4" s="536"/>
      <c r="BG4" s="536"/>
      <c r="BH4" s="536"/>
      <c r="BI4" s="536"/>
      <c r="BJ4" s="536"/>
      <c r="BK4" s="536"/>
      <c r="BL4" s="536"/>
      <c r="BM4" s="536"/>
      <c r="BN4" s="536"/>
      <c r="BO4" s="536"/>
      <c r="BP4" s="536"/>
      <c r="BQ4" s="536"/>
      <c r="BR4" s="536"/>
      <c r="BS4" s="536"/>
      <c r="BT4" s="536"/>
      <c r="BU4" s="536"/>
      <c r="BV4" s="536"/>
      <c r="BW4" s="536"/>
      <c r="BX4" s="536"/>
      <c r="BY4" s="536"/>
      <c r="BZ4" s="536"/>
      <c r="CA4" s="536"/>
      <c r="CB4" s="536"/>
      <c r="CC4" s="536"/>
      <c r="CD4" s="536"/>
      <c r="CE4" s="536"/>
      <c r="CF4" s="536"/>
      <c r="CG4" s="536"/>
      <c r="CH4" s="536"/>
      <c r="CI4" s="536"/>
      <c r="CJ4" s="536"/>
      <c r="CK4" s="536"/>
      <c r="CL4" s="536"/>
      <c r="CM4" s="536"/>
      <c r="CN4" s="536"/>
      <c r="CO4" s="536"/>
      <c r="CP4" s="536"/>
      <c r="CQ4" s="536"/>
      <c r="CR4" s="536"/>
      <c r="CS4" s="536"/>
      <c r="CT4" s="536"/>
      <c r="CU4" s="536"/>
      <c r="CV4" s="536"/>
      <c r="CW4" s="536"/>
      <c r="CX4" s="536"/>
      <c r="CY4" s="536"/>
      <c r="CZ4" s="536"/>
      <c r="DA4" s="536"/>
    </row>
    <row r="5" spans="1:105" ht="10.5" customHeight="1" x14ac:dyDescent="0.25"/>
    <row r="6" spans="1:105" s="57" customFormat="1" ht="45" customHeight="1" x14ac:dyDescent="0.2">
      <c r="A6" s="431" t="s">
        <v>0</v>
      </c>
      <c r="B6" s="432"/>
      <c r="C6" s="432"/>
      <c r="D6" s="432"/>
      <c r="E6" s="432"/>
      <c r="F6" s="433"/>
      <c r="G6" s="431" t="s">
        <v>19</v>
      </c>
      <c r="H6" s="432"/>
      <c r="I6" s="432"/>
      <c r="J6" s="432"/>
      <c r="K6" s="432"/>
      <c r="L6" s="432"/>
      <c r="M6" s="432"/>
      <c r="N6" s="432"/>
      <c r="O6" s="432"/>
      <c r="P6" s="432"/>
      <c r="Q6" s="432"/>
      <c r="R6" s="432"/>
      <c r="S6" s="432"/>
      <c r="T6" s="432"/>
      <c r="U6" s="432"/>
      <c r="V6" s="432"/>
      <c r="W6" s="432"/>
      <c r="X6" s="432"/>
      <c r="Y6" s="432"/>
      <c r="Z6" s="432"/>
      <c r="AA6" s="432"/>
      <c r="AB6" s="432"/>
      <c r="AC6" s="432"/>
      <c r="AD6" s="433"/>
      <c r="AE6" s="431" t="s">
        <v>15</v>
      </c>
      <c r="AF6" s="432"/>
      <c r="AG6" s="432"/>
      <c r="AH6" s="432"/>
      <c r="AI6" s="432"/>
      <c r="AJ6" s="432"/>
      <c r="AK6" s="432"/>
      <c r="AL6" s="432"/>
      <c r="AM6" s="432"/>
      <c r="AN6" s="432"/>
      <c r="AO6" s="432"/>
      <c r="AP6" s="432"/>
      <c r="AQ6" s="432"/>
      <c r="AR6" s="432"/>
      <c r="AS6" s="432"/>
      <c r="AT6" s="432"/>
      <c r="AU6" s="432"/>
      <c r="AV6" s="432"/>
      <c r="AW6" s="432"/>
      <c r="AX6" s="432"/>
      <c r="AY6" s="432"/>
      <c r="AZ6" s="432"/>
      <c r="BA6" s="432"/>
      <c r="BB6" s="432"/>
      <c r="BC6" s="433"/>
      <c r="BD6" s="431" t="s">
        <v>82</v>
      </c>
      <c r="BE6" s="432"/>
      <c r="BF6" s="432"/>
      <c r="BG6" s="432"/>
      <c r="BH6" s="432"/>
      <c r="BI6" s="432"/>
      <c r="BJ6" s="432"/>
      <c r="BK6" s="432"/>
      <c r="BL6" s="432"/>
      <c r="BM6" s="432"/>
      <c r="BN6" s="432"/>
      <c r="BO6" s="432"/>
      <c r="BP6" s="432"/>
      <c r="BQ6" s="432"/>
      <c r="BR6" s="432"/>
      <c r="BS6" s="433"/>
      <c r="BT6" s="431" t="s">
        <v>16</v>
      </c>
      <c r="BU6" s="432"/>
      <c r="BV6" s="432"/>
      <c r="BW6" s="432"/>
      <c r="BX6" s="432"/>
      <c r="BY6" s="432"/>
      <c r="BZ6" s="432"/>
      <c r="CA6" s="432"/>
      <c r="CB6" s="432"/>
      <c r="CC6" s="432"/>
      <c r="CD6" s="432"/>
      <c r="CE6" s="432"/>
      <c r="CF6" s="432"/>
      <c r="CG6" s="432"/>
      <c r="CH6" s="432"/>
      <c r="CI6" s="433"/>
      <c r="CJ6" s="431" t="s">
        <v>17</v>
      </c>
      <c r="CK6" s="432"/>
      <c r="CL6" s="432"/>
      <c r="CM6" s="432"/>
      <c r="CN6" s="432"/>
      <c r="CO6" s="432"/>
      <c r="CP6" s="432"/>
      <c r="CQ6" s="432"/>
      <c r="CR6" s="432"/>
      <c r="CS6" s="432"/>
      <c r="CT6" s="432"/>
      <c r="CU6" s="432"/>
      <c r="CV6" s="432"/>
      <c r="CW6" s="432"/>
      <c r="CX6" s="432"/>
      <c r="CY6" s="432"/>
      <c r="CZ6" s="432"/>
      <c r="DA6" s="433"/>
    </row>
    <row r="7" spans="1:105" s="58" customFormat="1" ht="12.75" x14ac:dyDescent="0.2">
      <c r="A7" s="429">
        <v>1</v>
      </c>
      <c r="B7" s="429"/>
      <c r="C7" s="429"/>
      <c r="D7" s="429"/>
      <c r="E7" s="429"/>
      <c r="F7" s="429"/>
      <c r="G7" s="429">
        <v>2</v>
      </c>
      <c r="H7" s="429"/>
      <c r="I7" s="429"/>
      <c r="J7" s="429"/>
      <c r="K7" s="429"/>
      <c r="L7" s="429"/>
      <c r="M7" s="429"/>
      <c r="N7" s="429"/>
      <c r="O7" s="429"/>
      <c r="P7" s="429"/>
      <c r="Q7" s="429"/>
      <c r="R7" s="429"/>
      <c r="S7" s="429"/>
      <c r="T7" s="429"/>
      <c r="U7" s="429"/>
      <c r="V7" s="429"/>
      <c r="W7" s="429"/>
      <c r="X7" s="429"/>
      <c r="Y7" s="429"/>
      <c r="Z7" s="429"/>
      <c r="AA7" s="429"/>
      <c r="AB7" s="429"/>
      <c r="AC7" s="429"/>
      <c r="AD7" s="429"/>
      <c r="AE7" s="429">
        <v>3</v>
      </c>
      <c r="AF7" s="429"/>
      <c r="AG7" s="429"/>
      <c r="AH7" s="429"/>
      <c r="AI7" s="429"/>
      <c r="AJ7" s="429"/>
      <c r="AK7" s="429"/>
      <c r="AL7" s="429"/>
      <c r="AM7" s="429"/>
      <c r="AN7" s="429"/>
      <c r="AO7" s="429"/>
      <c r="AP7" s="429"/>
      <c r="AQ7" s="429"/>
      <c r="AR7" s="429"/>
      <c r="AS7" s="429"/>
      <c r="AT7" s="429"/>
      <c r="AU7" s="429"/>
      <c r="AV7" s="429"/>
      <c r="AW7" s="429"/>
      <c r="AX7" s="429"/>
      <c r="AY7" s="429"/>
      <c r="AZ7" s="429"/>
      <c r="BA7" s="429"/>
      <c r="BB7" s="429"/>
      <c r="BC7" s="429"/>
      <c r="BD7" s="429">
        <v>4</v>
      </c>
      <c r="BE7" s="429"/>
      <c r="BF7" s="429"/>
      <c r="BG7" s="429"/>
      <c r="BH7" s="429"/>
      <c r="BI7" s="429"/>
      <c r="BJ7" s="429"/>
      <c r="BK7" s="429"/>
      <c r="BL7" s="429"/>
      <c r="BM7" s="429"/>
      <c r="BN7" s="429"/>
      <c r="BO7" s="429"/>
      <c r="BP7" s="429"/>
      <c r="BQ7" s="429"/>
      <c r="BR7" s="429"/>
      <c r="BS7" s="429"/>
      <c r="BT7" s="429">
        <v>5</v>
      </c>
      <c r="BU7" s="429"/>
      <c r="BV7" s="429"/>
      <c r="BW7" s="429"/>
      <c r="BX7" s="429"/>
      <c r="BY7" s="429"/>
      <c r="BZ7" s="429"/>
      <c r="CA7" s="429"/>
      <c r="CB7" s="429"/>
      <c r="CC7" s="429"/>
      <c r="CD7" s="429"/>
      <c r="CE7" s="429"/>
      <c r="CF7" s="429"/>
      <c r="CG7" s="429"/>
      <c r="CH7" s="429"/>
      <c r="CI7" s="429"/>
      <c r="CJ7" s="429">
        <v>6</v>
      </c>
      <c r="CK7" s="429"/>
      <c r="CL7" s="429"/>
      <c r="CM7" s="429"/>
      <c r="CN7" s="429"/>
      <c r="CO7" s="429"/>
      <c r="CP7" s="429"/>
      <c r="CQ7" s="429"/>
      <c r="CR7" s="429"/>
      <c r="CS7" s="429"/>
      <c r="CT7" s="429"/>
      <c r="CU7" s="429"/>
      <c r="CV7" s="429"/>
      <c r="CW7" s="429"/>
      <c r="CX7" s="429"/>
      <c r="CY7" s="429"/>
      <c r="CZ7" s="429"/>
      <c r="DA7" s="429"/>
    </row>
    <row r="8" spans="1:105" s="59" customFormat="1" ht="15" customHeight="1" x14ac:dyDescent="0.2">
      <c r="A8" s="424" t="s">
        <v>26</v>
      </c>
      <c r="B8" s="424"/>
      <c r="C8" s="424"/>
      <c r="D8" s="424"/>
      <c r="E8" s="424"/>
      <c r="F8" s="424"/>
      <c r="G8" s="412"/>
      <c r="H8" s="412"/>
      <c r="I8" s="412"/>
      <c r="J8" s="412"/>
      <c r="K8" s="412"/>
      <c r="L8" s="412"/>
      <c r="M8" s="412"/>
      <c r="N8" s="412"/>
      <c r="O8" s="412"/>
      <c r="P8" s="412"/>
      <c r="Q8" s="412"/>
      <c r="R8" s="412"/>
      <c r="S8" s="412"/>
      <c r="T8" s="412"/>
      <c r="U8" s="412"/>
      <c r="V8" s="412"/>
      <c r="W8" s="412"/>
      <c r="X8" s="412"/>
      <c r="Y8" s="412"/>
      <c r="Z8" s="412"/>
      <c r="AA8" s="412"/>
      <c r="AB8" s="412"/>
      <c r="AC8" s="412"/>
      <c r="AD8" s="412"/>
      <c r="AE8" s="413"/>
      <c r="AF8" s="413"/>
      <c r="AG8" s="413"/>
      <c r="AH8" s="413"/>
      <c r="AI8" s="413"/>
      <c r="AJ8" s="413"/>
      <c r="AK8" s="413"/>
      <c r="AL8" s="413"/>
      <c r="AM8" s="413"/>
      <c r="AN8" s="413"/>
      <c r="AO8" s="413"/>
      <c r="AP8" s="413"/>
      <c r="AQ8" s="413"/>
      <c r="AR8" s="413"/>
      <c r="AS8" s="413"/>
      <c r="AT8" s="413"/>
      <c r="AU8" s="413"/>
      <c r="AV8" s="413"/>
      <c r="AW8" s="413"/>
      <c r="AX8" s="413"/>
      <c r="AY8" s="413"/>
      <c r="AZ8" s="413"/>
      <c r="BA8" s="413"/>
      <c r="BB8" s="413"/>
      <c r="BC8" s="413"/>
      <c r="BD8" s="413"/>
      <c r="BE8" s="413"/>
      <c r="BF8" s="413"/>
      <c r="BG8" s="413"/>
      <c r="BH8" s="413"/>
      <c r="BI8" s="413"/>
      <c r="BJ8" s="413"/>
      <c r="BK8" s="413"/>
      <c r="BL8" s="413"/>
      <c r="BM8" s="413"/>
      <c r="BN8" s="413"/>
      <c r="BO8" s="413"/>
      <c r="BP8" s="413"/>
      <c r="BQ8" s="413"/>
      <c r="BR8" s="413"/>
      <c r="BS8" s="413"/>
      <c r="BT8" s="413"/>
      <c r="BU8" s="413"/>
      <c r="BV8" s="413"/>
      <c r="BW8" s="413"/>
      <c r="BX8" s="413"/>
      <c r="BY8" s="413"/>
      <c r="BZ8" s="413"/>
      <c r="CA8" s="413"/>
      <c r="CB8" s="413"/>
      <c r="CC8" s="413"/>
      <c r="CD8" s="413"/>
      <c r="CE8" s="413"/>
      <c r="CF8" s="413"/>
      <c r="CG8" s="413"/>
      <c r="CH8" s="413"/>
      <c r="CI8" s="413"/>
      <c r="CJ8" s="414"/>
      <c r="CK8" s="414"/>
      <c r="CL8" s="414"/>
      <c r="CM8" s="414"/>
      <c r="CN8" s="414"/>
      <c r="CO8" s="414"/>
      <c r="CP8" s="414"/>
      <c r="CQ8" s="414"/>
      <c r="CR8" s="414"/>
      <c r="CS8" s="414"/>
      <c r="CT8" s="414"/>
      <c r="CU8" s="414"/>
      <c r="CV8" s="414"/>
      <c r="CW8" s="414"/>
      <c r="CX8" s="414"/>
      <c r="CY8" s="414"/>
      <c r="CZ8" s="414"/>
      <c r="DA8" s="414"/>
    </row>
    <row r="9" spans="1:105" s="59" customFormat="1" ht="15" customHeight="1" x14ac:dyDescent="0.2">
      <c r="A9" s="424" t="s">
        <v>30</v>
      </c>
      <c r="B9" s="424"/>
      <c r="C9" s="424"/>
      <c r="D9" s="424"/>
      <c r="E9" s="424"/>
      <c r="F9" s="424"/>
      <c r="G9" s="412"/>
      <c r="H9" s="412"/>
      <c r="I9" s="412"/>
      <c r="J9" s="412"/>
      <c r="K9" s="412"/>
      <c r="L9" s="412"/>
      <c r="M9" s="412"/>
      <c r="N9" s="412"/>
      <c r="O9" s="412"/>
      <c r="P9" s="412"/>
      <c r="Q9" s="412"/>
      <c r="R9" s="412"/>
      <c r="S9" s="412"/>
      <c r="T9" s="412"/>
      <c r="U9" s="412"/>
      <c r="V9" s="412"/>
      <c r="W9" s="412"/>
      <c r="X9" s="412"/>
      <c r="Y9" s="412"/>
      <c r="Z9" s="412"/>
      <c r="AA9" s="412"/>
      <c r="AB9" s="412"/>
      <c r="AC9" s="412"/>
      <c r="AD9" s="412"/>
      <c r="AE9" s="413"/>
      <c r="AF9" s="413"/>
      <c r="AG9" s="413"/>
      <c r="AH9" s="413"/>
      <c r="AI9" s="413"/>
      <c r="AJ9" s="413"/>
      <c r="AK9" s="413"/>
      <c r="AL9" s="413"/>
      <c r="AM9" s="413"/>
      <c r="AN9" s="413"/>
      <c r="AO9" s="413"/>
      <c r="AP9" s="413"/>
      <c r="AQ9" s="413"/>
      <c r="AR9" s="413"/>
      <c r="AS9" s="413"/>
      <c r="AT9" s="413"/>
      <c r="AU9" s="413"/>
      <c r="AV9" s="413"/>
      <c r="AW9" s="413"/>
      <c r="AX9" s="413"/>
      <c r="AY9" s="413"/>
      <c r="AZ9" s="413"/>
      <c r="BA9" s="413"/>
      <c r="BB9" s="413"/>
      <c r="BC9" s="413"/>
      <c r="BD9" s="413"/>
      <c r="BE9" s="413"/>
      <c r="BF9" s="413"/>
      <c r="BG9" s="413"/>
      <c r="BH9" s="413"/>
      <c r="BI9" s="413"/>
      <c r="BJ9" s="413"/>
      <c r="BK9" s="413"/>
      <c r="BL9" s="413"/>
      <c r="BM9" s="413"/>
      <c r="BN9" s="413"/>
      <c r="BO9" s="413"/>
      <c r="BP9" s="413"/>
      <c r="BQ9" s="413"/>
      <c r="BR9" s="413"/>
      <c r="BS9" s="413"/>
      <c r="BT9" s="413"/>
      <c r="BU9" s="413"/>
      <c r="BV9" s="413"/>
      <c r="BW9" s="413"/>
      <c r="BX9" s="413"/>
      <c r="BY9" s="413"/>
      <c r="BZ9" s="413"/>
      <c r="CA9" s="413"/>
      <c r="CB9" s="413"/>
      <c r="CC9" s="413"/>
      <c r="CD9" s="413"/>
      <c r="CE9" s="413"/>
      <c r="CF9" s="413"/>
      <c r="CG9" s="413"/>
      <c r="CH9" s="413"/>
      <c r="CI9" s="413"/>
      <c r="CJ9" s="414"/>
      <c r="CK9" s="414"/>
      <c r="CL9" s="414"/>
      <c r="CM9" s="414"/>
      <c r="CN9" s="414"/>
      <c r="CO9" s="414"/>
      <c r="CP9" s="414"/>
      <c r="CQ9" s="414"/>
      <c r="CR9" s="414"/>
      <c r="CS9" s="414"/>
      <c r="CT9" s="414"/>
      <c r="CU9" s="414"/>
      <c r="CV9" s="414"/>
      <c r="CW9" s="414"/>
      <c r="CX9" s="414"/>
      <c r="CY9" s="414"/>
      <c r="CZ9" s="414"/>
      <c r="DA9" s="414"/>
    </row>
    <row r="10" spans="1:105" s="59" customFormat="1" ht="15" customHeight="1" x14ac:dyDescent="0.2">
      <c r="A10" s="424"/>
      <c r="B10" s="424"/>
      <c r="C10" s="424"/>
      <c r="D10" s="424"/>
      <c r="E10" s="424"/>
      <c r="F10" s="424"/>
      <c r="G10" s="425" t="s">
        <v>7</v>
      </c>
      <c r="H10" s="425"/>
      <c r="I10" s="425"/>
      <c r="J10" s="425"/>
      <c r="K10" s="425"/>
      <c r="L10" s="425"/>
      <c r="M10" s="425"/>
      <c r="N10" s="425"/>
      <c r="O10" s="425"/>
      <c r="P10" s="425"/>
      <c r="Q10" s="425"/>
      <c r="R10" s="425"/>
      <c r="S10" s="425"/>
      <c r="T10" s="425"/>
      <c r="U10" s="425"/>
      <c r="V10" s="425"/>
      <c r="W10" s="425"/>
      <c r="X10" s="425"/>
      <c r="Y10" s="425"/>
      <c r="Z10" s="425"/>
      <c r="AA10" s="425"/>
      <c r="AB10" s="425"/>
      <c r="AC10" s="425"/>
      <c r="AD10" s="426"/>
      <c r="AE10" s="413" t="s">
        <v>8</v>
      </c>
      <c r="AF10" s="413"/>
      <c r="AG10" s="413"/>
      <c r="AH10" s="413"/>
      <c r="AI10" s="413"/>
      <c r="AJ10" s="413"/>
      <c r="AK10" s="413"/>
      <c r="AL10" s="413"/>
      <c r="AM10" s="413"/>
      <c r="AN10" s="413"/>
      <c r="AO10" s="413"/>
      <c r="AP10" s="413"/>
      <c r="AQ10" s="413"/>
      <c r="AR10" s="413"/>
      <c r="AS10" s="413"/>
      <c r="AT10" s="413"/>
      <c r="AU10" s="413"/>
      <c r="AV10" s="413"/>
      <c r="AW10" s="413"/>
      <c r="AX10" s="413"/>
      <c r="AY10" s="413"/>
      <c r="AZ10" s="413"/>
      <c r="BA10" s="413"/>
      <c r="BB10" s="413"/>
      <c r="BC10" s="413"/>
      <c r="BD10" s="413" t="s">
        <v>8</v>
      </c>
      <c r="BE10" s="413"/>
      <c r="BF10" s="413"/>
      <c r="BG10" s="413"/>
      <c r="BH10" s="413"/>
      <c r="BI10" s="413"/>
      <c r="BJ10" s="413"/>
      <c r="BK10" s="413"/>
      <c r="BL10" s="413"/>
      <c r="BM10" s="413"/>
      <c r="BN10" s="413"/>
      <c r="BO10" s="413"/>
      <c r="BP10" s="413"/>
      <c r="BQ10" s="413"/>
      <c r="BR10" s="413"/>
      <c r="BS10" s="413"/>
      <c r="BT10" s="413" t="s">
        <v>8</v>
      </c>
      <c r="BU10" s="413"/>
      <c r="BV10" s="413"/>
      <c r="BW10" s="413"/>
      <c r="BX10" s="413"/>
      <c r="BY10" s="413"/>
      <c r="BZ10" s="413"/>
      <c r="CA10" s="413"/>
      <c r="CB10" s="413"/>
      <c r="CC10" s="413"/>
      <c r="CD10" s="413"/>
      <c r="CE10" s="413"/>
      <c r="CF10" s="413"/>
      <c r="CG10" s="413"/>
      <c r="CH10" s="413"/>
      <c r="CI10" s="413"/>
      <c r="CJ10" s="414"/>
      <c r="CK10" s="414"/>
      <c r="CL10" s="414"/>
      <c r="CM10" s="414"/>
      <c r="CN10" s="414"/>
      <c r="CO10" s="414"/>
      <c r="CP10" s="414"/>
      <c r="CQ10" s="414"/>
      <c r="CR10" s="414"/>
      <c r="CS10" s="414"/>
      <c r="CT10" s="414"/>
      <c r="CU10" s="414"/>
      <c r="CV10" s="414"/>
      <c r="CW10" s="414"/>
      <c r="CX10" s="414"/>
      <c r="CY10" s="414"/>
      <c r="CZ10" s="414"/>
      <c r="DA10" s="414"/>
    </row>
    <row r="12" spans="1:105" s="56" customFormat="1" ht="14.25" x14ac:dyDescent="0.2">
      <c r="A12" s="536" t="s">
        <v>18</v>
      </c>
      <c r="B12" s="536"/>
      <c r="C12" s="536"/>
      <c r="D12" s="536"/>
      <c r="E12" s="536"/>
      <c r="F12" s="536"/>
      <c r="G12" s="536"/>
      <c r="H12" s="536"/>
      <c r="I12" s="536"/>
      <c r="J12" s="536"/>
      <c r="K12" s="536"/>
      <c r="L12" s="536"/>
      <c r="M12" s="536"/>
      <c r="N12" s="536"/>
      <c r="O12" s="536"/>
      <c r="P12" s="536"/>
      <c r="Q12" s="536"/>
      <c r="R12" s="536"/>
      <c r="S12" s="536"/>
      <c r="T12" s="536"/>
      <c r="U12" s="536"/>
      <c r="V12" s="536"/>
      <c r="W12" s="536"/>
      <c r="X12" s="536"/>
      <c r="Y12" s="536"/>
      <c r="Z12" s="536"/>
      <c r="AA12" s="536"/>
      <c r="AB12" s="536"/>
      <c r="AC12" s="536"/>
      <c r="AD12" s="536"/>
      <c r="AE12" s="536"/>
      <c r="AF12" s="536"/>
      <c r="AG12" s="536"/>
      <c r="AH12" s="536"/>
      <c r="AI12" s="536"/>
      <c r="AJ12" s="536"/>
      <c r="AK12" s="536"/>
      <c r="AL12" s="536"/>
      <c r="AM12" s="536"/>
      <c r="AN12" s="536"/>
      <c r="AO12" s="536"/>
      <c r="AP12" s="536"/>
      <c r="AQ12" s="536"/>
      <c r="AR12" s="536"/>
      <c r="AS12" s="536"/>
      <c r="AT12" s="536"/>
      <c r="AU12" s="536"/>
      <c r="AV12" s="536"/>
      <c r="AW12" s="536"/>
      <c r="AX12" s="536"/>
      <c r="AY12" s="536"/>
      <c r="AZ12" s="536"/>
      <c r="BA12" s="536"/>
      <c r="BB12" s="536"/>
      <c r="BC12" s="536"/>
      <c r="BD12" s="536"/>
      <c r="BE12" s="536"/>
      <c r="BF12" s="536"/>
      <c r="BG12" s="536"/>
      <c r="BH12" s="536"/>
      <c r="BI12" s="536"/>
      <c r="BJ12" s="536"/>
      <c r="BK12" s="536"/>
      <c r="BL12" s="536"/>
      <c r="BM12" s="536"/>
      <c r="BN12" s="536"/>
      <c r="BO12" s="536"/>
      <c r="BP12" s="536"/>
      <c r="BQ12" s="536"/>
      <c r="BR12" s="536"/>
      <c r="BS12" s="536"/>
      <c r="BT12" s="536"/>
      <c r="BU12" s="536"/>
      <c r="BV12" s="536"/>
      <c r="BW12" s="536"/>
      <c r="BX12" s="536"/>
      <c r="BY12" s="536"/>
      <c r="BZ12" s="536"/>
      <c r="CA12" s="536"/>
      <c r="CB12" s="536"/>
      <c r="CC12" s="536"/>
      <c r="CD12" s="536"/>
      <c r="CE12" s="536"/>
      <c r="CF12" s="536"/>
      <c r="CG12" s="536"/>
      <c r="CH12" s="536"/>
      <c r="CI12" s="536"/>
      <c r="CJ12" s="536"/>
      <c r="CK12" s="536"/>
      <c r="CL12" s="536"/>
      <c r="CM12" s="536"/>
      <c r="CN12" s="536"/>
      <c r="CO12" s="536"/>
      <c r="CP12" s="536"/>
      <c r="CQ12" s="536"/>
      <c r="CR12" s="536"/>
      <c r="CS12" s="536"/>
      <c r="CT12" s="536"/>
      <c r="CU12" s="536"/>
      <c r="CV12" s="536"/>
      <c r="CW12" s="536"/>
      <c r="CX12" s="536"/>
      <c r="CY12" s="536"/>
      <c r="CZ12" s="536"/>
      <c r="DA12" s="536"/>
    </row>
    <row r="13" spans="1:105" ht="10.5" customHeight="1" x14ac:dyDescent="0.25"/>
    <row r="14" spans="1:105" s="57" customFormat="1" ht="55.5" customHeight="1" x14ac:dyDescent="0.2">
      <c r="A14" s="431" t="s">
        <v>0</v>
      </c>
      <c r="B14" s="432"/>
      <c r="C14" s="432"/>
      <c r="D14" s="432"/>
      <c r="E14" s="432"/>
      <c r="F14" s="433"/>
      <c r="G14" s="431" t="s">
        <v>19</v>
      </c>
      <c r="H14" s="432"/>
      <c r="I14" s="432"/>
      <c r="J14" s="432"/>
      <c r="K14" s="432"/>
      <c r="L14" s="432"/>
      <c r="M14" s="432"/>
      <c r="N14" s="432"/>
      <c r="O14" s="432"/>
      <c r="P14" s="432"/>
      <c r="Q14" s="432"/>
      <c r="R14" s="432"/>
      <c r="S14" s="432"/>
      <c r="T14" s="432"/>
      <c r="U14" s="432"/>
      <c r="V14" s="432"/>
      <c r="W14" s="432"/>
      <c r="X14" s="432"/>
      <c r="Y14" s="432"/>
      <c r="Z14" s="432"/>
      <c r="AA14" s="432"/>
      <c r="AB14" s="432"/>
      <c r="AC14" s="432"/>
      <c r="AD14" s="433"/>
      <c r="AE14" s="431" t="s">
        <v>20</v>
      </c>
      <c r="AF14" s="432"/>
      <c r="AG14" s="432"/>
      <c r="AH14" s="432"/>
      <c r="AI14" s="432"/>
      <c r="AJ14" s="432"/>
      <c r="AK14" s="432"/>
      <c r="AL14" s="432"/>
      <c r="AM14" s="432"/>
      <c r="AN14" s="432"/>
      <c r="AO14" s="432"/>
      <c r="AP14" s="432"/>
      <c r="AQ14" s="432"/>
      <c r="AR14" s="432"/>
      <c r="AS14" s="432"/>
      <c r="AT14" s="432"/>
      <c r="AU14" s="432"/>
      <c r="AV14" s="432"/>
      <c r="AW14" s="432"/>
      <c r="AX14" s="432"/>
      <c r="AY14" s="433"/>
      <c r="AZ14" s="431" t="s">
        <v>21</v>
      </c>
      <c r="BA14" s="432"/>
      <c r="BB14" s="432"/>
      <c r="BC14" s="432"/>
      <c r="BD14" s="432"/>
      <c r="BE14" s="432"/>
      <c r="BF14" s="432"/>
      <c r="BG14" s="432"/>
      <c r="BH14" s="432"/>
      <c r="BI14" s="432"/>
      <c r="BJ14" s="432"/>
      <c r="BK14" s="432"/>
      <c r="BL14" s="432"/>
      <c r="BM14" s="432"/>
      <c r="BN14" s="432"/>
      <c r="BO14" s="432"/>
      <c r="BP14" s="432"/>
      <c r="BQ14" s="433"/>
      <c r="BR14" s="431" t="s">
        <v>22</v>
      </c>
      <c r="BS14" s="432"/>
      <c r="BT14" s="432"/>
      <c r="BU14" s="432"/>
      <c r="BV14" s="432"/>
      <c r="BW14" s="432"/>
      <c r="BX14" s="432"/>
      <c r="BY14" s="432"/>
      <c r="BZ14" s="432"/>
      <c r="CA14" s="432"/>
      <c r="CB14" s="432"/>
      <c r="CC14" s="432"/>
      <c r="CD14" s="432"/>
      <c r="CE14" s="432"/>
      <c r="CF14" s="432"/>
      <c r="CG14" s="432"/>
      <c r="CH14" s="432"/>
      <c r="CI14" s="433"/>
      <c r="CJ14" s="431" t="s">
        <v>17</v>
      </c>
      <c r="CK14" s="432"/>
      <c r="CL14" s="432"/>
      <c r="CM14" s="432"/>
      <c r="CN14" s="432"/>
      <c r="CO14" s="432"/>
      <c r="CP14" s="432"/>
      <c r="CQ14" s="432"/>
      <c r="CR14" s="432"/>
      <c r="CS14" s="432"/>
      <c r="CT14" s="432"/>
      <c r="CU14" s="432"/>
      <c r="CV14" s="432"/>
      <c r="CW14" s="432"/>
      <c r="CX14" s="432"/>
      <c r="CY14" s="432"/>
      <c r="CZ14" s="432"/>
      <c r="DA14" s="433"/>
    </row>
    <row r="15" spans="1:105" s="58" customFormat="1" ht="12.75" x14ac:dyDescent="0.2">
      <c r="A15" s="429">
        <v>1</v>
      </c>
      <c r="B15" s="429"/>
      <c r="C15" s="429"/>
      <c r="D15" s="429"/>
      <c r="E15" s="429"/>
      <c r="F15" s="429"/>
      <c r="G15" s="429">
        <v>2</v>
      </c>
      <c r="H15" s="429"/>
      <c r="I15" s="429"/>
      <c r="J15" s="429"/>
      <c r="K15" s="429"/>
      <c r="L15" s="429"/>
      <c r="M15" s="429"/>
      <c r="N15" s="429"/>
      <c r="O15" s="429"/>
      <c r="P15" s="429"/>
      <c r="Q15" s="429"/>
      <c r="R15" s="429"/>
      <c r="S15" s="429"/>
      <c r="T15" s="429"/>
      <c r="U15" s="429"/>
      <c r="V15" s="429"/>
      <c r="W15" s="429"/>
      <c r="X15" s="429"/>
      <c r="Y15" s="429"/>
      <c r="Z15" s="429"/>
      <c r="AA15" s="429"/>
      <c r="AB15" s="429"/>
      <c r="AC15" s="429"/>
      <c r="AD15" s="429"/>
      <c r="AE15" s="429">
        <v>3</v>
      </c>
      <c r="AF15" s="429"/>
      <c r="AG15" s="429"/>
      <c r="AH15" s="429"/>
      <c r="AI15" s="429"/>
      <c r="AJ15" s="429"/>
      <c r="AK15" s="429"/>
      <c r="AL15" s="429"/>
      <c r="AM15" s="429"/>
      <c r="AN15" s="429"/>
      <c r="AO15" s="429"/>
      <c r="AP15" s="429"/>
      <c r="AQ15" s="429"/>
      <c r="AR15" s="429"/>
      <c r="AS15" s="429"/>
      <c r="AT15" s="429"/>
      <c r="AU15" s="429"/>
      <c r="AV15" s="429"/>
      <c r="AW15" s="429"/>
      <c r="AX15" s="429"/>
      <c r="AY15" s="429"/>
      <c r="AZ15" s="429">
        <v>4</v>
      </c>
      <c r="BA15" s="429"/>
      <c r="BB15" s="429"/>
      <c r="BC15" s="429"/>
      <c r="BD15" s="429"/>
      <c r="BE15" s="429"/>
      <c r="BF15" s="429"/>
      <c r="BG15" s="429"/>
      <c r="BH15" s="429"/>
      <c r="BI15" s="429"/>
      <c r="BJ15" s="429"/>
      <c r="BK15" s="429"/>
      <c r="BL15" s="429"/>
      <c r="BM15" s="429"/>
      <c r="BN15" s="429"/>
      <c r="BO15" s="429"/>
      <c r="BP15" s="429"/>
      <c r="BQ15" s="429"/>
      <c r="BR15" s="429">
        <v>5</v>
      </c>
      <c r="BS15" s="429"/>
      <c r="BT15" s="429"/>
      <c r="BU15" s="429"/>
      <c r="BV15" s="429"/>
      <c r="BW15" s="429"/>
      <c r="BX15" s="429"/>
      <c r="BY15" s="429"/>
      <c r="BZ15" s="429"/>
      <c r="CA15" s="429"/>
      <c r="CB15" s="429"/>
      <c r="CC15" s="429"/>
      <c r="CD15" s="429"/>
      <c r="CE15" s="429"/>
      <c r="CF15" s="429"/>
      <c r="CG15" s="429"/>
      <c r="CH15" s="429"/>
      <c r="CI15" s="429"/>
      <c r="CJ15" s="429">
        <v>6</v>
      </c>
      <c r="CK15" s="429"/>
      <c r="CL15" s="429"/>
      <c r="CM15" s="429"/>
      <c r="CN15" s="429"/>
      <c r="CO15" s="429"/>
      <c r="CP15" s="429"/>
      <c r="CQ15" s="429"/>
      <c r="CR15" s="429"/>
      <c r="CS15" s="429"/>
      <c r="CT15" s="429"/>
      <c r="CU15" s="429"/>
      <c r="CV15" s="429"/>
      <c r="CW15" s="429"/>
      <c r="CX15" s="429"/>
      <c r="CY15" s="429"/>
      <c r="CZ15" s="429"/>
      <c r="DA15" s="429"/>
    </row>
    <row r="16" spans="1:105" s="59" customFormat="1" ht="14.25" customHeight="1" x14ac:dyDescent="0.2">
      <c r="A16" s="424" t="s">
        <v>26</v>
      </c>
      <c r="B16" s="424"/>
      <c r="C16" s="424"/>
      <c r="D16" s="424"/>
      <c r="E16" s="424"/>
      <c r="F16" s="424"/>
      <c r="G16" s="412"/>
      <c r="H16" s="412"/>
      <c r="I16" s="412"/>
      <c r="J16" s="412"/>
      <c r="K16" s="412"/>
      <c r="L16" s="412"/>
      <c r="M16" s="412"/>
      <c r="N16" s="412"/>
      <c r="O16" s="412"/>
      <c r="P16" s="412"/>
      <c r="Q16" s="412"/>
      <c r="R16" s="412"/>
      <c r="S16" s="412"/>
      <c r="T16" s="412"/>
      <c r="U16" s="412"/>
      <c r="V16" s="412"/>
      <c r="W16" s="412"/>
      <c r="X16" s="412"/>
      <c r="Y16" s="412"/>
      <c r="Z16" s="412"/>
      <c r="AA16" s="412"/>
      <c r="AB16" s="412"/>
      <c r="AC16" s="412"/>
      <c r="AD16" s="412"/>
      <c r="AE16" s="423"/>
      <c r="AF16" s="423"/>
      <c r="AG16" s="423"/>
      <c r="AH16" s="423"/>
      <c r="AI16" s="423"/>
      <c r="AJ16" s="423"/>
      <c r="AK16" s="423"/>
      <c r="AL16" s="423"/>
      <c r="AM16" s="423"/>
      <c r="AN16" s="423"/>
      <c r="AO16" s="423"/>
      <c r="AP16" s="423"/>
      <c r="AQ16" s="423"/>
      <c r="AR16" s="423"/>
      <c r="AS16" s="423"/>
      <c r="AT16" s="423"/>
      <c r="AU16" s="423"/>
      <c r="AV16" s="423"/>
      <c r="AW16" s="423"/>
      <c r="AX16" s="423"/>
      <c r="AY16" s="423"/>
      <c r="AZ16" s="413"/>
      <c r="BA16" s="413"/>
      <c r="BB16" s="413"/>
      <c r="BC16" s="413"/>
      <c r="BD16" s="413"/>
      <c r="BE16" s="413"/>
      <c r="BF16" s="413"/>
      <c r="BG16" s="413"/>
      <c r="BH16" s="413"/>
      <c r="BI16" s="413"/>
      <c r="BJ16" s="413"/>
      <c r="BK16" s="413"/>
      <c r="BL16" s="413"/>
      <c r="BM16" s="413"/>
      <c r="BN16" s="413"/>
      <c r="BO16" s="413"/>
      <c r="BP16" s="413"/>
      <c r="BQ16" s="413"/>
      <c r="BR16" s="414"/>
      <c r="BS16" s="414"/>
      <c r="BT16" s="414"/>
      <c r="BU16" s="414"/>
      <c r="BV16" s="414"/>
      <c r="BW16" s="414"/>
      <c r="BX16" s="414"/>
      <c r="BY16" s="414"/>
      <c r="BZ16" s="414"/>
      <c r="CA16" s="414"/>
      <c r="CB16" s="414"/>
      <c r="CC16" s="414"/>
      <c r="CD16" s="414"/>
      <c r="CE16" s="414"/>
      <c r="CF16" s="414"/>
      <c r="CG16" s="414"/>
      <c r="CH16" s="414"/>
      <c r="CI16" s="414"/>
      <c r="CJ16" s="414"/>
      <c r="CK16" s="414"/>
      <c r="CL16" s="414"/>
      <c r="CM16" s="414"/>
      <c r="CN16" s="414"/>
      <c r="CO16" s="414"/>
      <c r="CP16" s="414"/>
      <c r="CQ16" s="414"/>
      <c r="CR16" s="414"/>
      <c r="CS16" s="414"/>
      <c r="CT16" s="414"/>
      <c r="CU16" s="414"/>
      <c r="CV16" s="414"/>
      <c r="CW16" s="414"/>
      <c r="CX16" s="414"/>
      <c r="CY16" s="414"/>
      <c r="CZ16" s="414"/>
      <c r="DA16" s="414"/>
    </row>
    <row r="17" spans="1:105" s="59" customFormat="1" ht="15" customHeight="1" x14ac:dyDescent="0.2">
      <c r="A17" s="424" t="s">
        <v>30</v>
      </c>
      <c r="B17" s="424"/>
      <c r="C17" s="424"/>
      <c r="D17" s="424"/>
      <c r="E17" s="424"/>
      <c r="F17" s="424"/>
      <c r="G17" s="412"/>
      <c r="H17" s="412"/>
      <c r="I17" s="412"/>
      <c r="J17" s="412"/>
      <c r="K17" s="412"/>
      <c r="L17" s="412"/>
      <c r="M17" s="412"/>
      <c r="N17" s="412"/>
      <c r="O17" s="412"/>
      <c r="P17" s="412"/>
      <c r="Q17" s="412"/>
      <c r="R17" s="412"/>
      <c r="S17" s="412"/>
      <c r="T17" s="412"/>
      <c r="U17" s="412"/>
      <c r="V17" s="412"/>
      <c r="W17" s="412"/>
      <c r="X17" s="412"/>
      <c r="Y17" s="412"/>
      <c r="Z17" s="412"/>
      <c r="AA17" s="412"/>
      <c r="AB17" s="412"/>
      <c r="AC17" s="412"/>
      <c r="AD17" s="412"/>
      <c r="AE17" s="413"/>
      <c r="AF17" s="413"/>
      <c r="AG17" s="413"/>
      <c r="AH17" s="413"/>
      <c r="AI17" s="413"/>
      <c r="AJ17" s="413"/>
      <c r="AK17" s="413"/>
      <c r="AL17" s="413"/>
      <c r="AM17" s="413"/>
      <c r="AN17" s="413"/>
      <c r="AO17" s="413"/>
      <c r="AP17" s="413"/>
      <c r="AQ17" s="413"/>
      <c r="AR17" s="413"/>
      <c r="AS17" s="413"/>
      <c r="AT17" s="413"/>
      <c r="AU17" s="413"/>
      <c r="AV17" s="413"/>
      <c r="AW17" s="413"/>
      <c r="AX17" s="413"/>
      <c r="AY17" s="413"/>
      <c r="AZ17" s="413"/>
      <c r="BA17" s="413"/>
      <c r="BB17" s="413"/>
      <c r="BC17" s="413"/>
      <c r="BD17" s="413"/>
      <c r="BE17" s="413"/>
      <c r="BF17" s="413"/>
      <c r="BG17" s="413"/>
      <c r="BH17" s="413"/>
      <c r="BI17" s="413"/>
      <c r="BJ17" s="413"/>
      <c r="BK17" s="413"/>
      <c r="BL17" s="413"/>
      <c r="BM17" s="413"/>
      <c r="BN17" s="413"/>
      <c r="BO17" s="413"/>
      <c r="BP17" s="413"/>
      <c r="BQ17" s="413"/>
      <c r="BR17" s="414"/>
      <c r="BS17" s="414"/>
      <c r="BT17" s="414"/>
      <c r="BU17" s="414"/>
      <c r="BV17" s="414"/>
      <c r="BW17" s="414"/>
      <c r="BX17" s="414"/>
      <c r="BY17" s="414"/>
      <c r="BZ17" s="414"/>
      <c r="CA17" s="414"/>
      <c r="CB17" s="414"/>
      <c r="CC17" s="414"/>
      <c r="CD17" s="414"/>
      <c r="CE17" s="414"/>
      <c r="CF17" s="414"/>
      <c r="CG17" s="414"/>
      <c r="CH17" s="414"/>
      <c r="CI17" s="414"/>
      <c r="CJ17" s="414"/>
      <c r="CK17" s="414"/>
      <c r="CL17" s="414"/>
      <c r="CM17" s="414"/>
      <c r="CN17" s="414"/>
      <c r="CO17" s="414"/>
      <c r="CP17" s="414"/>
      <c r="CQ17" s="414"/>
      <c r="CR17" s="414"/>
      <c r="CS17" s="414"/>
      <c r="CT17" s="414"/>
      <c r="CU17" s="414"/>
      <c r="CV17" s="414"/>
      <c r="CW17" s="414"/>
      <c r="CX17" s="414"/>
      <c r="CY17" s="414"/>
      <c r="CZ17" s="414"/>
      <c r="DA17" s="414"/>
    </row>
    <row r="18" spans="1:105" s="59" customFormat="1" ht="15" customHeight="1" x14ac:dyDescent="0.2">
      <c r="A18" s="424"/>
      <c r="B18" s="424"/>
      <c r="C18" s="424"/>
      <c r="D18" s="424"/>
      <c r="E18" s="424"/>
      <c r="F18" s="424"/>
      <c r="G18" s="425" t="s">
        <v>7</v>
      </c>
      <c r="H18" s="425"/>
      <c r="I18" s="425"/>
      <c r="J18" s="425"/>
      <c r="K18" s="425"/>
      <c r="L18" s="425"/>
      <c r="M18" s="425"/>
      <c r="N18" s="425"/>
      <c r="O18" s="425"/>
      <c r="P18" s="425"/>
      <c r="Q18" s="425"/>
      <c r="R18" s="425"/>
      <c r="S18" s="425"/>
      <c r="T18" s="425"/>
      <c r="U18" s="425"/>
      <c r="V18" s="425"/>
      <c r="W18" s="425"/>
      <c r="X18" s="425"/>
      <c r="Y18" s="425"/>
      <c r="Z18" s="425"/>
      <c r="AA18" s="425"/>
      <c r="AB18" s="425"/>
      <c r="AC18" s="425"/>
      <c r="AD18" s="426"/>
      <c r="AE18" s="413" t="s">
        <v>8</v>
      </c>
      <c r="AF18" s="413"/>
      <c r="AG18" s="413"/>
      <c r="AH18" s="413"/>
      <c r="AI18" s="413"/>
      <c r="AJ18" s="413"/>
      <c r="AK18" s="413"/>
      <c r="AL18" s="413"/>
      <c r="AM18" s="413"/>
      <c r="AN18" s="413"/>
      <c r="AO18" s="413"/>
      <c r="AP18" s="413"/>
      <c r="AQ18" s="413"/>
      <c r="AR18" s="413"/>
      <c r="AS18" s="413"/>
      <c r="AT18" s="413"/>
      <c r="AU18" s="413"/>
      <c r="AV18" s="413"/>
      <c r="AW18" s="413"/>
      <c r="AX18" s="413"/>
      <c r="AY18" s="413"/>
      <c r="AZ18" s="413" t="s">
        <v>8</v>
      </c>
      <c r="BA18" s="413"/>
      <c r="BB18" s="413"/>
      <c r="BC18" s="413"/>
      <c r="BD18" s="413"/>
      <c r="BE18" s="413"/>
      <c r="BF18" s="413"/>
      <c r="BG18" s="413"/>
      <c r="BH18" s="413"/>
      <c r="BI18" s="413"/>
      <c r="BJ18" s="413"/>
      <c r="BK18" s="413"/>
      <c r="BL18" s="413"/>
      <c r="BM18" s="413"/>
      <c r="BN18" s="413"/>
      <c r="BO18" s="413"/>
      <c r="BP18" s="413"/>
      <c r="BQ18" s="413"/>
      <c r="BR18" s="414" t="s">
        <v>8</v>
      </c>
      <c r="BS18" s="414"/>
      <c r="BT18" s="414"/>
      <c r="BU18" s="414"/>
      <c r="BV18" s="414"/>
      <c r="BW18" s="414"/>
      <c r="BX18" s="414"/>
      <c r="BY18" s="414"/>
      <c r="BZ18" s="414"/>
      <c r="CA18" s="414"/>
      <c r="CB18" s="414"/>
      <c r="CC18" s="414"/>
      <c r="CD18" s="414"/>
      <c r="CE18" s="414"/>
      <c r="CF18" s="414"/>
      <c r="CG18" s="414"/>
      <c r="CH18" s="414"/>
      <c r="CI18" s="414"/>
      <c r="CJ18" s="427"/>
      <c r="CK18" s="427"/>
      <c r="CL18" s="427"/>
      <c r="CM18" s="427"/>
      <c r="CN18" s="427"/>
      <c r="CO18" s="427"/>
      <c r="CP18" s="427"/>
      <c r="CQ18" s="427"/>
      <c r="CR18" s="427"/>
      <c r="CS18" s="427"/>
      <c r="CT18" s="427"/>
      <c r="CU18" s="427"/>
      <c r="CV18" s="427"/>
      <c r="CW18" s="427"/>
      <c r="CX18" s="427"/>
      <c r="CY18" s="427"/>
      <c r="CZ18" s="427"/>
      <c r="DA18" s="427"/>
    </row>
    <row r="20" spans="1:105" s="56" customFormat="1" ht="41.25" customHeight="1" x14ac:dyDescent="0.2">
      <c r="A20" s="430" t="s">
        <v>23</v>
      </c>
      <c r="B20" s="430"/>
      <c r="C20" s="430"/>
      <c r="D20" s="430"/>
      <c r="E20" s="430"/>
      <c r="F20" s="430"/>
      <c r="G20" s="430"/>
      <c r="H20" s="430"/>
      <c r="I20" s="430"/>
      <c r="J20" s="430"/>
      <c r="K20" s="430"/>
      <c r="L20" s="430"/>
      <c r="M20" s="430"/>
      <c r="N20" s="430"/>
      <c r="O20" s="430"/>
      <c r="P20" s="430"/>
      <c r="Q20" s="430"/>
      <c r="R20" s="430"/>
      <c r="S20" s="430"/>
      <c r="T20" s="430"/>
      <c r="U20" s="430"/>
      <c r="V20" s="430"/>
      <c r="W20" s="430"/>
      <c r="X20" s="430"/>
      <c r="Y20" s="430"/>
      <c r="Z20" s="430"/>
      <c r="AA20" s="430"/>
      <c r="AB20" s="430"/>
      <c r="AC20" s="430"/>
      <c r="AD20" s="430"/>
      <c r="AE20" s="430"/>
      <c r="AF20" s="430"/>
      <c r="AG20" s="430"/>
      <c r="AH20" s="430"/>
      <c r="AI20" s="430"/>
      <c r="AJ20" s="430"/>
      <c r="AK20" s="430"/>
      <c r="AL20" s="430"/>
      <c r="AM20" s="430"/>
      <c r="AN20" s="430"/>
      <c r="AO20" s="430"/>
      <c r="AP20" s="430"/>
      <c r="AQ20" s="430"/>
      <c r="AR20" s="430"/>
      <c r="AS20" s="430"/>
      <c r="AT20" s="430"/>
      <c r="AU20" s="430"/>
      <c r="AV20" s="430"/>
      <c r="AW20" s="430"/>
      <c r="AX20" s="430"/>
      <c r="AY20" s="430"/>
      <c r="AZ20" s="430"/>
      <c r="BA20" s="430"/>
      <c r="BB20" s="430"/>
      <c r="BC20" s="430"/>
      <c r="BD20" s="430"/>
      <c r="BE20" s="430"/>
      <c r="BF20" s="430"/>
      <c r="BG20" s="430"/>
      <c r="BH20" s="430"/>
      <c r="BI20" s="430"/>
      <c r="BJ20" s="430"/>
      <c r="BK20" s="430"/>
      <c r="BL20" s="430"/>
      <c r="BM20" s="430"/>
      <c r="BN20" s="430"/>
      <c r="BO20" s="430"/>
      <c r="BP20" s="430"/>
      <c r="BQ20" s="430"/>
      <c r="BR20" s="430"/>
      <c r="BS20" s="430"/>
      <c r="BT20" s="430"/>
      <c r="BU20" s="430"/>
      <c r="BV20" s="430"/>
      <c r="BW20" s="430"/>
      <c r="BX20" s="430"/>
      <c r="BY20" s="430"/>
      <c r="BZ20" s="430"/>
      <c r="CA20" s="430"/>
      <c r="CB20" s="430"/>
      <c r="CC20" s="430"/>
      <c r="CD20" s="430"/>
      <c r="CE20" s="430"/>
      <c r="CF20" s="430"/>
      <c r="CG20" s="430"/>
      <c r="CH20" s="430"/>
      <c r="CI20" s="430"/>
      <c r="CJ20" s="430"/>
      <c r="CK20" s="430"/>
      <c r="CL20" s="430"/>
      <c r="CM20" s="430"/>
      <c r="CN20" s="430"/>
      <c r="CO20" s="430"/>
      <c r="CP20" s="430"/>
      <c r="CQ20" s="430"/>
      <c r="CR20" s="430"/>
      <c r="CS20" s="430"/>
      <c r="CT20" s="430"/>
      <c r="CU20" s="430"/>
      <c r="CV20" s="430"/>
      <c r="CW20" s="430"/>
      <c r="CX20" s="430"/>
      <c r="CY20" s="430"/>
      <c r="CZ20" s="430"/>
      <c r="DA20" s="430"/>
    </row>
    <row r="21" spans="1:105" ht="10.5" customHeight="1" x14ac:dyDescent="0.25"/>
    <row r="22" spans="1:105" ht="55.5" customHeight="1" x14ac:dyDescent="0.25">
      <c r="A22" s="466" t="s">
        <v>0</v>
      </c>
      <c r="B22" s="467"/>
      <c r="C22" s="467"/>
      <c r="D22" s="467"/>
      <c r="E22" s="467"/>
      <c r="F22" s="468"/>
      <c r="G22" s="466" t="s">
        <v>78</v>
      </c>
      <c r="H22" s="467"/>
      <c r="I22" s="467"/>
      <c r="J22" s="467"/>
      <c r="K22" s="467"/>
      <c r="L22" s="467"/>
      <c r="M22" s="467"/>
      <c r="N22" s="467"/>
      <c r="O22" s="467"/>
      <c r="P22" s="467"/>
      <c r="Q22" s="467"/>
      <c r="R22" s="467"/>
      <c r="S22" s="467"/>
      <c r="T22" s="467"/>
      <c r="U22" s="467"/>
      <c r="V22" s="467"/>
      <c r="W22" s="467"/>
      <c r="X22" s="467"/>
      <c r="Y22" s="467"/>
      <c r="Z22" s="467"/>
      <c r="AA22" s="467"/>
      <c r="AB22" s="467"/>
      <c r="AC22" s="467"/>
      <c r="AD22" s="467"/>
      <c r="AE22" s="467"/>
      <c r="AF22" s="467"/>
      <c r="AG22" s="467"/>
      <c r="AH22" s="467"/>
      <c r="AI22" s="467"/>
      <c r="AJ22" s="467"/>
      <c r="AK22" s="467"/>
      <c r="AL22" s="467"/>
      <c r="AM22" s="467"/>
      <c r="AN22" s="467"/>
      <c r="AO22" s="467"/>
      <c r="AP22" s="467"/>
      <c r="AQ22" s="467"/>
      <c r="AR22" s="467"/>
      <c r="AS22" s="467"/>
      <c r="AT22" s="467"/>
      <c r="AU22" s="467"/>
      <c r="AV22" s="467"/>
      <c r="AW22" s="467"/>
      <c r="AX22" s="467"/>
      <c r="AY22" s="467"/>
      <c r="AZ22" s="467"/>
      <c r="BA22" s="467"/>
      <c r="BB22" s="467"/>
      <c r="BC22" s="467"/>
      <c r="BD22" s="467"/>
      <c r="BE22" s="467"/>
      <c r="BF22" s="467"/>
      <c r="BG22" s="467"/>
      <c r="BH22" s="467"/>
      <c r="BI22" s="467"/>
      <c r="BJ22" s="467"/>
      <c r="BK22" s="467"/>
      <c r="BL22" s="467"/>
      <c r="BM22" s="467"/>
      <c r="BN22" s="467"/>
      <c r="BO22" s="467"/>
      <c r="BP22" s="467"/>
      <c r="BQ22" s="467"/>
      <c r="BR22" s="467"/>
      <c r="BS22" s="467"/>
      <c r="BT22" s="467"/>
      <c r="BU22" s="467"/>
      <c r="BV22" s="468"/>
      <c r="BW22" s="466" t="s">
        <v>25</v>
      </c>
      <c r="BX22" s="467"/>
      <c r="BY22" s="467"/>
      <c r="BZ22" s="467"/>
      <c r="CA22" s="467"/>
      <c r="CB22" s="467"/>
      <c r="CC22" s="467"/>
      <c r="CD22" s="467"/>
      <c r="CE22" s="467"/>
      <c r="CF22" s="467"/>
      <c r="CG22" s="467"/>
      <c r="CH22" s="467"/>
      <c r="CI22" s="467"/>
      <c r="CJ22" s="467"/>
      <c r="CK22" s="467"/>
      <c r="CL22" s="468"/>
      <c r="CM22" s="466" t="s">
        <v>24</v>
      </c>
      <c r="CN22" s="467"/>
      <c r="CO22" s="467"/>
      <c r="CP22" s="467"/>
      <c r="CQ22" s="467"/>
      <c r="CR22" s="467"/>
      <c r="CS22" s="467"/>
      <c r="CT22" s="467"/>
      <c r="CU22" s="467"/>
      <c r="CV22" s="467"/>
      <c r="CW22" s="467"/>
      <c r="CX22" s="467"/>
      <c r="CY22" s="467"/>
      <c r="CZ22" s="467"/>
      <c r="DA22" s="468"/>
    </row>
    <row r="23" spans="1:105" s="60" customFormat="1" ht="12.75" x14ac:dyDescent="0.2">
      <c r="A23" s="472">
        <v>1</v>
      </c>
      <c r="B23" s="472"/>
      <c r="C23" s="472"/>
      <c r="D23" s="472"/>
      <c r="E23" s="472"/>
      <c r="F23" s="472"/>
      <c r="G23" s="472">
        <v>2</v>
      </c>
      <c r="H23" s="472"/>
      <c r="I23" s="472"/>
      <c r="J23" s="472"/>
      <c r="K23" s="472"/>
      <c r="L23" s="472"/>
      <c r="M23" s="472"/>
      <c r="N23" s="472"/>
      <c r="O23" s="472"/>
      <c r="P23" s="472"/>
      <c r="Q23" s="472"/>
      <c r="R23" s="472"/>
      <c r="S23" s="472"/>
      <c r="T23" s="472"/>
      <c r="U23" s="472"/>
      <c r="V23" s="472"/>
      <c r="W23" s="472"/>
      <c r="X23" s="472"/>
      <c r="Y23" s="472"/>
      <c r="Z23" s="472"/>
      <c r="AA23" s="472"/>
      <c r="AB23" s="472"/>
      <c r="AC23" s="472"/>
      <c r="AD23" s="472"/>
      <c r="AE23" s="472"/>
      <c r="AF23" s="472"/>
      <c r="AG23" s="472"/>
      <c r="AH23" s="472"/>
      <c r="AI23" s="472"/>
      <c r="AJ23" s="472"/>
      <c r="AK23" s="472"/>
      <c r="AL23" s="472"/>
      <c r="AM23" s="472"/>
      <c r="AN23" s="472"/>
      <c r="AO23" s="472"/>
      <c r="AP23" s="472"/>
      <c r="AQ23" s="472"/>
      <c r="AR23" s="472"/>
      <c r="AS23" s="472"/>
      <c r="AT23" s="472"/>
      <c r="AU23" s="472"/>
      <c r="AV23" s="472"/>
      <c r="AW23" s="472"/>
      <c r="AX23" s="472"/>
      <c r="AY23" s="472"/>
      <c r="AZ23" s="472"/>
      <c r="BA23" s="472"/>
      <c r="BB23" s="472"/>
      <c r="BC23" s="472"/>
      <c r="BD23" s="472"/>
      <c r="BE23" s="472"/>
      <c r="BF23" s="472"/>
      <c r="BG23" s="472"/>
      <c r="BH23" s="472"/>
      <c r="BI23" s="472"/>
      <c r="BJ23" s="472"/>
      <c r="BK23" s="472"/>
      <c r="BL23" s="472"/>
      <c r="BM23" s="472"/>
      <c r="BN23" s="472"/>
      <c r="BO23" s="472"/>
      <c r="BP23" s="472"/>
      <c r="BQ23" s="472"/>
      <c r="BR23" s="472"/>
      <c r="BS23" s="472"/>
      <c r="BT23" s="472"/>
      <c r="BU23" s="472"/>
      <c r="BV23" s="472"/>
      <c r="BW23" s="472">
        <v>3</v>
      </c>
      <c r="BX23" s="472"/>
      <c r="BY23" s="472"/>
      <c r="BZ23" s="472"/>
      <c r="CA23" s="472"/>
      <c r="CB23" s="472"/>
      <c r="CC23" s="472"/>
      <c r="CD23" s="472"/>
      <c r="CE23" s="472"/>
      <c r="CF23" s="472"/>
      <c r="CG23" s="472"/>
      <c r="CH23" s="472"/>
      <c r="CI23" s="472"/>
      <c r="CJ23" s="472"/>
      <c r="CK23" s="472"/>
      <c r="CL23" s="472"/>
      <c r="CM23" s="472">
        <v>4</v>
      </c>
      <c r="CN23" s="472"/>
      <c r="CO23" s="472"/>
      <c r="CP23" s="472"/>
      <c r="CQ23" s="472"/>
      <c r="CR23" s="472"/>
      <c r="CS23" s="472"/>
      <c r="CT23" s="472"/>
      <c r="CU23" s="472"/>
      <c r="CV23" s="472"/>
      <c r="CW23" s="472"/>
      <c r="CX23" s="472"/>
      <c r="CY23" s="472"/>
      <c r="CZ23" s="472"/>
      <c r="DA23" s="472"/>
    </row>
    <row r="24" spans="1:105" ht="15" customHeight="1" x14ac:dyDescent="0.25">
      <c r="A24" s="411" t="s">
        <v>26</v>
      </c>
      <c r="B24" s="411"/>
      <c r="C24" s="411"/>
      <c r="D24" s="411"/>
      <c r="E24" s="411"/>
      <c r="F24" s="411"/>
      <c r="G24" s="8"/>
      <c r="H24" s="553" t="s">
        <v>37</v>
      </c>
      <c r="I24" s="553"/>
      <c r="J24" s="553"/>
      <c r="K24" s="553"/>
      <c r="L24" s="553"/>
      <c r="M24" s="553"/>
      <c r="N24" s="553"/>
      <c r="O24" s="553"/>
      <c r="P24" s="553"/>
      <c r="Q24" s="553"/>
      <c r="R24" s="553"/>
      <c r="S24" s="553"/>
      <c r="T24" s="553"/>
      <c r="U24" s="553"/>
      <c r="V24" s="553"/>
      <c r="W24" s="553"/>
      <c r="X24" s="553"/>
      <c r="Y24" s="553"/>
      <c r="Z24" s="553"/>
      <c r="AA24" s="553"/>
      <c r="AB24" s="553"/>
      <c r="AC24" s="553"/>
      <c r="AD24" s="553"/>
      <c r="AE24" s="553"/>
      <c r="AF24" s="553"/>
      <c r="AG24" s="553"/>
      <c r="AH24" s="553"/>
      <c r="AI24" s="553"/>
      <c r="AJ24" s="553"/>
      <c r="AK24" s="553"/>
      <c r="AL24" s="553"/>
      <c r="AM24" s="553"/>
      <c r="AN24" s="553"/>
      <c r="AO24" s="553"/>
      <c r="AP24" s="553"/>
      <c r="AQ24" s="553"/>
      <c r="AR24" s="553"/>
      <c r="AS24" s="553"/>
      <c r="AT24" s="553"/>
      <c r="AU24" s="553"/>
      <c r="AV24" s="553"/>
      <c r="AW24" s="553"/>
      <c r="AX24" s="553"/>
      <c r="AY24" s="553"/>
      <c r="AZ24" s="553"/>
      <c r="BA24" s="553"/>
      <c r="BB24" s="553"/>
      <c r="BC24" s="553"/>
      <c r="BD24" s="553"/>
      <c r="BE24" s="553"/>
      <c r="BF24" s="553"/>
      <c r="BG24" s="553"/>
      <c r="BH24" s="553"/>
      <c r="BI24" s="553"/>
      <c r="BJ24" s="553"/>
      <c r="BK24" s="553"/>
      <c r="BL24" s="553"/>
      <c r="BM24" s="553"/>
      <c r="BN24" s="553"/>
      <c r="BO24" s="553"/>
      <c r="BP24" s="553"/>
      <c r="BQ24" s="553"/>
      <c r="BR24" s="553"/>
      <c r="BS24" s="553"/>
      <c r="BT24" s="553"/>
      <c r="BU24" s="553"/>
      <c r="BV24" s="554"/>
      <c r="BW24" s="551" t="s">
        <v>8</v>
      </c>
      <c r="BX24" s="551"/>
      <c r="BY24" s="551"/>
      <c r="BZ24" s="551"/>
      <c r="CA24" s="551"/>
      <c r="CB24" s="551"/>
      <c r="CC24" s="551"/>
      <c r="CD24" s="551"/>
      <c r="CE24" s="551"/>
      <c r="CF24" s="551"/>
      <c r="CG24" s="551"/>
      <c r="CH24" s="551"/>
      <c r="CI24" s="551"/>
      <c r="CJ24" s="551"/>
      <c r="CK24" s="551"/>
      <c r="CL24" s="551"/>
      <c r="CM24" s="551">
        <f>CM25</f>
        <v>7820108</v>
      </c>
      <c r="CN24" s="551"/>
      <c r="CO24" s="551"/>
      <c r="CP24" s="551"/>
      <c r="CQ24" s="551"/>
      <c r="CR24" s="551"/>
      <c r="CS24" s="551"/>
      <c r="CT24" s="551"/>
      <c r="CU24" s="551"/>
      <c r="CV24" s="551"/>
      <c r="CW24" s="551"/>
      <c r="CX24" s="551"/>
      <c r="CY24" s="551"/>
      <c r="CZ24" s="551"/>
      <c r="DA24" s="551"/>
    </row>
    <row r="25" spans="1:105" s="60" customFormat="1" ht="12.75" customHeight="1" x14ac:dyDescent="0.2">
      <c r="A25" s="579" t="s">
        <v>27</v>
      </c>
      <c r="B25" s="580"/>
      <c r="C25" s="580"/>
      <c r="D25" s="580"/>
      <c r="E25" s="580"/>
      <c r="F25" s="581"/>
      <c r="G25" s="10"/>
      <c r="H25" s="575" t="s">
        <v>1</v>
      </c>
      <c r="I25" s="575"/>
      <c r="J25" s="575"/>
      <c r="K25" s="575"/>
      <c r="L25" s="575"/>
      <c r="M25" s="575"/>
      <c r="N25" s="575"/>
      <c r="O25" s="575"/>
      <c r="P25" s="575"/>
      <c r="Q25" s="575"/>
      <c r="R25" s="575"/>
      <c r="S25" s="575"/>
      <c r="T25" s="575"/>
      <c r="U25" s="575"/>
      <c r="V25" s="575"/>
      <c r="W25" s="575"/>
      <c r="X25" s="575"/>
      <c r="Y25" s="575"/>
      <c r="Z25" s="575"/>
      <c r="AA25" s="575"/>
      <c r="AB25" s="575"/>
      <c r="AC25" s="575"/>
      <c r="AD25" s="575"/>
      <c r="AE25" s="575"/>
      <c r="AF25" s="575"/>
      <c r="AG25" s="575"/>
      <c r="AH25" s="575"/>
      <c r="AI25" s="575"/>
      <c r="AJ25" s="575"/>
      <c r="AK25" s="575"/>
      <c r="AL25" s="575"/>
      <c r="AM25" s="575"/>
      <c r="AN25" s="575"/>
      <c r="AO25" s="575"/>
      <c r="AP25" s="575"/>
      <c r="AQ25" s="575"/>
      <c r="AR25" s="575"/>
      <c r="AS25" s="575"/>
      <c r="AT25" s="575"/>
      <c r="AU25" s="575"/>
      <c r="AV25" s="575"/>
      <c r="AW25" s="575"/>
      <c r="AX25" s="575"/>
      <c r="AY25" s="575"/>
      <c r="AZ25" s="575"/>
      <c r="BA25" s="575"/>
      <c r="BB25" s="575"/>
      <c r="BC25" s="575"/>
      <c r="BD25" s="575"/>
      <c r="BE25" s="575"/>
      <c r="BF25" s="575"/>
      <c r="BG25" s="575"/>
      <c r="BH25" s="575"/>
      <c r="BI25" s="575"/>
      <c r="BJ25" s="575"/>
      <c r="BK25" s="575"/>
      <c r="BL25" s="575"/>
      <c r="BM25" s="575"/>
      <c r="BN25" s="575"/>
      <c r="BO25" s="575"/>
      <c r="BP25" s="575"/>
      <c r="BQ25" s="575"/>
      <c r="BR25" s="575"/>
      <c r="BS25" s="575"/>
      <c r="BT25" s="575"/>
      <c r="BU25" s="575"/>
      <c r="BV25" s="576"/>
      <c r="BW25" s="414">
        <v>35306000</v>
      </c>
      <c r="BX25" s="414"/>
      <c r="BY25" s="414"/>
      <c r="BZ25" s="414"/>
      <c r="CA25" s="414"/>
      <c r="CB25" s="414"/>
      <c r="CC25" s="414"/>
      <c r="CD25" s="414"/>
      <c r="CE25" s="414"/>
      <c r="CF25" s="414"/>
      <c r="CG25" s="414"/>
      <c r="CH25" s="414"/>
      <c r="CI25" s="414"/>
      <c r="CJ25" s="414"/>
      <c r="CK25" s="414"/>
      <c r="CL25" s="414"/>
      <c r="CM25" s="414">
        <f>BW25*0.22+52788</f>
        <v>7820108</v>
      </c>
      <c r="CN25" s="414"/>
      <c r="CO25" s="414"/>
      <c r="CP25" s="414"/>
      <c r="CQ25" s="414"/>
      <c r="CR25" s="414"/>
      <c r="CS25" s="414"/>
      <c r="CT25" s="414"/>
      <c r="CU25" s="414"/>
      <c r="CV25" s="414"/>
      <c r="CW25" s="414"/>
      <c r="CX25" s="414"/>
      <c r="CY25" s="414"/>
      <c r="CZ25" s="414"/>
      <c r="DA25" s="414"/>
    </row>
    <row r="26" spans="1:105" s="60" customFormat="1" ht="12.75" customHeight="1" x14ac:dyDescent="0.2">
      <c r="A26" s="582"/>
      <c r="B26" s="583"/>
      <c r="C26" s="583"/>
      <c r="D26" s="583"/>
      <c r="E26" s="583"/>
      <c r="F26" s="584"/>
      <c r="G26" s="9"/>
      <c r="H26" s="577" t="s">
        <v>38</v>
      </c>
      <c r="I26" s="577"/>
      <c r="J26" s="577"/>
      <c r="K26" s="577"/>
      <c r="L26" s="577"/>
      <c r="M26" s="577"/>
      <c r="N26" s="577"/>
      <c r="O26" s="577"/>
      <c r="P26" s="577"/>
      <c r="Q26" s="577"/>
      <c r="R26" s="577"/>
      <c r="S26" s="577"/>
      <c r="T26" s="577"/>
      <c r="U26" s="577"/>
      <c r="V26" s="577"/>
      <c r="W26" s="577"/>
      <c r="X26" s="577"/>
      <c r="Y26" s="577"/>
      <c r="Z26" s="577"/>
      <c r="AA26" s="577"/>
      <c r="AB26" s="577"/>
      <c r="AC26" s="577"/>
      <c r="AD26" s="577"/>
      <c r="AE26" s="577"/>
      <c r="AF26" s="577"/>
      <c r="AG26" s="577"/>
      <c r="AH26" s="577"/>
      <c r="AI26" s="577"/>
      <c r="AJ26" s="577"/>
      <c r="AK26" s="577"/>
      <c r="AL26" s="577"/>
      <c r="AM26" s="577"/>
      <c r="AN26" s="577"/>
      <c r="AO26" s="577"/>
      <c r="AP26" s="577"/>
      <c r="AQ26" s="577"/>
      <c r="AR26" s="577"/>
      <c r="AS26" s="577"/>
      <c r="AT26" s="577"/>
      <c r="AU26" s="577"/>
      <c r="AV26" s="577"/>
      <c r="AW26" s="577"/>
      <c r="AX26" s="577"/>
      <c r="AY26" s="577"/>
      <c r="AZ26" s="577"/>
      <c r="BA26" s="577"/>
      <c r="BB26" s="577"/>
      <c r="BC26" s="577"/>
      <c r="BD26" s="577"/>
      <c r="BE26" s="577"/>
      <c r="BF26" s="577"/>
      <c r="BG26" s="577"/>
      <c r="BH26" s="577"/>
      <c r="BI26" s="577"/>
      <c r="BJ26" s="577"/>
      <c r="BK26" s="577"/>
      <c r="BL26" s="577"/>
      <c r="BM26" s="577"/>
      <c r="BN26" s="577"/>
      <c r="BO26" s="577"/>
      <c r="BP26" s="577"/>
      <c r="BQ26" s="577"/>
      <c r="BR26" s="577"/>
      <c r="BS26" s="577"/>
      <c r="BT26" s="577"/>
      <c r="BU26" s="577"/>
      <c r="BV26" s="578"/>
      <c r="BW26" s="414"/>
      <c r="BX26" s="414"/>
      <c r="BY26" s="414"/>
      <c r="BZ26" s="414"/>
      <c r="CA26" s="414"/>
      <c r="CB26" s="414"/>
      <c r="CC26" s="414"/>
      <c r="CD26" s="414"/>
      <c r="CE26" s="414"/>
      <c r="CF26" s="414"/>
      <c r="CG26" s="414"/>
      <c r="CH26" s="414"/>
      <c r="CI26" s="414"/>
      <c r="CJ26" s="414"/>
      <c r="CK26" s="414"/>
      <c r="CL26" s="414"/>
      <c r="CM26" s="414"/>
      <c r="CN26" s="414"/>
      <c r="CO26" s="414"/>
      <c r="CP26" s="414"/>
      <c r="CQ26" s="414"/>
      <c r="CR26" s="414"/>
      <c r="CS26" s="414"/>
      <c r="CT26" s="414"/>
      <c r="CU26" s="414"/>
      <c r="CV26" s="414"/>
      <c r="CW26" s="414"/>
      <c r="CX26" s="414"/>
      <c r="CY26" s="414"/>
      <c r="CZ26" s="414"/>
      <c r="DA26" s="414"/>
    </row>
    <row r="27" spans="1:105" s="60" customFormat="1" ht="13.5" customHeight="1" x14ac:dyDescent="0.2">
      <c r="A27" s="411" t="s">
        <v>28</v>
      </c>
      <c r="B27" s="411"/>
      <c r="C27" s="411"/>
      <c r="D27" s="411"/>
      <c r="E27" s="411"/>
      <c r="F27" s="411"/>
      <c r="G27" s="8"/>
      <c r="H27" s="585" t="s">
        <v>39</v>
      </c>
      <c r="I27" s="585"/>
      <c r="J27" s="585"/>
      <c r="K27" s="585"/>
      <c r="L27" s="585"/>
      <c r="M27" s="585"/>
      <c r="N27" s="585"/>
      <c r="O27" s="585"/>
      <c r="P27" s="585"/>
      <c r="Q27" s="585"/>
      <c r="R27" s="585"/>
      <c r="S27" s="585"/>
      <c r="T27" s="585"/>
      <c r="U27" s="585"/>
      <c r="V27" s="585"/>
      <c r="W27" s="585"/>
      <c r="X27" s="585"/>
      <c r="Y27" s="585"/>
      <c r="Z27" s="585"/>
      <c r="AA27" s="585"/>
      <c r="AB27" s="585"/>
      <c r="AC27" s="585"/>
      <c r="AD27" s="585"/>
      <c r="AE27" s="585"/>
      <c r="AF27" s="585"/>
      <c r="AG27" s="585"/>
      <c r="AH27" s="585"/>
      <c r="AI27" s="585"/>
      <c r="AJ27" s="585"/>
      <c r="AK27" s="585"/>
      <c r="AL27" s="585"/>
      <c r="AM27" s="585"/>
      <c r="AN27" s="585"/>
      <c r="AO27" s="585"/>
      <c r="AP27" s="585"/>
      <c r="AQ27" s="585"/>
      <c r="AR27" s="585"/>
      <c r="AS27" s="585"/>
      <c r="AT27" s="585"/>
      <c r="AU27" s="585"/>
      <c r="AV27" s="585"/>
      <c r="AW27" s="585"/>
      <c r="AX27" s="585"/>
      <c r="AY27" s="585"/>
      <c r="AZ27" s="585"/>
      <c r="BA27" s="585"/>
      <c r="BB27" s="585"/>
      <c r="BC27" s="585"/>
      <c r="BD27" s="585"/>
      <c r="BE27" s="585"/>
      <c r="BF27" s="585"/>
      <c r="BG27" s="585"/>
      <c r="BH27" s="585"/>
      <c r="BI27" s="585"/>
      <c r="BJ27" s="585"/>
      <c r="BK27" s="585"/>
      <c r="BL27" s="585"/>
      <c r="BM27" s="585"/>
      <c r="BN27" s="585"/>
      <c r="BO27" s="585"/>
      <c r="BP27" s="585"/>
      <c r="BQ27" s="585"/>
      <c r="BR27" s="585"/>
      <c r="BS27" s="585"/>
      <c r="BT27" s="585"/>
      <c r="BU27" s="585"/>
      <c r="BV27" s="586"/>
      <c r="BW27" s="551"/>
      <c r="BX27" s="551"/>
      <c r="BY27" s="551"/>
      <c r="BZ27" s="551"/>
      <c r="CA27" s="551"/>
      <c r="CB27" s="551"/>
      <c r="CC27" s="551"/>
      <c r="CD27" s="551"/>
      <c r="CE27" s="551"/>
      <c r="CF27" s="551"/>
      <c r="CG27" s="551"/>
      <c r="CH27" s="551"/>
      <c r="CI27" s="551"/>
      <c r="CJ27" s="551"/>
      <c r="CK27" s="551"/>
      <c r="CL27" s="551"/>
      <c r="CM27" s="551"/>
      <c r="CN27" s="551"/>
      <c r="CO27" s="551"/>
      <c r="CP27" s="551"/>
      <c r="CQ27" s="551"/>
      <c r="CR27" s="551"/>
      <c r="CS27" s="551"/>
      <c r="CT27" s="551"/>
      <c r="CU27" s="551"/>
      <c r="CV27" s="551"/>
      <c r="CW27" s="551"/>
      <c r="CX27" s="551"/>
      <c r="CY27" s="551"/>
      <c r="CZ27" s="551"/>
      <c r="DA27" s="551"/>
    </row>
    <row r="28" spans="1:105" s="60" customFormat="1" ht="26.25" customHeight="1" x14ac:dyDescent="0.2">
      <c r="A28" s="411" t="s">
        <v>29</v>
      </c>
      <c r="B28" s="411"/>
      <c r="C28" s="411"/>
      <c r="D28" s="411"/>
      <c r="E28" s="411"/>
      <c r="F28" s="411"/>
      <c r="G28" s="8"/>
      <c r="H28" s="585" t="s">
        <v>40</v>
      </c>
      <c r="I28" s="585"/>
      <c r="J28" s="585"/>
      <c r="K28" s="585"/>
      <c r="L28" s="585"/>
      <c r="M28" s="585"/>
      <c r="N28" s="585"/>
      <c r="O28" s="585"/>
      <c r="P28" s="585"/>
      <c r="Q28" s="585"/>
      <c r="R28" s="585"/>
      <c r="S28" s="585"/>
      <c r="T28" s="585"/>
      <c r="U28" s="585"/>
      <c r="V28" s="585"/>
      <c r="W28" s="585"/>
      <c r="X28" s="585"/>
      <c r="Y28" s="585"/>
      <c r="Z28" s="585"/>
      <c r="AA28" s="585"/>
      <c r="AB28" s="585"/>
      <c r="AC28" s="585"/>
      <c r="AD28" s="585"/>
      <c r="AE28" s="585"/>
      <c r="AF28" s="585"/>
      <c r="AG28" s="585"/>
      <c r="AH28" s="585"/>
      <c r="AI28" s="585"/>
      <c r="AJ28" s="585"/>
      <c r="AK28" s="585"/>
      <c r="AL28" s="585"/>
      <c r="AM28" s="585"/>
      <c r="AN28" s="585"/>
      <c r="AO28" s="585"/>
      <c r="AP28" s="585"/>
      <c r="AQ28" s="585"/>
      <c r="AR28" s="585"/>
      <c r="AS28" s="585"/>
      <c r="AT28" s="585"/>
      <c r="AU28" s="585"/>
      <c r="AV28" s="585"/>
      <c r="AW28" s="585"/>
      <c r="AX28" s="585"/>
      <c r="AY28" s="585"/>
      <c r="AZ28" s="585"/>
      <c r="BA28" s="585"/>
      <c r="BB28" s="585"/>
      <c r="BC28" s="585"/>
      <c r="BD28" s="585"/>
      <c r="BE28" s="585"/>
      <c r="BF28" s="585"/>
      <c r="BG28" s="585"/>
      <c r="BH28" s="585"/>
      <c r="BI28" s="585"/>
      <c r="BJ28" s="585"/>
      <c r="BK28" s="585"/>
      <c r="BL28" s="585"/>
      <c r="BM28" s="585"/>
      <c r="BN28" s="585"/>
      <c r="BO28" s="585"/>
      <c r="BP28" s="585"/>
      <c r="BQ28" s="585"/>
      <c r="BR28" s="585"/>
      <c r="BS28" s="585"/>
      <c r="BT28" s="585"/>
      <c r="BU28" s="585"/>
      <c r="BV28" s="586"/>
      <c r="BW28" s="551"/>
      <c r="BX28" s="551"/>
      <c r="BY28" s="551"/>
      <c r="BZ28" s="551"/>
      <c r="CA28" s="551"/>
      <c r="CB28" s="551"/>
      <c r="CC28" s="551"/>
      <c r="CD28" s="551"/>
      <c r="CE28" s="551"/>
      <c r="CF28" s="551"/>
      <c r="CG28" s="551"/>
      <c r="CH28" s="551"/>
      <c r="CI28" s="551"/>
      <c r="CJ28" s="551"/>
      <c r="CK28" s="551"/>
      <c r="CL28" s="551"/>
      <c r="CM28" s="551"/>
      <c r="CN28" s="551"/>
      <c r="CO28" s="551"/>
      <c r="CP28" s="551"/>
      <c r="CQ28" s="551"/>
      <c r="CR28" s="551"/>
      <c r="CS28" s="551"/>
      <c r="CT28" s="551"/>
      <c r="CU28" s="551"/>
      <c r="CV28" s="551"/>
      <c r="CW28" s="551"/>
      <c r="CX28" s="551"/>
      <c r="CY28" s="551"/>
      <c r="CZ28" s="551"/>
      <c r="DA28" s="551"/>
    </row>
    <row r="29" spans="1:105" s="60" customFormat="1" ht="26.25" customHeight="1" x14ac:dyDescent="0.2">
      <c r="A29" s="411" t="s">
        <v>30</v>
      </c>
      <c r="B29" s="411"/>
      <c r="C29" s="411"/>
      <c r="D29" s="411"/>
      <c r="E29" s="411"/>
      <c r="F29" s="411"/>
      <c r="G29" s="8"/>
      <c r="H29" s="553" t="s">
        <v>41</v>
      </c>
      <c r="I29" s="553"/>
      <c r="J29" s="553"/>
      <c r="K29" s="553"/>
      <c r="L29" s="553"/>
      <c r="M29" s="553"/>
      <c r="N29" s="553"/>
      <c r="O29" s="553"/>
      <c r="P29" s="553"/>
      <c r="Q29" s="553"/>
      <c r="R29" s="553"/>
      <c r="S29" s="553"/>
      <c r="T29" s="553"/>
      <c r="U29" s="553"/>
      <c r="V29" s="553"/>
      <c r="W29" s="553"/>
      <c r="X29" s="553"/>
      <c r="Y29" s="553"/>
      <c r="Z29" s="553"/>
      <c r="AA29" s="553"/>
      <c r="AB29" s="553"/>
      <c r="AC29" s="553"/>
      <c r="AD29" s="553"/>
      <c r="AE29" s="553"/>
      <c r="AF29" s="553"/>
      <c r="AG29" s="553"/>
      <c r="AH29" s="553"/>
      <c r="AI29" s="553"/>
      <c r="AJ29" s="553"/>
      <c r="AK29" s="553"/>
      <c r="AL29" s="553"/>
      <c r="AM29" s="553"/>
      <c r="AN29" s="553"/>
      <c r="AO29" s="553"/>
      <c r="AP29" s="553"/>
      <c r="AQ29" s="553"/>
      <c r="AR29" s="553"/>
      <c r="AS29" s="553"/>
      <c r="AT29" s="553"/>
      <c r="AU29" s="553"/>
      <c r="AV29" s="553"/>
      <c r="AW29" s="553"/>
      <c r="AX29" s="553"/>
      <c r="AY29" s="553"/>
      <c r="AZ29" s="553"/>
      <c r="BA29" s="553"/>
      <c r="BB29" s="553"/>
      <c r="BC29" s="553"/>
      <c r="BD29" s="553"/>
      <c r="BE29" s="553"/>
      <c r="BF29" s="553"/>
      <c r="BG29" s="553"/>
      <c r="BH29" s="553"/>
      <c r="BI29" s="553"/>
      <c r="BJ29" s="553"/>
      <c r="BK29" s="553"/>
      <c r="BL29" s="553"/>
      <c r="BM29" s="553"/>
      <c r="BN29" s="553"/>
      <c r="BO29" s="553"/>
      <c r="BP29" s="553"/>
      <c r="BQ29" s="553"/>
      <c r="BR29" s="553"/>
      <c r="BS29" s="553"/>
      <c r="BT29" s="553"/>
      <c r="BU29" s="553"/>
      <c r="BV29" s="554"/>
      <c r="BW29" s="551" t="s">
        <v>8</v>
      </c>
      <c r="BX29" s="551"/>
      <c r="BY29" s="551"/>
      <c r="BZ29" s="551"/>
      <c r="CA29" s="551"/>
      <c r="CB29" s="551"/>
      <c r="CC29" s="551"/>
      <c r="CD29" s="551"/>
      <c r="CE29" s="551"/>
      <c r="CF29" s="551"/>
      <c r="CG29" s="551"/>
      <c r="CH29" s="551"/>
      <c r="CI29" s="551"/>
      <c r="CJ29" s="551"/>
      <c r="CK29" s="551"/>
      <c r="CL29" s="551"/>
      <c r="CM29" s="551">
        <f>CM30+CM32</f>
        <v>1094486</v>
      </c>
      <c r="CN29" s="551"/>
      <c r="CO29" s="551"/>
      <c r="CP29" s="551"/>
      <c r="CQ29" s="551"/>
      <c r="CR29" s="551"/>
      <c r="CS29" s="551"/>
      <c r="CT29" s="551"/>
      <c r="CU29" s="551"/>
      <c r="CV29" s="551"/>
      <c r="CW29" s="551"/>
      <c r="CX29" s="551"/>
      <c r="CY29" s="551"/>
      <c r="CZ29" s="551"/>
      <c r="DA29" s="551"/>
    </row>
    <row r="30" spans="1:105" s="60" customFormat="1" ht="12.75" customHeight="1" x14ac:dyDescent="0.2">
      <c r="A30" s="579" t="s">
        <v>31</v>
      </c>
      <c r="B30" s="580"/>
      <c r="C30" s="580"/>
      <c r="D30" s="580"/>
      <c r="E30" s="580"/>
      <c r="F30" s="581"/>
      <c r="G30" s="10"/>
      <c r="H30" s="575" t="s">
        <v>1</v>
      </c>
      <c r="I30" s="575"/>
      <c r="J30" s="575"/>
      <c r="K30" s="575"/>
      <c r="L30" s="575"/>
      <c r="M30" s="575"/>
      <c r="N30" s="575"/>
      <c r="O30" s="575"/>
      <c r="P30" s="575"/>
      <c r="Q30" s="575"/>
      <c r="R30" s="575"/>
      <c r="S30" s="575"/>
      <c r="T30" s="575"/>
      <c r="U30" s="575"/>
      <c r="V30" s="575"/>
      <c r="W30" s="575"/>
      <c r="X30" s="575"/>
      <c r="Y30" s="575"/>
      <c r="Z30" s="575"/>
      <c r="AA30" s="575"/>
      <c r="AB30" s="575"/>
      <c r="AC30" s="575"/>
      <c r="AD30" s="575"/>
      <c r="AE30" s="575"/>
      <c r="AF30" s="575"/>
      <c r="AG30" s="575"/>
      <c r="AH30" s="575"/>
      <c r="AI30" s="575"/>
      <c r="AJ30" s="575"/>
      <c r="AK30" s="575"/>
      <c r="AL30" s="575"/>
      <c r="AM30" s="575"/>
      <c r="AN30" s="575"/>
      <c r="AO30" s="575"/>
      <c r="AP30" s="575"/>
      <c r="AQ30" s="575"/>
      <c r="AR30" s="575"/>
      <c r="AS30" s="575"/>
      <c r="AT30" s="575"/>
      <c r="AU30" s="575"/>
      <c r="AV30" s="575"/>
      <c r="AW30" s="575"/>
      <c r="AX30" s="575"/>
      <c r="AY30" s="575"/>
      <c r="AZ30" s="575"/>
      <c r="BA30" s="575"/>
      <c r="BB30" s="575"/>
      <c r="BC30" s="575"/>
      <c r="BD30" s="575"/>
      <c r="BE30" s="575"/>
      <c r="BF30" s="575"/>
      <c r="BG30" s="575"/>
      <c r="BH30" s="575"/>
      <c r="BI30" s="575"/>
      <c r="BJ30" s="575"/>
      <c r="BK30" s="575"/>
      <c r="BL30" s="575"/>
      <c r="BM30" s="575"/>
      <c r="BN30" s="575"/>
      <c r="BO30" s="575"/>
      <c r="BP30" s="575"/>
      <c r="BQ30" s="575"/>
      <c r="BR30" s="575"/>
      <c r="BS30" s="575"/>
      <c r="BT30" s="575"/>
      <c r="BU30" s="575"/>
      <c r="BV30" s="576"/>
      <c r="BW30" s="414">
        <v>35306000</v>
      </c>
      <c r="BX30" s="414"/>
      <c r="BY30" s="414"/>
      <c r="BZ30" s="414"/>
      <c r="CA30" s="414"/>
      <c r="CB30" s="414"/>
      <c r="CC30" s="414"/>
      <c r="CD30" s="414"/>
      <c r="CE30" s="414"/>
      <c r="CF30" s="414"/>
      <c r="CG30" s="414"/>
      <c r="CH30" s="414"/>
      <c r="CI30" s="414"/>
      <c r="CJ30" s="414"/>
      <c r="CK30" s="414"/>
      <c r="CL30" s="414"/>
      <c r="CM30" s="414">
        <f>BW30*0.029</f>
        <v>1023874</v>
      </c>
      <c r="CN30" s="414"/>
      <c r="CO30" s="414"/>
      <c r="CP30" s="414"/>
      <c r="CQ30" s="414"/>
      <c r="CR30" s="414"/>
      <c r="CS30" s="414"/>
      <c r="CT30" s="414"/>
      <c r="CU30" s="414"/>
      <c r="CV30" s="414"/>
      <c r="CW30" s="414"/>
      <c r="CX30" s="414"/>
      <c r="CY30" s="414"/>
      <c r="CZ30" s="414"/>
      <c r="DA30" s="414"/>
    </row>
    <row r="31" spans="1:105" s="60" customFormat="1" ht="25.5" customHeight="1" x14ac:dyDescent="0.2">
      <c r="A31" s="582"/>
      <c r="B31" s="583"/>
      <c r="C31" s="583"/>
      <c r="D31" s="583"/>
      <c r="E31" s="583"/>
      <c r="F31" s="584"/>
      <c r="G31" s="9"/>
      <c r="H31" s="577" t="s">
        <v>42</v>
      </c>
      <c r="I31" s="577"/>
      <c r="J31" s="577"/>
      <c r="K31" s="577"/>
      <c r="L31" s="577"/>
      <c r="M31" s="577"/>
      <c r="N31" s="577"/>
      <c r="O31" s="577"/>
      <c r="P31" s="577"/>
      <c r="Q31" s="577"/>
      <c r="R31" s="577"/>
      <c r="S31" s="577"/>
      <c r="T31" s="577"/>
      <c r="U31" s="577"/>
      <c r="V31" s="577"/>
      <c r="W31" s="577"/>
      <c r="X31" s="577"/>
      <c r="Y31" s="577"/>
      <c r="Z31" s="577"/>
      <c r="AA31" s="577"/>
      <c r="AB31" s="577"/>
      <c r="AC31" s="577"/>
      <c r="AD31" s="577"/>
      <c r="AE31" s="577"/>
      <c r="AF31" s="577"/>
      <c r="AG31" s="577"/>
      <c r="AH31" s="577"/>
      <c r="AI31" s="577"/>
      <c r="AJ31" s="577"/>
      <c r="AK31" s="577"/>
      <c r="AL31" s="577"/>
      <c r="AM31" s="577"/>
      <c r="AN31" s="577"/>
      <c r="AO31" s="577"/>
      <c r="AP31" s="577"/>
      <c r="AQ31" s="577"/>
      <c r="AR31" s="577"/>
      <c r="AS31" s="577"/>
      <c r="AT31" s="577"/>
      <c r="AU31" s="577"/>
      <c r="AV31" s="577"/>
      <c r="AW31" s="577"/>
      <c r="AX31" s="577"/>
      <c r="AY31" s="577"/>
      <c r="AZ31" s="577"/>
      <c r="BA31" s="577"/>
      <c r="BB31" s="577"/>
      <c r="BC31" s="577"/>
      <c r="BD31" s="577"/>
      <c r="BE31" s="577"/>
      <c r="BF31" s="577"/>
      <c r="BG31" s="577"/>
      <c r="BH31" s="577"/>
      <c r="BI31" s="577"/>
      <c r="BJ31" s="577"/>
      <c r="BK31" s="577"/>
      <c r="BL31" s="577"/>
      <c r="BM31" s="577"/>
      <c r="BN31" s="577"/>
      <c r="BO31" s="577"/>
      <c r="BP31" s="577"/>
      <c r="BQ31" s="577"/>
      <c r="BR31" s="577"/>
      <c r="BS31" s="577"/>
      <c r="BT31" s="577"/>
      <c r="BU31" s="577"/>
      <c r="BV31" s="578"/>
      <c r="BW31" s="414"/>
      <c r="BX31" s="414"/>
      <c r="BY31" s="414"/>
      <c r="BZ31" s="414"/>
      <c r="CA31" s="414"/>
      <c r="CB31" s="414"/>
      <c r="CC31" s="414"/>
      <c r="CD31" s="414"/>
      <c r="CE31" s="414"/>
      <c r="CF31" s="414"/>
      <c r="CG31" s="414"/>
      <c r="CH31" s="414"/>
      <c r="CI31" s="414"/>
      <c r="CJ31" s="414"/>
      <c r="CK31" s="414"/>
      <c r="CL31" s="414"/>
      <c r="CM31" s="414"/>
      <c r="CN31" s="414"/>
      <c r="CO31" s="414"/>
      <c r="CP31" s="414"/>
      <c r="CQ31" s="414"/>
      <c r="CR31" s="414"/>
      <c r="CS31" s="414"/>
      <c r="CT31" s="414"/>
      <c r="CU31" s="414"/>
      <c r="CV31" s="414"/>
      <c r="CW31" s="414"/>
      <c r="CX31" s="414"/>
      <c r="CY31" s="414"/>
      <c r="CZ31" s="414"/>
      <c r="DA31" s="414"/>
    </row>
    <row r="32" spans="1:105" s="60" customFormat="1" ht="26.25" customHeight="1" x14ac:dyDescent="0.2">
      <c r="A32" s="411" t="s">
        <v>32</v>
      </c>
      <c r="B32" s="411"/>
      <c r="C32" s="411"/>
      <c r="D32" s="411"/>
      <c r="E32" s="411"/>
      <c r="F32" s="411"/>
      <c r="G32" s="8"/>
      <c r="H32" s="585" t="s">
        <v>43</v>
      </c>
      <c r="I32" s="585"/>
      <c r="J32" s="585"/>
      <c r="K32" s="585"/>
      <c r="L32" s="585"/>
      <c r="M32" s="585"/>
      <c r="N32" s="585"/>
      <c r="O32" s="585"/>
      <c r="P32" s="585"/>
      <c r="Q32" s="585"/>
      <c r="R32" s="585"/>
      <c r="S32" s="585"/>
      <c r="T32" s="585"/>
      <c r="U32" s="585"/>
      <c r="V32" s="585"/>
      <c r="W32" s="585"/>
      <c r="X32" s="585"/>
      <c r="Y32" s="585"/>
      <c r="Z32" s="585"/>
      <c r="AA32" s="585"/>
      <c r="AB32" s="585"/>
      <c r="AC32" s="585"/>
      <c r="AD32" s="585"/>
      <c r="AE32" s="585"/>
      <c r="AF32" s="585"/>
      <c r="AG32" s="585"/>
      <c r="AH32" s="585"/>
      <c r="AI32" s="585"/>
      <c r="AJ32" s="585"/>
      <c r="AK32" s="585"/>
      <c r="AL32" s="585"/>
      <c r="AM32" s="585"/>
      <c r="AN32" s="585"/>
      <c r="AO32" s="585"/>
      <c r="AP32" s="585"/>
      <c r="AQ32" s="585"/>
      <c r="AR32" s="585"/>
      <c r="AS32" s="585"/>
      <c r="AT32" s="585"/>
      <c r="AU32" s="585"/>
      <c r="AV32" s="585"/>
      <c r="AW32" s="585"/>
      <c r="AX32" s="585"/>
      <c r="AY32" s="585"/>
      <c r="AZ32" s="585"/>
      <c r="BA32" s="585"/>
      <c r="BB32" s="585"/>
      <c r="BC32" s="585"/>
      <c r="BD32" s="585"/>
      <c r="BE32" s="585"/>
      <c r="BF32" s="585"/>
      <c r="BG32" s="585"/>
      <c r="BH32" s="585"/>
      <c r="BI32" s="585"/>
      <c r="BJ32" s="585"/>
      <c r="BK32" s="585"/>
      <c r="BL32" s="585"/>
      <c r="BM32" s="585"/>
      <c r="BN32" s="585"/>
      <c r="BO32" s="585"/>
      <c r="BP32" s="585"/>
      <c r="BQ32" s="585"/>
      <c r="BR32" s="585"/>
      <c r="BS32" s="585"/>
      <c r="BT32" s="585"/>
      <c r="BU32" s="585"/>
      <c r="BV32" s="586"/>
      <c r="BW32" s="414">
        <v>35306000</v>
      </c>
      <c r="BX32" s="414"/>
      <c r="BY32" s="414"/>
      <c r="BZ32" s="414"/>
      <c r="CA32" s="414"/>
      <c r="CB32" s="414"/>
      <c r="CC32" s="414"/>
      <c r="CD32" s="414"/>
      <c r="CE32" s="414"/>
      <c r="CF32" s="414"/>
      <c r="CG32" s="414"/>
      <c r="CH32" s="414"/>
      <c r="CI32" s="414"/>
      <c r="CJ32" s="414"/>
      <c r="CK32" s="414"/>
      <c r="CL32" s="414"/>
      <c r="CM32" s="414">
        <f>BW32*0.002</f>
        <v>70612</v>
      </c>
      <c r="CN32" s="414"/>
      <c r="CO32" s="414"/>
      <c r="CP32" s="414"/>
      <c r="CQ32" s="414"/>
      <c r="CR32" s="414"/>
      <c r="CS32" s="414"/>
      <c r="CT32" s="414"/>
      <c r="CU32" s="414"/>
      <c r="CV32" s="414"/>
      <c r="CW32" s="414"/>
      <c r="CX32" s="414"/>
      <c r="CY32" s="414"/>
      <c r="CZ32" s="414"/>
      <c r="DA32" s="414"/>
    </row>
    <row r="33" spans="1:105" s="60" customFormat="1" ht="27" customHeight="1" x14ac:dyDescent="0.2">
      <c r="A33" s="411" t="s">
        <v>33</v>
      </c>
      <c r="B33" s="411"/>
      <c r="C33" s="411"/>
      <c r="D33" s="411"/>
      <c r="E33" s="411"/>
      <c r="F33" s="411"/>
      <c r="G33" s="8"/>
      <c r="H33" s="585" t="s">
        <v>44</v>
      </c>
      <c r="I33" s="585"/>
      <c r="J33" s="585"/>
      <c r="K33" s="585"/>
      <c r="L33" s="585"/>
      <c r="M33" s="585"/>
      <c r="N33" s="585"/>
      <c r="O33" s="585"/>
      <c r="P33" s="585"/>
      <c r="Q33" s="585"/>
      <c r="R33" s="585"/>
      <c r="S33" s="585"/>
      <c r="T33" s="585"/>
      <c r="U33" s="585"/>
      <c r="V33" s="585"/>
      <c r="W33" s="585"/>
      <c r="X33" s="585"/>
      <c r="Y33" s="585"/>
      <c r="Z33" s="585"/>
      <c r="AA33" s="585"/>
      <c r="AB33" s="585"/>
      <c r="AC33" s="585"/>
      <c r="AD33" s="585"/>
      <c r="AE33" s="585"/>
      <c r="AF33" s="585"/>
      <c r="AG33" s="585"/>
      <c r="AH33" s="585"/>
      <c r="AI33" s="585"/>
      <c r="AJ33" s="585"/>
      <c r="AK33" s="585"/>
      <c r="AL33" s="585"/>
      <c r="AM33" s="585"/>
      <c r="AN33" s="585"/>
      <c r="AO33" s="585"/>
      <c r="AP33" s="585"/>
      <c r="AQ33" s="585"/>
      <c r="AR33" s="585"/>
      <c r="AS33" s="585"/>
      <c r="AT33" s="585"/>
      <c r="AU33" s="585"/>
      <c r="AV33" s="585"/>
      <c r="AW33" s="585"/>
      <c r="AX33" s="585"/>
      <c r="AY33" s="585"/>
      <c r="AZ33" s="585"/>
      <c r="BA33" s="585"/>
      <c r="BB33" s="585"/>
      <c r="BC33" s="585"/>
      <c r="BD33" s="585"/>
      <c r="BE33" s="585"/>
      <c r="BF33" s="585"/>
      <c r="BG33" s="585"/>
      <c r="BH33" s="585"/>
      <c r="BI33" s="585"/>
      <c r="BJ33" s="585"/>
      <c r="BK33" s="585"/>
      <c r="BL33" s="585"/>
      <c r="BM33" s="585"/>
      <c r="BN33" s="585"/>
      <c r="BO33" s="585"/>
      <c r="BP33" s="585"/>
      <c r="BQ33" s="585"/>
      <c r="BR33" s="585"/>
      <c r="BS33" s="585"/>
      <c r="BT33" s="585"/>
      <c r="BU33" s="585"/>
      <c r="BV33" s="586"/>
      <c r="BW33" s="414"/>
      <c r="BX33" s="414"/>
      <c r="BY33" s="414"/>
      <c r="BZ33" s="414"/>
      <c r="CA33" s="414"/>
      <c r="CB33" s="414"/>
      <c r="CC33" s="414"/>
      <c r="CD33" s="414"/>
      <c r="CE33" s="414"/>
      <c r="CF33" s="414"/>
      <c r="CG33" s="414"/>
      <c r="CH33" s="414"/>
      <c r="CI33" s="414"/>
      <c r="CJ33" s="414"/>
      <c r="CK33" s="414"/>
      <c r="CL33" s="414"/>
      <c r="CM33" s="414"/>
      <c r="CN33" s="414"/>
      <c r="CO33" s="414"/>
      <c r="CP33" s="414"/>
      <c r="CQ33" s="414"/>
      <c r="CR33" s="414"/>
      <c r="CS33" s="414"/>
      <c r="CT33" s="414"/>
      <c r="CU33" s="414"/>
      <c r="CV33" s="414"/>
      <c r="CW33" s="414"/>
      <c r="CX33" s="414"/>
      <c r="CY33" s="414"/>
      <c r="CZ33" s="414"/>
      <c r="DA33" s="414"/>
    </row>
    <row r="34" spans="1:105" s="60" customFormat="1" ht="27" customHeight="1" x14ac:dyDescent="0.2">
      <c r="A34" s="411" t="s">
        <v>34</v>
      </c>
      <c r="B34" s="411"/>
      <c r="C34" s="411"/>
      <c r="D34" s="411"/>
      <c r="E34" s="411"/>
      <c r="F34" s="411"/>
      <c r="G34" s="8"/>
      <c r="H34" s="585" t="s">
        <v>45</v>
      </c>
      <c r="I34" s="585"/>
      <c r="J34" s="585"/>
      <c r="K34" s="585"/>
      <c r="L34" s="585"/>
      <c r="M34" s="585"/>
      <c r="N34" s="585"/>
      <c r="O34" s="585"/>
      <c r="P34" s="585"/>
      <c r="Q34" s="585"/>
      <c r="R34" s="585"/>
      <c r="S34" s="585"/>
      <c r="T34" s="585"/>
      <c r="U34" s="585"/>
      <c r="V34" s="585"/>
      <c r="W34" s="585"/>
      <c r="X34" s="585"/>
      <c r="Y34" s="585"/>
      <c r="Z34" s="585"/>
      <c r="AA34" s="585"/>
      <c r="AB34" s="585"/>
      <c r="AC34" s="585"/>
      <c r="AD34" s="585"/>
      <c r="AE34" s="585"/>
      <c r="AF34" s="585"/>
      <c r="AG34" s="585"/>
      <c r="AH34" s="585"/>
      <c r="AI34" s="585"/>
      <c r="AJ34" s="585"/>
      <c r="AK34" s="585"/>
      <c r="AL34" s="585"/>
      <c r="AM34" s="585"/>
      <c r="AN34" s="585"/>
      <c r="AO34" s="585"/>
      <c r="AP34" s="585"/>
      <c r="AQ34" s="585"/>
      <c r="AR34" s="585"/>
      <c r="AS34" s="585"/>
      <c r="AT34" s="585"/>
      <c r="AU34" s="585"/>
      <c r="AV34" s="585"/>
      <c r="AW34" s="585"/>
      <c r="AX34" s="585"/>
      <c r="AY34" s="585"/>
      <c r="AZ34" s="585"/>
      <c r="BA34" s="585"/>
      <c r="BB34" s="585"/>
      <c r="BC34" s="585"/>
      <c r="BD34" s="585"/>
      <c r="BE34" s="585"/>
      <c r="BF34" s="585"/>
      <c r="BG34" s="585"/>
      <c r="BH34" s="585"/>
      <c r="BI34" s="585"/>
      <c r="BJ34" s="585"/>
      <c r="BK34" s="585"/>
      <c r="BL34" s="585"/>
      <c r="BM34" s="585"/>
      <c r="BN34" s="585"/>
      <c r="BO34" s="585"/>
      <c r="BP34" s="585"/>
      <c r="BQ34" s="585"/>
      <c r="BR34" s="585"/>
      <c r="BS34" s="585"/>
      <c r="BT34" s="585"/>
      <c r="BU34" s="585"/>
      <c r="BV34" s="586"/>
      <c r="BW34" s="414"/>
      <c r="BX34" s="414"/>
      <c r="BY34" s="414"/>
      <c r="BZ34" s="414"/>
      <c r="CA34" s="414"/>
      <c r="CB34" s="414"/>
      <c r="CC34" s="414"/>
      <c r="CD34" s="414"/>
      <c r="CE34" s="414"/>
      <c r="CF34" s="414"/>
      <c r="CG34" s="414"/>
      <c r="CH34" s="414"/>
      <c r="CI34" s="414"/>
      <c r="CJ34" s="414"/>
      <c r="CK34" s="414"/>
      <c r="CL34" s="414"/>
      <c r="CM34" s="414"/>
      <c r="CN34" s="414"/>
      <c r="CO34" s="414"/>
      <c r="CP34" s="414"/>
      <c r="CQ34" s="414"/>
      <c r="CR34" s="414"/>
      <c r="CS34" s="414"/>
      <c r="CT34" s="414"/>
      <c r="CU34" s="414"/>
      <c r="CV34" s="414"/>
      <c r="CW34" s="414"/>
      <c r="CX34" s="414"/>
      <c r="CY34" s="414"/>
      <c r="CZ34" s="414"/>
      <c r="DA34" s="414"/>
    </row>
    <row r="35" spans="1:105" s="60" customFormat="1" ht="27" customHeight="1" x14ac:dyDescent="0.2">
      <c r="A35" s="411" t="s">
        <v>35</v>
      </c>
      <c r="B35" s="411"/>
      <c r="C35" s="411"/>
      <c r="D35" s="411"/>
      <c r="E35" s="411"/>
      <c r="F35" s="411"/>
      <c r="G35" s="8"/>
      <c r="H35" s="585" t="s">
        <v>45</v>
      </c>
      <c r="I35" s="585"/>
      <c r="J35" s="585"/>
      <c r="K35" s="585"/>
      <c r="L35" s="585"/>
      <c r="M35" s="585"/>
      <c r="N35" s="585"/>
      <c r="O35" s="585"/>
      <c r="P35" s="585"/>
      <c r="Q35" s="585"/>
      <c r="R35" s="585"/>
      <c r="S35" s="585"/>
      <c r="T35" s="585"/>
      <c r="U35" s="585"/>
      <c r="V35" s="585"/>
      <c r="W35" s="585"/>
      <c r="X35" s="585"/>
      <c r="Y35" s="585"/>
      <c r="Z35" s="585"/>
      <c r="AA35" s="585"/>
      <c r="AB35" s="585"/>
      <c r="AC35" s="585"/>
      <c r="AD35" s="585"/>
      <c r="AE35" s="585"/>
      <c r="AF35" s="585"/>
      <c r="AG35" s="585"/>
      <c r="AH35" s="585"/>
      <c r="AI35" s="585"/>
      <c r="AJ35" s="585"/>
      <c r="AK35" s="585"/>
      <c r="AL35" s="585"/>
      <c r="AM35" s="585"/>
      <c r="AN35" s="585"/>
      <c r="AO35" s="585"/>
      <c r="AP35" s="585"/>
      <c r="AQ35" s="585"/>
      <c r="AR35" s="585"/>
      <c r="AS35" s="585"/>
      <c r="AT35" s="585"/>
      <c r="AU35" s="585"/>
      <c r="AV35" s="585"/>
      <c r="AW35" s="585"/>
      <c r="AX35" s="585"/>
      <c r="AY35" s="585"/>
      <c r="AZ35" s="585"/>
      <c r="BA35" s="585"/>
      <c r="BB35" s="585"/>
      <c r="BC35" s="585"/>
      <c r="BD35" s="585"/>
      <c r="BE35" s="585"/>
      <c r="BF35" s="585"/>
      <c r="BG35" s="585"/>
      <c r="BH35" s="585"/>
      <c r="BI35" s="585"/>
      <c r="BJ35" s="585"/>
      <c r="BK35" s="585"/>
      <c r="BL35" s="585"/>
      <c r="BM35" s="585"/>
      <c r="BN35" s="585"/>
      <c r="BO35" s="585"/>
      <c r="BP35" s="585"/>
      <c r="BQ35" s="585"/>
      <c r="BR35" s="585"/>
      <c r="BS35" s="585"/>
      <c r="BT35" s="585"/>
      <c r="BU35" s="585"/>
      <c r="BV35" s="586"/>
      <c r="BW35" s="414"/>
      <c r="BX35" s="414"/>
      <c r="BY35" s="414"/>
      <c r="BZ35" s="414"/>
      <c r="CA35" s="414"/>
      <c r="CB35" s="414"/>
      <c r="CC35" s="414"/>
      <c r="CD35" s="414"/>
      <c r="CE35" s="414"/>
      <c r="CF35" s="414"/>
      <c r="CG35" s="414"/>
      <c r="CH35" s="414"/>
      <c r="CI35" s="414"/>
      <c r="CJ35" s="414"/>
      <c r="CK35" s="414"/>
      <c r="CL35" s="414"/>
      <c r="CM35" s="414"/>
      <c r="CN35" s="414"/>
      <c r="CO35" s="414"/>
      <c r="CP35" s="414"/>
      <c r="CQ35" s="414"/>
      <c r="CR35" s="414"/>
      <c r="CS35" s="414"/>
      <c r="CT35" s="414"/>
      <c r="CU35" s="414"/>
      <c r="CV35" s="414"/>
      <c r="CW35" s="414"/>
      <c r="CX35" s="414"/>
      <c r="CY35" s="414"/>
      <c r="CZ35" s="414"/>
      <c r="DA35" s="414"/>
    </row>
    <row r="36" spans="1:105" s="60" customFormat="1" ht="26.25" customHeight="1" x14ac:dyDescent="0.2">
      <c r="A36" s="411" t="s">
        <v>36</v>
      </c>
      <c r="B36" s="411"/>
      <c r="C36" s="411"/>
      <c r="D36" s="411"/>
      <c r="E36" s="411"/>
      <c r="F36" s="411"/>
      <c r="G36" s="8"/>
      <c r="H36" s="553" t="s">
        <v>46</v>
      </c>
      <c r="I36" s="553"/>
      <c r="J36" s="553"/>
      <c r="K36" s="553"/>
      <c r="L36" s="553"/>
      <c r="M36" s="553"/>
      <c r="N36" s="553"/>
      <c r="O36" s="553"/>
      <c r="P36" s="553"/>
      <c r="Q36" s="553"/>
      <c r="R36" s="553"/>
      <c r="S36" s="553"/>
      <c r="T36" s="553"/>
      <c r="U36" s="553"/>
      <c r="V36" s="553"/>
      <c r="W36" s="553"/>
      <c r="X36" s="553"/>
      <c r="Y36" s="553"/>
      <c r="Z36" s="553"/>
      <c r="AA36" s="553"/>
      <c r="AB36" s="553"/>
      <c r="AC36" s="553"/>
      <c r="AD36" s="553"/>
      <c r="AE36" s="553"/>
      <c r="AF36" s="553"/>
      <c r="AG36" s="553"/>
      <c r="AH36" s="553"/>
      <c r="AI36" s="553"/>
      <c r="AJ36" s="553"/>
      <c r="AK36" s="553"/>
      <c r="AL36" s="553"/>
      <c r="AM36" s="553"/>
      <c r="AN36" s="553"/>
      <c r="AO36" s="553"/>
      <c r="AP36" s="553"/>
      <c r="AQ36" s="553"/>
      <c r="AR36" s="553"/>
      <c r="AS36" s="553"/>
      <c r="AT36" s="553"/>
      <c r="AU36" s="553"/>
      <c r="AV36" s="553"/>
      <c r="AW36" s="553"/>
      <c r="AX36" s="553"/>
      <c r="AY36" s="553"/>
      <c r="AZ36" s="553"/>
      <c r="BA36" s="553"/>
      <c r="BB36" s="553"/>
      <c r="BC36" s="553"/>
      <c r="BD36" s="553"/>
      <c r="BE36" s="553"/>
      <c r="BF36" s="553"/>
      <c r="BG36" s="553"/>
      <c r="BH36" s="553"/>
      <c r="BI36" s="553"/>
      <c r="BJ36" s="553"/>
      <c r="BK36" s="553"/>
      <c r="BL36" s="553"/>
      <c r="BM36" s="553"/>
      <c r="BN36" s="553"/>
      <c r="BO36" s="553"/>
      <c r="BP36" s="553"/>
      <c r="BQ36" s="553"/>
      <c r="BR36" s="553"/>
      <c r="BS36" s="553"/>
      <c r="BT36" s="553"/>
      <c r="BU36" s="553"/>
      <c r="BV36" s="554"/>
      <c r="BW36" s="414">
        <v>35306000</v>
      </c>
      <c r="BX36" s="414"/>
      <c r="BY36" s="414"/>
      <c r="BZ36" s="414"/>
      <c r="CA36" s="414"/>
      <c r="CB36" s="414"/>
      <c r="CC36" s="414"/>
      <c r="CD36" s="414"/>
      <c r="CE36" s="414"/>
      <c r="CF36" s="414"/>
      <c r="CG36" s="414"/>
      <c r="CH36" s="414"/>
      <c r="CI36" s="414"/>
      <c r="CJ36" s="414"/>
      <c r="CK36" s="414"/>
      <c r="CL36" s="414"/>
      <c r="CM36" s="415">
        <f>BW36*0.051</f>
        <v>1800606</v>
      </c>
      <c r="CN36" s="416"/>
      <c r="CO36" s="416"/>
      <c r="CP36" s="416"/>
      <c r="CQ36" s="416"/>
      <c r="CR36" s="416"/>
      <c r="CS36" s="416"/>
      <c r="CT36" s="416"/>
      <c r="CU36" s="416"/>
      <c r="CV36" s="416"/>
      <c r="CW36" s="416"/>
      <c r="CX36" s="416"/>
      <c r="CY36" s="416"/>
      <c r="CZ36" s="416"/>
      <c r="DA36" s="417"/>
    </row>
    <row r="37" spans="1:105" s="60" customFormat="1" ht="13.5" customHeight="1" x14ac:dyDescent="0.2">
      <c r="A37" s="411"/>
      <c r="B37" s="411"/>
      <c r="C37" s="411"/>
      <c r="D37" s="411"/>
      <c r="E37" s="411"/>
      <c r="F37" s="411"/>
      <c r="G37" s="590" t="s">
        <v>7</v>
      </c>
      <c r="H37" s="591"/>
      <c r="I37" s="591"/>
      <c r="J37" s="591"/>
      <c r="K37" s="591"/>
      <c r="L37" s="591"/>
      <c r="M37" s="591"/>
      <c r="N37" s="591"/>
      <c r="O37" s="591"/>
      <c r="P37" s="591"/>
      <c r="Q37" s="591"/>
      <c r="R37" s="591"/>
      <c r="S37" s="591"/>
      <c r="T37" s="591"/>
      <c r="U37" s="591"/>
      <c r="V37" s="591"/>
      <c r="W37" s="591"/>
      <c r="X37" s="591"/>
      <c r="Y37" s="591"/>
      <c r="Z37" s="591"/>
      <c r="AA37" s="591"/>
      <c r="AB37" s="591"/>
      <c r="AC37" s="591"/>
      <c r="AD37" s="591"/>
      <c r="AE37" s="591"/>
      <c r="AF37" s="591"/>
      <c r="AG37" s="591"/>
      <c r="AH37" s="591"/>
      <c r="AI37" s="591"/>
      <c r="AJ37" s="591"/>
      <c r="AK37" s="591"/>
      <c r="AL37" s="591"/>
      <c r="AM37" s="591"/>
      <c r="AN37" s="591"/>
      <c r="AO37" s="591"/>
      <c r="AP37" s="591"/>
      <c r="AQ37" s="591"/>
      <c r="AR37" s="591"/>
      <c r="AS37" s="591"/>
      <c r="AT37" s="591"/>
      <c r="AU37" s="591"/>
      <c r="AV37" s="591"/>
      <c r="AW37" s="591"/>
      <c r="AX37" s="591"/>
      <c r="AY37" s="591"/>
      <c r="AZ37" s="591"/>
      <c r="BA37" s="591"/>
      <c r="BB37" s="591"/>
      <c r="BC37" s="591"/>
      <c r="BD37" s="591"/>
      <c r="BE37" s="591"/>
      <c r="BF37" s="591"/>
      <c r="BG37" s="591"/>
      <c r="BH37" s="591"/>
      <c r="BI37" s="591"/>
      <c r="BJ37" s="591"/>
      <c r="BK37" s="591"/>
      <c r="BL37" s="591"/>
      <c r="BM37" s="591"/>
      <c r="BN37" s="591"/>
      <c r="BO37" s="591"/>
      <c r="BP37" s="591"/>
      <c r="BQ37" s="591"/>
      <c r="BR37" s="591"/>
      <c r="BS37" s="591"/>
      <c r="BT37" s="591"/>
      <c r="BU37" s="591"/>
      <c r="BV37" s="592"/>
      <c r="BW37" s="551" t="s">
        <v>8</v>
      </c>
      <c r="BX37" s="551"/>
      <c r="BY37" s="551"/>
      <c r="BZ37" s="551"/>
      <c r="CA37" s="551"/>
      <c r="CB37" s="551"/>
      <c r="CC37" s="551"/>
      <c r="CD37" s="551"/>
      <c r="CE37" s="551"/>
      <c r="CF37" s="551"/>
      <c r="CG37" s="551"/>
      <c r="CH37" s="551"/>
      <c r="CI37" s="551"/>
      <c r="CJ37" s="551"/>
      <c r="CK37" s="551"/>
      <c r="CL37" s="551"/>
      <c r="CM37" s="589">
        <f>CM24+CM29+CM36</f>
        <v>10715200</v>
      </c>
      <c r="CN37" s="589"/>
      <c r="CO37" s="589"/>
      <c r="CP37" s="589"/>
      <c r="CQ37" s="589"/>
      <c r="CR37" s="589"/>
      <c r="CS37" s="589"/>
      <c r="CT37" s="589"/>
      <c r="CU37" s="589"/>
      <c r="CV37" s="589"/>
      <c r="CW37" s="589"/>
      <c r="CX37" s="589"/>
      <c r="CY37" s="589"/>
      <c r="CZ37" s="589"/>
      <c r="DA37" s="589"/>
    </row>
    <row r="38" spans="1:105" ht="3" customHeight="1" x14ac:dyDescent="0.25"/>
    <row r="39" spans="1:105" s="61" customFormat="1" ht="48" customHeight="1" x14ac:dyDescent="0.2">
      <c r="A39" s="587" t="s">
        <v>84</v>
      </c>
      <c r="B39" s="588"/>
      <c r="C39" s="588"/>
      <c r="D39" s="588"/>
      <c r="E39" s="588"/>
      <c r="F39" s="588"/>
      <c r="G39" s="588"/>
      <c r="H39" s="588"/>
      <c r="I39" s="588"/>
      <c r="J39" s="588"/>
      <c r="K39" s="588"/>
      <c r="L39" s="588"/>
      <c r="M39" s="588"/>
      <c r="N39" s="588"/>
      <c r="O39" s="588"/>
      <c r="P39" s="588"/>
      <c r="Q39" s="588"/>
      <c r="R39" s="588"/>
      <c r="S39" s="588"/>
      <c r="T39" s="588"/>
      <c r="U39" s="588"/>
      <c r="V39" s="588"/>
      <c r="W39" s="588"/>
      <c r="X39" s="588"/>
      <c r="Y39" s="588"/>
      <c r="Z39" s="588"/>
      <c r="AA39" s="588"/>
      <c r="AB39" s="588"/>
      <c r="AC39" s="588"/>
      <c r="AD39" s="588"/>
      <c r="AE39" s="588"/>
      <c r="AF39" s="588"/>
      <c r="AG39" s="588"/>
      <c r="AH39" s="588"/>
      <c r="AI39" s="588"/>
      <c r="AJ39" s="588"/>
      <c r="AK39" s="588"/>
      <c r="AL39" s="588"/>
      <c r="AM39" s="588"/>
      <c r="AN39" s="588"/>
      <c r="AO39" s="588"/>
      <c r="AP39" s="588"/>
      <c r="AQ39" s="588"/>
      <c r="AR39" s="588"/>
      <c r="AS39" s="588"/>
      <c r="AT39" s="588"/>
      <c r="AU39" s="588"/>
      <c r="AV39" s="588"/>
      <c r="AW39" s="588"/>
      <c r="AX39" s="588"/>
      <c r="AY39" s="588"/>
      <c r="AZ39" s="588"/>
      <c r="BA39" s="588"/>
      <c r="BB39" s="588"/>
      <c r="BC39" s="588"/>
      <c r="BD39" s="588"/>
      <c r="BE39" s="588"/>
      <c r="BF39" s="588"/>
      <c r="BG39" s="588"/>
      <c r="BH39" s="588"/>
      <c r="BI39" s="588"/>
      <c r="BJ39" s="588"/>
      <c r="BK39" s="588"/>
      <c r="BL39" s="588"/>
      <c r="BM39" s="588"/>
      <c r="BN39" s="588"/>
      <c r="BO39" s="588"/>
      <c r="BP39" s="588"/>
      <c r="BQ39" s="588"/>
      <c r="BR39" s="588"/>
      <c r="BS39" s="588"/>
      <c r="BT39" s="588"/>
      <c r="BU39" s="588"/>
      <c r="BV39" s="588"/>
      <c r="BW39" s="588"/>
      <c r="BX39" s="588"/>
      <c r="BY39" s="588"/>
      <c r="BZ39" s="588"/>
      <c r="CA39" s="588"/>
      <c r="CB39" s="588"/>
      <c r="CC39" s="588"/>
      <c r="CD39" s="588"/>
      <c r="CE39" s="588"/>
      <c r="CF39" s="588"/>
      <c r="CG39" s="588"/>
      <c r="CH39" s="588"/>
      <c r="CI39" s="588"/>
      <c r="CJ39" s="588"/>
      <c r="CK39" s="588"/>
      <c r="CL39" s="588"/>
      <c r="CM39" s="588"/>
      <c r="CN39" s="588"/>
      <c r="CO39" s="588"/>
      <c r="CP39" s="588"/>
      <c r="CQ39" s="588"/>
      <c r="CR39" s="588"/>
      <c r="CS39" s="588"/>
      <c r="CT39" s="588"/>
      <c r="CU39" s="588"/>
      <c r="CV39" s="588"/>
      <c r="CW39" s="588"/>
      <c r="CX39" s="588"/>
      <c r="CY39" s="588"/>
      <c r="CZ39" s="588"/>
      <c r="DA39" s="588"/>
    </row>
    <row r="41" spans="1:105" s="56" customFormat="1" ht="42" customHeight="1" x14ac:dyDescent="0.2">
      <c r="A41" s="430" t="s">
        <v>161</v>
      </c>
      <c r="B41" s="430"/>
      <c r="C41" s="430"/>
      <c r="D41" s="430"/>
      <c r="E41" s="430"/>
      <c r="F41" s="430"/>
      <c r="G41" s="430"/>
      <c r="H41" s="430"/>
      <c r="I41" s="430"/>
      <c r="J41" s="430"/>
      <c r="K41" s="430"/>
      <c r="L41" s="430"/>
      <c r="M41" s="430"/>
      <c r="N41" s="430"/>
      <c r="O41" s="430"/>
      <c r="P41" s="430"/>
      <c r="Q41" s="430"/>
      <c r="R41" s="430"/>
      <c r="S41" s="430"/>
      <c r="T41" s="430"/>
      <c r="U41" s="430"/>
      <c r="V41" s="430"/>
      <c r="W41" s="430"/>
      <c r="X41" s="430"/>
      <c r="Y41" s="430"/>
      <c r="Z41" s="430"/>
      <c r="AA41" s="430"/>
      <c r="AB41" s="430"/>
      <c r="AC41" s="430"/>
      <c r="AD41" s="430"/>
      <c r="AE41" s="430"/>
      <c r="AF41" s="430"/>
      <c r="AG41" s="430"/>
      <c r="AH41" s="430"/>
      <c r="AI41" s="430"/>
      <c r="AJ41" s="430"/>
      <c r="AK41" s="430"/>
      <c r="AL41" s="430"/>
      <c r="AM41" s="430"/>
      <c r="AN41" s="430"/>
      <c r="AO41" s="430"/>
      <c r="AP41" s="430"/>
      <c r="AQ41" s="430"/>
      <c r="AR41" s="430"/>
      <c r="AS41" s="430"/>
      <c r="AT41" s="430"/>
      <c r="AU41" s="430"/>
      <c r="AV41" s="430"/>
      <c r="AW41" s="430"/>
      <c r="AX41" s="430"/>
      <c r="AY41" s="430"/>
      <c r="AZ41" s="430"/>
      <c r="BA41" s="430"/>
      <c r="BB41" s="430"/>
      <c r="BC41" s="430"/>
      <c r="BD41" s="430"/>
      <c r="BE41" s="430"/>
      <c r="BF41" s="430"/>
      <c r="BG41" s="430"/>
      <c r="BH41" s="430"/>
      <c r="BI41" s="430"/>
      <c r="BJ41" s="430"/>
      <c r="BK41" s="430"/>
      <c r="BL41" s="430"/>
      <c r="BM41" s="430"/>
      <c r="BN41" s="430"/>
      <c r="BO41" s="430"/>
      <c r="BP41" s="430"/>
      <c r="BQ41" s="430"/>
      <c r="BR41" s="430"/>
      <c r="BS41" s="430"/>
      <c r="BT41" s="430"/>
      <c r="BU41" s="430"/>
      <c r="BV41" s="430"/>
      <c r="BW41" s="430"/>
      <c r="BX41" s="430"/>
      <c r="BY41" s="430"/>
      <c r="BZ41" s="430"/>
      <c r="CA41" s="430"/>
      <c r="CB41" s="430"/>
      <c r="CC41" s="430"/>
      <c r="CD41" s="430"/>
      <c r="CE41" s="430"/>
      <c r="CF41" s="430"/>
      <c r="CG41" s="430"/>
      <c r="CH41" s="430"/>
      <c r="CI41" s="430"/>
      <c r="CJ41" s="430"/>
      <c r="CK41" s="430"/>
      <c r="CL41" s="430"/>
      <c r="CM41" s="430"/>
      <c r="CN41" s="430"/>
      <c r="CO41" s="430"/>
      <c r="CP41" s="430"/>
      <c r="CQ41" s="430"/>
      <c r="CR41" s="430"/>
      <c r="CS41" s="430"/>
      <c r="CT41" s="430"/>
      <c r="CU41" s="430"/>
      <c r="CV41" s="430"/>
      <c r="CW41" s="430"/>
      <c r="CX41" s="430"/>
      <c r="CY41" s="430"/>
      <c r="CZ41" s="430"/>
      <c r="DA41" s="430"/>
    </row>
    <row r="42" spans="1:105" ht="10.5" customHeight="1" x14ac:dyDescent="0.25"/>
    <row r="43" spans="1:105" s="57" customFormat="1" ht="45" customHeight="1" x14ac:dyDescent="0.2">
      <c r="A43" s="431" t="s">
        <v>0</v>
      </c>
      <c r="B43" s="432"/>
      <c r="C43" s="432"/>
      <c r="D43" s="432"/>
      <c r="E43" s="432"/>
      <c r="F43" s="433"/>
      <c r="G43" s="431" t="s">
        <v>19</v>
      </c>
      <c r="H43" s="432"/>
      <c r="I43" s="432"/>
      <c r="J43" s="432"/>
      <c r="K43" s="432"/>
      <c r="L43" s="432"/>
      <c r="M43" s="432"/>
      <c r="N43" s="432"/>
      <c r="O43" s="432"/>
      <c r="P43" s="432"/>
      <c r="Q43" s="432"/>
      <c r="R43" s="432"/>
      <c r="S43" s="432"/>
      <c r="T43" s="432"/>
      <c r="U43" s="432"/>
      <c r="V43" s="432"/>
      <c r="W43" s="432"/>
      <c r="X43" s="432"/>
      <c r="Y43" s="432"/>
      <c r="Z43" s="432"/>
      <c r="AA43" s="432"/>
      <c r="AB43" s="432"/>
      <c r="AC43" s="432"/>
      <c r="AD43" s="433"/>
      <c r="AE43" s="431" t="s">
        <v>160</v>
      </c>
      <c r="AF43" s="432"/>
      <c r="AG43" s="432"/>
      <c r="AH43" s="432"/>
      <c r="AI43" s="432"/>
      <c r="AJ43" s="432"/>
      <c r="AK43" s="432"/>
      <c r="AL43" s="432"/>
      <c r="AM43" s="432"/>
      <c r="AN43" s="432"/>
      <c r="AO43" s="432"/>
      <c r="AP43" s="432"/>
      <c r="AQ43" s="432"/>
      <c r="AR43" s="432"/>
      <c r="AS43" s="432"/>
      <c r="AT43" s="432"/>
      <c r="AU43" s="432"/>
      <c r="AV43" s="432"/>
      <c r="AW43" s="432"/>
      <c r="AX43" s="432"/>
      <c r="AY43" s="432"/>
      <c r="AZ43" s="432"/>
      <c r="BA43" s="432"/>
      <c r="BB43" s="432"/>
      <c r="BC43" s="433"/>
      <c r="BD43" s="436" t="s">
        <v>82</v>
      </c>
      <c r="BE43" s="437"/>
      <c r="BF43" s="437"/>
      <c r="BG43" s="437"/>
      <c r="BH43" s="437"/>
      <c r="BI43" s="437"/>
      <c r="BJ43" s="437"/>
      <c r="BK43" s="437"/>
      <c r="BL43" s="437"/>
      <c r="BM43" s="437"/>
      <c r="BN43" s="437"/>
      <c r="BO43" s="437"/>
      <c r="BP43" s="437"/>
      <c r="BQ43" s="437"/>
      <c r="BR43" s="437"/>
      <c r="BS43" s="437"/>
      <c r="BT43" s="437"/>
      <c r="BU43" s="437"/>
      <c r="BV43" s="437"/>
      <c r="BW43" s="437"/>
      <c r="BX43" s="437"/>
      <c r="BY43" s="437"/>
      <c r="BZ43" s="437"/>
      <c r="CA43" s="437"/>
      <c r="CB43" s="437"/>
      <c r="CC43" s="437"/>
      <c r="CD43" s="437"/>
      <c r="CE43" s="437"/>
      <c r="CF43" s="437"/>
      <c r="CG43" s="437"/>
      <c r="CH43" s="437"/>
      <c r="CI43" s="438"/>
      <c r="CJ43" s="431" t="s">
        <v>48</v>
      </c>
      <c r="CK43" s="432"/>
      <c r="CL43" s="432"/>
      <c r="CM43" s="432"/>
      <c r="CN43" s="432"/>
      <c r="CO43" s="432"/>
      <c r="CP43" s="432"/>
      <c r="CQ43" s="432"/>
      <c r="CR43" s="432"/>
      <c r="CS43" s="432"/>
      <c r="CT43" s="432"/>
      <c r="CU43" s="432"/>
      <c r="CV43" s="432"/>
      <c r="CW43" s="432"/>
      <c r="CX43" s="432"/>
      <c r="CY43" s="432"/>
      <c r="CZ43" s="432"/>
      <c r="DA43" s="433"/>
    </row>
    <row r="44" spans="1:105" s="58" customFormat="1" ht="12.75" x14ac:dyDescent="0.2">
      <c r="A44" s="429">
        <v>1</v>
      </c>
      <c r="B44" s="429"/>
      <c r="C44" s="429"/>
      <c r="D44" s="429"/>
      <c r="E44" s="429"/>
      <c r="F44" s="429"/>
      <c r="G44" s="429">
        <v>2</v>
      </c>
      <c r="H44" s="429"/>
      <c r="I44" s="429"/>
      <c r="J44" s="429"/>
      <c r="K44" s="429"/>
      <c r="L44" s="429"/>
      <c r="M44" s="429"/>
      <c r="N44" s="429"/>
      <c r="O44" s="429"/>
      <c r="P44" s="429"/>
      <c r="Q44" s="429"/>
      <c r="R44" s="429"/>
      <c r="S44" s="429"/>
      <c r="T44" s="429"/>
      <c r="U44" s="429"/>
      <c r="V44" s="429"/>
      <c r="W44" s="429"/>
      <c r="X44" s="429"/>
      <c r="Y44" s="429"/>
      <c r="Z44" s="429"/>
      <c r="AA44" s="429"/>
      <c r="AB44" s="429"/>
      <c r="AC44" s="429"/>
      <c r="AD44" s="429"/>
      <c r="AE44" s="429">
        <v>3</v>
      </c>
      <c r="AF44" s="429"/>
      <c r="AG44" s="429"/>
      <c r="AH44" s="429"/>
      <c r="AI44" s="429"/>
      <c r="AJ44" s="429"/>
      <c r="AK44" s="429"/>
      <c r="AL44" s="429"/>
      <c r="AM44" s="429"/>
      <c r="AN44" s="429"/>
      <c r="AO44" s="429"/>
      <c r="AP44" s="429"/>
      <c r="AQ44" s="429"/>
      <c r="AR44" s="429"/>
      <c r="AS44" s="429"/>
      <c r="AT44" s="429"/>
      <c r="AU44" s="429"/>
      <c r="AV44" s="429"/>
      <c r="AW44" s="429"/>
      <c r="AX44" s="429"/>
      <c r="AY44" s="429"/>
      <c r="AZ44" s="429"/>
      <c r="BA44" s="429"/>
      <c r="BB44" s="429"/>
      <c r="BC44" s="429"/>
      <c r="BD44" s="439">
        <v>4</v>
      </c>
      <c r="BE44" s="440"/>
      <c r="BF44" s="440"/>
      <c r="BG44" s="440"/>
      <c r="BH44" s="440"/>
      <c r="BI44" s="440"/>
      <c r="BJ44" s="440"/>
      <c r="BK44" s="440"/>
      <c r="BL44" s="440"/>
      <c r="BM44" s="440"/>
      <c r="BN44" s="440"/>
      <c r="BO44" s="440"/>
      <c r="BP44" s="440"/>
      <c r="BQ44" s="440"/>
      <c r="BR44" s="440"/>
      <c r="BS44" s="440"/>
      <c r="BT44" s="440"/>
      <c r="BU44" s="440"/>
      <c r="BV44" s="440"/>
      <c r="BW44" s="440"/>
      <c r="BX44" s="440"/>
      <c r="BY44" s="440"/>
      <c r="BZ44" s="440"/>
      <c r="CA44" s="440"/>
      <c r="CB44" s="440"/>
      <c r="CC44" s="440"/>
      <c r="CD44" s="440"/>
      <c r="CE44" s="440"/>
      <c r="CF44" s="440"/>
      <c r="CG44" s="440"/>
      <c r="CH44" s="440"/>
      <c r="CI44" s="441"/>
      <c r="CJ44" s="429">
        <v>5</v>
      </c>
      <c r="CK44" s="429"/>
      <c r="CL44" s="429"/>
      <c r="CM44" s="429"/>
      <c r="CN44" s="429"/>
      <c r="CO44" s="429"/>
      <c r="CP44" s="429"/>
      <c r="CQ44" s="429"/>
      <c r="CR44" s="429"/>
      <c r="CS44" s="429"/>
      <c r="CT44" s="429"/>
      <c r="CU44" s="429"/>
      <c r="CV44" s="429"/>
      <c r="CW44" s="429"/>
      <c r="CX44" s="429"/>
      <c r="CY44" s="429"/>
      <c r="CZ44" s="429"/>
      <c r="DA44" s="429"/>
    </row>
    <row r="45" spans="1:105" s="59" customFormat="1" ht="15" customHeight="1" x14ac:dyDescent="0.2">
      <c r="A45" s="424" t="s">
        <v>26</v>
      </c>
      <c r="B45" s="424"/>
      <c r="C45" s="424"/>
      <c r="D45" s="424"/>
      <c r="E45" s="424"/>
      <c r="F45" s="424"/>
      <c r="G45" s="412"/>
      <c r="H45" s="412"/>
      <c r="I45" s="412"/>
      <c r="J45" s="412"/>
      <c r="K45" s="412"/>
      <c r="L45" s="412"/>
      <c r="M45" s="412"/>
      <c r="N45" s="412"/>
      <c r="O45" s="412"/>
      <c r="P45" s="412"/>
      <c r="Q45" s="412"/>
      <c r="R45" s="412"/>
      <c r="S45" s="412"/>
      <c r="T45" s="412"/>
      <c r="U45" s="412"/>
      <c r="V45" s="412"/>
      <c r="W45" s="412"/>
      <c r="X45" s="412"/>
      <c r="Y45" s="412"/>
      <c r="Z45" s="412"/>
      <c r="AA45" s="412"/>
      <c r="AB45" s="412"/>
      <c r="AC45" s="412"/>
      <c r="AD45" s="412"/>
      <c r="AE45" s="413"/>
      <c r="AF45" s="413"/>
      <c r="AG45" s="413"/>
      <c r="AH45" s="413"/>
      <c r="AI45" s="413"/>
      <c r="AJ45" s="413"/>
      <c r="AK45" s="413"/>
      <c r="AL45" s="413"/>
      <c r="AM45" s="413"/>
      <c r="AN45" s="413"/>
      <c r="AO45" s="413"/>
      <c r="AP45" s="413"/>
      <c r="AQ45" s="413"/>
      <c r="AR45" s="413"/>
      <c r="AS45" s="413"/>
      <c r="AT45" s="413"/>
      <c r="AU45" s="413"/>
      <c r="AV45" s="413"/>
      <c r="AW45" s="413"/>
      <c r="AX45" s="413"/>
      <c r="AY45" s="413"/>
      <c r="AZ45" s="413"/>
      <c r="BA45" s="413"/>
      <c r="BB45" s="413"/>
      <c r="BC45" s="413"/>
      <c r="BD45" s="475"/>
      <c r="BE45" s="476"/>
      <c r="BF45" s="476"/>
      <c r="BG45" s="476"/>
      <c r="BH45" s="476"/>
      <c r="BI45" s="476"/>
      <c r="BJ45" s="476"/>
      <c r="BK45" s="476"/>
      <c r="BL45" s="476"/>
      <c r="BM45" s="476"/>
      <c r="BN45" s="476"/>
      <c r="BO45" s="476"/>
      <c r="BP45" s="476"/>
      <c r="BQ45" s="476"/>
      <c r="BR45" s="476"/>
      <c r="BS45" s="476"/>
      <c r="BT45" s="476"/>
      <c r="BU45" s="476"/>
      <c r="BV45" s="476"/>
      <c r="BW45" s="476"/>
      <c r="BX45" s="476"/>
      <c r="BY45" s="476"/>
      <c r="BZ45" s="476"/>
      <c r="CA45" s="476"/>
      <c r="CB45" s="476"/>
      <c r="CC45" s="476"/>
      <c r="CD45" s="476"/>
      <c r="CE45" s="476"/>
      <c r="CF45" s="476"/>
      <c r="CG45" s="476"/>
      <c r="CH45" s="476"/>
      <c r="CI45" s="477"/>
      <c r="CJ45" s="414"/>
      <c r="CK45" s="414"/>
      <c r="CL45" s="414"/>
      <c r="CM45" s="414"/>
      <c r="CN45" s="414"/>
      <c r="CO45" s="414"/>
      <c r="CP45" s="414"/>
      <c r="CQ45" s="414"/>
      <c r="CR45" s="414"/>
      <c r="CS45" s="414"/>
      <c r="CT45" s="414"/>
      <c r="CU45" s="414"/>
      <c r="CV45" s="414"/>
      <c r="CW45" s="414"/>
      <c r="CX45" s="414"/>
      <c r="CY45" s="414"/>
      <c r="CZ45" s="414"/>
      <c r="DA45" s="414"/>
    </row>
    <row r="46" spans="1:105" s="59" customFormat="1" ht="15" customHeight="1" x14ac:dyDescent="0.2">
      <c r="A46" s="424" t="s">
        <v>30</v>
      </c>
      <c r="B46" s="424"/>
      <c r="C46" s="424"/>
      <c r="D46" s="424"/>
      <c r="E46" s="424"/>
      <c r="F46" s="424"/>
      <c r="G46" s="412"/>
      <c r="H46" s="412"/>
      <c r="I46" s="412"/>
      <c r="J46" s="412"/>
      <c r="K46" s="412"/>
      <c r="L46" s="412"/>
      <c r="M46" s="412"/>
      <c r="N46" s="412"/>
      <c r="O46" s="412"/>
      <c r="P46" s="412"/>
      <c r="Q46" s="412"/>
      <c r="R46" s="412"/>
      <c r="S46" s="412"/>
      <c r="T46" s="412"/>
      <c r="U46" s="412"/>
      <c r="V46" s="412"/>
      <c r="W46" s="412"/>
      <c r="X46" s="412"/>
      <c r="Y46" s="412"/>
      <c r="Z46" s="412"/>
      <c r="AA46" s="412"/>
      <c r="AB46" s="412"/>
      <c r="AC46" s="412"/>
      <c r="AD46" s="412"/>
      <c r="AE46" s="413"/>
      <c r="AF46" s="413"/>
      <c r="AG46" s="413"/>
      <c r="AH46" s="413"/>
      <c r="AI46" s="413"/>
      <c r="AJ46" s="413"/>
      <c r="AK46" s="413"/>
      <c r="AL46" s="413"/>
      <c r="AM46" s="413"/>
      <c r="AN46" s="413"/>
      <c r="AO46" s="413"/>
      <c r="AP46" s="413"/>
      <c r="AQ46" s="413"/>
      <c r="AR46" s="413"/>
      <c r="AS46" s="413"/>
      <c r="AT46" s="413"/>
      <c r="AU46" s="413"/>
      <c r="AV46" s="413"/>
      <c r="AW46" s="413"/>
      <c r="AX46" s="413"/>
      <c r="AY46" s="413"/>
      <c r="AZ46" s="413"/>
      <c r="BA46" s="413"/>
      <c r="BB46" s="413"/>
      <c r="BC46" s="413"/>
      <c r="BD46" s="475"/>
      <c r="BE46" s="476"/>
      <c r="BF46" s="476"/>
      <c r="BG46" s="476"/>
      <c r="BH46" s="476"/>
      <c r="BI46" s="476"/>
      <c r="BJ46" s="476"/>
      <c r="BK46" s="476"/>
      <c r="BL46" s="476"/>
      <c r="BM46" s="476"/>
      <c r="BN46" s="476"/>
      <c r="BO46" s="476"/>
      <c r="BP46" s="476"/>
      <c r="BQ46" s="476"/>
      <c r="BR46" s="476"/>
      <c r="BS46" s="476"/>
      <c r="BT46" s="476"/>
      <c r="BU46" s="476"/>
      <c r="BV46" s="476"/>
      <c r="BW46" s="476"/>
      <c r="BX46" s="476"/>
      <c r="BY46" s="476"/>
      <c r="BZ46" s="476"/>
      <c r="CA46" s="476"/>
      <c r="CB46" s="476"/>
      <c r="CC46" s="476"/>
      <c r="CD46" s="476"/>
      <c r="CE46" s="476"/>
      <c r="CF46" s="476"/>
      <c r="CG46" s="476"/>
      <c r="CH46" s="476"/>
      <c r="CI46" s="477"/>
      <c r="CJ46" s="414"/>
      <c r="CK46" s="414"/>
      <c r="CL46" s="414"/>
      <c r="CM46" s="414"/>
      <c r="CN46" s="414"/>
      <c r="CO46" s="414"/>
      <c r="CP46" s="414"/>
      <c r="CQ46" s="414"/>
      <c r="CR46" s="414"/>
      <c r="CS46" s="414"/>
      <c r="CT46" s="414"/>
      <c r="CU46" s="414"/>
      <c r="CV46" s="414"/>
      <c r="CW46" s="414"/>
      <c r="CX46" s="414"/>
      <c r="CY46" s="414"/>
      <c r="CZ46" s="414"/>
      <c r="DA46" s="414"/>
    </row>
    <row r="47" spans="1:105" s="59" customFormat="1" ht="15" customHeight="1" x14ac:dyDescent="0.2">
      <c r="A47" s="424"/>
      <c r="B47" s="424"/>
      <c r="C47" s="424"/>
      <c r="D47" s="424"/>
      <c r="E47" s="424"/>
      <c r="F47" s="424"/>
      <c r="G47" s="425" t="s">
        <v>7</v>
      </c>
      <c r="H47" s="425"/>
      <c r="I47" s="425"/>
      <c r="J47" s="425"/>
      <c r="K47" s="425"/>
      <c r="L47" s="425"/>
      <c r="M47" s="425"/>
      <c r="N47" s="425"/>
      <c r="O47" s="425"/>
      <c r="P47" s="425"/>
      <c r="Q47" s="425"/>
      <c r="R47" s="425"/>
      <c r="S47" s="425"/>
      <c r="T47" s="425"/>
      <c r="U47" s="425"/>
      <c r="V47" s="425"/>
      <c r="W47" s="425"/>
      <c r="X47" s="425"/>
      <c r="Y47" s="425"/>
      <c r="Z47" s="425"/>
      <c r="AA47" s="425"/>
      <c r="AB47" s="425"/>
      <c r="AC47" s="425"/>
      <c r="AD47" s="426"/>
      <c r="AE47" s="413" t="s">
        <v>8</v>
      </c>
      <c r="AF47" s="413"/>
      <c r="AG47" s="413"/>
      <c r="AH47" s="413"/>
      <c r="AI47" s="413"/>
      <c r="AJ47" s="413"/>
      <c r="AK47" s="413"/>
      <c r="AL47" s="413"/>
      <c r="AM47" s="413"/>
      <c r="AN47" s="413"/>
      <c r="AO47" s="413"/>
      <c r="AP47" s="413"/>
      <c r="AQ47" s="413"/>
      <c r="AR47" s="413"/>
      <c r="AS47" s="413"/>
      <c r="AT47" s="413"/>
      <c r="AU47" s="413"/>
      <c r="AV47" s="413"/>
      <c r="AW47" s="413"/>
      <c r="AX47" s="413"/>
      <c r="AY47" s="413"/>
      <c r="AZ47" s="413"/>
      <c r="BA47" s="413"/>
      <c r="BB47" s="413"/>
      <c r="BC47" s="413"/>
      <c r="BD47" s="475" t="s">
        <v>8</v>
      </c>
      <c r="BE47" s="476"/>
      <c r="BF47" s="476"/>
      <c r="BG47" s="476"/>
      <c r="BH47" s="476"/>
      <c r="BI47" s="476"/>
      <c r="BJ47" s="476"/>
      <c r="BK47" s="476"/>
      <c r="BL47" s="476"/>
      <c r="BM47" s="476"/>
      <c r="BN47" s="476"/>
      <c r="BO47" s="476"/>
      <c r="BP47" s="476"/>
      <c r="BQ47" s="476"/>
      <c r="BR47" s="476"/>
      <c r="BS47" s="476"/>
      <c r="BT47" s="476"/>
      <c r="BU47" s="476"/>
      <c r="BV47" s="476"/>
      <c r="BW47" s="476"/>
      <c r="BX47" s="476"/>
      <c r="BY47" s="476"/>
      <c r="BZ47" s="476"/>
      <c r="CA47" s="476"/>
      <c r="CB47" s="476"/>
      <c r="CC47" s="476"/>
      <c r="CD47" s="476"/>
      <c r="CE47" s="476"/>
      <c r="CF47" s="476"/>
      <c r="CG47" s="476"/>
      <c r="CH47" s="476"/>
      <c r="CI47" s="477"/>
      <c r="CJ47" s="414"/>
      <c r="CK47" s="414"/>
      <c r="CL47" s="414"/>
      <c r="CM47" s="414"/>
      <c r="CN47" s="414"/>
      <c r="CO47" s="414"/>
      <c r="CP47" s="414"/>
      <c r="CQ47" s="414"/>
      <c r="CR47" s="414"/>
      <c r="CS47" s="414"/>
      <c r="CT47" s="414"/>
      <c r="CU47" s="414"/>
      <c r="CV47" s="414"/>
      <c r="CW47" s="414"/>
      <c r="CX47" s="414"/>
      <c r="CY47" s="414"/>
      <c r="CZ47" s="414"/>
      <c r="DA47" s="414"/>
    </row>
    <row r="48" spans="1:105" s="89" customFormat="1" ht="14.25" x14ac:dyDescent="0.2">
      <c r="A48" s="445" t="s">
        <v>47</v>
      </c>
      <c r="B48" s="445"/>
      <c r="C48" s="445"/>
      <c r="D48" s="445"/>
      <c r="E48" s="445"/>
      <c r="F48" s="445"/>
      <c r="G48" s="445"/>
      <c r="H48" s="445"/>
      <c r="I48" s="445"/>
      <c r="J48" s="445"/>
      <c r="K48" s="445"/>
      <c r="L48" s="445"/>
      <c r="M48" s="445"/>
      <c r="N48" s="445"/>
      <c r="O48" s="445"/>
      <c r="P48" s="445"/>
      <c r="Q48" s="445"/>
      <c r="R48" s="445"/>
      <c r="S48" s="445"/>
      <c r="T48" s="445"/>
      <c r="U48" s="445"/>
      <c r="V48" s="445"/>
      <c r="W48" s="445"/>
      <c r="X48" s="445"/>
      <c r="Y48" s="445"/>
      <c r="Z48" s="445"/>
      <c r="AA48" s="445"/>
      <c r="AB48" s="445"/>
      <c r="AC48" s="445"/>
      <c r="AD48" s="445"/>
      <c r="AE48" s="445"/>
      <c r="AF48" s="445"/>
      <c r="AG48" s="445"/>
      <c r="AH48" s="445"/>
      <c r="AI48" s="445"/>
      <c r="AJ48" s="445"/>
      <c r="AK48" s="445"/>
      <c r="AL48" s="445"/>
      <c r="AM48" s="445"/>
      <c r="AN48" s="445"/>
      <c r="AO48" s="445"/>
      <c r="AP48" s="445"/>
      <c r="AQ48" s="445"/>
      <c r="AR48" s="445"/>
      <c r="AS48" s="445"/>
      <c r="AT48" s="445"/>
      <c r="AU48" s="445"/>
      <c r="AV48" s="445"/>
      <c r="AW48" s="445"/>
      <c r="AX48" s="445"/>
      <c r="AY48" s="445"/>
      <c r="AZ48" s="445"/>
      <c r="BA48" s="445"/>
      <c r="BB48" s="445"/>
      <c r="BC48" s="445"/>
      <c r="BD48" s="445"/>
      <c r="BE48" s="445"/>
      <c r="BF48" s="445"/>
      <c r="BG48" s="445"/>
      <c r="BH48" s="445"/>
      <c r="BI48" s="445"/>
      <c r="BJ48" s="445"/>
      <c r="BK48" s="445"/>
      <c r="BL48" s="445"/>
      <c r="BM48" s="445"/>
      <c r="BN48" s="445"/>
      <c r="BO48" s="445"/>
      <c r="BP48" s="445"/>
      <c r="BQ48" s="445"/>
      <c r="BR48" s="445"/>
      <c r="BS48" s="445"/>
      <c r="BT48" s="445"/>
      <c r="BU48" s="445"/>
      <c r="BV48" s="445"/>
      <c r="BW48" s="445"/>
      <c r="BX48" s="445"/>
      <c r="BY48" s="445"/>
      <c r="BZ48" s="445"/>
      <c r="CA48" s="445"/>
      <c r="CB48" s="445"/>
      <c r="CC48" s="445"/>
      <c r="CD48" s="445"/>
      <c r="CE48" s="445"/>
      <c r="CF48" s="445"/>
      <c r="CG48" s="445"/>
      <c r="CH48" s="445"/>
      <c r="CI48" s="445"/>
      <c r="CJ48" s="445"/>
      <c r="CK48" s="445"/>
      <c r="CL48" s="445"/>
      <c r="CM48" s="445"/>
      <c r="CN48" s="445"/>
      <c r="CO48" s="445"/>
      <c r="CP48" s="445"/>
      <c r="CQ48" s="445"/>
      <c r="CR48" s="445"/>
      <c r="CS48" s="445"/>
      <c r="CT48" s="445"/>
      <c r="CU48" s="445"/>
      <c r="CV48" s="445"/>
      <c r="CW48" s="445"/>
      <c r="CX48" s="445"/>
      <c r="CY48" s="445"/>
      <c r="CZ48" s="445"/>
      <c r="DA48" s="445"/>
    </row>
    <row r="49" spans="1:105" s="90" customFormat="1" ht="6" customHeight="1" x14ac:dyDescent="0.25"/>
    <row r="50" spans="1:105" s="89" customFormat="1" ht="15" x14ac:dyDescent="0.25">
      <c r="A50" s="89" t="s">
        <v>355</v>
      </c>
      <c r="X50" s="91"/>
      <c r="Y50" s="91"/>
      <c r="Z50" s="91"/>
      <c r="AA50" s="91"/>
      <c r="AB50" s="91"/>
      <c r="AC50" s="91"/>
      <c r="AD50" s="91"/>
      <c r="AE50" s="91"/>
      <c r="AF50" s="91"/>
      <c r="AG50" s="91"/>
      <c r="AH50" s="91"/>
      <c r="AI50" s="91"/>
      <c r="AJ50" s="91"/>
      <c r="AK50" s="91"/>
      <c r="AL50" s="91"/>
      <c r="AM50" s="91"/>
      <c r="AN50" s="91"/>
      <c r="AO50" s="563"/>
      <c r="AP50" s="563"/>
      <c r="AQ50" s="563"/>
      <c r="AR50" s="563"/>
      <c r="AS50" s="563"/>
      <c r="AT50" s="563"/>
      <c r="AU50" s="563"/>
      <c r="AV50" s="563"/>
      <c r="AW50" s="563"/>
      <c r="AX50" s="563"/>
      <c r="AY50" s="563"/>
      <c r="AZ50" s="563"/>
      <c r="BA50" s="563"/>
      <c r="BB50" s="563"/>
      <c r="BC50" s="563"/>
      <c r="BD50" s="563"/>
      <c r="BE50" s="563"/>
      <c r="BF50" s="563"/>
      <c r="BG50" s="563"/>
      <c r="BH50" s="563"/>
      <c r="BI50" s="563"/>
      <c r="BJ50" s="563"/>
      <c r="BK50" s="563"/>
      <c r="BL50" s="563"/>
      <c r="BM50" s="563"/>
      <c r="BN50" s="563"/>
      <c r="BO50" s="563"/>
      <c r="BP50" s="563"/>
      <c r="BQ50" s="563"/>
      <c r="BR50" s="563"/>
      <c r="BS50" s="563"/>
      <c r="BT50" s="563"/>
      <c r="BU50" s="563"/>
      <c r="BV50" s="563"/>
      <c r="BW50" s="563"/>
      <c r="BX50" s="563"/>
      <c r="BY50" s="563"/>
      <c r="BZ50" s="563"/>
      <c r="CA50" s="563"/>
      <c r="CB50" s="563"/>
      <c r="CC50" s="563"/>
      <c r="CD50" s="563"/>
      <c r="CE50" s="563"/>
      <c r="CF50" s="563"/>
      <c r="CG50" s="563"/>
      <c r="CH50" s="563"/>
      <c r="CI50" s="563"/>
      <c r="CJ50" s="563"/>
      <c r="CK50" s="563"/>
      <c r="CL50" s="563"/>
      <c r="CM50" s="563"/>
      <c r="CN50" s="563"/>
      <c r="CO50" s="563"/>
      <c r="CP50" s="563"/>
      <c r="CQ50" s="563"/>
      <c r="CR50" s="563"/>
      <c r="CS50" s="563"/>
      <c r="CT50" s="563"/>
      <c r="CU50" s="563"/>
      <c r="CV50" s="563"/>
      <c r="CW50" s="563"/>
      <c r="CX50" s="563"/>
      <c r="CY50" s="563"/>
      <c r="CZ50" s="563"/>
      <c r="DA50" s="563"/>
    </row>
    <row r="51" spans="1:105" s="89" customFormat="1" ht="5.25" customHeight="1" x14ac:dyDescent="0.2">
      <c r="X51" s="92"/>
      <c r="Y51" s="92"/>
      <c r="Z51" s="92"/>
      <c r="AA51" s="92"/>
      <c r="AB51" s="92"/>
      <c r="AC51" s="92"/>
      <c r="AD51" s="92"/>
      <c r="AE51" s="92"/>
      <c r="AF51" s="92"/>
      <c r="AG51" s="92"/>
      <c r="AH51" s="92"/>
      <c r="AI51" s="92"/>
      <c r="AJ51" s="92"/>
      <c r="AK51" s="92"/>
      <c r="AL51" s="92"/>
      <c r="AM51" s="92"/>
      <c r="AN51" s="92"/>
      <c r="AO51" s="92"/>
      <c r="AP51" s="92"/>
      <c r="AQ51" s="92"/>
      <c r="AR51" s="92"/>
      <c r="AS51" s="92"/>
      <c r="AT51" s="92"/>
      <c r="AU51" s="92"/>
      <c r="AV51" s="92"/>
      <c r="AW51" s="92"/>
      <c r="AX51" s="92"/>
      <c r="AY51" s="92"/>
      <c r="AZ51" s="92"/>
      <c r="BA51" s="92"/>
      <c r="BB51" s="92"/>
      <c r="BC51" s="92"/>
      <c r="BD51" s="92"/>
      <c r="BE51" s="92"/>
      <c r="BF51" s="92"/>
      <c r="BG51" s="92"/>
      <c r="BH51" s="92"/>
      <c r="BI51" s="92"/>
      <c r="BJ51" s="92"/>
      <c r="BK51" s="92"/>
      <c r="BL51" s="92"/>
      <c r="BM51" s="92"/>
      <c r="BN51" s="92"/>
      <c r="BO51" s="92"/>
      <c r="BP51" s="92"/>
      <c r="BQ51" s="92"/>
      <c r="BR51" s="92"/>
      <c r="BS51" s="92"/>
      <c r="BT51" s="92"/>
      <c r="BU51" s="92"/>
      <c r="BV51" s="92"/>
      <c r="BW51" s="92"/>
      <c r="BX51" s="92"/>
      <c r="BY51" s="92"/>
      <c r="BZ51" s="92"/>
      <c r="CA51" s="92"/>
      <c r="CB51" s="92"/>
      <c r="CC51" s="92"/>
      <c r="CD51" s="92"/>
      <c r="CE51" s="92"/>
      <c r="CF51" s="92"/>
      <c r="CG51" s="92"/>
      <c r="CH51" s="92"/>
      <c r="CI51" s="92"/>
      <c r="CJ51" s="92"/>
      <c r="CK51" s="92"/>
      <c r="CL51" s="92"/>
      <c r="CM51" s="92"/>
      <c r="CN51" s="92"/>
      <c r="CO51" s="92"/>
      <c r="CP51" s="92"/>
      <c r="CQ51" s="92"/>
      <c r="CR51" s="92"/>
      <c r="CS51" s="92"/>
      <c r="CT51" s="92"/>
      <c r="CU51" s="92"/>
      <c r="CV51" s="92"/>
      <c r="CW51" s="92"/>
      <c r="CX51" s="92"/>
      <c r="CY51" s="92"/>
      <c r="CZ51" s="92"/>
      <c r="DA51" s="92"/>
    </row>
    <row r="52" spans="1:105" s="89" customFormat="1" ht="14.25" x14ac:dyDescent="0.2">
      <c r="A52" s="93" t="s">
        <v>10</v>
      </c>
      <c r="B52" s="93"/>
      <c r="C52" s="93"/>
      <c r="D52" s="93"/>
      <c r="E52" s="93"/>
      <c r="F52" s="93"/>
      <c r="G52" s="93"/>
      <c r="H52" s="93"/>
      <c r="I52" s="93"/>
      <c r="J52" s="93"/>
      <c r="K52" s="93"/>
      <c r="L52" s="93"/>
      <c r="M52" s="93"/>
      <c r="N52" s="93"/>
      <c r="O52" s="93"/>
      <c r="P52" s="93"/>
      <c r="Q52" s="93"/>
      <c r="R52" s="93"/>
      <c r="S52" s="93"/>
      <c r="T52" s="93"/>
      <c r="U52" s="93"/>
      <c r="V52" s="93"/>
      <c r="W52" s="93"/>
      <c r="X52" s="93"/>
      <c r="Y52" s="93"/>
      <c r="Z52" s="93"/>
      <c r="AA52" s="93"/>
      <c r="AB52" s="93"/>
      <c r="AC52" s="93"/>
      <c r="AD52" s="93"/>
      <c r="AE52" s="93"/>
      <c r="AF52" s="93"/>
      <c r="AG52" s="93"/>
      <c r="AH52" s="93"/>
      <c r="AI52" s="93"/>
      <c r="AJ52" s="93"/>
      <c r="AK52" s="93"/>
      <c r="AL52" s="93"/>
      <c r="AM52" s="93"/>
      <c r="AN52" s="93"/>
      <c r="AO52" s="93"/>
      <c r="AP52" s="569" t="s">
        <v>96</v>
      </c>
      <c r="AQ52" s="569"/>
      <c r="AR52" s="569"/>
      <c r="AS52" s="569"/>
      <c r="AT52" s="569"/>
      <c r="AU52" s="569"/>
      <c r="AV52" s="569"/>
      <c r="AW52" s="569"/>
      <c r="AX52" s="569"/>
      <c r="AY52" s="569"/>
      <c r="AZ52" s="569"/>
      <c r="BA52" s="569"/>
      <c r="BB52" s="569"/>
      <c r="BC52" s="569"/>
      <c r="BD52" s="569"/>
      <c r="BE52" s="569"/>
      <c r="BF52" s="569"/>
      <c r="BG52" s="569"/>
      <c r="BH52" s="569"/>
      <c r="BI52" s="569"/>
      <c r="BJ52" s="569"/>
      <c r="BK52" s="569"/>
      <c r="BL52" s="569"/>
      <c r="BM52" s="569"/>
      <c r="BN52" s="569"/>
      <c r="BO52" s="569"/>
      <c r="BP52" s="569"/>
      <c r="BQ52" s="569"/>
      <c r="BR52" s="569"/>
      <c r="BS52" s="569"/>
      <c r="BT52" s="569"/>
      <c r="BU52" s="569"/>
      <c r="BV52" s="569"/>
      <c r="BW52" s="569"/>
      <c r="BX52" s="569"/>
      <c r="BY52" s="569"/>
      <c r="BZ52" s="569"/>
      <c r="CA52" s="569"/>
      <c r="CB52" s="569"/>
      <c r="CC52" s="569"/>
      <c r="CD52" s="569"/>
      <c r="CE52" s="569"/>
      <c r="CF52" s="569"/>
      <c r="CG52" s="569"/>
      <c r="CH52" s="569"/>
      <c r="CI52" s="569"/>
      <c r="CJ52" s="569"/>
      <c r="CK52" s="569"/>
      <c r="CL52" s="569"/>
      <c r="CM52" s="569"/>
      <c r="CN52" s="569"/>
      <c r="CO52" s="569"/>
      <c r="CP52" s="569"/>
      <c r="CQ52" s="569"/>
      <c r="CR52" s="569"/>
      <c r="CS52" s="569"/>
      <c r="CT52" s="569"/>
      <c r="CU52" s="569"/>
      <c r="CV52" s="569"/>
      <c r="CW52" s="569"/>
      <c r="CX52" s="569"/>
      <c r="CY52" s="569"/>
      <c r="CZ52" s="569"/>
      <c r="DA52" s="569"/>
    </row>
    <row r="53" spans="1:105" s="90" customFormat="1" ht="7.5" customHeight="1" x14ac:dyDescent="0.25"/>
    <row r="54" spans="1:105" s="95" customFormat="1" ht="45" customHeight="1" x14ac:dyDescent="0.2">
      <c r="A54" s="571" t="s">
        <v>0</v>
      </c>
      <c r="B54" s="572"/>
      <c r="C54" s="572"/>
      <c r="D54" s="572"/>
      <c r="E54" s="572"/>
      <c r="F54" s="572"/>
      <c r="G54" s="573"/>
      <c r="H54" s="388" t="s">
        <v>50</v>
      </c>
      <c r="I54" s="388"/>
      <c r="J54" s="388"/>
      <c r="K54" s="388"/>
      <c r="L54" s="388"/>
      <c r="M54" s="388"/>
      <c r="N54" s="388"/>
      <c r="O54" s="388"/>
      <c r="P54" s="388"/>
      <c r="Q54" s="388"/>
      <c r="R54" s="388"/>
      <c r="S54" s="388"/>
      <c r="T54" s="388"/>
      <c r="U54" s="388"/>
      <c r="V54" s="388"/>
      <c r="W54" s="388"/>
      <c r="X54" s="388"/>
      <c r="Y54" s="388"/>
      <c r="Z54" s="388"/>
      <c r="AA54" s="388"/>
      <c r="AB54" s="388"/>
      <c r="AC54" s="388"/>
      <c r="AD54" s="388"/>
      <c r="AE54" s="388"/>
      <c r="AF54" s="388"/>
      <c r="AG54" s="388"/>
      <c r="AH54" s="564" t="s">
        <v>356</v>
      </c>
      <c r="AI54" s="564"/>
      <c r="AJ54" s="564"/>
      <c r="AK54" s="564"/>
      <c r="AL54" s="564"/>
      <c r="AM54" s="564"/>
      <c r="AN54" s="564"/>
      <c r="AO54" s="94" t="s">
        <v>357</v>
      </c>
      <c r="AP54" s="565" t="s">
        <v>358</v>
      </c>
      <c r="AQ54" s="565"/>
      <c r="AR54" s="565"/>
      <c r="AS54" s="565"/>
      <c r="AT54" s="565"/>
      <c r="AU54" s="565"/>
      <c r="AV54" s="565"/>
      <c r="AW54" s="565"/>
      <c r="AX54" s="565"/>
      <c r="AY54" s="565"/>
      <c r="AZ54" s="565"/>
      <c r="BA54" s="565"/>
      <c r="BB54" s="565"/>
      <c r="BC54" s="566"/>
      <c r="BD54" s="571" t="s">
        <v>51</v>
      </c>
      <c r="BE54" s="572"/>
      <c r="BF54" s="572"/>
      <c r="BG54" s="572"/>
      <c r="BH54" s="572"/>
      <c r="BI54" s="572"/>
      <c r="BJ54" s="572"/>
      <c r="BK54" s="572"/>
      <c r="BL54" s="572"/>
      <c r="BM54" s="572"/>
      <c r="BN54" s="572"/>
      <c r="BO54" s="572"/>
      <c r="BP54" s="572"/>
      <c r="BQ54" s="572"/>
      <c r="BR54" s="572"/>
      <c r="BS54" s="573"/>
      <c r="BT54" s="571" t="s">
        <v>52</v>
      </c>
      <c r="BU54" s="572"/>
      <c r="BV54" s="572"/>
      <c r="BW54" s="572"/>
      <c r="BX54" s="572"/>
      <c r="BY54" s="572"/>
      <c r="BZ54" s="572"/>
      <c r="CA54" s="572"/>
      <c r="CB54" s="572"/>
      <c r="CC54" s="572"/>
      <c r="CD54" s="572"/>
      <c r="CE54" s="572"/>
      <c r="CF54" s="572"/>
      <c r="CG54" s="572"/>
      <c r="CH54" s="572"/>
      <c r="CI54" s="573"/>
      <c r="CJ54" s="571" t="s">
        <v>359</v>
      </c>
      <c r="CK54" s="572"/>
      <c r="CL54" s="572"/>
      <c r="CM54" s="572"/>
      <c r="CN54" s="572"/>
      <c r="CO54" s="572"/>
      <c r="CP54" s="572"/>
      <c r="CQ54" s="572"/>
      <c r="CR54" s="572"/>
      <c r="CS54" s="572"/>
      <c r="CT54" s="572"/>
      <c r="CU54" s="572"/>
      <c r="CV54" s="572"/>
      <c r="CW54" s="572"/>
      <c r="CX54" s="572"/>
      <c r="CY54" s="572"/>
      <c r="CZ54" s="572"/>
      <c r="DA54" s="573"/>
    </row>
    <row r="55" spans="1:105" s="97" customFormat="1" ht="12.75" x14ac:dyDescent="0.2">
      <c r="A55" s="570">
        <v>1</v>
      </c>
      <c r="B55" s="570"/>
      <c r="C55" s="570"/>
      <c r="D55" s="570"/>
      <c r="E55" s="570"/>
      <c r="F55" s="570"/>
      <c r="G55" s="570"/>
      <c r="H55" s="388">
        <v>2</v>
      </c>
      <c r="I55" s="388"/>
      <c r="J55" s="388"/>
      <c r="K55" s="388"/>
      <c r="L55" s="388"/>
      <c r="M55" s="388"/>
      <c r="N55" s="388"/>
      <c r="O55" s="388"/>
      <c r="P55" s="388"/>
      <c r="Q55" s="388"/>
      <c r="R55" s="388"/>
      <c r="S55" s="388"/>
      <c r="T55" s="388"/>
      <c r="U55" s="388"/>
      <c r="V55" s="388"/>
      <c r="W55" s="388"/>
      <c r="X55" s="388"/>
      <c r="Y55" s="388"/>
      <c r="Z55" s="388"/>
      <c r="AA55" s="388"/>
      <c r="AB55" s="388"/>
      <c r="AC55" s="388"/>
      <c r="AD55" s="388"/>
      <c r="AE55" s="388"/>
      <c r="AF55" s="388"/>
      <c r="AG55" s="388"/>
      <c r="AH55" s="388">
        <v>3</v>
      </c>
      <c r="AI55" s="388"/>
      <c r="AJ55" s="388"/>
      <c r="AK55" s="388"/>
      <c r="AL55" s="388"/>
      <c r="AM55" s="388"/>
      <c r="AN55" s="388"/>
      <c r="AO55" s="96">
        <v>4</v>
      </c>
      <c r="AP55" s="567">
        <v>5</v>
      </c>
      <c r="AQ55" s="567"/>
      <c r="AR55" s="567"/>
      <c r="AS55" s="567"/>
      <c r="AT55" s="567"/>
      <c r="AU55" s="567"/>
      <c r="AV55" s="567"/>
      <c r="AW55" s="567"/>
      <c r="AX55" s="567"/>
      <c r="AY55" s="567"/>
      <c r="AZ55" s="567"/>
      <c r="BA55" s="567"/>
      <c r="BB55" s="567"/>
      <c r="BC55" s="568"/>
      <c r="BD55" s="570">
        <v>6</v>
      </c>
      <c r="BE55" s="570"/>
      <c r="BF55" s="570"/>
      <c r="BG55" s="570"/>
      <c r="BH55" s="570"/>
      <c r="BI55" s="570"/>
      <c r="BJ55" s="570"/>
      <c r="BK55" s="570"/>
      <c r="BL55" s="570"/>
      <c r="BM55" s="570"/>
      <c r="BN55" s="570"/>
      <c r="BO55" s="570"/>
      <c r="BP55" s="570"/>
      <c r="BQ55" s="570"/>
      <c r="BR55" s="570"/>
      <c r="BS55" s="570"/>
      <c r="BT55" s="570">
        <v>7</v>
      </c>
      <c r="BU55" s="570"/>
      <c r="BV55" s="570"/>
      <c r="BW55" s="570"/>
      <c r="BX55" s="570"/>
      <c r="BY55" s="570"/>
      <c r="BZ55" s="570"/>
      <c r="CA55" s="570"/>
      <c r="CB55" s="570"/>
      <c r="CC55" s="570"/>
      <c r="CD55" s="570"/>
      <c r="CE55" s="570"/>
      <c r="CF55" s="570"/>
      <c r="CG55" s="570"/>
      <c r="CH55" s="570"/>
      <c r="CI55" s="570"/>
      <c r="CJ55" s="570">
        <v>8</v>
      </c>
      <c r="CK55" s="570"/>
      <c r="CL55" s="570"/>
      <c r="CM55" s="570"/>
      <c r="CN55" s="570"/>
      <c r="CO55" s="570"/>
      <c r="CP55" s="570"/>
      <c r="CQ55" s="570"/>
      <c r="CR55" s="570"/>
      <c r="CS55" s="570"/>
      <c r="CT55" s="570"/>
      <c r="CU55" s="570"/>
      <c r="CV55" s="570"/>
      <c r="CW55" s="570"/>
      <c r="CX55" s="570"/>
      <c r="CY55" s="570"/>
      <c r="CZ55" s="570"/>
      <c r="DA55" s="570"/>
    </row>
    <row r="56" spans="1:105" s="97" customFormat="1" ht="12.75" x14ac:dyDescent="0.2">
      <c r="A56" s="562" t="s">
        <v>26</v>
      </c>
      <c r="B56" s="562"/>
      <c r="C56" s="562"/>
      <c r="D56" s="562"/>
      <c r="E56" s="562"/>
      <c r="F56" s="562"/>
      <c r="G56" s="562"/>
      <c r="H56" s="388"/>
      <c r="I56" s="388"/>
      <c r="J56" s="388"/>
      <c r="K56" s="388"/>
      <c r="L56" s="388"/>
      <c r="M56" s="388"/>
      <c r="N56" s="388"/>
      <c r="O56" s="388"/>
      <c r="P56" s="388"/>
      <c r="Q56" s="388"/>
      <c r="R56" s="388"/>
      <c r="S56" s="388"/>
      <c r="T56" s="388"/>
      <c r="U56" s="388"/>
      <c r="V56" s="388"/>
      <c r="W56" s="388"/>
      <c r="X56" s="388"/>
      <c r="Y56" s="388"/>
      <c r="Z56" s="388"/>
      <c r="AA56" s="388"/>
      <c r="AB56" s="388"/>
      <c r="AC56" s="388"/>
      <c r="AD56" s="388"/>
      <c r="AE56" s="388"/>
      <c r="AF56" s="388"/>
      <c r="AG56" s="388"/>
      <c r="AH56" s="388"/>
      <c r="AI56" s="388"/>
      <c r="AJ56" s="388"/>
      <c r="AK56" s="388"/>
      <c r="AL56" s="388"/>
      <c r="AM56" s="388"/>
      <c r="AN56" s="388"/>
      <c r="AO56" s="96"/>
      <c r="AP56" s="565"/>
      <c r="AQ56" s="565"/>
      <c r="AR56" s="565"/>
      <c r="AS56" s="565"/>
      <c r="AT56" s="565"/>
      <c r="AU56" s="565"/>
      <c r="AV56" s="565"/>
      <c r="AW56" s="565"/>
      <c r="AX56" s="565"/>
      <c r="AY56" s="565"/>
      <c r="AZ56" s="565"/>
      <c r="BA56" s="565"/>
      <c r="BB56" s="565"/>
      <c r="BC56" s="566"/>
      <c r="BD56" s="487"/>
      <c r="BE56" s="488"/>
      <c r="BF56" s="488"/>
      <c r="BG56" s="488"/>
      <c r="BH56" s="488"/>
      <c r="BI56" s="488"/>
      <c r="BJ56" s="488"/>
      <c r="BK56" s="488"/>
      <c r="BL56" s="488"/>
      <c r="BM56" s="488"/>
      <c r="BN56" s="488"/>
      <c r="BO56" s="488"/>
      <c r="BP56" s="488"/>
      <c r="BQ56" s="488"/>
      <c r="BR56" s="488"/>
      <c r="BS56" s="488"/>
      <c r="BT56" s="561"/>
      <c r="BU56" s="561"/>
      <c r="BV56" s="561"/>
      <c r="BW56" s="561"/>
      <c r="BX56" s="561"/>
      <c r="BY56" s="561"/>
      <c r="BZ56" s="561"/>
      <c r="CA56" s="561"/>
      <c r="CB56" s="561"/>
      <c r="CC56" s="561"/>
      <c r="CD56" s="561"/>
      <c r="CE56" s="561"/>
      <c r="CF56" s="561"/>
      <c r="CG56" s="561"/>
      <c r="CH56" s="561"/>
      <c r="CI56" s="561"/>
      <c r="CJ56" s="487"/>
      <c r="CK56" s="488"/>
      <c r="CL56" s="488"/>
      <c r="CM56" s="488"/>
      <c r="CN56" s="488"/>
      <c r="CO56" s="488"/>
      <c r="CP56" s="488"/>
      <c r="CQ56" s="488"/>
      <c r="CR56" s="488"/>
      <c r="CS56" s="488"/>
      <c r="CT56" s="488"/>
      <c r="CU56" s="488"/>
      <c r="CV56" s="488"/>
      <c r="CW56" s="488"/>
      <c r="CX56" s="488"/>
      <c r="CY56" s="488"/>
      <c r="CZ56" s="488"/>
      <c r="DA56" s="489"/>
    </row>
    <row r="57" spans="1:105" s="97" customFormat="1" ht="12.75" x14ac:dyDescent="0.2">
      <c r="A57" s="562" t="s">
        <v>30</v>
      </c>
      <c r="B57" s="562"/>
      <c r="C57" s="562"/>
      <c r="D57" s="562"/>
      <c r="E57" s="562"/>
      <c r="F57" s="562"/>
      <c r="G57" s="562"/>
      <c r="H57" s="388"/>
      <c r="I57" s="388"/>
      <c r="J57" s="388"/>
      <c r="K57" s="388"/>
      <c r="L57" s="388"/>
      <c r="M57" s="388"/>
      <c r="N57" s="388"/>
      <c r="O57" s="388"/>
      <c r="P57" s="388"/>
      <c r="Q57" s="388"/>
      <c r="R57" s="388"/>
      <c r="S57" s="388"/>
      <c r="T57" s="388"/>
      <c r="U57" s="388"/>
      <c r="V57" s="388"/>
      <c r="W57" s="388"/>
      <c r="X57" s="388"/>
      <c r="Y57" s="388"/>
      <c r="Z57" s="388"/>
      <c r="AA57" s="388"/>
      <c r="AB57" s="388"/>
      <c r="AC57" s="388"/>
      <c r="AD57" s="388"/>
      <c r="AE57" s="388"/>
      <c r="AF57" s="388"/>
      <c r="AG57" s="388"/>
      <c r="AH57" s="388"/>
      <c r="AI57" s="388"/>
      <c r="AJ57" s="388"/>
      <c r="AK57" s="388"/>
      <c r="AL57" s="388"/>
      <c r="AM57" s="388"/>
      <c r="AN57" s="388"/>
      <c r="AO57" s="96"/>
      <c r="AP57" s="565"/>
      <c r="AQ57" s="565"/>
      <c r="AR57" s="565"/>
      <c r="AS57" s="565"/>
      <c r="AT57" s="565"/>
      <c r="AU57" s="565"/>
      <c r="AV57" s="565"/>
      <c r="AW57" s="565"/>
      <c r="AX57" s="565"/>
      <c r="AY57" s="565"/>
      <c r="AZ57" s="565"/>
      <c r="BA57" s="565"/>
      <c r="BB57" s="565"/>
      <c r="BC57" s="566"/>
      <c r="BD57" s="561"/>
      <c r="BE57" s="561"/>
      <c r="BF57" s="561"/>
      <c r="BG57" s="561"/>
      <c r="BH57" s="561"/>
      <c r="BI57" s="561"/>
      <c r="BJ57" s="561"/>
      <c r="BK57" s="561"/>
      <c r="BL57" s="561"/>
      <c r="BM57" s="561"/>
      <c r="BN57" s="561"/>
      <c r="BO57" s="561"/>
      <c r="BP57" s="561"/>
      <c r="BQ57" s="561"/>
      <c r="BR57" s="561"/>
      <c r="BS57" s="561"/>
      <c r="BT57" s="561"/>
      <c r="BU57" s="561"/>
      <c r="BV57" s="561"/>
      <c r="BW57" s="561"/>
      <c r="BX57" s="561"/>
      <c r="BY57" s="561"/>
      <c r="BZ57" s="561"/>
      <c r="CA57" s="561"/>
      <c r="CB57" s="561"/>
      <c r="CC57" s="561"/>
      <c r="CD57" s="561"/>
      <c r="CE57" s="561"/>
      <c r="CF57" s="561"/>
      <c r="CG57" s="561"/>
      <c r="CH57" s="561"/>
      <c r="CI57" s="561"/>
      <c r="CJ57" s="574"/>
      <c r="CK57" s="574"/>
      <c r="CL57" s="574"/>
      <c r="CM57" s="574"/>
      <c r="CN57" s="574"/>
      <c r="CO57" s="574"/>
      <c r="CP57" s="574"/>
      <c r="CQ57" s="574"/>
      <c r="CR57" s="574"/>
      <c r="CS57" s="574"/>
      <c r="CT57" s="574"/>
      <c r="CU57" s="574"/>
      <c r="CV57" s="574"/>
      <c r="CW57" s="574"/>
      <c r="CX57" s="574"/>
      <c r="CY57" s="574"/>
      <c r="CZ57" s="574"/>
      <c r="DA57" s="574"/>
    </row>
    <row r="58" spans="1:105" s="97" customFormat="1" ht="12.75" x14ac:dyDescent="0.2">
      <c r="A58" s="562" t="s">
        <v>36</v>
      </c>
      <c r="B58" s="562"/>
      <c r="C58" s="562"/>
      <c r="D58" s="562"/>
      <c r="E58" s="562"/>
      <c r="F58" s="562"/>
      <c r="G58" s="562"/>
      <c r="H58" s="388"/>
      <c r="I58" s="388"/>
      <c r="J58" s="388"/>
      <c r="K58" s="388"/>
      <c r="L58" s="388"/>
      <c r="M58" s="388"/>
      <c r="N58" s="388"/>
      <c r="O58" s="388"/>
      <c r="P58" s="388"/>
      <c r="Q58" s="388"/>
      <c r="R58" s="388"/>
      <c r="S58" s="388"/>
      <c r="T58" s="388"/>
      <c r="U58" s="388"/>
      <c r="V58" s="388"/>
      <c r="W58" s="388"/>
      <c r="X58" s="388"/>
      <c r="Y58" s="388"/>
      <c r="Z58" s="388"/>
      <c r="AA58" s="388"/>
      <c r="AB58" s="388"/>
      <c r="AC58" s="388"/>
      <c r="AD58" s="388"/>
      <c r="AE58" s="388"/>
      <c r="AF58" s="388"/>
      <c r="AG58" s="388"/>
      <c r="AH58" s="388"/>
      <c r="AI58" s="388"/>
      <c r="AJ58" s="388"/>
      <c r="AK58" s="388"/>
      <c r="AL58" s="388"/>
      <c r="AM58" s="388"/>
      <c r="AN58" s="388"/>
      <c r="AO58" s="96"/>
      <c r="AP58" s="565"/>
      <c r="AQ58" s="565"/>
      <c r="AR58" s="565"/>
      <c r="AS58" s="565"/>
      <c r="AT58" s="565"/>
      <c r="AU58" s="565"/>
      <c r="AV58" s="565"/>
      <c r="AW58" s="565"/>
      <c r="AX58" s="565"/>
      <c r="AY58" s="565"/>
      <c r="AZ58" s="565"/>
      <c r="BA58" s="565"/>
      <c r="BB58" s="565"/>
      <c r="BC58" s="566"/>
      <c r="BD58" s="561"/>
      <c r="BE58" s="561"/>
      <c r="BF58" s="561"/>
      <c r="BG58" s="561"/>
      <c r="BH58" s="561"/>
      <c r="BI58" s="561"/>
      <c r="BJ58" s="561"/>
      <c r="BK58" s="561"/>
      <c r="BL58" s="561"/>
      <c r="BM58" s="561"/>
      <c r="BN58" s="561"/>
      <c r="BO58" s="561"/>
      <c r="BP58" s="561"/>
      <c r="BQ58" s="561"/>
      <c r="BR58" s="561"/>
      <c r="BS58" s="561"/>
      <c r="BT58" s="561"/>
      <c r="BU58" s="561"/>
      <c r="BV58" s="561"/>
      <c r="BW58" s="561"/>
      <c r="BX58" s="561"/>
      <c r="BY58" s="561"/>
      <c r="BZ58" s="561"/>
      <c r="CA58" s="561"/>
      <c r="CB58" s="561"/>
      <c r="CC58" s="561"/>
      <c r="CD58" s="561"/>
      <c r="CE58" s="561"/>
      <c r="CF58" s="561"/>
      <c r="CG58" s="561"/>
      <c r="CH58" s="561"/>
      <c r="CI58" s="561"/>
      <c r="CJ58" s="574"/>
      <c r="CK58" s="574"/>
      <c r="CL58" s="574"/>
      <c r="CM58" s="574"/>
      <c r="CN58" s="574"/>
      <c r="CO58" s="574"/>
      <c r="CP58" s="574"/>
      <c r="CQ58" s="574"/>
      <c r="CR58" s="574"/>
      <c r="CS58" s="574"/>
      <c r="CT58" s="574"/>
      <c r="CU58" s="574"/>
      <c r="CV58" s="574"/>
      <c r="CW58" s="574"/>
      <c r="CX58" s="574"/>
      <c r="CY58" s="574"/>
      <c r="CZ58" s="574"/>
      <c r="DA58" s="574"/>
    </row>
    <row r="59" spans="1:105" s="97" customFormat="1" ht="12.75" x14ac:dyDescent="0.2">
      <c r="A59" s="562" t="s">
        <v>99</v>
      </c>
      <c r="B59" s="562"/>
      <c r="C59" s="562"/>
      <c r="D59" s="562"/>
      <c r="E59" s="562"/>
      <c r="F59" s="562"/>
      <c r="G59" s="562"/>
      <c r="H59" s="388"/>
      <c r="I59" s="388"/>
      <c r="J59" s="388"/>
      <c r="K59" s="388"/>
      <c r="L59" s="388"/>
      <c r="M59" s="388"/>
      <c r="N59" s="388"/>
      <c r="O59" s="388"/>
      <c r="P59" s="388"/>
      <c r="Q59" s="388"/>
      <c r="R59" s="388"/>
      <c r="S59" s="388"/>
      <c r="T59" s="388"/>
      <c r="U59" s="388"/>
      <c r="V59" s="388"/>
      <c r="W59" s="388"/>
      <c r="X59" s="388"/>
      <c r="Y59" s="388"/>
      <c r="Z59" s="388"/>
      <c r="AA59" s="388"/>
      <c r="AB59" s="388"/>
      <c r="AC59" s="388"/>
      <c r="AD59" s="388"/>
      <c r="AE59" s="388"/>
      <c r="AF59" s="388"/>
      <c r="AG59" s="388"/>
      <c r="AH59" s="388"/>
      <c r="AI59" s="388"/>
      <c r="AJ59" s="388"/>
      <c r="AK59" s="388"/>
      <c r="AL59" s="388"/>
      <c r="AM59" s="388"/>
      <c r="AN59" s="388"/>
      <c r="AO59" s="96"/>
      <c r="AP59" s="565"/>
      <c r="AQ59" s="565"/>
      <c r="AR59" s="565"/>
      <c r="AS59" s="565"/>
      <c r="AT59" s="565"/>
      <c r="AU59" s="565"/>
      <c r="AV59" s="565"/>
      <c r="AW59" s="565"/>
      <c r="AX59" s="565"/>
      <c r="AY59" s="565"/>
      <c r="AZ59" s="565"/>
      <c r="BA59" s="565"/>
      <c r="BB59" s="565"/>
      <c r="BC59" s="566"/>
      <c r="BD59" s="561"/>
      <c r="BE59" s="561"/>
      <c r="BF59" s="561"/>
      <c r="BG59" s="561"/>
      <c r="BH59" s="561"/>
      <c r="BI59" s="561"/>
      <c r="BJ59" s="561"/>
      <c r="BK59" s="561"/>
      <c r="BL59" s="561"/>
      <c r="BM59" s="561"/>
      <c r="BN59" s="561"/>
      <c r="BO59" s="561"/>
      <c r="BP59" s="561"/>
      <c r="BQ59" s="561"/>
      <c r="BR59" s="561"/>
      <c r="BS59" s="561"/>
      <c r="BT59" s="561"/>
      <c r="BU59" s="561"/>
      <c r="BV59" s="561"/>
      <c r="BW59" s="561"/>
      <c r="BX59" s="561"/>
      <c r="BY59" s="561"/>
      <c r="BZ59" s="561"/>
      <c r="CA59" s="561"/>
      <c r="CB59" s="561"/>
      <c r="CC59" s="561"/>
      <c r="CD59" s="561"/>
      <c r="CE59" s="561"/>
      <c r="CF59" s="561"/>
      <c r="CG59" s="561"/>
      <c r="CH59" s="561"/>
      <c r="CI59" s="561"/>
      <c r="CJ59" s="574"/>
      <c r="CK59" s="574"/>
      <c r="CL59" s="574"/>
      <c r="CM59" s="574"/>
      <c r="CN59" s="574"/>
      <c r="CO59" s="574"/>
      <c r="CP59" s="574"/>
      <c r="CQ59" s="574"/>
      <c r="CR59" s="574"/>
      <c r="CS59" s="574"/>
      <c r="CT59" s="574"/>
      <c r="CU59" s="574"/>
      <c r="CV59" s="574"/>
      <c r="CW59" s="574"/>
      <c r="CX59" s="574"/>
      <c r="CY59" s="574"/>
      <c r="CZ59" s="574"/>
      <c r="DA59" s="574"/>
    </row>
    <row r="60" spans="1:105" s="99" customFormat="1" ht="15" customHeight="1" x14ac:dyDescent="0.2">
      <c r="A60" s="562"/>
      <c r="B60" s="562"/>
      <c r="C60" s="562"/>
      <c r="D60" s="562"/>
      <c r="E60" s="562"/>
      <c r="F60" s="562"/>
      <c r="G60" s="562"/>
      <c r="H60" s="594" t="s">
        <v>7</v>
      </c>
      <c r="I60" s="594"/>
      <c r="J60" s="594"/>
      <c r="K60" s="594"/>
      <c r="L60" s="594"/>
      <c r="M60" s="594"/>
      <c r="N60" s="594"/>
      <c r="O60" s="594"/>
      <c r="P60" s="594"/>
      <c r="Q60" s="594"/>
      <c r="R60" s="594"/>
      <c r="S60" s="594"/>
      <c r="T60" s="594"/>
      <c r="U60" s="594"/>
      <c r="V60" s="594"/>
      <c r="W60" s="594"/>
      <c r="X60" s="594"/>
      <c r="Y60" s="594"/>
      <c r="Z60" s="594"/>
      <c r="AA60" s="594"/>
      <c r="AB60" s="594"/>
      <c r="AC60" s="594"/>
      <c r="AD60" s="594"/>
      <c r="AE60" s="594"/>
      <c r="AF60" s="594"/>
      <c r="AG60" s="594"/>
      <c r="AH60" s="594"/>
      <c r="AI60" s="594"/>
      <c r="AJ60" s="594"/>
      <c r="AK60" s="594"/>
      <c r="AL60" s="594"/>
      <c r="AM60" s="594"/>
      <c r="AN60" s="594"/>
      <c r="AO60" s="594"/>
      <c r="AP60" s="594"/>
      <c r="AQ60" s="594"/>
      <c r="AR60" s="594"/>
      <c r="AS60" s="594"/>
      <c r="AT60" s="594"/>
      <c r="AU60" s="594"/>
      <c r="AV60" s="594"/>
      <c r="AW60" s="594"/>
      <c r="AX60" s="594"/>
      <c r="AY60" s="594"/>
      <c r="AZ60" s="594"/>
      <c r="BA60" s="594"/>
      <c r="BB60" s="594"/>
      <c r="BC60" s="595"/>
      <c r="BD60" s="561" t="s">
        <v>8</v>
      </c>
      <c r="BE60" s="561"/>
      <c r="BF60" s="561"/>
      <c r="BG60" s="561"/>
      <c r="BH60" s="561"/>
      <c r="BI60" s="561"/>
      <c r="BJ60" s="561"/>
      <c r="BK60" s="561"/>
      <c r="BL60" s="561"/>
      <c r="BM60" s="561"/>
      <c r="BN60" s="561"/>
      <c r="BO60" s="561"/>
      <c r="BP60" s="561"/>
      <c r="BQ60" s="561"/>
      <c r="BR60" s="561"/>
      <c r="BS60" s="561"/>
      <c r="BT60" s="561" t="s">
        <v>8</v>
      </c>
      <c r="BU60" s="561"/>
      <c r="BV60" s="561"/>
      <c r="BW60" s="561"/>
      <c r="BX60" s="561"/>
      <c r="BY60" s="561"/>
      <c r="BZ60" s="561"/>
      <c r="CA60" s="561"/>
      <c r="CB60" s="561"/>
      <c r="CC60" s="561"/>
      <c r="CD60" s="561"/>
      <c r="CE60" s="561"/>
      <c r="CF60" s="561"/>
      <c r="CG60" s="561"/>
      <c r="CH60" s="561"/>
      <c r="CI60" s="561"/>
      <c r="CJ60" s="596"/>
      <c r="CK60" s="597"/>
      <c r="CL60" s="597"/>
      <c r="CM60" s="597"/>
      <c r="CN60" s="597"/>
      <c r="CO60" s="597"/>
      <c r="CP60" s="597"/>
      <c r="CQ60" s="597"/>
      <c r="CR60" s="597"/>
      <c r="CS60" s="597"/>
      <c r="CT60" s="597"/>
      <c r="CU60" s="597"/>
      <c r="CV60" s="597"/>
      <c r="CW60" s="597"/>
      <c r="CX60" s="597"/>
      <c r="CY60" s="597"/>
      <c r="CZ60" s="597"/>
      <c r="DA60" s="598"/>
    </row>
    <row r="61" spans="1:105" s="60" customFormat="1" ht="12" customHeight="1" x14ac:dyDescent="0.2"/>
    <row r="62" spans="1:105" s="56" customFormat="1" ht="14.25" x14ac:dyDescent="0.2">
      <c r="A62" s="536" t="s">
        <v>53</v>
      </c>
      <c r="B62" s="536"/>
      <c r="C62" s="536"/>
      <c r="D62" s="536"/>
      <c r="E62" s="536"/>
      <c r="F62" s="536"/>
      <c r="G62" s="536"/>
      <c r="H62" s="536"/>
      <c r="I62" s="536"/>
      <c r="J62" s="536"/>
      <c r="K62" s="536"/>
      <c r="L62" s="536"/>
      <c r="M62" s="536"/>
      <c r="N62" s="536"/>
      <c r="O62" s="536"/>
      <c r="P62" s="536"/>
      <c r="Q62" s="536"/>
      <c r="R62" s="536"/>
      <c r="S62" s="536"/>
      <c r="T62" s="536"/>
      <c r="U62" s="536"/>
      <c r="V62" s="536"/>
      <c r="W62" s="536"/>
      <c r="X62" s="536"/>
      <c r="Y62" s="536"/>
      <c r="Z62" s="536"/>
      <c r="AA62" s="536"/>
      <c r="AB62" s="536"/>
      <c r="AC62" s="536"/>
      <c r="AD62" s="536"/>
      <c r="AE62" s="536"/>
      <c r="AF62" s="536"/>
      <c r="AG62" s="536"/>
      <c r="AH62" s="536"/>
      <c r="AI62" s="536"/>
      <c r="AJ62" s="536"/>
      <c r="AK62" s="536"/>
      <c r="AL62" s="536"/>
      <c r="AM62" s="536"/>
      <c r="AN62" s="536"/>
      <c r="AO62" s="536"/>
      <c r="AP62" s="536"/>
      <c r="AQ62" s="536"/>
      <c r="AR62" s="536"/>
      <c r="AS62" s="536"/>
      <c r="AT62" s="536"/>
      <c r="AU62" s="536"/>
      <c r="AV62" s="536"/>
      <c r="AW62" s="536"/>
      <c r="AX62" s="536"/>
      <c r="AY62" s="536"/>
      <c r="AZ62" s="536"/>
      <c r="BA62" s="536"/>
      <c r="BB62" s="536"/>
      <c r="BC62" s="536"/>
      <c r="BD62" s="536"/>
      <c r="BE62" s="536"/>
      <c r="BF62" s="536"/>
      <c r="BG62" s="536"/>
      <c r="BH62" s="536"/>
      <c r="BI62" s="536"/>
      <c r="BJ62" s="536"/>
      <c r="BK62" s="536"/>
      <c r="BL62" s="536"/>
      <c r="BM62" s="536"/>
      <c r="BN62" s="536"/>
      <c r="BO62" s="536"/>
      <c r="BP62" s="536"/>
      <c r="BQ62" s="536"/>
      <c r="BR62" s="536"/>
      <c r="BS62" s="536"/>
      <c r="BT62" s="536"/>
      <c r="BU62" s="536"/>
      <c r="BV62" s="536"/>
      <c r="BW62" s="536"/>
      <c r="BX62" s="536"/>
      <c r="BY62" s="536"/>
      <c r="BZ62" s="536"/>
      <c r="CA62" s="536"/>
      <c r="CB62" s="536"/>
      <c r="CC62" s="536"/>
      <c r="CD62" s="536"/>
      <c r="CE62" s="536"/>
      <c r="CF62" s="536"/>
      <c r="CG62" s="536"/>
      <c r="CH62" s="536"/>
      <c r="CI62" s="536"/>
      <c r="CJ62" s="536"/>
      <c r="CK62" s="536"/>
      <c r="CL62" s="536"/>
      <c r="CM62" s="536"/>
      <c r="CN62" s="536"/>
      <c r="CO62" s="536"/>
      <c r="CP62" s="536"/>
      <c r="CQ62" s="536"/>
      <c r="CR62" s="536"/>
      <c r="CS62" s="536"/>
      <c r="CT62" s="536"/>
      <c r="CU62" s="536"/>
      <c r="CV62" s="536"/>
      <c r="CW62" s="536"/>
      <c r="CX62" s="536"/>
      <c r="CY62" s="536"/>
      <c r="CZ62" s="536"/>
      <c r="DA62" s="536"/>
    </row>
    <row r="63" spans="1:105" ht="6" customHeight="1" x14ac:dyDescent="0.25"/>
    <row r="64" spans="1:105" s="56" customFormat="1" ht="15" x14ac:dyDescent="0.25">
      <c r="A64" s="56" t="s">
        <v>11</v>
      </c>
      <c r="X64" s="593" t="s">
        <v>251</v>
      </c>
      <c r="Y64" s="593"/>
      <c r="Z64" s="593"/>
      <c r="AA64" s="593"/>
      <c r="AB64" s="593"/>
      <c r="AC64" s="593"/>
      <c r="AD64" s="593"/>
      <c r="AE64" s="593"/>
      <c r="AF64" s="593"/>
      <c r="AG64" s="593"/>
      <c r="AH64" s="593"/>
      <c r="AI64" s="593"/>
      <c r="AJ64" s="593"/>
      <c r="AK64" s="593"/>
      <c r="AL64" s="593"/>
      <c r="AM64" s="593"/>
      <c r="AN64" s="593"/>
      <c r="AO64" s="593"/>
      <c r="AP64" s="593"/>
      <c r="AQ64" s="593"/>
      <c r="AR64" s="593"/>
      <c r="AS64" s="593"/>
      <c r="AT64" s="593"/>
      <c r="AU64" s="593"/>
      <c r="AV64" s="593"/>
      <c r="AW64" s="593"/>
      <c r="AX64" s="593"/>
      <c r="AY64" s="593"/>
      <c r="AZ64" s="593"/>
      <c r="BA64" s="593"/>
      <c r="BB64" s="593"/>
      <c r="BC64" s="593"/>
      <c r="BD64" s="593"/>
      <c r="BE64" s="593"/>
      <c r="BF64" s="593"/>
      <c r="BG64" s="593"/>
      <c r="BH64" s="593"/>
      <c r="BI64" s="593"/>
      <c r="BJ64" s="593"/>
      <c r="BK64" s="593"/>
      <c r="BL64" s="593"/>
      <c r="BM64" s="593"/>
      <c r="BN64" s="593"/>
      <c r="BO64" s="593"/>
      <c r="BP64" s="593"/>
      <c r="BQ64" s="593"/>
      <c r="BR64" s="593"/>
      <c r="BS64" s="593"/>
      <c r="BT64" s="593"/>
      <c r="BU64" s="593"/>
      <c r="BV64" s="593"/>
      <c r="BW64" s="593"/>
      <c r="BX64" s="593"/>
      <c r="BY64" s="593"/>
      <c r="BZ64" s="593"/>
      <c r="CA64" s="593"/>
      <c r="CB64" s="593"/>
      <c r="CC64" s="593"/>
      <c r="CD64" s="593"/>
      <c r="CE64" s="593"/>
      <c r="CF64" s="593"/>
      <c r="CG64" s="593"/>
      <c r="CH64" s="593"/>
      <c r="CI64" s="593"/>
      <c r="CJ64" s="593"/>
      <c r="CK64" s="593"/>
      <c r="CL64" s="593"/>
      <c r="CM64" s="593"/>
      <c r="CN64" s="593"/>
      <c r="CO64" s="593"/>
      <c r="CP64" s="593"/>
      <c r="CQ64" s="593"/>
      <c r="CR64" s="593"/>
      <c r="CS64" s="593"/>
      <c r="CT64" s="593"/>
      <c r="CU64" s="593"/>
      <c r="CV64" s="593"/>
      <c r="CW64" s="593"/>
      <c r="CX64" s="593"/>
      <c r="CY64" s="593"/>
      <c r="CZ64" s="593"/>
      <c r="DA64" s="593"/>
    </row>
    <row r="65" spans="1:105" s="56" customFormat="1" ht="6" customHeight="1" x14ac:dyDescent="0.2">
      <c r="X65" s="62"/>
      <c r="Y65" s="62"/>
      <c r="Z65" s="62"/>
      <c r="AA65" s="62"/>
      <c r="AB65" s="62"/>
      <c r="AC65" s="62"/>
      <c r="AD65" s="62"/>
      <c r="AE65" s="62"/>
      <c r="AF65" s="62"/>
      <c r="AG65" s="62"/>
      <c r="AH65" s="62"/>
      <c r="AI65" s="62"/>
      <c r="AJ65" s="62"/>
      <c r="AK65" s="62"/>
      <c r="AL65" s="62"/>
      <c r="AM65" s="62"/>
      <c r="AN65" s="62"/>
      <c r="AO65" s="62"/>
      <c r="AP65" s="62"/>
      <c r="AQ65" s="62"/>
      <c r="AR65" s="62"/>
      <c r="AS65" s="62"/>
      <c r="AT65" s="62"/>
      <c r="AU65" s="62"/>
      <c r="AV65" s="62"/>
      <c r="AW65" s="62"/>
      <c r="AX65" s="62"/>
      <c r="AY65" s="62"/>
      <c r="AZ65" s="62"/>
      <c r="BA65" s="62"/>
      <c r="BB65" s="62"/>
      <c r="BC65" s="62"/>
      <c r="BD65" s="62"/>
      <c r="BE65" s="62"/>
      <c r="BF65" s="62"/>
      <c r="BG65" s="62"/>
      <c r="BH65" s="62"/>
      <c r="BI65" s="62"/>
      <c r="BJ65" s="62"/>
      <c r="BK65" s="62"/>
      <c r="BL65" s="62"/>
      <c r="BM65" s="62"/>
      <c r="BN65" s="62"/>
      <c r="BO65" s="62"/>
      <c r="BP65" s="62"/>
      <c r="BQ65" s="62"/>
      <c r="BR65" s="62"/>
      <c r="BS65" s="62"/>
      <c r="BT65" s="62"/>
      <c r="BU65" s="62"/>
      <c r="BV65" s="62"/>
      <c r="BW65" s="62"/>
      <c r="BX65" s="62"/>
      <c r="BY65" s="62"/>
      <c r="BZ65" s="62"/>
      <c r="CA65" s="62"/>
      <c r="CB65" s="62"/>
      <c r="CC65" s="62"/>
      <c r="CD65" s="62"/>
      <c r="CE65" s="62"/>
      <c r="CF65" s="62"/>
      <c r="CG65" s="62"/>
      <c r="CH65" s="62"/>
      <c r="CI65" s="62"/>
      <c r="CJ65" s="62"/>
      <c r="CK65" s="62"/>
      <c r="CL65" s="62"/>
      <c r="CM65" s="62"/>
      <c r="CN65" s="62"/>
      <c r="CO65" s="62"/>
      <c r="CP65" s="62"/>
      <c r="CQ65" s="62"/>
      <c r="CR65" s="62"/>
      <c r="CS65" s="62"/>
      <c r="CT65" s="62"/>
      <c r="CU65" s="62"/>
      <c r="CV65" s="62"/>
      <c r="CW65" s="62"/>
      <c r="CX65" s="62"/>
      <c r="CY65" s="62"/>
      <c r="CZ65" s="62"/>
      <c r="DA65" s="62"/>
    </row>
    <row r="66" spans="1:105" s="56" customFormat="1" ht="14.25" x14ac:dyDescent="0.2">
      <c r="A66" s="545" t="s">
        <v>10</v>
      </c>
      <c r="B66" s="545"/>
      <c r="C66" s="545"/>
      <c r="D66" s="545"/>
      <c r="E66" s="545"/>
      <c r="F66" s="545"/>
      <c r="G66" s="545"/>
      <c r="H66" s="545"/>
      <c r="I66" s="545"/>
      <c r="J66" s="545"/>
      <c r="K66" s="545"/>
      <c r="L66" s="545"/>
      <c r="M66" s="545"/>
      <c r="N66" s="545"/>
      <c r="O66" s="545"/>
      <c r="P66" s="545"/>
      <c r="Q66" s="545"/>
      <c r="R66" s="545"/>
      <c r="S66" s="545"/>
      <c r="T66" s="545"/>
      <c r="U66" s="545"/>
      <c r="V66" s="545"/>
      <c r="W66" s="545"/>
      <c r="X66" s="545"/>
      <c r="Y66" s="545"/>
      <c r="Z66" s="545"/>
      <c r="AA66" s="545"/>
      <c r="AB66" s="545"/>
      <c r="AC66" s="545"/>
      <c r="AD66" s="545"/>
      <c r="AE66" s="545"/>
      <c r="AF66" s="545"/>
      <c r="AG66" s="545"/>
      <c r="AH66" s="545"/>
      <c r="AI66" s="545"/>
      <c r="AJ66" s="545"/>
      <c r="AK66" s="545"/>
      <c r="AL66" s="545"/>
      <c r="AM66" s="545"/>
      <c r="AN66" s="545"/>
      <c r="AO66" s="545"/>
      <c r="AP66" s="543" t="s">
        <v>96</v>
      </c>
      <c r="AQ66" s="543"/>
      <c r="AR66" s="543"/>
      <c r="AS66" s="543"/>
      <c r="AT66" s="543"/>
      <c r="AU66" s="543"/>
      <c r="AV66" s="543"/>
      <c r="AW66" s="543"/>
      <c r="AX66" s="543"/>
      <c r="AY66" s="543"/>
      <c r="AZ66" s="543"/>
      <c r="BA66" s="543"/>
      <c r="BB66" s="543"/>
      <c r="BC66" s="543"/>
      <c r="BD66" s="543"/>
      <c r="BE66" s="543"/>
      <c r="BF66" s="543"/>
      <c r="BG66" s="543"/>
      <c r="BH66" s="543"/>
      <c r="BI66" s="543"/>
      <c r="BJ66" s="543"/>
      <c r="BK66" s="543"/>
      <c r="BL66" s="543"/>
      <c r="BM66" s="543"/>
      <c r="BN66" s="543"/>
      <c r="BO66" s="543"/>
      <c r="BP66" s="543"/>
      <c r="BQ66" s="543"/>
      <c r="BR66" s="543"/>
      <c r="BS66" s="543"/>
      <c r="BT66" s="543"/>
      <c r="BU66" s="543"/>
      <c r="BV66" s="543"/>
      <c r="BW66" s="543"/>
      <c r="BX66" s="543"/>
      <c r="BY66" s="543"/>
      <c r="BZ66" s="543"/>
      <c r="CA66" s="543"/>
      <c r="CB66" s="543"/>
      <c r="CC66" s="543"/>
      <c r="CD66" s="543"/>
      <c r="CE66" s="543"/>
      <c r="CF66" s="543"/>
      <c r="CG66" s="543"/>
      <c r="CH66" s="543"/>
      <c r="CI66" s="543"/>
      <c r="CJ66" s="543"/>
      <c r="CK66" s="543"/>
      <c r="CL66" s="543"/>
      <c r="CM66" s="543"/>
      <c r="CN66" s="543"/>
      <c r="CO66" s="543"/>
      <c r="CP66" s="543"/>
      <c r="CQ66" s="543"/>
      <c r="CR66" s="543"/>
      <c r="CS66" s="543"/>
      <c r="CT66" s="543"/>
      <c r="CU66" s="543"/>
      <c r="CV66" s="543"/>
      <c r="CW66" s="543"/>
      <c r="CX66" s="543"/>
      <c r="CY66" s="543"/>
      <c r="CZ66" s="543"/>
      <c r="DA66" s="543"/>
    </row>
    <row r="67" spans="1:105" ht="10.5" customHeight="1" x14ac:dyDescent="0.25"/>
    <row r="68" spans="1:105" s="57" customFormat="1" ht="55.5" customHeight="1" x14ac:dyDescent="0.2">
      <c r="A68" s="466" t="s">
        <v>0</v>
      </c>
      <c r="B68" s="467"/>
      <c r="C68" s="467"/>
      <c r="D68" s="467"/>
      <c r="E68" s="467"/>
      <c r="F68" s="467"/>
      <c r="G68" s="468"/>
      <c r="H68" s="466" t="s">
        <v>14</v>
      </c>
      <c r="I68" s="467"/>
      <c r="J68" s="467"/>
      <c r="K68" s="467"/>
      <c r="L68" s="467"/>
      <c r="M68" s="467"/>
      <c r="N68" s="467"/>
      <c r="O68" s="467"/>
      <c r="P68" s="467"/>
      <c r="Q68" s="467"/>
      <c r="R68" s="467"/>
      <c r="S68" s="467"/>
      <c r="T68" s="467"/>
      <c r="U68" s="467"/>
      <c r="V68" s="467"/>
      <c r="W68" s="467"/>
      <c r="X68" s="467"/>
      <c r="Y68" s="467"/>
      <c r="Z68" s="467"/>
      <c r="AA68" s="467"/>
      <c r="AB68" s="467"/>
      <c r="AC68" s="467"/>
      <c r="AD68" s="467"/>
      <c r="AE68" s="467"/>
      <c r="AF68" s="467"/>
      <c r="AG68" s="467"/>
      <c r="AH68" s="467"/>
      <c r="AI68" s="467"/>
      <c r="AJ68" s="467"/>
      <c r="AK68" s="467"/>
      <c r="AL68" s="467"/>
      <c r="AM68" s="467"/>
      <c r="AN68" s="467"/>
      <c r="AO68" s="467"/>
      <c r="AP68" s="467"/>
      <c r="AQ68" s="467"/>
      <c r="AR68" s="467"/>
      <c r="AS68" s="467"/>
      <c r="AT68" s="467"/>
      <c r="AU68" s="467"/>
      <c r="AV68" s="467"/>
      <c r="AW68" s="467"/>
      <c r="AX68" s="467"/>
      <c r="AY68" s="467"/>
      <c r="AZ68" s="467"/>
      <c r="BA68" s="467"/>
      <c r="BB68" s="467"/>
      <c r="BC68" s="468"/>
      <c r="BD68" s="466" t="s">
        <v>54</v>
      </c>
      <c r="BE68" s="467"/>
      <c r="BF68" s="467"/>
      <c r="BG68" s="467"/>
      <c r="BH68" s="467"/>
      <c r="BI68" s="467"/>
      <c r="BJ68" s="467"/>
      <c r="BK68" s="467"/>
      <c r="BL68" s="467"/>
      <c r="BM68" s="467"/>
      <c r="BN68" s="467"/>
      <c r="BO68" s="467"/>
      <c r="BP68" s="467"/>
      <c r="BQ68" s="467"/>
      <c r="BR68" s="467"/>
      <c r="BS68" s="468"/>
      <c r="BT68" s="466" t="s">
        <v>682</v>
      </c>
      <c r="BU68" s="467"/>
      <c r="BV68" s="467"/>
      <c r="BW68" s="467"/>
      <c r="BX68" s="467"/>
      <c r="BY68" s="467"/>
      <c r="BZ68" s="467"/>
      <c r="CA68" s="467"/>
      <c r="CB68" s="467"/>
      <c r="CC68" s="467"/>
      <c r="CD68" s="468"/>
      <c r="CE68" s="466" t="s">
        <v>83</v>
      </c>
      <c r="CF68" s="467"/>
      <c r="CG68" s="467"/>
      <c r="CH68" s="467"/>
      <c r="CI68" s="467"/>
      <c r="CJ68" s="467"/>
      <c r="CK68" s="467"/>
      <c r="CL68" s="467"/>
      <c r="CM68" s="467"/>
      <c r="CN68" s="467"/>
      <c r="CO68" s="467"/>
      <c r="CP68" s="467"/>
      <c r="CQ68" s="467"/>
      <c r="CR68" s="467"/>
      <c r="CS68" s="467"/>
      <c r="CT68" s="467"/>
      <c r="CU68" s="467"/>
      <c r="CV68" s="467"/>
      <c r="CW68" s="467"/>
      <c r="CX68" s="467"/>
      <c r="CY68" s="467"/>
      <c r="CZ68" s="467"/>
      <c r="DA68" s="468"/>
    </row>
    <row r="69" spans="1:105" s="58" customFormat="1" ht="12.75" x14ac:dyDescent="0.2">
      <c r="A69" s="472">
        <v>1</v>
      </c>
      <c r="B69" s="472"/>
      <c r="C69" s="472"/>
      <c r="D69" s="472"/>
      <c r="E69" s="472"/>
      <c r="F69" s="472"/>
      <c r="G69" s="472"/>
      <c r="H69" s="472">
        <v>2</v>
      </c>
      <c r="I69" s="472"/>
      <c r="J69" s="472"/>
      <c r="K69" s="472"/>
      <c r="L69" s="472"/>
      <c r="M69" s="472"/>
      <c r="N69" s="472"/>
      <c r="O69" s="472"/>
      <c r="P69" s="472"/>
      <c r="Q69" s="472"/>
      <c r="R69" s="472"/>
      <c r="S69" s="472"/>
      <c r="T69" s="472"/>
      <c r="U69" s="472"/>
      <c r="V69" s="472"/>
      <c r="W69" s="472"/>
      <c r="X69" s="472"/>
      <c r="Y69" s="472"/>
      <c r="Z69" s="472"/>
      <c r="AA69" s="472"/>
      <c r="AB69" s="472"/>
      <c r="AC69" s="472"/>
      <c r="AD69" s="472"/>
      <c r="AE69" s="472"/>
      <c r="AF69" s="472"/>
      <c r="AG69" s="472"/>
      <c r="AH69" s="472"/>
      <c r="AI69" s="472"/>
      <c r="AJ69" s="472"/>
      <c r="AK69" s="472"/>
      <c r="AL69" s="472"/>
      <c r="AM69" s="472"/>
      <c r="AN69" s="472"/>
      <c r="AO69" s="472"/>
      <c r="AP69" s="472"/>
      <c r="AQ69" s="472"/>
      <c r="AR69" s="472"/>
      <c r="AS69" s="472"/>
      <c r="AT69" s="472"/>
      <c r="AU69" s="472"/>
      <c r="AV69" s="472"/>
      <c r="AW69" s="472"/>
      <c r="AX69" s="472"/>
      <c r="AY69" s="472"/>
      <c r="AZ69" s="472"/>
      <c r="BA69" s="472"/>
      <c r="BB69" s="472"/>
      <c r="BC69" s="472"/>
      <c r="BD69" s="472">
        <v>3</v>
      </c>
      <c r="BE69" s="472"/>
      <c r="BF69" s="472"/>
      <c r="BG69" s="472"/>
      <c r="BH69" s="472"/>
      <c r="BI69" s="472"/>
      <c r="BJ69" s="472"/>
      <c r="BK69" s="472"/>
      <c r="BL69" s="472"/>
      <c r="BM69" s="472"/>
      <c r="BN69" s="472"/>
      <c r="BO69" s="472"/>
      <c r="BP69" s="472"/>
      <c r="BQ69" s="472"/>
      <c r="BR69" s="472"/>
      <c r="BS69" s="472"/>
      <c r="BT69" s="472">
        <v>4</v>
      </c>
      <c r="BU69" s="472"/>
      <c r="BV69" s="472"/>
      <c r="BW69" s="472"/>
      <c r="BX69" s="472"/>
      <c r="BY69" s="472"/>
      <c r="BZ69" s="472"/>
      <c r="CA69" s="472"/>
      <c r="CB69" s="472"/>
      <c r="CC69" s="472"/>
      <c r="CD69" s="472"/>
      <c r="CE69" s="472">
        <v>5</v>
      </c>
      <c r="CF69" s="472"/>
      <c r="CG69" s="472"/>
      <c r="CH69" s="472"/>
      <c r="CI69" s="472"/>
      <c r="CJ69" s="472"/>
      <c r="CK69" s="472"/>
      <c r="CL69" s="472"/>
      <c r="CM69" s="472"/>
      <c r="CN69" s="472"/>
      <c r="CO69" s="472"/>
      <c r="CP69" s="472"/>
      <c r="CQ69" s="472"/>
      <c r="CR69" s="472"/>
      <c r="CS69" s="472"/>
      <c r="CT69" s="472"/>
      <c r="CU69" s="472"/>
      <c r="CV69" s="472"/>
      <c r="CW69" s="472"/>
      <c r="CX69" s="472"/>
      <c r="CY69" s="472"/>
      <c r="CZ69" s="472"/>
      <c r="DA69" s="472"/>
    </row>
    <row r="70" spans="1:105" s="59" customFormat="1" ht="15" customHeight="1" x14ac:dyDescent="0.2">
      <c r="A70" s="450" t="s">
        <v>26</v>
      </c>
      <c r="B70" s="450"/>
      <c r="C70" s="450"/>
      <c r="D70" s="450"/>
      <c r="E70" s="450"/>
      <c r="F70" s="450"/>
      <c r="G70" s="450"/>
      <c r="H70" s="435" t="s">
        <v>105</v>
      </c>
      <c r="I70" s="435"/>
      <c r="J70" s="435"/>
      <c r="K70" s="435"/>
      <c r="L70" s="435"/>
      <c r="M70" s="435"/>
      <c r="N70" s="435"/>
      <c r="O70" s="435"/>
      <c r="P70" s="435"/>
      <c r="Q70" s="435"/>
      <c r="R70" s="435"/>
      <c r="S70" s="435"/>
      <c r="T70" s="435"/>
      <c r="U70" s="435"/>
      <c r="V70" s="435"/>
      <c r="W70" s="435"/>
      <c r="X70" s="435"/>
      <c r="Y70" s="435"/>
      <c r="Z70" s="435"/>
      <c r="AA70" s="435"/>
      <c r="AB70" s="435"/>
      <c r="AC70" s="435"/>
      <c r="AD70" s="435"/>
      <c r="AE70" s="435"/>
      <c r="AF70" s="435"/>
      <c r="AG70" s="435"/>
      <c r="AH70" s="435"/>
      <c r="AI70" s="435"/>
      <c r="AJ70" s="435"/>
      <c r="AK70" s="435"/>
      <c r="AL70" s="435"/>
      <c r="AM70" s="435"/>
      <c r="AN70" s="435"/>
      <c r="AO70" s="435"/>
      <c r="AP70" s="435"/>
      <c r="AQ70" s="435"/>
      <c r="AR70" s="435"/>
      <c r="AS70" s="435"/>
      <c r="AT70" s="435"/>
      <c r="AU70" s="435"/>
      <c r="AV70" s="435"/>
      <c r="AW70" s="435"/>
      <c r="AX70" s="435"/>
      <c r="AY70" s="435"/>
      <c r="AZ70" s="435"/>
      <c r="BA70" s="435"/>
      <c r="BB70" s="435"/>
      <c r="BC70" s="435"/>
      <c r="BD70" s="404"/>
      <c r="BE70" s="404"/>
      <c r="BF70" s="404"/>
      <c r="BG70" s="404"/>
      <c r="BH70" s="404"/>
      <c r="BI70" s="404"/>
      <c r="BJ70" s="404"/>
      <c r="BK70" s="404"/>
      <c r="BL70" s="404"/>
      <c r="BM70" s="404"/>
      <c r="BN70" s="404"/>
      <c r="BO70" s="404"/>
      <c r="BP70" s="404"/>
      <c r="BQ70" s="404"/>
      <c r="BR70" s="404"/>
      <c r="BS70" s="404"/>
      <c r="BT70" s="404"/>
      <c r="BU70" s="404"/>
      <c r="BV70" s="404"/>
      <c r="BW70" s="404"/>
      <c r="BX70" s="404"/>
      <c r="BY70" s="404"/>
      <c r="BZ70" s="404"/>
      <c r="CA70" s="404"/>
      <c r="CB70" s="404"/>
      <c r="CC70" s="404"/>
      <c r="CD70" s="404"/>
      <c r="CE70" s="589">
        <f>SUM(CE71:DB74)</f>
        <v>7400</v>
      </c>
      <c r="CF70" s="589"/>
      <c r="CG70" s="589"/>
      <c r="CH70" s="589"/>
      <c r="CI70" s="589"/>
      <c r="CJ70" s="589"/>
      <c r="CK70" s="589"/>
      <c r="CL70" s="589"/>
      <c r="CM70" s="589"/>
      <c r="CN70" s="589"/>
      <c r="CO70" s="589"/>
      <c r="CP70" s="589"/>
      <c r="CQ70" s="589"/>
      <c r="CR70" s="589"/>
      <c r="CS70" s="589"/>
      <c r="CT70" s="589"/>
      <c r="CU70" s="589"/>
      <c r="CV70" s="589"/>
      <c r="CW70" s="589"/>
      <c r="CX70" s="589"/>
      <c r="CY70" s="589"/>
      <c r="CZ70" s="589"/>
      <c r="DA70" s="589"/>
    </row>
    <row r="71" spans="1:105" s="59" customFormat="1" ht="15" customHeight="1" x14ac:dyDescent="0.2">
      <c r="A71" s="411" t="s">
        <v>683</v>
      </c>
      <c r="B71" s="411"/>
      <c r="C71" s="411"/>
      <c r="D71" s="411"/>
      <c r="E71" s="411"/>
      <c r="F71" s="411"/>
      <c r="G71" s="411"/>
      <c r="H71" s="552" t="s">
        <v>684</v>
      </c>
      <c r="I71" s="553"/>
      <c r="J71" s="553"/>
      <c r="K71" s="553"/>
      <c r="L71" s="553"/>
      <c r="M71" s="553"/>
      <c r="N71" s="553"/>
      <c r="O71" s="553"/>
      <c r="P71" s="553"/>
      <c r="Q71" s="553"/>
      <c r="R71" s="553"/>
      <c r="S71" s="553"/>
      <c r="T71" s="553"/>
      <c r="U71" s="553"/>
      <c r="V71" s="553"/>
      <c r="W71" s="553"/>
      <c r="X71" s="553"/>
      <c r="Y71" s="553"/>
      <c r="Z71" s="553"/>
      <c r="AA71" s="553"/>
      <c r="AB71" s="553"/>
      <c r="AC71" s="553"/>
      <c r="AD71" s="553"/>
      <c r="AE71" s="553"/>
      <c r="AF71" s="553"/>
      <c r="AG71" s="553"/>
      <c r="AH71" s="553"/>
      <c r="AI71" s="553"/>
      <c r="AJ71" s="553"/>
      <c r="AK71" s="553"/>
      <c r="AL71" s="553"/>
      <c r="AM71" s="553"/>
      <c r="AN71" s="553"/>
      <c r="AO71" s="553"/>
      <c r="AP71" s="553"/>
      <c r="AQ71" s="553"/>
      <c r="AR71" s="553"/>
      <c r="AS71" s="553"/>
      <c r="AT71" s="553"/>
      <c r="AU71" s="553"/>
      <c r="AV71" s="553"/>
      <c r="AW71" s="553"/>
      <c r="AX71" s="553"/>
      <c r="AY71" s="553"/>
      <c r="AZ71" s="553"/>
      <c r="BA71" s="553"/>
      <c r="BB71" s="553"/>
      <c r="BC71" s="554"/>
      <c r="BD71" s="484">
        <v>75</v>
      </c>
      <c r="BE71" s="485"/>
      <c r="BF71" s="485"/>
      <c r="BG71" s="485"/>
      <c r="BH71" s="485"/>
      <c r="BI71" s="485"/>
      <c r="BJ71" s="485"/>
      <c r="BK71" s="485"/>
      <c r="BL71" s="485"/>
      <c r="BM71" s="485"/>
      <c r="BN71" s="485"/>
      <c r="BO71" s="485"/>
      <c r="BP71" s="485"/>
      <c r="BQ71" s="485"/>
      <c r="BR71" s="485"/>
      <c r="BS71" s="486"/>
      <c r="BT71" s="561">
        <v>10</v>
      </c>
      <c r="BU71" s="561"/>
      <c r="BV71" s="561"/>
      <c r="BW71" s="561"/>
      <c r="BX71" s="561"/>
      <c r="BY71" s="561"/>
      <c r="BZ71" s="561"/>
      <c r="CA71" s="561"/>
      <c r="CB71" s="561"/>
      <c r="CC71" s="561"/>
      <c r="CD71" s="561"/>
      <c r="CE71" s="415">
        <v>750</v>
      </c>
      <c r="CF71" s="416"/>
      <c r="CG71" s="416"/>
      <c r="CH71" s="416"/>
      <c r="CI71" s="416"/>
      <c r="CJ71" s="416"/>
      <c r="CK71" s="416"/>
      <c r="CL71" s="416"/>
      <c r="CM71" s="416"/>
      <c r="CN71" s="416"/>
      <c r="CO71" s="416"/>
      <c r="CP71" s="416"/>
      <c r="CQ71" s="416"/>
      <c r="CR71" s="416"/>
      <c r="CS71" s="416"/>
      <c r="CT71" s="416"/>
      <c r="CU71" s="416"/>
      <c r="CV71" s="416"/>
      <c r="CW71" s="416"/>
      <c r="CX71" s="416"/>
      <c r="CY71" s="416"/>
      <c r="CZ71" s="416"/>
      <c r="DA71" s="417"/>
    </row>
    <row r="72" spans="1:105" s="59" customFormat="1" ht="15" customHeight="1" x14ac:dyDescent="0.2">
      <c r="A72" s="411" t="s">
        <v>685</v>
      </c>
      <c r="B72" s="411"/>
      <c r="C72" s="411"/>
      <c r="D72" s="411"/>
      <c r="E72" s="411"/>
      <c r="F72" s="411"/>
      <c r="G72" s="411"/>
      <c r="H72" s="552" t="s">
        <v>686</v>
      </c>
      <c r="I72" s="553"/>
      <c r="J72" s="553"/>
      <c r="K72" s="553"/>
      <c r="L72" s="553"/>
      <c r="M72" s="553"/>
      <c r="N72" s="553"/>
      <c r="O72" s="553"/>
      <c r="P72" s="553"/>
      <c r="Q72" s="553"/>
      <c r="R72" s="553"/>
      <c r="S72" s="553"/>
      <c r="T72" s="553"/>
      <c r="U72" s="553"/>
      <c r="V72" s="553"/>
      <c r="W72" s="553"/>
      <c r="X72" s="553"/>
      <c r="Y72" s="553"/>
      <c r="Z72" s="553"/>
      <c r="AA72" s="553"/>
      <c r="AB72" s="553"/>
      <c r="AC72" s="553"/>
      <c r="AD72" s="553"/>
      <c r="AE72" s="553"/>
      <c r="AF72" s="553"/>
      <c r="AG72" s="553"/>
      <c r="AH72" s="553"/>
      <c r="AI72" s="553"/>
      <c r="AJ72" s="553"/>
      <c r="AK72" s="553"/>
      <c r="AL72" s="553"/>
      <c r="AM72" s="553"/>
      <c r="AN72" s="553"/>
      <c r="AO72" s="553"/>
      <c r="AP72" s="553"/>
      <c r="AQ72" s="553"/>
      <c r="AR72" s="553"/>
      <c r="AS72" s="553"/>
      <c r="AT72" s="553"/>
      <c r="AU72" s="553"/>
      <c r="AV72" s="553"/>
      <c r="AW72" s="553"/>
      <c r="AX72" s="553"/>
      <c r="AY72" s="553"/>
      <c r="AZ72" s="553"/>
      <c r="BA72" s="553"/>
      <c r="BB72" s="553"/>
      <c r="BC72" s="554"/>
      <c r="BD72" s="484">
        <v>69</v>
      </c>
      <c r="BE72" s="485"/>
      <c r="BF72" s="485"/>
      <c r="BG72" s="485"/>
      <c r="BH72" s="485"/>
      <c r="BI72" s="485"/>
      <c r="BJ72" s="485"/>
      <c r="BK72" s="485"/>
      <c r="BL72" s="485"/>
      <c r="BM72" s="485"/>
      <c r="BN72" s="485"/>
      <c r="BO72" s="485"/>
      <c r="BP72" s="485"/>
      <c r="BQ72" s="485"/>
      <c r="BR72" s="485"/>
      <c r="BS72" s="486"/>
      <c r="BT72" s="561">
        <v>10</v>
      </c>
      <c r="BU72" s="561"/>
      <c r="BV72" s="561"/>
      <c r="BW72" s="561"/>
      <c r="BX72" s="561"/>
      <c r="BY72" s="561"/>
      <c r="BZ72" s="561"/>
      <c r="CA72" s="561"/>
      <c r="CB72" s="561"/>
      <c r="CC72" s="561"/>
      <c r="CD72" s="561"/>
      <c r="CE72" s="415">
        <v>690</v>
      </c>
      <c r="CF72" s="416"/>
      <c r="CG72" s="416"/>
      <c r="CH72" s="416"/>
      <c r="CI72" s="416"/>
      <c r="CJ72" s="416"/>
      <c r="CK72" s="416"/>
      <c r="CL72" s="416"/>
      <c r="CM72" s="416"/>
      <c r="CN72" s="416"/>
      <c r="CO72" s="416"/>
      <c r="CP72" s="416"/>
      <c r="CQ72" s="416"/>
      <c r="CR72" s="416"/>
      <c r="CS72" s="416"/>
      <c r="CT72" s="416"/>
      <c r="CU72" s="416"/>
      <c r="CV72" s="416"/>
      <c r="CW72" s="416"/>
      <c r="CX72" s="416"/>
      <c r="CY72" s="416"/>
      <c r="CZ72" s="416"/>
      <c r="DA72" s="417"/>
    </row>
    <row r="73" spans="1:105" s="59" customFormat="1" ht="15" customHeight="1" x14ac:dyDescent="0.2">
      <c r="A73" s="411" t="s">
        <v>687</v>
      </c>
      <c r="B73" s="411"/>
      <c r="C73" s="411"/>
      <c r="D73" s="411"/>
      <c r="E73" s="411"/>
      <c r="F73" s="411"/>
      <c r="G73" s="411"/>
      <c r="H73" s="552" t="s">
        <v>688</v>
      </c>
      <c r="I73" s="553"/>
      <c r="J73" s="553"/>
      <c r="K73" s="553"/>
      <c r="L73" s="553"/>
      <c r="M73" s="553"/>
      <c r="N73" s="553"/>
      <c r="O73" s="553"/>
      <c r="P73" s="553"/>
      <c r="Q73" s="553"/>
      <c r="R73" s="553"/>
      <c r="S73" s="553"/>
      <c r="T73" s="553"/>
      <c r="U73" s="553"/>
      <c r="V73" s="553"/>
      <c r="W73" s="553"/>
      <c r="X73" s="553"/>
      <c r="Y73" s="553"/>
      <c r="Z73" s="553"/>
      <c r="AA73" s="553"/>
      <c r="AB73" s="553"/>
      <c r="AC73" s="553"/>
      <c r="AD73" s="553"/>
      <c r="AE73" s="553"/>
      <c r="AF73" s="553"/>
      <c r="AG73" s="553"/>
      <c r="AH73" s="553"/>
      <c r="AI73" s="553"/>
      <c r="AJ73" s="553"/>
      <c r="AK73" s="553"/>
      <c r="AL73" s="553"/>
      <c r="AM73" s="553"/>
      <c r="AN73" s="553"/>
      <c r="AO73" s="553"/>
      <c r="AP73" s="553"/>
      <c r="AQ73" s="553"/>
      <c r="AR73" s="553"/>
      <c r="AS73" s="553"/>
      <c r="AT73" s="553"/>
      <c r="AU73" s="553"/>
      <c r="AV73" s="553"/>
      <c r="AW73" s="553"/>
      <c r="AX73" s="553"/>
      <c r="AY73" s="553"/>
      <c r="AZ73" s="553"/>
      <c r="BA73" s="553"/>
      <c r="BB73" s="553"/>
      <c r="BC73" s="554"/>
      <c r="BD73" s="484">
        <v>89</v>
      </c>
      <c r="BE73" s="485"/>
      <c r="BF73" s="485"/>
      <c r="BG73" s="485"/>
      <c r="BH73" s="485"/>
      <c r="BI73" s="485"/>
      <c r="BJ73" s="485"/>
      <c r="BK73" s="485"/>
      <c r="BL73" s="485"/>
      <c r="BM73" s="485"/>
      <c r="BN73" s="485"/>
      <c r="BO73" s="485"/>
      <c r="BP73" s="485"/>
      <c r="BQ73" s="485"/>
      <c r="BR73" s="485"/>
      <c r="BS73" s="486"/>
      <c r="BT73" s="561">
        <v>25</v>
      </c>
      <c r="BU73" s="561"/>
      <c r="BV73" s="561"/>
      <c r="BW73" s="561"/>
      <c r="BX73" s="561"/>
      <c r="BY73" s="561"/>
      <c r="BZ73" s="561"/>
      <c r="CA73" s="561"/>
      <c r="CB73" s="561"/>
      <c r="CC73" s="561"/>
      <c r="CD73" s="561"/>
      <c r="CE73" s="415">
        <v>2225</v>
      </c>
      <c r="CF73" s="416"/>
      <c r="CG73" s="416"/>
      <c r="CH73" s="416"/>
      <c r="CI73" s="416"/>
      <c r="CJ73" s="416"/>
      <c r="CK73" s="416"/>
      <c r="CL73" s="416"/>
      <c r="CM73" s="416"/>
      <c r="CN73" s="416"/>
      <c r="CO73" s="416"/>
      <c r="CP73" s="416"/>
      <c r="CQ73" s="416"/>
      <c r="CR73" s="416"/>
      <c r="CS73" s="416"/>
      <c r="CT73" s="416"/>
      <c r="CU73" s="416"/>
      <c r="CV73" s="416"/>
      <c r="CW73" s="416"/>
      <c r="CX73" s="416"/>
      <c r="CY73" s="416"/>
      <c r="CZ73" s="416"/>
      <c r="DA73" s="417"/>
    </row>
    <row r="74" spans="1:105" s="59" customFormat="1" ht="15" customHeight="1" x14ac:dyDescent="0.2">
      <c r="A74" s="411" t="s">
        <v>689</v>
      </c>
      <c r="B74" s="411"/>
      <c r="C74" s="411"/>
      <c r="D74" s="411"/>
      <c r="E74" s="411"/>
      <c r="F74" s="411"/>
      <c r="G74" s="411"/>
      <c r="H74" s="418" t="s">
        <v>690</v>
      </c>
      <c r="I74" s="418"/>
      <c r="J74" s="418"/>
      <c r="K74" s="418"/>
      <c r="L74" s="418"/>
      <c r="M74" s="418"/>
      <c r="N74" s="418"/>
      <c r="O74" s="418"/>
      <c r="P74" s="418"/>
      <c r="Q74" s="418"/>
      <c r="R74" s="418"/>
      <c r="S74" s="418"/>
      <c r="T74" s="418"/>
      <c r="U74" s="418"/>
      <c r="V74" s="418"/>
      <c r="W74" s="418"/>
      <c r="X74" s="418"/>
      <c r="Y74" s="418"/>
      <c r="Z74" s="418"/>
      <c r="AA74" s="418"/>
      <c r="AB74" s="418"/>
      <c r="AC74" s="418"/>
      <c r="AD74" s="418"/>
      <c r="AE74" s="418"/>
      <c r="AF74" s="418"/>
      <c r="AG74" s="418"/>
      <c r="AH74" s="418"/>
      <c r="AI74" s="418"/>
      <c r="AJ74" s="418"/>
      <c r="AK74" s="418"/>
      <c r="AL74" s="418"/>
      <c r="AM74" s="418"/>
      <c r="AN74" s="418"/>
      <c r="AO74" s="418"/>
      <c r="AP74" s="418"/>
      <c r="AQ74" s="418"/>
      <c r="AR74" s="418"/>
      <c r="AS74" s="418"/>
      <c r="AT74" s="418"/>
      <c r="AU74" s="418"/>
      <c r="AV74" s="418"/>
      <c r="AW74" s="418"/>
      <c r="AX74" s="418"/>
      <c r="AY74" s="418"/>
      <c r="AZ74" s="418"/>
      <c r="BA74" s="418"/>
      <c r="BB74" s="418"/>
      <c r="BC74" s="418"/>
      <c r="BD74" s="561">
        <v>151</v>
      </c>
      <c r="BE74" s="561"/>
      <c r="BF74" s="561"/>
      <c r="BG74" s="561"/>
      <c r="BH74" s="561"/>
      <c r="BI74" s="561"/>
      <c r="BJ74" s="561"/>
      <c r="BK74" s="561"/>
      <c r="BL74" s="561"/>
      <c r="BM74" s="561"/>
      <c r="BN74" s="561"/>
      <c r="BO74" s="561"/>
      <c r="BP74" s="561"/>
      <c r="BQ74" s="561"/>
      <c r="BR74" s="561"/>
      <c r="BS74" s="561"/>
      <c r="BT74" s="561">
        <v>25</v>
      </c>
      <c r="BU74" s="561"/>
      <c r="BV74" s="561"/>
      <c r="BW74" s="561"/>
      <c r="BX74" s="561"/>
      <c r="BY74" s="561"/>
      <c r="BZ74" s="561"/>
      <c r="CA74" s="561"/>
      <c r="CB74" s="561"/>
      <c r="CC74" s="561"/>
      <c r="CD74" s="561"/>
      <c r="CE74" s="414">
        <f>3775-40</f>
        <v>3735</v>
      </c>
      <c r="CF74" s="414"/>
      <c r="CG74" s="414"/>
      <c r="CH74" s="414"/>
      <c r="CI74" s="414"/>
      <c r="CJ74" s="414"/>
      <c r="CK74" s="414"/>
      <c r="CL74" s="414"/>
      <c r="CM74" s="414"/>
      <c r="CN74" s="414"/>
      <c r="CO74" s="414"/>
      <c r="CP74" s="414"/>
      <c r="CQ74" s="414"/>
      <c r="CR74" s="414"/>
      <c r="CS74" s="414"/>
      <c r="CT74" s="414"/>
      <c r="CU74" s="414"/>
      <c r="CV74" s="414"/>
      <c r="CW74" s="414"/>
      <c r="CX74" s="414"/>
      <c r="CY74" s="414"/>
      <c r="CZ74" s="414"/>
      <c r="DA74" s="414"/>
    </row>
    <row r="75" spans="1:105" s="59" customFormat="1" ht="15" customHeight="1" x14ac:dyDescent="0.2">
      <c r="A75" s="450" t="s">
        <v>30</v>
      </c>
      <c r="B75" s="450"/>
      <c r="C75" s="450"/>
      <c r="D75" s="450"/>
      <c r="E75" s="450"/>
      <c r="F75" s="450"/>
      <c r="G75" s="450"/>
      <c r="H75" s="435" t="s">
        <v>106</v>
      </c>
      <c r="I75" s="435"/>
      <c r="J75" s="435"/>
      <c r="K75" s="435"/>
      <c r="L75" s="435"/>
      <c r="M75" s="435"/>
      <c r="N75" s="435"/>
      <c r="O75" s="435"/>
      <c r="P75" s="435"/>
      <c r="Q75" s="435"/>
      <c r="R75" s="435"/>
      <c r="S75" s="435"/>
      <c r="T75" s="435"/>
      <c r="U75" s="435"/>
      <c r="V75" s="435"/>
      <c r="W75" s="435"/>
      <c r="X75" s="435"/>
      <c r="Y75" s="435"/>
      <c r="Z75" s="435"/>
      <c r="AA75" s="435"/>
      <c r="AB75" s="435"/>
      <c r="AC75" s="435"/>
      <c r="AD75" s="435"/>
      <c r="AE75" s="435"/>
      <c r="AF75" s="435"/>
      <c r="AG75" s="435"/>
      <c r="AH75" s="435"/>
      <c r="AI75" s="435"/>
      <c r="AJ75" s="435"/>
      <c r="AK75" s="435"/>
      <c r="AL75" s="435"/>
      <c r="AM75" s="435"/>
      <c r="AN75" s="435"/>
      <c r="AO75" s="435"/>
      <c r="AP75" s="435"/>
      <c r="AQ75" s="435"/>
      <c r="AR75" s="435"/>
      <c r="AS75" s="435"/>
      <c r="AT75" s="435"/>
      <c r="AU75" s="435"/>
      <c r="AV75" s="435"/>
      <c r="AW75" s="435"/>
      <c r="AX75" s="435"/>
      <c r="AY75" s="435"/>
      <c r="AZ75" s="435"/>
      <c r="BA75" s="435"/>
      <c r="BB75" s="435"/>
      <c r="BC75" s="435"/>
      <c r="BD75" s="404"/>
      <c r="BE75" s="404"/>
      <c r="BF75" s="404"/>
      <c r="BG75" s="404"/>
      <c r="BH75" s="404"/>
      <c r="BI75" s="404"/>
      <c r="BJ75" s="404"/>
      <c r="BK75" s="404"/>
      <c r="BL75" s="404"/>
      <c r="BM75" s="404"/>
      <c r="BN75" s="404"/>
      <c r="BO75" s="404"/>
      <c r="BP75" s="404"/>
      <c r="BQ75" s="404"/>
      <c r="BR75" s="404"/>
      <c r="BS75" s="404"/>
      <c r="BT75" s="404"/>
      <c r="BU75" s="404"/>
      <c r="BV75" s="404"/>
      <c r="BW75" s="404"/>
      <c r="BX75" s="404"/>
      <c r="BY75" s="404"/>
      <c r="BZ75" s="404"/>
      <c r="CA75" s="404"/>
      <c r="CB75" s="404"/>
      <c r="CC75" s="404"/>
      <c r="CD75" s="404"/>
      <c r="CE75" s="405">
        <f>SUM(CE76:DA77)</f>
        <v>131000</v>
      </c>
      <c r="CF75" s="406"/>
      <c r="CG75" s="406"/>
      <c r="CH75" s="406"/>
      <c r="CI75" s="406"/>
      <c r="CJ75" s="406"/>
      <c r="CK75" s="406"/>
      <c r="CL75" s="406"/>
      <c r="CM75" s="406"/>
      <c r="CN75" s="406"/>
      <c r="CO75" s="406"/>
      <c r="CP75" s="406"/>
      <c r="CQ75" s="406"/>
      <c r="CR75" s="406"/>
      <c r="CS75" s="406"/>
      <c r="CT75" s="406"/>
      <c r="CU75" s="406"/>
      <c r="CV75" s="406"/>
      <c r="CW75" s="406"/>
      <c r="CX75" s="406"/>
      <c r="CY75" s="406"/>
      <c r="CZ75" s="406"/>
      <c r="DA75" s="407"/>
    </row>
    <row r="76" spans="1:105" s="59" customFormat="1" ht="15" customHeight="1" x14ac:dyDescent="0.2">
      <c r="A76" s="490" t="s">
        <v>31</v>
      </c>
      <c r="B76" s="491"/>
      <c r="C76" s="491"/>
      <c r="D76" s="491"/>
      <c r="E76" s="491"/>
      <c r="F76" s="491"/>
      <c r="G76" s="492"/>
      <c r="H76" s="418" t="s">
        <v>691</v>
      </c>
      <c r="I76" s="418"/>
      <c r="J76" s="418"/>
      <c r="K76" s="418"/>
      <c r="L76" s="418"/>
      <c r="M76" s="418"/>
      <c r="N76" s="418"/>
      <c r="O76" s="418"/>
      <c r="P76" s="418"/>
      <c r="Q76" s="418"/>
      <c r="R76" s="418"/>
      <c r="S76" s="418"/>
      <c r="T76" s="418"/>
      <c r="U76" s="418"/>
      <c r="V76" s="418"/>
      <c r="W76" s="418"/>
      <c r="X76" s="418"/>
      <c r="Y76" s="418"/>
      <c r="Z76" s="418"/>
      <c r="AA76" s="418"/>
      <c r="AB76" s="418"/>
      <c r="AC76" s="418"/>
      <c r="AD76" s="418"/>
      <c r="AE76" s="418"/>
      <c r="AF76" s="418"/>
      <c r="AG76" s="418"/>
      <c r="AH76" s="418"/>
      <c r="AI76" s="418"/>
      <c r="AJ76" s="418"/>
      <c r="AK76" s="418"/>
      <c r="AL76" s="418"/>
      <c r="AM76" s="418"/>
      <c r="AN76" s="418"/>
      <c r="AO76" s="418"/>
      <c r="AP76" s="418"/>
      <c r="AQ76" s="418"/>
      <c r="AR76" s="418"/>
      <c r="AS76" s="418"/>
      <c r="AT76" s="418"/>
      <c r="AU76" s="418"/>
      <c r="AV76" s="418"/>
      <c r="AW76" s="418"/>
      <c r="AX76" s="418"/>
      <c r="AY76" s="418"/>
      <c r="AZ76" s="418"/>
      <c r="BA76" s="418"/>
      <c r="BB76" s="418"/>
      <c r="BC76" s="418"/>
      <c r="BD76" s="555">
        <v>8731260.2599999998</v>
      </c>
      <c r="BE76" s="556"/>
      <c r="BF76" s="556"/>
      <c r="BG76" s="556"/>
      <c r="BH76" s="556"/>
      <c r="BI76" s="556"/>
      <c r="BJ76" s="556"/>
      <c r="BK76" s="556"/>
      <c r="BL76" s="556"/>
      <c r="BM76" s="556"/>
      <c r="BN76" s="556"/>
      <c r="BO76" s="556"/>
      <c r="BP76" s="556"/>
      <c r="BQ76" s="556"/>
      <c r="BR76" s="556"/>
      <c r="BS76" s="557"/>
      <c r="BT76" s="548">
        <v>1.4999999999999999E-2</v>
      </c>
      <c r="BU76" s="548"/>
      <c r="BV76" s="548"/>
      <c r="BW76" s="548"/>
      <c r="BX76" s="548"/>
      <c r="BY76" s="548"/>
      <c r="BZ76" s="548"/>
      <c r="CA76" s="548"/>
      <c r="CB76" s="548"/>
      <c r="CC76" s="548"/>
      <c r="CD76" s="548"/>
      <c r="CE76" s="551">
        <f>130969+31</f>
        <v>131000</v>
      </c>
      <c r="CF76" s="551"/>
      <c r="CG76" s="551"/>
      <c r="CH76" s="551"/>
      <c r="CI76" s="551"/>
      <c r="CJ76" s="551"/>
      <c r="CK76" s="551"/>
      <c r="CL76" s="551"/>
      <c r="CM76" s="551"/>
      <c r="CN76" s="551"/>
      <c r="CO76" s="551"/>
      <c r="CP76" s="551"/>
      <c r="CQ76" s="551"/>
      <c r="CR76" s="551"/>
      <c r="CS76" s="551"/>
      <c r="CT76" s="551"/>
      <c r="CU76" s="551"/>
      <c r="CV76" s="551"/>
      <c r="CW76" s="551"/>
      <c r="CX76" s="551"/>
      <c r="CY76" s="551"/>
      <c r="CZ76" s="551"/>
      <c r="DA76" s="551"/>
    </row>
    <row r="77" spans="1:105" s="59" customFormat="1" ht="15" customHeight="1" x14ac:dyDescent="0.2">
      <c r="A77" s="490" t="s">
        <v>32</v>
      </c>
      <c r="B77" s="491"/>
      <c r="C77" s="491"/>
      <c r="D77" s="491"/>
      <c r="E77" s="491"/>
      <c r="F77" s="491"/>
      <c r="G77" s="492"/>
      <c r="H77" s="552"/>
      <c r="I77" s="553"/>
      <c r="J77" s="553"/>
      <c r="K77" s="553"/>
      <c r="L77" s="553"/>
      <c r="M77" s="553"/>
      <c r="N77" s="553"/>
      <c r="O77" s="553"/>
      <c r="P77" s="553"/>
      <c r="Q77" s="553"/>
      <c r="R77" s="553"/>
      <c r="S77" s="553"/>
      <c r="T77" s="553"/>
      <c r="U77" s="553"/>
      <c r="V77" s="553"/>
      <c r="W77" s="553"/>
      <c r="X77" s="553"/>
      <c r="Y77" s="553"/>
      <c r="Z77" s="553"/>
      <c r="AA77" s="553"/>
      <c r="AB77" s="553"/>
      <c r="AC77" s="553"/>
      <c r="AD77" s="553"/>
      <c r="AE77" s="553"/>
      <c r="AF77" s="553"/>
      <c r="AG77" s="553"/>
      <c r="AH77" s="553"/>
      <c r="AI77" s="553"/>
      <c r="AJ77" s="553"/>
      <c r="AK77" s="553"/>
      <c r="AL77" s="553"/>
      <c r="AM77" s="553"/>
      <c r="AN77" s="553"/>
      <c r="AO77" s="553"/>
      <c r="AP77" s="553"/>
      <c r="AQ77" s="553"/>
      <c r="AR77" s="553"/>
      <c r="AS77" s="553"/>
      <c r="AT77" s="553"/>
      <c r="AU77" s="553"/>
      <c r="AV77" s="553"/>
      <c r="AW77" s="553"/>
      <c r="AX77" s="553"/>
      <c r="AY77" s="553"/>
      <c r="AZ77" s="553"/>
      <c r="BA77" s="553"/>
      <c r="BB77" s="553"/>
      <c r="BC77" s="554"/>
      <c r="BD77" s="555"/>
      <c r="BE77" s="556"/>
      <c r="BF77" s="556"/>
      <c r="BG77" s="556"/>
      <c r="BH77" s="556"/>
      <c r="BI77" s="556"/>
      <c r="BJ77" s="556"/>
      <c r="BK77" s="556"/>
      <c r="BL77" s="556"/>
      <c r="BM77" s="556"/>
      <c r="BN77" s="556"/>
      <c r="BO77" s="556"/>
      <c r="BP77" s="556"/>
      <c r="BQ77" s="556"/>
      <c r="BR77" s="556"/>
      <c r="BS77" s="557"/>
      <c r="BT77" s="558"/>
      <c r="BU77" s="559"/>
      <c r="BV77" s="559"/>
      <c r="BW77" s="559"/>
      <c r="BX77" s="559"/>
      <c r="BY77" s="559"/>
      <c r="BZ77" s="559"/>
      <c r="CA77" s="559"/>
      <c r="CB77" s="559"/>
      <c r="CC77" s="559"/>
      <c r="CD77" s="560"/>
      <c r="CE77" s="419">
        <f>BD77*BT77</f>
        <v>0</v>
      </c>
      <c r="CF77" s="420"/>
      <c r="CG77" s="420"/>
      <c r="CH77" s="420"/>
      <c r="CI77" s="420"/>
      <c r="CJ77" s="420"/>
      <c r="CK77" s="420"/>
      <c r="CL77" s="420"/>
      <c r="CM77" s="420"/>
      <c r="CN77" s="420"/>
      <c r="CO77" s="420"/>
      <c r="CP77" s="420"/>
      <c r="CQ77" s="420"/>
      <c r="CR77" s="420"/>
      <c r="CS77" s="420"/>
      <c r="CT77" s="420"/>
      <c r="CU77" s="420"/>
      <c r="CV77" s="420"/>
      <c r="CW77" s="420"/>
      <c r="CX77" s="420"/>
      <c r="CY77" s="420"/>
      <c r="CZ77" s="420"/>
      <c r="DA77" s="421"/>
    </row>
    <row r="78" spans="1:105" s="59" customFormat="1" ht="15" customHeight="1" x14ac:dyDescent="0.2">
      <c r="A78" s="530" t="s">
        <v>36</v>
      </c>
      <c r="B78" s="531"/>
      <c r="C78" s="531"/>
      <c r="D78" s="531"/>
      <c r="E78" s="531"/>
      <c r="F78" s="531"/>
      <c r="G78" s="532"/>
      <c r="H78" s="435" t="s">
        <v>107</v>
      </c>
      <c r="I78" s="435"/>
      <c r="J78" s="435"/>
      <c r="K78" s="435"/>
      <c r="L78" s="435"/>
      <c r="M78" s="435"/>
      <c r="N78" s="435"/>
      <c r="O78" s="435"/>
      <c r="P78" s="435"/>
      <c r="Q78" s="435"/>
      <c r="R78" s="435"/>
      <c r="S78" s="435"/>
      <c r="T78" s="435"/>
      <c r="U78" s="435"/>
      <c r="V78" s="435"/>
      <c r="W78" s="435"/>
      <c r="X78" s="435"/>
      <c r="Y78" s="435"/>
      <c r="Z78" s="435"/>
      <c r="AA78" s="435"/>
      <c r="AB78" s="435"/>
      <c r="AC78" s="435"/>
      <c r="AD78" s="435"/>
      <c r="AE78" s="435"/>
      <c r="AF78" s="435"/>
      <c r="AG78" s="435"/>
      <c r="AH78" s="435"/>
      <c r="AI78" s="435"/>
      <c r="AJ78" s="435"/>
      <c r="AK78" s="435"/>
      <c r="AL78" s="435"/>
      <c r="AM78" s="435"/>
      <c r="AN78" s="435"/>
      <c r="AO78" s="435"/>
      <c r="AP78" s="435"/>
      <c r="AQ78" s="435"/>
      <c r="AR78" s="435"/>
      <c r="AS78" s="435"/>
      <c r="AT78" s="435"/>
      <c r="AU78" s="435"/>
      <c r="AV78" s="435"/>
      <c r="AW78" s="435"/>
      <c r="AX78" s="435"/>
      <c r="AY78" s="435"/>
      <c r="AZ78" s="435"/>
      <c r="BA78" s="435"/>
      <c r="BB78" s="435"/>
      <c r="BC78" s="435"/>
      <c r="BD78" s="404"/>
      <c r="BE78" s="404"/>
      <c r="BF78" s="404"/>
      <c r="BG78" s="404"/>
      <c r="BH78" s="404"/>
      <c r="BI78" s="404"/>
      <c r="BJ78" s="404"/>
      <c r="BK78" s="404"/>
      <c r="BL78" s="404"/>
      <c r="BM78" s="404"/>
      <c r="BN78" s="404"/>
      <c r="BO78" s="404"/>
      <c r="BP78" s="404"/>
      <c r="BQ78" s="404"/>
      <c r="BR78" s="404"/>
      <c r="BS78" s="404"/>
      <c r="BT78" s="550"/>
      <c r="BU78" s="404"/>
      <c r="BV78" s="404"/>
      <c r="BW78" s="404"/>
      <c r="BX78" s="404"/>
      <c r="BY78" s="404"/>
      <c r="BZ78" s="404"/>
      <c r="CA78" s="404"/>
      <c r="CB78" s="404"/>
      <c r="CC78" s="404"/>
      <c r="CD78" s="404"/>
      <c r="CE78" s="405">
        <f>SUM(CE79:DA81)</f>
        <v>2092799.9959999998</v>
      </c>
      <c r="CF78" s="406"/>
      <c r="CG78" s="406"/>
      <c r="CH78" s="406"/>
      <c r="CI78" s="406"/>
      <c r="CJ78" s="406"/>
      <c r="CK78" s="406"/>
      <c r="CL78" s="406"/>
      <c r="CM78" s="406"/>
      <c r="CN78" s="406"/>
      <c r="CO78" s="406"/>
      <c r="CP78" s="406"/>
      <c r="CQ78" s="406"/>
      <c r="CR78" s="406"/>
      <c r="CS78" s="406"/>
      <c r="CT78" s="406"/>
      <c r="CU78" s="406"/>
      <c r="CV78" s="406"/>
      <c r="CW78" s="406"/>
      <c r="CX78" s="406"/>
      <c r="CY78" s="406"/>
      <c r="CZ78" s="406"/>
      <c r="DA78" s="407"/>
    </row>
    <row r="79" spans="1:105" s="59" customFormat="1" ht="15" customHeight="1" x14ac:dyDescent="0.2">
      <c r="A79" s="490" t="s">
        <v>136</v>
      </c>
      <c r="B79" s="491"/>
      <c r="C79" s="491"/>
      <c r="D79" s="491"/>
      <c r="E79" s="491"/>
      <c r="F79" s="491"/>
      <c r="G79" s="492"/>
      <c r="H79" s="418" t="s">
        <v>692</v>
      </c>
      <c r="I79" s="418"/>
      <c r="J79" s="418"/>
      <c r="K79" s="418"/>
      <c r="L79" s="418"/>
      <c r="M79" s="418"/>
      <c r="N79" s="418"/>
      <c r="O79" s="418"/>
      <c r="P79" s="418"/>
      <c r="Q79" s="418"/>
      <c r="R79" s="418"/>
      <c r="S79" s="418"/>
      <c r="T79" s="418"/>
      <c r="U79" s="418"/>
      <c r="V79" s="418"/>
      <c r="W79" s="418"/>
      <c r="X79" s="418"/>
      <c r="Y79" s="418"/>
      <c r="Z79" s="418"/>
      <c r="AA79" s="418"/>
      <c r="AB79" s="418"/>
      <c r="AC79" s="418"/>
      <c r="AD79" s="418"/>
      <c r="AE79" s="418"/>
      <c r="AF79" s="418"/>
      <c r="AG79" s="418"/>
      <c r="AH79" s="418"/>
      <c r="AI79" s="418"/>
      <c r="AJ79" s="418"/>
      <c r="AK79" s="418"/>
      <c r="AL79" s="418"/>
      <c r="AM79" s="418"/>
      <c r="AN79" s="418"/>
      <c r="AO79" s="418"/>
      <c r="AP79" s="418"/>
      <c r="AQ79" s="418"/>
      <c r="AR79" s="418"/>
      <c r="AS79" s="418"/>
      <c r="AT79" s="418"/>
      <c r="AU79" s="418"/>
      <c r="AV79" s="418"/>
      <c r="AW79" s="418"/>
      <c r="AX79" s="418"/>
      <c r="AY79" s="418"/>
      <c r="AZ79" s="418"/>
      <c r="BA79" s="418"/>
      <c r="BB79" s="418"/>
      <c r="BC79" s="418"/>
      <c r="BD79" s="547">
        <v>38250199</v>
      </c>
      <c r="BE79" s="547"/>
      <c r="BF79" s="547"/>
      <c r="BG79" s="547"/>
      <c r="BH79" s="547"/>
      <c r="BI79" s="547"/>
      <c r="BJ79" s="547"/>
      <c r="BK79" s="547"/>
      <c r="BL79" s="547"/>
      <c r="BM79" s="547"/>
      <c r="BN79" s="547"/>
      <c r="BO79" s="547"/>
      <c r="BP79" s="547"/>
      <c r="BQ79" s="547"/>
      <c r="BR79" s="547"/>
      <c r="BS79" s="547"/>
      <c r="BT79" s="548">
        <v>2.1999999999999999E-2</v>
      </c>
      <c r="BU79" s="548"/>
      <c r="BV79" s="548"/>
      <c r="BW79" s="548"/>
      <c r="BX79" s="548"/>
      <c r="BY79" s="548"/>
      <c r="BZ79" s="548"/>
      <c r="CA79" s="548"/>
      <c r="CB79" s="548"/>
      <c r="CC79" s="548"/>
      <c r="CD79" s="548"/>
      <c r="CE79" s="419">
        <f>BD79*BT79-2581.6</f>
        <v>838922.77799999993</v>
      </c>
      <c r="CF79" s="420"/>
      <c r="CG79" s="420"/>
      <c r="CH79" s="420"/>
      <c r="CI79" s="420"/>
      <c r="CJ79" s="420"/>
      <c r="CK79" s="420"/>
      <c r="CL79" s="420"/>
      <c r="CM79" s="420"/>
      <c r="CN79" s="420"/>
      <c r="CO79" s="420"/>
      <c r="CP79" s="420"/>
      <c r="CQ79" s="420"/>
      <c r="CR79" s="420"/>
      <c r="CS79" s="420"/>
      <c r="CT79" s="420"/>
      <c r="CU79" s="420"/>
      <c r="CV79" s="420"/>
      <c r="CW79" s="420"/>
      <c r="CX79" s="420"/>
      <c r="CY79" s="420"/>
      <c r="CZ79" s="420"/>
      <c r="DA79" s="421"/>
    </row>
    <row r="80" spans="1:105" s="59" customFormat="1" ht="15" customHeight="1" x14ac:dyDescent="0.2">
      <c r="A80" s="490" t="s">
        <v>137</v>
      </c>
      <c r="B80" s="491"/>
      <c r="C80" s="491"/>
      <c r="D80" s="491"/>
      <c r="E80" s="491"/>
      <c r="F80" s="491"/>
      <c r="G80" s="492"/>
      <c r="H80" s="418" t="s">
        <v>693</v>
      </c>
      <c r="I80" s="418"/>
      <c r="J80" s="418"/>
      <c r="K80" s="418"/>
      <c r="L80" s="418"/>
      <c r="M80" s="418"/>
      <c r="N80" s="418"/>
      <c r="O80" s="418"/>
      <c r="P80" s="418"/>
      <c r="Q80" s="418"/>
      <c r="R80" s="418"/>
      <c r="S80" s="418"/>
      <c r="T80" s="418"/>
      <c r="U80" s="418"/>
      <c r="V80" s="418"/>
      <c r="W80" s="418"/>
      <c r="X80" s="418"/>
      <c r="Y80" s="418"/>
      <c r="Z80" s="418"/>
      <c r="AA80" s="418"/>
      <c r="AB80" s="418"/>
      <c r="AC80" s="418"/>
      <c r="AD80" s="418"/>
      <c r="AE80" s="418"/>
      <c r="AF80" s="418"/>
      <c r="AG80" s="418"/>
      <c r="AH80" s="418"/>
      <c r="AI80" s="418"/>
      <c r="AJ80" s="418"/>
      <c r="AK80" s="418"/>
      <c r="AL80" s="418"/>
      <c r="AM80" s="418"/>
      <c r="AN80" s="418"/>
      <c r="AO80" s="418"/>
      <c r="AP80" s="418"/>
      <c r="AQ80" s="418"/>
      <c r="AR80" s="418"/>
      <c r="AS80" s="418"/>
      <c r="AT80" s="418"/>
      <c r="AU80" s="418"/>
      <c r="AV80" s="418"/>
      <c r="AW80" s="418"/>
      <c r="AX80" s="418"/>
      <c r="AY80" s="418"/>
      <c r="AZ80" s="418"/>
      <c r="BA80" s="418"/>
      <c r="BB80" s="418"/>
      <c r="BC80" s="418"/>
      <c r="BD80" s="547">
        <v>22512387</v>
      </c>
      <c r="BE80" s="547"/>
      <c r="BF80" s="547"/>
      <c r="BG80" s="547"/>
      <c r="BH80" s="547"/>
      <c r="BI80" s="547"/>
      <c r="BJ80" s="547"/>
      <c r="BK80" s="547"/>
      <c r="BL80" s="547"/>
      <c r="BM80" s="547"/>
      <c r="BN80" s="547"/>
      <c r="BO80" s="547"/>
      <c r="BP80" s="547"/>
      <c r="BQ80" s="547"/>
      <c r="BR80" s="547"/>
      <c r="BS80" s="547"/>
      <c r="BT80" s="548">
        <v>2.1999999999999999E-2</v>
      </c>
      <c r="BU80" s="548"/>
      <c r="BV80" s="548"/>
      <c r="BW80" s="548"/>
      <c r="BX80" s="548"/>
      <c r="BY80" s="548"/>
      <c r="BZ80" s="548"/>
      <c r="CA80" s="548"/>
      <c r="CB80" s="548"/>
      <c r="CC80" s="548"/>
      <c r="CD80" s="548"/>
      <c r="CE80" s="419">
        <f>BD80*BT80</f>
        <v>495272.51399999997</v>
      </c>
      <c r="CF80" s="420"/>
      <c r="CG80" s="420"/>
      <c r="CH80" s="420"/>
      <c r="CI80" s="420"/>
      <c r="CJ80" s="420"/>
      <c r="CK80" s="420"/>
      <c r="CL80" s="420"/>
      <c r="CM80" s="420"/>
      <c r="CN80" s="420"/>
      <c r="CO80" s="420"/>
      <c r="CP80" s="420"/>
      <c r="CQ80" s="420"/>
      <c r="CR80" s="420"/>
      <c r="CS80" s="420"/>
      <c r="CT80" s="420"/>
      <c r="CU80" s="420"/>
      <c r="CV80" s="420"/>
      <c r="CW80" s="420"/>
      <c r="CX80" s="420"/>
      <c r="CY80" s="420"/>
      <c r="CZ80" s="420"/>
      <c r="DA80" s="421"/>
    </row>
    <row r="81" spans="1:105" s="59" customFormat="1" ht="15" customHeight="1" x14ac:dyDescent="0.2">
      <c r="A81" s="490" t="s">
        <v>138</v>
      </c>
      <c r="B81" s="491"/>
      <c r="C81" s="491"/>
      <c r="D81" s="491"/>
      <c r="E81" s="491"/>
      <c r="F81" s="491"/>
      <c r="G81" s="492"/>
      <c r="H81" s="418" t="s">
        <v>694</v>
      </c>
      <c r="I81" s="418"/>
      <c r="J81" s="418"/>
      <c r="K81" s="418"/>
      <c r="L81" s="418"/>
      <c r="M81" s="418"/>
      <c r="N81" s="418"/>
      <c r="O81" s="418"/>
      <c r="P81" s="418"/>
      <c r="Q81" s="418"/>
      <c r="R81" s="418"/>
      <c r="S81" s="418"/>
      <c r="T81" s="418"/>
      <c r="U81" s="418"/>
      <c r="V81" s="418"/>
      <c r="W81" s="418"/>
      <c r="X81" s="418"/>
      <c r="Y81" s="418"/>
      <c r="Z81" s="418"/>
      <c r="AA81" s="418"/>
      <c r="AB81" s="418"/>
      <c r="AC81" s="418"/>
      <c r="AD81" s="418"/>
      <c r="AE81" s="418"/>
      <c r="AF81" s="418"/>
      <c r="AG81" s="418"/>
      <c r="AH81" s="418"/>
      <c r="AI81" s="418"/>
      <c r="AJ81" s="418"/>
      <c r="AK81" s="418"/>
      <c r="AL81" s="418"/>
      <c r="AM81" s="418"/>
      <c r="AN81" s="418"/>
      <c r="AO81" s="418"/>
      <c r="AP81" s="418"/>
      <c r="AQ81" s="418"/>
      <c r="AR81" s="418"/>
      <c r="AS81" s="418"/>
      <c r="AT81" s="418"/>
      <c r="AU81" s="418"/>
      <c r="AV81" s="418"/>
      <c r="AW81" s="418"/>
      <c r="AX81" s="418"/>
      <c r="AY81" s="418"/>
      <c r="AZ81" s="418"/>
      <c r="BA81" s="418"/>
      <c r="BB81" s="418"/>
      <c r="BC81" s="418"/>
      <c r="BD81" s="547">
        <v>34482032</v>
      </c>
      <c r="BE81" s="547"/>
      <c r="BF81" s="547"/>
      <c r="BG81" s="547"/>
      <c r="BH81" s="547"/>
      <c r="BI81" s="547"/>
      <c r="BJ81" s="547"/>
      <c r="BK81" s="547"/>
      <c r="BL81" s="547"/>
      <c r="BM81" s="547"/>
      <c r="BN81" s="547"/>
      <c r="BO81" s="547"/>
      <c r="BP81" s="547"/>
      <c r="BQ81" s="547"/>
      <c r="BR81" s="547"/>
      <c r="BS81" s="547"/>
      <c r="BT81" s="548">
        <v>2.1999999999999999E-2</v>
      </c>
      <c r="BU81" s="548"/>
      <c r="BV81" s="548"/>
      <c r="BW81" s="548"/>
      <c r="BX81" s="548"/>
      <c r="BY81" s="548"/>
      <c r="BZ81" s="548"/>
      <c r="CA81" s="548"/>
      <c r="CB81" s="548"/>
      <c r="CC81" s="548"/>
      <c r="CD81" s="548"/>
      <c r="CE81" s="419">
        <f>BD81*BT81</f>
        <v>758604.70399999991</v>
      </c>
      <c r="CF81" s="420"/>
      <c r="CG81" s="420"/>
      <c r="CH81" s="420"/>
      <c r="CI81" s="420"/>
      <c r="CJ81" s="420"/>
      <c r="CK81" s="420"/>
      <c r="CL81" s="420"/>
      <c r="CM81" s="420"/>
      <c r="CN81" s="420"/>
      <c r="CO81" s="420"/>
      <c r="CP81" s="420"/>
      <c r="CQ81" s="420"/>
      <c r="CR81" s="420"/>
      <c r="CS81" s="420"/>
      <c r="CT81" s="420"/>
      <c r="CU81" s="420"/>
      <c r="CV81" s="420"/>
      <c r="CW81" s="420"/>
      <c r="CX81" s="420"/>
      <c r="CY81" s="420"/>
      <c r="CZ81" s="420"/>
      <c r="DA81" s="421"/>
    </row>
    <row r="82" spans="1:105" s="59" customFormat="1" ht="15" customHeight="1" x14ac:dyDescent="0.2">
      <c r="A82" s="490" t="s">
        <v>139</v>
      </c>
      <c r="B82" s="491"/>
      <c r="C82" s="491"/>
      <c r="D82" s="491"/>
      <c r="E82" s="491"/>
      <c r="F82" s="491"/>
      <c r="G82" s="492"/>
      <c r="H82" s="418"/>
      <c r="I82" s="418"/>
      <c r="J82" s="418"/>
      <c r="K82" s="418"/>
      <c r="L82" s="418"/>
      <c r="M82" s="418"/>
      <c r="N82" s="418"/>
      <c r="O82" s="418"/>
      <c r="P82" s="418"/>
      <c r="Q82" s="418"/>
      <c r="R82" s="418"/>
      <c r="S82" s="418"/>
      <c r="T82" s="418"/>
      <c r="U82" s="418"/>
      <c r="V82" s="418"/>
      <c r="W82" s="418"/>
      <c r="X82" s="418"/>
      <c r="Y82" s="418"/>
      <c r="Z82" s="418"/>
      <c r="AA82" s="418"/>
      <c r="AB82" s="418"/>
      <c r="AC82" s="418"/>
      <c r="AD82" s="418"/>
      <c r="AE82" s="418"/>
      <c r="AF82" s="418"/>
      <c r="AG82" s="418"/>
      <c r="AH82" s="418"/>
      <c r="AI82" s="418"/>
      <c r="AJ82" s="418"/>
      <c r="AK82" s="418"/>
      <c r="AL82" s="418"/>
      <c r="AM82" s="418"/>
      <c r="AN82" s="418"/>
      <c r="AO82" s="418"/>
      <c r="AP82" s="418"/>
      <c r="AQ82" s="418"/>
      <c r="AR82" s="418"/>
      <c r="AS82" s="418"/>
      <c r="AT82" s="418"/>
      <c r="AU82" s="418"/>
      <c r="AV82" s="418"/>
      <c r="AW82" s="418"/>
      <c r="AX82" s="418"/>
      <c r="AY82" s="418"/>
      <c r="AZ82" s="418"/>
      <c r="BA82" s="418"/>
      <c r="BB82" s="418"/>
      <c r="BC82" s="418"/>
      <c r="BD82" s="547"/>
      <c r="BE82" s="547"/>
      <c r="BF82" s="547"/>
      <c r="BG82" s="547"/>
      <c r="BH82" s="547"/>
      <c r="BI82" s="547"/>
      <c r="BJ82" s="547"/>
      <c r="BK82" s="547"/>
      <c r="BL82" s="547"/>
      <c r="BM82" s="547"/>
      <c r="BN82" s="547"/>
      <c r="BO82" s="547"/>
      <c r="BP82" s="547"/>
      <c r="BQ82" s="547"/>
      <c r="BR82" s="547"/>
      <c r="BS82" s="547"/>
      <c r="BT82" s="548"/>
      <c r="BU82" s="548"/>
      <c r="BV82" s="548"/>
      <c r="BW82" s="548"/>
      <c r="BX82" s="548"/>
      <c r="BY82" s="548"/>
      <c r="BZ82" s="548"/>
      <c r="CA82" s="548"/>
      <c r="CB82" s="548"/>
      <c r="CC82" s="548"/>
      <c r="CD82" s="548"/>
      <c r="CE82" s="419">
        <f>BD82*BT82</f>
        <v>0</v>
      </c>
      <c r="CF82" s="420"/>
      <c r="CG82" s="420"/>
      <c r="CH82" s="420"/>
      <c r="CI82" s="420"/>
      <c r="CJ82" s="420"/>
      <c r="CK82" s="420"/>
      <c r="CL82" s="420"/>
      <c r="CM82" s="420"/>
      <c r="CN82" s="420"/>
      <c r="CO82" s="420"/>
      <c r="CP82" s="420"/>
      <c r="CQ82" s="420"/>
      <c r="CR82" s="420"/>
      <c r="CS82" s="420"/>
      <c r="CT82" s="420"/>
      <c r="CU82" s="420"/>
      <c r="CV82" s="420"/>
      <c r="CW82" s="420"/>
      <c r="CX82" s="420"/>
      <c r="CY82" s="420"/>
      <c r="CZ82" s="420"/>
      <c r="DA82" s="421"/>
    </row>
    <row r="83" spans="1:105" s="59" customFormat="1" ht="15" customHeight="1" x14ac:dyDescent="0.2">
      <c r="A83" s="450" t="s">
        <v>99</v>
      </c>
      <c r="B83" s="450"/>
      <c r="C83" s="450"/>
      <c r="D83" s="450"/>
      <c r="E83" s="450"/>
      <c r="F83" s="450"/>
      <c r="G83" s="450"/>
      <c r="H83" s="435" t="s">
        <v>162</v>
      </c>
      <c r="I83" s="435"/>
      <c r="J83" s="435"/>
      <c r="K83" s="435"/>
      <c r="L83" s="435"/>
      <c r="M83" s="435"/>
      <c r="N83" s="435"/>
      <c r="O83" s="435"/>
      <c r="P83" s="435"/>
      <c r="Q83" s="435"/>
      <c r="R83" s="435"/>
      <c r="S83" s="435"/>
      <c r="T83" s="435"/>
      <c r="U83" s="435"/>
      <c r="V83" s="435"/>
      <c r="W83" s="435"/>
      <c r="X83" s="435"/>
      <c r="Y83" s="435"/>
      <c r="Z83" s="435"/>
      <c r="AA83" s="435"/>
      <c r="AB83" s="435"/>
      <c r="AC83" s="435"/>
      <c r="AD83" s="435"/>
      <c r="AE83" s="435"/>
      <c r="AF83" s="435"/>
      <c r="AG83" s="435"/>
      <c r="AH83" s="435"/>
      <c r="AI83" s="435"/>
      <c r="AJ83" s="435"/>
      <c r="AK83" s="435"/>
      <c r="AL83" s="435"/>
      <c r="AM83" s="435"/>
      <c r="AN83" s="435"/>
      <c r="AO83" s="435"/>
      <c r="AP83" s="435"/>
      <c r="AQ83" s="435"/>
      <c r="AR83" s="435"/>
      <c r="AS83" s="435"/>
      <c r="AT83" s="435"/>
      <c r="AU83" s="435"/>
      <c r="AV83" s="435"/>
      <c r="AW83" s="435"/>
      <c r="AX83" s="435"/>
      <c r="AY83" s="435"/>
      <c r="AZ83" s="435"/>
      <c r="BA83" s="435"/>
      <c r="BB83" s="435"/>
      <c r="BC83" s="435"/>
      <c r="BD83" s="549"/>
      <c r="BE83" s="549"/>
      <c r="BF83" s="549"/>
      <c r="BG83" s="549"/>
      <c r="BH83" s="549"/>
      <c r="BI83" s="549"/>
      <c r="BJ83" s="549"/>
      <c r="BK83" s="549"/>
      <c r="BL83" s="549"/>
      <c r="BM83" s="549"/>
      <c r="BN83" s="549"/>
      <c r="BO83" s="549"/>
      <c r="BP83" s="549"/>
      <c r="BQ83" s="549"/>
      <c r="BR83" s="549"/>
      <c r="BS83" s="549"/>
      <c r="BT83" s="546"/>
      <c r="BU83" s="546"/>
      <c r="BV83" s="546"/>
      <c r="BW83" s="546"/>
      <c r="BX83" s="546"/>
      <c r="BY83" s="546"/>
      <c r="BZ83" s="546"/>
      <c r="CA83" s="546"/>
      <c r="CB83" s="546"/>
      <c r="CC83" s="546"/>
      <c r="CD83" s="546"/>
      <c r="CE83" s="405">
        <f>SUM(CE84:DA84)</f>
        <v>0</v>
      </c>
      <c r="CF83" s="406"/>
      <c r="CG83" s="406"/>
      <c r="CH83" s="406"/>
      <c r="CI83" s="406"/>
      <c r="CJ83" s="406"/>
      <c r="CK83" s="406"/>
      <c r="CL83" s="406"/>
      <c r="CM83" s="406"/>
      <c r="CN83" s="406"/>
      <c r="CO83" s="406"/>
      <c r="CP83" s="406"/>
      <c r="CQ83" s="406"/>
      <c r="CR83" s="406"/>
      <c r="CS83" s="406"/>
      <c r="CT83" s="406"/>
      <c r="CU83" s="406"/>
      <c r="CV83" s="406"/>
      <c r="CW83" s="406"/>
      <c r="CX83" s="406"/>
      <c r="CY83" s="406"/>
      <c r="CZ83" s="406"/>
      <c r="DA83" s="407"/>
    </row>
    <row r="84" spans="1:105" s="59" customFormat="1" ht="15" customHeight="1" x14ac:dyDescent="0.2">
      <c r="A84" s="411" t="s">
        <v>148</v>
      </c>
      <c r="B84" s="411"/>
      <c r="C84" s="411"/>
      <c r="D84" s="411"/>
      <c r="E84" s="411"/>
      <c r="F84" s="411"/>
      <c r="G84" s="411"/>
      <c r="H84" s="418"/>
      <c r="I84" s="418"/>
      <c r="J84" s="418"/>
      <c r="K84" s="418"/>
      <c r="L84" s="418"/>
      <c r="M84" s="418"/>
      <c r="N84" s="418"/>
      <c r="O84" s="418"/>
      <c r="P84" s="418"/>
      <c r="Q84" s="418"/>
      <c r="R84" s="418"/>
      <c r="S84" s="418"/>
      <c r="T84" s="418"/>
      <c r="U84" s="418"/>
      <c r="V84" s="418"/>
      <c r="W84" s="418"/>
      <c r="X84" s="418"/>
      <c r="Y84" s="418"/>
      <c r="Z84" s="418"/>
      <c r="AA84" s="418"/>
      <c r="AB84" s="418"/>
      <c r="AC84" s="418"/>
      <c r="AD84" s="418"/>
      <c r="AE84" s="418"/>
      <c r="AF84" s="418"/>
      <c r="AG84" s="418"/>
      <c r="AH84" s="418"/>
      <c r="AI84" s="418"/>
      <c r="AJ84" s="418"/>
      <c r="AK84" s="418"/>
      <c r="AL84" s="418"/>
      <c r="AM84" s="418"/>
      <c r="AN84" s="418"/>
      <c r="AO84" s="418"/>
      <c r="AP84" s="418"/>
      <c r="AQ84" s="418"/>
      <c r="AR84" s="418"/>
      <c r="AS84" s="418"/>
      <c r="AT84" s="418"/>
      <c r="AU84" s="418"/>
      <c r="AV84" s="418"/>
      <c r="AW84" s="418"/>
      <c r="AX84" s="418"/>
      <c r="AY84" s="418"/>
      <c r="AZ84" s="418"/>
      <c r="BA84" s="418"/>
      <c r="BB84" s="418"/>
      <c r="BC84" s="418"/>
      <c r="BD84" s="547"/>
      <c r="BE84" s="547"/>
      <c r="BF84" s="547"/>
      <c r="BG84" s="547"/>
      <c r="BH84" s="547"/>
      <c r="BI84" s="547"/>
      <c r="BJ84" s="547"/>
      <c r="BK84" s="547"/>
      <c r="BL84" s="547"/>
      <c r="BM84" s="547"/>
      <c r="BN84" s="547"/>
      <c r="BO84" s="547"/>
      <c r="BP84" s="547"/>
      <c r="BQ84" s="547"/>
      <c r="BR84" s="547"/>
      <c r="BS84" s="547"/>
      <c r="BT84" s="548"/>
      <c r="BU84" s="548"/>
      <c r="BV84" s="548"/>
      <c r="BW84" s="548"/>
      <c r="BX84" s="548"/>
      <c r="BY84" s="548"/>
      <c r="BZ84" s="548"/>
      <c r="CA84" s="548"/>
      <c r="CB84" s="548"/>
      <c r="CC84" s="548"/>
      <c r="CD84" s="548"/>
      <c r="CE84" s="419">
        <f>BD84*BT84</f>
        <v>0</v>
      </c>
      <c r="CF84" s="420"/>
      <c r="CG84" s="420"/>
      <c r="CH84" s="420"/>
      <c r="CI84" s="420"/>
      <c r="CJ84" s="420"/>
      <c r="CK84" s="420"/>
      <c r="CL84" s="420"/>
      <c r="CM84" s="420"/>
      <c r="CN84" s="420"/>
      <c r="CO84" s="420"/>
      <c r="CP84" s="420"/>
      <c r="CQ84" s="420"/>
      <c r="CR84" s="420"/>
      <c r="CS84" s="420"/>
      <c r="CT84" s="420"/>
      <c r="CU84" s="420"/>
      <c r="CV84" s="420"/>
      <c r="CW84" s="420"/>
      <c r="CX84" s="420"/>
      <c r="CY84" s="420"/>
      <c r="CZ84" s="420"/>
      <c r="DA84" s="421"/>
    </row>
    <row r="85" spans="1:105" s="59" customFormat="1" ht="15" customHeight="1" x14ac:dyDescent="0.2">
      <c r="A85" s="411"/>
      <c r="B85" s="411"/>
      <c r="C85" s="411"/>
      <c r="D85" s="411"/>
      <c r="E85" s="411"/>
      <c r="F85" s="411"/>
      <c r="G85" s="411"/>
      <c r="H85" s="473" t="s">
        <v>7</v>
      </c>
      <c r="I85" s="473"/>
      <c r="J85" s="473"/>
      <c r="K85" s="473"/>
      <c r="L85" s="473"/>
      <c r="M85" s="473"/>
      <c r="N85" s="473"/>
      <c r="O85" s="473"/>
      <c r="P85" s="473"/>
      <c r="Q85" s="473"/>
      <c r="R85" s="473"/>
      <c r="S85" s="473"/>
      <c r="T85" s="473"/>
      <c r="U85" s="473"/>
      <c r="V85" s="473"/>
      <c r="W85" s="473"/>
      <c r="X85" s="473"/>
      <c r="Y85" s="473"/>
      <c r="Z85" s="473"/>
      <c r="AA85" s="473"/>
      <c r="AB85" s="473"/>
      <c r="AC85" s="473"/>
      <c r="AD85" s="473"/>
      <c r="AE85" s="473"/>
      <c r="AF85" s="473"/>
      <c r="AG85" s="473"/>
      <c r="AH85" s="473"/>
      <c r="AI85" s="473"/>
      <c r="AJ85" s="473"/>
      <c r="AK85" s="473"/>
      <c r="AL85" s="473"/>
      <c r="AM85" s="473"/>
      <c r="AN85" s="473"/>
      <c r="AO85" s="473"/>
      <c r="AP85" s="473"/>
      <c r="AQ85" s="473"/>
      <c r="AR85" s="473"/>
      <c r="AS85" s="473"/>
      <c r="AT85" s="473"/>
      <c r="AU85" s="473"/>
      <c r="AV85" s="473"/>
      <c r="AW85" s="473"/>
      <c r="AX85" s="473"/>
      <c r="AY85" s="473"/>
      <c r="AZ85" s="473"/>
      <c r="BA85" s="473"/>
      <c r="BB85" s="473"/>
      <c r="BC85" s="474"/>
      <c r="BD85" s="404"/>
      <c r="BE85" s="404"/>
      <c r="BF85" s="404"/>
      <c r="BG85" s="404"/>
      <c r="BH85" s="404"/>
      <c r="BI85" s="404"/>
      <c r="BJ85" s="404"/>
      <c r="BK85" s="404"/>
      <c r="BL85" s="404"/>
      <c r="BM85" s="404"/>
      <c r="BN85" s="404"/>
      <c r="BO85" s="404"/>
      <c r="BP85" s="404"/>
      <c r="BQ85" s="404"/>
      <c r="BR85" s="404"/>
      <c r="BS85" s="404"/>
      <c r="BT85" s="404" t="s">
        <v>8</v>
      </c>
      <c r="BU85" s="404"/>
      <c r="BV85" s="404"/>
      <c r="BW85" s="404"/>
      <c r="BX85" s="404"/>
      <c r="BY85" s="404"/>
      <c r="BZ85" s="404"/>
      <c r="CA85" s="404"/>
      <c r="CB85" s="404"/>
      <c r="CC85" s="404"/>
      <c r="CD85" s="404"/>
      <c r="CE85" s="405">
        <f>CE70+CE75+CE78+CE83</f>
        <v>2231199.9959999998</v>
      </c>
      <c r="CF85" s="406"/>
      <c r="CG85" s="406"/>
      <c r="CH85" s="406"/>
      <c r="CI85" s="406"/>
      <c r="CJ85" s="406"/>
      <c r="CK85" s="406"/>
      <c r="CL85" s="406"/>
      <c r="CM85" s="406"/>
      <c r="CN85" s="406"/>
      <c r="CO85" s="406"/>
      <c r="CP85" s="406"/>
      <c r="CQ85" s="406"/>
      <c r="CR85" s="406"/>
      <c r="CS85" s="406"/>
      <c r="CT85" s="406"/>
      <c r="CU85" s="406"/>
      <c r="CV85" s="406"/>
      <c r="CW85" s="406"/>
      <c r="CX85" s="406"/>
      <c r="CY85" s="406"/>
      <c r="CZ85" s="406"/>
      <c r="DA85" s="407"/>
    </row>
    <row r="86" spans="1:105" s="59" customFormat="1" ht="11.25" customHeight="1" x14ac:dyDescent="0.25">
      <c r="A86" s="55"/>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c r="BA86" s="55"/>
      <c r="BB86" s="55"/>
      <c r="BC86" s="55"/>
      <c r="BD86" s="55"/>
      <c r="BE86" s="55"/>
      <c r="BF86" s="55"/>
      <c r="BG86" s="55"/>
      <c r="BH86" s="55"/>
      <c r="BI86" s="55"/>
      <c r="BJ86" s="55"/>
      <c r="BK86" s="55"/>
      <c r="BL86" s="55"/>
      <c r="BM86" s="55"/>
      <c r="BN86" s="55"/>
      <c r="BO86" s="55"/>
      <c r="BP86" s="55"/>
      <c r="BQ86" s="55"/>
      <c r="BR86" s="55"/>
      <c r="BS86" s="55"/>
      <c r="BT86" s="55"/>
      <c r="BU86" s="55"/>
      <c r="BV86" s="55"/>
      <c r="BW86" s="55"/>
      <c r="BX86" s="55"/>
      <c r="BY86" s="55"/>
      <c r="BZ86" s="55"/>
      <c r="CA86" s="55"/>
      <c r="CB86" s="55"/>
      <c r="CC86" s="55"/>
      <c r="CD86" s="55"/>
      <c r="CE86" s="55"/>
      <c r="CF86" s="55"/>
      <c r="CG86" s="55"/>
      <c r="CH86" s="55"/>
      <c r="CI86" s="55"/>
      <c r="CJ86" s="55"/>
      <c r="CK86" s="55"/>
      <c r="CL86" s="55"/>
      <c r="CM86" s="55"/>
      <c r="CN86" s="55"/>
      <c r="CO86" s="55"/>
      <c r="CP86" s="55"/>
      <c r="CQ86" s="55"/>
      <c r="CR86" s="55"/>
      <c r="CS86" s="55"/>
      <c r="CT86" s="55"/>
      <c r="CU86" s="55"/>
      <c r="CV86" s="55"/>
      <c r="CW86" s="55"/>
      <c r="CX86" s="55"/>
      <c r="CY86" s="55"/>
      <c r="CZ86" s="55"/>
      <c r="DA86" s="55"/>
    </row>
    <row r="87" spans="1:105" s="59" customFormat="1" ht="15" customHeight="1" x14ac:dyDescent="0.2">
      <c r="A87" s="536" t="s">
        <v>55</v>
      </c>
      <c r="B87" s="536"/>
      <c r="C87" s="536"/>
      <c r="D87" s="536"/>
      <c r="E87" s="536"/>
      <c r="F87" s="536"/>
      <c r="G87" s="536"/>
      <c r="H87" s="536"/>
      <c r="I87" s="536"/>
      <c r="J87" s="536"/>
      <c r="K87" s="536"/>
      <c r="L87" s="536"/>
      <c r="M87" s="536"/>
      <c r="N87" s="536"/>
      <c r="O87" s="536"/>
      <c r="P87" s="536"/>
      <c r="Q87" s="536"/>
      <c r="R87" s="536"/>
      <c r="S87" s="536"/>
      <c r="T87" s="536"/>
      <c r="U87" s="536"/>
      <c r="V87" s="536"/>
      <c r="W87" s="536"/>
      <c r="X87" s="536"/>
      <c r="Y87" s="536"/>
      <c r="Z87" s="536"/>
      <c r="AA87" s="536"/>
      <c r="AB87" s="536"/>
      <c r="AC87" s="536"/>
      <c r="AD87" s="536"/>
      <c r="AE87" s="536"/>
      <c r="AF87" s="536"/>
      <c r="AG87" s="536"/>
      <c r="AH87" s="536"/>
      <c r="AI87" s="536"/>
      <c r="AJ87" s="536"/>
      <c r="AK87" s="536"/>
      <c r="AL87" s="536"/>
      <c r="AM87" s="536"/>
      <c r="AN87" s="536"/>
      <c r="AO87" s="536"/>
      <c r="AP87" s="536"/>
      <c r="AQ87" s="536"/>
      <c r="AR87" s="536"/>
      <c r="AS87" s="536"/>
      <c r="AT87" s="536"/>
      <c r="AU87" s="536"/>
      <c r="AV87" s="536"/>
      <c r="AW87" s="536"/>
      <c r="AX87" s="536"/>
      <c r="AY87" s="536"/>
      <c r="AZ87" s="536"/>
      <c r="BA87" s="536"/>
      <c r="BB87" s="536"/>
      <c r="BC87" s="536"/>
      <c r="BD87" s="536"/>
      <c r="BE87" s="536"/>
      <c r="BF87" s="536"/>
      <c r="BG87" s="536"/>
      <c r="BH87" s="536"/>
      <c r="BI87" s="536"/>
      <c r="BJ87" s="536"/>
      <c r="BK87" s="536"/>
      <c r="BL87" s="536"/>
      <c r="BM87" s="536"/>
      <c r="BN87" s="536"/>
      <c r="BO87" s="536"/>
      <c r="BP87" s="536"/>
      <c r="BQ87" s="536"/>
      <c r="BR87" s="536"/>
      <c r="BS87" s="536"/>
      <c r="BT87" s="536"/>
      <c r="BU87" s="536"/>
      <c r="BV87" s="536"/>
      <c r="BW87" s="536"/>
      <c r="BX87" s="536"/>
      <c r="BY87" s="536"/>
      <c r="BZ87" s="536"/>
      <c r="CA87" s="536"/>
      <c r="CB87" s="536"/>
      <c r="CC87" s="536"/>
      <c r="CD87" s="536"/>
      <c r="CE87" s="536"/>
      <c r="CF87" s="536"/>
      <c r="CG87" s="536"/>
      <c r="CH87" s="536"/>
      <c r="CI87" s="536"/>
      <c r="CJ87" s="536"/>
      <c r="CK87" s="536"/>
      <c r="CL87" s="536"/>
      <c r="CM87" s="536"/>
      <c r="CN87" s="536"/>
      <c r="CO87" s="536"/>
      <c r="CP87" s="536"/>
      <c r="CQ87" s="536"/>
      <c r="CR87" s="536"/>
      <c r="CS87" s="536"/>
      <c r="CT87" s="536"/>
      <c r="CU87" s="536"/>
      <c r="CV87" s="536"/>
      <c r="CW87" s="536"/>
      <c r="CX87" s="536"/>
      <c r="CY87" s="536"/>
      <c r="CZ87" s="536"/>
      <c r="DA87" s="536"/>
    </row>
    <row r="88" spans="1:105" s="59" customFormat="1" ht="8.25" customHeight="1" x14ac:dyDescent="0.25">
      <c r="A88" s="55"/>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c r="BA88" s="55"/>
      <c r="BB88" s="55"/>
      <c r="BC88" s="55"/>
      <c r="BD88" s="55"/>
      <c r="BE88" s="55"/>
      <c r="BF88" s="55"/>
      <c r="BG88" s="55"/>
      <c r="BH88" s="55"/>
      <c r="BI88" s="55"/>
      <c r="BJ88" s="55"/>
      <c r="BK88" s="55"/>
      <c r="BL88" s="55"/>
      <c r="BM88" s="55"/>
      <c r="BN88" s="55"/>
      <c r="BO88" s="55"/>
      <c r="BP88" s="55"/>
      <c r="BQ88" s="55"/>
      <c r="BR88" s="55"/>
      <c r="BS88" s="55"/>
      <c r="BT88" s="55"/>
      <c r="BU88" s="55"/>
      <c r="BV88" s="55"/>
      <c r="BW88" s="55"/>
      <c r="BX88" s="55"/>
      <c r="BY88" s="55"/>
      <c r="BZ88" s="55"/>
      <c r="CA88" s="55"/>
      <c r="CB88" s="55"/>
      <c r="CC88" s="55"/>
      <c r="CD88" s="55"/>
      <c r="CE88" s="55"/>
      <c r="CF88" s="55"/>
      <c r="CG88" s="55"/>
      <c r="CH88" s="55"/>
      <c r="CI88" s="55"/>
      <c r="CJ88" s="55"/>
      <c r="CK88" s="55"/>
      <c r="CL88" s="55"/>
      <c r="CM88" s="55"/>
      <c r="CN88" s="55"/>
      <c r="CO88" s="55"/>
      <c r="CP88" s="55"/>
      <c r="CQ88" s="55"/>
      <c r="CR88" s="55"/>
      <c r="CS88" s="55"/>
      <c r="CT88" s="55"/>
      <c r="CU88" s="55"/>
      <c r="CV88" s="55"/>
      <c r="CW88" s="55"/>
      <c r="CX88" s="55"/>
      <c r="CY88" s="55"/>
      <c r="CZ88" s="55"/>
      <c r="DA88" s="55"/>
    </row>
    <row r="89" spans="1:105" s="59" customFormat="1" ht="15" customHeight="1" x14ac:dyDescent="0.2">
      <c r="A89" s="56" t="s">
        <v>11</v>
      </c>
      <c r="B89" s="56"/>
      <c r="C89" s="56"/>
      <c r="D89" s="56"/>
      <c r="E89" s="56"/>
      <c r="F89" s="56"/>
      <c r="G89" s="56"/>
      <c r="H89" s="56"/>
      <c r="I89" s="56"/>
      <c r="J89" s="56"/>
      <c r="K89" s="56"/>
      <c r="L89" s="56"/>
      <c r="M89" s="56"/>
      <c r="N89" s="56"/>
      <c r="O89" s="56"/>
      <c r="P89" s="56"/>
      <c r="Q89" s="56"/>
      <c r="R89" s="56"/>
      <c r="S89" s="56"/>
      <c r="T89" s="56"/>
      <c r="U89" s="56"/>
      <c r="V89" s="56"/>
      <c r="W89" s="56"/>
      <c r="X89" s="544"/>
      <c r="Y89" s="544"/>
      <c r="Z89" s="544"/>
      <c r="AA89" s="544"/>
      <c r="AB89" s="544"/>
      <c r="AC89" s="544"/>
      <c r="AD89" s="544"/>
      <c r="AE89" s="544"/>
      <c r="AF89" s="544"/>
      <c r="AG89" s="544"/>
      <c r="AH89" s="544"/>
      <c r="AI89" s="544"/>
      <c r="AJ89" s="544"/>
      <c r="AK89" s="544"/>
      <c r="AL89" s="544"/>
      <c r="AM89" s="544"/>
      <c r="AN89" s="544"/>
      <c r="AO89" s="544"/>
      <c r="AP89" s="544"/>
      <c r="AQ89" s="544"/>
      <c r="AR89" s="544"/>
      <c r="AS89" s="544"/>
      <c r="AT89" s="544"/>
      <c r="AU89" s="544"/>
      <c r="AV89" s="544"/>
      <c r="AW89" s="544"/>
      <c r="AX89" s="544"/>
      <c r="AY89" s="544"/>
      <c r="AZ89" s="544"/>
      <c r="BA89" s="544"/>
      <c r="BB89" s="544"/>
      <c r="BC89" s="544"/>
      <c r="BD89" s="544"/>
      <c r="BE89" s="544"/>
      <c r="BF89" s="544"/>
      <c r="BG89" s="544"/>
      <c r="BH89" s="544"/>
      <c r="BI89" s="544"/>
      <c r="BJ89" s="544"/>
      <c r="BK89" s="544"/>
      <c r="BL89" s="544"/>
      <c r="BM89" s="544"/>
      <c r="BN89" s="544"/>
      <c r="BO89" s="544"/>
      <c r="BP89" s="544"/>
      <c r="BQ89" s="544"/>
      <c r="BR89" s="544"/>
      <c r="BS89" s="544"/>
      <c r="BT89" s="544"/>
      <c r="BU89" s="544"/>
      <c r="BV89" s="544"/>
      <c r="BW89" s="544"/>
      <c r="BX89" s="544"/>
      <c r="BY89" s="544"/>
      <c r="BZ89" s="544"/>
      <c r="CA89" s="544"/>
      <c r="CB89" s="544"/>
      <c r="CC89" s="544"/>
      <c r="CD89" s="544"/>
      <c r="CE89" s="544"/>
      <c r="CF89" s="544"/>
      <c r="CG89" s="544"/>
      <c r="CH89" s="544"/>
      <c r="CI89" s="544"/>
      <c r="CJ89" s="544"/>
      <c r="CK89" s="544"/>
      <c r="CL89" s="544"/>
      <c r="CM89" s="544"/>
      <c r="CN89" s="544"/>
      <c r="CO89" s="544"/>
      <c r="CP89" s="544"/>
      <c r="CQ89" s="544"/>
      <c r="CR89" s="544"/>
      <c r="CS89" s="544"/>
      <c r="CT89" s="544"/>
      <c r="CU89" s="544"/>
      <c r="CV89" s="544"/>
      <c r="CW89" s="544"/>
      <c r="CX89" s="544"/>
      <c r="CY89" s="544"/>
      <c r="CZ89" s="544"/>
      <c r="DA89" s="544"/>
    </row>
    <row r="90" spans="1:105" s="63" customFormat="1" ht="6.75" customHeight="1" x14ac:dyDescent="0.2">
      <c r="A90" s="56"/>
      <c r="B90" s="56"/>
      <c r="C90" s="56"/>
      <c r="D90" s="56"/>
      <c r="E90" s="56"/>
      <c r="F90" s="56"/>
      <c r="G90" s="56"/>
      <c r="H90" s="56"/>
      <c r="I90" s="56"/>
      <c r="J90" s="56"/>
      <c r="K90" s="56"/>
      <c r="L90" s="56"/>
      <c r="M90" s="56"/>
      <c r="N90" s="56"/>
      <c r="O90" s="56"/>
      <c r="P90" s="56"/>
      <c r="Q90" s="56"/>
      <c r="R90" s="56"/>
      <c r="S90" s="56"/>
      <c r="T90" s="56"/>
      <c r="U90" s="56"/>
      <c r="V90" s="56"/>
      <c r="W90" s="56"/>
      <c r="X90" s="62"/>
      <c r="Y90" s="62"/>
      <c r="Z90" s="62"/>
      <c r="AA90" s="62"/>
      <c r="AB90" s="62"/>
      <c r="AC90" s="62"/>
      <c r="AD90" s="62"/>
      <c r="AE90" s="62"/>
      <c r="AF90" s="62"/>
      <c r="AG90" s="62"/>
      <c r="AH90" s="62"/>
      <c r="AI90" s="62"/>
      <c r="AJ90" s="62"/>
      <c r="AK90" s="62"/>
      <c r="AL90" s="62"/>
      <c r="AM90" s="62"/>
      <c r="AN90" s="62"/>
      <c r="AO90" s="62"/>
      <c r="AP90" s="62"/>
      <c r="AQ90" s="62"/>
      <c r="AR90" s="62"/>
      <c r="AS90" s="62"/>
      <c r="AT90" s="62"/>
      <c r="AU90" s="62"/>
      <c r="AV90" s="62"/>
      <c r="AW90" s="62"/>
      <c r="AX90" s="62"/>
      <c r="AY90" s="62"/>
      <c r="AZ90" s="62"/>
      <c r="BA90" s="62"/>
      <c r="BB90" s="62"/>
      <c r="BC90" s="62"/>
      <c r="BD90" s="62"/>
      <c r="BE90" s="62"/>
      <c r="BF90" s="62"/>
      <c r="BG90" s="62"/>
      <c r="BH90" s="62"/>
      <c r="BI90" s="62"/>
      <c r="BJ90" s="62"/>
      <c r="BK90" s="62"/>
      <c r="BL90" s="62"/>
      <c r="BM90" s="62"/>
      <c r="BN90" s="62"/>
      <c r="BO90" s="62"/>
      <c r="BP90" s="62"/>
      <c r="BQ90" s="62"/>
      <c r="BR90" s="62"/>
      <c r="BS90" s="62"/>
      <c r="BT90" s="62"/>
      <c r="BU90" s="62"/>
      <c r="BV90" s="62"/>
      <c r="BW90" s="62"/>
      <c r="BX90" s="62"/>
      <c r="BY90" s="62"/>
      <c r="BZ90" s="62"/>
      <c r="CA90" s="62"/>
      <c r="CB90" s="62"/>
      <c r="CC90" s="62"/>
      <c r="CD90" s="62"/>
      <c r="CE90" s="62"/>
      <c r="CF90" s="62"/>
      <c r="CG90" s="62"/>
      <c r="CH90" s="62"/>
      <c r="CI90" s="62"/>
      <c r="CJ90" s="62"/>
      <c r="CK90" s="62"/>
      <c r="CL90" s="62"/>
      <c r="CM90" s="62"/>
      <c r="CN90" s="62"/>
      <c r="CO90" s="62"/>
      <c r="CP90" s="62"/>
      <c r="CQ90" s="62"/>
      <c r="CR90" s="62"/>
      <c r="CS90" s="62"/>
      <c r="CT90" s="62"/>
      <c r="CU90" s="62"/>
      <c r="CV90" s="62"/>
      <c r="CW90" s="62"/>
      <c r="CX90" s="62"/>
      <c r="CY90" s="62"/>
      <c r="CZ90" s="62"/>
      <c r="DA90" s="62"/>
    </row>
    <row r="91" spans="1:105" s="59" customFormat="1" ht="15" customHeight="1" x14ac:dyDescent="0.2">
      <c r="A91" s="545" t="s">
        <v>10</v>
      </c>
      <c r="B91" s="545"/>
      <c r="C91" s="545"/>
      <c r="D91" s="545"/>
      <c r="E91" s="545"/>
      <c r="F91" s="545"/>
      <c r="G91" s="545"/>
      <c r="H91" s="545"/>
      <c r="I91" s="545"/>
      <c r="J91" s="545"/>
      <c r="K91" s="545"/>
      <c r="L91" s="545"/>
      <c r="M91" s="545"/>
      <c r="N91" s="545"/>
      <c r="O91" s="545"/>
      <c r="P91" s="545"/>
      <c r="Q91" s="545"/>
      <c r="R91" s="545"/>
      <c r="S91" s="545"/>
      <c r="T91" s="545"/>
      <c r="U91" s="545"/>
      <c r="V91" s="545"/>
      <c r="W91" s="545"/>
      <c r="X91" s="545"/>
      <c r="Y91" s="545"/>
      <c r="Z91" s="545"/>
      <c r="AA91" s="545"/>
      <c r="AB91" s="545"/>
      <c r="AC91" s="545"/>
      <c r="AD91" s="545"/>
      <c r="AE91" s="545"/>
      <c r="AF91" s="545"/>
      <c r="AG91" s="545"/>
      <c r="AH91" s="545"/>
      <c r="AI91" s="545"/>
      <c r="AJ91" s="545"/>
      <c r="AK91" s="545"/>
      <c r="AL91" s="545"/>
      <c r="AM91" s="545"/>
      <c r="AN91" s="545"/>
      <c r="AO91" s="545"/>
      <c r="AP91" s="543" t="s">
        <v>96</v>
      </c>
      <c r="AQ91" s="543"/>
      <c r="AR91" s="543"/>
      <c r="AS91" s="543"/>
      <c r="AT91" s="543"/>
      <c r="AU91" s="543"/>
      <c r="AV91" s="543"/>
      <c r="AW91" s="543"/>
      <c r="AX91" s="543"/>
      <c r="AY91" s="543"/>
      <c r="AZ91" s="543"/>
      <c r="BA91" s="543"/>
      <c r="BB91" s="543"/>
      <c r="BC91" s="543"/>
      <c r="BD91" s="543"/>
      <c r="BE91" s="543"/>
      <c r="BF91" s="543"/>
      <c r="BG91" s="543"/>
      <c r="BH91" s="543"/>
      <c r="BI91" s="543"/>
      <c r="BJ91" s="543"/>
      <c r="BK91" s="543"/>
      <c r="BL91" s="543"/>
      <c r="BM91" s="543"/>
      <c r="BN91" s="543"/>
      <c r="BO91" s="543"/>
      <c r="BP91" s="543"/>
      <c r="BQ91" s="543"/>
      <c r="BR91" s="543"/>
      <c r="BS91" s="543"/>
      <c r="BT91" s="543"/>
      <c r="BU91" s="543"/>
      <c r="BV91" s="543"/>
      <c r="BW91" s="543"/>
      <c r="BX91" s="543"/>
      <c r="BY91" s="543"/>
      <c r="BZ91" s="543"/>
      <c r="CA91" s="543"/>
      <c r="CB91" s="543"/>
      <c r="CC91" s="543"/>
      <c r="CD91" s="543"/>
      <c r="CE91" s="543"/>
      <c r="CF91" s="543"/>
      <c r="CG91" s="543"/>
      <c r="CH91" s="543"/>
      <c r="CI91" s="543"/>
      <c r="CJ91" s="543"/>
      <c r="CK91" s="543"/>
      <c r="CL91" s="543"/>
      <c r="CM91" s="543"/>
      <c r="CN91" s="543"/>
      <c r="CO91" s="543"/>
      <c r="CP91" s="543"/>
      <c r="CQ91" s="543"/>
      <c r="CR91" s="543"/>
      <c r="CS91" s="543"/>
      <c r="CT91" s="543"/>
      <c r="CU91" s="543"/>
      <c r="CV91" s="543"/>
      <c r="CW91" s="543"/>
      <c r="CX91" s="543"/>
      <c r="CY91" s="543"/>
      <c r="CZ91" s="543"/>
      <c r="DA91" s="543"/>
    </row>
    <row r="92" spans="1:105" s="59" customFormat="1" ht="9" customHeight="1" x14ac:dyDescent="0.25">
      <c r="A92" s="55"/>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c r="BA92" s="55"/>
      <c r="BB92" s="55"/>
      <c r="BC92" s="55"/>
      <c r="BD92" s="55"/>
      <c r="BE92" s="55"/>
      <c r="BF92" s="55"/>
      <c r="BG92" s="55"/>
      <c r="BH92" s="55"/>
      <c r="BI92" s="55"/>
      <c r="BJ92" s="55"/>
      <c r="BK92" s="55"/>
      <c r="BL92" s="55"/>
      <c r="BM92" s="55"/>
      <c r="BN92" s="55"/>
      <c r="BO92" s="55"/>
      <c r="BP92" s="55"/>
      <c r="BQ92" s="55"/>
      <c r="BR92" s="55"/>
      <c r="BS92" s="55"/>
      <c r="BT92" s="55"/>
      <c r="BU92" s="55"/>
      <c r="BV92" s="55"/>
      <c r="BW92" s="55"/>
      <c r="BX92" s="55"/>
      <c r="BY92" s="55"/>
      <c r="BZ92" s="55"/>
      <c r="CA92" s="55"/>
      <c r="CB92" s="55"/>
      <c r="CC92" s="55"/>
      <c r="CD92" s="55"/>
      <c r="CE92" s="55"/>
      <c r="CF92" s="55"/>
      <c r="CG92" s="55"/>
      <c r="CH92" s="55"/>
      <c r="CI92" s="55"/>
      <c r="CJ92" s="55"/>
      <c r="CK92" s="55"/>
      <c r="CL92" s="55"/>
      <c r="CM92" s="55"/>
      <c r="CN92" s="55"/>
      <c r="CO92" s="55"/>
      <c r="CP92" s="55"/>
      <c r="CQ92" s="55"/>
      <c r="CR92" s="55"/>
      <c r="CS92" s="55"/>
      <c r="CT92" s="55"/>
      <c r="CU92" s="55"/>
      <c r="CV92" s="55"/>
      <c r="CW92" s="55"/>
      <c r="CX92" s="55"/>
      <c r="CY92" s="55"/>
      <c r="CZ92" s="55"/>
      <c r="DA92" s="55"/>
    </row>
    <row r="93" spans="1:105" s="59" customFormat="1" ht="22.5" customHeight="1" x14ac:dyDescent="0.2">
      <c r="A93" s="431" t="s">
        <v>0</v>
      </c>
      <c r="B93" s="432"/>
      <c r="C93" s="432"/>
      <c r="D93" s="432"/>
      <c r="E93" s="432"/>
      <c r="F93" s="432"/>
      <c r="G93" s="433"/>
      <c r="H93" s="431" t="s">
        <v>50</v>
      </c>
      <c r="I93" s="432"/>
      <c r="J93" s="432"/>
      <c r="K93" s="432"/>
      <c r="L93" s="432"/>
      <c r="M93" s="432"/>
      <c r="N93" s="432"/>
      <c r="O93" s="432"/>
      <c r="P93" s="432"/>
      <c r="Q93" s="432"/>
      <c r="R93" s="432"/>
      <c r="S93" s="432"/>
      <c r="T93" s="432"/>
      <c r="U93" s="432"/>
      <c r="V93" s="432"/>
      <c r="W93" s="432"/>
      <c r="X93" s="432"/>
      <c r="Y93" s="432"/>
      <c r="Z93" s="432"/>
      <c r="AA93" s="432"/>
      <c r="AB93" s="432"/>
      <c r="AC93" s="432"/>
      <c r="AD93" s="432"/>
      <c r="AE93" s="432"/>
      <c r="AF93" s="432"/>
      <c r="AG93" s="432"/>
      <c r="AH93" s="432"/>
      <c r="AI93" s="432"/>
      <c r="AJ93" s="432"/>
      <c r="AK93" s="432"/>
      <c r="AL93" s="432"/>
      <c r="AM93" s="432"/>
      <c r="AN93" s="432"/>
      <c r="AO93" s="432"/>
      <c r="AP93" s="432"/>
      <c r="AQ93" s="432"/>
      <c r="AR93" s="432"/>
      <c r="AS93" s="432"/>
      <c r="AT93" s="432"/>
      <c r="AU93" s="432"/>
      <c r="AV93" s="432"/>
      <c r="AW93" s="432"/>
      <c r="AX93" s="432"/>
      <c r="AY93" s="432"/>
      <c r="AZ93" s="432"/>
      <c r="BA93" s="432"/>
      <c r="BB93" s="432"/>
      <c r="BC93" s="433"/>
      <c r="BD93" s="431" t="s">
        <v>51</v>
      </c>
      <c r="BE93" s="432"/>
      <c r="BF93" s="432"/>
      <c r="BG93" s="432"/>
      <c r="BH93" s="432"/>
      <c r="BI93" s="432"/>
      <c r="BJ93" s="432"/>
      <c r="BK93" s="432"/>
      <c r="BL93" s="432"/>
      <c r="BM93" s="432"/>
      <c r="BN93" s="432"/>
      <c r="BO93" s="432"/>
      <c r="BP93" s="432"/>
      <c r="BQ93" s="432"/>
      <c r="BR93" s="432"/>
      <c r="BS93" s="433"/>
      <c r="BT93" s="431" t="s">
        <v>52</v>
      </c>
      <c r="BU93" s="432"/>
      <c r="BV93" s="432"/>
      <c r="BW93" s="432"/>
      <c r="BX93" s="432"/>
      <c r="BY93" s="432"/>
      <c r="BZ93" s="432"/>
      <c r="CA93" s="432"/>
      <c r="CB93" s="432"/>
      <c r="CC93" s="432"/>
      <c r="CD93" s="432"/>
      <c r="CE93" s="432"/>
      <c r="CF93" s="432"/>
      <c r="CG93" s="432"/>
      <c r="CH93" s="432"/>
      <c r="CI93" s="433"/>
      <c r="CJ93" s="431" t="s">
        <v>49</v>
      </c>
      <c r="CK93" s="432"/>
      <c r="CL93" s="432"/>
      <c r="CM93" s="432"/>
      <c r="CN93" s="432"/>
      <c r="CO93" s="432"/>
      <c r="CP93" s="432"/>
      <c r="CQ93" s="432"/>
      <c r="CR93" s="432"/>
      <c r="CS93" s="432"/>
      <c r="CT93" s="432"/>
      <c r="CU93" s="432"/>
      <c r="CV93" s="432"/>
      <c r="CW93" s="432"/>
      <c r="CX93" s="432"/>
      <c r="CY93" s="432"/>
      <c r="CZ93" s="432"/>
      <c r="DA93" s="433"/>
    </row>
    <row r="94" spans="1:105" s="59" customFormat="1" ht="15" customHeight="1" x14ac:dyDescent="0.2">
      <c r="A94" s="429">
        <v>1</v>
      </c>
      <c r="B94" s="429"/>
      <c r="C94" s="429"/>
      <c r="D94" s="429"/>
      <c r="E94" s="429"/>
      <c r="F94" s="429"/>
      <c r="G94" s="429"/>
      <c r="H94" s="429">
        <v>2</v>
      </c>
      <c r="I94" s="429"/>
      <c r="J94" s="429"/>
      <c r="K94" s="429"/>
      <c r="L94" s="429"/>
      <c r="M94" s="429"/>
      <c r="N94" s="429"/>
      <c r="O94" s="429"/>
      <c r="P94" s="429"/>
      <c r="Q94" s="429"/>
      <c r="R94" s="429"/>
      <c r="S94" s="429"/>
      <c r="T94" s="429"/>
      <c r="U94" s="429"/>
      <c r="V94" s="429"/>
      <c r="W94" s="429"/>
      <c r="X94" s="429"/>
      <c r="Y94" s="429"/>
      <c r="Z94" s="429"/>
      <c r="AA94" s="429"/>
      <c r="AB94" s="429"/>
      <c r="AC94" s="429"/>
      <c r="AD94" s="429"/>
      <c r="AE94" s="429"/>
      <c r="AF94" s="429"/>
      <c r="AG94" s="429"/>
      <c r="AH94" s="429"/>
      <c r="AI94" s="429"/>
      <c r="AJ94" s="429"/>
      <c r="AK94" s="429"/>
      <c r="AL94" s="429"/>
      <c r="AM94" s="429"/>
      <c r="AN94" s="429"/>
      <c r="AO94" s="429"/>
      <c r="AP94" s="429"/>
      <c r="AQ94" s="429"/>
      <c r="AR94" s="429"/>
      <c r="AS94" s="429"/>
      <c r="AT94" s="429"/>
      <c r="AU94" s="429"/>
      <c r="AV94" s="429"/>
      <c r="AW94" s="429"/>
      <c r="AX94" s="429"/>
      <c r="AY94" s="429"/>
      <c r="AZ94" s="429"/>
      <c r="BA94" s="429"/>
      <c r="BB94" s="429"/>
      <c r="BC94" s="429"/>
      <c r="BD94" s="429">
        <v>3</v>
      </c>
      <c r="BE94" s="429"/>
      <c r="BF94" s="429"/>
      <c r="BG94" s="429"/>
      <c r="BH94" s="429"/>
      <c r="BI94" s="429"/>
      <c r="BJ94" s="429"/>
      <c r="BK94" s="429"/>
      <c r="BL94" s="429"/>
      <c r="BM94" s="429"/>
      <c r="BN94" s="429"/>
      <c r="BO94" s="429"/>
      <c r="BP94" s="429"/>
      <c r="BQ94" s="429"/>
      <c r="BR94" s="429"/>
      <c r="BS94" s="429"/>
      <c r="BT94" s="429">
        <v>4</v>
      </c>
      <c r="BU94" s="429"/>
      <c r="BV94" s="429"/>
      <c r="BW94" s="429"/>
      <c r="BX94" s="429"/>
      <c r="BY94" s="429"/>
      <c r="BZ94" s="429"/>
      <c r="CA94" s="429"/>
      <c r="CB94" s="429"/>
      <c r="CC94" s="429"/>
      <c r="CD94" s="429"/>
      <c r="CE94" s="429"/>
      <c r="CF94" s="429"/>
      <c r="CG94" s="429"/>
      <c r="CH94" s="429"/>
      <c r="CI94" s="429"/>
      <c r="CJ94" s="429">
        <v>5</v>
      </c>
      <c r="CK94" s="429"/>
      <c r="CL94" s="429"/>
      <c r="CM94" s="429"/>
      <c r="CN94" s="429"/>
      <c r="CO94" s="429"/>
      <c r="CP94" s="429"/>
      <c r="CQ94" s="429"/>
      <c r="CR94" s="429"/>
      <c r="CS94" s="429"/>
      <c r="CT94" s="429"/>
      <c r="CU94" s="429"/>
      <c r="CV94" s="429"/>
      <c r="CW94" s="429"/>
      <c r="CX94" s="429"/>
      <c r="CY94" s="429"/>
      <c r="CZ94" s="429"/>
      <c r="DA94" s="429"/>
    </row>
    <row r="95" spans="1:105" s="59" customFormat="1" ht="15" customHeight="1" x14ac:dyDescent="0.2">
      <c r="A95" s="424" t="s">
        <v>26</v>
      </c>
      <c r="B95" s="424"/>
      <c r="C95" s="424"/>
      <c r="D95" s="424"/>
      <c r="E95" s="424"/>
      <c r="F95" s="424"/>
      <c r="G95" s="424"/>
      <c r="H95" s="412"/>
      <c r="I95" s="412"/>
      <c r="J95" s="412"/>
      <c r="K95" s="412"/>
      <c r="L95" s="412"/>
      <c r="M95" s="412"/>
      <c r="N95" s="412"/>
      <c r="O95" s="412"/>
      <c r="P95" s="412"/>
      <c r="Q95" s="412"/>
      <c r="R95" s="412"/>
      <c r="S95" s="412"/>
      <c r="T95" s="412"/>
      <c r="U95" s="412"/>
      <c r="V95" s="412"/>
      <c r="W95" s="412"/>
      <c r="X95" s="412"/>
      <c r="Y95" s="412"/>
      <c r="Z95" s="412"/>
      <c r="AA95" s="412"/>
      <c r="AB95" s="412"/>
      <c r="AC95" s="412"/>
      <c r="AD95" s="412"/>
      <c r="AE95" s="412"/>
      <c r="AF95" s="412"/>
      <c r="AG95" s="412"/>
      <c r="AH95" s="412"/>
      <c r="AI95" s="412"/>
      <c r="AJ95" s="412"/>
      <c r="AK95" s="412"/>
      <c r="AL95" s="412"/>
      <c r="AM95" s="412"/>
      <c r="AN95" s="412"/>
      <c r="AO95" s="412"/>
      <c r="AP95" s="412"/>
      <c r="AQ95" s="412"/>
      <c r="AR95" s="412"/>
      <c r="AS95" s="412"/>
      <c r="AT95" s="412"/>
      <c r="AU95" s="412"/>
      <c r="AV95" s="412"/>
      <c r="AW95" s="412"/>
      <c r="AX95" s="412"/>
      <c r="AY95" s="412"/>
      <c r="AZ95" s="412"/>
      <c r="BA95" s="412"/>
      <c r="BB95" s="412"/>
      <c r="BC95" s="412"/>
      <c r="BD95" s="413"/>
      <c r="BE95" s="413"/>
      <c r="BF95" s="413"/>
      <c r="BG95" s="413"/>
      <c r="BH95" s="413"/>
      <c r="BI95" s="413"/>
      <c r="BJ95" s="413"/>
      <c r="BK95" s="413"/>
      <c r="BL95" s="413"/>
      <c r="BM95" s="413"/>
      <c r="BN95" s="413"/>
      <c r="BO95" s="413"/>
      <c r="BP95" s="413"/>
      <c r="BQ95" s="413"/>
      <c r="BR95" s="413"/>
      <c r="BS95" s="413"/>
      <c r="BT95" s="413"/>
      <c r="BU95" s="413"/>
      <c r="BV95" s="413"/>
      <c r="BW95" s="413"/>
      <c r="BX95" s="413"/>
      <c r="BY95" s="413"/>
      <c r="BZ95" s="413"/>
      <c r="CA95" s="413"/>
      <c r="CB95" s="413"/>
      <c r="CC95" s="413"/>
      <c r="CD95" s="413"/>
      <c r="CE95" s="413"/>
      <c r="CF95" s="413"/>
      <c r="CG95" s="413"/>
      <c r="CH95" s="413"/>
      <c r="CI95" s="413"/>
      <c r="CJ95" s="414"/>
      <c r="CK95" s="414"/>
      <c r="CL95" s="414"/>
      <c r="CM95" s="414"/>
      <c r="CN95" s="414"/>
      <c r="CO95" s="414"/>
      <c r="CP95" s="414"/>
      <c r="CQ95" s="414"/>
      <c r="CR95" s="414"/>
      <c r="CS95" s="414"/>
      <c r="CT95" s="414"/>
      <c r="CU95" s="414"/>
      <c r="CV95" s="414"/>
      <c r="CW95" s="414"/>
      <c r="CX95" s="414"/>
      <c r="CY95" s="414"/>
      <c r="CZ95" s="414"/>
      <c r="DA95" s="414"/>
    </row>
    <row r="96" spans="1:105" s="59" customFormat="1" ht="15" customHeight="1" x14ac:dyDescent="0.2">
      <c r="A96" s="424" t="s">
        <v>30</v>
      </c>
      <c r="B96" s="424"/>
      <c r="C96" s="424"/>
      <c r="D96" s="424"/>
      <c r="E96" s="424"/>
      <c r="F96" s="424"/>
      <c r="G96" s="424"/>
      <c r="H96" s="412"/>
      <c r="I96" s="412"/>
      <c r="J96" s="412"/>
      <c r="K96" s="412"/>
      <c r="L96" s="412"/>
      <c r="M96" s="412"/>
      <c r="N96" s="412"/>
      <c r="O96" s="412"/>
      <c r="P96" s="412"/>
      <c r="Q96" s="412"/>
      <c r="R96" s="412"/>
      <c r="S96" s="412"/>
      <c r="T96" s="412"/>
      <c r="U96" s="412"/>
      <c r="V96" s="412"/>
      <c r="W96" s="412"/>
      <c r="X96" s="412"/>
      <c r="Y96" s="412"/>
      <c r="Z96" s="412"/>
      <c r="AA96" s="412"/>
      <c r="AB96" s="412"/>
      <c r="AC96" s="412"/>
      <c r="AD96" s="412"/>
      <c r="AE96" s="412"/>
      <c r="AF96" s="412"/>
      <c r="AG96" s="412"/>
      <c r="AH96" s="412"/>
      <c r="AI96" s="412"/>
      <c r="AJ96" s="412"/>
      <c r="AK96" s="412"/>
      <c r="AL96" s="412"/>
      <c r="AM96" s="412"/>
      <c r="AN96" s="412"/>
      <c r="AO96" s="412"/>
      <c r="AP96" s="412"/>
      <c r="AQ96" s="412"/>
      <c r="AR96" s="412"/>
      <c r="AS96" s="412"/>
      <c r="AT96" s="412"/>
      <c r="AU96" s="412"/>
      <c r="AV96" s="412"/>
      <c r="AW96" s="412"/>
      <c r="AX96" s="412"/>
      <c r="AY96" s="412"/>
      <c r="AZ96" s="412"/>
      <c r="BA96" s="412"/>
      <c r="BB96" s="412"/>
      <c r="BC96" s="412"/>
      <c r="BD96" s="413"/>
      <c r="BE96" s="413"/>
      <c r="BF96" s="413"/>
      <c r="BG96" s="413"/>
      <c r="BH96" s="413"/>
      <c r="BI96" s="413"/>
      <c r="BJ96" s="413"/>
      <c r="BK96" s="413"/>
      <c r="BL96" s="413"/>
      <c r="BM96" s="413"/>
      <c r="BN96" s="413"/>
      <c r="BO96" s="413"/>
      <c r="BP96" s="413"/>
      <c r="BQ96" s="413"/>
      <c r="BR96" s="413"/>
      <c r="BS96" s="413"/>
      <c r="BT96" s="413"/>
      <c r="BU96" s="413"/>
      <c r="BV96" s="413"/>
      <c r="BW96" s="413"/>
      <c r="BX96" s="413"/>
      <c r="BY96" s="413"/>
      <c r="BZ96" s="413"/>
      <c r="CA96" s="413"/>
      <c r="CB96" s="413"/>
      <c r="CC96" s="413"/>
      <c r="CD96" s="413"/>
      <c r="CE96" s="413"/>
      <c r="CF96" s="413"/>
      <c r="CG96" s="413"/>
      <c r="CH96" s="413"/>
      <c r="CI96" s="413"/>
      <c r="CJ96" s="414"/>
      <c r="CK96" s="414"/>
      <c r="CL96" s="414"/>
      <c r="CM96" s="414"/>
      <c r="CN96" s="414"/>
      <c r="CO96" s="414"/>
      <c r="CP96" s="414"/>
      <c r="CQ96" s="414"/>
      <c r="CR96" s="414"/>
      <c r="CS96" s="414"/>
      <c r="CT96" s="414"/>
      <c r="CU96" s="414"/>
      <c r="CV96" s="414"/>
      <c r="CW96" s="414"/>
      <c r="CX96" s="414"/>
      <c r="CY96" s="414"/>
      <c r="CZ96" s="414"/>
      <c r="DA96" s="414"/>
    </row>
    <row r="97" spans="1:105" ht="12" customHeight="1" x14ac:dyDescent="0.25">
      <c r="A97" s="424"/>
      <c r="B97" s="424"/>
      <c r="C97" s="424"/>
      <c r="D97" s="424"/>
      <c r="E97" s="424"/>
      <c r="F97" s="424"/>
      <c r="G97" s="424"/>
      <c r="H97" s="425" t="s">
        <v>7</v>
      </c>
      <c r="I97" s="425"/>
      <c r="J97" s="425"/>
      <c r="K97" s="425"/>
      <c r="L97" s="425"/>
      <c r="M97" s="425"/>
      <c r="N97" s="425"/>
      <c r="O97" s="425"/>
      <c r="P97" s="425"/>
      <c r="Q97" s="425"/>
      <c r="R97" s="425"/>
      <c r="S97" s="425"/>
      <c r="T97" s="425"/>
      <c r="U97" s="425"/>
      <c r="V97" s="425"/>
      <c r="W97" s="425"/>
      <c r="X97" s="425"/>
      <c r="Y97" s="425"/>
      <c r="Z97" s="425"/>
      <c r="AA97" s="425"/>
      <c r="AB97" s="425"/>
      <c r="AC97" s="425"/>
      <c r="AD97" s="425"/>
      <c r="AE97" s="425"/>
      <c r="AF97" s="425"/>
      <c r="AG97" s="425"/>
      <c r="AH97" s="425"/>
      <c r="AI97" s="425"/>
      <c r="AJ97" s="425"/>
      <c r="AK97" s="425"/>
      <c r="AL97" s="425"/>
      <c r="AM97" s="425"/>
      <c r="AN97" s="425"/>
      <c r="AO97" s="425"/>
      <c r="AP97" s="425"/>
      <c r="AQ97" s="425"/>
      <c r="AR97" s="425"/>
      <c r="AS97" s="425"/>
      <c r="AT97" s="425"/>
      <c r="AU97" s="425"/>
      <c r="AV97" s="425"/>
      <c r="AW97" s="425"/>
      <c r="AX97" s="425"/>
      <c r="AY97" s="425"/>
      <c r="AZ97" s="425"/>
      <c r="BA97" s="425"/>
      <c r="BB97" s="425"/>
      <c r="BC97" s="426"/>
      <c r="BD97" s="413" t="s">
        <v>8</v>
      </c>
      <c r="BE97" s="413"/>
      <c r="BF97" s="413"/>
      <c r="BG97" s="413"/>
      <c r="BH97" s="413"/>
      <c r="BI97" s="413"/>
      <c r="BJ97" s="413"/>
      <c r="BK97" s="413"/>
      <c r="BL97" s="413"/>
      <c r="BM97" s="413"/>
      <c r="BN97" s="413"/>
      <c r="BO97" s="413"/>
      <c r="BP97" s="413"/>
      <c r="BQ97" s="413"/>
      <c r="BR97" s="413"/>
      <c r="BS97" s="413"/>
      <c r="BT97" s="413" t="s">
        <v>8</v>
      </c>
      <c r="BU97" s="413"/>
      <c r="BV97" s="413"/>
      <c r="BW97" s="413"/>
      <c r="BX97" s="413"/>
      <c r="BY97" s="413"/>
      <c r="BZ97" s="413"/>
      <c r="CA97" s="413"/>
      <c r="CB97" s="413"/>
      <c r="CC97" s="413"/>
      <c r="CD97" s="413"/>
      <c r="CE97" s="413"/>
      <c r="CF97" s="413"/>
      <c r="CG97" s="413"/>
      <c r="CH97" s="413"/>
      <c r="CI97" s="413"/>
      <c r="CJ97" s="414"/>
      <c r="CK97" s="414"/>
      <c r="CL97" s="414"/>
      <c r="CM97" s="414"/>
      <c r="CN97" s="414"/>
      <c r="CO97" s="414"/>
      <c r="CP97" s="414"/>
      <c r="CQ97" s="414"/>
      <c r="CR97" s="414"/>
      <c r="CS97" s="414"/>
      <c r="CT97" s="414"/>
      <c r="CU97" s="414"/>
      <c r="CV97" s="414"/>
      <c r="CW97" s="414"/>
      <c r="CX97" s="414"/>
      <c r="CY97" s="414"/>
      <c r="CZ97" s="414"/>
      <c r="DA97" s="414"/>
    </row>
    <row r="98" spans="1:105" s="56" customFormat="1" ht="9.75" customHeight="1" x14ac:dyDescent="0.25">
      <c r="A98" s="55"/>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c r="BA98" s="55"/>
      <c r="BB98" s="55"/>
      <c r="BC98" s="55"/>
      <c r="BD98" s="55"/>
      <c r="BE98" s="55"/>
      <c r="BF98" s="55"/>
      <c r="BG98" s="55"/>
      <c r="BH98" s="55"/>
      <c r="BI98" s="55"/>
      <c r="BJ98" s="55"/>
      <c r="BK98" s="55"/>
      <c r="BL98" s="55"/>
      <c r="BM98" s="55"/>
      <c r="BN98" s="55"/>
      <c r="BO98" s="55"/>
      <c r="BP98" s="55"/>
      <c r="BQ98" s="55"/>
      <c r="BR98" s="55"/>
      <c r="BS98" s="55"/>
      <c r="BT98" s="55"/>
      <c r="BU98" s="55"/>
      <c r="BV98" s="55"/>
      <c r="BW98" s="55"/>
      <c r="BX98" s="55"/>
      <c r="BY98" s="55"/>
      <c r="BZ98" s="55"/>
      <c r="CA98" s="55"/>
      <c r="CB98" s="55"/>
      <c r="CC98" s="55"/>
      <c r="CD98" s="55"/>
      <c r="CE98" s="55"/>
      <c r="CF98" s="55"/>
      <c r="CG98" s="55"/>
      <c r="CH98" s="55"/>
      <c r="CI98" s="55"/>
      <c r="CJ98" s="55"/>
      <c r="CK98" s="55"/>
      <c r="CL98" s="55"/>
      <c r="CM98" s="55"/>
      <c r="CN98" s="55"/>
      <c r="CO98" s="55"/>
      <c r="CP98" s="55"/>
      <c r="CQ98" s="55"/>
      <c r="CR98" s="55"/>
      <c r="CS98" s="55"/>
      <c r="CT98" s="55"/>
      <c r="CU98" s="55"/>
      <c r="CV98" s="55"/>
      <c r="CW98" s="55"/>
      <c r="CX98" s="55"/>
      <c r="CY98" s="55"/>
      <c r="CZ98" s="55"/>
      <c r="DA98" s="55"/>
    </row>
    <row r="99" spans="1:105" ht="15" customHeight="1" x14ac:dyDescent="0.25">
      <c r="A99" s="430" t="s">
        <v>56</v>
      </c>
      <c r="B99" s="430"/>
      <c r="C99" s="430"/>
      <c r="D99" s="430"/>
      <c r="E99" s="430"/>
      <c r="F99" s="430"/>
      <c r="G99" s="430"/>
      <c r="H99" s="430"/>
      <c r="I99" s="430"/>
      <c r="J99" s="430"/>
      <c r="K99" s="430"/>
      <c r="L99" s="430"/>
      <c r="M99" s="430"/>
      <c r="N99" s="430"/>
      <c r="O99" s="430"/>
      <c r="P99" s="430"/>
      <c r="Q99" s="430"/>
      <c r="R99" s="430"/>
      <c r="S99" s="430"/>
      <c r="T99" s="430"/>
      <c r="U99" s="430"/>
      <c r="V99" s="430"/>
      <c r="W99" s="430"/>
      <c r="X99" s="430"/>
      <c r="Y99" s="430"/>
      <c r="Z99" s="430"/>
      <c r="AA99" s="430"/>
      <c r="AB99" s="430"/>
      <c r="AC99" s="430"/>
      <c r="AD99" s="430"/>
      <c r="AE99" s="430"/>
      <c r="AF99" s="430"/>
      <c r="AG99" s="430"/>
      <c r="AH99" s="430"/>
      <c r="AI99" s="430"/>
      <c r="AJ99" s="430"/>
      <c r="AK99" s="430"/>
      <c r="AL99" s="430"/>
      <c r="AM99" s="430"/>
      <c r="AN99" s="430"/>
      <c r="AO99" s="430"/>
      <c r="AP99" s="430"/>
      <c r="AQ99" s="430"/>
      <c r="AR99" s="430"/>
      <c r="AS99" s="430"/>
      <c r="AT99" s="430"/>
      <c r="AU99" s="430"/>
      <c r="AV99" s="430"/>
      <c r="AW99" s="430"/>
      <c r="AX99" s="430"/>
      <c r="AY99" s="430"/>
      <c r="AZ99" s="430"/>
      <c r="BA99" s="430"/>
      <c r="BB99" s="430"/>
      <c r="BC99" s="430"/>
      <c r="BD99" s="430"/>
      <c r="BE99" s="430"/>
      <c r="BF99" s="430"/>
      <c r="BG99" s="430"/>
      <c r="BH99" s="430"/>
      <c r="BI99" s="430"/>
      <c r="BJ99" s="430"/>
      <c r="BK99" s="430"/>
      <c r="BL99" s="430"/>
      <c r="BM99" s="430"/>
      <c r="BN99" s="430"/>
      <c r="BO99" s="430"/>
      <c r="BP99" s="430"/>
      <c r="BQ99" s="430"/>
      <c r="BR99" s="430"/>
      <c r="BS99" s="430"/>
      <c r="BT99" s="430"/>
      <c r="BU99" s="430"/>
      <c r="BV99" s="430"/>
      <c r="BW99" s="430"/>
      <c r="BX99" s="430"/>
      <c r="BY99" s="430"/>
      <c r="BZ99" s="430"/>
      <c r="CA99" s="430"/>
      <c r="CB99" s="430"/>
      <c r="CC99" s="430"/>
      <c r="CD99" s="430"/>
      <c r="CE99" s="430"/>
      <c r="CF99" s="430"/>
      <c r="CG99" s="430"/>
      <c r="CH99" s="430"/>
      <c r="CI99" s="430"/>
      <c r="CJ99" s="430"/>
      <c r="CK99" s="430"/>
      <c r="CL99" s="430"/>
      <c r="CM99" s="430"/>
      <c r="CN99" s="430"/>
      <c r="CO99" s="430"/>
      <c r="CP99" s="430"/>
      <c r="CQ99" s="430"/>
      <c r="CR99" s="430"/>
      <c r="CS99" s="430"/>
      <c r="CT99" s="430"/>
      <c r="CU99" s="430"/>
      <c r="CV99" s="430"/>
      <c r="CW99" s="430"/>
      <c r="CX99" s="430"/>
      <c r="CY99" s="430"/>
      <c r="CZ99" s="430"/>
      <c r="DA99" s="430"/>
    </row>
    <row r="100" spans="1:105" s="56" customFormat="1" ht="6.75" customHeight="1" x14ac:dyDescent="0.25">
      <c r="A100" s="55"/>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c r="BA100" s="55"/>
      <c r="BB100" s="55"/>
      <c r="BC100" s="55"/>
      <c r="BD100" s="55"/>
      <c r="BE100" s="55"/>
      <c r="BF100" s="55"/>
      <c r="BG100" s="55"/>
      <c r="BH100" s="55"/>
      <c r="BI100" s="55"/>
      <c r="BJ100" s="55"/>
      <c r="BK100" s="55"/>
      <c r="BL100" s="55"/>
      <c r="BM100" s="55"/>
      <c r="BN100" s="55"/>
      <c r="BO100" s="55"/>
      <c r="BP100" s="55"/>
      <c r="BQ100" s="55"/>
      <c r="BR100" s="55"/>
      <c r="BS100" s="55"/>
      <c r="BT100" s="55"/>
      <c r="BU100" s="55"/>
      <c r="BV100" s="55"/>
      <c r="BW100" s="55"/>
      <c r="BX100" s="55"/>
      <c r="BY100" s="55"/>
      <c r="BZ100" s="55"/>
      <c r="CA100" s="55"/>
      <c r="CB100" s="55"/>
      <c r="CC100" s="55"/>
      <c r="CD100" s="55"/>
      <c r="CE100" s="55"/>
      <c r="CF100" s="55"/>
      <c r="CG100" s="55"/>
      <c r="CH100" s="55"/>
      <c r="CI100" s="55"/>
      <c r="CJ100" s="55"/>
      <c r="CK100" s="55"/>
      <c r="CL100" s="55"/>
      <c r="CM100" s="55"/>
      <c r="CN100" s="55"/>
      <c r="CO100" s="55"/>
      <c r="CP100" s="55"/>
      <c r="CQ100" s="55"/>
      <c r="CR100" s="55"/>
      <c r="CS100" s="55"/>
      <c r="CT100" s="55"/>
      <c r="CU100" s="55"/>
      <c r="CV100" s="55"/>
      <c r="CW100" s="55"/>
      <c r="CX100" s="55"/>
      <c r="CY100" s="55"/>
      <c r="CZ100" s="55"/>
      <c r="DA100" s="55"/>
    </row>
    <row r="101" spans="1:105" s="56" customFormat="1" ht="12" customHeight="1" x14ac:dyDescent="0.25">
      <c r="A101" s="56" t="s">
        <v>11</v>
      </c>
      <c r="X101" s="593"/>
      <c r="Y101" s="593"/>
      <c r="Z101" s="593"/>
      <c r="AA101" s="593"/>
      <c r="AB101" s="593"/>
      <c r="AC101" s="593"/>
      <c r="AD101" s="593"/>
      <c r="AE101" s="593"/>
      <c r="AF101" s="593"/>
      <c r="AG101" s="593"/>
      <c r="AH101" s="593"/>
      <c r="AI101" s="593"/>
      <c r="AJ101" s="593"/>
      <c r="AK101" s="593"/>
      <c r="AL101" s="593"/>
      <c r="AM101" s="593"/>
      <c r="AN101" s="593"/>
      <c r="AO101" s="593"/>
      <c r="AP101" s="593"/>
      <c r="AQ101" s="593"/>
      <c r="AR101" s="593"/>
      <c r="AS101" s="593"/>
      <c r="AT101" s="593"/>
      <c r="AU101" s="593"/>
      <c r="AV101" s="593"/>
      <c r="AW101" s="593"/>
      <c r="AX101" s="593"/>
      <c r="AY101" s="593"/>
      <c r="AZ101" s="593"/>
      <c r="BA101" s="593"/>
      <c r="BB101" s="593"/>
      <c r="BC101" s="593"/>
      <c r="BD101" s="593"/>
      <c r="BE101" s="593"/>
      <c r="BF101" s="593"/>
      <c r="BG101" s="593"/>
      <c r="BH101" s="593"/>
      <c r="BI101" s="593"/>
      <c r="BJ101" s="593"/>
      <c r="BK101" s="593"/>
      <c r="BL101" s="593"/>
      <c r="BM101" s="593"/>
      <c r="BN101" s="593"/>
      <c r="BO101" s="593"/>
      <c r="BP101" s="593"/>
      <c r="BQ101" s="593"/>
      <c r="BR101" s="593"/>
      <c r="BS101" s="593"/>
      <c r="BT101" s="593"/>
      <c r="BU101" s="593"/>
      <c r="BV101" s="593"/>
      <c r="BW101" s="593"/>
      <c r="BX101" s="593"/>
      <c r="BY101" s="593"/>
      <c r="BZ101" s="593"/>
      <c r="CA101" s="593"/>
      <c r="CB101" s="593"/>
      <c r="CC101" s="593"/>
      <c r="CD101" s="593"/>
      <c r="CE101" s="593"/>
      <c r="CF101" s="593"/>
      <c r="CG101" s="593"/>
      <c r="CH101" s="593"/>
      <c r="CI101" s="593"/>
      <c r="CJ101" s="593"/>
      <c r="CK101" s="593"/>
      <c r="CL101" s="593"/>
      <c r="CM101" s="593"/>
      <c r="CN101" s="593"/>
      <c r="CO101" s="593"/>
      <c r="CP101" s="593"/>
      <c r="CQ101" s="593"/>
      <c r="CR101" s="593"/>
      <c r="CS101" s="593"/>
      <c r="CT101" s="593"/>
      <c r="CU101" s="593"/>
      <c r="CV101" s="593"/>
      <c r="CW101" s="593"/>
      <c r="CX101" s="593"/>
      <c r="CY101" s="593"/>
      <c r="CZ101" s="593"/>
      <c r="DA101" s="593"/>
    </row>
    <row r="102" spans="1:105" s="56" customFormat="1" ht="6.75" customHeight="1" x14ac:dyDescent="0.2">
      <c r="X102" s="62"/>
      <c r="Y102" s="62"/>
      <c r="Z102" s="62"/>
      <c r="AA102" s="62"/>
      <c r="AB102" s="62"/>
      <c r="AC102" s="62"/>
      <c r="AD102" s="62"/>
      <c r="AE102" s="62"/>
      <c r="AF102" s="62"/>
      <c r="AG102" s="62"/>
      <c r="AH102" s="62"/>
      <c r="AI102" s="62"/>
      <c r="AJ102" s="62"/>
      <c r="AK102" s="62"/>
      <c r="AL102" s="62"/>
      <c r="AM102" s="62"/>
      <c r="AN102" s="62"/>
      <c r="AO102" s="62"/>
      <c r="AP102" s="62"/>
      <c r="AQ102" s="62"/>
      <c r="AR102" s="62"/>
      <c r="AS102" s="62"/>
      <c r="AT102" s="62"/>
      <c r="AU102" s="62"/>
      <c r="AV102" s="62"/>
      <c r="AW102" s="62"/>
      <c r="AX102" s="62"/>
      <c r="AY102" s="62"/>
      <c r="AZ102" s="62"/>
      <c r="BA102" s="62"/>
      <c r="BB102" s="62"/>
      <c r="BC102" s="62"/>
      <c r="BD102" s="62"/>
      <c r="BE102" s="62"/>
      <c r="BF102" s="62"/>
      <c r="BG102" s="62"/>
      <c r="BH102" s="62"/>
      <c r="BI102" s="62"/>
      <c r="BJ102" s="62"/>
      <c r="BK102" s="62"/>
      <c r="BL102" s="62"/>
      <c r="BM102" s="62"/>
      <c r="BN102" s="62"/>
      <c r="BO102" s="62"/>
      <c r="BP102" s="62"/>
      <c r="BQ102" s="62"/>
      <c r="BR102" s="62"/>
      <c r="BS102" s="62"/>
      <c r="BT102" s="62"/>
      <c r="BU102" s="62"/>
      <c r="BV102" s="62"/>
      <c r="BW102" s="62"/>
      <c r="BX102" s="62"/>
      <c r="BY102" s="62"/>
      <c r="BZ102" s="62"/>
      <c r="CA102" s="62"/>
      <c r="CB102" s="62"/>
      <c r="CC102" s="62"/>
      <c r="CD102" s="62"/>
      <c r="CE102" s="62"/>
      <c r="CF102" s="62"/>
      <c r="CG102" s="62"/>
      <c r="CH102" s="62"/>
      <c r="CI102" s="62"/>
      <c r="CJ102" s="62"/>
      <c r="CK102" s="62"/>
      <c r="CL102" s="62"/>
      <c r="CM102" s="62"/>
      <c r="CN102" s="62"/>
      <c r="CO102" s="62"/>
      <c r="CP102" s="62"/>
      <c r="CQ102" s="62"/>
      <c r="CR102" s="62"/>
      <c r="CS102" s="62"/>
      <c r="CT102" s="62"/>
      <c r="CU102" s="62"/>
      <c r="CV102" s="62"/>
      <c r="CW102" s="62"/>
      <c r="CX102" s="62"/>
      <c r="CY102" s="62"/>
      <c r="CZ102" s="62"/>
      <c r="DA102" s="62"/>
    </row>
    <row r="103" spans="1:105" ht="14.25" customHeight="1" x14ac:dyDescent="0.25">
      <c r="A103" s="545" t="s">
        <v>10</v>
      </c>
      <c r="B103" s="545"/>
      <c r="C103" s="545"/>
      <c r="D103" s="545"/>
      <c r="E103" s="545"/>
      <c r="F103" s="545"/>
      <c r="G103" s="545"/>
      <c r="H103" s="545"/>
      <c r="I103" s="545"/>
      <c r="J103" s="545"/>
      <c r="K103" s="545"/>
      <c r="L103" s="545"/>
      <c r="M103" s="545"/>
      <c r="N103" s="545"/>
      <c r="O103" s="545"/>
      <c r="P103" s="545"/>
      <c r="Q103" s="545"/>
      <c r="R103" s="545"/>
      <c r="S103" s="545"/>
      <c r="T103" s="545"/>
      <c r="U103" s="545"/>
      <c r="V103" s="545"/>
      <c r="W103" s="545"/>
      <c r="X103" s="545"/>
      <c r="Y103" s="545"/>
      <c r="Z103" s="545"/>
      <c r="AA103" s="545"/>
      <c r="AB103" s="545"/>
      <c r="AC103" s="545"/>
      <c r="AD103" s="545"/>
      <c r="AE103" s="545"/>
      <c r="AF103" s="545"/>
      <c r="AG103" s="545"/>
      <c r="AH103" s="545"/>
      <c r="AI103" s="545"/>
      <c r="AJ103" s="545"/>
      <c r="AK103" s="545"/>
      <c r="AL103" s="545"/>
      <c r="AM103" s="545"/>
      <c r="AN103" s="545"/>
      <c r="AO103" s="545"/>
      <c r="AP103" s="543" t="s">
        <v>96</v>
      </c>
      <c r="AQ103" s="543"/>
      <c r="AR103" s="543"/>
      <c r="AS103" s="543"/>
      <c r="AT103" s="543"/>
      <c r="AU103" s="543"/>
      <c r="AV103" s="543"/>
      <c r="AW103" s="543"/>
      <c r="AX103" s="543"/>
      <c r="AY103" s="543"/>
      <c r="AZ103" s="543"/>
      <c r="BA103" s="543"/>
      <c r="BB103" s="543"/>
      <c r="BC103" s="543"/>
      <c r="BD103" s="543"/>
      <c r="BE103" s="543"/>
      <c r="BF103" s="543"/>
      <c r="BG103" s="543"/>
      <c r="BH103" s="543"/>
      <c r="BI103" s="543"/>
      <c r="BJ103" s="543"/>
      <c r="BK103" s="543"/>
      <c r="BL103" s="543"/>
      <c r="BM103" s="543"/>
      <c r="BN103" s="543"/>
      <c r="BO103" s="543"/>
      <c r="BP103" s="543"/>
      <c r="BQ103" s="543"/>
      <c r="BR103" s="543"/>
      <c r="BS103" s="543"/>
      <c r="BT103" s="543"/>
      <c r="BU103" s="543"/>
      <c r="BV103" s="543"/>
      <c r="BW103" s="543"/>
      <c r="BX103" s="543"/>
      <c r="BY103" s="543"/>
      <c r="BZ103" s="543"/>
      <c r="CA103" s="543"/>
      <c r="CB103" s="543"/>
      <c r="CC103" s="543"/>
      <c r="CD103" s="543"/>
      <c r="CE103" s="543"/>
      <c r="CF103" s="543"/>
      <c r="CG103" s="543"/>
      <c r="CH103" s="543"/>
      <c r="CI103" s="543"/>
      <c r="CJ103" s="543"/>
      <c r="CK103" s="543"/>
      <c r="CL103" s="543"/>
      <c r="CM103" s="543"/>
      <c r="CN103" s="543"/>
      <c r="CO103" s="543"/>
      <c r="CP103" s="543"/>
      <c r="CQ103" s="543"/>
      <c r="CR103" s="543"/>
      <c r="CS103" s="543"/>
      <c r="CT103" s="543"/>
      <c r="CU103" s="543"/>
      <c r="CV103" s="543"/>
      <c r="CW103" s="543"/>
      <c r="CX103" s="543"/>
      <c r="CY103" s="543"/>
      <c r="CZ103" s="543"/>
      <c r="DA103" s="543"/>
    </row>
    <row r="104" spans="1:105" s="57" customFormat="1" ht="9" customHeight="1" x14ac:dyDescent="0.25">
      <c r="A104" s="55"/>
      <c r="B104" s="55"/>
      <c r="C104" s="55"/>
      <c r="D104" s="55"/>
      <c r="E104" s="55"/>
      <c r="F104" s="55"/>
      <c r="G104" s="55"/>
      <c r="H104" s="55"/>
      <c r="I104" s="55"/>
      <c r="J104" s="55"/>
      <c r="K104" s="55"/>
      <c r="L104" s="55"/>
      <c r="M104" s="55"/>
      <c r="N104" s="55"/>
      <c r="O104" s="55"/>
      <c r="P104" s="55"/>
      <c r="Q104" s="55"/>
      <c r="R104" s="55"/>
      <c r="S104" s="55"/>
      <c r="T104" s="55"/>
      <c r="U104" s="55"/>
      <c r="V104" s="55"/>
      <c r="W104" s="55"/>
      <c r="X104" s="55"/>
      <c r="Y104" s="55"/>
      <c r="Z104" s="55"/>
      <c r="AA104" s="55"/>
      <c r="AB104" s="55"/>
      <c r="AC104" s="55"/>
      <c r="AD104" s="55"/>
      <c r="AE104" s="55"/>
      <c r="AF104" s="55"/>
      <c r="AG104" s="55"/>
      <c r="AH104" s="55"/>
      <c r="AI104" s="55"/>
      <c r="AJ104" s="55"/>
      <c r="AK104" s="55"/>
      <c r="AL104" s="55"/>
      <c r="AM104" s="55"/>
      <c r="AN104" s="55"/>
      <c r="AO104" s="55"/>
      <c r="AP104" s="55"/>
      <c r="AQ104" s="55"/>
      <c r="AR104" s="55"/>
      <c r="AS104" s="55"/>
      <c r="AT104" s="55"/>
      <c r="AU104" s="55"/>
      <c r="AV104" s="55"/>
      <c r="AW104" s="55"/>
      <c r="AX104" s="55"/>
      <c r="AY104" s="55"/>
      <c r="AZ104" s="55"/>
      <c r="BA104" s="55"/>
      <c r="BB104" s="55"/>
      <c r="BC104" s="55"/>
      <c r="BD104" s="55"/>
      <c r="BE104" s="55"/>
      <c r="BF104" s="55"/>
      <c r="BG104" s="55"/>
      <c r="BH104" s="55"/>
      <c r="BI104" s="55"/>
      <c r="BJ104" s="55"/>
      <c r="BK104" s="55"/>
      <c r="BL104" s="55"/>
      <c r="BM104" s="55"/>
      <c r="BN104" s="55"/>
      <c r="BO104" s="55"/>
      <c r="BP104" s="55"/>
      <c r="BQ104" s="55"/>
      <c r="BR104" s="55"/>
      <c r="BS104" s="55"/>
      <c r="BT104" s="55"/>
      <c r="BU104" s="55"/>
      <c r="BV104" s="55"/>
      <c r="BW104" s="55"/>
      <c r="BX104" s="55"/>
      <c r="BY104" s="55"/>
      <c r="BZ104" s="55"/>
      <c r="CA104" s="55"/>
      <c r="CB104" s="55"/>
      <c r="CC104" s="55"/>
      <c r="CD104" s="55"/>
      <c r="CE104" s="55"/>
      <c r="CF104" s="55"/>
      <c r="CG104" s="55"/>
      <c r="CH104" s="55"/>
      <c r="CI104" s="55"/>
      <c r="CJ104" s="55"/>
      <c r="CK104" s="55"/>
      <c r="CL104" s="55"/>
      <c r="CM104" s="55"/>
      <c r="CN104" s="55"/>
      <c r="CO104" s="55"/>
      <c r="CP104" s="55"/>
      <c r="CQ104" s="55"/>
      <c r="CR104" s="55"/>
      <c r="CS104" s="55"/>
      <c r="CT104" s="55"/>
      <c r="CU104" s="55"/>
      <c r="CV104" s="55"/>
      <c r="CW104" s="55"/>
      <c r="CX104" s="55"/>
      <c r="CY104" s="55"/>
      <c r="CZ104" s="55"/>
      <c r="DA104" s="55"/>
    </row>
    <row r="105" spans="1:105" s="58" customFormat="1" ht="24" customHeight="1" x14ac:dyDescent="0.2">
      <c r="A105" s="431" t="s">
        <v>0</v>
      </c>
      <c r="B105" s="432"/>
      <c r="C105" s="432"/>
      <c r="D105" s="432"/>
      <c r="E105" s="432"/>
      <c r="F105" s="432"/>
      <c r="G105" s="433"/>
      <c r="H105" s="431" t="s">
        <v>50</v>
      </c>
      <c r="I105" s="432"/>
      <c r="J105" s="432"/>
      <c r="K105" s="432"/>
      <c r="L105" s="432"/>
      <c r="M105" s="432"/>
      <c r="N105" s="432"/>
      <c r="O105" s="432"/>
      <c r="P105" s="432"/>
      <c r="Q105" s="432"/>
      <c r="R105" s="432"/>
      <c r="S105" s="432"/>
      <c r="T105" s="432"/>
      <c r="U105" s="432"/>
      <c r="V105" s="432"/>
      <c r="W105" s="432"/>
      <c r="X105" s="432"/>
      <c r="Y105" s="432"/>
      <c r="Z105" s="432"/>
      <c r="AA105" s="432"/>
      <c r="AB105" s="432"/>
      <c r="AC105" s="432"/>
      <c r="AD105" s="432"/>
      <c r="AE105" s="432"/>
      <c r="AF105" s="432"/>
      <c r="AG105" s="432"/>
      <c r="AH105" s="432"/>
      <c r="AI105" s="432"/>
      <c r="AJ105" s="432"/>
      <c r="AK105" s="432"/>
      <c r="AL105" s="432"/>
      <c r="AM105" s="432"/>
      <c r="AN105" s="432"/>
      <c r="AO105" s="432"/>
      <c r="AP105" s="432"/>
      <c r="AQ105" s="432"/>
      <c r="AR105" s="432"/>
      <c r="AS105" s="432"/>
      <c r="AT105" s="432"/>
      <c r="AU105" s="432"/>
      <c r="AV105" s="432"/>
      <c r="AW105" s="432"/>
      <c r="AX105" s="432"/>
      <c r="AY105" s="432"/>
      <c r="AZ105" s="432"/>
      <c r="BA105" s="432"/>
      <c r="BB105" s="432"/>
      <c r="BC105" s="433"/>
      <c r="BD105" s="431" t="s">
        <v>51</v>
      </c>
      <c r="BE105" s="432"/>
      <c r="BF105" s="432"/>
      <c r="BG105" s="432"/>
      <c r="BH105" s="432"/>
      <c r="BI105" s="432"/>
      <c r="BJ105" s="432"/>
      <c r="BK105" s="432"/>
      <c r="BL105" s="432"/>
      <c r="BM105" s="432"/>
      <c r="BN105" s="432"/>
      <c r="BO105" s="432"/>
      <c r="BP105" s="432"/>
      <c r="BQ105" s="432"/>
      <c r="BR105" s="432"/>
      <c r="BS105" s="433"/>
      <c r="BT105" s="431" t="s">
        <v>52</v>
      </c>
      <c r="BU105" s="432"/>
      <c r="BV105" s="432"/>
      <c r="BW105" s="432"/>
      <c r="BX105" s="432"/>
      <c r="BY105" s="432"/>
      <c r="BZ105" s="432"/>
      <c r="CA105" s="432"/>
      <c r="CB105" s="432"/>
      <c r="CC105" s="432"/>
      <c r="CD105" s="432"/>
      <c r="CE105" s="432"/>
      <c r="CF105" s="432"/>
      <c r="CG105" s="432"/>
      <c r="CH105" s="432"/>
      <c r="CI105" s="433"/>
      <c r="CJ105" s="431" t="s">
        <v>49</v>
      </c>
      <c r="CK105" s="432"/>
      <c r="CL105" s="432"/>
      <c r="CM105" s="432"/>
      <c r="CN105" s="432"/>
      <c r="CO105" s="432"/>
      <c r="CP105" s="432"/>
      <c r="CQ105" s="432"/>
      <c r="CR105" s="432"/>
      <c r="CS105" s="432"/>
      <c r="CT105" s="432"/>
      <c r="CU105" s="432"/>
      <c r="CV105" s="432"/>
      <c r="CW105" s="432"/>
      <c r="CX105" s="432"/>
      <c r="CY105" s="432"/>
      <c r="CZ105" s="432"/>
      <c r="DA105" s="433"/>
    </row>
    <row r="106" spans="1:105" s="59" customFormat="1" ht="15" customHeight="1" x14ac:dyDescent="0.2">
      <c r="A106" s="429">
        <v>1</v>
      </c>
      <c r="B106" s="429"/>
      <c r="C106" s="429"/>
      <c r="D106" s="429"/>
      <c r="E106" s="429"/>
      <c r="F106" s="429"/>
      <c r="G106" s="429"/>
      <c r="H106" s="429">
        <v>2</v>
      </c>
      <c r="I106" s="429"/>
      <c r="J106" s="429"/>
      <c r="K106" s="429"/>
      <c r="L106" s="429"/>
      <c r="M106" s="429"/>
      <c r="N106" s="429"/>
      <c r="O106" s="429"/>
      <c r="P106" s="429"/>
      <c r="Q106" s="429"/>
      <c r="R106" s="429"/>
      <c r="S106" s="429"/>
      <c r="T106" s="429"/>
      <c r="U106" s="429"/>
      <c r="V106" s="429"/>
      <c r="W106" s="429"/>
      <c r="X106" s="429"/>
      <c r="Y106" s="429"/>
      <c r="Z106" s="429"/>
      <c r="AA106" s="429"/>
      <c r="AB106" s="429"/>
      <c r="AC106" s="429"/>
      <c r="AD106" s="429"/>
      <c r="AE106" s="429"/>
      <c r="AF106" s="429"/>
      <c r="AG106" s="429"/>
      <c r="AH106" s="429"/>
      <c r="AI106" s="429"/>
      <c r="AJ106" s="429"/>
      <c r="AK106" s="429"/>
      <c r="AL106" s="429"/>
      <c r="AM106" s="429"/>
      <c r="AN106" s="429"/>
      <c r="AO106" s="429"/>
      <c r="AP106" s="429"/>
      <c r="AQ106" s="429"/>
      <c r="AR106" s="429"/>
      <c r="AS106" s="429"/>
      <c r="AT106" s="429"/>
      <c r="AU106" s="429"/>
      <c r="AV106" s="429"/>
      <c r="AW106" s="429"/>
      <c r="AX106" s="429"/>
      <c r="AY106" s="429"/>
      <c r="AZ106" s="429"/>
      <c r="BA106" s="429"/>
      <c r="BB106" s="429"/>
      <c r="BC106" s="429"/>
      <c r="BD106" s="429">
        <v>3</v>
      </c>
      <c r="BE106" s="429"/>
      <c r="BF106" s="429"/>
      <c r="BG106" s="429"/>
      <c r="BH106" s="429"/>
      <c r="BI106" s="429"/>
      <c r="BJ106" s="429"/>
      <c r="BK106" s="429"/>
      <c r="BL106" s="429"/>
      <c r="BM106" s="429"/>
      <c r="BN106" s="429"/>
      <c r="BO106" s="429"/>
      <c r="BP106" s="429"/>
      <c r="BQ106" s="429"/>
      <c r="BR106" s="429"/>
      <c r="BS106" s="429"/>
      <c r="BT106" s="429">
        <v>4</v>
      </c>
      <c r="BU106" s="429"/>
      <c r="BV106" s="429"/>
      <c r="BW106" s="429"/>
      <c r="BX106" s="429"/>
      <c r="BY106" s="429"/>
      <c r="BZ106" s="429"/>
      <c r="CA106" s="429"/>
      <c r="CB106" s="429"/>
      <c r="CC106" s="429"/>
      <c r="CD106" s="429"/>
      <c r="CE106" s="429"/>
      <c r="CF106" s="429"/>
      <c r="CG106" s="429"/>
      <c r="CH106" s="429"/>
      <c r="CI106" s="429"/>
      <c r="CJ106" s="429">
        <v>5</v>
      </c>
      <c r="CK106" s="429"/>
      <c r="CL106" s="429"/>
      <c r="CM106" s="429"/>
      <c r="CN106" s="429"/>
      <c r="CO106" s="429"/>
      <c r="CP106" s="429"/>
      <c r="CQ106" s="429"/>
      <c r="CR106" s="429"/>
      <c r="CS106" s="429"/>
      <c r="CT106" s="429"/>
      <c r="CU106" s="429"/>
      <c r="CV106" s="429"/>
      <c r="CW106" s="429"/>
      <c r="CX106" s="429"/>
      <c r="CY106" s="429"/>
      <c r="CZ106" s="429"/>
      <c r="DA106" s="429"/>
    </row>
    <row r="107" spans="1:105" s="59" customFormat="1" ht="15" customHeight="1" x14ac:dyDescent="0.2">
      <c r="A107" s="424" t="s">
        <v>26</v>
      </c>
      <c r="B107" s="424"/>
      <c r="C107" s="424"/>
      <c r="D107" s="424"/>
      <c r="E107" s="424"/>
      <c r="F107" s="424"/>
      <c r="G107" s="424"/>
      <c r="H107" s="412"/>
      <c r="I107" s="412"/>
      <c r="J107" s="412"/>
      <c r="K107" s="412"/>
      <c r="L107" s="412"/>
      <c r="M107" s="412"/>
      <c r="N107" s="412"/>
      <c r="O107" s="412"/>
      <c r="P107" s="412"/>
      <c r="Q107" s="412"/>
      <c r="R107" s="412"/>
      <c r="S107" s="412"/>
      <c r="T107" s="412"/>
      <c r="U107" s="412"/>
      <c r="V107" s="412"/>
      <c r="W107" s="412"/>
      <c r="X107" s="412"/>
      <c r="Y107" s="412"/>
      <c r="Z107" s="412"/>
      <c r="AA107" s="412"/>
      <c r="AB107" s="412"/>
      <c r="AC107" s="412"/>
      <c r="AD107" s="412"/>
      <c r="AE107" s="412"/>
      <c r="AF107" s="412"/>
      <c r="AG107" s="412"/>
      <c r="AH107" s="412"/>
      <c r="AI107" s="412"/>
      <c r="AJ107" s="412"/>
      <c r="AK107" s="412"/>
      <c r="AL107" s="412"/>
      <c r="AM107" s="412"/>
      <c r="AN107" s="412"/>
      <c r="AO107" s="412"/>
      <c r="AP107" s="412"/>
      <c r="AQ107" s="412"/>
      <c r="AR107" s="412"/>
      <c r="AS107" s="412"/>
      <c r="AT107" s="412"/>
      <c r="AU107" s="412"/>
      <c r="AV107" s="412"/>
      <c r="AW107" s="412"/>
      <c r="AX107" s="412"/>
      <c r="AY107" s="412"/>
      <c r="AZ107" s="412"/>
      <c r="BA107" s="412"/>
      <c r="BB107" s="412"/>
      <c r="BC107" s="412"/>
      <c r="BD107" s="413"/>
      <c r="BE107" s="413"/>
      <c r="BF107" s="413"/>
      <c r="BG107" s="413"/>
      <c r="BH107" s="413"/>
      <c r="BI107" s="413"/>
      <c r="BJ107" s="413"/>
      <c r="BK107" s="413"/>
      <c r="BL107" s="413"/>
      <c r="BM107" s="413"/>
      <c r="BN107" s="413"/>
      <c r="BO107" s="413"/>
      <c r="BP107" s="413"/>
      <c r="BQ107" s="413"/>
      <c r="BR107" s="413"/>
      <c r="BS107" s="413"/>
      <c r="BT107" s="413"/>
      <c r="BU107" s="413"/>
      <c r="BV107" s="413"/>
      <c r="BW107" s="413"/>
      <c r="BX107" s="413"/>
      <c r="BY107" s="413"/>
      <c r="BZ107" s="413"/>
      <c r="CA107" s="413"/>
      <c r="CB107" s="413"/>
      <c r="CC107" s="413"/>
      <c r="CD107" s="413"/>
      <c r="CE107" s="413"/>
      <c r="CF107" s="413"/>
      <c r="CG107" s="413"/>
      <c r="CH107" s="413"/>
      <c r="CI107" s="413"/>
      <c r="CJ107" s="414"/>
      <c r="CK107" s="414"/>
      <c r="CL107" s="414"/>
      <c r="CM107" s="414"/>
      <c r="CN107" s="414"/>
      <c r="CO107" s="414"/>
      <c r="CP107" s="414"/>
      <c r="CQ107" s="414"/>
      <c r="CR107" s="414"/>
      <c r="CS107" s="414"/>
      <c r="CT107" s="414"/>
      <c r="CU107" s="414"/>
      <c r="CV107" s="414"/>
      <c r="CW107" s="414"/>
      <c r="CX107" s="414"/>
      <c r="CY107" s="414"/>
      <c r="CZ107" s="414"/>
      <c r="DA107" s="414"/>
    </row>
    <row r="108" spans="1:105" s="59" customFormat="1" ht="15" customHeight="1" x14ac:dyDescent="0.2">
      <c r="A108" s="424" t="s">
        <v>30</v>
      </c>
      <c r="B108" s="424"/>
      <c r="C108" s="424"/>
      <c r="D108" s="424"/>
      <c r="E108" s="424"/>
      <c r="F108" s="424"/>
      <c r="G108" s="424"/>
      <c r="H108" s="412"/>
      <c r="I108" s="412"/>
      <c r="J108" s="412"/>
      <c r="K108" s="412"/>
      <c r="L108" s="412"/>
      <c r="M108" s="412"/>
      <c r="N108" s="412"/>
      <c r="O108" s="412"/>
      <c r="P108" s="412"/>
      <c r="Q108" s="412"/>
      <c r="R108" s="412"/>
      <c r="S108" s="412"/>
      <c r="T108" s="412"/>
      <c r="U108" s="412"/>
      <c r="V108" s="412"/>
      <c r="W108" s="412"/>
      <c r="X108" s="412"/>
      <c r="Y108" s="412"/>
      <c r="Z108" s="412"/>
      <c r="AA108" s="412"/>
      <c r="AB108" s="412"/>
      <c r="AC108" s="412"/>
      <c r="AD108" s="412"/>
      <c r="AE108" s="412"/>
      <c r="AF108" s="412"/>
      <c r="AG108" s="412"/>
      <c r="AH108" s="412"/>
      <c r="AI108" s="412"/>
      <c r="AJ108" s="412"/>
      <c r="AK108" s="412"/>
      <c r="AL108" s="412"/>
      <c r="AM108" s="412"/>
      <c r="AN108" s="412"/>
      <c r="AO108" s="412"/>
      <c r="AP108" s="412"/>
      <c r="AQ108" s="412"/>
      <c r="AR108" s="412"/>
      <c r="AS108" s="412"/>
      <c r="AT108" s="412"/>
      <c r="AU108" s="412"/>
      <c r="AV108" s="412"/>
      <c r="AW108" s="412"/>
      <c r="AX108" s="412"/>
      <c r="AY108" s="412"/>
      <c r="AZ108" s="412"/>
      <c r="BA108" s="412"/>
      <c r="BB108" s="412"/>
      <c r="BC108" s="412"/>
      <c r="BD108" s="413"/>
      <c r="BE108" s="413"/>
      <c r="BF108" s="413"/>
      <c r="BG108" s="413"/>
      <c r="BH108" s="413"/>
      <c r="BI108" s="413"/>
      <c r="BJ108" s="413"/>
      <c r="BK108" s="413"/>
      <c r="BL108" s="413"/>
      <c r="BM108" s="413"/>
      <c r="BN108" s="413"/>
      <c r="BO108" s="413"/>
      <c r="BP108" s="413"/>
      <c r="BQ108" s="413"/>
      <c r="BR108" s="413"/>
      <c r="BS108" s="413"/>
      <c r="BT108" s="413"/>
      <c r="BU108" s="413"/>
      <c r="BV108" s="413"/>
      <c r="BW108" s="413"/>
      <c r="BX108" s="413"/>
      <c r="BY108" s="413"/>
      <c r="BZ108" s="413"/>
      <c r="CA108" s="413"/>
      <c r="CB108" s="413"/>
      <c r="CC108" s="413"/>
      <c r="CD108" s="413"/>
      <c r="CE108" s="413"/>
      <c r="CF108" s="413"/>
      <c r="CG108" s="413"/>
      <c r="CH108" s="413"/>
      <c r="CI108" s="413"/>
      <c r="CJ108" s="414"/>
      <c r="CK108" s="414"/>
      <c r="CL108" s="414"/>
      <c r="CM108" s="414"/>
      <c r="CN108" s="414"/>
      <c r="CO108" s="414"/>
      <c r="CP108" s="414"/>
      <c r="CQ108" s="414"/>
      <c r="CR108" s="414"/>
      <c r="CS108" s="414"/>
      <c r="CT108" s="414"/>
      <c r="CU108" s="414"/>
      <c r="CV108" s="414"/>
      <c r="CW108" s="414"/>
      <c r="CX108" s="414"/>
      <c r="CY108" s="414"/>
      <c r="CZ108" s="414"/>
      <c r="DA108" s="414"/>
    </row>
    <row r="109" spans="1:105" ht="12" customHeight="1" x14ac:dyDescent="0.25">
      <c r="A109" s="424"/>
      <c r="B109" s="424"/>
      <c r="C109" s="424"/>
      <c r="D109" s="424"/>
      <c r="E109" s="424"/>
      <c r="F109" s="424"/>
      <c r="G109" s="424"/>
      <c r="H109" s="425" t="s">
        <v>7</v>
      </c>
      <c r="I109" s="425"/>
      <c r="J109" s="425"/>
      <c r="K109" s="425"/>
      <c r="L109" s="425"/>
      <c r="M109" s="425"/>
      <c r="N109" s="425"/>
      <c r="O109" s="425"/>
      <c r="P109" s="425"/>
      <c r="Q109" s="425"/>
      <c r="R109" s="425"/>
      <c r="S109" s="425"/>
      <c r="T109" s="425"/>
      <c r="U109" s="425"/>
      <c r="V109" s="425"/>
      <c r="W109" s="425"/>
      <c r="X109" s="425"/>
      <c r="Y109" s="425"/>
      <c r="Z109" s="425"/>
      <c r="AA109" s="425"/>
      <c r="AB109" s="425"/>
      <c r="AC109" s="425"/>
      <c r="AD109" s="425"/>
      <c r="AE109" s="425"/>
      <c r="AF109" s="425"/>
      <c r="AG109" s="425"/>
      <c r="AH109" s="425"/>
      <c r="AI109" s="425"/>
      <c r="AJ109" s="425"/>
      <c r="AK109" s="425"/>
      <c r="AL109" s="425"/>
      <c r="AM109" s="425"/>
      <c r="AN109" s="425"/>
      <c r="AO109" s="425"/>
      <c r="AP109" s="425"/>
      <c r="AQ109" s="425"/>
      <c r="AR109" s="425"/>
      <c r="AS109" s="425"/>
      <c r="AT109" s="425"/>
      <c r="AU109" s="425"/>
      <c r="AV109" s="425"/>
      <c r="AW109" s="425"/>
      <c r="AX109" s="425"/>
      <c r="AY109" s="425"/>
      <c r="AZ109" s="425"/>
      <c r="BA109" s="425"/>
      <c r="BB109" s="425"/>
      <c r="BC109" s="426"/>
      <c r="BD109" s="413" t="s">
        <v>8</v>
      </c>
      <c r="BE109" s="413"/>
      <c r="BF109" s="413"/>
      <c r="BG109" s="413"/>
      <c r="BH109" s="413"/>
      <c r="BI109" s="413"/>
      <c r="BJ109" s="413"/>
      <c r="BK109" s="413"/>
      <c r="BL109" s="413"/>
      <c r="BM109" s="413"/>
      <c r="BN109" s="413"/>
      <c r="BO109" s="413"/>
      <c r="BP109" s="413"/>
      <c r="BQ109" s="413"/>
      <c r="BR109" s="413"/>
      <c r="BS109" s="413"/>
      <c r="BT109" s="413" t="s">
        <v>8</v>
      </c>
      <c r="BU109" s="413"/>
      <c r="BV109" s="413"/>
      <c r="BW109" s="413"/>
      <c r="BX109" s="413"/>
      <c r="BY109" s="413"/>
      <c r="BZ109" s="413"/>
      <c r="CA109" s="413"/>
      <c r="CB109" s="413"/>
      <c r="CC109" s="413"/>
      <c r="CD109" s="413"/>
      <c r="CE109" s="413"/>
      <c r="CF109" s="413"/>
      <c r="CG109" s="413"/>
      <c r="CH109" s="413"/>
      <c r="CI109" s="413"/>
      <c r="CJ109" s="427"/>
      <c r="CK109" s="427"/>
      <c r="CL109" s="427"/>
      <c r="CM109" s="427"/>
      <c r="CN109" s="427"/>
      <c r="CO109" s="427"/>
      <c r="CP109" s="427"/>
      <c r="CQ109" s="427"/>
      <c r="CR109" s="427"/>
      <c r="CS109" s="427"/>
      <c r="CT109" s="427"/>
      <c r="CU109" s="427"/>
      <c r="CV109" s="427"/>
      <c r="CW109" s="427"/>
      <c r="CX109" s="427"/>
      <c r="CY109" s="427"/>
      <c r="CZ109" s="427"/>
      <c r="DA109" s="427"/>
    </row>
    <row r="110" spans="1:105" s="56" customFormat="1" ht="13.5" customHeight="1" x14ac:dyDescent="0.25">
      <c r="A110" s="55"/>
      <c r="B110" s="55"/>
      <c r="C110" s="55"/>
      <c r="D110" s="55"/>
      <c r="E110" s="55"/>
      <c r="F110" s="55"/>
      <c r="G110" s="55"/>
      <c r="H110" s="55"/>
      <c r="I110" s="55"/>
      <c r="J110" s="55"/>
      <c r="K110" s="55"/>
      <c r="L110" s="55"/>
      <c r="M110" s="55"/>
      <c r="N110" s="55"/>
      <c r="O110" s="55"/>
      <c r="P110" s="55"/>
      <c r="Q110" s="55"/>
      <c r="R110" s="55"/>
      <c r="S110" s="55"/>
      <c r="T110" s="55"/>
      <c r="U110" s="55"/>
      <c r="V110" s="55"/>
      <c r="W110" s="55"/>
      <c r="X110" s="55"/>
      <c r="Y110" s="55"/>
      <c r="Z110" s="55"/>
      <c r="AA110" s="55"/>
      <c r="AB110" s="55"/>
      <c r="AC110" s="55"/>
      <c r="AD110" s="55"/>
      <c r="AE110" s="55"/>
      <c r="AF110" s="55"/>
      <c r="AG110" s="55"/>
      <c r="AH110" s="55"/>
      <c r="AI110" s="55"/>
      <c r="AJ110" s="55"/>
      <c r="AK110" s="55"/>
      <c r="AL110" s="55"/>
      <c r="AM110" s="55"/>
      <c r="AN110" s="55"/>
      <c r="AO110" s="55"/>
      <c r="AP110" s="55"/>
      <c r="AQ110" s="55"/>
      <c r="AR110" s="55"/>
      <c r="AS110" s="55"/>
      <c r="AT110" s="55"/>
      <c r="AU110" s="55"/>
      <c r="AV110" s="55"/>
      <c r="AW110" s="55"/>
      <c r="AX110" s="55"/>
      <c r="AY110" s="55"/>
      <c r="AZ110" s="55"/>
      <c r="BA110" s="55"/>
      <c r="BB110" s="55"/>
      <c r="BC110" s="55"/>
      <c r="BD110" s="55"/>
      <c r="BE110" s="55"/>
      <c r="BF110" s="55"/>
      <c r="BG110" s="55"/>
      <c r="BH110" s="55"/>
      <c r="BI110" s="55"/>
      <c r="BJ110" s="55"/>
      <c r="BK110" s="55"/>
      <c r="BL110" s="55"/>
      <c r="BM110" s="55"/>
      <c r="BN110" s="55"/>
      <c r="BO110" s="55"/>
      <c r="BP110" s="55"/>
      <c r="BQ110" s="55"/>
      <c r="BR110" s="55"/>
      <c r="BS110" s="55"/>
      <c r="BT110" s="55"/>
      <c r="BU110" s="55"/>
      <c r="BV110" s="55"/>
      <c r="BW110" s="55"/>
      <c r="BX110" s="55"/>
      <c r="BY110" s="55"/>
      <c r="BZ110" s="55"/>
      <c r="CA110" s="55"/>
      <c r="CB110" s="55"/>
      <c r="CC110" s="55"/>
      <c r="CD110" s="55"/>
      <c r="CE110" s="55"/>
      <c r="CF110" s="55"/>
      <c r="CG110" s="55"/>
      <c r="CH110" s="55"/>
      <c r="CI110" s="55"/>
      <c r="CJ110" s="55"/>
      <c r="CK110" s="55"/>
      <c r="CL110" s="55"/>
      <c r="CM110" s="55"/>
      <c r="CN110" s="55"/>
      <c r="CO110" s="55"/>
      <c r="CP110" s="55"/>
      <c r="CQ110" s="55"/>
      <c r="CR110" s="55"/>
      <c r="CS110" s="55"/>
      <c r="CT110" s="55"/>
      <c r="CU110" s="55"/>
      <c r="CV110" s="55"/>
      <c r="CW110" s="55"/>
      <c r="CX110" s="55"/>
      <c r="CY110" s="55"/>
      <c r="CZ110" s="55"/>
      <c r="DA110" s="55"/>
    </row>
    <row r="111" spans="1:105" ht="12.75" customHeight="1" x14ac:dyDescent="0.25">
      <c r="A111" s="536" t="s">
        <v>57</v>
      </c>
      <c r="B111" s="536"/>
      <c r="C111" s="536"/>
      <c r="D111" s="536"/>
      <c r="E111" s="536"/>
      <c r="F111" s="536"/>
      <c r="G111" s="536"/>
      <c r="H111" s="536"/>
      <c r="I111" s="536"/>
      <c r="J111" s="536"/>
      <c r="K111" s="536"/>
      <c r="L111" s="536"/>
      <c r="M111" s="536"/>
      <c r="N111" s="536"/>
      <c r="O111" s="536"/>
      <c r="P111" s="536"/>
      <c r="Q111" s="536"/>
      <c r="R111" s="536"/>
      <c r="S111" s="536"/>
      <c r="T111" s="536"/>
      <c r="U111" s="536"/>
      <c r="V111" s="536"/>
      <c r="W111" s="536"/>
      <c r="X111" s="536"/>
      <c r="Y111" s="536"/>
      <c r="Z111" s="536"/>
      <c r="AA111" s="536"/>
      <c r="AB111" s="536"/>
      <c r="AC111" s="536"/>
      <c r="AD111" s="536"/>
      <c r="AE111" s="536"/>
      <c r="AF111" s="536"/>
      <c r="AG111" s="536"/>
      <c r="AH111" s="536"/>
      <c r="AI111" s="536"/>
      <c r="AJ111" s="536"/>
      <c r="AK111" s="536"/>
      <c r="AL111" s="536"/>
      <c r="AM111" s="536"/>
      <c r="AN111" s="536"/>
      <c r="AO111" s="536"/>
      <c r="AP111" s="536"/>
      <c r="AQ111" s="536"/>
      <c r="AR111" s="536"/>
      <c r="AS111" s="536"/>
      <c r="AT111" s="536"/>
      <c r="AU111" s="536"/>
      <c r="AV111" s="536"/>
      <c r="AW111" s="536"/>
      <c r="AX111" s="536"/>
      <c r="AY111" s="536"/>
      <c r="AZ111" s="536"/>
      <c r="BA111" s="536"/>
      <c r="BB111" s="536"/>
      <c r="BC111" s="536"/>
      <c r="BD111" s="536"/>
      <c r="BE111" s="536"/>
      <c r="BF111" s="536"/>
      <c r="BG111" s="536"/>
      <c r="BH111" s="536"/>
      <c r="BI111" s="536"/>
      <c r="BJ111" s="536"/>
      <c r="BK111" s="536"/>
      <c r="BL111" s="536"/>
      <c r="BM111" s="536"/>
      <c r="BN111" s="536"/>
      <c r="BO111" s="536"/>
      <c r="BP111" s="536"/>
      <c r="BQ111" s="536"/>
      <c r="BR111" s="536"/>
      <c r="BS111" s="536"/>
      <c r="BT111" s="536"/>
      <c r="BU111" s="536"/>
      <c r="BV111" s="536"/>
      <c r="BW111" s="536"/>
      <c r="BX111" s="536"/>
      <c r="BY111" s="536"/>
      <c r="BZ111" s="536"/>
      <c r="CA111" s="536"/>
      <c r="CB111" s="536"/>
      <c r="CC111" s="536"/>
      <c r="CD111" s="536"/>
      <c r="CE111" s="536"/>
      <c r="CF111" s="536"/>
      <c r="CG111" s="536"/>
      <c r="CH111" s="536"/>
      <c r="CI111" s="536"/>
      <c r="CJ111" s="536"/>
      <c r="CK111" s="536"/>
      <c r="CL111" s="536"/>
      <c r="CM111" s="536"/>
      <c r="CN111" s="536"/>
      <c r="CO111" s="536"/>
      <c r="CP111" s="536"/>
      <c r="CQ111" s="536"/>
      <c r="CR111" s="536"/>
      <c r="CS111" s="536"/>
      <c r="CT111" s="536"/>
      <c r="CU111" s="536"/>
      <c r="CV111" s="536"/>
      <c r="CW111" s="536"/>
      <c r="CX111" s="536"/>
      <c r="CY111" s="536"/>
      <c r="CZ111" s="536"/>
      <c r="DA111" s="536"/>
    </row>
    <row r="112" spans="1:105" s="56" customFormat="1" ht="6" customHeight="1" x14ac:dyDescent="0.25">
      <c r="A112" s="55"/>
      <c r="B112" s="55"/>
      <c r="C112" s="55"/>
      <c r="D112" s="55"/>
      <c r="E112" s="55"/>
      <c r="F112" s="55"/>
      <c r="G112" s="55"/>
      <c r="H112" s="55"/>
      <c r="I112" s="55"/>
      <c r="J112" s="55"/>
      <c r="K112" s="55"/>
      <c r="L112" s="55"/>
      <c r="M112" s="55"/>
      <c r="N112" s="55"/>
      <c r="O112" s="55"/>
      <c r="P112" s="55"/>
      <c r="Q112" s="55"/>
      <c r="R112" s="55"/>
      <c r="S112" s="55"/>
      <c r="T112" s="55"/>
      <c r="U112" s="55"/>
      <c r="V112" s="55"/>
      <c r="W112" s="55"/>
      <c r="X112" s="55"/>
      <c r="Y112" s="55"/>
      <c r="Z112" s="55"/>
      <c r="AA112" s="55"/>
      <c r="AB112" s="55"/>
      <c r="AC112" s="55"/>
      <c r="AD112" s="55"/>
      <c r="AE112" s="55"/>
      <c r="AF112" s="55"/>
      <c r="AG112" s="55"/>
      <c r="AH112" s="55"/>
      <c r="AI112" s="55"/>
      <c r="AJ112" s="55"/>
      <c r="AK112" s="55"/>
      <c r="AL112" s="55"/>
      <c r="AM112" s="55"/>
      <c r="AN112" s="55"/>
      <c r="AO112" s="55"/>
      <c r="AP112" s="55"/>
      <c r="AQ112" s="55"/>
      <c r="AR112" s="55"/>
      <c r="AS112" s="55"/>
      <c r="AT112" s="55"/>
      <c r="AU112" s="55"/>
      <c r="AV112" s="55"/>
      <c r="AW112" s="55"/>
      <c r="AX112" s="55"/>
      <c r="AY112" s="55"/>
      <c r="AZ112" s="55"/>
      <c r="BA112" s="55"/>
      <c r="BB112" s="55"/>
      <c r="BC112" s="55"/>
      <c r="BD112" s="55"/>
      <c r="BE112" s="55"/>
      <c r="BF112" s="55"/>
      <c r="BG112" s="55"/>
      <c r="BH112" s="55"/>
      <c r="BI112" s="55"/>
      <c r="BJ112" s="55"/>
      <c r="BK112" s="55"/>
      <c r="BL112" s="55"/>
      <c r="BM112" s="55"/>
      <c r="BN112" s="55"/>
      <c r="BO112" s="55"/>
      <c r="BP112" s="55"/>
      <c r="BQ112" s="55"/>
      <c r="BR112" s="55"/>
      <c r="BS112" s="55"/>
      <c r="BT112" s="55"/>
      <c r="BU112" s="55"/>
      <c r="BV112" s="55"/>
      <c r="BW112" s="55"/>
      <c r="BX112" s="55"/>
      <c r="BY112" s="55"/>
      <c r="BZ112" s="55"/>
      <c r="CA112" s="55"/>
      <c r="CB112" s="55"/>
      <c r="CC112" s="55"/>
      <c r="CD112" s="55"/>
      <c r="CE112" s="55"/>
      <c r="CF112" s="55"/>
      <c r="CG112" s="55"/>
      <c r="CH112" s="55"/>
      <c r="CI112" s="55"/>
      <c r="CJ112" s="55"/>
      <c r="CK112" s="55"/>
      <c r="CL112" s="55"/>
      <c r="CM112" s="55"/>
      <c r="CN112" s="55"/>
      <c r="CO112" s="55"/>
      <c r="CP112" s="55"/>
      <c r="CQ112" s="55"/>
      <c r="CR112" s="55"/>
      <c r="CS112" s="55"/>
      <c r="CT112" s="55"/>
      <c r="CU112" s="55"/>
      <c r="CV112" s="55"/>
      <c r="CW112" s="55"/>
      <c r="CX112" s="55"/>
      <c r="CY112" s="55"/>
      <c r="CZ112" s="55"/>
      <c r="DA112" s="55"/>
    </row>
    <row r="113" spans="1:105" s="56" customFormat="1" ht="13.5" customHeight="1" x14ac:dyDescent="0.25">
      <c r="A113" s="56" t="s">
        <v>11</v>
      </c>
      <c r="X113" s="593" t="s">
        <v>277</v>
      </c>
      <c r="Y113" s="593"/>
      <c r="Z113" s="593"/>
      <c r="AA113" s="593"/>
      <c r="AB113" s="593"/>
      <c r="AC113" s="593"/>
      <c r="AD113" s="593"/>
      <c r="AE113" s="593"/>
      <c r="AF113" s="593"/>
      <c r="AG113" s="593"/>
      <c r="AH113" s="593"/>
      <c r="AI113" s="593"/>
      <c r="AJ113" s="593"/>
      <c r="AK113" s="593"/>
      <c r="AL113" s="593"/>
      <c r="AM113" s="593"/>
      <c r="AN113" s="593"/>
      <c r="AO113" s="593"/>
      <c r="AP113" s="593"/>
      <c r="AQ113" s="593"/>
      <c r="AR113" s="593"/>
      <c r="AS113" s="593"/>
      <c r="AT113" s="593"/>
      <c r="AU113" s="593"/>
      <c r="AV113" s="593"/>
      <c r="AW113" s="593"/>
      <c r="AX113" s="593"/>
      <c r="AY113" s="593"/>
      <c r="AZ113" s="593"/>
      <c r="BA113" s="593"/>
      <c r="BB113" s="593"/>
      <c r="BC113" s="593"/>
      <c r="BD113" s="593"/>
      <c r="BE113" s="593"/>
      <c r="BF113" s="593"/>
      <c r="BG113" s="593"/>
      <c r="BH113" s="593"/>
      <c r="BI113" s="593"/>
      <c r="BJ113" s="593"/>
      <c r="BK113" s="593"/>
      <c r="BL113" s="593"/>
      <c r="BM113" s="593"/>
      <c r="BN113" s="593"/>
      <c r="BO113" s="593"/>
      <c r="BP113" s="593"/>
      <c r="BQ113" s="593"/>
      <c r="BR113" s="593"/>
      <c r="BS113" s="593"/>
      <c r="BT113" s="593"/>
      <c r="BU113" s="593"/>
      <c r="BV113" s="593"/>
      <c r="BW113" s="593"/>
      <c r="BX113" s="593"/>
      <c r="BY113" s="593"/>
      <c r="BZ113" s="593"/>
      <c r="CA113" s="593"/>
      <c r="CB113" s="593"/>
      <c r="CC113" s="593"/>
      <c r="CD113" s="593"/>
      <c r="CE113" s="593"/>
      <c r="CF113" s="593"/>
      <c r="CG113" s="593"/>
      <c r="CH113" s="593"/>
      <c r="CI113" s="593"/>
      <c r="CJ113" s="593"/>
      <c r="CK113" s="593"/>
      <c r="CL113" s="593"/>
      <c r="CM113" s="593"/>
      <c r="CN113" s="593"/>
      <c r="CO113" s="593"/>
      <c r="CP113" s="593"/>
      <c r="CQ113" s="593"/>
      <c r="CR113" s="593"/>
      <c r="CS113" s="593"/>
      <c r="CT113" s="593"/>
      <c r="CU113" s="593"/>
      <c r="CV113" s="593"/>
      <c r="CW113" s="593"/>
      <c r="CX113" s="593"/>
      <c r="CY113" s="593"/>
      <c r="CZ113" s="593"/>
      <c r="DA113" s="593"/>
    </row>
    <row r="114" spans="1:105" s="56" customFormat="1" ht="7.5" customHeight="1" x14ac:dyDescent="0.2">
      <c r="X114" s="62"/>
      <c r="Y114" s="62"/>
      <c r="Z114" s="62"/>
      <c r="AA114" s="62"/>
      <c r="AB114" s="62"/>
      <c r="AC114" s="62"/>
      <c r="AD114" s="62"/>
      <c r="AE114" s="62"/>
      <c r="AF114" s="62"/>
      <c r="AG114" s="62"/>
      <c r="AH114" s="62"/>
      <c r="AI114" s="62"/>
      <c r="AJ114" s="62"/>
      <c r="AK114" s="62"/>
      <c r="AL114" s="62"/>
      <c r="AM114" s="62"/>
      <c r="AN114" s="62"/>
      <c r="AO114" s="62"/>
      <c r="AP114" s="62"/>
      <c r="AQ114" s="62"/>
      <c r="AR114" s="62"/>
      <c r="AS114" s="62"/>
      <c r="AT114" s="62"/>
      <c r="AU114" s="62"/>
      <c r="AV114" s="62"/>
      <c r="AW114" s="62"/>
      <c r="AX114" s="62"/>
      <c r="AY114" s="62"/>
      <c r="AZ114" s="62"/>
      <c r="BA114" s="62"/>
      <c r="BB114" s="62"/>
      <c r="BC114" s="62"/>
      <c r="BD114" s="62"/>
      <c r="BE114" s="62"/>
      <c r="BF114" s="62"/>
      <c r="BG114" s="62"/>
      <c r="BH114" s="62"/>
      <c r="BI114" s="62"/>
      <c r="BJ114" s="62"/>
      <c r="BK114" s="62"/>
      <c r="BL114" s="62"/>
      <c r="BM114" s="62"/>
      <c r="BN114" s="62"/>
      <c r="BO114" s="62"/>
      <c r="BP114" s="62"/>
      <c r="BQ114" s="62"/>
      <c r="BR114" s="62"/>
      <c r="BS114" s="62"/>
      <c r="BT114" s="62"/>
      <c r="BU114" s="62"/>
      <c r="BV114" s="62"/>
      <c r="BW114" s="62"/>
      <c r="BX114" s="62"/>
      <c r="BY114" s="62"/>
      <c r="BZ114" s="62"/>
      <c r="CA114" s="62"/>
      <c r="CB114" s="62"/>
      <c r="CC114" s="62"/>
      <c r="CD114" s="62"/>
      <c r="CE114" s="62"/>
      <c r="CF114" s="62"/>
      <c r="CG114" s="62"/>
      <c r="CH114" s="62"/>
      <c r="CI114" s="62"/>
      <c r="CJ114" s="62"/>
      <c r="CK114" s="62"/>
      <c r="CL114" s="62"/>
      <c r="CM114" s="62"/>
      <c r="CN114" s="62"/>
      <c r="CO114" s="62"/>
      <c r="CP114" s="62"/>
      <c r="CQ114" s="62"/>
      <c r="CR114" s="62"/>
      <c r="CS114" s="62"/>
      <c r="CT114" s="62"/>
      <c r="CU114" s="62"/>
      <c r="CV114" s="62"/>
      <c r="CW114" s="62"/>
      <c r="CX114" s="62"/>
      <c r="CY114" s="62"/>
      <c r="CZ114" s="62"/>
      <c r="DA114" s="62"/>
    </row>
    <row r="115" spans="1:105" ht="12.75" customHeight="1" x14ac:dyDescent="0.25">
      <c r="A115" s="545" t="s">
        <v>10</v>
      </c>
      <c r="B115" s="545"/>
      <c r="C115" s="545"/>
      <c r="D115" s="545"/>
      <c r="E115" s="545"/>
      <c r="F115" s="545"/>
      <c r="G115" s="545"/>
      <c r="H115" s="545"/>
      <c r="I115" s="545"/>
      <c r="J115" s="545"/>
      <c r="K115" s="545"/>
      <c r="L115" s="545"/>
      <c r="M115" s="545"/>
      <c r="N115" s="545"/>
      <c r="O115" s="545"/>
      <c r="P115" s="545"/>
      <c r="Q115" s="545"/>
      <c r="R115" s="545"/>
      <c r="S115" s="545"/>
      <c r="T115" s="545"/>
      <c r="U115" s="545"/>
      <c r="V115" s="545"/>
      <c r="W115" s="545"/>
      <c r="X115" s="545"/>
      <c r="Y115" s="545"/>
      <c r="Z115" s="545"/>
      <c r="AA115" s="545"/>
      <c r="AB115" s="545"/>
      <c r="AC115" s="545"/>
      <c r="AD115" s="545"/>
      <c r="AE115" s="545"/>
      <c r="AF115" s="545"/>
      <c r="AG115" s="545"/>
      <c r="AH115" s="545"/>
      <c r="AI115" s="545"/>
      <c r="AJ115" s="545"/>
      <c r="AK115" s="545"/>
      <c r="AL115" s="545"/>
      <c r="AM115" s="545"/>
      <c r="AN115" s="545"/>
      <c r="AO115" s="545"/>
      <c r="AP115" s="543" t="s">
        <v>96</v>
      </c>
      <c r="AQ115" s="543"/>
      <c r="AR115" s="543"/>
      <c r="AS115" s="543"/>
      <c r="AT115" s="543"/>
      <c r="AU115" s="543"/>
      <c r="AV115" s="543"/>
      <c r="AW115" s="543"/>
      <c r="AX115" s="543"/>
      <c r="AY115" s="543"/>
      <c r="AZ115" s="543"/>
      <c r="BA115" s="543"/>
      <c r="BB115" s="543"/>
      <c r="BC115" s="543"/>
      <c r="BD115" s="543"/>
      <c r="BE115" s="543"/>
      <c r="BF115" s="543"/>
      <c r="BG115" s="543"/>
      <c r="BH115" s="543"/>
      <c r="BI115" s="543"/>
      <c r="BJ115" s="543"/>
      <c r="BK115" s="543"/>
      <c r="BL115" s="543"/>
      <c r="BM115" s="543"/>
      <c r="BN115" s="543"/>
      <c r="BO115" s="543"/>
      <c r="BP115" s="543"/>
      <c r="BQ115" s="543"/>
      <c r="BR115" s="543"/>
      <c r="BS115" s="543"/>
      <c r="BT115" s="543"/>
      <c r="BU115" s="543"/>
      <c r="BV115" s="543"/>
      <c r="BW115" s="543"/>
      <c r="BX115" s="543"/>
      <c r="BY115" s="543"/>
      <c r="BZ115" s="543"/>
      <c r="CA115" s="543"/>
      <c r="CB115" s="543"/>
      <c r="CC115" s="543"/>
      <c r="CD115" s="543"/>
      <c r="CE115" s="543"/>
      <c r="CF115" s="543"/>
      <c r="CG115" s="543"/>
      <c r="CH115" s="543"/>
      <c r="CI115" s="543"/>
      <c r="CJ115" s="543"/>
      <c r="CK115" s="543"/>
      <c r="CL115" s="543"/>
      <c r="CM115" s="543"/>
      <c r="CN115" s="543"/>
      <c r="CO115" s="543"/>
      <c r="CP115" s="543"/>
      <c r="CQ115" s="543"/>
      <c r="CR115" s="543"/>
      <c r="CS115" s="543"/>
      <c r="CT115" s="543"/>
      <c r="CU115" s="543"/>
      <c r="CV115" s="543"/>
      <c r="CW115" s="543"/>
      <c r="CX115" s="543"/>
      <c r="CY115" s="543"/>
      <c r="CZ115" s="543"/>
      <c r="DA115" s="543"/>
    </row>
    <row r="116" spans="1:105" s="57" customFormat="1" ht="7.5" customHeight="1" x14ac:dyDescent="0.25">
      <c r="A116" s="55"/>
      <c r="B116" s="55"/>
      <c r="C116" s="55"/>
      <c r="D116" s="55"/>
      <c r="E116" s="55"/>
      <c r="F116" s="55"/>
      <c r="G116" s="55"/>
      <c r="H116" s="55"/>
      <c r="I116" s="55"/>
      <c r="J116" s="55"/>
      <c r="K116" s="55"/>
      <c r="L116" s="55"/>
      <c r="M116" s="55"/>
      <c r="N116" s="55"/>
      <c r="O116" s="55"/>
      <c r="P116" s="55"/>
      <c r="Q116" s="55"/>
      <c r="R116" s="55"/>
      <c r="S116" s="55"/>
      <c r="T116" s="55"/>
      <c r="U116" s="55"/>
      <c r="V116" s="55"/>
      <c r="W116" s="55"/>
      <c r="X116" s="55"/>
      <c r="Y116" s="55"/>
      <c r="Z116" s="55"/>
      <c r="AA116" s="55"/>
      <c r="AB116" s="55"/>
      <c r="AC116" s="55"/>
      <c r="AD116" s="55"/>
      <c r="AE116" s="55"/>
      <c r="AF116" s="55"/>
      <c r="AG116" s="55"/>
      <c r="AH116" s="55"/>
      <c r="AI116" s="55"/>
      <c r="AJ116" s="55"/>
      <c r="AK116" s="55"/>
      <c r="AL116" s="55"/>
      <c r="AM116" s="55"/>
      <c r="AN116" s="55"/>
      <c r="AO116" s="55"/>
      <c r="AP116" s="55"/>
      <c r="AQ116" s="55"/>
      <c r="AR116" s="55"/>
      <c r="AS116" s="55"/>
      <c r="AT116" s="55"/>
      <c r="AU116" s="55"/>
      <c r="AV116" s="55"/>
      <c r="AW116" s="55"/>
      <c r="AX116" s="55"/>
      <c r="AY116" s="55"/>
      <c r="AZ116" s="55"/>
      <c r="BA116" s="55"/>
      <c r="BB116" s="55"/>
      <c r="BC116" s="55"/>
      <c r="BD116" s="55"/>
      <c r="BE116" s="55"/>
      <c r="BF116" s="55"/>
      <c r="BG116" s="55"/>
      <c r="BH116" s="55"/>
      <c r="BI116" s="55"/>
      <c r="BJ116" s="55"/>
      <c r="BK116" s="55"/>
      <c r="BL116" s="55"/>
      <c r="BM116" s="55"/>
      <c r="BN116" s="55"/>
      <c r="BO116" s="55"/>
      <c r="BP116" s="55"/>
      <c r="BQ116" s="55"/>
      <c r="BR116" s="55"/>
      <c r="BS116" s="55"/>
      <c r="BT116" s="55"/>
      <c r="BU116" s="55"/>
      <c r="BV116" s="55"/>
      <c r="BW116" s="55"/>
      <c r="BX116" s="55"/>
      <c r="BY116" s="55"/>
      <c r="BZ116" s="55"/>
      <c r="CA116" s="55"/>
      <c r="CB116" s="55"/>
      <c r="CC116" s="55"/>
      <c r="CD116" s="55"/>
      <c r="CE116" s="55"/>
      <c r="CF116" s="55"/>
      <c r="CG116" s="55"/>
      <c r="CH116" s="55"/>
      <c r="CI116" s="55"/>
      <c r="CJ116" s="55"/>
      <c r="CK116" s="55"/>
      <c r="CL116" s="55"/>
      <c r="CM116" s="55"/>
      <c r="CN116" s="55"/>
      <c r="CO116" s="55"/>
      <c r="CP116" s="55"/>
      <c r="CQ116" s="55"/>
      <c r="CR116" s="55"/>
      <c r="CS116" s="55"/>
      <c r="CT116" s="55"/>
      <c r="CU116" s="55"/>
      <c r="CV116" s="55"/>
      <c r="CW116" s="55"/>
      <c r="CX116" s="55"/>
      <c r="CY116" s="55"/>
      <c r="CZ116" s="55"/>
      <c r="DA116" s="55"/>
    </row>
    <row r="117" spans="1:105" s="58" customFormat="1" ht="14.25" x14ac:dyDescent="0.2">
      <c r="A117" s="536" t="s">
        <v>58</v>
      </c>
      <c r="B117" s="536"/>
      <c r="C117" s="536"/>
      <c r="D117" s="536"/>
      <c r="E117" s="536"/>
      <c r="F117" s="536"/>
      <c r="G117" s="536"/>
      <c r="H117" s="536"/>
      <c r="I117" s="536"/>
      <c r="J117" s="536"/>
      <c r="K117" s="536"/>
      <c r="L117" s="536"/>
      <c r="M117" s="536"/>
      <c r="N117" s="536"/>
      <c r="O117" s="536"/>
      <c r="P117" s="536"/>
      <c r="Q117" s="536"/>
      <c r="R117" s="536"/>
      <c r="S117" s="536"/>
      <c r="T117" s="536"/>
      <c r="U117" s="536"/>
      <c r="V117" s="536"/>
      <c r="W117" s="536"/>
      <c r="X117" s="536"/>
      <c r="Y117" s="536"/>
      <c r="Z117" s="536"/>
      <c r="AA117" s="536"/>
      <c r="AB117" s="536"/>
      <c r="AC117" s="536"/>
      <c r="AD117" s="536"/>
      <c r="AE117" s="536"/>
      <c r="AF117" s="536"/>
      <c r="AG117" s="536"/>
      <c r="AH117" s="536"/>
      <c r="AI117" s="536"/>
      <c r="AJ117" s="536"/>
      <c r="AK117" s="536"/>
      <c r="AL117" s="536"/>
      <c r="AM117" s="536"/>
      <c r="AN117" s="536"/>
      <c r="AO117" s="536"/>
      <c r="AP117" s="536"/>
      <c r="AQ117" s="536"/>
      <c r="AR117" s="536"/>
      <c r="AS117" s="536"/>
      <c r="AT117" s="536"/>
      <c r="AU117" s="536"/>
      <c r="AV117" s="536"/>
      <c r="AW117" s="536"/>
      <c r="AX117" s="536"/>
      <c r="AY117" s="536"/>
      <c r="AZ117" s="536"/>
      <c r="BA117" s="536"/>
      <c r="BB117" s="536"/>
      <c r="BC117" s="536"/>
      <c r="BD117" s="536"/>
      <c r="BE117" s="536"/>
      <c r="BF117" s="536"/>
      <c r="BG117" s="536"/>
      <c r="BH117" s="536"/>
      <c r="BI117" s="536"/>
      <c r="BJ117" s="536"/>
      <c r="BK117" s="536"/>
      <c r="BL117" s="536"/>
      <c r="BM117" s="536"/>
      <c r="BN117" s="536"/>
      <c r="BO117" s="536"/>
      <c r="BP117" s="536"/>
      <c r="BQ117" s="536"/>
      <c r="BR117" s="536"/>
      <c r="BS117" s="536"/>
      <c r="BT117" s="536"/>
      <c r="BU117" s="536"/>
      <c r="BV117" s="536"/>
      <c r="BW117" s="536"/>
      <c r="BX117" s="536"/>
      <c r="BY117" s="536"/>
      <c r="BZ117" s="536"/>
      <c r="CA117" s="536"/>
      <c r="CB117" s="536"/>
      <c r="CC117" s="536"/>
      <c r="CD117" s="536"/>
      <c r="CE117" s="536"/>
      <c r="CF117" s="536"/>
      <c r="CG117" s="536"/>
      <c r="CH117" s="536"/>
      <c r="CI117" s="536"/>
      <c r="CJ117" s="536"/>
      <c r="CK117" s="536"/>
      <c r="CL117" s="536"/>
      <c r="CM117" s="536"/>
      <c r="CN117" s="536"/>
      <c r="CO117" s="536"/>
      <c r="CP117" s="536"/>
      <c r="CQ117" s="536"/>
      <c r="CR117" s="536"/>
      <c r="CS117" s="536"/>
      <c r="CT117" s="536"/>
      <c r="CU117" s="536"/>
      <c r="CV117" s="536"/>
      <c r="CW117" s="536"/>
      <c r="CX117" s="536"/>
      <c r="CY117" s="536"/>
      <c r="CZ117" s="536"/>
      <c r="DA117" s="536"/>
    </row>
    <row r="118" spans="1:105" s="59" customFormat="1" ht="5.25" customHeight="1" x14ac:dyDescent="0.25">
      <c r="A118" s="55"/>
      <c r="B118" s="55"/>
      <c r="C118" s="55"/>
      <c r="D118" s="55"/>
      <c r="E118" s="55"/>
      <c r="F118" s="55"/>
      <c r="G118" s="55"/>
      <c r="H118" s="55"/>
      <c r="I118" s="55"/>
      <c r="J118" s="55"/>
      <c r="K118" s="55"/>
      <c r="L118" s="55"/>
      <c r="M118" s="55"/>
      <c r="N118" s="55"/>
      <c r="O118" s="55"/>
      <c r="P118" s="55"/>
      <c r="Q118" s="55"/>
      <c r="R118" s="55"/>
      <c r="S118" s="55"/>
      <c r="T118" s="55"/>
      <c r="U118" s="55"/>
      <c r="V118" s="55"/>
      <c r="W118" s="55"/>
      <c r="X118" s="55"/>
      <c r="Y118" s="55"/>
      <c r="Z118" s="55"/>
      <c r="AA118" s="55"/>
      <c r="AB118" s="55"/>
      <c r="AC118" s="55"/>
      <c r="AD118" s="55"/>
      <c r="AE118" s="55"/>
      <c r="AF118" s="55"/>
      <c r="AG118" s="55"/>
      <c r="AH118" s="55"/>
      <c r="AI118" s="55"/>
      <c r="AJ118" s="55"/>
      <c r="AK118" s="55"/>
      <c r="AL118" s="55"/>
      <c r="AM118" s="55"/>
      <c r="AN118" s="55"/>
      <c r="AO118" s="55"/>
      <c r="AP118" s="55"/>
      <c r="AQ118" s="55"/>
      <c r="AR118" s="55"/>
      <c r="AS118" s="55"/>
      <c r="AT118" s="55"/>
      <c r="AU118" s="55"/>
      <c r="AV118" s="55"/>
      <c r="AW118" s="55"/>
      <c r="AX118" s="55"/>
      <c r="AY118" s="55"/>
      <c r="AZ118" s="55"/>
      <c r="BA118" s="55"/>
      <c r="BB118" s="55"/>
      <c r="BC118" s="55"/>
      <c r="BD118" s="55"/>
      <c r="BE118" s="55"/>
      <c r="BF118" s="55"/>
      <c r="BG118" s="55"/>
      <c r="BH118" s="55"/>
      <c r="BI118" s="55"/>
      <c r="BJ118" s="55"/>
      <c r="BK118" s="55"/>
      <c r="BL118" s="55"/>
      <c r="BM118" s="55"/>
      <c r="BN118" s="55"/>
      <c r="BO118" s="55"/>
      <c r="BP118" s="55"/>
      <c r="BQ118" s="55"/>
      <c r="BR118" s="55"/>
      <c r="BS118" s="55"/>
      <c r="BT118" s="55"/>
      <c r="BU118" s="55"/>
      <c r="BV118" s="55"/>
      <c r="BW118" s="55"/>
      <c r="BX118" s="55"/>
      <c r="BY118" s="55"/>
      <c r="BZ118" s="55"/>
      <c r="CA118" s="55"/>
      <c r="CB118" s="55"/>
      <c r="CC118" s="55"/>
      <c r="CD118" s="55"/>
      <c r="CE118" s="55"/>
      <c r="CF118" s="55"/>
      <c r="CG118" s="55"/>
      <c r="CH118" s="55"/>
      <c r="CI118" s="55"/>
      <c r="CJ118" s="55"/>
      <c r="CK118" s="55"/>
      <c r="CL118" s="55"/>
      <c r="CM118" s="55"/>
      <c r="CN118" s="55"/>
      <c r="CO118" s="55"/>
      <c r="CP118" s="55"/>
      <c r="CQ118" s="55"/>
      <c r="CR118" s="55"/>
      <c r="CS118" s="55"/>
      <c r="CT118" s="55"/>
      <c r="CU118" s="55"/>
      <c r="CV118" s="55"/>
      <c r="CW118" s="55"/>
      <c r="CX118" s="55"/>
      <c r="CY118" s="55"/>
      <c r="CZ118" s="55"/>
      <c r="DA118" s="55"/>
    </row>
    <row r="119" spans="1:105" s="59" customFormat="1" ht="25.5" customHeight="1" x14ac:dyDescent="0.2">
      <c r="A119" s="436" t="s">
        <v>0</v>
      </c>
      <c r="B119" s="437"/>
      <c r="C119" s="437"/>
      <c r="D119" s="437"/>
      <c r="E119" s="437"/>
      <c r="F119" s="437"/>
      <c r="G119" s="438"/>
      <c r="H119" s="436" t="s">
        <v>14</v>
      </c>
      <c r="I119" s="437"/>
      <c r="J119" s="437"/>
      <c r="K119" s="437"/>
      <c r="L119" s="437"/>
      <c r="M119" s="437"/>
      <c r="N119" s="437"/>
      <c r="O119" s="437"/>
      <c r="P119" s="437"/>
      <c r="Q119" s="437"/>
      <c r="R119" s="437"/>
      <c r="S119" s="437"/>
      <c r="T119" s="437"/>
      <c r="U119" s="437"/>
      <c r="V119" s="437"/>
      <c r="W119" s="437"/>
      <c r="X119" s="437"/>
      <c r="Y119" s="437"/>
      <c r="Z119" s="437"/>
      <c r="AA119" s="437"/>
      <c r="AB119" s="437"/>
      <c r="AC119" s="437"/>
      <c r="AD119" s="437"/>
      <c r="AE119" s="437"/>
      <c r="AF119" s="437"/>
      <c r="AG119" s="437"/>
      <c r="AH119" s="437"/>
      <c r="AI119" s="437"/>
      <c r="AJ119" s="437"/>
      <c r="AK119" s="437"/>
      <c r="AL119" s="437"/>
      <c r="AM119" s="437"/>
      <c r="AN119" s="437"/>
      <c r="AO119" s="438"/>
      <c r="AP119" s="436" t="s">
        <v>60</v>
      </c>
      <c r="AQ119" s="437"/>
      <c r="AR119" s="437"/>
      <c r="AS119" s="437"/>
      <c r="AT119" s="437"/>
      <c r="AU119" s="437"/>
      <c r="AV119" s="437"/>
      <c r="AW119" s="437"/>
      <c r="AX119" s="437"/>
      <c r="AY119" s="437"/>
      <c r="AZ119" s="437"/>
      <c r="BA119" s="437"/>
      <c r="BB119" s="437"/>
      <c r="BC119" s="437"/>
      <c r="BD119" s="437"/>
      <c r="BE119" s="438"/>
      <c r="BF119" s="436" t="s">
        <v>61</v>
      </c>
      <c r="BG119" s="437"/>
      <c r="BH119" s="437"/>
      <c r="BI119" s="437"/>
      <c r="BJ119" s="437"/>
      <c r="BK119" s="437"/>
      <c r="BL119" s="437"/>
      <c r="BM119" s="437"/>
      <c r="BN119" s="437"/>
      <c r="BO119" s="437"/>
      <c r="BP119" s="437"/>
      <c r="BQ119" s="437"/>
      <c r="BR119" s="437"/>
      <c r="BS119" s="437"/>
      <c r="BT119" s="437"/>
      <c r="BU119" s="438"/>
      <c r="BV119" s="436" t="s">
        <v>62</v>
      </c>
      <c r="BW119" s="437"/>
      <c r="BX119" s="437"/>
      <c r="BY119" s="437"/>
      <c r="BZ119" s="437"/>
      <c r="CA119" s="437"/>
      <c r="CB119" s="437"/>
      <c r="CC119" s="437"/>
      <c r="CD119" s="437"/>
      <c r="CE119" s="437"/>
      <c r="CF119" s="437"/>
      <c r="CG119" s="437"/>
      <c r="CH119" s="437"/>
      <c r="CI119" s="437"/>
      <c r="CJ119" s="437"/>
      <c r="CK119" s="438"/>
      <c r="CL119" s="436" t="s">
        <v>17</v>
      </c>
      <c r="CM119" s="437"/>
      <c r="CN119" s="437"/>
      <c r="CO119" s="437"/>
      <c r="CP119" s="437"/>
      <c r="CQ119" s="437"/>
      <c r="CR119" s="437"/>
      <c r="CS119" s="437"/>
      <c r="CT119" s="437"/>
      <c r="CU119" s="437"/>
      <c r="CV119" s="437"/>
      <c r="CW119" s="437"/>
      <c r="CX119" s="437"/>
      <c r="CY119" s="437"/>
      <c r="CZ119" s="437"/>
      <c r="DA119" s="438"/>
    </row>
    <row r="120" spans="1:105" s="59" customFormat="1" ht="10.5" customHeight="1" x14ac:dyDescent="0.2">
      <c r="A120" s="429">
        <v>1</v>
      </c>
      <c r="B120" s="429"/>
      <c r="C120" s="429"/>
      <c r="D120" s="429"/>
      <c r="E120" s="429"/>
      <c r="F120" s="429"/>
      <c r="G120" s="429"/>
      <c r="H120" s="429">
        <v>2</v>
      </c>
      <c r="I120" s="429"/>
      <c r="J120" s="429"/>
      <c r="K120" s="429"/>
      <c r="L120" s="429"/>
      <c r="M120" s="429"/>
      <c r="N120" s="429"/>
      <c r="O120" s="429"/>
      <c r="P120" s="429"/>
      <c r="Q120" s="429"/>
      <c r="R120" s="429"/>
      <c r="S120" s="429"/>
      <c r="T120" s="429"/>
      <c r="U120" s="429"/>
      <c r="V120" s="429"/>
      <c r="W120" s="429"/>
      <c r="X120" s="429"/>
      <c r="Y120" s="429"/>
      <c r="Z120" s="429"/>
      <c r="AA120" s="429"/>
      <c r="AB120" s="429"/>
      <c r="AC120" s="429"/>
      <c r="AD120" s="429"/>
      <c r="AE120" s="429"/>
      <c r="AF120" s="429"/>
      <c r="AG120" s="429"/>
      <c r="AH120" s="429"/>
      <c r="AI120" s="429"/>
      <c r="AJ120" s="429"/>
      <c r="AK120" s="429"/>
      <c r="AL120" s="429"/>
      <c r="AM120" s="429"/>
      <c r="AN120" s="429"/>
      <c r="AO120" s="429"/>
      <c r="AP120" s="429">
        <v>3</v>
      </c>
      <c r="AQ120" s="429"/>
      <c r="AR120" s="429"/>
      <c r="AS120" s="429"/>
      <c r="AT120" s="429"/>
      <c r="AU120" s="429"/>
      <c r="AV120" s="429"/>
      <c r="AW120" s="429"/>
      <c r="AX120" s="429"/>
      <c r="AY120" s="429"/>
      <c r="AZ120" s="429"/>
      <c r="BA120" s="429"/>
      <c r="BB120" s="429"/>
      <c r="BC120" s="429"/>
      <c r="BD120" s="429"/>
      <c r="BE120" s="429"/>
      <c r="BF120" s="429">
        <v>4</v>
      </c>
      <c r="BG120" s="429"/>
      <c r="BH120" s="429"/>
      <c r="BI120" s="429"/>
      <c r="BJ120" s="429"/>
      <c r="BK120" s="429"/>
      <c r="BL120" s="429"/>
      <c r="BM120" s="429"/>
      <c r="BN120" s="429"/>
      <c r="BO120" s="429"/>
      <c r="BP120" s="429"/>
      <c r="BQ120" s="429"/>
      <c r="BR120" s="429"/>
      <c r="BS120" s="429"/>
      <c r="BT120" s="429"/>
      <c r="BU120" s="429"/>
      <c r="BV120" s="429">
        <v>5</v>
      </c>
      <c r="BW120" s="429"/>
      <c r="BX120" s="429"/>
      <c r="BY120" s="429"/>
      <c r="BZ120" s="429"/>
      <c r="CA120" s="429"/>
      <c r="CB120" s="429"/>
      <c r="CC120" s="429"/>
      <c r="CD120" s="429"/>
      <c r="CE120" s="429"/>
      <c r="CF120" s="429"/>
      <c r="CG120" s="429"/>
      <c r="CH120" s="429"/>
      <c r="CI120" s="429"/>
      <c r="CJ120" s="429"/>
      <c r="CK120" s="429"/>
      <c r="CL120" s="429">
        <v>6</v>
      </c>
      <c r="CM120" s="429"/>
      <c r="CN120" s="429"/>
      <c r="CO120" s="429"/>
      <c r="CP120" s="429"/>
      <c r="CQ120" s="429"/>
      <c r="CR120" s="429"/>
      <c r="CS120" s="429"/>
      <c r="CT120" s="429"/>
      <c r="CU120" s="429"/>
      <c r="CV120" s="429"/>
      <c r="CW120" s="429"/>
      <c r="CX120" s="429"/>
      <c r="CY120" s="429"/>
      <c r="CZ120" s="429"/>
      <c r="DA120" s="429"/>
    </row>
    <row r="121" spans="1:105" s="59" customFormat="1" ht="15" customHeight="1" x14ac:dyDescent="0.2">
      <c r="A121" s="424" t="s">
        <v>26</v>
      </c>
      <c r="B121" s="424"/>
      <c r="C121" s="424"/>
      <c r="D121" s="424"/>
      <c r="E121" s="424"/>
      <c r="F121" s="424"/>
      <c r="G121" s="424"/>
      <c r="H121" s="412" t="s">
        <v>88</v>
      </c>
      <c r="I121" s="412"/>
      <c r="J121" s="412"/>
      <c r="K121" s="412"/>
      <c r="L121" s="412"/>
      <c r="M121" s="412"/>
      <c r="N121" s="412"/>
      <c r="O121" s="412"/>
      <c r="P121" s="412"/>
      <c r="Q121" s="412"/>
      <c r="R121" s="412"/>
      <c r="S121" s="412"/>
      <c r="T121" s="412"/>
      <c r="U121" s="412"/>
      <c r="V121" s="412"/>
      <c r="W121" s="412"/>
      <c r="X121" s="412"/>
      <c r="Y121" s="412"/>
      <c r="Z121" s="412"/>
      <c r="AA121" s="412"/>
      <c r="AB121" s="412"/>
      <c r="AC121" s="412"/>
      <c r="AD121" s="412"/>
      <c r="AE121" s="412"/>
      <c r="AF121" s="412"/>
      <c r="AG121" s="412"/>
      <c r="AH121" s="412"/>
      <c r="AI121" s="412"/>
      <c r="AJ121" s="412"/>
      <c r="AK121" s="412"/>
      <c r="AL121" s="412"/>
      <c r="AM121" s="412"/>
      <c r="AN121" s="412"/>
      <c r="AO121" s="412"/>
      <c r="AP121" s="413"/>
      <c r="AQ121" s="413"/>
      <c r="AR121" s="413"/>
      <c r="AS121" s="413"/>
      <c r="AT121" s="413"/>
      <c r="AU121" s="413"/>
      <c r="AV121" s="413"/>
      <c r="AW121" s="413"/>
      <c r="AX121" s="413"/>
      <c r="AY121" s="413"/>
      <c r="AZ121" s="413"/>
      <c r="BA121" s="413"/>
      <c r="BB121" s="413"/>
      <c r="BC121" s="413"/>
      <c r="BD121" s="413"/>
      <c r="BE121" s="413"/>
      <c r="BF121" s="413"/>
      <c r="BG121" s="413"/>
      <c r="BH121" s="413"/>
      <c r="BI121" s="413"/>
      <c r="BJ121" s="413"/>
      <c r="BK121" s="413"/>
      <c r="BL121" s="413"/>
      <c r="BM121" s="413"/>
      <c r="BN121" s="413"/>
      <c r="BO121" s="413"/>
      <c r="BP121" s="413"/>
      <c r="BQ121" s="413"/>
      <c r="BR121" s="413"/>
      <c r="BS121" s="413"/>
      <c r="BT121" s="413"/>
      <c r="BU121" s="413"/>
      <c r="BV121" s="414"/>
      <c r="BW121" s="414"/>
      <c r="BX121" s="414"/>
      <c r="BY121" s="414"/>
      <c r="BZ121" s="414"/>
      <c r="CA121" s="414"/>
      <c r="CB121" s="414"/>
      <c r="CC121" s="414"/>
      <c r="CD121" s="414"/>
      <c r="CE121" s="414"/>
      <c r="CF121" s="414"/>
      <c r="CG121" s="414"/>
      <c r="CH121" s="414"/>
      <c r="CI121" s="414"/>
      <c r="CJ121" s="414"/>
      <c r="CK121" s="414"/>
      <c r="CL121" s="414"/>
      <c r="CM121" s="414"/>
      <c r="CN121" s="414"/>
      <c r="CO121" s="414"/>
      <c r="CP121" s="414"/>
      <c r="CQ121" s="414"/>
      <c r="CR121" s="414"/>
      <c r="CS121" s="414"/>
      <c r="CT121" s="414"/>
      <c r="CU121" s="414"/>
      <c r="CV121" s="414"/>
      <c r="CW121" s="414"/>
      <c r="CX121" s="414"/>
      <c r="CY121" s="414"/>
      <c r="CZ121" s="414"/>
      <c r="DA121" s="414"/>
    </row>
    <row r="122" spans="1:105" s="59" customFormat="1" ht="15" customHeight="1" x14ac:dyDescent="0.2">
      <c r="A122" s="424" t="s">
        <v>30</v>
      </c>
      <c r="B122" s="424"/>
      <c r="C122" s="424"/>
      <c r="D122" s="424"/>
      <c r="E122" s="424"/>
      <c r="F122" s="424"/>
      <c r="G122" s="424"/>
      <c r="H122" s="412" t="s">
        <v>89</v>
      </c>
      <c r="I122" s="412"/>
      <c r="J122" s="412"/>
      <c r="K122" s="412"/>
      <c r="L122" s="412"/>
      <c r="M122" s="412"/>
      <c r="N122" s="412"/>
      <c r="O122" s="412"/>
      <c r="P122" s="412"/>
      <c r="Q122" s="412"/>
      <c r="R122" s="412"/>
      <c r="S122" s="412"/>
      <c r="T122" s="412"/>
      <c r="U122" s="412"/>
      <c r="V122" s="412"/>
      <c r="W122" s="412"/>
      <c r="X122" s="412"/>
      <c r="Y122" s="412"/>
      <c r="Z122" s="412"/>
      <c r="AA122" s="412"/>
      <c r="AB122" s="412"/>
      <c r="AC122" s="412"/>
      <c r="AD122" s="412"/>
      <c r="AE122" s="412"/>
      <c r="AF122" s="412"/>
      <c r="AG122" s="412"/>
      <c r="AH122" s="412"/>
      <c r="AI122" s="412"/>
      <c r="AJ122" s="412"/>
      <c r="AK122" s="412"/>
      <c r="AL122" s="412"/>
      <c r="AM122" s="412"/>
      <c r="AN122" s="412"/>
      <c r="AO122" s="412"/>
      <c r="AP122" s="413"/>
      <c r="AQ122" s="413"/>
      <c r="AR122" s="413"/>
      <c r="AS122" s="413"/>
      <c r="AT122" s="413"/>
      <c r="AU122" s="413"/>
      <c r="AV122" s="413"/>
      <c r="AW122" s="413"/>
      <c r="AX122" s="413"/>
      <c r="AY122" s="413"/>
      <c r="AZ122" s="413"/>
      <c r="BA122" s="413"/>
      <c r="BB122" s="413"/>
      <c r="BC122" s="413"/>
      <c r="BD122" s="413"/>
      <c r="BE122" s="413"/>
      <c r="BF122" s="413"/>
      <c r="BG122" s="413"/>
      <c r="BH122" s="413"/>
      <c r="BI122" s="413"/>
      <c r="BJ122" s="413"/>
      <c r="BK122" s="413"/>
      <c r="BL122" s="413"/>
      <c r="BM122" s="413"/>
      <c r="BN122" s="413"/>
      <c r="BO122" s="413"/>
      <c r="BP122" s="413"/>
      <c r="BQ122" s="413"/>
      <c r="BR122" s="413"/>
      <c r="BS122" s="413"/>
      <c r="BT122" s="413"/>
      <c r="BU122" s="413"/>
      <c r="BV122" s="414"/>
      <c r="BW122" s="414"/>
      <c r="BX122" s="414"/>
      <c r="BY122" s="414"/>
      <c r="BZ122" s="414"/>
      <c r="CA122" s="414"/>
      <c r="CB122" s="414"/>
      <c r="CC122" s="414"/>
      <c r="CD122" s="414"/>
      <c r="CE122" s="414"/>
      <c r="CF122" s="414"/>
      <c r="CG122" s="414"/>
      <c r="CH122" s="414"/>
      <c r="CI122" s="414"/>
      <c r="CJ122" s="414"/>
      <c r="CK122" s="414"/>
      <c r="CL122" s="414"/>
      <c r="CM122" s="414"/>
      <c r="CN122" s="414"/>
      <c r="CO122" s="414"/>
      <c r="CP122" s="414"/>
      <c r="CQ122" s="414"/>
      <c r="CR122" s="414"/>
      <c r="CS122" s="414"/>
      <c r="CT122" s="414"/>
      <c r="CU122" s="414"/>
      <c r="CV122" s="414"/>
      <c r="CW122" s="414"/>
      <c r="CX122" s="414"/>
      <c r="CY122" s="414"/>
      <c r="CZ122" s="414"/>
      <c r="DA122" s="414"/>
    </row>
    <row r="123" spans="1:105" ht="12" customHeight="1" x14ac:dyDescent="0.25">
      <c r="A123" s="424" t="s">
        <v>36</v>
      </c>
      <c r="B123" s="424"/>
      <c r="C123" s="424"/>
      <c r="D123" s="424"/>
      <c r="E123" s="424"/>
      <c r="F123" s="424"/>
      <c r="G123" s="424"/>
      <c r="H123" s="412" t="s">
        <v>90</v>
      </c>
      <c r="I123" s="412"/>
      <c r="J123" s="412"/>
      <c r="K123" s="412"/>
      <c r="L123" s="412"/>
      <c r="M123" s="412"/>
      <c r="N123" s="412"/>
      <c r="O123" s="412"/>
      <c r="P123" s="412"/>
      <c r="Q123" s="412"/>
      <c r="R123" s="412"/>
      <c r="S123" s="412"/>
      <c r="T123" s="412"/>
      <c r="U123" s="412"/>
      <c r="V123" s="412"/>
      <c r="W123" s="412"/>
      <c r="X123" s="412"/>
      <c r="Y123" s="412"/>
      <c r="Z123" s="412"/>
      <c r="AA123" s="412"/>
      <c r="AB123" s="412"/>
      <c r="AC123" s="412"/>
      <c r="AD123" s="412"/>
      <c r="AE123" s="412"/>
      <c r="AF123" s="412"/>
      <c r="AG123" s="412"/>
      <c r="AH123" s="412"/>
      <c r="AI123" s="412"/>
      <c r="AJ123" s="412"/>
      <c r="AK123" s="412"/>
      <c r="AL123" s="412"/>
      <c r="AM123" s="412"/>
      <c r="AN123" s="412"/>
      <c r="AO123" s="412"/>
      <c r="AP123" s="413"/>
      <c r="AQ123" s="413"/>
      <c r="AR123" s="413"/>
      <c r="AS123" s="413"/>
      <c r="AT123" s="413"/>
      <c r="AU123" s="413"/>
      <c r="AV123" s="413"/>
      <c r="AW123" s="413"/>
      <c r="AX123" s="413"/>
      <c r="AY123" s="413"/>
      <c r="AZ123" s="413"/>
      <c r="BA123" s="413"/>
      <c r="BB123" s="413"/>
      <c r="BC123" s="413"/>
      <c r="BD123" s="413"/>
      <c r="BE123" s="413"/>
      <c r="BF123" s="413"/>
      <c r="BG123" s="413"/>
      <c r="BH123" s="413"/>
      <c r="BI123" s="413"/>
      <c r="BJ123" s="413"/>
      <c r="BK123" s="413"/>
      <c r="BL123" s="413"/>
      <c r="BM123" s="413"/>
      <c r="BN123" s="413"/>
      <c r="BO123" s="413"/>
      <c r="BP123" s="413"/>
      <c r="BQ123" s="413"/>
      <c r="BR123" s="413"/>
      <c r="BS123" s="413"/>
      <c r="BT123" s="413"/>
      <c r="BU123" s="413"/>
      <c r="BV123" s="414"/>
      <c r="BW123" s="414"/>
      <c r="BX123" s="414"/>
      <c r="BY123" s="414"/>
      <c r="BZ123" s="414"/>
      <c r="CA123" s="414"/>
      <c r="CB123" s="414"/>
      <c r="CC123" s="414"/>
      <c r="CD123" s="414"/>
      <c r="CE123" s="414"/>
      <c r="CF123" s="414"/>
      <c r="CG123" s="414"/>
      <c r="CH123" s="414"/>
      <c r="CI123" s="414"/>
      <c r="CJ123" s="414"/>
      <c r="CK123" s="414"/>
      <c r="CL123" s="414"/>
      <c r="CM123" s="414"/>
      <c r="CN123" s="414"/>
      <c r="CO123" s="414"/>
      <c r="CP123" s="414"/>
      <c r="CQ123" s="414"/>
      <c r="CR123" s="414"/>
      <c r="CS123" s="414"/>
      <c r="CT123" s="414"/>
      <c r="CU123" s="414"/>
      <c r="CV123" s="414"/>
      <c r="CW123" s="414"/>
      <c r="CX123" s="414"/>
      <c r="CY123" s="414"/>
      <c r="CZ123" s="414"/>
      <c r="DA123" s="414"/>
    </row>
    <row r="124" spans="1:105" s="56" customFormat="1" ht="14.25" x14ac:dyDescent="0.2">
      <c r="A124" s="424" t="s">
        <v>99</v>
      </c>
      <c r="B124" s="424"/>
      <c r="C124" s="424"/>
      <c r="D124" s="424"/>
      <c r="E124" s="424"/>
      <c r="F124" s="424"/>
      <c r="G124" s="424"/>
      <c r="H124" s="412" t="s">
        <v>91</v>
      </c>
      <c r="I124" s="412"/>
      <c r="J124" s="412"/>
      <c r="K124" s="412"/>
      <c r="L124" s="412"/>
      <c r="M124" s="412"/>
      <c r="N124" s="412"/>
      <c r="O124" s="412"/>
      <c r="P124" s="412"/>
      <c r="Q124" s="412"/>
      <c r="R124" s="412"/>
      <c r="S124" s="412"/>
      <c r="T124" s="412"/>
      <c r="U124" s="412"/>
      <c r="V124" s="412"/>
      <c r="W124" s="412"/>
      <c r="X124" s="412"/>
      <c r="Y124" s="412"/>
      <c r="Z124" s="412"/>
      <c r="AA124" s="412"/>
      <c r="AB124" s="412"/>
      <c r="AC124" s="412"/>
      <c r="AD124" s="412"/>
      <c r="AE124" s="412"/>
      <c r="AF124" s="412"/>
      <c r="AG124" s="412"/>
      <c r="AH124" s="412"/>
      <c r="AI124" s="412"/>
      <c r="AJ124" s="412"/>
      <c r="AK124" s="412"/>
      <c r="AL124" s="412"/>
      <c r="AM124" s="412"/>
      <c r="AN124" s="412"/>
      <c r="AO124" s="412"/>
      <c r="AP124" s="413"/>
      <c r="AQ124" s="413"/>
      <c r="AR124" s="413"/>
      <c r="AS124" s="413"/>
      <c r="AT124" s="413"/>
      <c r="AU124" s="413"/>
      <c r="AV124" s="413"/>
      <c r="AW124" s="413"/>
      <c r="AX124" s="413"/>
      <c r="AY124" s="413"/>
      <c r="AZ124" s="413"/>
      <c r="BA124" s="413"/>
      <c r="BB124" s="413"/>
      <c r="BC124" s="413"/>
      <c r="BD124" s="413"/>
      <c r="BE124" s="413"/>
      <c r="BF124" s="413"/>
      <c r="BG124" s="413"/>
      <c r="BH124" s="413"/>
      <c r="BI124" s="413"/>
      <c r="BJ124" s="413"/>
      <c r="BK124" s="413"/>
      <c r="BL124" s="413"/>
      <c r="BM124" s="413"/>
      <c r="BN124" s="413"/>
      <c r="BO124" s="413"/>
      <c r="BP124" s="413"/>
      <c r="BQ124" s="413"/>
      <c r="BR124" s="413"/>
      <c r="BS124" s="413"/>
      <c r="BT124" s="413"/>
      <c r="BU124" s="413"/>
      <c r="BV124" s="414"/>
      <c r="BW124" s="414"/>
      <c r="BX124" s="414"/>
      <c r="BY124" s="414"/>
      <c r="BZ124" s="414"/>
      <c r="CA124" s="414"/>
      <c r="CB124" s="414"/>
      <c r="CC124" s="414"/>
      <c r="CD124" s="414"/>
      <c r="CE124" s="414"/>
      <c r="CF124" s="414"/>
      <c r="CG124" s="414"/>
      <c r="CH124" s="414"/>
      <c r="CI124" s="414"/>
      <c r="CJ124" s="414"/>
      <c r="CK124" s="414"/>
      <c r="CL124" s="414"/>
      <c r="CM124" s="414"/>
      <c r="CN124" s="414"/>
      <c r="CO124" s="414"/>
      <c r="CP124" s="414"/>
      <c r="CQ124" s="414"/>
      <c r="CR124" s="414"/>
      <c r="CS124" s="414"/>
      <c r="CT124" s="414"/>
      <c r="CU124" s="414"/>
      <c r="CV124" s="414"/>
      <c r="CW124" s="414"/>
      <c r="CX124" s="414"/>
      <c r="CY124" s="414"/>
      <c r="CZ124" s="414"/>
      <c r="DA124" s="414"/>
    </row>
    <row r="125" spans="1:105" ht="15" customHeight="1" x14ac:dyDescent="0.25">
      <c r="A125" s="424" t="s">
        <v>100</v>
      </c>
      <c r="B125" s="424"/>
      <c r="C125" s="424"/>
      <c r="D125" s="424"/>
      <c r="E125" s="424"/>
      <c r="F125" s="424"/>
      <c r="G125" s="424"/>
      <c r="H125" s="412" t="s">
        <v>92</v>
      </c>
      <c r="I125" s="412"/>
      <c r="J125" s="412"/>
      <c r="K125" s="412"/>
      <c r="L125" s="412"/>
      <c r="M125" s="412"/>
      <c r="N125" s="412"/>
      <c r="O125" s="412"/>
      <c r="P125" s="412"/>
      <c r="Q125" s="412"/>
      <c r="R125" s="412"/>
      <c r="S125" s="412"/>
      <c r="T125" s="412"/>
      <c r="U125" s="412"/>
      <c r="V125" s="412"/>
      <c r="W125" s="412"/>
      <c r="X125" s="412"/>
      <c r="Y125" s="412"/>
      <c r="Z125" s="412"/>
      <c r="AA125" s="412"/>
      <c r="AB125" s="412"/>
      <c r="AC125" s="412"/>
      <c r="AD125" s="412"/>
      <c r="AE125" s="412"/>
      <c r="AF125" s="412"/>
      <c r="AG125" s="412"/>
      <c r="AH125" s="412"/>
      <c r="AI125" s="412"/>
      <c r="AJ125" s="412"/>
      <c r="AK125" s="412"/>
      <c r="AL125" s="412"/>
      <c r="AM125" s="412"/>
      <c r="AN125" s="412"/>
      <c r="AO125" s="412"/>
      <c r="AP125" s="413"/>
      <c r="AQ125" s="413"/>
      <c r="AR125" s="413"/>
      <c r="AS125" s="413"/>
      <c r="AT125" s="413"/>
      <c r="AU125" s="413"/>
      <c r="AV125" s="413"/>
      <c r="AW125" s="413"/>
      <c r="AX125" s="413"/>
      <c r="AY125" s="413"/>
      <c r="AZ125" s="413"/>
      <c r="BA125" s="413"/>
      <c r="BB125" s="413"/>
      <c r="BC125" s="413"/>
      <c r="BD125" s="413"/>
      <c r="BE125" s="413"/>
      <c r="BF125" s="413"/>
      <c r="BG125" s="413"/>
      <c r="BH125" s="413"/>
      <c r="BI125" s="413"/>
      <c r="BJ125" s="413"/>
      <c r="BK125" s="413"/>
      <c r="BL125" s="413"/>
      <c r="BM125" s="413"/>
      <c r="BN125" s="413"/>
      <c r="BO125" s="413"/>
      <c r="BP125" s="413"/>
      <c r="BQ125" s="413"/>
      <c r="BR125" s="413"/>
      <c r="BS125" s="413"/>
      <c r="BT125" s="413"/>
      <c r="BU125" s="413"/>
      <c r="BV125" s="414"/>
      <c r="BW125" s="414"/>
      <c r="BX125" s="414"/>
      <c r="BY125" s="414"/>
      <c r="BZ125" s="414"/>
      <c r="CA125" s="414"/>
      <c r="CB125" s="414"/>
      <c r="CC125" s="414"/>
      <c r="CD125" s="414"/>
      <c r="CE125" s="414"/>
      <c r="CF125" s="414"/>
      <c r="CG125" s="414"/>
      <c r="CH125" s="414"/>
      <c r="CI125" s="414"/>
      <c r="CJ125" s="414"/>
      <c r="CK125" s="414"/>
      <c r="CL125" s="414"/>
      <c r="CM125" s="414"/>
      <c r="CN125" s="414"/>
      <c r="CO125" s="414"/>
      <c r="CP125" s="414"/>
      <c r="CQ125" s="414"/>
      <c r="CR125" s="414"/>
      <c r="CS125" s="414"/>
      <c r="CT125" s="414"/>
      <c r="CU125" s="414"/>
      <c r="CV125" s="414"/>
      <c r="CW125" s="414"/>
      <c r="CX125" s="414"/>
      <c r="CY125" s="414"/>
      <c r="CZ125" s="414"/>
      <c r="DA125" s="414"/>
    </row>
    <row r="126" spans="1:105" s="56" customFormat="1" ht="14.25" x14ac:dyDescent="0.2">
      <c r="A126" s="424" t="s">
        <v>101</v>
      </c>
      <c r="B126" s="424"/>
      <c r="C126" s="424"/>
      <c r="D126" s="424"/>
      <c r="E126" s="424"/>
      <c r="F126" s="424"/>
      <c r="G126" s="424"/>
      <c r="H126" s="412" t="s">
        <v>93</v>
      </c>
      <c r="I126" s="412"/>
      <c r="J126" s="412"/>
      <c r="K126" s="412"/>
      <c r="L126" s="412"/>
      <c r="M126" s="412"/>
      <c r="N126" s="412"/>
      <c r="O126" s="412"/>
      <c r="P126" s="412"/>
      <c r="Q126" s="412"/>
      <c r="R126" s="412"/>
      <c r="S126" s="412"/>
      <c r="T126" s="412"/>
      <c r="U126" s="412"/>
      <c r="V126" s="412"/>
      <c r="W126" s="412"/>
      <c r="X126" s="412"/>
      <c r="Y126" s="412"/>
      <c r="Z126" s="412"/>
      <c r="AA126" s="412"/>
      <c r="AB126" s="412"/>
      <c r="AC126" s="412"/>
      <c r="AD126" s="412"/>
      <c r="AE126" s="412"/>
      <c r="AF126" s="412"/>
      <c r="AG126" s="412"/>
      <c r="AH126" s="412"/>
      <c r="AI126" s="412"/>
      <c r="AJ126" s="412"/>
      <c r="AK126" s="412"/>
      <c r="AL126" s="412"/>
      <c r="AM126" s="412"/>
      <c r="AN126" s="412"/>
      <c r="AO126" s="412"/>
      <c r="AP126" s="413"/>
      <c r="AQ126" s="413"/>
      <c r="AR126" s="413"/>
      <c r="AS126" s="413"/>
      <c r="AT126" s="413"/>
      <c r="AU126" s="413"/>
      <c r="AV126" s="413"/>
      <c r="AW126" s="413"/>
      <c r="AX126" s="413"/>
      <c r="AY126" s="413"/>
      <c r="AZ126" s="413"/>
      <c r="BA126" s="413"/>
      <c r="BB126" s="413"/>
      <c r="BC126" s="413"/>
      <c r="BD126" s="413"/>
      <c r="BE126" s="413"/>
      <c r="BF126" s="413"/>
      <c r="BG126" s="413"/>
      <c r="BH126" s="413"/>
      <c r="BI126" s="413"/>
      <c r="BJ126" s="413"/>
      <c r="BK126" s="413"/>
      <c r="BL126" s="413"/>
      <c r="BM126" s="413"/>
      <c r="BN126" s="413"/>
      <c r="BO126" s="413"/>
      <c r="BP126" s="413"/>
      <c r="BQ126" s="413"/>
      <c r="BR126" s="413"/>
      <c r="BS126" s="413"/>
      <c r="BT126" s="413"/>
      <c r="BU126" s="413"/>
      <c r="BV126" s="414"/>
      <c r="BW126" s="414"/>
      <c r="BX126" s="414"/>
      <c r="BY126" s="414"/>
      <c r="BZ126" s="414"/>
      <c r="CA126" s="414"/>
      <c r="CB126" s="414"/>
      <c r="CC126" s="414"/>
      <c r="CD126" s="414"/>
      <c r="CE126" s="414"/>
      <c r="CF126" s="414"/>
      <c r="CG126" s="414"/>
      <c r="CH126" s="414"/>
      <c r="CI126" s="414"/>
      <c r="CJ126" s="414"/>
      <c r="CK126" s="414"/>
      <c r="CL126" s="414"/>
      <c r="CM126" s="414"/>
      <c r="CN126" s="414"/>
      <c r="CO126" s="414"/>
      <c r="CP126" s="414"/>
      <c r="CQ126" s="414"/>
      <c r="CR126" s="414"/>
      <c r="CS126" s="414"/>
      <c r="CT126" s="414"/>
      <c r="CU126" s="414"/>
      <c r="CV126" s="414"/>
      <c r="CW126" s="414"/>
      <c r="CX126" s="414"/>
      <c r="CY126" s="414"/>
      <c r="CZ126" s="414"/>
      <c r="DA126" s="414"/>
    </row>
    <row r="127" spans="1:105" s="56" customFormat="1" ht="13.5" customHeight="1" x14ac:dyDescent="0.2">
      <c r="A127" s="424" t="s">
        <v>102</v>
      </c>
      <c r="B127" s="424"/>
      <c r="C127" s="424"/>
      <c r="D127" s="424"/>
      <c r="E127" s="424"/>
      <c r="F127" s="424"/>
      <c r="G127" s="424"/>
      <c r="H127" s="412" t="s">
        <v>94</v>
      </c>
      <c r="I127" s="412"/>
      <c r="J127" s="412"/>
      <c r="K127" s="412"/>
      <c r="L127" s="412"/>
      <c r="M127" s="412"/>
      <c r="N127" s="412"/>
      <c r="O127" s="412"/>
      <c r="P127" s="412"/>
      <c r="Q127" s="412"/>
      <c r="R127" s="412"/>
      <c r="S127" s="412"/>
      <c r="T127" s="412"/>
      <c r="U127" s="412"/>
      <c r="V127" s="412"/>
      <c r="W127" s="412"/>
      <c r="X127" s="412"/>
      <c r="Y127" s="412"/>
      <c r="Z127" s="412"/>
      <c r="AA127" s="412"/>
      <c r="AB127" s="412"/>
      <c r="AC127" s="412"/>
      <c r="AD127" s="412"/>
      <c r="AE127" s="412"/>
      <c r="AF127" s="412"/>
      <c r="AG127" s="412"/>
      <c r="AH127" s="412"/>
      <c r="AI127" s="412"/>
      <c r="AJ127" s="412"/>
      <c r="AK127" s="412"/>
      <c r="AL127" s="412"/>
      <c r="AM127" s="412"/>
      <c r="AN127" s="412"/>
      <c r="AO127" s="412"/>
      <c r="AP127" s="413"/>
      <c r="AQ127" s="413"/>
      <c r="AR127" s="413"/>
      <c r="AS127" s="413"/>
      <c r="AT127" s="413"/>
      <c r="AU127" s="413"/>
      <c r="AV127" s="413"/>
      <c r="AW127" s="413"/>
      <c r="AX127" s="413"/>
      <c r="AY127" s="413"/>
      <c r="AZ127" s="413"/>
      <c r="BA127" s="413"/>
      <c r="BB127" s="413"/>
      <c r="BC127" s="413"/>
      <c r="BD127" s="413"/>
      <c r="BE127" s="413"/>
      <c r="BF127" s="413"/>
      <c r="BG127" s="413"/>
      <c r="BH127" s="413"/>
      <c r="BI127" s="413"/>
      <c r="BJ127" s="413"/>
      <c r="BK127" s="413"/>
      <c r="BL127" s="413"/>
      <c r="BM127" s="413"/>
      <c r="BN127" s="413"/>
      <c r="BO127" s="413"/>
      <c r="BP127" s="413"/>
      <c r="BQ127" s="413"/>
      <c r="BR127" s="413"/>
      <c r="BS127" s="413"/>
      <c r="BT127" s="413"/>
      <c r="BU127" s="413"/>
      <c r="BV127" s="414"/>
      <c r="BW127" s="414"/>
      <c r="BX127" s="414"/>
      <c r="BY127" s="414"/>
      <c r="BZ127" s="414"/>
      <c r="CA127" s="414"/>
      <c r="CB127" s="414"/>
      <c r="CC127" s="414"/>
      <c r="CD127" s="414"/>
      <c r="CE127" s="414"/>
      <c r="CF127" s="414"/>
      <c r="CG127" s="414"/>
      <c r="CH127" s="414"/>
      <c r="CI127" s="414"/>
      <c r="CJ127" s="414"/>
      <c r="CK127" s="414"/>
      <c r="CL127" s="414"/>
      <c r="CM127" s="414"/>
      <c r="CN127" s="414"/>
      <c r="CO127" s="414"/>
      <c r="CP127" s="414"/>
      <c r="CQ127" s="414"/>
      <c r="CR127" s="414"/>
      <c r="CS127" s="414"/>
      <c r="CT127" s="414"/>
      <c r="CU127" s="414"/>
      <c r="CV127" s="414"/>
      <c r="CW127" s="414"/>
      <c r="CX127" s="414"/>
      <c r="CY127" s="414"/>
      <c r="CZ127" s="414"/>
      <c r="DA127" s="414"/>
    </row>
    <row r="128" spans="1:105" s="56" customFormat="1" ht="14.25" x14ac:dyDescent="0.2">
      <c r="A128" s="424" t="s">
        <v>103</v>
      </c>
      <c r="B128" s="424"/>
      <c r="C128" s="424"/>
      <c r="D128" s="424"/>
      <c r="E128" s="424"/>
      <c r="F128" s="424"/>
      <c r="G128" s="424"/>
      <c r="H128" s="412" t="s">
        <v>309</v>
      </c>
      <c r="I128" s="412"/>
      <c r="J128" s="412"/>
      <c r="K128" s="412"/>
      <c r="L128" s="412"/>
      <c r="M128" s="412"/>
      <c r="N128" s="412"/>
      <c r="O128" s="412"/>
      <c r="P128" s="412"/>
      <c r="Q128" s="412"/>
      <c r="R128" s="412"/>
      <c r="S128" s="412"/>
      <c r="T128" s="412"/>
      <c r="U128" s="412"/>
      <c r="V128" s="412"/>
      <c r="W128" s="412"/>
      <c r="X128" s="412"/>
      <c r="Y128" s="412"/>
      <c r="Z128" s="412"/>
      <c r="AA128" s="412"/>
      <c r="AB128" s="412"/>
      <c r="AC128" s="412"/>
      <c r="AD128" s="412"/>
      <c r="AE128" s="412"/>
      <c r="AF128" s="412"/>
      <c r="AG128" s="412"/>
      <c r="AH128" s="412"/>
      <c r="AI128" s="412"/>
      <c r="AJ128" s="412"/>
      <c r="AK128" s="412"/>
      <c r="AL128" s="412"/>
      <c r="AM128" s="412"/>
      <c r="AN128" s="412"/>
      <c r="AO128" s="412"/>
      <c r="AP128" s="413"/>
      <c r="AQ128" s="413"/>
      <c r="AR128" s="413"/>
      <c r="AS128" s="413"/>
      <c r="AT128" s="413"/>
      <c r="AU128" s="413"/>
      <c r="AV128" s="413"/>
      <c r="AW128" s="413"/>
      <c r="AX128" s="413"/>
      <c r="AY128" s="413"/>
      <c r="AZ128" s="413"/>
      <c r="BA128" s="413"/>
      <c r="BB128" s="413"/>
      <c r="BC128" s="413"/>
      <c r="BD128" s="413"/>
      <c r="BE128" s="413"/>
      <c r="BF128" s="413"/>
      <c r="BG128" s="413"/>
      <c r="BH128" s="413"/>
      <c r="BI128" s="413"/>
      <c r="BJ128" s="413"/>
      <c r="BK128" s="413"/>
      <c r="BL128" s="413"/>
      <c r="BM128" s="413"/>
      <c r="BN128" s="413"/>
      <c r="BO128" s="413"/>
      <c r="BP128" s="413"/>
      <c r="BQ128" s="413"/>
      <c r="BR128" s="413"/>
      <c r="BS128" s="413"/>
      <c r="BT128" s="413"/>
      <c r="BU128" s="413"/>
      <c r="BV128" s="414"/>
      <c r="BW128" s="414"/>
      <c r="BX128" s="414"/>
      <c r="BY128" s="414"/>
      <c r="BZ128" s="414"/>
      <c r="CA128" s="414"/>
      <c r="CB128" s="414"/>
      <c r="CC128" s="414"/>
      <c r="CD128" s="414"/>
      <c r="CE128" s="414"/>
      <c r="CF128" s="414"/>
      <c r="CG128" s="414"/>
      <c r="CH128" s="414"/>
      <c r="CI128" s="414"/>
      <c r="CJ128" s="414"/>
      <c r="CK128" s="414"/>
      <c r="CL128" s="414"/>
      <c r="CM128" s="414"/>
      <c r="CN128" s="414"/>
      <c r="CO128" s="414"/>
      <c r="CP128" s="414"/>
      <c r="CQ128" s="414"/>
      <c r="CR128" s="414"/>
      <c r="CS128" s="414"/>
      <c r="CT128" s="414"/>
      <c r="CU128" s="414"/>
      <c r="CV128" s="414"/>
      <c r="CW128" s="414"/>
      <c r="CX128" s="414"/>
      <c r="CY128" s="414"/>
      <c r="CZ128" s="414"/>
      <c r="DA128" s="414"/>
    </row>
    <row r="129" spans="1:105" ht="15.75" customHeight="1" x14ac:dyDescent="0.25">
      <c r="A129" s="424" t="s">
        <v>104</v>
      </c>
      <c r="B129" s="424"/>
      <c r="C129" s="424"/>
      <c r="D129" s="424"/>
      <c r="E129" s="424"/>
      <c r="F129" s="424"/>
      <c r="G129" s="424"/>
      <c r="H129" s="412" t="s">
        <v>95</v>
      </c>
      <c r="I129" s="412"/>
      <c r="J129" s="412"/>
      <c r="K129" s="412"/>
      <c r="L129" s="412"/>
      <c r="M129" s="412"/>
      <c r="N129" s="412"/>
      <c r="O129" s="412"/>
      <c r="P129" s="412"/>
      <c r="Q129" s="412"/>
      <c r="R129" s="412"/>
      <c r="S129" s="412"/>
      <c r="T129" s="412"/>
      <c r="U129" s="412"/>
      <c r="V129" s="412"/>
      <c r="W129" s="412"/>
      <c r="X129" s="412"/>
      <c r="Y129" s="412"/>
      <c r="Z129" s="412"/>
      <c r="AA129" s="412"/>
      <c r="AB129" s="412"/>
      <c r="AC129" s="412"/>
      <c r="AD129" s="412"/>
      <c r="AE129" s="412"/>
      <c r="AF129" s="412"/>
      <c r="AG129" s="412"/>
      <c r="AH129" s="412"/>
      <c r="AI129" s="412"/>
      <c r="AJ129" s="412"/>
      <c r="AK129" s="412"/>
      <c r="AL129" s="412"/>
      <c r="AM129" s="412"/>
      <c r="AN129" s="412"/>
      <c r="AO129" s="412"/>
      <c r="AP129" s="413"/>
      <c r="AQ129" s="413"/>
      <c r="AR129" s="413"/>
      <c r="AS129" s="413"/>
      <c r="AT129" s="413"/>
      <c r="AU129" s="413"/>
      <c r="AV129" s="413"/>
      <c r="AW129" s="413"/>
      <c r="AX129" s="413"/>
      <c r="AY129" s="413"/>
      <c r="AZ129" s="413"/>
      <c r="BA129" s="413"/>
      <c r="BB129" s="413"/>
      <c r="BC129" s="413"/>
      <c r="BD129" s="413"/>
      <c r="BE129" s="413"/>
      <c r="BF129" s="413"/>
      <c r="BG129" s="413"/>
      <c r="BH129" s="413"/>
      <c r="BI129" s="413"/>
      <c r="BJ129" s="413"/>
      <c r="BK129" s="413"/>
      <c r="BL129" s="413"/>
      <c r="BM129" s="413"/>
      <c r="BN129" s="413"/>
      <c r="BO129" s="413"/>
      <c r="BP129" s="413"/>
      <c r="BQ129" s="413"/>
      <c r="BR129" s="413"/>
      <c r="BS129" s="413"/>
      <c r="BT129" s="413"/>
      <c r="BU129" s="413"/>
      <c r="BV129" s="414"/>
      <c r="BW129" s="414"/>
      <c r="BX129" s="414"/>
      <c r="BY129" s="414"/>
      <c r="BZ129" s="414"/>
      <c r="CA129" s="414"/>
      <c r="CB129" s="414"/>
      <c r="CC129" s="414"/>
      <c r="CD129" s="414"/>
      <c r="CE129" s="414"/>
      <c r="CF129" s="414"/>
      <c r="CG129" s="414"/>
      <c r="CH129" s="414"/>
      <c r="CI129" s="414"/>
      <c r="CJ129" s="414"/>
      <c r="CK129" s="414"/>
      <c r="CL129" s="414"/>
      <c r="CM129" s="414"/>
      <c r="CN129" s="414"/>
      <c r="CO129" s="414"/>
      <c r="CP129" s="414"/>
      <c r="CQ129" s="414"/>
      <c r="CR129" s="414"/>
      <c r="CS129" s="414"/>
      <c r="CT129" s="414"/>
      <c r="CU129" s="414"/>
      <c r="CV129" s="414"/>
      <c r="CW129" s="414"/>
      <c r="CX129" s="414"/>
      <c r="CY129" s="414"/>
      <c r="CZ129" s="414"/>
      <c r="DA129" s="414"/>
    </row>
    <row r="130" spans="1:105" s="56" customFormat="1" ht="14.25" x14ac:dyDescent="0.2">
      <c r="A130" s="424"/>
      <c r="B130" s="424"/>
      <c r="C130" s="424"/>
      <c r="D130" s="424"/>
      <c r="E130" s="424"/>
      <c r="F130" s="424"/>
      <c r="G130" s="424"/>
      <c r="H130" s="616" t="s">
        <v>59</v>
      </c>
      <c r="I130" s="617"/>
      <c r="J130" s="617"/>
      <c r="K130" s="617"/>
      <c r="L130" s="617"/>
      <c r="M130" s="617"/>
      <c r="N130" s="617"/>
      <c r="O130" s="617"/>
      <c r="P130" s="617"/>
      <c r="Q130" s="617"/>
      <c r="R130" s="617"/>
      <c r="S130" s="617"/>
      <c r="T130" s="617"/>
      <c r="U130" s="617"/>
      <c r="V130" s="617"/>
      <c r="W130" s="617"/>
      <c r="X130" s="617"/>
      <c r="Y130" s="617"/>
      <c r="Z130" s="617"/>
      <c r="AA130" s="617"/>
      <c r="AB130" s="617"/>
      <c r="AC130" s="617"/>
      <c r="AD130" s="617"/>
      <c r="AE130" s="617"/>
      <c r="AF130" s="617"/>
      <c r="AG130" s="617"/>
      <c r="AH130" s="617"/>
      <c r="AI130" s="617"/>
      <c r="AJ130" s="617"/>
      <c r="AK130" s="617"/>
      <c r="AL130" s="617"/>
      <c r="AM130" s="617"/>
      <c r="AN130" s="617"/>
      <c r="AO130" s="618"/>
      <c r="AP130" s="413" t="s">
        <v>8</v>
      </c>
      <c r="AQ130" s="413"/>
      <c r="AR130" s="413"/>
      <c r="AS130" s="413"/>
      <c r="AT130" s="413"/>
      <c r="AU130" s="413"/>
      <c r="AV130" s="413"/>
      <c r="AW130" s="413"/>
      <c r="AX130" s="413"/>
      <c r="AY130" s="413"/>
      <c r="AZ130" s="413"/>
      <c r="BA130" s="413"/>
      <c r="BB130" s="413"/>
      <c r="BC130" s="413"/>
      <c r="BD130" s="413"/>
      <c r="BE130" s="413"/>
      <c r="BF130" s="413" t="s">
        <v>8</v>
      </c>
      <c r="BG130" s="413"/>
      <c r="BH130" s="413"/>
      <c r="BI130" s="413"/>
      <c r="BJ130" s="413"/>
      <c r="BK130" s="413"/>
      <c r="BL130" s="413"/>
      <c r="BM130" s="413"/>
      <c r="BN130" s="413"/>
      <c r="BO130" s="413"/>
      <c r="BP130" s="413"/>
      <c r="BQ130" s="413"/>
      <c r="BR130" s="413"/>
      <c r="BS130" s="413"/>
      <c r="BT130" s="413"/>
      <c r="BU130" s="413"/>
      <c r="BV130" s="413" t="s">
        <v>8</v>
      </c>
      <c r="BW130" s="413"/>
      <c r="BX130" s="413"/>
      <c r="BY130" s="413"/>
      <c r="BZ130" s="413"/>
      <c r="CA130" s="413"/>
      <c r="CB130" s="413"/>
      <c r="CC130" s="413"/>
      <c r="CD130" s="413"/>
      <c r="CE130" s="413"/>
      <c r="CF130" s="413"/>
      <c r="CG130" s="413"/>
      <c r="CH130" s="413"/>
      <c r="CI130" s="413"/>
      <c r="CJ130" s="413"/>
      <c r="CK130" s="413"/>
      <c r="CL130" s="427"/>
      <c r="CM130" s="427"/>
      <c r="CN130" s="427"/>
      <c r="CO130" s="427"/>
      <c r="CP130" s="427"/>
      <c r="CQ130" s="427"/>
      <c r="CR130" s="427"/>
      <c r="CS130" s="427"/>
      <c r="CT130" s="427"/>
      <c r="CU130" s="427"/>
      <c r="CV130" s="427"/>
      <c r="CW130" s="427"/>
      <c r="CX130" s="427"/>
      <c r="CY130" s="427"/>
      <c r="CZ130" s="427"/>
      <c r="DA130" s="427"/>
    </row>
    <row r="131" spans="1:105" ht="8.25" customHeight="1" x14ac:dyDescent="0.25"/>
    <row r="132" spans="1:105" s="57" customFormat="1" ht="11.25" customHeight="1" x14ac:dyDescent="0.2">
      <c r="A132" s="536" t="s">
        <v>63</v>
      </c>
      <c r="B132" s="536"/>
      <c r="C132" s="536"/>
      <c r="D132" s="536"/>
      <c r="E132" s="536"/>
      <c r="F132" s="536"/>
      <c r="G132" s="536"/>
      <c r="H132" s="536"/>
      <c r="I132" s="536"/>
      <c r="J132" s="536"/>
      <c r="K132" s="536"/>
      <c r="L132" s="536"/>
      <c r="M132" s="536"/>
      <c r="N132" s="536"/>
      <c r="O132" s="536"/>
      <c r="P132" s="536"/>
      <c r="Q132" s="536"/>
      <c r="R132" s="536"/>
      <c r="S132" s="536"/>
      <c r="T132" s="536"/>
      <c r="U132" s="536"/>
      <c r="V132" s="536"/>
      <c r="W132" s="536"/>
      <c r="X132" s="536"/>
      <c r="Y132" s="536"/>
      <c r="Z132" s="536"/>
      <c r="AA132" s="536"/>
      <c r="AB132" s="536"/>
      <c r="AC132" s="536"/>
      <c r="AD132" s="536"/>
      <c r="AE132" s="536"/>
      <c r="AF132" s="536"/>
      <c r="AG132" s="536"/>
      <c r="AH132" s="536"/>
      <c r="AI132" s="536"/>
      <c r="AJ132" s="536"/>
      <c r="AK132" s="536"/>
      <c r="AL132" s="536"/>
      <c r="AM132" s="536"/>
      <c r="AN132" s="536"/>
      <c r="AO132" s="536"/>
      <c r="AP132" s="536"/>
      <c r="AQ132" s="536"/>
      <c r="AR132" s="536"/>
      <c r="AS132" s="536"/>
      <c r="AT132" s="536"/>
      <c r="AU132" s="536"/>
      <c r="AV132" s="536"/>
      <c r="AW132" s="536"/>
      <c r="AX132" s="536"/>
      <c r="AY132" s="536"/>
      <c r="AZ132" s="536"/>
      <c r="BA132" s="536"/>
      <c r="BB132" s="536"/>
      <c r="BC132" s="536"/>
      <c r="BD132" s="536"/>
      <c r="BE132" s="536"/>
      <c r="BF132" s="536"/>
      <c r="BG132" s="536"/>
      <c r="BH132" s="536"/>
      <c r="BI132" s="536"/>
      <c r="BJ132" s="536"/>
      <c r="BK132" s="536"/>
      <c r="BL132" s="536"/>
      <c r="BM132" s="536"/>
      <c r="BN132" s="536"/>
      <c r="BO132" s="536"/>
      <c r="BP132" s="536"/>
      <c r="BQ132" s="536"/>
      <c r="BR132" s="536"/>
      <c r="BS132" s="536"/>
      <c r="BT132" s="536"/>
      <c r="BU132" s="536"/>
      <c r="BV132" s="536"/>
      <c r="BW132" s="536"/>
      <c r="BX132" s="536"/>
      <c r="BY132" s="536"/>
      <c r="BZ132" s="536"/>
      <c r="CA132" s="536"/>
      <c r="CB132" s="536"/>
      <c r="CC132" s="536"/>
      <c r="CD132" s="536"/>
      <c r="CE132" s="536"/>
      <c r="CF132" s="536"/>
      <c r="CG132" s="536"/>
      <c r="CH132" s="536"/>
      <c r="CI132" s="536"/>
      <c r="CJ132" s="536"/>
      <c r="CK132" s="536"/>
      <c r="CL132" s="536"/>
      <c r="CM132" s="536"/>
      <c r="CN132" s="536"/>
      <c r="CO132" s="536"/>
      <c r="CP132" s="536"/>
      <c r="CQ132" s="536"/>
      <c r="CR132" s="536"/>
      <c r="CS132" s="536"/>
      <c r="CT132" s="536"/>
      <c r="CU132" s="536"/>
      <c r="CV132" s="536"/>
      <c r="CW132" s="536"/>
      <c r="CX132" s="536"/>
      <c r="CY132" s="536"/>
      <c r="CZ132" s="536"/>
      <c r="DA132" s="536"/>
    </row>
    <row r="133" spans="1:105" s="58" customFormat="1" ht="6.75" customHeight="1" x14ac:dyDescent="0.25">
      <c r="A133" s="55"/>
      <c r="B133" s="55"/>
      <c r="C133" s="55"/>
      <c r="D133" s="55"/>
      <c r="E133" s="55"/>
      <c r="F133" s="55"/>
      <c r="G133" s="55"/>
      <c r="H133" s="55"/>
      <c r="I133" s="55"/>
      <c r="J133" s="55"/>
      <c r="K133" s="55"/>
      <c r="L133" s="55"/>
      <c r="M133" s="55"/>
      <c r="N133" s="55"/>
      <c r="O133" s="55"/>
      <c r="P133" s="55"/>
      <c r="Q133" s="55"/>
      <c r="R133" s="55"/>
      <c r="S133" s="55"/>
      <c r="T133" s="55"/>
      <c r="U133" s="55"/>
      <c r="V133" s="55"/>
      <c r="W133" s="55"/>
      <c r="X133" s="55"/>
      <c r="Y133" s="55"/>
      <c r="Z133" s="55"/>
      <c r="AA133" s="55"/>
      <c r="AB133" s="55"/>
      <c r="AC133" s="55"/>
      <c r="AD133" s="55"/>
      <c r="AE133" s="55"/>
      <c r="AF133" s="55"/>
      <c r="AG133" s="55"/>
      <c r="AH133" s="55"/>
      <c r="AI133" s="55"/>
      <c r="AJ133" s="55"/>
      <c r="AK133" s="55"/>
      <c r="AL133" s="55"/>
      <c r="AM133" s="55"/>
      <c r="AN133" s="55"/>
      <c r="AO133" s="55"/>
      <c r="AP133" s="55"/>
      <c r="AQ133" s="55"/>
      <c r="AR133" s="55"/>
      <c r="AS133" s="55"/>
      <c r="AT133" s="55"/>
      <c r="AU133" s="55"/>
      <c r="AV133" s="55"/>
      <c r="AW133" s="55"/>
      <c r="AX133" s="55"/>
      <c r="AY133" s="55"/>
      <c r="AZ133" s="55"/>
      <c r="BA133" s="55"/>
      <c r="BB133" s="55"/>
      <c r="BC133" s="55"/>
      <c r="BD133" s="55"/>
      <c r="BE133" s="55"/>
      <c r="BF133" s="55"/>
      <c r="BG133" s="55"/>
      <c r="BH133" s="55"/>
      <c r="BI133" s="55"/>
      <c r="BJ133" s="55"/>
      <c r="BK133" s="55"/>
      <c r="BL133" s="55"/>
      <c r="BM133" s="55"/>
      <c r="BN133" s="55"/>
      <c r="BO133" s="55"/>
      <c r="BP133" s="55"/>
      <c r="BQ133" s="55"/>
      <c r="BR133" s="55"/>
      <c r="BS133" s="55"/>
      <c r="BT133" s="55"/>
      <c r="BU133" s="55"/>
      <c r="BV133" s="55"/>
      <c r="BW133" s="55"/>
      <c r="BX133" s="55"/>
      <c r="BY133" s="55"/>
      <c r="BZ133" s="55"/>
      <c r="CA133" s="55"/>
      <c r="CB133" s="55"/>
      <c r="CC133" s="55"/>
      <c r="CD133" s="55"/>
      <c r="CE133" s="55"/>
      <c r="CF133" s="55"/>
      <c r="CG133" s="55"/>
      <c r="CH133" s="55"/>
      <c r="CI133" s="55"/>
      <c r="CJ133" s="55"/>
      <c r="CK133" s="55"/>
      <c r="CL133" s="55"/>
      <c r="CM133" s="55"/>
      <c r="CN133" s="55"/>
      <c r="CO133" s="55"/>
      <c r="CP133" s="55"/>
      <c r="CQ133" s="55"/>
      <c r="CR133" s="55"/>
      <c r="CS133" s="55"/>
      <c r="CT133" s="55"/>
      <c r="CU133" s="55"/>
      <c r="CV133" s="55"/>
      <c r="CW133" s="55"/>
      <c r="CX133" s="55"/>
      <c r="CY133" s="55"/>
      <c r="CZ133" s="55"/>
      <c r="DA133" s="55"/>
    </row>
    <row r="134" spans="1:105" s="59" customFormat="1" ht="25.5" customHeight="1" x14ac:dyDescent="0.2">
      <c r="A134" s="431" t="s">
        <v>0</v>
      </c>
      <c r="B134" s="432"/>
      <c r="C134" s="432"/>
      <c r="D134" s="432"/>
      <c r="E134" s="432"/>
      <c r="F134" s="432"/>
      <c r="G134" s="433"/>
      <c r="H134" s="431" t="s">
        <v>14</v>
      </c>
      <c r="I134" s="432"/>
      <c r="J134" s="432"/>
      <c r="K134" s="432"/>
      <c r="L134" s="432"/>
      <c r="M134" s="432"/>
      <c r="N134" s="432"/>
      <c r="O134" s="432"/>
      <c r="P134" s="432"/>
      <c r="Q134" s="432"/>
      <c r="R134" s="432"/>
      <c r="S134" s="432"/>
      <c r="T134" s="432"/>
      <c r="U134" s="432"/>
      <c r="V134" s="432"/>
      <c r="W134" s="432"/>
      <c r="X134" s="432"/>
      <c r="Y134" s="432"/>
      <c r="Z134" s="432"/>
      <c r="AA134" s="432"/>
      <c r="AB134" s="432"/>
      <c r="AC134" s="432"/>
      <c r="AD134" s="432"/>
      <c r="AE134" s="432"/>
      <c r="AF134" s="432"/>
      <c r="AG134" s="432"/>
      <c r="AH134" s="432"/>
      <c r="AI134" s="432"/>
      <c r="AJ134" s="432"/>
      <c r="AK134" s="432"/>
      <c r="AL134" s="432"/>
      <c r="AM134" s="432"/>
      <c r="AN134" s="432"/>
      <c r="AO134" s="432"/>
      <c r="AP134" s="432"/>
      <c r="AQ134" s="432"/>
      <c r="AR134" s="432"/>
      <c r="AS134" s="432"/>
      <c r="AT134" s="432"/>
      <c r="AU134" s="432"/>
      <c r="AV134" s="432"/>
      <c r="AW134" s="432"/>
      <c r="AX134" s="432"/>
      <c r="AY134" s="432"/>
      <c r="AZ134" s="432"/>
      <c r="BA134" s="432"/>
      <c r="BB134" s="432"/>
      <c r="BC134" s="433"/>
      <c r="BD134" s="431" t="s">
        <v>64</v>
      </c>
      <c r="BE134" s="432"/>
      <c r="BF134" s="432"/>
      <c r="BG134" s="432"/>
      <c r="BH134" s="432"/>
      <c r="BI134" s="432"/>
      <c r="BJ134" s="432"/>
      <c r="BK134" s="432"/>
      <c r="BL134" s="432"/>
      <c r="BM134" s="432"/>
      <c r="BN134" s="432"/>
      <c r="BO134" s="432"/>
      <c r="BP134" s="432"/>
      <c r="BQ134" s="432"/>
      <c r="BR134" s="432"/>
      <c r="BS134" s="433"/>
      <c r="BT134" s="431" t="s">
        <v>65</v>
      </c>
      <c r="BU134" s="432"/>
      <c r="BV134" s="432"/>
      <c r="BW134" s="432"/>
      <c r="BX134" s="432"/>
      <c r="BY134" s="432"/>
      <c r="BZ134" s="432"/>
      <c r="CA134" s="432"/>
      <c r="CB134" s="432"/>
      <c r="CC134" s="432"/>
      <c r="CD134" s="432"/>
      <c r="CE134" s="432"/>
      <c r="CF134" s="432"/>
      <c r="CG134" s="432"/>
      <c r="CH134" s="432"/>
      <c r="CI134" s="433"/>
      <c r="CJ134" s="431" t="s">
        <v>48</v>
      </c>
      <c r="CK134" s="432"/>
      <c r="CL134" s="432"/>
      <c r="CM134" s="432"/>
      <c r="CN134" s="432"/>
      <c r="CO134" s="432"/>
      <c r="CP134" s="432"/>
      <c r="CQ134" s="432"/>
      <c r="CR134" s="432"/>
      <c r="CS134" s="432"/>
      <c r="CT134" s="432"/>
      <c r="CU134" s="432"/>
      <c r="CV134" s="432"/>
      <c r="CW134" s="432"/>
      <c r="CX134" s="432"/>
      <c r="CY134" s="432"/>
      <c r="CZ134" s="432"/>
      <c r="DA134" s="433"/>
    </row>
    <row r="135" spans="1:105" s="59" customFormat="1" ht="15" customHeight="1" x14ac:dyDescent="0.2">
      <c r="A135" s="429">
        <v>1</v>
      </c>
      <c r="B135" s="429"/>
      <c r="C135" s="429"/>
      <c r="D135" s="429"/>
      <c r="E135" s="429"/>
      <c r="F135" s="429"/>
      <c r="G135" s="429"/>
      <c r="H135" s="429">
        <v>2</v>
      </c>
      <c r="I135" s="429"/>
      <c r="J135" s="429"/>
      <c r="K135" s="429"/>
      <c r="L135" s="429"/>
      <c r="M135" s="429"/>
      <c r="N135" s="429"/>
      <c r="O135" s="429"/>
      <c r="P135" s="429"/>
      <c r="Q135" s="429"/>
      <c r="R135" s="429"/>
      <c r="S135" s="429"/>
      <c r="T135" s="429"/>
      <c r="U135" s="429"/>
      <c r="V135" s="429"/>
      <c r="W135" s="429"/>
      <c r="X135" s="429"/>
      <c r="Y135" s="429"/>
      <c r="Z135" s="429"/>
      <c r="AA135" s="429"/>
      <c r="AB135" s="429"/>
      <c r="AC135" s="429"/>
      <c r="AD135" s="429"/>
      <c r="AE135" s="429"/>
      <c r="AF135" s="429"/>
      <c r="AG135" s="429"/>
      <c r="AH135" s="429"/>
      <c r="AI135" s="429"/>
      <c r="AJ135" s="429"/>
      <c r="AK135" s="429"/>
      <c r="AL135" s="429"/>
      <c r="AM135" s="429"/>
      <c r="AN135" s="429"/>
      <c r="AO135" s="429"/>
      <c r="AP135" s="429"/>
      <c r="AQ135" s="429"/>
      <c r="AR135" s="429"/>
      <c r="AS135" s="429"/>
      <c r="AT135" s="429"/>
      <c r="AU135" s="429"/>
      <c r="AV135" s="429"/>
      <c r="AW135" s="429"/>
      <c r="AX135" s="429"/>
      <c r="AY135" s="429"/>
      <c r="AZ135" s="429"/>
      <c r="BA135" s="429"/>
      <c r="BB135" s="429"/>
      <c r="BC135" s="429"/>
      <c r="BD135" s="429">
        <v>3</v>
      </c>
      <c r="BE135" s="429"/>
      <c r="BF135" s="429"/>
      <c r="BG135" s="429"/>
      <c r="BH135" s="429"/>
      <c r="BI135" s="429"/>
      <c r="BJ135" s="429"/>
      <c r="BK135" s="429"/>
      <c r="BL135" s="429"/>
      <c r="BM135" s="429"/>
      <c r="BN135" s="429"/>
      <c r="BO135" s="429"/>
      <c r="BP135" s="429"/>
      <c r="BQ135" s="429"/>
      <c r="BR135" s="429"/>
      <c r="BS135" s="429"/>
      <c r="BT135" s="429">
        <v>4</v>
      </c>
      <c r="BU135" s="429"/>
      <c r="BV135" s="429"/>
      <c r="BW135" s="429"/>
      <c r="BX135" s="429"/>
      <c r="BY135" s="429"/>
      <c r="BZ135" s="429"/>
      <c r="CA135" s="429"/>
      <c r="CB135" s="429"/>
      <c r="CC135" s="429"/>
      <c r="CD135" s="429"/>
      <c r="CE135" s="429"/>
      <c r="CF135" s="429"/>
      <c r="CG135" s="429"/>
      <c r="CH135" s="429"/>
      <c r="CI135" s="429"/>
      <c r="CJ135" s="429">
        <v>5</v>
      </c>
      <c r="CK135" s="429"/>
      <c r="CL135" s="429"/>
      <c r="CM135" s="429"/>
      <c r="CN135" s="429"/>
      <c r="CO135" s="429"/>
      <c r="CP135" s="429"/>
      <c r="CQ135" s="429"/>
      <c r="CR135" s="429"/>
      <c r="CS135" s="429"/>
      <c r="CT135" s="429"/>
      <c r="CU135" s="429"/>
      <c r="CV135" s="429"/>
      <c r="CW135" s="429"/>
      <c r="CX135" s="429"/>
      <c r="CY135" s="429"/>
      <c r="CZ135" s="429"/>
      <c r="DA135" s="429"/>
    </row>
    <row r="136" spans="1:105" s="59" customFormat="1" ht="12.75" customHeight="1" x14ac:dyDescent="0.2">
      <c r="A136" s="424" t="s">
        <v>26</v>
      </c>
      <c r="B136" s="424"/>
      <c r="C136" s="424"/>
      <c r="D136" s="424"/>
      <c r="E136" s="424"/>
      <c r="F136" s="424"/>
      <c r="G136" s="424"/>
      <c r="H136" s="412"/>
      <c r="I136" s="412"/>
      <c r="J136" s="412"/>
      <c r="K136" s="412"/>
      <c r="L136" s="412"/>
      <c r="M136" s="412"/>
      <c r="N136" s="412"/>
      <c r="O136" s="412"/>
      <c r="P136" s="412"/>
      <c r="Q136" s="412"/>
      <c r="R136" s="412"/>
      <c r="S136" s="412"/>
      <c r="T136" s="412"/>
      <c r="U136" s="412"/>
      <c r="V136" s="412"/>
      <c r="W136" s="412"/>
      <c r="X136" s="412"/>
      <c r="Y136" s="412"/>
      <c r="Z136" s="412"/>
      <c r="AA136" s="412"/>
      <c r="AB136" s="412"/>
      <c r="AC136" s="412"/>
      <c r="AD136" s="412"/>
      <c r="AE136" s="412"/>
      <c r="AF136" s="412"/>
      <c r="AG136" s="412"/>
      <c r="AH136" s="412"/>
      <c r="AI136" s="412"/>
      <c r="AJ136" s="412"/>
      <c r="AK136" s="412"/>
      <c r="AL136" s="412"/>
      <c r="AM136" s="412"/>
      <c r="AN136" s="412"/>
      <c r="AO136" s="412"/>
      <c r="AP136" s="412"/>
      <c r="AQ136" s="412"/>
      <c r="AR136" s="412"/>
      <c r="AS136" s="412"/>
      <c r="AT136" s="412"/>
      <c r="AU136" s="412"/>
      <c r="AV136" s="412"/>
      <c r="AW136" s="412"/>
      <c r="AX136" s="412"/>
      <c r="AY136" s="412"/>
      <c r="AZ136" s="412"/>
      <c r="BA136" s="412"/>
      <c r="BB136" s="412"/>
      <c r="BC136" s="412"/>
      <c r="BD136" s="413"/>
      <c r="BE136" s="413"/>
      <c r="BF136" s="413"/>
      <c r="BG136" s="413"/>
      <c r="BH136" s="413"/>
      <c r="BI136" s="413"/>
      <c r="BJ136" s="413"/>
      <c r="BK136" s="413"/>
      <c r="BL136" s="413"/>
      <c r="BM136" s="413"/>
      <c r="BN136" s="413"/>
      <c r="BO136" s="413"/>
      <c r="BP136" s="413"/>
      <c r="BQ136" s="413"/>
      <c r="BR136" s="413"/>
      <c r="BS136" s="413"/>
      <c r="BT136" s="414"/>
      <c r="BU136" s="414"/>
      <c r="BV136" s="414"/>
      <c r="BW136" s="414"/>
      <c r="BX136" s="414"/>
      <c r="BY136" s="414"/>
      <c r="BZ136" s="414"/>
      <c r="CA136" s="414"/>
      <c r="CB136" s="414"/>
      <c r="CC136" s="414"/>
      <c r="CD136" s="414"/>
      <c r="CE136" s="414"/>
      <c r="CF136" s="414"/>
      <c r="CG136" s="414"/>
      <c r="CH136" s="414"/>
      <c r="CI136" s="414"/>
      <c r="CJ136" s="414"/>
      <c r="CK136" s="414"/>
      <c r="CL136" s="414"/>
      <c r="CM136" s="414"/>
      <c r="CN136" s="414"/>
      <c r="CO136" s="414"/>
      <c r="CP136" s="414"/>
      <c r="CQ136" s="414"/>
      <c r="CR136" s="414"/>
      <c r="CS136" s="414"/>
      <c r="CT136" s="414"/>
      <c r="CU136" s="414"/>
      <c r="CV136" s="414"/>
      <c r="CW136" s="414"/>
      <c r="CX136" s="414"/>
      <c r="CY136" s="414"/>
      <c r="CZ136" s="414"/>
      <c r="DA136" s="414"/>
    </row>
    <row r="137" spans="1:105" s="59" customFormat="1" ht="12.75" customHeight="1" x14ac:dyDescent="0.2">
      <c r="A137" s="424" t="s">
        <v>30</v>
      </c>
      <c r="B137" s="424"/>
      <c r="C137" s="424"/>
      <c r="D137" s="424"/>
      <c r="E137" s="424"/>
      <c r="F137" s="424"/>
      <c r="G137" s="424"/>
      <c r="H137" s="412"/>
      <c r="I137" s="412"/>
      <c r="J137" s="412"/>
      <c r="K137" s="412"/>
      <c r="L137" s="412"/>
      <c r="M137" s="412"/>
      <c r="N137" s="412"/>
      <c r="O137" s="412"/>
      <c r="P137" s="412"/>
      <c r="Q137" s="412"/>
      <c r="R137" s="412"/>
      <c r="S137" s="412"/>
      <c r="T137" s="412"/>
      <c r="U137" s="412"/>
      <c r="V137" s="412"/>
      <c r="W137" s="412"/>
      <c r="X137" s="412"/>
      <c r="Y137" s="412"/>
      <c r="Z137" s="412"/>
      <c r="AA137" s="412"/>
      <c r="AB137" s="412"/>
      <c r="AC137" s="412"/>
      <c r="AD137" s="412"/>
      <c r="AE137" s="412"/>
      <c r="AF137" s="412"/>
      <c r="AG137" s="412"/>
      <c r="AH137" s="412"/>
      <c r="AI137" s="412"/>
      <c r="AJ137" s="412"/>
      <c r="AK137" s="412"/>
      <c r="AL137" s="412"/>
      <c r="AM137" s="412"/>
      <c r="AN137" s="412"/>
      <c r="AO137" s="412"/>
      <c r="AP137" s="412"/>
      <c r="AQ137" s="412"/>
      <c r="AR137" s="412"/>
      <c r="AS137" s="412"/>
      <c r="AT137" s="412"/>
      <c r="AU137" s="412"/>
      <c r="AV137" s="412"/>
      <c r="AW137" s="412"/>
      <c r="AX137" s="412"/>
      <c r="AY137" s="412"/>
      <c r="AZ137" s="412"/>
      <c r="BA137" s="412"/>
      <c r="BB137" s="412"/>
      <c r="BC137" s="412"/>
      <c r="BD137" s="413"/>
      <c r="BE137" s="413"/>
      <c r="BF137" s="413"/>
      <c r="BG137" s="413"/>
      <c r="BH137" s="413"/>
      <c r="BI137" s="413"/>
      <c r="BJ137" s="413"/>
      <c r="BK137" s="413"/>
      <c r="BL137" s="413"/>
      <c r="BM137" s="413"/>
      <c r="BN137" s="413"/>
      <c r="BO137" s="413"/>
      <c r="BP137" s="413"/>
      <c r="BQ137" s="413"/>
      <c r="BR137" s="413"/>
      <c r="BS137" s="413"/>
      <c r="BT137" s="414"/>
      <c r="BU137" s="414"/>
      <c r="BV137" s="414"/>
      <c r="BW137" s="414"/>
      <c r="BX137" s="414"/>
      <c r="BY137" s="414"/>
      <c r="BZ137" s="414"/>
      <c r="CA137" s="414"/>
      <c r="CB137" s="414"/>
      <c r="CC137" s="414"/>
      <c r="CD137" s="414"/>
      <c r="CE137" s="414"/>
      <c r="CF137" s="414"/>
      <c r="CG137" s="414"/>
      <c r="CH137" s="414"/>
      <c r="CI137" s="414"/>
      <c r="CJ137" s="414"/>
      <c r="CK137" s="414"/>
      <c r="CL137" s="414"/>
      <c r="CM137" s="414"/>
      <c r="CN137" s="414"/>
      <c r="CO137" s="414"/>
      <c r="CP137" s="414"/>
      <c r="CQ137" s="414"/>
      <c r="CR137" s="414"/>
      <c r="CS137" s="414"/>
      <c r="CT137" s="414"/>
      <c r="CU137" s="414"/>
      <c r="CV137" s="414"/>
      <c r="CW137" s="414"/>
      <c r="CX137" s="414"/>
      <c r="CY137" s="414"/>
      <c r="CZ137" s="414"/>
      <c r="DA137" s="414"/>
    </row>
    <row r="138" spans="1:105" s="59" customFormat="1" ht="15" customHeight="1" x14ac:dyDescent="0.2">
      <c r="A138" s="424"/>
      <c r="B138" s="424"/>
      <c r="C138" s="424"/>
      <c r="D138" s="424"/>
      <c r="E138" s="424"/>
      <c r="F138" s="424"/>
      <c r="G138" s="424"/>
      <c r="H138" s="425" t="s">
        <v>7</v>
      </c>
      <c r="I138" s="425"/>
      <c r="J138" s="425"/>
      <c r="K138" s="425"/>
      <c r="L138" s="425"/>
      <c r="M138" s="425"/>
      <c r="N138" s="425"/>
      <c r="O138" s="425"/>
      <c r="P138" s="425"/>
      <c r="Q138" s="425"/>
      <c r="R138" s="425"/>
      <c r="S138" s="425"/>
      <c r="T138" s="425"/>
      <c r="U138" s="425"/>
      <c r="V138" s="425"/>
      <c r="W138" s="425"/>
      <c r="X138" s="425"/>
      <c r="Y138" s="425"/>
      <c r="Z138" s="425"/>
      <c r="AA138" s="425"/>
      <c r="AB138" s="425"/>
      <c r="AC138" s="425"/>
      <c r="AD138" s="425"/>
      <c r="AE138" s="425"/>
      <c r="AF138" s="425"/>
      <c r="AG138" s="425"/>
      <c r="AH138" s="425"/>
      <c r="AI138" s="425"/>
      <c r="AJ138" s="425"/>
      <c r="AK138" s="425"/>
      <c r="AL138" s="425"/>
      <c r="AM138" s="425"/>
      <c r="AN138" s="425"/>
      <c r="AO138" s="425"/>
      <c r="AP138" s="425"/>
      <c r="AQ138" s="425"/>
      <c r="AR138" s="425"/>
      <c r="AS138" s="425"/>
      <c r="AT138" s="425"/>
      <c r="AU138" s="425"/>
      <c r="AV138" s="425"/>
      <c r="AW138" s="425"/>
      <c r="AX138" s="425"/>
      <c r="AY138" s="425"/>
      <c r="AZ138" s="425"/>
      <c r="BA138" s="425"/>
      <c r="BB138" s="425"/>
      <c r="BC138" s="426"/>
      <c r="BD138" s="413"/>
      <c r="BE138" s="413"/>
      <c r="BF138" s="413"/>
      <c r="BG138" s="413"/>
      <c r="BH138" s="413"/>
      <c r="BI138" s="413"/>
      <c r="BJ138" s="413"/>
      <c r="BK138" s="413"/>
      <c r="BL138" s="413"/>
      <c r="BM138" s="413"/>
      <c r="BN138" s="413"/>
      <c r="BO138" s="413"/>
      <c r="BP138" s="413"/>
      <c r="BQ138" s="413"/>
      <c r="BR138" s="413"/>
      <c r="BS138" s="413"/>
      <c r="BT138" s="414"/>
      <c r="BU138" s="414"/>
      <c r="BV138" s="414"/>
      <c r="BW138" s="414"/>
      <c r="BX138" s="414"/>
      <c r="BY138" s="414"/>
      <c r="BZ138" s="414"/>
      <c r="CA138" s="414"/>
      <c r="CB138" s="414"/>
      <c r="CC138" s="414"/>
      <c r="CD138" s="414"/>
      <c r="CE138" s="414"/>
      <c r="CF138" s="414"/>
      <c r="CG138" s="414"/>
      <c r="CH138" s="414"/>
      <c r="CI138" s="414"/>
      <c r="CJ138" s="414"/>
      <c r="CK138" s="414"/>
      <c r="CL138" s="414"/>
      <c r="CM138" s="414"/>
      <c r="CN138" s="414"/>
      <c r="CO138" s="414"/>
      <c r="CP138" s="414"/>
      <c r="CQ138" s="414"/>
      <c r="CR138" s="414"/>
      <c r="CS138" s="414"/>
      <c r="CT138" s="414"/>
      <c r="CU138" s="414"/>
      <c r="CV138" s="414"/>
      <c r="CW138" s="414"/>
      <c r="CX138" s="414"/>
      <c r="CY138" s="414"/>
      <c r="CZ138" s="414"/>
      <c r="DA138" s="414"/>
    </row>
    <row r="139" spans="1:105" s="59" customFormat="1" ht="9" customHeight="1" x14ac:dyDescent="0.25">
      <c r="A139" s="55"/>
      <c r="B139" s="55"/>
      <c r="C139" s="55"/>
      <c r="D139" s="55"/>
      <c r="E139" s="55"/>
      <c r="F139" s="55"/>
      <c r="G139" s="55"/>
      <c r="H139" s="55"/>
      <c r="I139" s="55"/>
      <c r="J139" s="55"/>
      <c r="K139" s="55"/>
      <c r="L139" s="55"/>
      <c r="M139" s="55"/>
      <c r="N139" s="55"/>
      <c r="O139" s="55"/>
      <c r="P139" s="55"/>
      <c r="Q139" s="55"/>
      <c r="R139" s="55"/>
      <c r="S139" s="55"/>
      <c r="T139" s="55"/>
      <c r="U139" s="55"/>
      <c r="V139" s="55"/>
      <c r="W139" s="55"/>
      <c r="X139" s="55"/>
      <c r="Y139" s="55"/>
      <c r="Z139" s="55"/>
      <c r="AA139" s="55"/>
      <c r="AB139" s="55"/>
      <c r="AC139" s="55"/>
      <c r="AD139" s="55"/>
      <c r="AE139" s="55"/>
      <c r="AF139" s="55"/>
      <c r="AG139" s="55"/>
      <c r="AH139" s="55"/>
      <c r="AI139" s="55"/>
      <c r="AJ139" s="55"/>
      <c r="AK139" s="55"/>
      <c r="AL139" s="55"/>
      <c r="AM139" s="55"/>
      <c r="AN139" s="55"/>
      <c r="AO139" s="55"/>
      <c r="AP139" s="55"/>
      <c r="AQ139" s="55"/>
      <c r="AR139" s="55"/>
      <c r="AS139" s="55"/>
      <c r="AT139" s="55"/>
      <c r="AU139" s="55"/>
      <c r="AV139" s="55"/>
      <c r="AW139" s="55"/>
      <c r="AX139" s="55"/>
      <c r="AY139" s="55"/>
      <c r="AZ139" s="55"/>
      <c r="BA139" s="55"/>
      <c r="BB139" s="55"/>
      <c r="BC139" s="55"/>
      <c r="BD139" s="55"/>
      <c r="BE139" s="55"/>
      <c r="BF139" s="55"/>
      <c r="BG139" s="55"/>
      <c r="BH139" s="55"/>
      <c r="BI139" s="55"/>
      <c r="BJ139" s="55"/>
      <c r="BK139" s="55"/>
      <c r="BL139" s="55"/>
      <c r="BM139" s="55"/>
      <c r="BN139" s="55"/>
      <c r="BO139" s="55"/>
      <c r="BP139" s="55"/>
      <c r="BQ139" s="55"/>
      <c r="BR139" s="55"/>
      <c r="BS139" s="55"/>
      <c r="BT139" s="55"/>
      <c r="BU139" s="55"/>
      <c r="BV139" s="55"/>
      <c r="BW139" s="55"/>
      <c r="BX139" s="55"/>
      <c r="BY139" s="55"/>
      <c r="BZ139" s="55"/>
      <c r="CA139" s="55"/>
      <c r="CB139" s="55"/>
      <c r="CC139" s="55"/>
      <c r="CD139" s="55"/>
      <c r="CE139" s="55"/>
      <c r="CF139" s="55"/>
      <c r="CG139" s="55"/>
      <c r="CH139" s="55"/>
      <c r="CI139" s="55"/>
      <c r="CJ139" s="55"/>
      <c r="CK139" s="55"/>
      <c r="CL139" s="55"/>
      <c r="CM139" s="55"/>
      <c r="CN139" s="55"/>
      <c r="CO139" s="55"/>
      <c r="CP139" s="55"/>
      <c r="CQ139" s="55"/>
      <c r="CR139" s="55"/>
      <c r="CS139" s="55"/>
      <c r="CT139" s="55"/>
      <c r="CU139" s="55"/>
      <c r="CV139" s="55"/>
      <c r="CW139" s="55"/>
      <c r="CX139" s="55"/>
      <c r="CY139" s="55"/>
      <c r="CZ139" s="55"/>
      <c r="DA139" s="55"/>
    </row>
    <row r="140" spans="1:105" s="59" customFormat="1" ht="15" customHeight="1" x14ac:dyDescent="0.2">
      <c r="A140" s="536" t="s">
        <v>66</v>
      </c>
      <c r="B140" s="536"/>
      <c r="C140" s="536"/>
      <c r="D140" s="536"/>
      <c r="E140" s="536"/>
      <c r="F140" s="536"/>
      <c r="G140" s="536"/>
      <c r="H140" s="536"/>
      <c r="I140" s="536"/>
      <c r="J140" s="536"/>
      <c r="K140" s="536"/>
      <c r="L140" s="536"/>
      <c r="M140" s="536"/>
      <c r="N140" s="536"/>
      <c r="O140" s="536"/>
      <c r="P140" s="536"/>
      <c r="Q140" s="536"/>
      <c r="R140" s="536"/>
      <c r="S140" s="536"/>
      <c r="T140" s="536"/>
      <c r="U140" s="536"/>
      <c r="V140" s="536"/>
      <c r="W140" s="536"/>
      <c r="X140" s="536"/>
      <c r="Y140" s="536"/>
      <c r="Z140" s="536"/>
      <c r="AA140" s="536"/>
      <c r="AB140" s="536"/>
      <c r="AC140" s="536"/>
      <c r="AD140" s="536"/>
      <c r="AE140" s="536"/>
      <c r="AF140" s="536"/>
      <c r="AG140" s="536"/>
      <c r="AH140" s="536"/>
      <c r="AI140" s="536"/>
      <c r="AJ140" s="536"/>
      <c r="AK140" s="536"/>
      <c r="AL140" s="536"/>
      <c r="AM140" s="536"/>
      <c r="AN140" s="536"/>
      <c r="AO140" s="536"/>
      <c r="AP140" s="536"/>
      <c r="AQ140" s="536"/>
      <c r="AR140" s="536"/>
      <c r="AS140" s="536"/>
      <c r="AT140" s="536"/>
      <c r="AU140" s="536"/>
      <c r="AV140" s="536"/>
      <c r="AW140" s="536"/>
      <c r="AX140" s="536"/>
      <c r="AY140" s="536"/>
      <c r="AZ140" s="536"/>
      <c r="BA140" s="536"/>
      <c r="BB140" s="536"/>
      <c r="BC140" s="536"/>
      <c r="BD140" s="536"/>
      <c r="BE140" s="536"/>
      <c r="BF140" s="536"/>
      <c r="BG140" s="536"/>
      <c r="BH140" s="536"/>
      <c r="BI140" s="536"/>
      <c r="BJ140" s="536"/>
      <c r="BK140" s="536"/>
      <c r="BL140" s="536"/>
      <c r="BM140" s="536"/>
      <c r="BN140" s="536"/>
      <c r="BO140" s="536"/>
      <c r="BP140" s="536"/>
      <c r="BQ140" s="536"/>
      <c r="BR140" s="536"/>
      <c r="BS140" s="536"/>
      <c r="BT140" s="536"/>
      <c r="BU140" s="536"/>
      <c r="BV140" s="536"/>
      <c r="BW140" s="536"/>
      <c r="BX140" s="536"/>
      <c r="BY140" s="536"/>
      <c r="BZ140" s="536"/>
      <c r="CA140" s="536"/>
      <c r="CB140" s="536"/>
      <c r="CC140" s="536"/>
      <c r="CD140" s="536"/>
      <c r="CE140" s="536"/>
      <c r="CF140" s="536"/>
      <c r="CG140" s="536"/>
      <c r="CH140" s="536"/>
      <c r="CI140" s="536"/>
      <c r="CJ140" s="536"/>
      <c r="CK140" s="536"/>
      <c r="CL140" s="536"/>
      <c r="CM140" s="536"/>
      <c r="CN140" s="536"/>
      <c r="CO140" s="536"/>
      <c r="CP140" s="536"/>
      <c r="CQ140" s="536"/>
      <c r="CR140" s="536"/>
      <c r="CS140" s="536"/>
      <c r="CT140" s="536"/>
      <c r="CU140" s="536"/>
      <c r="CV140" s="536"/>
      <c r="CW140" s="536"/>
      <c r="CX140" s="536"/>
      <c r="CY140" s="536"/>
      <c r="CZ140" s="536"/>
      <c r="DA140" s="536"/>
    </row>
    <row r="141" spans="1:105" s="59" customFormat="1" ht="9" customHeight="1" x14ac:dyDescent="0.25">
      <c r="A141" s="55"/>
      <c r="B141" s="55"/>
      <c r="C141" s="55"/>
      <c r="D141" s="55"/>
      <c r="E141" s="55"/>
      <c r="F141" s="55"/>
      <c r="G141" s="55"/>
      <c r="H141" s="55"/>
      <c r="I141" s="55"/>
      <c r="J141" s="55"/>
      <c r="K141" s="55"/>
      <c r="L141" s="55"/>
      <c r="M141" s="55"/>
      <c r="N141" s="55"/>
      <c r="O141" s="55"/>
      <c r="P141" s="55"/>
      <c r="Q141" s="55"/>
      <c r="R141" s="55"/>
      <c r="S141" s="55"/>
      <c r="T141" s="55"/>
      <c r="U141" s="55"/>
      <c r="V141" s="55"/>
      <c r="W141" s="55"/>
      <c r="X141" s="55"/>
      <c r="Y141" s="55"/>
      <c r="Z141" s="55"/>
      <c r="AA141" s="55"/>
      <c r="AB141" s="55"/>
      <c r="AC141" s="55"/>
      <c r="AD141" s="55"/>
      <c r="AE141" s="55"/>
      <c r="AF141" s="55"/>
      <c r="AG141" s="55"/>
      <c r="AH141" s="55"/>
      <c r="AI141" s="55"/>
      <c r="AJ141" s="55"/>
      <c r="AK141" s="55"/>
      <c r="AL141" s="55"/>
      <c r="AM141" s="55"/>
      <c r="AN141" s="55"/>
      <c r="AO141" s="55"/>
      <c r="AP141" s="55"/>
      <c r="AQ141" s="55"/>
      <c r="AR141" s="55"/>
      <c r="AS141" s="55"/>
      <c r="AT141" s="55"/>
      <c r="AU141" s="55"/>
      <c r="AV141" s="55"/>
      <c r="AW141" s="55"/>
      <c r="AX141" s="55"/>
      <c r="AY141" s="55"/>
      <c r="AZ141" s="55"/>
      <c r="BA141" s="55"/>
      <c r="BB141" s="55"/>
      <c r="BC141" s="55"/>
      <c r="BD141" s="55"/>
      <c r="BE141" s="55"/>
      <c r="BF141" s="55"/>
      <c r="BG141" s="55"/>
      <c r="BH141" s="55"/>
      <c r="BI141" s="55"/>
      <c r="BJ141" s="55"/>
      <c r="BK141" s="55"/>
      <c r="BL141" s="55"/>
      <c r="BM141" s="55"/>
      <c r="BN141" s="55"/>
      <c r="BO141" s="55"/>
      <c r="BP141" s="55"/>
      <c r="BQ141" s="55"/>
      <c r="BR141" s="55"/>
      <c r="BS141" s="55"/>
      <c r="BT141" s="55"/>
      <c r="BU141" s="55"/>
      <c r="BV141" s="55"/>
      <c r="BW141" s="55"/>
      <c r="BX141" s="55"/>
      <c r="BY141" s="55"/>
      <c r="BZ141" s="55"/>
      <c r="CA141" s="55"/>
      <c r="CB141" s="55"/>
      <c r="CC141" s="55"/>
      <c r="CD141" s="55"/>
      <c r="CE141" s="55"/>
      <c r="CF141" s="55"/>
      <c r="CG141" s="55"/>
      <c r="CH141" s="55"/>
      <c r="CI141" s="55"/>
      <c r="CJ141" s="55"/>
      <c r="CK141" s="55"/>
      <c r="CL141" s="55"/>
      <c r="CM141" s="55"/>
      <c r="CN141" s="55"/>
      <c r="CO141" s="55"/>
      <c r="CP141" s="55"/>
      <c r="CQ141" s="55"/>
      <c r="CR141" s="55"/>
      <c r="CS141" s="55"/>
      <c r="CT141" s="55"/>
      <c r="CU141" s="55"/>
      <c r="CV141" s="55"/>
      <c r="CW141" s="55"/>
      <c r="CX141" s="55"/>
      <c r="CY141" s="55"/>
      <c r="CZ141" s="55"/>
      <c r="DA141" s="55"/>
    </row>
    <row r="142" spans="1:105" s="59" customFormat="1" ht="37.5" customHeight="1" x14ac:dyDescent="0.2">
      <c r="A142" s="469" t="s">
        <v>0</v>
      </c>
      <c r="B142" s="470"/>
      <c r="C142" s="470"/>
      <c r="D142" s="470"/>
      <c r="E142" s="470"/>
      <c r="F142" s="470"/>
      <c r="G142" s="471"/>
      <c r="H142" s="469" t="s">
        <v>50</v>
      </c>
      <c r="I142" s="470"/>
      <c r="J142" s="470"/>
      <c r="K142" s="470"/>
      <c r="L142" s="470"/>
      <c r="M142" s="470"/>
      <c r="N142" s="470"/>
      <c r="O142" s="470"/>
      <c r="P142" s="470"/>
      <c r="Q142" s="470"/>
      <c r="R142" s="470"/>
      <c r="S142" s="470"/>
      <c r="T142" s="470"/>
      <c r="U142" s="470"/>
      <c r="V142" s="470"/>
      <c r="W142" s="470"/>
      <c r="X142" s="470"/>
      <c r="Y142" s="470"/>
      <c r="Z142" s="470"/>
      <c r="AA142" s="470"/>
      <c r="AB142" s="470"/>
      <c r="AC142" s="470"/>
      <c r="AD142" s="470"/>
      <c r="AE142" s="470"/>
      <c r="AF142" s="470"/>
      <c r="AG142" s="470"/>
      <c r="AH142" s="470"/>
      <c r="AI142" s="470"/>
      <c r="AJ142" s="470"/>
      <c r="AK142" s="470"/>
      <c r="AL142" s="470"/>
      <c r="AM142" s="470"/>
      <c r="AN142" s="470"/>
      <c r="AO142" s="471"/>
      <c r="AP142" s="469" t="s">
        <v>67</v>
      </c>
      <c r="AQ142" s="470"/>
      <c r="AR142" s="470"/>
      <c r="AS142" s="470"/>
      <c r="AT142" s="470"/>
      <c r="AU142" s="470"/>
      <c r="AV142" s="470"/>
      <c r="AW142" s="470"/>
      <c r="AX142" s="470"/>
      <c r="AY142" s="470"/>
      <c r="AZ142" s="470"/>
      <c r="BA142" s="470"/>
      <c r="BB142" s="470"/>
      <c r="BC142" s="470"/>
      <c r="BD142" s="470"/>
      <c r="BE142" s="471"/>
      <c r="BF142" s="469" t="s">
        <v>68</v>
      </c>
      <c r="BG142" s="470"/>
      <c r="BH142" s="470"/>
      <c r="BI142" s="470"/>
      <c r="BJ142" s="470"/>
      <c r="BK142" s="470"/>
      <c r="BL142" s="470"/>
      <c r="BM142" s="470"/>
      <c r="BN142" s="470"/>
      <c r="BO142" s="470"/>
      <c r="BP142" s="470"/>
      <c r="BQ142" s="470"/>
      <c r="BR142" s="470"/>
      <c r="BS142" s="470"/>
      <c r="BT142" s="470"/>
      <c r="BU142" s="471"/>
      <c r="BV142" s="469" t="s">
        <v>69</v>
      </c>
      <c r="BW142" s="470"/>
      <c r="BX142" s="470"/>
      <c r="BY142" s="470"/>
      <c r="BZ142" s="470"/>
      <c r="CA142" s="470"/>
      <c r="CB142" s="470"/>
      <c r="CC142" s="470"/>
      <c r="CD142" s="470"/>
      <c r="CE142" s="470"/>
      <c r="CF142" s="470"/>
      <c r="CG142" s="470"/>
      <c r="CH142" s="470"/>
      <c r="CI142" s="470"/>
      <c r="CJ142" s="470"/>
      <c r="CK142" s="471"/>
      <c r="CL142" s="469" t="s">
        <v>17</v>
      </c>
      <c r="CM142" s="470"/>
      <c r="CN142" s="470"/>
      <c r="CO142" s="470"/>
      <c r="CP142" s="470"/>
      <c r="CQ142" s="470"/>
      <c r="CR142" s="470"/>
      <c r="CS142" s="470"/>
      <c r="CT142" s="470"/>
      <c r="CU142" s="470"/>
      <c r="CV142" s="470"/>
      <c r="CW142" s="470"/>
      <c r="CX142" s="470"/>
      <c r="CY142" s="470"/>
      <c r="CZ142" s="470"/>
      <c r="DA142" s="471"/>
    </row>
    <row r="143" spans="1:105" s="59" customFormat="1" ht="10.5" customHeight="1" x14ac:dyDescent="0.2">
      <c r="A143" s="472">
        <v>1</v>
      </c>
      <c r="B143" s="472"/>
      <c r="C143" s="472"/>
      <c r="D143" s="472"/>
      <c r="E143" s="472"/>
      <c r="F143" s="472"/>
      <c r="G143" s="472"/>
      <c r="H143" s="472">
        <v>2</v>
      </c>
      <c r="I143" s="472"/>
      <c r="J143" s="472"/>
      <c r="K143" s="472"/>
      <c r="L143" s="472"/>
      <c r="M143" s="472"/>
      <c r="N143" s="472"/>
      <c r="O143" s="472"/>
      <c r="P143" s="472"/>
      <c r="Q143" s="472"/>
      <c r="R143" s="472"/>
      <c r="S143" s="472"/>
      <c r="T143" s="472"/>
      <c r="U143" s="472"/>
      <c r="V143" s="472"/>
      <c r="W143" s="472"/>
      <c r="X143" s="472"/>
      <c r="Y143" s="472"/>
      <c r="Z143" s="472"/>
      <c r="AA143" s="472"/>
      <c r="AB143" s="472"/>
      <c r="AC143" s="472"/>
      <c r="AD143" s="472"/>
      <c r="AE143" s="472"/>
      <c r="AF143" s="472"/>
      <c r="AG143" s="472"/>
      <c r="AH143" s="472"/>
      <c r="AI143" s="472"/>
      <c r="AJ143" s="472"/>
      <c r="AK143" s="472"/>
      <c r="AL143" s="472"/>
      <c r="AM143" s="472"/>
      <c r="AN143" s="472"/>
      <c r="AO143" s="472"/>
      <c r="AP143" s="472">
        <v>3</v>
      </c>
      <c r="AQ143" s="472"/>
      <c r="AR143" s="472"/>
      <c r="AS143" s="472"/>
      <c r="AT143" s="472"/>
      <c r="AU143" s="472"/>
      <c r="AV143" s="472"/>
      <c r="AW143" s="472"/>
      <c r="AX143" s="472"/>
      <c r="AY143" s="472"/>
      <c r="AZ143" s="472"/>
      <c r="BA143" s="472"/>
      <c r="BB143" s="472"/>
      <c r="BC143" s="472"/>
      <c r="BD143" s="472"/>
      <c r="BE143" s="472"/>
      <c r="BF143" s="472">
        <v>4</v>
      </c>
      <c r="BG143" s="472"/>
      <c r="BH143" s="472"/>
      <c r="BI143" s="472"/>
      <c r="BJ143" s="472"/>
      <c r="BK143" s="472"/>
      <c r="BL143" s="472"/>
      <c r="BM143" s="472"/>
      <c r="BN143" s="472"/>
      <c r="BO143" s="472"/>
      <c r="BP143" s="472"/>
      <c r="BQ143" s="472"/>
      <c r="BR143" s="472"/>
      <c r="BS143" s="472"/>
      <c r="BT143" s="472"/>
      <c r="BU143" s="472"/>
      <c r="BV143" s="472">
        <v>5</v>
      </c>
      <c r="BW143" s="472"/>
      <c r="BX143" s="472"/>
      <c r="BY143" s="472"/>
      <c r="BZ143" s="472"/>
      <c r="CA143" s="472"/>
      <c r="CB143" s="472"/>
      <c r="CC143" s="472"/>
      <c r="CD143" s="472"/>
      <c r="CE143" s="472"/>
      <c r="CF143" s="472"/>
      <c r="CG143" s="472"/>
      <c r="CH143" s="472"/>
      <c r="CI143" s="472"/>
      <c r="CJ143" s="472"/>
      <c r="CK143" s="472"/>
      <c r="CL143" s="408">
        <v>6</v>
      </c>
      <c r="CM143" s="409"/>
      <c r="CN143" s="409"/>
      <c r="CO143" s="409"/>
      <c r="CP143" s="409"/>
      <c r="CQ143" s="409"/>
      <c r="CR143" s="409"/>
      <c r="CS143" s="409"/>
      <c r="CT143" s="409"/>
      <c r="CU143" s="409"/>
      <c r="CV143" s="409"/>
      <c r="CW143" s="409"/>
      <c r="CX143" s="409"/>
      <c r="CY143" s="409"/>
      <c r="CZ143" s="409"/>
      <c r="DA143" s="410"/>
    </row>
    <row r="144" spans="1:105" s="59" customFormat="1" ht="10.5" customHeight="1" x14ac:dyDescent="0.2">
      <c r="A144" s="530" t="s">
        <v>26</v>
      </c>
      <c r="B144" s="531"/>
      <c r="C144" s="531"/>
      <c r="D144" s="531"/>
      <c r="E144" s="531"/>
      <c r="F144" s="531"/>
      <c r="G144" s="532"/>
      <c r="H144" s="533" t="s">
        <v>111</v>
      </c>
      <c r="I144" s="534"/>
      <c r="J144" s="534"/>
      <c r="K144" s="534"/>
      <c r="L144" s="534"/>
      <c r="M144" s="534"/>
      <c r="N144" s="534"/>
      <c r="O144" s="534"/>
      <c r="P144" s="534"/>
      <c r="Q144" s="534"/>
      <c r="R144" s="534"/>
      <c r="S144" s="534"/>
      <c r="T144" s="534"/>
      <c r="U144" s="534"/>
      <c r="V144" s="534"/>
      <c r="W144" s="534"/>
      <c r="X144" s="534"/>
      <c r="Y144" s="534"/>
      <c r="Z144" s="534"/>
      <c r="AA144" s="534"/>
      <c r="AB144" s="534"/>
      <c r="AC144" s="534"/>
      <c r="AD144" s="534"/>
      <c r="AE144" s="534"/>
      <c r="AF144" s="534"/>
      <c r="AG144" s="534"/>
      <c r="AH144" s="534"/>
      <c r="AI144" s="534"/>
      <c r="AJ144" s="534"/>
      <c r="AK144" s="534"/>
      <c r="AL144" s="534"/>
      <c r="AM144" s="534"/>
      <c r="AN144" s="534"/>
      <c r="AO144" s="535"/>
      <c r="AP144" s="527">
        <f>SUM(AP146:BE148)</f>
        <v>3513</v>
      </c>
      <c r="AQ144" s="528"/>
      <c r="AR144" s="528"/>
      <c r="AS144" s="528"/>
      <c r="AT144" s="528"/>
      <c r="AU144" s="528"/>
      <c r="AV144" s="528"/>
      <c r="AW144" s="528"/>
      <c r="AX144" s="528"/>
      <c r="AY144" s="528"/>
      <c r="AZ144" s="528"/>
      <c r="BA144" s="528"/>
      <c r="BB144" s="528"/>
      <c r="BC144" s="528"/>
      <c r="BD144" s="528"/>
      <c r="BE144" s="529"/>
      <c r="BF144" s="478" t="s">
        <v>113</v>
      </c>
      <c r="BG144" s="479"/>
      <c r="BH144" s="479"/>
      <c r="BI144" s="479"/>
      <c r="BJ144" s="479"/>
      <c r="BK144" s="479"/>
      <c r="BL144" s="479"/>
      <c r="BM144" s="479"/>
      <c r="BN144" s="479"/>
      <c r="BO144" s="479"/>
      <c r="BP144" s="479"/>
      <c r="BQ144" s="479"/>
      <c r="BR144" s="479"/>
      <c r="BS144" s="479"/>
      <c r="BT144" s="479"/>
      <c r="BU144" s="480"/>
      <c r="BV144" s="478" t="s">
        <v>113</v>
      </c>
      <c r="BW144" s="479"/>
      <c r="BX144" s="479"/>
      <c r="BY144" s="479"/>
      <c r="BZ144" s="479"/>
      <c r="CA144" s="479"/>
      <c r="CB144" s="479"/>
      <c r="CC144" s="479"/>
      <c r="CD144" s="479"/>
      <c r="CE144" s="479"/>
      <c r="CF144" s="479"/>
      <c r="CG144" s="479"/>
      <c r="CH144" s="479"/>
      <c r="CI144" s="479"/>
      <c r="CJ144" s="479"/>
      <c r="CK144" s="480"/>
      <c r="CL144" s="481">
        <f>SUM(CL146:DA148)</f>
        <v>117650.00000000001</v>
      </c>
      <c r="CM144" s="482"/>
      <c r="CN144" s="482"/>
      <c r="CO144" s="482"/>
      <c r="CP144" s="482"/>
      <c r="CQ144" s="482"/>
      <c r="CR144" s="482"/>
      <c r="CS144" s="482"/>
      <c r="CT144" s="482"/>
      <c r="CU144" s="482"/>
      <c r="CV144" s="482"/>
      <c r="CW144" s="482"/>
      <c r="CX144" s="482"/>
      <c r="CY144" s="482"/>
      <c r="CZ144" s="482"/>
      <c r="DA144" s="483"/>
    </row>
    <row r="145" spans="1:128" ht="13.5" customHeight="1" x14ac:dyDescent="0.25">
      <c r="A145" s="490"/>
      <c r="B145" s="491"/>
      <c r="C145" s="491"/>
      <c r="D145" s="491"/>
      <c r="E145" s="491"/>
      <c r="F145" s="491"/>
      <c r="G145" s="492"/>
      <c r="H145" s="533" t="s">
        <v>98</v>
      </c>
      <c r="I145" s="534"/>
      <c r="J145" s="534"/>
      <c r="K145" s="534"/>
      <c r="L145" s="534"/>
      <c r="M145" s="534"/>
      <c r="N145" s="534"/>
      <c r="O145" s="534"/>
      <c r="P145" s="534"/>
      <c r="Q145" s="534"/>
      <c r="R145" s="534"/>
      <c r="S145" s="534"/>
      <c r="T145" s="534"/>
      <c r="U145" s="534"/>
      <c r="V145" s="534"/>
      <c r="W145" s="534"/>
      <c r="X145" s="534"/>
      <c r="Y145" s="534"/>
      <c r="Z145" s="534"/>
      <c r="AA145" s="534"/>
      <c r="AB145" s="534"/>
      <c r="AC145" s="534"/>
      <c r="AD145" s="534"/>
      <c r="AE145" s="534"/>
      <c r="AF145" s="534"/>
      <c r="AG145" s="534"/>
      <c r="AH145" s="534"/>
      <c r="AI145" s="534"/>
      <c r="AJ145" s="534"/>
      <c r="AK145" s="534"/>
      <c r="AL145" s="534"/>
      <c r="AM145" s="534"/>
      <c r="AN145" s="534"/>
      <c r="AO145" s="535"/>
      <c r="AP145" s="484"/>
      <c r="AQ145" s="485"/>
      <c r="AR145" s="485"/>
      <c r="AS145" s="485"/>
      <c r="AT145" s="485"/>
      <c r="AU145" s="485"/>
      <c r="AV145" s="485"/>
      <c r="AW145" s="485"/>
      <c r="AX145" s="485"/>
      <c r="AY145" s="485"/>
      <c r="AZ145" s="485"/>
      <c r="BA145" s="485"/>
      <c r="BB145" s="485"/>
      <c r="BC145" s="485"/>
      <c r="BD145" s="485"/>
      <c r="BE145" s="486"/>
      <c r="BF145" s="484"/>
      <c r="BG145" s="485"/>
      <c r="BH145" s="485"/>
      <c r="BI145" s="485"/>
      <c r="BJ145" s="485"/>
      <c r="BK145" s="485"/>
      <c r="BL145" s="485"/>
      <c r="BM145" s="485"/>
      <c r="BN145" s="485"/>
      <c r="BO145" s="485"/>
      <c r="BP145" s="485"/>
      <c r="BQ145" s="485"/>
      <c r="BR145" s="485"/>
      <c r="BS145" s="485"/>
      <c r="BT145" s="485"/>
      <c r="BU145" s="486"/>
      <c r="BV145" s="484"/>
      <c r="BW145" s="485"/>
      <c r="BX145" s="485"/>
      <c r="BY145" s="485"/>
      <c r="BZ145" s="485"/>
      <c r="CA145" s="485"/>
      <c r="CB145" s="485"/>
      <c r="CC145" s="485"/>
      <c r="CD145" s="485"/>
      <c r="CE145" s="485"/>
      <c r="CF145" s="485"/>
      <c r="CG145" s="485"/>
      <c r="CH145" s="485"/>
      <c r="CI145" s="485"/>
      <c r="CJ145" s="485"/>
      <c r="CK145" s="486"/>
      <c r="CL145" s="487"/>
      <c r="CM145" s="488"/>
      <c r="CN145" s="488"/>
      <c r="CO145" s="488"/>
      <c r="CP145" s="488"/>
      <c r="CQ145" s="488"/>
      <c r="CR145" s="488"/>
      <c r="CS145" s="488"/>
      <c r="CT145" s="488"/>
      <c r="CU145" s="488"/>
      <c r="CV145" s="488"/>
      <c r="CW145" s="488"/>
      <c r="CX145" s="488"/>
      <c r="CY145" s="488"/>
      <c r="CZ145" s="488"/>
      <c r="DA145" s="489"/>
    </row>
    <row r="146" spans="1:128" s="56" customFormat="1" ht="14.25" x14ac:dyDescent="0.2">
      <c r="A146" s="490" t="s">
        <v>27</v>
      </c>
      <c r="B146" s="491"/>
      <c r="C146" s="491"/>
      <c r="D146" s="491"/>
      <c r="E146" s="491"/>
      <c r="F146" s="491"/>
      <c r="G146" s="492"/>
      <c r="H146" s="516" t="s">
        <v>695</v>
      </c>
      <c r="I146" s="517"/>
      <c r="J146" s="517"/>
      <c r="K146" s="517"/>
      <c r="L146" s="517"/>
      <c r="M146" s="517"/>
      <c r="N146" s="517"/>
      <c r="O146" s="517"/>
      <c r="P146" s="517"/>
      <c r="Q146" s="517"/>
      <c r="R146" s="517"/>
      <c r="S146" s="517"/>
      <c r="T146" s="517"/>
      <c r="U146" s="517"/>
      <c r="V146" s="517"/>
      <c r="W146" s="517"/>
      <c r="X146" s="517"/>
      <c r="Y146" s="517"/>
      <c r="Z146" s="517"/>
      <c r="AA146" s="517"/>
      <c r="AB146" s="517"/>
      <c r="AC146" s="517"/>
      <c r="AD146" s="517"/>
      <c r="AE146" s="517"/>
      <c r="AF146" s="517"/>
      <c r="AG146" s="517"/>
      <c r="AH146" s="517"/>
      <c r="AI146" s="517"/>
      <c r="AJ146" s="517"/>
      <c r="AK146" s="517"/>
      <c r="AL146" s="517"/>
      <c r="AM146" s="517"/>
      <c r="AN146" s="517"/>
      <c r="AO146" s="518"/>
      <c r="AP146" s="521">
        <v>2063</v>
      </c>
      <c r="AQ146" s="522"/>
      <c r="AR146" s="522"/>
      <c r="AS146" s="522"/>
      <c r="AT146" s="522"/>
      <c r="AU146" s="522"/>
      <c r="AV146" s="522"/>
      <c r="AW146" s="522"/>
      <c r="AX146" s="522"/>
      <c r="AY146" s="522"/>
      <c r="AZ146" s="522"/>
      <c r="BA146" s="522"/>
      <c r="BB146" s="522"/>
      <c r="BC146" s="522"/>
      <c r="BD146" s="522"/>
      <c r="BE146" s="523"/>
      <c r="BF146" s="524">
        <v>33.49</v>
      </c>
      <c r="BG146" s="525"/>
      <c r="BH146" s="525"/>
      <c r="BI146" s="525"/>
      <c r="BJ146" s="525"/>
      <c r="BK146" s="525"/>
      <c r="BL146" s="525"/>
      <c r="BM146" s="525"/>
      <c r="BN146" s="525"/>
      <c r="BO146" s="525"/>
      <c r="BP146" s="525"/>
      <c r="BQ146" s="525"/>
      <c r="BR146" s="525"/>
      <c r="BS146" s="525"/>
      <c r="BT146" s="525"/>
      <c r="BU146" s="526"/>
      <c r="BV146" s="484"/>
      <c r="BW146" s="485"/>
      <c r="BX146" s="485"/>
      <c r="BY146" s="485"/>
      <c r="BZ146" s="485"/>
      <c r="CA146" s="485"/>
      <c r="CB146" s="485"/>
      <c r="CC146" s="485"/>
      <c r="CD146" s="485"/>
      <c r="CE146" s="485"/>
      <c r="CF146" s="485"/>
      <c r="CG146" s="485"/>
      <c r="CH146" s="485"/>
      <c r="CI146" s="485"/>
      <c r="CJ146" s="485"/>
      <c r="CK146" s="486"/>
      <c r="CL146" s="487">
        <f>AP146*BF146-0.37</f>
        <v>69089.500000000015</v>
      </c>
      <c r="CM146" s="488"/>
      <c r="CN146" s="488"/>
      <c r="CO146" s="488"/>
      <c r="CP146" s="488"/>
      <c r="CQ146" s="488"/>
      <c r="CR146" s="488"/>
      <c r="CS146" s="488"/>
      <c r="CT146" s="488"/>
      <c r="CU146" s="488"/>
      <c r="CV146" s="488"/>
      <c r="CW146" s="488"/>
      <c r="CX146" s="488"/>
      <c r="CY146" s="488"/>
      <c r="CZ146" s="488"/>
      <c r="DA146" s="489"/>
    </row>
    <row r="147" spans="1:128" ht="12.75" customHeight="1" x14ac:dyDescent="0.25">
      <c r="A147" s="490" t="s">
        <v>28</v>
      </c>
      <c r="B147" s="491"/>
      <c r="C147" s="491"/>
      <c r="D147" s="491"/>
      <c r="E147" s="491"/>
      <c r="F147" s="491"/>
      <c r="G147" s="492"/>
      <c r="H147" s="516" t="s">
        <v>696</v>
      </c>
      <c r="I147" s="517"/>
      <c r="J147" s="517"/>
      <c r="K147" s="517"/>
      <c r="L147" s="517"/>
      <c r="M147" s="517"/>
      <c r="N147" s="517"/>
      <c r="O147" s="517"/>
      <c r="P147" s="517"/>
      <c r="Q147" s="517"/>
      <c r="R147" s="517"/>
      <c r="S147" s="517"/>
      <c r="T147" s="517"/>
      <c r="U147" s="517"/>
      <c r="V147" s="517"/>
      <c r="W147" s="517"/>
      <c r="X147" s="517"/>
      <c r="Y147" s="517"/>
      <c r="Z147" s="517"/>
      <c r="AA147" s="517"/>
      <c r="AB147" s="517"/>
      <c r="AC147" s="517"/>
      <c r="AD147" s="517"/>
      <c r="AE147" s="517"/>
      <c r="AF147" s="517"/>
      <c r="AG147" s="517"/>
      <c r="AH147" s="517"/>
      <c r="AI147" s="517"/>
      <c r="AJ147" s="517"/>
      <c r="AK147" s="517"/>
      <c r="AL147" s="517"/>
      <c r="AM147" s="517"/>
      <c r="AN147" s="517"/>
      <c r="AO147" s="518"/>
      <c r="AP147" s="521">
        <v>1100</v>
      </c>
      <c r="AQ147" s="522"/>
      <c r="AR147" s="522"/>
      <c r="AS147" s="522"/>
      <c r="AT147" s="522"/>
      <c r="AU147" s="522"/>
      <c r="AV147" s="522"/>
      <c r="AW147" s="522"/>
      <c r="AX147" s="522"/>
      <c r="AY147" s="522"/>
      <c r="AZ147" s="522"/>
      <c r="BA147" s="522"/>
      <c r="BB147" s="522"/>
      <c r="BC147" s="522"/>
      <c r="BD147" s="522"/>
      <c r="BE147" s="523"/>
      <c r="BF147" s="524">
        <v>33.49</v>
      </c>
      <c r="BG147" s="525"/>
      <c r="BH147" s="525"/>
      <c r="BI147" s="525"/>
      <c r="BJ147" s="525"/>
      <c r="BK147" s="525"/>
      <c r="BL147" s="525"/>
      <c r="BM147" s="525"/>
      <c r="BN147" s="525"/>
      <c r="BO147" s="525"/>
      <c r="BP147" s="525"/>
      <c r="BQ147" s="525"/>
      <c r="BR147" s="525"/>
      <c r="BS147" s="525"/>
      <c r="BT147" s="525"/>
      <c r="BU147" s="526"/>
      <c r="BV147" s="484"/>
      <c r="BW147" s="485"/>
      <c r="BX147" s="485"/>
      <c r="BY147" s="485"/>
      <c r="BZ147" s="485"/>
      <c r="CA147" s="485"/>
      <c r="CB147" s="485"/>
      <c r="CC147" s="485"/>
      <c r="CD147" s="485"/>
      <c r="CE147" s="485"/>
      <c r="CF147" s="485"/>
      <c r="CG147" s="485"/>
      <c r="CH147" s="485"/>
      <c r="CI147" s="485"/>
      <c r="CJ147" s="485"/>
      <c r="CK147" s="486"/>
      <c r="CL147" s="487">
        <f>AP147*BF147</f>
        <v>36839</v>
      </c>
      <c r="CM147" s="488"/>
      <c r="CN147" s="488"/>
      <c r="CO147" s="488"/>
      <c r="CP147" s="488"/>
      <c r="CQ147" s="488"/>
      <c r="CR147" s="488"/>
      <c r="CS147" s="488"/>
      <c r="CT147" s="488"/>
      <c r="CU147" s="488"/>
      <c r="CV147" s="488"/>
      <c r="CW147" s="488"/>
      <c r="CX147" s="488"/>
      <c r="CY147" s="488"/>
      <c r="CZ147" s="488"/>
      <c r="DA147" s="489"/>
    </row>
    <row r="148" spans="1:128" s="57" customFormat="1" ht="14.25" customHeight="1" x14ac:dyDescent="0.2">
      <c r="A148" s="490" t="s">
        <v>29</v>
      </c>
      <c r="B148" s="491"/>
      <c r="C148" s="491"/>
      <c r="D148" s="491"/>
      <c r="E148" s="491"/>
      <c r="F148" s="491"/>
      <c r="G148" s="492"/>
      <c r="H148" s="516" t="s">
        <v>697</v>
      </c>
      <c r="I148" s="517"/>
      <c r="J148" s="517"/>
      <c r="K148" s="517"/>
      <c r="L148" s="517"/>
      <c r="M148" s="517"/>
      <c r="N148" s="517"/>
      <c r="O148" s="517"/>
      <c r="P148" s="517"/>
      <c r="Q148" s="517"/>
      <c r="R148" s="517"/>
      <c r="S148" s="517"/>
      <c r="T148" s="517"/>
      <c r="U148" s="517"/>
      <c r="V148" s="517"/>
      <c r="W148" s="517"/>
      <c r="X148" s="517"/>
      <c r="Y148" s="517"/>
      <c r="Z148" s="517"/>
      <c r="AA148" s="517"/>
      <c r="AB148" s="517"/>
      <c r="AC148" s="517"/>
      <c r="AD148" s="517"/>
      <c r="AE148" s="517"/>
      <c r="AF148" s="517"/>
      <c r="AG148" s="517"/>
      <c r="AH148" s="517"/>
      <c r="AI148" s="517"/>
      <c r="AJ148" s="517"/>
      <c r="AK148" s="517"/>
      <c r="AL148" s="517"/>
      <c r="AM148" s="517"/>
      <c r="AN148" s="517"/>
      <c r="AO148" s="518"/>
      <c r="AP148" s="521">
        <v>350</v>
      </c>
      <c r="AQ148" s="522"/>
      <c r="AR148" s="522"/>
      <c r="AS148" s="522"/>
      <c r="AT148" s="522"/>
      <c r="AU148" s="522"/>
      <c r="AV148" s="522"/>
      <c r="AW148" s="522"/>
      <c r="AX148" s="522"/>
      <c r="AY148" s="522"/>
      <c r="AZ148" s="522"/>
      <c r="BA148" s="522"/>
      <c r="BB148" s="522"/>
      <c r="BC148" s="522"/>
      <c r="BD148" s="522"/>
      <c r="BE148" s="523"/>
      <c r="BF148" s="524">
        <v>33.49</v>
      </c>
      <c r="BG148" s="525"/>
      <c r="BH148" s="525"/>
      <c r="BI148" s="525"/>
      <c r="BJ148" s="525"/>
      <c r="BK148" s="525"/>
      <c r="BL148" s="525"/>
      <c r="BM148" s="525"/>
      <c r="BN148" s="525"/>
      <c r="BO148" s="525"/>
      <c r="BP148" s="525"/>
      <c r="BQ148" s="525"/>
      <c r="BR148" s="525"/>
      <c r="BS148" s="525"/>
      <c r="BT148" s="525"/>
      <c r="BU148" s="526"/>
      <c r="BV148" s="603"/>
      <c r="BW148" s="604"/>
      <c r="BX148" s="604"/>
      <c r="BY148" s="604"/>
      <c r="BZ148" s="604"/>
      <c r="CA148" s="604"/>
      <c r="CB148" s="604"/>
      <c r="CC148" s="604"/>
      <c r="CD148" s="604"/>
      <c r="CE148" s="604"/>
      <c r="CF148" s="604"/>
      <c r="CG148" s="604"/>
      <c r="CH148" s="604"/>
      <c r="CI148" s="604"/>
      <c r="CJ148" s="604"/>
      <c r="CK148" s="605"/>
      <c r="CL148" s="487">
        <f>AP148*BF148</f>
        <v>11721.5</v>
      </c>
      <c r="CM148" s="488"/>
      <c r="CN148" s="488"/>
      <c r="CO148" s="488"/>
      <c r="CP148" s="488"/>
      <c r="CQ148" s="488"/>
      <c r="CR148" s="488"/>
      <c r="CS148" s="488"/>
      <c r="CT148" s="488"/>
      <c r="CU148" s="488"/>
      <c r="CV148" s="488"/>
      <c r="CW148" s="488"/>
      <c r="CX148" s="488"/>
      <c r="CY148" s="488"/>
      <c r="CZ148" s="488"/>
      <c r="DA148" s="489"/>
    </row>
    <row r="149" spans="1:128" s="58" customFormat="1" ht="12.75" x14ac:dyDescent="0.2">
      <c r="A149" s="530" t="s">
        <v>30</v>
      </c>
      <c r="B149" s="531"/>
      <c r="C149" s="531"/>
      <c r="D149" s="531"/>
      <c r="E149" s="531"/>
      <c r="F149" s="531"/>
      <c r="G149" s="532"/>
      <c r="H149" s="533" t="s">
        <v>112</v>
      </c>
      <c r="I149" s="534"/>
      <c r="J149" s="534"/>
      <c r="K149" s="534"/>
      <c r="L149" s="534"/>
      <c r="M149" s="534"/>
      <c r="N149" s="534"/>
      <c r="O149" s="534"/>
      <c r="P149" s="534"/>
      <c r="Q149" s="534"/>
      <c r="R149" s="534"/>
      <c r="S149" s="534"/>
      <c r="T149" s="534"/>
      <c r="U149" s="534"/>
      <c r="V149" s="534"/>
      <c r="W149" s="534"/>
      <c r="X149" s="534"/>
      <c r="Y149" s="534"/>
      <c r="Z149" s="534"/>
      <c r="AA149" s="534"/>
      <c r="AB149" s="534"/>
      <c r="AC149" s="534"/>
      <c r="AD149" s="534"/>
      <c r="AE149" s="534"/>
      <c r="AF149" s="534"/>
      <c r="AG149" s="534"/>
      <c r="AH149" s="534"/>
      <c r="AI149" s="534"/>
      <c r="AJ149" s="534"/>
      <c r="AK149" s="534"/>
      <c r="AL149" s="534"/>
      <c r="AM149" s="534"/>
      <c r="AN149" s="534"/>
      <c r="AO149" s="535"/>
      <c r="AP149" s="527">
        <f>SUM(AP151:BD153)</f>
        <v>2959</v>
      </c>
      <c r="AQ149" s="528"/>
      <c r="AR149" s="528"/>
      <c r="AS149" s="528"/>
      <c r="AT149" s="528"/>
      <c r="AU149" s="528"/>
      <c r="AV149" s="528"/>
      <c r="AW149" s="528"/>
      <c r="AX149" s="528"/>
      <c r="AY149" s="528"/>
      <c r="AZ149" s="528"/>
      <c r="BA149" s="528"/>
      <c r="BB149" s="528"/>
      <c r="BC149" s="528"/>
      <c r="BD149" s="528"/>
      <c r="BE149" s="529"/>
      <c r="BF149" s="478" t="s">
        <v>113</v>
      </c>
      <c r="BG149" s="479"/>
      <c r="BH149" s="479"/>
      <c r="BI149" s="479"/>
      <c r="BJ149" s="479"/>
      <c r="BK149" s="479"/>
      <c r="BL149" s="479"/>
      <c r="BM149" s="479"/>
      <c r="BN149" s="479"/>
      <c r="BO149" s="479"/>
      <c r="BP149" s="479"/>
      <c r="BQ149" s="479"/>
      <c r="BR149" s="479"/>
      <c r="BS149" s="479"/>
      <c r="BT149" s="479"/>
      <c r="BU149" s="480"/>
      <c r="BV149" s="478" t="s">
        <v>113</v>
      </c>
      <c r="BW149" s="479"/>
      <c r="BX149" s="479"/>
      <c r="BY149" s="479"/>
      <c r="BZ149" s="479"/>
      <c r="CA149" s="479"/>
      <c r="CB149" s="479"/>
      <c r="CC149" s="479"/>
      <c r="CD149" s="479"/>
      <c r="CE149" s="479"/>
      <c r="CF149" s="479"/>
      <c r="CG149" s="479"/>
      <c r="CH149" s="479"/>
      <c r="CI149" s="479"/>
      <c r="CJ149" s="479"/>
      <c r="CK149" s="480"/>
      <c r="CL149" s="596">
        <f>SUM(CL151:DA153)</f>
        <v>117650</v>
      </c>
      <c r="CM149" s="597"/>
      <c r="CN149" s="597"/>
      <c r="CO149" s="597"/>
      <c r="CP149" s="597"/>
      <c r="CQ149" s="597"/>
      <c r="CR149" s="597"/>
      <c r="CS149" s="597"/>
      <c r="CT149" s="597"/>
      <c r="CU149" s="597"/>
      <c r="CV149" s="597"/>
      <c r="CW149" s="597"/>
      <c r="CX149" s="597"/>
      <c r="CY149" s="597"/>
      <c r="CZ149" s="597"/>
      <c r="DA149" s="598"/>
    </row>
    <row r="150" spans="1:128" s="59" customFormat="1" ht="15" customHeight="1" x14ac:dyDescent="0.2">
      <c r="A150" s="490"/>
      <c r="B150" s="491"/>
      <c r="C150" s="491"/>
      <c r="D150" s="491"/>
      <c r="E150" s="491"/>
      <c r="F150" s="491"/>
      <c r="G150" s="492"/>
      <c r="H150" s="533" t="s">
        <v>98</v>
      </c>
      <c r="I150" s="534"/>
      <c r="J150" s="534"/>
      <c r="K150" s="534"/>
      <c r="L150" s="534"/>
      <c r="M150" s="534"/>
      <c r="N150" s="534"/>
      <c r="O150" s="534"/>
      <c r="P150" s="534"/>
      <c r="Q150" s="534"/>
      <c r="R150" s="534"/>
      <c r="S150" s="534"/>
      <c r="T150" s="534"/>
      <c r="U150" s="534"/>
      <c r="V150" s="534"/>
      <c r="W150" s="534"/>
      <c r="X150" s="534"/>
      <c r="Y150" s="534"/>
      <c r="Z150" s="534"/>
      <c r="AA150" s="534"/>
      <c r="AB150" s="534"/>
      <c r="AC150" s="534"/>
      <c r="AD150" s="534"/>
      <c r="AE150" s="534"/>
      <c r="AF150" s="534"/>
      <c r="AG150" s="534"/>
      <c r="AH150" s="534"/>
      <c r="AI150" s="534"/>
      <c r="AJ150" s="534"/>
      <c r="AK150" s="534"/>
      <c r="AL150" s="534"/>
      <c r="AM150" s="534"/>
      <c r="AN150" s="534"/>
      <c r="AO150" s="535"/>
      <c r="AP150" s="484"/>
      <c r="AQ150" s="485"/>
      <c r="AR150" s="485"/>
      <c r="AS150" s="485"/>
      <c r="AT150" s="485"/>
      <c r="AU150" s="485"/>
      <c r="AV150" s="485"/>
      <c r="AW150" s="485"/>
      <c r="AX150" s="485"/>
      <c r="AY150" s="485"/>
      <c r="AZ150" s="485"/>
      <c r="BA150" s="485"/>
      <c r="BB150" s="485"/>
      <c r="BC150" s="485"/>
      <c r="BD150" s="485"/>
      <c r="BE150" s="486"/>
      <c r="BF150" s="484"/>
      <c r="BG150" s="485"/>
      <c r="BH150" s="485"/>
      <c r="BI150" s="485"/>
      <c r="BJ150" s="485"/>
      <c r="BK150" s="485"/>
      <c r="BL150" s="485"/>
      <c r="BM150" s="485"/>
      <c r="BN150" s="485"/>
      <c r="BO150" s="485"/>
      <c r="BP150" s="485"/>
      <c r="BQ150" s="485"/>
      <c r="BR150" s="485"/>
      <c r="BS150" s="485"/>
      <c r="BT150" s="485"/>
      <c r="BU150" s="486"/>
      <c r="BV150" s="484"/>
      <c r="BW150" s="485"/>
      <c r="BX150" s="485"/>
      <c r="BY150" s="485"/>
      <c r="BZ150" s="485"/>
      <c r="CA150" s="485"/>
      <c r="CB150" s="485"/>
      <c r="CC150" s="485"/>
      <c r="CD150" s="485"/>
      <c r="CE150" s="485"/>
      <c r="CF150" s="485"/>
      <c r="CG150" s="485"/>
      <c r="CH150" s="485"/>
      <c r="CI150" s="485"/>
      <c r="CJ150" s="485"/>
      <c r="CK150" s="486"/>
      <c r="CL150" s="487"/>
      <c r="CM150" s="488"/>
      <c r="CN150" s="488"/>
      <c r="CO150" s="488"/>
      <c r="CP150" s="488"/>
      <c r="CQ150" s="488"/>
      <c r="CR150" s="488"/>
      <c r="CS150" s="488"/>
      <c r="CT150" s="488"/>
      <c r="CU150" s="488"/>
      <c r="CV150" s="488"/>
      <c r="CW150" s="488"/>
      <c r="CX150" s="488"/>
      <c r="CY150" s="488"/>
      <c r="CZ150" s="488"/>
      <c r="DA150" s="489"/>
    </row>
    <row r="151" spans="1:128" s="59" customFormat="1" ht="15" customHeight="1" x14ac:dyDescent="0.2">
      <c r="A151" s="490" t="s">
        <v>31</v>
      </c>
      <c r="B151" s="491"/>
      <c r="C151" s="491"/>
      <c r="D151" s="491"/>
      <c r="E151" s="491"/>
      <c r="F151" s="491"/>
      <c r="G151" s="492"/>
      <c r="H151" s="516" t="s">
        <v>695</v>
      </c>
      <c r="I151" s="517"/>
      <c r="J151" s="517"/>
      <c r="K151" s="517"/>
      <c r="L151" s="517"/>
      <c r="M151" s="517"/>
      <c r="N151" s="517"/>
      <c r="O151" s="517"/>
      <c r="P151" s="517"/>
      <c r="Q151" s="517"/>
      <c r="R151" s="517"/>
      <c r="S151" s="517"/>
      <c r="T151" s="517"/>
      <c r="U151" s="517"/>
      <c r="V151" s="517"/>
      <c r="W151" s="517"/>
      <c r="X151" s="517"/>
      <c r="Y151" s="517"/>
      <c r="Z151" s="517"/>
      <c r="AA151" s="517"/>
      <c r="AB151" s="517"/>
      <c r="AC151" s="517"/>
      <c r="AD151" s="517"/>
      <c r="AE151" s="517"/>
      <c r="AF151" s="517"/>
      <c r="AG151" s="517"/>
      <c r="AH151" s="517"/>
      <c r="AI151" s="517"/>
      <c r="AJ151" s="517"/>
      <c r="AK151" s="517"/>
      <c r="AL151" s="517"/>
      <c r="AM151" s="517"/>
      <c r="AN151" s="517"/>
      <c r="AO151" s="518"/>
      <c r="AP151" s="521">
        <v>1800</v>
      </c>
      <c r="AQ151" s="522"/>
      <c r="AR151" s="522"/>
      <c r="AS151" s="522"/>
      <c r="AT151" s="522"/>
      <c r="AU151" s="522"/>
      <c r="AV151" s="522"/>
      <c r="AW151" s="522"/>
      <c r="AX151" s="522"/>
      <c r="AY151" s="522"/>
      <c r="AZ151" s="522"/>
      <c r="BA151" s="522"/>
      <c r="BB151" s="522"/>
      <c r="BC151" s="522"/>
      <c r="BD151" s="522"/>
      <c r="BE151" s="523"/>
      <c r="BF151" s="524">
        <v>39.76</v>
      </c>
      <c r="BG151" s="525"/>
      <c r="BH151" s="525"/>
      <c r="BI151" s="525"/>
      <c r="BJ151" s="525"/>
      <c r="BK151" s="525"/>
      <c r="BL151" s="525"/>
      <c r="BM151" s="525"/>
      <c r="BN151" s="525"/>
      <c r="BO151" s="525"/>
      <c r="BP151" s="525"/>
      <c r="BQ151" s="525"/>
      <c r="BR151" s="525"/>
      <c r="BS151" s="525"/>
      <c r="BT151" s="525"/>
      <c r="BU151" s="526"/>
      <c r="BV151" s="484"/>
      <c r="BW151" s="485"/>
      <c r="BX151" s="485"/>
      <c r="BY151" s="485"/>
      <c r="BZ151" s="485"/>
      <c r="CA151" s="485"/>
      <c r="CB151" s="485"/>
      <c r="CC151" s="485"/>
      <c r="CD151" s="485"/>
      <c r="CE151" s="485"/>
      <c r="CF151" s="485"/>
      <c r="CG151" s="485"/>
      <c r="CH151" s="485"/>
      <c r="CI151" s="485"/>
      <c r="CJ151" s="485"/>
      <c r="CK151" s="486"/>
      <c r="CL151" s="487">
        <f>AP151*BF151</f>
        <v>71568</v>
      </c>
      <c r="CM151" s="488"/>
      <c r="CN151" s="488"/>
      <c r="CO151" s="488"/>
      <c r="CP151" s="488"/>
      <c r="CQ151" s="488"/>
      <c r="CR151" s="488"/>
      <c r="CS151" s="488"/>
      <c r="CT151" s="488"/>
      <c r="CU151" s="488"/>
      <c r="CV151" s="488"/>
      <c r="CW151" s="488"/>
      <c r="CX151" s="488"/>
      <c r="CY151" s="488"/>
      <c r="CZ151" s="488"/>
      <c r="DA151" s="489"/>
    </row>
    <row r="152" spans="1:128" s="59" customFormat="1" ht="15" customHeight="1" x14ac:dyDescent="0.2">
      <c r="A152" s="490" t="s">
        <v>32</v>
      </c>
      <c r="B152" s="491"/>
      <c r="C152" s="491"/>
      <c r="D152" s="491"/>
      <c r="E152" s="491"/>
      <c r="F152" s="491"/>
      <c r="G152" s="492"/>
      <c r="H152" s="516" t="s">
        <v>696</v>
      </c>
      <c r="I152" s="517"/>
      <c r="J152" s="517"/>
      <c r="K152" s="517"/>
      <c r="L152" s="517"/>
      <c r="M152" s="517"/>
      <c r="N152" s="517"/>
      <c r="O152" s="517"/>
      <c r="P152" s="517"/>
      <c r="Q152" s="517"/>
      <c r="R152" s="517"/>
      <c r="S152" s="517"/>
      <c r="T152" s="517"/>
      <c r="U152" s="517"/>
      <c r="V152" s="517"/>
      <c r="W152" s="517"/>
      <c r="X152" s="517"/>
      <c r="Y152" s="517"/>
      <c r="Z152" s="517"/>
      <c r="AA152" s="517"/>
      <c r="AB152" s="517"/>
      <c r="AC152" s="517"/>
      <c r="AD152" s="517"/>
      <c r="AE152" s="517"/>
      <c r="AF152" s="517"/>
      <c r="AG152" s="517"/>
      <c r="AH152" s="517"/>
      <c r="AI152" s="517"/>
      <c r="AJ152" s="517"/>
      <c r="AK152" s="517"/>
      <c r="AL152" s="517"/>
      <c r="AM152" s="517"/>
      <c r="AN152" s="517"/>
      <c r="AO152" s="518"/>
      <c r="AP152" s="521">
        <v>950</v>
      </c>
      <c r="AQ152" s="522"/>
      <c r="AR152" s="522"/>
      <c r="AS152" s="522"/>
      <c r="AT152" s="522"/>
      <c r="AU152" s="522"/>
      <c r="AV152" s="522"/>
      <c r="AW152" s="522"/>
      <c r="AX152" s="522"/>
      <c r="AY152" s="522"/>
      <c r="AZ152" s="522"/>
      <c r="BA152" s="522"/>
      <c r="BB152" s="522"/>
      <c r="BC152" s="522"/>
      <c r="BD152" s="522"/>
      <c r="BE152" s="523"/>
      <c r="BF152" s="524">
        <v>39.76</v>
      </c>
      <c r="BG152" s="525"/>
      <c r="BH152" s="525"/>
      <c r="BI152" s="525"/>
      <c r="BJ152" s="525"/>
      <c r="BK152" s="525"/>
      <c r="BL152" s="525"/>
      <c r="BM152" s="525"/>
      <c r="BN152" s="525"/>
      <c r="BO152" s="525"/>
      <c r="BP152" s="525"/>
      <c r="BQ152" s="525"/>
      <c r="BR152" s="525"/>
      <c r="BS152" s="525"/>
      <c r="BT152" s="525"/>
      <c r="BU152" s="526"/>
      <c r="BV152" s="484"/>
      <c r="BW152" s="485"/>
      <c r="BX152" s="485"/>
      <c r="BY152" s="485"/>
      <c r="BZ152" s="485"/>
      <c r="CA152" s="485"/>
      <c r="CB152" s="485"/>
      <c r="CC152" s="485"/>
      <c r="CD152" s="485"/>
      <c r="CE152" s="485"/>
      <c r="CF152" s="485"/>
      <c r="CG152" s="485"/>
      <c r="CH152" s="485"/>
      <c r="CI152" s="485"/>
      <c r="CJ152" s="485"/>
      <c r="CK152" s="486"/>
      <c r="CL152" s="487">
        <f>AP152*BF152</f>
        <v>37772</v>
      </c>
      <c r="CM152" s="488"/>
      <c r="CN152" s="488"/>
      <c r="CO152" s="488"/>
      <c r="CP152" s="488"/>
      <c r="CQ152" s="488"/>
      <c r="CR152" s="488"/>
      <c r="CS152" s="488"/>
      <c r="CT152" s="488"/>
      <c r="CU152" s="488"/>
      <c r="CV152" s="488"/>
      <c r="CW152" s="488"/>
      <c r="CX152" s="488"/>
      <c r="CY152" s="488"/>
      <c r="CZ152" s="488"/>
      <c r="DA152" s="489"/>
    </row>
    <row r="153" spans="1:128" ht="12.75" customHeight="1" x14ac:dyDescent="0.25">
      <c r="A153" s="490" t="s">
        <v>33</v>
      </c>
      <c r="B153" s="491"/>
      <c r="C153" s="491"/>
      <c r="D153" s="491"/>
      <c r="E153" s="491"/>
      <c r="F153" s="491"/>
      <c r="G153" s="492"/>
      <c r="H153" s="516" t="s">
        <v>697</v>
      </c>
      <c r="I153" s="517"/>
      <c r="J153" s="517"/>
      <c r="K153" s="517"/>
      <c r="L153" s="517"/>
      <c r="M153" s="517"/>
      <c r="N153" s="517"/>
      <c r="O153" s="517"/>
      <c r="P153" s="517"/>
      <c r="Q153" s="517"/>
      <c r="R153" s="517"/>
      <c r="S153" s="517"/>
      <c r="T153" s="517"/>
      <c r="U153" s="517"/>
      <c r="V153" s="517"/>
      <c r="W153" s="517"/>
      <c r="X153" s="517"/>
      <c r="Y153" s="517"/>
      <c r="Z153" s="517"/>
      <c r="AA153" s="517"/>
      <c r="AB153" s="517"/>
      <c r="AC153" s="517"/>
      <c r="AD153" s="517"/>
      <c r="AE153" s="517"/>
      <c r="AF153" s="517"/>
      <c r="AG153" s="517"/>
      <c r="AH153" s="517"/>
      <c r="AI153" s="517"/>
      <c r="AJ153" s="517"/>
      <c r="AK153" s="517"/>
      <c r="AL153" s="517"/>
      <c r="AM153" s="517"/>
      <c r="AN153" s="517"/>
      <c r="AO153" s="518"/>
      <c r="AP153" s="521">
        <v>209</v>
      </c>
      <c r="AQ153" s="522"/>
      <c r="AR153" s="522"/>
      <c r="AS153" s="522"/>
      <c r="AT153" s="522"/>
      <c r="AU153" s="522"/>
      <c r="AV153" s="522"/>
      <c r="AW153" s="522"/>
      <c r="AX153" s="522"/>
      <c r="AY153" s="522"/>
      <c r="AZ153" s="522"/>
      <c r="BA153" s="522"/>
      <c r="BB153" s="522"/>
      <c r="BC153" s="522"/>
      <c r="BD153" s="522"/>
      <c r="BE153" s="523"/>
      <c r="BF153" s="524">
        <v>39.76</v>
      </c>
      <c r="BG153" s="525"/>
      <c r="BH153" s="525"/>
      <c r="BI153" s="525"/>
      <c r="BJ153" s="525"/>
      <c r="BK153" s="525"/>
      <c r="BL153" s="525"/>
      <c r="BM153" s="525"/>
      <c r="BN153" s="525"/>
      <c r="BO153" s="525"/>
      <c r="BP153" s="525"/>
      <c r="BQ153" s="525"/>
      <c r="BR153" s="525"/>
      <c r="BS153" s="525"/>
      <c r="BT153" s="525"/>
      <c r="BU153" s="526"/>
      <c r="BV153" s="603"/>
      <c r="BW153" s="604"/>
      <c r="BX153" s="604"/>
      <c r="BY153" s="604"/>
      <c r="BZ153" s="604"/>
      <c r="CA153" s="604"/>
      <c r="CB153" s="604"/>
      <c r="CC153" s="604"/>
      <c r="CD153" s="604"/>
      <c r="CE153" s="604"/>
      <c r="CF153" s="604"/>
      <c r="CG153" s="604"/>
      <c r="CH153" s="604"/>
      <c r="CI153" s="604"/>
      <c r="CJ153" s="604"/>
      <c r="CK153" s="605"/>
      <c r="CL153" s="487">
        <f>AP153*BF153+0.16</f>
        <v>8310</v>
      </c>
      <c r="CM153" s="488"/>
      <c r="CN153" s="488"/>
      <c r="CO153" s="488"/>
      <c r="CP153" s="488"/>
      <c r="CQ153" s="488"/>
      <c r="CR153" s="488"/>
      <c r="CS153" s="488"/>
      <c r="CT153" s="488"/>
      <c r="CU153" s="488"/>
      <c r="CV153" s="488"/>
      <c r="CW153" s="488"/>
      <c r="CX153" s="488"/>
      <c r="CY153" s="488"/>
      <c r="CZ153" s="488"/>
      <c r="DA153" s="489"/>
    </row>
    <row r="154" spans="1:128" s="56" customFormat="1" ht="23.25" customHeight="1" x14ac:dyDescent="0.2">
      <c r="A154" s="530" t="s">
        <v>36</v>
      </c>
      <c r="B154" s="531"/>
      <c r="C154" s="531"/>
      <c r="D154" s="531"/>
      <c r="E154" s="531"/>
      <c r="F154" s="531"/>
      <c r="G154" s="532"/>
      <c r="H154" s="533" t="s">
        <v>154</v>
      </c>
      <c r="I154" s="534"/>
      <c r="J154" s="534"/>
      <c r="K154" s="534"/>
      <c r="L154" s="534"/>
      <c r="M154" s="534"/>
      <c r="N154" s="534"/>
      <c r="O154" s="534"/>
      <c r="P154" s="534"/>
      <c r="Q154" s="534"/>
      <c r="R154" s="534"/>
      <c r="S154" s="534"/>
      <c r="T154" s="534"/>
      <c r="U154" s="534"/>
      <c r="V154" s="534"/>
      <c r="W154" s="534"/>
      <c r="X154" s="534"/>
      <c r="Y154" s="534"/>
      <c r="Z154" s="534"/>
      <c r="AA154" s="534"/>
      <c r="AB154" s="534"/>
      <c r="AC154" s="534"/>
      <c r="AD154" s="534"/>
      <c r="AE154" s="534"/>
      <c r="AF154" s="534"/>
      <c r="AG154" s="534"/>
      <c r="AH154" s="534"/>
      <c r="AI154" s="534"/>
      <c r="AJ154" s="534"/>
      <c r="AK154" s="534"/>
      <c r="AL154" s="534"/>
      <c r="AM154" s="534"/>
      <c r="AN154" s="534"/>
      <c r="AO154" s="535"/>
      <c r="AP154" s="527">
        <f>SUM(AP156:BE158)</f>
        <v>79.7</v>
      </c>
      <c r="AQ154" s="528"/>
      <c r="AR154" s="528"/>
      <c r="AS154" s="528"/>
      <c r="AT154" s="528"/>
      <c r="AU154" s="528"/>
      <c r="AV154" s="528"/>
      <c r="AW154" s="528"/>
      <c r="AX154" s="528"/>
      <c r="AY154" s="528"/>
      <c r="AZ154" s="528"/>
      <c r="BA154" s="528"/>
      <c r="BB154" s="528"/>
      <c r="BC154" s="528"/>
      <c r="BD154" s="528"/>
      <c r="BE154" s="529"/>
      <c r="BF154" s="478" t="s">
        <v>113</v>
      </c>
      <c r="BG154" s="479"/>
      <c r="BH154" s="479"/>
      <c r="BI154" s="479"/>
      <c r="BJ154" s="479"/>
      <c r="BK154" s="479"/>
      <c r="BL154" s="479"/>
      <c r="BM154" s="479"/>
      <c r="BN154" s="479"/>
      <c r="BO154" s="479"/>
      <c r="BP154" s="479"/>
      <c r="BQ154" s="479"/>
      <c r="BR154" s="479"/>
      <c r="BS154" s="479"/>
      <c r="BT154" s="479"/>
      <c r="BU154" s="480"/>
      <c r="BV154" s="478" t="s">
        <v>113</v>
      </c>
      <c r="BW154" s="479"/>
      <c r="BX154" s="479"/>
      <c r="BY154" s="479"/>
      <c r="BZ154" s="479"/>
      <c r="CA154" s="479"/>
      <c r="CB154" s="479"/>
      <c r="CC154" s="479"/>
      <c r="CD154" s="479"/>
      <c r="CE154" s="479"/>
      <c r="CF154" s="479"/>
      <c r="CG154" s="479"/>
      <c r="CH154" s="479"/>
      <c r="CI154" s="479"/>
      <c r="CJ154" s="479"/>
      <c r="CK154" s="480"/>
      <c r="CL154" s="481">
        <f>SUM(CL156:DA157)</f>
        <v>42999.994999999995</v>
      </c>
      <c r="CM154" s="482"/>
      <c r="CN154" s="482"/>
      <c r="CO154" s="482"/>
      <c r="CP154" s="482"/>
      <c r="CQ154" s="482"/>
      <c r="CR154" s="482"/>
      <c r="CS154" s="482"/>
      <c r="CT154" s="482"/>
      <c r="CU154" s="482"/>
      <c r="CV154" s="482"/>
      <c r="CW154" s="482"/>
      <c r="CX154" s="482"/>
      <c r="CY154" s="482"/>
      <c r="CZ154" s="482"/>
      <c r="DA154" s="483"/>
    </row>
    <row r="155" spans="1:128" ht="15" customHeight="1" x14ac:dyDescent="0.25">
      <c r="A155" s="490"/>
      <c r="B155" s="491"/>
      <c r="C155" s="491"/>
      <c r="D155" s="491"/>
      <c r="E155" s="491"/>
      <c r="F155" s="491"/>
      <c r="G155" s="492"/>
      <c r="H155" s="533" t="s">
        <v>155</v>
      </c>
      <c r="I155" s="534"/>
      <c r="J155" s="534"/>
      <c r="K155" s="534"/>
      <c r="L155" s="534"/>
      <c r="M155" s="534"/>
      <c r="N155" s="534"/>
      <c r="O155" s="534"/>
      <c r="P155" s="534"/>
      <c r="Q155" s="534"/>
      <c r="R155" s="534"/>
      <c r="S155" s="534"/>
      <c r="T155" s="534"/>
      <c r="U155" s="534"/>
      <c r="V155" s="534"/>
      <c r="W155" s="534"/>
      <c r="X155" s="534"/>
      <c r="Y155" s="534"/>
      <c r="Z155" s="534"/>
      <c r="AA155" s="534"/>
      <c r="AB155" s="534"/>
      <c r="AC155" s="534"/>
      <c r="AD155" s="534"/>
      <c r="AE155" s="534"/>
      <c r="AF155" s="534"/>
      <c r="AG155" s="534"/>
      <c r="AH155" s="534"/>
      <c r="AI155" s="534"/>
      <c r="AJ155" s="534"/>
      <c r="AK155" s="534"/>
      <c r="AL155" s="534"/>
      <c r="AM155" s="534"/>
      <c r="AN155" s="534"/>
      <c r="AO155" s="535"/>
      <c r="AP155" s="484"/>
      <c r="AQ155" s="485"/>
      <c r="AR155" s="485"/>
      <c r="AS155" s="485"/>
      <c r="AT155" s="485"/>
      <c r="AU155" s="485"/>
      <c r="AV155" s="485"/>
      <c r="AW155" s="485"/>
      <c r="AX155" s="485"/>
      <c r="AY155" s="485"/>
      <c r="AZ155" s="485"/>
      <c r="BA155" s="485"/>
      <c r="BB155" s="485"/>
      <c r="BC155" s="485"/>
      <c r="BD155" s="485"/>
      <c r="BE155" s="486"/>
      <c r="BF155" s="484"/>
      <c r="BG155" s="485"/>
      <c r="BH155" s="485"/>
      <c r="BI155" s="485"/>
      <c r="BJ155" s="485"/>
      <c r="BK155" s="485"/>
      <c r="BL155" s="485"/>
      <c r="BM155" s="485"/>
      <c r="BN155" s="485"/>
      <c r="BO155" s="485"/>
      <c r="BP155" s="485"/>
      <c r="BQ155" s="485"/>
      <c r="BR155" s="485"/>
      <c r="BS155" s="485"/>
      <c r="BT155" s="485"/>
      <c r="BU155" s="486"/>
      <c r="BV155" s="484"/>
      <c r="BW155" s="485"/>
      <c r="BX155" s="485"/>
      <c r="BY155" s="485"/>
      <c r="BZ155" s="485"/>
      <c r="CA155" s="485"/>
      <c r="CB155" s="485"/>
      <c r="CC155" s="485"/>
      <c r="CD155" s="485"/>
      <c r="CE155" s="485"/>
      <c r="CF155" s="485"/>
      <c r="CG155" s="485"/>
      <c r="CH155" s="485"/>
      <c r="CI155" s="485"/>
      <c r="CJ155" s="485"/>
      <c r="CK155" s="486"/>
      <c r="CL155" s="487"/>
      <c r="CM155" s="488"/>
      <c r="CN155" s="488"/>
      <c r="CO155" s="488"/>
      <c r="CP155" s="488"/>
      <c r="CQ155" s="488"/>
      <c r="CR155" s="488"/>
      <c r="CS155" s="488"/>
      <c r="CT155" s="488"/>
      <c r="CU155" s="488"/>
      <c r="CV155" s="488"/>
      <c r="CW155" s="488"/>
      <c r="CX155" s="488"/>
      <c r="CY155" s="488"/>
      <c r="CZ155" s="488"/>
      <c r="DA155" s="489"/>
    </row>
    <row r="156" spans="1:128" s="57" customFormat="1" ht="15" customHeight="1" x14ac:dyDescent="0.2">
      <c r="A156" s="490"/>
      <c r="B156" s="491"/>
      <c r="C156" s="491"/>
      <c r="D156" s="491"/>
      <c r="E156" s="491"/>
      <c r="F156" s="491"/>
      <c r="G156" s="492"/>
      <c r="H156" s="516" t="s">
        <v>698</v>
      </c>
      <c r="I156" s="517"/>
      <c r="J156" s="517"/>
      <c r="K156" s="517"/>
      <c r="L156" s="517"/>
      <c r="M156" s="517"/>
      <c r="N156" s="517"/>
      <c r="O156" s="517"/>
      <c r="P156" s="517"/>
      <c r="Q156" s="517"/>
      <c r="R156" s="517"/>
      <c r="S156" s="517"/>
      <c r="T156" s="517"/>
      <c r="U156" s="517"/>
      <c r="V156" s="517"/>
      <c r="W156" s="517"/>
      <c r="X156" s="517"/>
      <c r="Y156" s="517"/>
      <c r="Z156" s="517"/>
      <c r="AA156" s="517"/>
      <c r="AB156" s="517"/>
      <c r="AC156" s="517"/>
      <c r="AD156" s="517"/>
      <c r="AE156" s="517"/>
      <c r="AF156" s="517"/>
      <c r="AG156" s="517"/>
      <c r="AH156" s="517"/>
      <c r="AI156" s="517"/>
      <c r="AJ156" s="517"/>
      <c r="AK156" s="517"/>
      <c r="AL156" s="517"/>
      <c r="AM156" s="517"/>
      <c r="AN156" s="517"/>
      <c r="AO156" s="518"/>
      <c r="AP156" s="484">
        <v>79.7</v>
      </c>
      <c r="AQ156" s="485"/>
      <c r="AR156" s="485"/>
      <c r="AS156" s="485"/>
      <c r="AT156" s="485"/>
      <c r="AU156" s="485"/>
      <c r="AV156" s="485"/>
      <c r="AW156" s="485"/>
      <c r="AX156" s="485"/>
      <c r="AY156" s="485"/>
      <c r="AZ156" s="485"/>
      <c r="BA156" s="485"/>
      <c r="BB156" s="485"/>
      <c r="BC156" s="485"/>
      <c r="BD156" s="485"/>
      <c r="BE156" s="486"/>
      <c r="BF156" s="484">
        <v>539.54999999999995</v>
      </c>
      <c r="BG156" s="485"/>
      <c r="BH156" s="485"/>
      <c r="BI156" s="485"/>
      <c r="BJ156" s="485"/>
      <c r="BK156" s="485"/>
      <c r="BL156" s="485"/>
      <c r="BM156" s="485"/>
      <c r="BN156" s="485"/>
      <c r="BO156" s="485"/>
      <c r="BP156" s="485"/>
      <c r="BQ156" s="485"/>
      <c r="BR156" s="485"/>
      <c r="BS156" s="485"/>
      <c r="BT156" s="485"/>
      <c r="BU156" s="486"/>
      <c r="BV156" s="484"/>
      <c r="BW156" s="485"/>
      <c r="BX156" s="485"/>
      <c r="BY156" s="485"/>
      <c r="BZ156" s="485"/>
      <c r="CA156" s="485"/>
      <c r="CB156" s="485"/>
      <c r="CC156" s="485"/>
      <c r="CD156" s="485"/>
      <c r="CE156" s="485"/>
      <c r="CF156" s="485"/>
      <c r="CG156" s="485"/>
      <c r="CH156" s="485"/>
      <c r="CI156" s="485"/>
      <c r="CJ156" s="485"/>
      <c r="CK156" s="486"/>
      <c r="CL156" s="487">
        <f>AP156*BF156-2.14</f>
        <v>42999.994999999995</v>
      </c>
      <c r="CM156" s="488"/>
      <c r="CN156" s="488"/>
      <c r="CO156" s="488"/>
      <c r="CP156" s="488"/>
      <c r="CQ156" s="488"/>
      <c r="CR156" s="488"/>
      <c r="CS156" s="488"/>
      <c r="CT156" s="488"/>
      <c r="CU156" s="488"/>
      <c r="CV156" s="488"/>
      <c r="CW156" s="488"/>
      <c r="CX156" s="488"/>
      <c r="CY156" s="488"/>
      <c r="CZ156" s="488"/>
      <c r="DA156" s="489"/>
    </row>
    <row r="157" spans="1:128" s="58" customFormat="1" ht="12.75" x14ac:dyDescent="0.2">
      <c r="A157" s="411"/>
      <c r="B157" s="411"/>
      <c r="C157" s="411"/>
      <c r="D157" s="411"/>
      <c r="E157" s="411"/>
      <c r="F157" s="411"/>
      <c r="G157" s="411"/>
      <c r="H157" s="418"/>
      <c r="I157" s="418"/>
      <c r="J157" s="418"/>
      <c r="K157" s="418"/>
      <c r="L157" s="418"/>
      <c r="M157" s="418"/>
      <c r="N157" s="418"/>
      <c r="O157" s="418"/>
      <c r="P157" s="418"/>
      <c r="Q157" s="418"/>
      <c r="R157" s="418"/>
      <c r="S157" s="418"/>
      <c r="T157" s="418"/>
      <c r="U157" s="418"/>
      <c r="V157" s="418"/>
      <c r="W157" s="418"/>
      <c r="X157" s="418"/>
      <c r="Y157" s="418"/>
      <c r="Z157" s="418"/>
      <c r="AA157" s="418"/>
      <c r="AB157" s="418"/>
      <c r="AC157" s="418"/>
      <c r="AD157" s="418"/>
      <c r="AE157" s="418"/>
      <c r="AF157" s="418"/>
      <c r="AG157" s="418"/>
      <c r="AH157" s="418"/>
      <c r="AI157" s="418"/>
      <c r="AJ157" s="418"/>
      <c r="AK157" s="418"/>
      <c r="AL157" s="418"/>
      <c r="AM157" s="418"/>
      <c r="AN157" s="418"/>
      <c r="AO157" s="418"/>
      <c r="AP157" s="404"/>
      <c r="AQ157" s="404"/>
      <c r="AR157" s="404"/>
      <c r="AS157" s="404"/>
      <c r="AT157" s="404"/>
      <c r="AU157" s="404"/>
      <c r="AV157" s="404"/>
      <c r="AW157" s="404"/>
      <c r="AX157" s="404"/>
      <c r="AY157" s="404"/>
      <c r="AZ157" s="404"/>
      <c r="BA157" s="404"/>
      <c r="BB157" s="404"/>
      <c r="BC157" s="404"/>
      <c r="BD157" s="404"/>
      <c r="BE157" s="404"/>
      <c r="BF157" s="404"/>
      <c r="BG157" s="404"/>
      <c r="BH157" s="404"/>
      <c r="BI157" s="404"/>
      <c r="BJ157" s="404"/>
      <c r="BK157" s="404"/>
      <c r="BL157" s="404"/>
      <c r="BM157" s="404"/>
      <c r="BN157" s="404"/>
      <c r="BO157" s="404"/>
      <c r="BP157" s="404"/>
      <c r="BQ157" s="404"/>
      <c r="BR157" s="404"/>
      <c r="BS157" s="404"/>
      <c r="BT157" s="404"/>
      <c r="BU157" s="404"/>
      <c r="BV157" s="404"/>
      <c r="BW157" s="404"/>
      <c r="BX157" s="404"/>
      <c r="BY157" s="404"/>
      <c r="BZ157" s="404"/>
      <c r="CA157" s="404"/>
      <c r="CB157" s="404"/>
      <c r="CC157" s="404"/>
      <c r="CD157" s="404"/>
      <c r="CE157" s="404"/>
      <c r="CF157" s="404"/>
      <c r="CG157" s="404"/>
      <c r="CH157" s="404"/>
      <c r="CI157" s="404"/>
      <c r="CJ157" s="404"/>
      <c r="CK157" s="404"/>
      <c r="CL157" s="419"/>
      <c r="CM157" s="420"/>
      <c r="CN157" s="420"/>
      <c r="CO157" s="420"/>
      <c r="CP157" s="420"/>
      <c r="CQ157" s="420"/>
      <c r="CR157" s="420"/>
      <c r="CS157" s="420"/>
      <c r="CT157" s="420"/>
      <c r="CU157" s="420"/>
      <c r="CV157" s="420"/>
      <c r="CW157" s="420"/>
      <c r="CX157" s="420"/>
      <c r="CY157" s="420"/>
      <c r="CZ157" s="420"/>
      <c r="DA157" s="421"/>
    </row>
    <row r="158" spans="1:128" s="59" customFormat="1" ht="15" customHeight="1" x14ac:dyDescent="0.2">
      <c r="A158" s="530" t="s">
        <v>99</v>
      </c>
      <c r="B158" s="531"/>
      <c r="C158" s="531"/>
      <c r="D158" s="531"/>
      <c r="E158" s="531"/>
      <c r="F158" s="531"/>
      <c r="G158" s="532"/>
      <c r="H158" s="610" t="s">
        <v>141</v>
      </c>
      <c r="I158" s="611"/>
      <c r="J158" s="611"/>
      <c r="K158" s="611"/>
      <c r="L158" s="611"/>
      <c r="M158" s="611"/>
      <c r="N158" s="611"/>
      <c r="O158" s="611"/>
      <c r="P158" s="611"/>
      <c r="Q158" s="611"/>
      <c r="R158" s="611"/>
      <c r="S158" s="611"/>
      <c r="T158" s="611"/>
      <c r="U158" s="611"/>
      <c r="V158" s="611"/>
      <c r="W158" s="611"/>
      <c r="X158" s="611"/>
      <c r="Y158" s="611"/>
      <c r="Z158" s="611"/>
      <c r="AA158" s="611"/>
      <c r="AB158" s="611"/>
      <c r="AC158" s="611"/>
      <c r="AD158" s="611"/>
      <c r="AE158" s="611"/>
      <c r="AF158" s="611"/>
      <c r="AG158" s="611"/>
      <c r="AH158" s="611"/>
      <c r="AI158" s="611"/>
      <c r="AJ158" s="611"/>
      <c r="AK158" s="611"/>
      <c r="AL158" s="611"/>
      <c r="AM158" s="611"/>
      <c r="AN158" s="611"/>
      <c r="AO158" s="612"/>
      <c r="AP158" s="510">
        <f>SUM(AP160:BE161)</f>
        <v>0</v>
      </c>
      <c r="AQ158" s="511"/>
      <c r="AR158" s="511"/>
      <c r="AS158" s="511"/>
      <c r="AT158" s="511"/>
      <c r="AU158" s="511"/>
      <c r="AV158" s="511"/>
      <c r="AW158" s="511"/>
      <c r="AX158" s="511"/>
      <c r="AY158" s="511"/>
      <c r="AZ158" s="511"/>
      <c r="BA158" s="511"/>
      <c r="BB158" s="511"/>
      <c r="BC158" s="511"/>
      <c r="BD158" s="511"/>
      <c r="BE158" s="512"/>
      <c r="BF158" s="507" t="s">
        <v>113</v>
      </c>
      <c r="BG158" s="508"/>
      <c r="BH158" s="508"/>
      <c r="BI158" s="508"/>
      <c r="BJ158" s="508"/>
      <c r="BK158" s="508"/>
      <c r="BL158" s="508"/>
      <c r="BM158" s="508"/>
      <c r="BN158" s="508"/>
      <c r="BO158" s="508"/>
      <c r="BP158" s="508"/>
      <c r="BQ158" s="508"/>
      <c r="BR158" s="508"/>
      <c r="BS158" s="508"/>
      <c r="BT158" s="508"/>
      <c r="BU158" s="509"/>
      <c r="BV158" s="507" t="s">
        <v>113</v>
      </c>
      <c r="BW158" s="508"/>
      <c r="BX158" s="508"/>
      <c r="BY158" s="508"/>
      <c r="BZ158" s="508"/>
      <c r="CA158" s="508"/>
      <c r="CB158" s="508"/>
      <c r="CC158" s="508"/>
      <c r="CD158" s="508"/>
      <c r="CE158" s="508"/>
      <c r="CF158" s="508"/>
      <c r="CG158" s="508"/>
      <c r="CH158" s="508"/>
      <c r="CI158" s="508"/>
      <c r="CJ158" s="508"/>
      <c r="CK158" s="509"/>
      <c r="CL158" s="405">
        <f>SUM(CL160)</f>
        <v>0</v>
      </c>
      <c r="CM158" s="406"/>
      <c r="CN158" s="406"/>
      <c r="CO158" s="406"/>
      <c r="CP158" s="406"/>
      <c r="CQ158" s="406"/>
      <c r="CR158" s="406"/>
      <c r="CS158" s="406"/>
      <c r="CT158" s="406"/>
      <c r="CU158" s="406"/>
      <c r="CV158" s="406"/>
      <c r="CW158" s="406"/>
      <c r="CX158" s="406"/>
      <c r="CY158" s="406"/>
      <c r="CZ158" s="406"/>
      <c r="DA158" s="407"/>
    </row>
    <row r="159" spans="1:128" s="59" customFormat="1" ht="15" customHeight="1" x14ac:dyDescent="0.2">
      <c r="A159" s="411"/>
      <c r="B159" s="411"/>
      <c r="C159" s="411"/>
      <c r="D159" s="411"/>
      <c r="E159" s="411"/>
      <c r="F159" s="411"/>
      <c r="G159" s="411"/>
      <c r="H159" s="435" t="s">
        <v>155</v>
      </c>
      <c r="I159" s="435"/>
      <c r="J159" s="435"/>
      <c r="K159" s="435"/>
      <c r="L159" s="435"/>
      <c r="M159" s="435"/>
      <c r="N159" s="435"/>
      <c r="O159" s="435"/>
      <c r="P159" s="435"/>
      <c r="Q159" s="435"/>
      <c r="R159" s="435"/>
      <c r="S159" s="435"/>
      <c r="T159" s="435"/>
      <c r="U159" s="435"/>
      <c r="V159" s="435"/>
      <c r="W159" s="435"/>
      <c r="X159" s="435"/>
      <c r="Y159" s="435"/>
      <c r="Z159" s="435"/>
      <c r="AA159" s="435"/>
      <c r="AB159" s="435"/>
      <c r="AC159" s="435"/>
      <c r="AD159" s="435"/>
      <c r="AE159" s="435"/>
      <c r="AF159" s="435"/>
      <c r="AG159" s="435"/>
      <c r="AH159" s="435"/>
      <c r="AI159" s="435"/>
      <c r="AJ159" s="435"/>
      <c r="AK159" s="435"/>
      <c r="AL159" s="435"/>
      <c r="AM159" s="435"/>
      <c r="AN159" s="435"/>
      <c r="AO159" s="435"/>
      <c r="AP159" s="404"/>
      <c r="AQ159" s="404"/>
      <c r="AR159" s="404"/>
      <c r="AS159" s="404"/>
      <c r="AT159" s="404"/>
      <c r="AU159" s="404"/>
      <c r="AV159" s="404"/>
      <c r="AW159" s="404"/>
      <c r="AX159" s="404"/>
      <c r="AY159" s="404"/>
      <c r="AZ159" s="404"/>
      <c r="BA159" s="404"/>
      <c r="BB159" s="404"/>
      <c r="BC159" s="404"/>
      <c r="BD159" s="404"/>
      <c r="BE159" s="404"/>
      <c r="BF159" s="404"/>
      <c r="BG159" s="404"/>
      <c r="BH159" s="404"/>
      <c r="BI159" s="404"/>
      <c r="BJ159" s="404"/>
      <c r="BK159" s="404"/>
      <c r="BL159" s="404"/>
      <c r="BM159" s="404"/>
      <c r="BN159" s="404"/>
      <c r="BO159" s="404"/>
      <c r="BP159" s="404"/>
      <c r="BQ159" s="404"/>
      <c r="BR159" s="404"/>
      <c r="BS159" s="404"/>
      <c r="BT159" s="404"/>
      <c r="BU159" s="404"/>
      <c r="BV159" s="404"/>
      <c r="BW159" s="404"/>
      <c r="BX159" s="404"/>
      <c r="BY159" s="404"/>
      <c r="BZ159" s="404"/>
      <c r="CA159" s="404"/>
      <c r="CB159" s="404"/>
      <c r="CC159" s="404"/>
      <c r="CD159" s="404"/>
      <c r="CE159" s="404"/>
      <c r="CF159" s="404"/>
      <c r="CG159" s="404"/>
      <c r="CH159" s="404"/>
      <c r="CI159" s="404"/>
      <c r="CJ159" s="404"/>
      <c r="CK159" s="404"/>
      <c r="CL159" s="419"/>
      <c r="CM159" s="420"/>
      <c r="CN159" s="420"/>
      <c r="CO159" s="420"/>
      <c r="CP159" s="420"/>
      <c r="CQ159" s="420"/>
      <c r="CR159" s="420"/>
      <c r="CS159" s="420"/>
      <c r="CT159" s="420"/>
      <c r="CU159" s="420"/>
      <c r="CV159" s="420"/>
      <c r="CW159" s="420"/>
      <c r="CX159" s="420"/>
      <c r="CY159" s="420"/>
      <c r="CZ159" s="420"/>
      <c r="DA159" s="421"/>
    </row>
    <row r="160" spans="1:128" s="59" customFormat="1" ht="13.5" customHeight="1" x14ac:dyDescent="0.2">
      <c r="A160" s="411"/>
      <c r="B160" s="411"/>
      <c r="C160" s="411"/>
      <c r="D160" s="411"/>
      <c r="E160" s="411"/>
      <c r="F160" s="411"/>
      <c r="G160" s="411"/>
      <c r="H160" s="418"/>
      <c r="I160" s="418"/>
      <c r="J160" s="418"/>
      <c r="K160" s="418"/>
      <c r="L160" s="418"/>
      <c r="M160" s="418"/>
      <c r="N160" s="418"/>
      <c r="O160" s="418"/>
      <c r="P160" s="418"/>
      <c r="Q160" s="418"/>
      <c r="R160" s="418"/>
      <c r="S160" s="418"/>
      <c r="T160" s="418"/>
      <c r="U160" s="418"/>
      <c r="V160" s="418"/>
      <c r="W160" s="418"/>
      <c r="X160" s="418"/>
      <c r="Y160" s="418"/>
      <c r="Z160" s="418"/>
      <c r="AA160" s="418"/>
      <c r="AB160" s="418"/>
      <c r="AC160" s="418"/>
      <c r="AD160" s="418"/>
      <c r="AE160" s="418"/>
      <c r="AF160" s="418"/>
      <c r="AG160" s="418"/>
      <c r="AH160" s="418"/>
      <c r="AI160" s="418"/>
      <c r="AJ160" s="418"/>
      <c r="AK160" s="418"/>
      <c r="AL160" s="418"/>
      <c r="AM160" s="418"/>
      <c r="AN160" s="418"/>
      <c r="AO160" s="418"/>
      <c r="AP160" s="404"/>
      <c r="AQ160" s="404"/>
      <c r="AR160" s="404"/>
      <c r="AS160" s="404"/>
      <c r="AT160" s="404"/>
      <c r="AU160" s="404"/>
      <c r="AV160" s="404"/>
      <c r="AW160" s="404"/>
      <c r="AX160" s="404"/>
      <c r="AY160" s="404"/>
      <c r="AZ160" s="404"/>
      <c r="BA160" s="404"/>
      <c r="BB160" s="404"/>
      <c r="BC160" s="404"/>
      <c r="BD160" s="404"/>
      <c r="BE160" s="404"/>
      <c r="BF160" s="404"/>
      <c r="BG160" s="404"/>
      <c r="BH160" s="404"/>
      <c r="BI160" s="404"/>
      <c r="BJ160" s="404"/>
      <c r="BK160" s="404"/>
      <c r="BL160" s="404"/>
      <c r="BM160" s="404"/>
      <c r="BN160" s="404"/>
      <c r="BO160" s="404"/>
      <c r="BP160" s="404"/>
      <c r="BQ160" s="404"/>
      <c r="BR160" s="404"/>
      <c r="BS160" s="404"/>
      <c r="BT160" s="404"/>
      <c r="BU160" s="404"/>
      <c r="BV160" s="404"/>
      <c r="BW160" s="404"/>
      <c r="BX160" s="404"/>
      <c r="BY160" s="404"/>
      <c r="BZ160" s="404"/>
      <c r="CA160" s="404"/>
      <c r="CB160" s="404"/>
      <c r="CC160" s="404"/>
      <c r="CD160" s="404"/>
      <c r="CE160" s="404"/>
      <c r="CF160" s="404"/>
      <c r="CG160" s="404"/>
      <c r="CH160" s="404"/>
      <c r="CI160" s="404"/>
      <c r="CJ160" s="404"/>
      <c r="CK160" s="404"/>
      <c r="CL160" s="419"/>
      <c r="CM160" s="420"/>
      <c r="CN160" s="420"/>
      <c r="CO160" s="420"/>
      <c r="CP160" s="420"/>
      <c r="CQ160" s="420"/>
      <c r="CR160" s="420"/>
      <c r="CS160" s="420"/>
      <c r="CT160" s="420"/>
      <c r="CU160" s="420"/>
      <c r="CV160" s="420"/>
      <c r="CW160" s="420"/>
      <c r="CX160" s="420"/>
      <c r="CY160" s="420"/>
      <c r="CZ160" s="420"/>
      <c r="DA160" s="421"/>
      <c r="DH160" s="64"/>
      <c r="DI160" s="65"/>
      <c r="DJ160" s="65"/>
      <c r="DK160" s="65"/>
      <c r="DL160" s="65"/>
      <c r="DM160" s="65"/>
      <c r="DN160" s="65"/>
      <c r="DO160" s="65"/>
      <c r="DP160" s="65"/>
      <c r="DQ160" s="65"/>
      <c r="DR160" s="65"/>
      <c r="DS160" s="65"/>
      <c r="DT160" s="65"/>
      <c r="DU160" s="65"/>
      <c r="DV160" s="65"/>
      <c r="DW160" s="65"/>
      <c r="DX160" s="65"/>
    </row>
    <row r="161" spans="1:105" s="59" customFormat="1" ht="15" customHeight="1" x14ac:dyDescent="0.2">
      <c r="A161" s="411"/>
      <c r="B161" s="411"/>
      <c r="C161" s="411"/>
      <c r="D161" s="411"/>
      <c r="E161" s="411"/>
      <c r="F161" s="411"/>
      <c r="G161" s="411"/>
      <c r="H161" s="609" t="s">
        <v>7</v>
      </c>
      <c r="I161" s="473"/>
      <c r="J161" s="473"/>
      <c r="K161" s="473"/>
      <c r="L161" s="473"/>
      <c r="M161" s="473"/>
      <c r="N161" s="473"/>
      <c r="O161" s="473"/>
      <c r="P161" s="473"/>
      <c r="Q161" s="473"/>
      <c r="R161" s="473"/>
      <c r="S161" s="473"/>
      <c r="T161" s="473"/>
      <c r="U161" s="473"/>
      <c r="V161" s="473"/>
      <c r="W161" s="473"/>
      <c r="X161" s="473"/>
      <c r="Y161" s="473"/>
      <c r="Z161" s="473"/>
      <c r="AA161" s="473"/>
      <c r="AB161" s="473"/>
      <c r="AC161" s="473"/>
      <c r="AD161" s="473"/>
      <c r="AE161" s="473"/>
      <c r="AF161" s="473"/>
      <c r="AG161" s="473"/>
      <c r="AH161" s="473"/>
      <c r="AI161" s="473"/>
      <c r="AJ161" s="473"/>
      <c r="AK161" s="473"/>
      <c r="AL161" s="473"/>
      <c r="AM161" s="473"/>
      <c r="AN161" s="473"/>
      <c r="AO161" s="474"/>
      <c r="AP161" s="404" t="s">
        <v>8</v>
      </c>
      <c r="AQ161" s="404"/>
      <c r="AR161" s="404"/>
      <c r="AS161" s="404"/>
      <c r="AT161" s="404"/>
      <c r="AU161" s="404"/>
      <c r="AV161" s="404"/>
      <c r="AW161" s="404"/>
      <c r="AX161" s="404"/>
      <c r="AY161" s="404"/>
      <c r="AZ161" s="404"/>
      <c r="BA161" s="404"/>
      <c r="BB161" s="404"/>
      <c r="BC161" s="404"/>
      <c r="BD161" s="404"/>
      <c r="BE161" s="404"/>
      <c r="BF161" s="404" t="s">
        <v>8</v>
      </c>
      <c r="BG161" s="404"/>
      <c r="BH161" s="404"/>
      <c r="BI161" s="404"/>
      <c r="BJ161" s="404"/>
      <c r="BK161" s="404"/>
      <c r="BL161" s="404"/>
      <c r="BM161" s="404"/>
      <c r="BN161" s="404"/>
      <c r="BO161" s="404"/>
      <c r="BP161" s="404"/>
      <c r="BQ161" s="404"/>
      <c r="BR161" s="404"/>
      <c r="BS161" s="404"/>
      <c r="BT161" s="404"/>
      <c r="BU161" s="404"/>
      <c r="BV161" s="404" t="s">
        <v>8</v>
      </c>
      <c r="BW161" s="404"/>
      <c r="BX161" s="404"/>
      <c r="BY161" s="404"/>
      <c r="BZ161" s="404"/>
      <c r="CA161" s="404"/>
      <c r="CB161" s="404"/>
      <c r="CC161" s="404"/>
      <c r="CD161" s="404"/>
      <c r="CE161" s="404"/>
      <c r="CF161" s="404"/>
      <c r="CG161" s="404"/>
      <c r="CH161" s="404"/>
      <c r="CI161" s="404"/>
      <c r="CJ161" s="404"/>
      <c r="CK161" s="404"/>
      <c r="CL161" s="405">
        <f>CL144+CL149+CL154</f>
        <v>278299.995</v>
      </c>
      <c r="CM161" s="406"/>
      <c r="CN161" s="406"/>
      <c r="CO161" s="406"/>
      <c r="CP161" s="406"/>
      <c r="CQ161" s="406"/>
      <c r="CR161" s="406"/>
      <c r="CS161" s="406"/>
      <c r="CT161" s="406"/>
      <c r="CU161" s="406"/>
      <c r="CV161" s="406"/>
      <c r="CW161" s="406"/>
      <c r="CX161" s="406"/>
      <c r="CY161" s="406"/>
      <c r="CZ161" s="406"/>
      <c r="DA161" s="407"/>
    </row>
    <row r="162" spans="1:105" s="59" customFormat="1" ht="10.5" customHeight="1" x14ac:dyDescent="0.25">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c r="BM162" s="2"/>
      <c r="BN162" s="2"/>
      <c r="BO162" s="2"/>
      <c r="BP162" s="2"/>
      <c r="BQ162" s="2"/>
      <c r="BR162" s="2"/>
      <c r="BS162" s="2"/>
      <c r="BT162" s="2"/>
      <c r="BU162" s="2"/>
      <c r="BV162" s="2"/>
      <c r="BW162" s="2"/>
      <c r="BX162" s="2"/>
      <c r="BY162" s="2"/>
      <c r="BZ162" s="2"/>
      <c r="CA162" s="2"/>
      <c r="CB162" s="2"/>
      <c r="CC162" s="2"/>
      <c r="CD162" s="2"/>
      <c r="CE162" s="2"/>
      <c r="CF162" s="2"/>
      <c r="CG162" s="2"/>
      <c r="CH162" s="2"/>
      <c r="CI162" s="2"/>
      <c r="CJ162" s="2"/>
      <c r="CK162" s="2"/>
      <c r="CL162" s="2"/>
      <c r="CM162" s="2"/>
      <c r="CN162" s="2"/>
      <c r="CO162" s="2"/>
      <c r="CP162" s="2"/>
      <c r="CQ162" s="2"/>
      <c r="CR162" s="2"/>
      <c r="CS162" s="2"/>
      <c r="CT162" s="2"/>
      <c r="CU162" s="2"/>
      <c r="CV162" s="2"/>
      <c r="CW162" s="2"/>
      <c r="CX162" s="2"/>
      <c r="CY162" s="2"/>
      <c r="CZ162" s="2"/>
      <c r="DA162" s="2"/>
    </row>
    <row r="163" spans="1:105" s="59" customFormat="1" ht="15" hidden="1" customHeight="1" x14ac:dyDescent="0.25">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c r="BM163" s="2"/>
      <c r="BN163" s="2"/>
      <c r="BO163" s="2"/>
      <c r="BP163" s="2"/>
      <c r="BQ163" s="2"/>
      <c r="BR163" s="2"/>
      <c r="BS163" s="2"/>
      <c r="BT163" s="2"/>
      <c r="BU163" s="2"/>
      <c r="BV163" s="2"/>
      <c r="BW163" s="2"/>
      <c r="BX163" s="2"/>
      <c r="BY163" s="2"/>
      <c r="BZ163" s="2"/>
      <c r="CA163" s="2"/>
      <c r="CB163" s="2"/>
      <c r="CC163" s="2"/>
      <c r="CD163" s="2"/>
      <c r="CE163" s="2"/>
      <c r="CF163" s="2"/>
      <c r="CG163" s="2"/>
      <c r="CH163" s="2"/>
      <c r="CI163" s="2"/>
      <c r="CJ163" s="2"/>
      <c r="CK163" s="2"/>
      <c r="CL163" s="2"/>
      <c r="CM163" s="2"/>
      <c r="CN163" s="2"/>
      <c r="CO163" s="2"/>
      <c r="CP163" s="2"/>
      <c r="CQ163" s="2"/>
      <c r="CR163" s="2"/>
      <c r="CS163" s="2"/>
      <c r="CT163" s="2"/>
      <c r="CU163" s="2"/>
      <c r="CV163" s="2"/>
      <c r="CW163" s="2"/>
      <c r="CX163" s="2"/>
      <c r="CY163" s="2"/>
      <c r="CZ163" s="2"/>
      <c r="DA163" s="2"/>
    </row>
    <row r="164" spans="1:105" s="59" customFormat="1" ht="15" customHeight="1" x14ac:dyDescent="0.2">
      <c r="A164" s="6" t="s">
        <v>11</v>
      </c>
      <c r="B164" s="6"/>
      <c r="C164" s="6"/>
      <c r="D164" s="6"/>
      <c r="E164" s="6"/>
      <c r="F164" s="6"/>
      <c r="G164" s="6"/>
      <c r="H164" s="6"/>
      <c r="I164" s="6"/>
      <c r="J164" s="6"/>
      <c r="K164" s="6"/>
      <c r="L164" s="6"/>
      <c r="M164" s="6"/>
      <c r="N164" s="6"/>
      <c r="O164" s="6"/>
      <c r="P164" s="6"/>
      <c r="Q164" s="6"/>
      <c r="R164" s="6"/>
      <c r="S164" s="6"/>
      <c r="T164" s="6"/>
      <c r="U164" s="6"/>
      <c r="V164" s="6"/>
      <c r="W164" s="6"/>
      <c r="X164" s="442" t="s">
        <v>455</v>
      </c>
      <c r="Y164" s="442"/>
      <c r="Z164" s="442"/>
      <c r="AA164" s="442"/>
      <c r="AB164" s="442"/>
      <c r="AC164" s="442"/>
      <c r="AD164" s="442"/>
      <c r="AE164" s="442"/>
      <c r="AF164" s="442"/>
      <c r="AG164" s="442"/>
      <c r="AH164" s="442"/>
      <c r="AI164" s="442"/>
      <c r="AJ164" s="442"/>
      <c r="AK164" s="442"/>
      <c r="AL164" s="442"/>
      <c r="AM164" s="442"/>
      <c r="AN164" s="442"/>
      <c r="AO164" s="442"/>
      <c r="AP164" s="442"/>
      <c r="AQ164" s="442"/>
      <c r="AR164" s="442"/>
      <c r="AS164" s="442"/>
      <c r="AT164" s="442"/>
      <c r="AU164" s="442"/>
      <c r="AV164" s="442"/>
      <c r="AW164" s="442"/>
      <c r="AX164" s="442"/>
      <c r="AY164" s="442"/>
      <c r="AZ164" s="442"/>
      <c r="BA164" s="442"/>
      <c r="BB164" s="442"/>
      <c r="BC164" s="442"/>
      <c r="BD164" s="442"/>
      <c r="BE164" s="442"/>
      <c r="BF164" s="442"/>
      <c r="BG164" s="442"/>
      <c r="BH164" s="442"/>
      <c r="BI164" s="442"/>
      <c r="BJ164" s="442"/>
      <c r="BK164" s="442"/>
      <c r="BL164" s="442"/>
      <c r="BM164" s="442"/>
      <c r="BN164" s="442"/>
      <c r="BO164" s="442"/>
      <c r="BP164" s="442"/>
      <c r="BQ164" s="442"/>
      <c r="BR164" s="442"/>
      <c r="BS164" s="442"/>
      <c r="BT164" s="442"/>
      <c r="BU164" s="442"/>
      <c r="BV164" s="442"/>
      <c r="BW164" s="442"/>
      <c r="BX164" s="442"/>
      <c r="BY164" s="442"/>
      <c r="BZ164" s="442"/>
      <c r="CA164" s="442"/>
      <c r="CB164" s="442"/>
      <c r="CC164" s="442"/>
      <c r="CD164" s="442"/>
      <c r="CE164" s="442"/>
      <c r="CF164" s="442"/>
      <c r="CG164" s="442"/>
      <c r="CH164" s="442"/>
      <c r="CI164" s="442"/>
      <c r="CJ164" s="442"/>
      <c r="CK164" s="442"/>
      <c r="CL164" s="442"/>
      <c r="CM164" s="442"/>
      <c r="CN164" s="442"/>
      <c r="CO164" s="442"/>
      <c r="CP164" s="442"/>
      <c r="CQ164" s="442"/>
      <c r="CR164" s="442"/>
      <c r="CS164" s="442"/>
      <c r="CT164" s="442"/>
      <c r="CU164" s="442"/>
      <c r="CV164" s="442"/>
      <c r="CW164" s="442"/>
      <c r="CX164" s="442"/>
      <c r="CY164" s="442"/>
      <c r="CZ164" s="442"/>
      <c r="DA164" s="442"/>
    </row>
    <row r="165" spans="1:105" s="59" customFormat="1" ht="6.75" customHeight="1" x14ac:dyDescent="0.2">
      <c r="A165" s="6"/>
      <c r="B165" s="6"/>
      <c r="C165" s="6"/>
      <c r="D165" s="6"/>
      <c r="E165" s="6"/>
      <c r="F165" s="6"/>
      <c r="G165" s="6"/>
      <c r="H165" s="6"/>
      <c r="I165" s="6"/>
      <c r="J165" s="6"/>
      <c r="K165" s="6"/>
      <c r="L165" s="6"/>
      <c r="M165" s="6"/>
      <c r="N165" s="6"/>
      <c r="O165" s="6"/>
      <c r="P165" s="6"/>
      <c r="Q165" s="6"/>
      <c r="R165" s="6"/>
      <c r="S165" s="6"/>
      <c r="T165" s="6"/>
      <c r="U165" s="6"/>
      <c r="V165" s="6"/>
      <c r="W165" s="6"/>
      <c r="X165" s="11"/>
      <c r="Y165" s="11"/>
      <c r="Z165" s="11"/>
      <c r="AA165" s="11"/>
      <c r="AB165" s="11"/>
      <c r="AC165" s="11"/>
      <c r="AD165" s="11"/>
      <c r="AE165" s="11"/>
      <c r="AF165" s="11"/>
      <c r="AG165" s="11"/>
      <c r="AH165" s="11"/>
      <c r="AI165" s="11"/>
      <c r="AJ165" s="11"/>
      <c r="AK165" s="11"/>
      <c r="AL165" s="11"/>
      <c r="AM165" s="11"/>
      <c r="AN165" s="11"/>
      <c r="AO165" s="11"/>
      <c r="AP165" s="11"/>
      <c r="AQ165" s="11"/>
      <c r="AR165" s="11"/>
      <c r="AS165" s="11"/>
      <c r="AT165" s="11"/>
      <c r="AU165" s="11"/>
      <c r="AV165" s="11"/>
      <c r="AW165" s="11"/>
      <c r="AX165" s="11"/>
      <c r="AY165" s="11"/>
      <c r="AZ165" s="11"/>
      <c r="BA165" s="11"/>
      <c r="BB165" s="11"/>
      <c r="BC165" s="11"/>
      <c r="BD165" s="11"/>
      <c r="BE165" s="11"/>
      <c r="BF165" s="11"/>
      <c r="BG165" s="11"/>
      <c r="BH165" s="11"/>
      <c r="BI165" s="11"/>
      <c r="BJ165" s="11"/>
      <c r="BK165" s="11"/>
      <c r="BL165" s="11"/>
      <c r="BM165" s="11"/>
      <c r="BN165" s="11"/>
      <c r="BO165" s="11"/>
      <c r="BP165" s="11"/>
      <c r="BQ165" s="11"/>
      <c r="BR165" s="11"/>
      <c r="BS165" s="11"/>
      <c r="BT165" s="11"/>
      <c r="BU165" s="11"/>
      <c r="BV165" s="11"/>
      <c r="BW165" s="11"/>
      <c r="BX165" s="11"/>
      <c r="BY165" s="11"/>
      <c r="BZ165" s="11"/>
      <c r="CA165" s="11"/>
      <c r="CB165" s="11"/>
      <c r="CC165" s="11"/>
      <c r="CD165" s="11"/>
      <c r="CE165" s="11"/>
      <c r="CF165" s="11"/>
      <c r="CG165" s="11"/>
      <c r="CH165" s="11"/>
      <c r="CI165" s="11"/>
      <c r="CJ165" s="11"/>
      <c r="CK165" s="11"/>
      <c r="CL165" s="11"/>
      <c r="CM165" s="11"/>
      <c r="CN165" s="11"/>
      <c r="CO165" s="11"/>
      <c r="CP165" s="11"/>
      <c r="CQ165" s="11"/>
      <c r="CR165" s="11"/>
      <c r="CS165" s="11"/>
      <c r="CT165" s="11"/>
      <c r="CU165" s="11"/>
      <c r="CV165" s="11"/>
      <c r="CW165" s="11"/>
      <c r="CX165" s="11"/>
      <c r="CY165" s="11"/>
      <c r="CZ165" s="11"/>
      <c r="DA165" s="11"/>
    </row>
    <row r="166" spans="1:105" s="59" customFormat="1" ht="14.25" customHeight="1" x14ac:dyDescent="0.2">
      <c r="A166" s="443" t="s">
        <v>10</v>
      </c>
      <c r="B166" s="443"/>
      <c r="C166" s="443"/>
      <c r="D166" s="443"/>
      <c r="E166" s="443"/>
      <c r="F166" s="443"/>
      <c r="G166" s="443"/>
      <c r="H166" s="443"/>
      <c r="I166" s="443"/>
      <c r="J166" s="443"/>
      <c r="K166" s="443"/>
      <c r="L166" s="443"/>
      <c r="M166" s="443"/>
      <c r="N166" s="443"/>
      <c r="O166" s="443"/>
      <c r="P166" s="443"/>
      <c r="Q166" s="443"/>
      <c r="R166" s="443"/>
      <c r="S166" s="443"/>
      <c r="T166" s="443"/>
      <c r="U166" s="443"/>
      <c r="V166" s="443"/>
      <c r="W166" s="443"/>
      <c r="X166" s="443"/>
      <c r="Y166" s="443"/>
      <c r="Z166" s="443"/>
      <c r="AA166" s="443"/>
      <c r="AB166" s="443"/>
      <c r="AC166" s="443"/>
      <c r="AD166" s="443"/>
      <c r="AE166" s="443"/>
      <c r="AF166" s="443"/>
      <c r="AG166" s="443"/>
      <c r="AH166" s="443"/>
      <c r="AI166" s="443"/>
      <c r="AJ166" s="443"/>
      <c r="AK166" s="443"/>
      <c r="AL166" s="443"/>
      <c r="AM166" s="443"/>
      <c r="AN166" s="443"/>
      <c r="AO166" s="443"/>
      <c r="AP166" s="444" t="s">
        <v>96</v>
      </c>
      <c r="AQ166" s="444"/>
      <c r="AR166" s="444"/>
      <c r="AS166" s="444"/>
      <c r="AT166" s="444"/>
      <c r="AU166" s="444"/>
      <c r="AV166" s="444"/>
      <c r="AW166" s="444"/>
      <c r="AX166" s="444"/>
      <c r="AY166" s="444"/>
      <c r="AZ166" s="444"/>
      <c r="BA166" s="444"/>
      <c r="BB166" s="444"/>
      <c r="BC166" s="444"/>
      <c r="BD166" s="444"/>
      <c r="BE166" s="444"/>
      <c r="BF166" s="444"/>
      <c r="BG166" s="444"/>
      <c r="BH166" s="444"/>
      <c r="BI166" s="444"/>
      <c r="BJ166" s="444"/>
      <c r="BK166" s="444"/>
      <c r="BL166" s="444"/>
      <c r="BM166" s="444"/>
      <c r="BN166" s="444"/>
      <c r="BO166" s="444"/>
      <c r="BP166" s="444"/>
      <c r="BQ166" s="444"/>
      <c r="BR166" s="444"/>
      <c r="BS166" s="444"/>
      <c r="BT166" s="444"/>
      <c r="BU166" s="444"/>
      <c r="BV166" s="444"/>
      <c r="BW166" s="444"/>
      <c r="BX166" s="444"/>
      <c r="BY166" s="444"/>
      <c r="BZ166" s="444"/>
      <c r="CA166" s="444"/>
      <c r="CB166" s="444"/>
      <c r="CC166" s="444"/>
      <c r="CD166" s="444"/>
      <c r="CE166" s="444"/>
      <c r="CF166" s="444"/>
      <c r="CG166" s="444"/>
      <c r="CH166" s="444"/>
      <c r="CI166" s="444"/>
      <c r="CJ166" s="444"/>
      <c r="CK166" s="444"/>
      <c r="CL166" s="444"/>
      <c r="CM166" s="444"/>
      <c r="CN166" s="444"/>
      <c r="CO166" s="444"/>
      <c r="CP166" s="444"/>
      <c r="CQ166" s="444"/>
      <c r="CR166" s="444"/>
      <c r="CS166" s="444"/>
      <c r="CT166" s="444"/>
      <c r="CU166" s="444"/>
      <c r="CV166" s="444"/>
      <c r="CW166" s="444"/>
      <c r="CX166" s="444"/>
      <c r="CY166" s="444"/>
      <c r="CZ166" s="444"/>
      <c r="DA166" s="444"/>
    </row>
    <row r="167" spans="1:105" s="59" customFormat="1" ht="15" customHeight="1" x14ac:dyDescent="0.2">
      <c r="A167" s="445" t="s">
        <v>699</v>
      </c>
      <c r="B167" s="445"/>
      <c r="C167" s="445"/>
      <c r="D167" s="445"/>
      <c r="E167" s="445"/>
      <c r="F167" s="445"/>
      <c r="G167" s="445"/>
      <c r="H167" s="445"/>
      <c r="I167" s="445"/>
      <c r="J167" s="445"/>
      <c r="K167" s="445"/>
      <c r="L167" s="445"/>
      <c r="M167" s="445"/>
      <c r="N167" s="445"/>
      <c r="O167" s="445"/>
      <c r="P167" s="445"/>
      <c r="Q167" s="445"/>
      <c r="R167" s="445"/>
      <c r="S167" s="445"/>
      <c r="T167" s="445"/>
      <c r="U167" s="445"/>
      <c r="V167" s="445"/>
      <c r="W167" s="445"/>
      <c r="X167" s="445"/>
      <c r="Y167" s="445"/>
      <c r="Z167" s="445"/>
      <c r="AA167" s="445"/>
      <c r="AB167" s="445"/>
      <c r="AC167" s="445"/>
      <c r="AD167" s="445"/>
      <c r="AE167" s="445"/>
      <c r="AF167" s="445"/>
      <c r="AG167" s="445"/>
      <c r="AH167" s="445"/>
      <c r="AI167" s="445"/>
      <c r="AJ167" s="445"/>
      <c r="AK167" s="445"/>
      <c r="AL167" s="445"/>
      <c r="AM167" s="445"/>
      <c r="AN167" s="445"/>
      <c r="AO167" s="445"/>
      <c r="AP167" s="445"/>
      <c r="AQ167" s="445"/>
      <c r="AR167" s="445"/>
      <c r="AS167" s="445"/>
      <c r="AT167" s="445"/>
      <c r="AU167" s="445"/>
      <c r="AV167" s="445"/>
      <c r="AW167" s="445"/>
      <c r="AX167" s="445"/>
      <c r="AY167" s="445"/>
      <c r="AZ167" s="445"/>
      <c r="BA167" s="445"/>
      <c r="BB167" s="445"/>
      <c r="BC167" s="445"/>
      <c r="BD167" s="445"/>
      <c r="BE167" s="445"/>
      <c r="BF167" s="445"/>
      <c r="BG167" s="445"/>
      <c r="BH167" s="445"/>
      <c r="BI167" s="445"/>
      <c r="BJ167" s="445"/>
      <c r="BK167" s="445"/>
      <c r="BL167" s="445"/>
      <c r="BM167" s="445"/>
      <c r="BN167" s="445"/>
      <c r="BO167" s="445"/>
      <c r="BP167" s="445"/>
      <c r="BQ167" s="445"/>
      <c r="BR167" s="445"/>
      <c r="BS167" s="445"/>
      <c r="BT167" s="445"/>
      <c r="BU167" s="445"/>
      <c r="BV167" s="445"/>
      <c r="BW167" s="445"/>
      <c r="BX167" s="445"/>
      <c r="BY167" s="445"/>
      <c r="BZ167" s="445"/>
      <c r="CA167" s="445"/>
      <c r="CB167" s="445"/>
      <c r="CC167" s="445"/>
      <c r="CD167" s="445"/>
      <c r="CE167" s="445"/>
      <c r="CF167" s="445"/>
      <c r="CG167" s="445"/>
      <c r="CH167" s="445"/>
      <c r="CI167" s="445"/>
      <c r="CJ167" s="445"/>
      <c r="CK167" s="445"/>
      <c r="CL167" s="445"/>
      <c r="CM167" s="445"/>
      <c r="CN167" s="445"/>
      <c r="CO167" s="445"/>
      <c r="CP167" s="445"/>
      <c r="CQ167" s="445"/>
      <c r="CR167" s="445"/>
      <c r="CS167" s="445"/>
      <c r="CT167" s="445"/>
      <c r="CU167" s="445"/>
      <c r="CV167" s="445"/>
      <c r="CW167" s="445"/>
      <c r="CX167" s="445"/>
      <c r="CY167" s="445"/>
      <c r="CZ167" s="445"/>
      <c r="DA167" s="445"/>
    </row>
    <row r="168" spans="1:105" s="59" customFormat="1" ht="4.5" customHeight="1" x14ac:dyDescent="0.25">
      <c r="A168" s="90"/>
      <c r="B168" s="90"/>
      <c r="C168" s="90"/>
      <c r="D168" s="90"/>
      <c r="E168" s="90"/>
      <c r="F168" s="90"/>
      <c r="G168" s="90"/>
      <c r="H168" s="90"/>
      <c r="I168" s="90"/>
      <c r="J168" s="90"/>
      <c r="K168" s="90"/>
      <c r="L168" s="90"/>
      <c r="M168" s="90"/>
      <c r="N168" s="90"/>
      <c r="O168" s="90"/>
      <c r="P168" s="90"/>
      <c r="Q168" s="90"/>
      <c r="R168" s="90"/>
      <c r="S168" s="90"/>
      <c r="T168" s="90"/>
      <c r="U168" s="90"/>
      <c r="V168" s="90"/>
      <c r="W168" s="90"/>
      <c r="X168" s="90"/>
      <c r="Y168" s="90"/>
      <c r="Z168" s="90"/>
      <c r="AA168" s="90"/>
      <c r="AB168" s="90"/>
      <c r="AC168" s="90"/>
      <c r="AD168" s="90"/>
      <c r="AE168" s="90"/>
      <c r="AF168" s="90"/>
      <c r="AG168" s="90"/>
      <c r="AH168" s="90"/>
      <c r="AI168" s="90"/>
      <c r="AJ168" s="90"/>
      <c r="AK168" s="90"/>
      <c r="AL168" s="90"/>
      <c r="AM168" s="90"/>
      <c r="AN168" s="90"/>
      <c r="AO168" s="90"/>
      <c r="AP168" s="90"/>
      <c r="AQ168" s="90"/>
      <c r="AR168" s="90"/>
      <c r="AS168" s="90"/>
      <c r="AT168" s="90"/>
      <c r="AU168" s="90"/>
      <c r="AV168" s="90"/>
      <c r="AW168" s="90"/>
      <c r="AX168" s="90"/>
      <c r="AY168" s="90"/>
      <c r="AZ168" s="90"/>
      <c r="BA168" s="90"/>
      <c r="BB168" s="90"/>
      <c r="BC168" s="90"/>
      <c r="BD168" s="90"/>
      <c r="BE168" s="90"/>
      <c r="BF168" s="90"/>
      <c r="BG168" s="90"/>
      <c r="BH168" s="90"/>
      <c r="BI168" s="90"/>
      <c r="BJ168" s="90"/>
      <c r="BK168" s="90"/>
      <c r="BL168" s="90"/>
      <c r="BM168" s="90"/>
      <c r="BN168" s="90"/>
      <c r="BO168" s="90"/>
      <c r="BP168" s="90"/>
      <c r="BQ168" s="90"/>
      <c r="BR168" s="90"/>
      <c r="BS168" s="90"/>
      <c r="BT168" s="90"/>
      <c r="BU168" s="90"/>
      <c r="BV168" s="90"/>
      <c r="BW168" s="90"/>
      <c r="BX168" s="90"/>
      <c r="BY168" s="90"/>
      <c r="BZ168" s="90"/>
      <c r="CA168" s="90"/>
      <c r="CB168" s="90"/>
      <c r="CC168" s="90"/>
      <c r="CD168" s="90"/>
      <c r="CE168" s="90"/>
      <c r="CF168" s="90"/>
      <c r="CG168" s="90"/>
      <c r="CH168" s="90"/>
      <c r="CI168" s="90"/>
      <c r="CJ168" s="90"/>
      <c r="CK168" s="90"/>
      <c r="CL168" s="90"/>
      <c r="CM168" s="90"/>
      <c r="CN168" s="90"/>
      <c r="CO168" s="90"/>
      <c r="CP168" s="90"/>
      <c r="CQ168" s="90"/>
      <c r="CR168" s="90"/>
      <c r="CS168" s="90"/>
      <c r="CT168" s="90"/>
      <c r="CU168" s="90"/>
      <c r="CV168" s="90"/>
      <c r="CW168" s="90"/>
      <c r="CX168" s="90"/>
      <c r="CY168" s="90"/>
      <c r="CZ168" s="90"/>
      <c r="DA168" s="90"/>
    </row>
    <row r="169" spans="1:105" s="59" customFormat="1" ht="26.25" customHeight="1" x14ac:dyDescent="0.2">
      <c r="A169" s="447" t="s">
        <v>0</v>
      </c>
      <c r="B169" s="448"/>
      <c r="C169" s="448"/>
      <c r="D169" s="448"/>
      <c r="E169" s="448"/>
      <c r="F169" s="448"/>
      <c r="G169" s="449"/>
      <c r="H169" s="447" t="s">
        <v>50</v>
      </c>
      <c r="I169" s="448"/>
      <c r="J169" s="448"/>
      <c r="K169" s="448"/>
      <c r="L169" s="448"/>
      <c r="M169" s="448"/>
      <c r="N169" s="448"/>
      <c r="O169" s="448"/>
      <c r="P169" s="448"/>
      <c r="Q169" s="448"/>
      <c r="R169" s="448"/>
      <c r="S169" s="448"/>
      <c r="T169" s="448"/>
      <c r="U169" s="448"/>
      <c r="V169" s="448"/>
      <c r="W169" s="448"/>
      <c r="X169" s="448"/>
      <c r="Y169" s="448"/>
      <c r="Z169" s="448"/>
      <c r="AA169" s="448"/>
      <c r="AB169" s="448"/>
      <c r="AC169" s="448"/>
      <c r="AD169" s="448"/>
      <c r="AE169" s="448"/>
      <c r="AF169" s="448"/>
      <c r="AG169" s="448"/>
      <c r="AH169" s="448"/>
      <c r="AI169" s="448"/>
      <c r="AJ169" s="448"/>
      <c r="AK169" s="448"/>
      <c r="AL169" s="448"/>
      <c r="AM169" s="448"/>
      <c r="AN169" s="448"/>
      <c r="AO169" s="449"/>
      <c r="AP169" s="447" t="s">
        <v>67</v>
      </c>
      <c r="AQ169" s="448"/>
      <c r="AR169" s="448"/>
      <c r="AS169" s="448"/>
      <c r="AT169" s="448"/>
      <c r="AU169" s="448"/>
      <c r="AV169" s="448"/>
      <c r="AW169" s="448"/>
      <c r="AX169" s="448"/>
      <c r="AY169" s="448"/>
      <c r="AZ169" s="448"/>
      <c r="BA169" s="448"/>
      <c r="BB169" s="448"/>
      <c r="BC169" s="448"/>
      <c r="BD169" s="448"/>
      <c r="BE169" s="449"/>
      <c r="BF169" s="447" t="s">
        <v>68</v>
      </c>
      <c r="BG169" s="448"/>
      <c r="BH169" s="448"/>
      <c r="BI169" s="448"/>
      <c r="BJ169" s="448"/>
      <c r="BK169" s="448"/>
      <c r="BL169" s="448"/>
      <c r="BM169" s="448"/>
      <c r="BN169" s="448"/>
      <c r="BO169" s="448"/>
      <c r="BP169" s="448"/>
      <c r="BQ169" s="448"/>
      <c r="BR169" s="448"/>
      <c r="BS169" s="448"/>
      <c r="BT169" s="448"/>
      <c r="BU169" s="449"/>
      <c r="BV169" s="447" t="s">
        <v>69</v>
      </c>
      <c r="BW169" s="448"/>
      <c r="BX169" s="448"/>
      <c r="BY169" s="448"/>
      <c r="BZ169" s="448"/>
      <c r="CA169" s="448"/>
      <c r="CB169" s="448"/>
      <c r="CC169" s="448"/>
      <c r="CD169" s="448"/>
      <c r="CE169" s="448"/>
      <c r="CF169" s="448"/>
      <c r="CG169" s="448"/>
      <c r="CH169" s="448"/>
      <c r="CI169" s="448"/>
      <c r="CJ169" s="448"/>
      <c r="CK169" s="449"/>
      <c r="CL169" s="447" t="s">
        <v>17</v>
      </c>
      <c r="CM169" s="448"/>
      <c r="CN169" s="448"/>
      <c r="CO169" s="448"/>
      <c r="CP169" s="448"/>
      <c r="CQ169" s="448"/>
      <c r="CR169" s="448"/>
      <c r="CS169" s="448"/>
      <c r="CT169" s="448"/>
      <c r="CU169" s="448"/>
      <c r="CV169" s="448"/>
      <c r="CW169" s="448"/>
      <c r="CX169" s="448"/>
      <c r="CY169" s="448"/>
      <c r="CZ169" s="448"/>
      <c r="DA169" s="449"/>
    </row>
    <row r="170" spans="1:105" s="59" customFormat="1" ht="12.75" customHeight="1" x14ac:dyDescent="0.2">
      <c r="A170" s="446">
        <v>1</v>
      </c>
      <c r="B170" s="446"/>
      <c r="C170" s="446"/>
      <c r="D170" s="446"/>
      <c r="E170" s="446"/>
      <c r="F170" s="446"/>
      <c r="G170" s="446"/>
      <c r="H170" s="446">
        <v>2</v>
      </c>
      <c r="I170" s="446"/>
      <c r="J170" s="446"/>
      <c r="K170" s="446"/>
      <c r="L170" s="446"/>
      <c r="M170" s="446"/>
      <c r="N170" s="446"/>
      <c r="O170" s="446"/>
      <c r="P170" s="446"/>
      <c r="Q170" s="446"/>
      <c r="R170" s="446"/>
      <c r="S170" s="446"/>
      <c r="T170" s="446"/>
      <c r="U170" s="446"/>
      <c r="V170" s="446"/>
      <c r="W170" s="446"/>
      <c r="X170" s="446"/>
      <c r="Y170" s="446"/>
      <c r="Z170" s="446"/>
      <c r="AA170" s="446"/>
      <c r="AB170" s="446"/>
      <c r="AC170" s="446"/>
      <c r="AD170" s="446"/>
      <c r="AE170" s="446"/>
      <c r="AF170" s="446"/>
      <c r="AG170" s="446"/>
      <c r="AH170" s="446"/>
      <c r="AI170" s="446"/>
      <c r="AJ170" s="446"/>
      <c r="AK170" s="446"/>
      <c r="AL170" s="446"/>
      <c r="AM170" s="446"/>
      <c r="AN170" s="446"/>
      <c r="AO170" s="446"/>
      <c r="AP170" s="446">
        <v>3</v>
      </c>
      <c r="AQ170" s="446"/>
      <c r="AR170" s="446"/>
      <c r="AS170" s="446"/>
      <c r="AT170" s="446"/>
      <c r="AU170" s="446"/>
      <c r="AV170" s="446"/>
      <c r="AW170" s="446"/>
      <c r="AX170" s="446"/>
      <c r="AY170" s="446"/>
      <c r="AZ170" s="446"/>
      <c r="BA170" s="446"/>
      <c r="BB170" s="446"/>
      <c r="BC170" s="446"/>
      <c r="BD170" s="446"/>
      <c r="BE170" s="446"/>
      <c r="BF170" s="446">
        <v>4</v>
      </c>
      <c r="BG170" s="446"/>
      <c r="BH170" s="446"/>
      <c r="BI170" s="446"/>
      <c r="BJ170" s="446"/>
      <c r="BK170" s="446"/>
      <c r="BL170" s="446"/>
      <c r="BM170" s="446"/>
      <c r="BN170" s="446"/>
      <c r="BO170" s="446"/>
      <c r="BP170" s="446"/>
      <c r="BQ170" s="446"/>
      <c r="BR170" s="446"/>
      <c r="BS170" s="446"/>
      <c r="BT170" s="446"/>
      <c r="BU170" s="446"/>
      <c r="BV170" s="446">
        <v>5</v>
      </c>
      <c r="BW170" s="446"/>
      <c r="BX170" s="446"/>
      <c r="BY170" s="446"/>
      <c r="BZ170" s="446"/>
      <c r="CA170" s="446"/>
      <c r="CB170" s="446"/>
      <c r="CC170" s="446"/>
      <c r="CD170" s="446"/>
      <c r="CE170" s="446"/>
      <c r="CF170" s="446"/>
      <c r="CG170" s="446"/>
      <c r="CH170" s="446"/>
      <c r="CI170" s="446"/>
      <c r="CJ170" s="446"/>
      <c r="CK170" s="446"/>
      <c r="CL170" s="446">
        <v>6</v>
      </c>
      <c r="CM170" s="446"/>
      <c r="CN170" s="446"/>
      <c r="CO170" s="446"/>
      <c r="CP170" s="446"/>
      <c r="CQ170" s="446"/>
      <c r="CR170" s="446"/>
      <c r="CS170" s="446"/>
      <c r="CT170" s="446"/>
      <c r="CU170" s="446"/>
      <c r="CV170" s="446"/>
      <c r="CW170" s="446"/>
      <c r="CX170" s="446"/>
      <c r="CY170" s="446"/>
      <c r="CZ170" s="446"/>
      <c r="DA170" s="446"/>
    </row>
    <row r="171" spans="1:105" s="59" customFormat="1" ht="14.25" customHeight="1" x14ac:dyDescent="0.2">
      <c r="A171" s="450" t="s">
        <v>26</v>
      </c>
      <c r="B171" s="450"/>
      <c r="C171" s="450"/>
      <c r="D171" s="450"/>
      <c r="E171" s="450"/>
      <c r="F171" s="450"/>
      <c r="G171" s="450"/>
      <c r="H171" s="435" t="s">
        <v>109</v>
      </c>
      <c r="I171" s="435"/>
      <c r="J171" s="435"/>
      <c r="K171" s="435"/>
      <c r="L171" s="435"/>
      <c r="M171" s="435"/>
      <c r="N171" s="435"/>
      <c r="O171" s="435"/>
      <c r="P171" s="435"/>
      <c r="Q171" s="435"/>
      <c r="R171" s="435"/>
      <c r="S171" s="435"/>
      <c r="T171" s="435"/>
      <c r="U171" s="435"/>
      <c r="V171" s="435"/>
      <c r="W171" s="435"/>
      <c r="X171" s="435"/>
      <c r="Y171" s="435"/>
      <c r="Z171" s="435"/>
      <c r="AA171" s="435"/>
      <c r="AB171" s="435"/>
      <c r="AC171" s="435"/>
      <c r="AD171" s="435"/>
      <c r="AE171" s="435"/>
      <c r="AF171" s="435"/>
      <c r="AG171" s="435"/>
      <c r="AH171" s="435"/>
      <c r="AI171" s="435"/>
      <c r="AJ171" s="435"/>
      <c r="AK171" s="435"/>
      <c r="AL171" s="435"/>
      <c r="AM171" s="435"/>
      <c r="AN171" s="435"/>
      <c r="AO171" s="435"/>
      <c r="AP171" s="456">
        <f>SUM(AP173:BE175)</f>
        <v>1032</v>
      </c>
      <c r="AQ171" s="452"/>
      <c r="AR171" s="452"/>
      <c r="AS171" s="452"/>
      <c r="AT171" s="452"/>
      <c r="AU171" s="452"/>
      <c r="AV171" s="452"/>
      <c r="AW171" s="452"/>
      <c r="AX171" s="452"/>
      <c r="AY171" s="452"/>
      <c r="AZ171" s="452"/>
      <c r="BA171" s="452"/>
      <c r="BB171" s="452"/>
      <c r="BC171" s="452"/>
      <c r="BD171" s="452"/>
      <c r="BE171" s="452"/>
      <c r="BF171" s="452" t="s">
        <v>113</v>
      </c>
      <c r="BG171" s="452"/>
      <c r="BH171" s="452"/>
      <c r="BI171" s="452"/>
      <c r="BJ171" s="452"/>
      <c r="BK171" s="452"/>
      <c r="BL171" s="452"/>
      <c r="BM171" s="452"/>
      <c r="BN171" s="452"/>
      <c r="BO171" s="452"/>
      <c r="BP171" s="452"/>
      <c r="BQ171" s="452"/>
      <c r="BR171" s="452"/>
      <c r="BS171" s="452"/>
      <c r="BT171" s="452"/>
      <c r="BU171" s="452"/>
      <c r="BV171" s="452" t="s">
        <v>113</v>
      </c>
      <c r="BW171" s="452"/>
      <c r="BX171" s="452"/>
      <c r="BY171" s="452"/>
      <c r="BZ171" s="452"/>
      <c r="CA171" s="452"/>
      <c r="CB171" s="452"/>
      <c r="CC171" s="452"/>
      <c r="CD171" s="452"/>
      <c r="CE171" s="452"/>
      <c r="CF171" s="452"/>
      <c r="CG171" s="452"/>
      <c r="CH171" s="452"/>
      <c r="CI171" s="452"/>
      <c r="CJ171" s="452"/>
      <c r="CK171" s="452"/>
      <c r="CL171" s="453">
        <f>SUM(CL173:DA175)</f>
        <v>3613200</v>
      </c>
      <c r="CM171" s="454"/>
      <c r="CN171" s="454"/>
      <c r="CO171" s="454"/>
      <c r="CP171" s="454"/>
      <c r="CQ171" s="454"/>
      <c r="CR171" s="454"/>
      <c r="CS171" s="454"/>
      <c r="CT171" s="454"/>
      <c r="CU171" s="454"/>
      <c r="CV171" s="454"/>
      <c r="CW171" s="454"/>
      <c r="CX171" s="454"/>
      <c r="CY171" s="454"/>
      <c r="CZ171" s="454"/>
      <c r="DA171" s="455"/>
    </row>
    <row r="172" spans="1:105" s="59" customFormat="1" ht="12.75" customHeight="1" x14ac:dyDescent="0.2">
      <c r="A172" s="450"/>
      <c r="B172" s="450"/>
      <c r="C172" s="450"/>
      <c r="D172" s="450"/>
      <c r="E172" s="450"/>
      <c r="F172" s="450"/>
      <c r="G172" s="450"/>
      <c r="H172" s="435" t="s">
        <v>98</v>
      </c>
      <c r="I172" s="435"/>
      <c r="J172" s="435"/>
      <c r="K172" s="435"/>
      <c r="L172" s="435"/>
      <c r="M172" s="435"/>
      <c r="N172" s="435"/>
      <c r="O172" s="435"/>
      <c r="P172" s="435"/>
      <c r="Q172" s="435"/>
      <c r="R172" s="435"/>
      <c r="S172" s="435"/>
      <c r="T172" s="435"/>
      <c r="U172" s="435"/>
      <c r="V172" s="435"/>
      <c r="W172" s="435"/>
      <c r="X172" s="435"/>
      <c r="Y172" s="435"/>
      <c r="Z172" s="435"/>
      <c r="AA172" s="435"/>
      <c r="AB172" s="435"/>
      <c r="AC172" s="435"/>
      <c r="AD172" s="435"/>
      <c r="AE172" s="435"/>
      <c r="AF172" s="435"/>
      <c r="AG172" s="435"/>
      <c r="AH172" s="435"/>
      <c r="AI172" s="435"/>
      <c r="AJ172" s="435"/>
      <c r="AK172" s="435"/>
      <c r="AL172" s="435"/>
      <c r="AM172" s="435"/>
      <c r="AN172" s="435"/>
      <c r="AO172" s="435"/>
      <c r="AP172" s="404"/>
      <c r="AQ172" s="404"/>
      <c r="AR172" s="404"/>
      <c r="AS172" s="404"/>
      <c r="AT172" s="404"/>
      <c r="AU172" s="404"/>
      <c r="AV172" s="404"/>
      <c r="AW172" s="404"/>
      <c r="AX172" s="404"/>
      <c r="AY172" s="404"/>
      <c r="AZ172" s="404"/>
      <c r="BA172" s="404"/>
      <c r="BB172" s="404"/>
      <c r="BC172" s="404"/>
      <c r="BD172" s="404"/>
      <c r="BE172" s="404"/>
      <c r="BF172" s="404"/>
      <c r="BG172" s="404"/>
      <c r="BH172" s="404"/>
      <c r="BI172" s="404"/>
      <c r="BJ172" s="404"/>
      <c r="BK172" s="404"/>
      <c r="BL172" s="404"/>
      <c r="BM172" s="404"/>
      <c r="BN172" s="404"/>
      <c r="BO172" s="404"/>
      <c r="BP172" s="404"/>
      <c r="BQ172" s="404"/>
      <c r="BR172" s="404"/>
      <c r="BS172" s="404"/>
      <c r="BT172" s="404"/>
      <c r="BU172" s="404"/>
      <c r="BV172" s="404"/>
      <c r="BW172" s="404"/>
      <c r="BX172" s="404"/>
      <c r="BY172" s="404"/>
      <c r="BZ172" s="404"/>
      <c r="CA172" s="404"/>
      <c r="CB172" s="404"/>
      <c r="CC172" s="404"/>
      <c r="CD172" s="404"/>
      <c r="CE172" s="404"/>
      <c r="CF172" s="404"/>
      <c r="CG172" s="404"/>
      <c r="CH172" s="404"/>
      <c r="CI172" s="404"/>
      <c r="CJ172" s="404"/>
      <c r="CK172" s="404"/>
      <c r="CL172" s="419"/>
      <c r="CM172" s="420"/>
      <c r="CN172" s="420"/>
      <c r="CO172" s="420"/>
      <c r="CP172" s="420"/>
      <c r="CQ172" s="420"/>
      <c r="CR172" s="420"/>
      <c r="CS172" s="420"/>
      <c r="CT172" s="420"/>
      <c r="CU172" s="420"/>
      <c r="CV172" s="420"/>
      <c r="CW172" s="420"/>
      <c r="CX172" s="420"/>
      <c r="CY172" s="420"/>
      <c r="CZ172" s="420"/>
      <c r="DA172" s="421"/>
    </row>
    <row r="173" spans="1:105" s="59" customFormat="1" ht="12.75" customHeight="1" x14ac:dyDescent="0.2">
      <c r="A173" s="424" t="s">
        <v>27</v>
      </c>
      <c r="B173" s="424"/>
      <c r="C173" s="424"/>
      <c r="D173" s="424"/>
      <c r="E173" s="424"/>
      <c r="F173" s="424"/>
      <c r="G173" s="424"/>
      <c r="H173" s="412" t="s">
        <v>695</v>
      </c>
      <c r="I173" s="412"/>
      <c r="J173" s="412"/>
      <c r="K173" s="412"/>
      <c r="L173" s="412"/>
      <c r="M173" s="412"/>
      <c r="N173" s="412"/>
      <c r="O173" s="412"/>
      <c r="P173" s="412"/>
      <c r="Q173" s="412"/>
      <c r="R173" s="412"/>
      <c r="S173" s="412"/>
      <c r="T173" s="412"/>
      <c r="U173" s="412"/>
      <c r="V173" s="412"/>
      <c r="W173" s="412"/>
      <c r="X173" s="412"/>
      <c r="Y173" s="412"/>
      <c r="Z173" s="412"/>
      <c r="AA173" s="412"/>
      <c r="AB173" s="412"/>
      <c r="AC173" s="412"/>
      <c r="AD173" s="412"/>
      <c r="AE173" s="412"/>
      <c r="AF173" s="412"/>
      <c r="AG173" s="412"/>
      <c r="AH173" s="412"/>
      <c r="AI173" s="412"/>
      <c r="AJ173" s="412"/>
      <c r="AK173" s="412"/>
      <c r="AL173" s="412"/>
      <c r="AM173" s="412"/>
      <c r="AN173" s="412"/>
      <c r="AO173" s="412"/>
      <c r="AP173" s="463">
        <v>519</v>
      </c>
      <c r="AQ173" s="463"/>
      <c r="AR173" s="463"/>
      <c r="AS173" s="463"/>
      <c r="AT173" s="463"/>
      <c r="AU173" s="463"/>
      <c r="AV173" s="463"/>
      <c r="AW173" s="463"/>
      <c r="AX173" s="463"/>
      <c r="AY173" s="463"/>
      <c r="AZ173" s="463"/>
      <c r="BA173" s="463"/>
      <c r="BB173" s="463"/>
      <c r="BC173" s="463"/>
      <c r="BD173" s="463"/>
      <c r="BE173" s="463"/>
      <c r="BF173" s="413">
        <v>3500.99</v>
      </c>
      <c r="BG173" s="413"/>
      <c r="BH173" s="413"/>
      <c r="BI173" s="413"/>
      <c r="BJ173" s="413"/>
      <c r="BK173" s="413"/>
      <c r="BL173" s="413"/>
      <c r="BM173" s="413"/>
      <c r="BN173" s="413"/>
      <c r="BO173" s="413"/>
      <c r="BP173" s="413"/>
      <c r="BQ173" s="413"/>
      <c r="BR173" s="413"/>
      <c r="BS173" s="413"/>
      <c r="BT173" s="413"/>
      <c r="BU173" s="413"/>
      <c r="BV173" s="506"/>
      <c r="BW173" s="506"/>
      <c r="BX173" s="506"/>
      <c r="BY173" s="506"/>
      <c r="BZ173" s="506"/>
      <c r="CA173" s="506"/>
      <c r="CB173" s="506"/>
      <c r="CC173" s="506"/>
      <c r="CD173" s="506"/>
      <c r="CE173" s="506"/>
      <c r="CF173" s="506"/>
      <c r="CG173" s="506"/>
      <c r="CH173" s="506"/>
      <c r="CI173" s="506"/>
      <c r="CJ173" s="506"/>
      <c r="CK173" s="506"/>
      <c r="CL173" s="415">
        <f>AP173*BF173+178.32</f>
        <v>1817192.13</v>
      </c>
      <c r="CM173" s="416"/>
      <c r="CN173" s="416"/>
      <c r="CO173" s="416"/>
      <c r="CP173" s="416"/>
      <c r="CQ173" s="416"/>
      <c r="CR173" s="416"/>
      <c r="CS173" s="416"/>
      <c r="CT173" s="416"/>
      <c r="CU173" s="416"/>
      <c r="CV173" s="416"/>
      <c r="CW173" s="416"/>
      <c r="CX173" s="416"/>
      <c r="CY173" s="416"/>
      <c r="CZ173" s="416"/>
      <c r="DA173" s="417"/>
    </row>
    <row r="174" spans="1:105" s="59" customFormat="1" ht="15" customHeight="1" x14ac:dyDescent="0.2">
      <c r="A174" s="457" t="s">
        <v>28</v>
      </c>
      <c r="B174" s="458"/>
      <c r="C174" s="458"/>
      <c r="D174" s="458"/>
      <c r="E174" s="458"/>
      <c r="F174" s="458"/>
      <c r="G174" s="459"/>
      <c r="H174" s="460" t="s">
        <v>696</v>
      </c>
      <c r="I174" s="461"/>
      <c r="J174" s="461"/>
      <c r="K174" s="461"/>
      <c r="L174" s="461"/>
      <c r="M174" s="461"/>
      <c r="N174" s="461"/>
      <c r="O174" s="461"/>
      <c r="P174" s="461"/>
      <c r="Q174" s="461"/>
      <c r="R174" s="461"/>
      <c r="S174" s="461"/>
      <c r="T174" s="461"/>
      <c r="U174" s="461"/>
      <c r="V174" s="461"/>
      <c r="W174" s="461"/>
      <c r="X174" s="461"/>
      <c r="Y174" s="461"/>
      <c r="Z174" s="461"/>
      <c r="AA174" s="461"/>
      <c r="AB174" s="461"/>
      <c r="AC174" s="461"/>
      <c r="AD174" s="461"/>
      <c r="AE174" s="461"/>
      <c r="AF174" s="461"/>
      <c r="AG174" s="461"/>
      <c r="AH174" s="461"/>
      <c r="AI174" s="461"/>
      <c r="AJ174" s="461"/>
      <c r="AK174" s="461"/>
      <c r="AL174" s="461"/>
      <c r="AM174" s="461"/>
      <c r="AN174" s="461"/>
      <c r="AO174" s="462"/>
      <c r="AP174" s="493">
        <v>450</v>
      </c>
      <c r="AQ174" s="494"/>
      <c r="AR174" s="494"/>
      <c r="AS174" s="494"/>
      <c r="AT174" s="494"/>
      <c r="AU174" s="494"/>
      <c r="AV174" s="494"/>
      <c r="AW174" s="494"/>
      <c r="AX174" s="494"/>
      <c r="AY174" s="494"/>
      <c r="AZ174" s="494"/>
      <c r="BA174" s="494"/>
      <c r="BB174" s="494"/>
      <c r="BC174" s="494"/>
      <c r="BD174" s="494"/>
      <c r="BE174" s="495"/>
      <c r="BF174" s="413">
        <v>3500.99</v>
      </c>
      <c r="BG174" s="413"/>
      <c r="BH174" s="413"/>
      <c r="BI174" s="413"/>
      <c r="BJ174" s="413"/>
      <c r="BK174" s="413"/>
      <c r="BL174" s="413"/>
      <c r="BM174" s="413"/>
      <c r="BN174" s="413"/>
      <c r="BO174" s="413"/>
      <c r="BP174" s="413"/>
      <c r="BQ174" s="413"/>
      <c r="BR174" s="413"/>
      <c r="BS174" s="413"/>
      <c r="BT174" s="413"/>
      <c r="BU174" s="413"/>
      <c r="BV174" s="513"/>
      <c r="BW174" s="514"/>
      <c r="BX174" s="514"/>
      <c r="BY174" s="514"/>
      <c r="BZ174" s="514"/>
      <c r="CA174" s="514"/>
      <c r="CB174" s="514"/>
      <c r="CC174" s="514"/>
      <c r="CD174" s="514"/>
      <c r="CE174" s="514"/>
      <c r="CF174" s="514"/>
      <c r="CG174" s="514"/>
      <c r="CH174" s="514"/>
      <c r="CI174" s="514"/>
      <c r="CJ174" s="514"/>
      <c r="CK174" s="515"/>
      <c r="CL174" s="415">
        <f>AP174*BF174</f>
        <v>1575445.5</v>
      </c>
      <c r="CM174" s="416"/>
      <c r="CN174" s="416"/>
      <c r="CO174" s="416"/>
      <c r="CP174" s="416"/>
      <c r="CQ174" s="416"/>
      <c r="CR174" s="416"/>
      <c r="CS174" s="416"/>
      <c r="CT174" s="416"/>
      <c r="CU174" s="416"/>
      <c r="CV174" s="416"/>
      <c r="CW174" s="416"/>
      <c r="CX174" s="416"/>
      <c r="CY174" s="416"/>
      <c r="CZ174" s="416"/>
      <c r="DA174" s="417"/>
    </row>
    <row r="175" spans="1:105" s="59" customFormat="1" ht="15" customHeight="1" x14ac:dyDescent="0.2">
      <c r="A175" s="424" t="s">
        <v>29</v>
      </c>
      <c r="B175" s="424"/>
      <c r="C175" s="424"/>
      <c r="D175" s="424"/>
      <c r="E175" s="424"/>
      <c r="F175" s="424"/>
      <c r="G175" s="424"/>
      <c r="H175" s="412" t="s">
        <v>697</v>
      </c>
      <c r="I175" s="412"/>
      <c r="J175" s="412"/>
      <c r="K175" s="412"/>
      <c r="L175" s="412"/>
      <c r="M175" s="412"/>
      <c r="N175" s="412"/>
      <c r="O175" s="412"/>
      <c r="P175" s="412"/>
      <c r="Q175" s="412"/>
      <c r="R175" s="412"/>
      <c r="S175" s="412"/>
      <c r="T175" s="412"/>
      <c r="U175" s="412"/>
      <c r="V175" s="412"/>
      <c r="W175" s="412"/>
      <c r="X175" s="412"/>
      <c r="Y175" s="412"/>
      <c r="Z175" s="412"/>
      <c r="AA175" s="412"/>
      <c r="AB175" s="412"/>
      <c r="AC175" s="412"/>
      <c r="AD175" s="412"/>
      <c r="AE175" s="412"/>
      <c r="AF175" s="412"/>
      <c r="AG175" s="412"/>
      <c r="AH175" s="412"/>
      <c r="AI175" s="412"/>
      <c r="AJ175" s="412"/>
      <c r="AK175" s="412"/>
      <c r="AL175" s="412"/>
      <c r="AM175" s="412"/>
      <c r="AN175" s="412"/>
      <c r="AO175" s="412"/>
      <c r="AP175" s="606">
        <v>63</v>
      </c>
      <c r="AQ175" s="607"/>
      <c r="AR175" s="607"/>
      <c r="AS175" s="607"/>
      <c r="AT175" s="607"/>
      <c r="AU175" s="607"/>
      <c r="AV175" s="607"/>
      <c r="AW175" s="607"/>
      <c r="AX175" s="607"/>
      <c r="AY175" s="607"/>
      <c r="AZ175" s="607"/>
      <c r="BA175" s="607"/>
      <c r="BB175" s="607"/>
      <c r="BC175" s="607"/>
      <c r="BD175" s="607"/>
      <c r="BE175" s="608"/>
      <c r="BF175" s="413">
        <v>3500.99</v>
      </c>
      <c r="BG175" s="413"/>
      <c r="BH175" s="413"/>
      <c r="BI175" s="413"/>
      <c r="BJ175" s="413"/>
      <c r="BK175" s="413"/>
      <c r="BL175" s="413"/>
      <c r="BM175" s="413"/>
      <c r="BN175" s="413"/>
      <c r="BO175" s="413"/>
      <c r="BP175" s="413"/>
      <c r="BQ175" s="413"/>
      <c r="BR175" s="413"/>
      <c r="BS175" s="413"/>
      <c r="BT175" s="413"/>
      <c r="BU175" s="413"/>
      <c r="BV175" s="506"/>
      <c r="BW175" s="506"/>
      <c r="BX175" s="506"/>
      <c r="BY175" s="506"/>
      <c r="BZ175" s="506"/>
      <c r="CA175" s="506"/>
      <c r="CB175" s="506"/>
      <c r="CC175" s="506"/>
      <c r="CD175" s="506"/>
      <c r="CE175" s="506"/>
      <c r="CF175" s="506"/>
      <c r="CG175" s="506"/>
      <c r="CH175" s="506"/>
      <c r="CI175" s="506"/>
      <c r="CJ175" s="506"/>
      <c r="CK175" s="506"/>
      <c r="CL175" s="415">
        <f>AP175*BF175</f>
        <v>220562.37</v>
      </c>
      <c r="CM175" s="416"/>
      <c r="CN175" s="416"/>
      <c r="CO175" s="416"/>
      <c r="CP175" s="416"/>
      <c r="CQ175" s="416"/>
      <c r="CR175" s="416"/>
      <c r="CS175" s="416"/>
      <c r="CT175" s="416"/>
      <c r="CU175" s="416"/>
      <c r="CV175" s="416"/>
      <c r="CW175" s="416"/>
      <c r="CX175" s="416"/>
      <c r="CY175" s="416"/>
      <c r="CZ175" s="416"/>
      <c r="DA175" s="417"/>
    </row>
    <row r="176" spans="1:105" s="59" customFormat="1" ht="16.5" customHeight="1" x14ac:dyDescent="0.2">
      <c r="A176" s="450" t="s">
        <v>30</v>
      </c>
      <c r="B176" s="450"/>
      <c r="C176" s="450"/>
      <c r="D176" s="450"/>
      <c r="E176" s="450"/>
      <c r="F176" s="450"/>
      <c r="G176" s="450"/>
      <c r="H176" s="435" t="s">
        <v>110</v>
      </c>
      <c r="I176" s="435"/>
      <c r="J176" s="435"/>
      <c r="K176" s="435"/>
      <c r="L176" s="435"/>
      <c r="M176" s="435"/>
      <c r="N176" s="435"/>
      <c r="O176" s="435"/>
      <c r="P176" s="435"/>
      <c r="Q176" s="435"/>
      <c r="R176" s="435"/>
      <c r="S176" s="435"/>
      <c r="T176" s="435"/>
      <c r="U176" s="435"/>
      <c r="V176" s="435"/>
      <c r="W176" s="435"/>
      <c r="X176" s="435"/>
      <c r="Y176" s="435"/>
      <c r="Z176" s="435"/>
      <c r="AA176" s="435"/>
      <c r="AB176" s="435"/>
      <c r="AC176" s="435"/>
      <c r="AD176" s="435"/>
      <c r="AE176" s="435"/>
      <c r="AF176" s="435"/>
      <c r="AG176" s="435"/>
      <c r="AH176" s="435"/>
      <c r="AI176" s="435"/>
      <c r="AJ176" s="435"/>
      <c r="AK176" s="435"/>
      <c r="AL176" s="435"/>
      <c r="AM176" s="435"/>
      <c r="AN176" s="435"/>
      <c r="AO176" s="435"/>
      <c r="AP176" s="451">
        <f>SUM(AP178:BE180)</f>
        <v>117950</v>
      </c>
      <c r="AQ176" s="451"/>
      <c r="AR176" s="451"/>
      <c r="AS176" s="451"/>
      <c r="AT176" s="451"/>
      <c r="AU176" s="451"/>
      <c r="AV176" s="451"/>
      <c r="AW176" s="451"/>
      <c r="AX176" s="451"/>
      <c r="AY176" s="451"/>
      <c r="AZ176" s="451"/>
      <c r="BA176" s="451"/>
      <c r="BB176" s="451"/>
      <c r="BC176" s="451"/>
      <c r="BD176" s="451"/>
      <c r="BE176" s="451"/>
      <c r="BF176" s="452" t="s">
        <v>113</v>
      </c>
      <c r="BG176" s="452"/>
      <c r="BH176" s="452"/>
      <c r="BI176" s="452"/>
      <c r="BJ176" s="452"/>
      <c r="BK176" s="452"/>
      <c r="BL176" s="452"/>
      <c r="BM176" s="452"/>
      <c r="BN176" s="452"/>
      <c r="BO176" s="452"/>
      <c r="BP176" s="452"/>
      <c r="BQ176" s="452"/>
      <c r="BR176" s="452"/>
      <c r="BS176" s="452"/>
      <c r="BT176" s="452"/>
      <c r="BU176" s="452"/>
      <c r="BV176" s="452" t="s">
        <v>113</v>
      </c>
      <c r="BW176" s="452"/>
      <c r="BX176" s="452"/>
      <c r="BY176" s="452"/>
      <c r="BZ176" s="452"/>
      <c r="CA176" s="452"/>
      <c r="CB176" s="452"/>
      <c r="CC176" s="452"/>
      <c r="CD176" s="452"/>
      <c r="CE176" s="452"/>
      <c r="CF176" s="452"/>
      <c r="CG176" s="452"/>
      <c r="CH176" s="452"/>
      <c r="CI176" s="452"/>
      <c r="CJ176" s="452"/>
      <c r="CK176" s="452"/>
      <c r="CL176" s="405">
        <f>SUM(CL178:DA180)</f>
        <v>825600</v>
      </c>
      <c r="CM176" s="406"/>
      <c r="CN176" s="406"/>
      <c r="CO176" s="406"/>
      <c r="CP176" s="406"/>
      <c r="CQ176" s="406"/>
      <c r="CR176" s="406"/>
      <c r="CS176" s="406"/>
      <c r="CT176" s="406"/>
      <c r="CU176" s="406"/>
      <c r="CV176" s="406"/>
      <c r="CW176" s="406"/>
      <c r="CX176" s="406"/>
      <c r="CY176" s="406"/>
      <c r="CZ176" s="406"/>
      <c r="DA176" s="407"/>
    </row>
    <row r="177" spans="1:105" s="59" customFormat="1" ht="14.25" customHeight="1" x14ac:dyDescent="0.2">
      <c r="A177" s="450"/>
      <c r="B177" s="450"/>
      <c r="C177" s="450"/>
      <c r="D177" s="450"/>
      <c r="E177" s="450"/>
      <c r="F177" s="450"/>
      <c r="G177" s="450"/>
      <c r="H177" s="435" t="s">
        <v>98</v>
      </c>
      <c r="I177" s="435"/>
      <c r="J177" s="435"/>
      <c r="K177" s="435"/>
      <c r="L177" s="435"/>
      <c r="M177" s="435"/>
      <c r="N177" s="435"/>
      <c r="O177" s="435"/>
      <c r="P177" s="435"/>
      <c r="Q177" s="435"/>
      <c r="R177" s="435"/>
      <c r="S177" s="435"/>
      <c r="T177" s="435"/>
      <c r="U177" s="435"/>
      <c r="V177" s="435"/>
      <c r="W177" s="435"/>
      <c r="X177" s="435"/>
      <c r="Y177" s="435"/>
      <c r="Z177" s="435"/>
      <c r="AA177" s="435"/>
      <c r="AB177" s="435"/>
      <c r="AC177" s="435"/>
      <c r="AD177" s="435"/>
      <c r="AE177" s="435"/>
      <c r="AF177" s="435"/>
      <c r="AG177" s="435"/>
      <c r="AH177" s="435"/>
      <c r="AI177" s="435"/>
      <c r="AJ177" s="435"/>
      <c r="AK177" s="435"/>
      <c r="AL177" s="435"/>
      <c r="AM177" s="435"/>
      <c r="AN177" s="435"/>
      <c r="AO177" s="435"/>
      <c r="AP177" s="404"/>
      <c r="AQ177" s="404"/>
      <c r="AR177" s="404"/>
      <c r="AS177" s="404"/>
      <c r="AT177" s="404"/>
      <c r="AU177" s="404"/>
      <c r="AV177" s="404"/>
      <c r="AW177" s="404"/>
      <c r="AX177" s="404"/>
      <c r="AY177" s="404"/>
      <c r="AZ177" s="404"/>
      <c r="BA177" s="404"/>
      <c r="BB177" s="404"/>
      <c r="BC177" s="404"/>
      <c r="BD177" s="404"/>
      <c r="BE177" s="404"/>
      <c r="BF177" s="404"/>
      <c r="BG177" s="404"/>
      <c r="BH177" s="404"/>
      <c r="BI177" s="404"/>
      <c r="BJ177" s="404"/>
      <c r="BK177" s="404"/>
      <c r="BL177" s="404"/>
      <c r="BM177" s="404"/>
      <c r="BN177" s="404"/>
      <c r="BO177" s="404"/>
      <c r="BP177" s="404"/>
      <c r="BQ177" s="404"/>
      <c r="BR177" s="404"/>
      <c r="BS177" s="404"/>
      <c r="BT177" s="404"/>
      <c r="BU177" s="404"/>
      <c r="BV177" s="404"/>
      <c r="BW177" s="404"/>
      <c r="BX177" s="404"/>
      <c r="BY177" s="404"/>
      <c r="BZ177" s="404"/>
      <c r="CA177" s="404"/>
      <c r="CB177" s="404"/>
      <c r="CC177" s="404"/>
      <c r="CD177" s="404"/>
      <c r="CE177" s="404"/>
      <c r="CF177" s="404"/>
      <c r="CG177" s="404"/>
      <c r="CH177" s="404"/>
      <c r="CI177" s="404"/>
      <c r="CJ177" s="404"/>
      <c r="CK177" s="404"/>
      <c r="CL177" s="419"/>
      <c r="CM177" s="420"/>
      <c r="CN177" s="420"/>
      <c r="CO177" s="420"/>
      <c r="CP177" s="420"/>
      <c r="CQ177" s="420"/>
      <c r="CR177" s="420"/>
      <c r="CS177" s="420"/>
      <c r="CT177" s="420"/>
      <c r="CU177" s="420"/>
      <c r="CV177" s="420"/>
      <c r="CW177" s="420"/>
      <c r="CX177" s="420"/>
      <c r="CY177" s="420"/>
      <c r="CZ177" s="420"/>
      <c r="DA177" s="421"/>
    </row>
    <row r="178" spans="1:105" s="63" customFormat="1" ht="15" customHeight="1" x14ac:dyDescent="0.2">
      <c r="A178" s="411" t="s">
        <v>31</v>
      </c>
      <c r="B178" s="411"/>
      <c r="C178" s="411"/>
      <c r="D178" s="411"/>
      <c r="E178" s="411"/>
      <c r="F178" s="411"/>
      <c r="G178" s="411"/>
      <c r="H178" s="412" t="s">
        <v>695</v>
      </c>
      <c r="I178" s="412"/>
      <c r="J178" s="412"/>
      <c r="K178" s="412"/>
      <c r="L178" s="412"/>
      <c r="M178" s="412"/>
      <c r="N178" s="412"/>
      <c r="O178" s="412"/>
      <c r="P178" s="412"/>
      <c r="Q178" s="412"/>
      <c r="R178" s="412"/>
      <c r="S178" s="412"/>
      <c r="T178" s="412"/>
      <c r="U178" s="412"/>
      <c r="V178" s="412"/>
      <c r="W178" s="412"/>
      <c r="X178" s="412"/>
      <c r="Y178" s="412"/>
      <c r="Z178" s="412"/>
      <c r="AA178" s="412"/>
      <c r="AB178" s="412"/>
      <c r="AC178" s="412"/>
      <c r="AD178" s="412"/>
      <c r="AE178" s="412"/>
      <c r="AF178" s="412"/>
      <c r="AG178" s="412"/>
      <c r="AH178" s="412"/>
      <c r="AI178" s="412"/>
      <c r="AJ178" s="412"/>
      <c r="AK178" s="412"/>
      <c r="AL178" s="412"/>
      <c r="AM178" s="412"/>
      <c r="AN178" s="412"/>
      <c r="AO178" s="412"/>
      <c r="AP178" s="500">
        <v>44400</v>
      </c>
      <c r="AQ178" s="501"/>
      <c r="AR178" s="501"/>
      <c r="AS178" s="501"/>
      <c r="AT178" s="501"/>
      <c r="AU178" s="501"/>
      <c r="AV178" s="501"/>
      <c r="AW178" s="501"/>
      <c r="AX178" s="501"/>
      <c r="AY178" s="501"/>
      <c r="AZ178" s="501"/>
      <c r="BA178" s="501"/>
      <c r="BB178" s="501"/>
      <c r="BC178" s="501"/>
      <c r="BD178" s="501"/>
      <c r="BE178" s="502"/>
      <c r="BF178" s="463">
        <v>7</v>
      </c>
      <c r="BG178" s="463"/>
      <c r="BH178" s="463"/>
      <c r="BI178" s="463"/>
      <c r="BJ178" s="463"/>
      <c r="BK178" s="463"/>
      <c r="BL178" s="463"/>
      <c r="BM178" s="463"/>
      <c r="BN178" s="463"/>
      <c r="BO178" s="463"/>
      <c r="BP178" s="463"/>
      <c r="BQ178" s="463"/>
      <c r="BR178" s="463"/>
      <c r="BS178" s="463"/>
      <c r="BT178" s="463"/>
      <c r="BU178" s="463"/>
      <c r="BV178" s="464"/>
      <c r="BW178" s="464"/>
      <c r="BX178" s="464"/>
      <c r="BY178" s="464"/>
      <c r="BZ178" s="464"/>
      <c r="CA178" s="464"/>
      <c r="CB178" s="464"/>
      <c r="CC178" s="464"/>
      <c r="CD178" s="464"/>
      <c r="CE178" s="464"/>
      <c r="CF178" s="464"/>
      <c r="CG178" s="464"/>
      <c r="CH178" s="464"/>
      <c r="CI178" s="464"/>
      <c r="CJ178" s="464"/>
      <c r="CK178" s="464"/>
      <c r="CL178" s="419">
        <f>AP178*BF178</f>
        <v>310800</v>
      </c>
      <c r="CM178" s="420"/>
      <c r="CN178" s="420"/>
      <c r="CO178" s="420"/>
      <c r="CP178" s="420"/>
      <c r="CQ178" s="420"/>
      <c r="CR178" s="420"/>
      <c r="CS178" s="420"/>
      <c r="CT178" s="420"/>
      <c r="CU178" s="420"/>
      <c r="CV178" s="420"/>
      <c r="CW178" s="420"/>
      <c r="CX178" s="420"/>
      <c r="CY178" s="420"/>
      <c r="CZ178" s="420"/>
      <c r="DA178" s="421"/>
    </row>
    <row r="179" spans="1:105" s="59" customFormat="1" ht="15" customHeight="1" x14ac:dyDescent="0.2">
      <c r="A179" s="411" t="s">
        <v>32</v>
      </c>
      <c r="B179" s="411"/>
      <c r="C179" s="411"/>
      <c r="D179" s="411"/>
      <c r="E179" s="411"/>
      <c r="F179" s="411"/>
      <c r="G179" s="411"/>
      <c r="H179" s="460" t="s">
        <v>696</v>
      </c>
      <c r="I179" s="461"/>
      <c r="J179" s="461"/>
      <c r="K179" s="461"/>
      <c r="L179" s="461"/>
      <c r="M179" s="461"/>
      <c r="N179" s="461"/>
      <c r="O179" s="461"/>
      <c r="P179" s="461"/>
      <c r="Q179" s="461"/>
      <c r="R179" s="461"/>
      <c r="S179" s="461"/>
      <c r="T179" s="461"/>
      <c r="U179" s="461"/>
      <c r="V179" s="461"/>
      <c r="W179" s="461"/>
      <c r="X179" s="461"/>
      <c r="Y179" s="461"/>
      <c r="Z179" s="461"/>
      <c r="AA179" s="461"/>
      <c r="AB179" s="461"/>
      <c r="AC179" s="461"/>
      <c r="AD179" s="461"/>
      <c r="AE179" s="461"/>
      <c r="AF179" s="461"/>
      <c r="AG179" s="461"/>
      <c r="AH179" s="461"/>
      <c r="AI179" s="461"/>
      <c r="AJ179" s="461"/>
      <c r="AK179" s="461"/>
      <c r="AL179" s="461"/>
      <c r="AM179" s="461"/>
      <c r="AN179" s="461"/>
      <c r="AO179" s="462"/>
      <c r="AP179" s="500">
        <v>43550</v>
      </c>
      <c r="AQ179" s="501"/>
      <c r="AR179" s="501"/>
      <c r="AS179" s="501"/>
      <c r="AT179" s="501"/>
      <c r="AU179" s="501"/>
      <c r="AV179" s="501"/>
      <c r="AW179" s="501"/>
      <c r="AX179" s="501"/>
      <c r="AY179" s="501"/>
      <c r="AZ179" s="501"/>
      <c r="BA179" s="501"/>
      <c r="BB179" s="501"/>
      <c r="BC179" s="501"/>
      <c r="BD179" s="501"/>
      <c r="BE179" s="502"/>
      <c r="BF179" s="493">
        <v>7</v>
      </c>
      <c r="BG179" s="494"/>
      <c r="BH179" s="494"/>
      <c r="BI179" s="494"/>
      <c r="BJ179" s="494"/>
      <c r="BK179" s="494"/>
      <c r="BL179" s="494"/>
      <c r="BM179" s="494"/>
      <c r="BN179" s="494"/>
      <c r="BO179" s="494"/>
      <c r="BP179" s="494"/>
      <c r="BQ179" s="494"/>
      <c r="BR179" s="494"/>
      <c r="BS179" s="494"/>
      <c r="BT179" s="494"/>
      <c r="BU179" s="495"/>
      <c r="BV179" s="537"/>
      <c r="BW179" s="538"/>
      <c r="BX179" s="538"/>
      <c r="BY179" s="538"/>
      <c r="BZ179" s="538"/>
      <c r="CA179" s="538"/>
      <c r="CB179" s="538"/>
      <c r="CC179" s="538"/>
      <c r="CD179" s="538"/>
      <c r="CE179" s="538"/>
      <c r="CF179" s="538"/>
      <c r="CG179" s="538"/>
      <c r="CH179" s="538"/>
      <c r="CI179" s="538"/>
      <c r="CJ179" s="538"/>
      <c r="CK179" s="539"/>
      <c r="CL179" s="419">
        <f>AP179*BF179-50</f>
        <v>304800</v>
      </c>
      <c r="CM179" s="420"/>
      <c r="CN179" s="420"/>
      <c r="CO179" s="420"/>
      <c r="CP179" s="420"/>
      <c r="CQ179" s="420"/>
      <c r="CR179" s="420"/>
      <c r="CS179" s="420"/>
      <c r="CT179" s="420"/>
      <c r="CU179" s="420"/>
      <c r="CV179" s="420"/>
      <c r="CW179" s="420"/>
      <c r="CX179" s="420"/>
      <c r="CY179" s="420"/>
      <c r="CZ179" s="420"/>
      <c r="DA179" s="421"/>
    </row>
    <row r="180" spans="1:105" s="59" customFormat="1" ht="15" customHeight="1" x14ac:dyDescent="0.2">
      <c r="A180" s="411" t="s">
        <v>33</v>
      </c>
      <c r="B180" s="411"/>
      <c r="C180" s="411"/>
      <c r="D180" s="411"/>
      <c r="E180" s="411"/>
      <c r="F180" s="411"/>
      <c r="G180" s="411"/>
      <c r="H180" s="412" t="s">
        <v>697</v>
      </c>
      <c r="I180" s="412"/>
      <c r="J180" s="412"/>
      <c r="K180" s="412"/>
      <c r="L180" s="412"/>
      <c r="M180" s="412"/>
      <c r="N180" s="412"/>
      <c r="O180" s="412"/>
      <c r="P180" s="412"/>
      <c r="Q180" s="412"/>
      <c r="R180" s="412"/>
      <c r="S180" s="412"/>
      <c r="T180" s="412"/>
      <c r="U180" s="412"/>
      <c r="V180" s="412"/>
      <c r="W180" s="412"/>
      <c r="X180" s="412"/>
      <c r="Y180" s="412"/>
      <c r="Z180" s="412"/>
      <c r="AA180" s="412"/>
      <c r="AB180" s="412"/>
      <c r="AC180" s="412"/>
      <c r="AD180" s="412"/>
      <c r="AE180" s="412"/>
      <c r="AF180" s="412"/>
      <c r="AG180" s="412"/>
      <c r="AH180" s="412"/>
      <c r="AI180" s="412"/>
      <c r="AJ180" s="412"/>
      <c r="AK180" s="412"/>
      <c r="AL180" s="412"/>
      <c r="AM180" s="412"/>
      <c r="AN180" s="412"/>
      <c r="AO180" s="412"/>
      <c r="AP180" s="503">
        <v>30000</v>
      </c>
      <c r="AQ180" s="504"/>
      <c r="AR180" s="504"/>
      <c r="AS180" s="504"/>
      <c r="AT180" s="504"/>
      <c r="AU180" s="504"/>
      <c r="AV180" s="504"/>
      <c r="AW180" s="504"/>
      <c r="AX180" s="504"/>
      <c r="AY180" s="504"/>
      <c r="AZ180" s="504"/>
      <c r="BA180" s="504"/>
      <c r="BB180" s="504"/>
      <c r="BC180" s="504"/>
      <c r="BD180" s="504"/>
      <c r="BE180" s="505"/>
      <c r="BF180" s="463">
        <v>7</v>
      </c>
      <c r="BG180" s="463"/>
      <c r="BH180" s="463"/>
      <c r="BI180" s="463"/>
      <c r="BJ180" s="463"/>
      <c r="BK180" s="463"/>
      <c r="BL180" s="463"/>
      <c r="BM180" s="463"/>
      <c r="BN180" s="463"/>
      <c r="BO180" s="463"/>
      <c r="BP180" s="463"/>
      <c r="BQ180" s="463"/>
      <c r="BR180" s="463"/>
      <c r="BS180" s="463"/>
      <c r="BT180" s="463"/>
      <c r="BU180" s="463"/>
      <c r="BV180" s="464"/>
      <c r="BW180" s="464"/>
      <c r="BX180" s="464"/>
      <c r="BY180" s="464"/>
      <c r="BZ180" s="464"/>
      <c r="CA180" s="464"/>
      <c r="CB180" s="464"/>
      <c r="CC180" s="464"/>
      <c r="CD180" s="464"/>
      <c r="CE180" s="464"/>
      <c r="CF180" s="464"/>
      <c r="CG180" s="464"/>
      <c r="CH180" s="464"/>
      <c r="CI180" s="464"/>
      <c r="CJ180" s="464"/>
      <c r="CK180" s="464"/>
      <c r="CL180" s="419">
        <f>AP180*BF180</f>
        <v>210000</v>
      </c>
      <c r="CM180" s="420"/>
      <c r="CN180" s="420"/>
      <c r="CO180" s="420"/>
      <c r="CP180" s="420"/>
      <c r="CQ180" s="420"/>
      <c r="CR180" s="420"/>
      <c r="CS180" s="420"/>
      <c r="CT180" s="420"/>
      <c r="CU180" s="420"/>
      <c r="CV180" s="420"/>
      <c r="CW180" s="420"/>
      <c r="CX180" s="420"/>
      <c r="CY180" s="420"/>
      <c r="CZ180" s="420"/>
      <c r="DA180" s="421"/>
    </row>
    <row r="181" spans="1:105" s="59" customFormat="1" ht="15" customHeight="1" x14ac:dyDescent="0.2">
      <c r="A181" s="411"/>
      <c r="B181" s="411"/>
      <c r="C181" s="411"/>
      <c r="D181" s="411"/>
      <c r="E181" s="411"/>
      <c r="F181" s="411"/>
      <c r="G181" s="411"/>
      <c r="H181" s="599" t="s">
        <v>700</v>
      </c>
      <c r="I181" s="599"/>
      <c r="J181" s="599"/>
      <c r="K181" s="599"/>
      <c r="L181" s="599"/>
      <c r="M181" s="599"/>
      <c r="N181" s="599"/>
      <c r="O181" s="599"/>
      <c r="P181" s="599"/>
      <c r="Q181" s="599"/>
      <c r="R181" s="599"/>
      <c r="S181" s="599"/>
      <c r="T181" s="599"/>
      <c r="U181" s="599"/>
      <c r="V181" s="599"/>
      <c r="W181" s="599"/>
      <c r="X181" s="599"/>
      <c r="Y181" s="599"/>
      <c r="Z181" s="599"/>
      <c r="AA181" s="599"/>
      <c r="AB181" s="599"/>
      <c r="AC181" s="599"/>
      <c r="AD181" s="599"/>
      <c r="AE181" s="599"/>
      <c r="AF181" s="599"/>
      <c r="AG181" s="599"/>
      <c r="AH181" s="599"/>
      <c r="AI181" s="599"/>
      <c r="AJ181" s="599"/>
      <c r="AK181" s="599"/>
      <c r="AL181" s="599"/>
      <c r="AM181" s="599"/>
      <c r="AN181" s="599"/>
      <c r="AO181" s="599"/>
      <c r="AP181" s="404" t="s">
        <v>8</v>
      </c>
      <c r="AQ181" s="404"/>
      <c r="AR181" s="404"/>
      <c r="AS181" s="404"/>
      <c r="AT181" s="404"/>
      <c r="AU181" s="404"/>
      <c r="AV181" s="404"/>
      <c r="AW181" s="404"/>
      <c r="AX181" s="404"/>
      <c r="AY181" s="404"/>
      <c r="AZ181" s="404"/>
      <c r="BA181" s="404"/>
      <c r="BB181" s="404"/>
      <c r="BC181" s="404"/>
      <c r="BD181" s="404"/>
      <c r="BE181" s="404"/>
      <c r="BF181" s="404" t="s">
        <v>8</v>
      </c>
      <c r="BG181" s="404"/>
      <c r="BH181" s="404"/>
      <c r="BI181" s="404"/>
      <c r="BJ181" s="404"/>
      <c r="BK181" s="404"/>
      <c r="BL181" s="404"/>
      <c r="BM181" s="404"/>
      <c r="BN181" s="404"/>
      <c r="BO181" s="404"/>
      <c r="BP181" s="404"/>
      <c r="BQ181" s="404"/>
      <c r="BR181" s="404"/>
      <c r="BS181" s="404"/>
      <c r="BT181" s="404"/>
      <c r="BU181" s="404"/>
      <c r="BV181" s="404" t="s">
        <v>8</v>
      </c>
      <c r="BW181" s="404"/>
      <c r="BX181" s="404"/>
      <c r="BY181" s="404"/>
      <c r="BZ181" s="404"/>
      <c r="CA181" s="404"/>
      <c r="CB181" s="404"/>
      <c r="CC181" s="404"/>
      <c r="CD181" s="404"/>
      <c r="CE181" s="404"/>
      <c r="CF181" s="404"/>
      <c r="CG181" s="404"/>
      <c r="CH181" s="404"/>
      <c r="CI181" s="404"/>
      <c r="CJ181" s="404"/>
      <c r="CK181" s="404"/>
      <c r="CL181" s="600">
        <f>CL176+CL171</f>
        <v>4438800</v>
      </c>
      <c r="CM181" s="601"/>
      <c r="CN181" s="601"/>
      <c r="CO181" s="601"/>
      <c r="CP181" s="601"/>
      <c r="CQ181" s="601"/>
      <c r="CR181" s="601"/>
      <c r="CS181" s="601"/>
      <c r="CT181" s="601"/>
      <c r="CU181" s="601"/>
      <c r="CV181" s="601"/>
      <c r="CW181" s="601"/>
      <c r="CX181" s="601"/>
      <c r="CY181" s="601"/>
      <c r="CZ181" s="601"/>
      <c r="DA181" s="602"/>
    </row>
    <row r="182" spans="1:105" s="63" customFormat="1" ht="11.25" customHeight="1" x14ac:dyDescent="0.2">
      <c r="A182" s="18"/>
      <c r="B182" s="18"/>
      <c r="C182" s="18"/>
      <c r="D182" s="18"/>
      <c r="E182" s="18"/>
      <c r="F182" s="18"/>
      <c r="G182" s="18"/>
      <c r="H182" s="237"/>
      <c r="I182" s="237"/>
      <c r="J182" s="237"/>
      <c r="K182" s="237"/>
      <c r="L182" s="237"/>
      <c r="M182" s="237"/>
      <c r="N182" s="237"/>
      <c r="O182" s="237"/>
      <c r="P182" s="237"/>
      <c r="Q182" s="237"/>
      <c r="R182" s="237"/>
      <c r="S182" s="237"/>
      <c r="T182" s="237"/>
      <c r="U182" s="237"/>
      <c r="V182" s="237"/>
      <c r="W182" s="237"/>
      <c r="X182" s="238"/>
      <c r="Y182" s="238"/>
      <c r="Z182" s="238"/>
      <c r="AA182" s="238"/>
      <c r="AB182" s="238"/>
      <c r="AC182" s="238"/>
      <c r="AD182" s="238"/>
      <c r="AE182" s="238"/>
      <c r="AF182" s="238"/>
      <c r="AG182" s="238"/>
      <c r="AH182" s="238"/>
      <c r="AI182" s="238"/>
      <c r="AJ182" s="238"/>
      <c r="AK182" s="238"/>
      <c r="AL182" s="238"/>
      <c r="AM182" s="238"/>
      <c r="AN182" s="238"/>
      <c r="AO182" s="238"/>
      <c r="AP182" s="239"/>
      <c r="AQ182" s="239"/>
      <c r="AR182" s="239"/>
      <c r="AS182" s="239"/>
      <c r="AT182" s="239"/>
      <c r="AU182" s="239"/>
      <c r="AV182" s="239"/>
      <c r="AW182" s="239"/>
      <c r="AX182" s="239"/>
      <c r="AY182" s="239"/>
      <c r="AZ182" s="239"/>
      <c r="BA182" s="239"/>
      <c r="BB182" s="239"/>
      <c r="BC182" s="239"/>
      <c r="BD182" s="239"/>
      <c r="BE182" s="239"/>
      <c r="BF182" s="239"/>
      <c r="BG182" s="239"/>
      <c r="BH182" s="239"/>
      <c r="BI182" s="239"/>
      <c r="BJ182" s="239"/>
      <c r="BK182" s="239"/>
      <c r="BL182" s="239"/>
      <c r="BM182" s="239"/>
      <c r="BN182" s="239"/>
      <c r="BO182" s="239"/>
      <c r="BP182" s="239"/>
      <c r="BQ182" s="239"/>
      <c r="BR182" s="239"/>
      <c r="BS182" s="239"/>
      <c r="BT182" s="239"/>
      <c r="BU182" s="239"/>
      <c r="BV182" s="239"/>
      <c r="BW182" s="239"/>
      <c r="BX182" s="239"/>
      <c r="BY182" s="239"/>
      <c r="BZ182" s="239"/>
      <c r="CA182" s="239"/>
      <c r="CB182" s="239"/>
      <c r="CC182" s="239"/>
      <c r="CD182" s="239"/>
      <c r="CE182" s="239"/>
      <c r="CF182" s="239"/>
      <c r="CG182" s="239"/>
      <c r="CH182" s="239"/>
      <c r="CI182" s="239"/>
      <c r="CJ182" s="239"/>
      <c r="CK182" s="239"/>
      <c r="CL182" s="240"/>
      <c r="CM182" s="240"/>
      <c r="CN182" s="240"/>
      <c r="CO182" s="240"/>
      <c r="CP182" s="240"/>
      <c r="CQ182" s="240"/>
      <c r="CR182" s="240"/>
      <c r="CS182" s="240"/>
      <c r="CT182" s="240"/>
      <c r="CU182" s="240"/>
      <c r="CV182" s="240"/>
      <c r="CW182" s="240"/>
      <c r="CX182" s="240"/>
      <c r="CY182" s="240"/>
      <c r="CZ182" s="240"/>
      <c r="DA182" s="240"/>
    </row>
    <row r="183" spans="1:105" s="59" customFormat="1" ht="15" customHeight="1" x14ac:dyDescent="0.2">
      <c r="A183" s="6" t="s">
        <v>11</v>
      </c>
      <c r="B183" s="6"/>
      <c r="C183" s="6"/>
      <c r="D183" s="6"/>
      <c r="E183" s="6"/>
      <c r="F183" s="6"/>
      <c r="G183" s="6"/>
      <c r="H183" s="6"/>
      <c r="I183" s="6"/>
      <c r="J183" s="6"/>
      <c r="K183" s="6"/>
      <c r="L183" s="6"/>
      <c r="M183" s="6"/>
      <c r="N183" s="6"/>
      <c r="O183" s="6"/>
      <c r="P183" s="6"/>
      <c r="Q183" s="6"/>
      <c r="R183" s="6"/>
      <c r="S183" s="6"/>
      <c r="T183" s="6"/>
      <c r="U183" s="6"/>
      <c r="V183" s="6"/>
      <c r="W183" s="6"/>
      <c r="X183" s="442" t="s">
        <v>277</v>
      </c>
      <c r="Y183" s="442"/>
      <c r="Z183" s="442"/>
      <c r="AA183" s="442"/>
      <c r="AB183" s="442"/>
      <c r="AC183" s="442"/>
      <c r="AD183" s="442"/>
      <c r="AE183" s="442"/>
      <c r="AF183" s="442"/>
      <c r="AG183" s="442"/>
      <c r="AH183" s="442"/>
      <c r="AI183" s="442"/>
      <c r="AJ183" s="442"/>
      <c r="AK183" s="442"/>
      <c r="AL183" s="442"/>
      <c r="AM183" s="442"/>
      <c r="AN183" s="442"/>
      <c r="AO183" s="442"/>
      <c r="AP183" s="442"/>
      <c r="AQ183" s="442"/>
      <c r="AR183" s="442"/>
      <c r="AS183" s="442"/>
      <c r="AT183" s="442"/>
      <c r="AU183" s="442"/>
      <c r="AV183" s="442"/>
      <c r="AW183" s="442"/>
      <c r="AX183" s="442"/>
      <c r="AY183" s="442"/>
      <c r="AZ183" s="442"/>
      <c r="BA183" s="442"/>
      <c r="BB183" s="442"/>
      <c r="BC183" s="442"/>
      <c r="BD183" s="442"/>
      <c r="BE183" s="442"/>
      <c r="BF183" s="442"/>
      <c r="BG183" s="442"/>
      <c r="BH183" s="442"/>
      <c r="BI183" s="442"/>
      <c r="BJ183" s="442"/>
      <c r="BK183" s="442"/>
      <c r="BL183" s="442"/>
      <c r="BM183" s="442"/>
      <c r="BN183" s="442"/>
      <c r="BO183" s="442"/>
      <c r="BP183" s="442"/>
      <c r="BQ183" s="442"/>
      <c r="BR183" s="442"/>
      <c r="BS183" s="442"/>
      <c r="BT183" s="442"/>
      <c r="BU183" s="442"/>
      <c r="BV183" s="442"/>
      <c r="BW183" s="442"/>
      <c r="BX183" s="442"/>
      <c r="BY183" s="442"/>
      <c r="BZ183" s="442"/>
      <c r="CA183" s="442"/>
      <c r="CB183" s="442"/>
      <c r="CC183" s="442"/>
      <c r="CD183" s="442"/>
      <c r="CE183" s="442"/>
      <c r="CF183" s="442"/>
      <c r="CG183" s="442"/>
      <c r="CH183" s="442"/>
      <c r="CI183" s="442"/>
      <c r="CJ183" s="442"/>
      <c r="CK183" s="442"/>
      <c r="CL183" s="442"/>
      <c r="CM183" s="442"/>
      <c r="CN183" s="442"/>
      <c r="CO183" s="442"/>
      <c r="CP183" s="442"/>
      <c r="CQ183" s="442"/>
      <c r="CR183" s="442"/>
      <c r="CS183" s="442"/>
      <c r="CT183" s="442"/>
      <c r="CU183" s="442"/>
      <c r="CV183" s="442"/>
      <c r="CW183" s="442"/>
      <c r="CX183" s="442"/>
      <c r="CY183" s="442"/>
      <c r="CZ183" s="442"/>
      <c r="DA183" s="442"/>
    </row>
    <row r="184" spans="1:105" s="59" customFormat="1" ht="7.5" customHeight="1" x14ac:dyDescent="0.2">
      <c r="A184" s="6"/>
      <c r="B184" s="6"/>
      <c r="C184" s="6"/>
      <c r="D184" s="6"/>
      <c r="E184" s="6"/>
      <c r="F184" s="6"/>
      <c r="G184" s="6"/>
      <c r="H184" s="6"/>
      <c r="I184" s="6"/>
      <c r="J184" s="6"/>
      <c r="K184" s="6"/>
      <c r="L184" s="6"/>
      <c r="M184" s="6"/>
      <c r="N184" s="6"/>
      <c r="O184" s="6"/>
      <c r="P184" s="6"/>
      <c r="Q184" s="6"/>
      <c r="R184" s="6"/>
      <c r="S184" s="6"/>
      <c r="T184" s="6"/>
      <c r="U184" s="6"/>
      <c r="V184" s="6"/>
      <c r="W184" s="6"/>
      <c r="X184" s="11"/>
      <c r="Y184" s="11"/>
      <c r="Z184" s="11"/>
      <c r="AA184" s="11"/>
      <c r="AB184" s="11"/>
      <c r="AC184" s="11"/>
      <c r="AD184" s="11"/>
      <c r="AE184" s="11"/>
      <c r="AF184" s="11"/>
      <c r="AG184" s="11"/>
      <c r="AH184" s="11"/>
      <c r="AI184" s="11"/>
      <c r="AJ184" s="11"/>
      <c r="AK184" s="11"/>
      <c r="AL184" s="11"/>
      <c r="AM184" s="11"/>
      <c r="AN184" s="11"/>
      <c r="AO184" s="11"/>
      <c r="AP184" s="11"/>
      <c r="AQ184" s="11"/>
      <c r="AR184" s="11"/>
      <c r="AS184" s="11"/>
      <c r="AT184" s="11"/>
      <c r="AU184" s="11"/>
      <c r="AV184" s="11"/>
      <c r="AW184" s="11"/>
      <c r="AX184" s="11"/>
      <c r="AY184" s="11"/>
      <c r="AZ184" s="11"/>
      <c r="BA184" s="11"/>
      <c r="BB184" s="11"/>
      <c r="BC184" s="11"/>
      <c r="BD184" s="11"/>
      <c r="BE184" s="11"/>
      <c r="BF184" s="11"/>
      <c r="BG184" s="11"/>
      <c r="BH184" s="11"/>
      <c r="BI184" s="11"/>
      <c r="BJ184" s="11"/>
      <c r="BK184" s="11"/>
      <c r="BL184" s="11"/>
      <c r="BM184" s="11"/>
      <c r="BN184" s="11"/>
      <c r="BO184" s="11"/>
      <c r="BP184" s="11"/>
      <c r="BQ184" s="11"/>
      <c r="BR184" s="11"/>
      <c r="BS184" s="11"/>
      <c r="BT184" s="11"/>
      <c r="BU184" s="11"/>
      <c r="BV184" s="11"/>
      <c r="BW184" s="11"/>
      <c r="BX184" s="11"/>
      <c r="BY184" s="11"/>
      <c r="BZ184" s="11"/>
      <c r="CA184" s="11"/>
      <c r="CB184" s="11"/>
      <c r="CC184" s="11"/>
      <c r="CD184" s="11"/>
      <c r="CE184" s="11"/>
      <c r="CF184" s="11"/>
      <c r="CG184" s="11"/>
      <c r="CH184" s="11"/>
      <c r="CI184" s="11"/>
      <c r="CJ184" s="11"/>
      <c r="CK184" s="11"/>
      <c r="CL184" s="11"/>
      <c r="CM184" s="11"/>
      <c r="CN184" s="11"/>
      <c r="CO184" s="11"/>
      <c r="CP184" s="11"/>
      <c r="CQ184" s="11"/>
      <c r="CR184" s="11"/>
      <c r="CS184" s="11"/>
      <c r="CT184" s="11"/>
      <c r="CU184" s="11"/>
      <c r="CV184" s="11"/>
      <c r="CW184" s="11"/>
      <c r="CX184" s="11"/>
      <c r="CY184" s="11"/>
      <c r="CZ184" s="11"/>
      <c r="DA184" s="11"/>
    </row>
    <row r="185" spans="1:105" s="59" customFormat="1" ht="15" customHeight="1" x14ac:dyDescent="0.2">
      <c r="A185" s="443" t="s">
        <v>10</v>
      </c>
      <c r="B185" s="443"/>
      <c r="C185" s="443"/>
      <c r="D185" s="443"/>
      <c r="E185" s="443"/>
      <c r="F185" s="443"/>
      <c r="G185" s="443"/>
      <c r="H185" s="443"/>
      <c r="I185" s="443"/>
      <c r="J185" s="443"/>
      <c r="K185" s="443"/>
      <c r="L185" s="443"/>
      <c r="M185" s="443"/>
      <c r="N185" s="443"/>
      <c r="O185" s="443"/>
      <c r="P185" s="443"/>
      <c r="Q185" s="443"/>
      <c r="R185" s="443"/>
      <c r="S185" s="443"/>
      <c r="T185" s="443"/>
      <c r="U185" s="443"/>
      <c r="V185" s="443"/>
      <c r="W185" s="443"/>
      <c r="X185" s="443"/>
      <c r="Y185" s="443"/>
      <c r="Z185" s="443"/>
      <c r="AA185" s="443"/>
      <c r="AB185" s="443"/>
      <c r="AC185" s="443"/>
      <c r="AD185" s="443"/>
      <c r="AE185" s="443"/>
      <c r="AF185" s="443"/>
      <c r="AG185" s="443"/>
      <c r="AH185" s="443"/>
      <c r="AI185" s="443"/>
      <c r="AJ185" s="443"/>
      <c r="AK185" s="443"/>
      <c r="AL185" s="443"/>
      <c r="AM185" s="443"/>
      <c r="AN185" s="443"/>
      <c r="AO185" s="443"/>
      <c r="AP185" s="444" t="s">
        <v>96</v>
      </c>
      <c r="AQ185" s="444"/>
      <c r="AR185" s="444"/>
      <c r="AS185" s="444"/>
      <c r="AT185" s="444"/>
      <c r="AU185" s="444"/>
      <c r="AV185" s="444"/>
      <c r="AW185" s="444"/>
      <c r="AX185" s="444"/>
      <c r="AY185" s="444"/>
      <c r="AZ185" s="444"/>
      <c r="BA185" s="444"/>
      <c r="BB185" s="444"/>
      <c r="BC185" s="444"/>
      <c r="BD185" s="444"/>
      <c r="BE185" s="444"/>
      <c r="BF185" s="444"/>
      <c r="BG185" s="444"/>
      <c r="BH185" s="444"/>
      <c r="BI185" s="444"/>
      <c r="BJ185" s="444"/>
      <c r="BK185" s="444"/>
      <c r="BL185" s="444"/>
      <c r="BM185" s="444"/>
      <c r="BN185" s="444"/>
      <c r="BO185" s="444"/>
      <c r="BP185" s="444"/>
      <c r="BQ185" s="444"/>
      <c r="BR185" s="444"/>
      <c r="BS185" s="444"/>
      <c r="BT185" s="444"/>
      <c r="BU185" s="444"/>
      <c r="BV185" s="444"/>
      <c r="BW185" s="444"/>
      <c r="BX185" s="444"/>
      <c r="BY185" s="444"/>
      <c r="BZ185" s="444"/>
      <c r="CA185" s="444"/>
      <c r="CB185" s="444"/>
      <c r="CC185" s="444"/>
      <c r="CD185" s="444"/>
      <c r="CE185" s="444"/>
      <c r="CF185" s="444"/>
      <c r="CG185" s="444"/>
      <c r="CH185" s="444"/>
      <c r="CI185" s="444"/>
      <c r="CJ185" s="444"/>
      <c r="CK185" s="444"/>
      <c r="CL185" s="444"/>
      <c r="CM185" s="444"/>
      <c r="CN185" s="444"/>
      <c r="CO185" s="444"/>
      <c r="CP185" s="444"/>
      <c r="CQ185" s="444"/>
      <c r="CR185" s="444"/>
      <c r="CS185" s="444"/>
      <c r="CT185" s="444"/>
      <c r="CU185" s="444"/>
      <c r="CV185" s="444"/>
      <c r="CW185" s="444"/>
      <c r="CX185" s="444"/>
      <c r="CY185" s="444"/>
      <c r="CZ185" s="444"/>
      <c r="DA185" s="444"/>
    </row>
    <row r="186" spans="1:105" s="59" customFormat="1" ht="6" customHeight="1" x14ac:dyDescent="0.2">
      <c r="A186" s="18"/>
      <c r="B186" s="18"/>
      <c r="C186" s="18"/>
      <c r="D186" s="18"/>
      <c r="E186" s="18"/>
      <c r="F186" s="18"/>
      <c r="G186" s="18"/>
      <c r="H186" s="237"/>
      <c r="I186" s="237"/>
      <c r="J186" s="237"/>
      <c r="K186" s="237"/>
      <c r="L186" s="237"/>
      <c r="M186" s="237"/>
      <c r="N186" s="237"/>
      <c r="O186" s="237"/>
      <c r="P186" s="237"/>
      <c r="Q186" s="237"/>
      <c r="R186" s="237"/>
      <c r="S186" s="237"/>
      <c r="T186" s="237"/>
      <c r="U186" s="237"/>
      <c r="V186" s="237"/>
      <c r="W186" s="237"/>
      <c r="X186" s="237"/>
      <c r="Y186" s="237"/>
      <c r="Z186" s="237"/>
      <c r="AA186" s="237"/>
      <c r="AB186" s="237"/>
      <c r="AC186" s="237"/>
      <c r="AD186" s="237"/>
      <c r="AE186" s="237"/>
      <c r="AF186" s="237"/>
      <c r="AG186" s="237"/>
      <c r="AH186" s="237"/>
      <c r="AI186" s="237"/>
      <c r="AJ186" s="237"/>
      <c r="AK186" s="237"/>
      <c r="AL186" s="237"/>
      <c r="AM186" s="237"/>
      <c r="AN186" s="237"/>
      <c r="AO186" s="237"/>
      <c r="AP186" s="20"/>
      <c r="AQ186" s="20"/>
      <c r="AR186" s="20"/>
      <c r="AS186" s="20"/>
      <c r="AT186" s="20"/>
      <c r="AU186" s="20"/>
      <c r="AV186" s="20"/>
      <c r="AW186" s="20"/>
      <c r="AX186" s="20"/>
      <c r="AY186" s="20"/>
      <c r="AZ186" s="20"/>
      <c r="BA186" s="20"/>
      <c r="BB186" s="20"/>
      <c r="BC186" s="20"/>
      <c r="BD186" s="20"/>
      <c r="BE186" s="20"/>
      <c r="BF186" s="20"/>
      <c r="BG186" s="20"/>
      <c r="BH186" s="20"/>
      <c r="BI186" s="20"/>
      <c r="BJ186" s="20"/>
      <c r="BK186" s="20"/>
      <c r="BL186" s="20"/>
      <c r="BM186" s="20"/>
      <c r="BN186" s="20"/>
      <c r="BO186" s="20"/>
      <c r="BP186" s="20"/>
      <c r="BQ186" s="20"/>
      <c r="BR186" s="20"/>
      <c r="BS186" s="20"/>
      <c r="BT186" s="20"/>
      <c r="BU186" s="20"/>
      <c r="BV186" s="20"/>
      <c r="BW186" s="20"/>
      <c r="BX186" s="20"/>
      <c r="BY186" s="20"/>
      <c r="BZ186" s="20"/>
      <c r="CA186" s="20"/>
      <c r="CB186" s="20"/>
      <c r="CC186" s="20"/>
      <c r="CD186" s="20"/>
      <c r="CE186" s="20"/>
      <c r="CF186" s="20"/>
      <c r="CG186" s="20"/>
      <c r="CH186" s="20"/>
      <c r="CI186" s="20"/>
      <c r="CJ186" s="20"/>
      <c r="CK186" s="20"/>
      <c r="CL186" s="21"/>
      <c r="CM186" s="21"/>
      <c r="CN186" s="21"/>
      <c r="CO186" s="21"/>
      <c r="CP186" s="21"/>
      <c r="CQ186" s="21"/>
      <c r="CR186" s="21"/>
      <c r="CS186" s="21"/>
      <c r="CT186" s="21"/>
      <c r="CU186" s="21"/>
      <c r="CV186" s="21"/>
      <c r="CW186" s="21"/>
      <c r="CX186" s="21"/>
      <c r="CY186" s="21"/>
      <c r="CZ186" s="21"/>
      <c r="DA186" s="21"/>
    </row>
    <row r="187" spans="1:105" s="59" customFormat="1" ht="14.25" customHeight="1" x14ac:dyDescent="0.2">
      <c r="A187" s="465" t="s">
        <v>73</v>
      </c>
      <c r="B187" s="465"/>
      <c r="C187" s="465"/>
      <c r="D187" s="465"/>
      <c r="E187" s="465"/>
      <c r="F187" s="465"/>
      <c r="G187" s="465"/>
      <c r="H187" s="465"/>
      <c r="I187" s="465"/>
      <c r="J187" s="465"/>
      <c r="K187" s="465"/>
      <c r="L187" s="465"/>
      <c r="M187" s="465"/>
      <c r="N187" s="465"/>
      <c r="O187" s="465"/>
      <c r="P187" s="465"/>
      <c r="Q187" s="465"/>
      <c r="R187" s="465"/>
      <c r="S187" s="465"/>
      <c r="T187" s="465"/>
      <c r="U187" s="465"/>
      <c r="V187" s="465"/>
      <c r="W187" s="465"/>
      <c r="X187" s="465"/>
      <c r="Y187" s="465"/>
      <c r="Z187" s="465"/>
      <c r="AA187" s="465"/>
      <c r="AB187" s="465"/>
      <c r="AC187" s="465"/>
      <c r="AD187" s="465"/>
      <c r="AE187" s="465"/>
      <c r="AF187" s="465"/>
      <c r="AG187" s="465"/>
      <c r="AH187" s="465"/>
      <c r="AI187" s="465"/>
      <c r="AJ187" s="465"/>
      <c r="AK187" s="465"/>
      <c r="AL187" s="465"/>
      <c r="AM187" s="465"/>
      <c r="AN187" s="465"/>
      <c r="AO187" s="465"/>
      <c r="AP187" s="465"/>
      <c r="AQ187" s="465"/>
      <c r="AR187" s="465"/>
      <c r="AS187" s="465"/>
      <c r="AT187" s="465"/>
      <c r="AU187" s="465"/>
      <c r="AV187" s="465"/>
      <c r="AW187" s="465"/>
      <c r="AX187" s="465"/>
      <c r="AY187" s="465"/>
      <c r="AZ187" s="465"/>
      <c r="BA187" s="465"/>
      <c r="BB187" s="465"/>
      <c r="BC187" s="465"/>
      <c r="BD187" s="465"/>
      <c r="BE187" s="465"/>
      <c r="BF187" s="465"/>
      <c r="BG187" s="465"/>
      <c r="BH187" s="465"/>
      <c r="BI187" s="465"/>
      <c r="BJ187" s="465"/>
      <c r="BK187" s="465"/>
      <c r="BL187" s="465"/>
      <c r="BM187" s="465"/>
      <c r="BN187" s="465"/>
      <c r="BO187" s="465"/>
      <c r="BP187" s="465"/>
      <c r="BQ187" s="465"/>
      <c r="BR187" s="465"/>
      <c r="BS187" s="465"/>
      <c r="BT187" s="465"/>
      <c r="BU187" s="465"/>
      <c r="BV187" s="465"/>
      <c r="BW187" s="465"/>
      <c r="BX187" s="465"/>
      <c r="BY187" s="465"/>
      <c r="BZ187" s="465"/>
      <c r="CA187" s="465"/>
      <c r="CB187" s="465"/>
      <c r="CC187" s="465"/>
      <c r="CD187" s="465"/>
      <c r="CE187" s="465"/>
      <c r="CF187" s="465"/>
      <c r="CG187" s="465"/>
      <c r="CH187" s="465"/>
      <c r="CI187" s="465"/>
      <c r="CJ187" s="465"/>
      <c r="CK187" s="465"/>
      <c r="CL187" s="465"/>
      <c r="CM187" s="465"/>
      <c r="CN187" s="465"/>
      <c r="CO187" s="465"/>
      <c r="CP187" s="465"/>
      <c r="CQ187" s="465"/>
      <c r="CR187" s="465"/>
      <c r="CS187" s="465"/>
      <c r="CT187" s="465"/>
      <c r="CU187" s="465"/>
      <c r="CV187" s="465"/>
      <c r="CW187" s="465"/>
      <c r="CX187" s="465"/>
      <c r="CY187" s="465"/>
      <c r="CZ187" s="465"/>
      <c r="DA187" s="465"/>
    </row>
    <row r="188" spans="1:105" s="59" customFormat="1" ht="5.25" customHeight="1" x14ac:dyDescent="0.25">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c r="BF188" s="2"/>
      <c r="BG188" s="2"/>
      <c r="BH188" s="2"/>
      <c r="BI188" s="2"/>
      <c r="BJ188" s="2"/>
      <c r="BK188" s="2"/>
      <c r="BL188" s="2"/>
      <c r="BM188" s="2"/>
      <c r="BN188" s="2"/>
      <c r="BO188" s="2"/>
      <c r="BP188" s="2"/>
      <c r="BQ188" s="2"/>
      <c r="BR188" s="2"/>
      <c r="BS188" s="2"/>
      <c r="BT188" s="2"/>
      <c r="BU188" s="2"/>
      <c r="BV188" s="2"/>
      <c r="BW188" s="2"/>
      <c r="BX188" s="2"/>
      <c r="BY188" s="2"/>
      <c r="BZ188" s="2"/>
      <c r="CA188" s="2"/>
      <c r="CB188" s="2"/>
      <c r="CC188" s="2"/>
      <c r="CD188" s="2"/>
      <c r="CE188" s="2"/>
      <c r="CF188" s="2"/>
      <c r="CG188" s="2"/>
      <c r="CH188" s="2"/>
      <c r="CI188" s="2"/>
      <c r="CJ188" s="2"/>
      <c r="CK188" s="2"/>
      <c r="CL188" s="2"/>
      <c r="CM188" s="2"/>
      <c r="CN188" s="2"/>
      <c r="CO188" s="2"/>
      <c r="CP188" s="2"/>
      <c r="CQ188" s="2"/>
      <c r="CR188" s="2"/>
      <c r="CS188" s="2"/>
      <c r="CT188" s="2"/>
      <c r="CU188" s="2"/>
      <c r="CV188" s="2"/>
      <c r="CW188" s="2"/>
      <c r="CX188" s="2"/>
      <c r="CY188" s="2"/>
      <c r="CZ188" s="2"/>
      <c r="DA188" s="2"/>
    </row>
    <row r="189" spans="1:105" s="59" customFormat="1" ht="24.75" customHeight="1" x14ac:dyDescent="0.2">
      <c r="A189" s="466" t="s">
        <v>0</v>
      </c>
      <c r="B189" s="467"/>
      <c r="C189" s="467"/>
      <c r="D189" s="467"/>
      <c r="E189" s="467"/>
      <c r="F189" s="467"/>
      <c r="G189" s="468"/>
      <c r="H189" s="466" t="s">
        <v>50</v>
      </c>
      <c r="I189" s="467"/>
      <c r="J189" s="467"/>
      <c r="K189" s="467"/>
      <c r="L189" s="467"/>
      <c r="M189" s="467"/>
      <c r="N189" s="467"/>
      <c r="O189" s="467"/>
      <c r="P189" s="467"/>
      <c r="Q189" s="467"/>
      <c r="R189" s="467"/>
      <c r="S189" s="467"/>
      <c r="T189" s="467"/>
      <c r="U189" s="467"/>
      <c r="V189" s="467"/>
      <c r="W189" s="467"/>
      <c r="X189" s="467"/>
      <c r="Y189" s="467"/>
      <c r="Z189" s="467"/>
      <c r="AA189" s="467"/>
      <c r="AB189" s="467"/>
      <c r="AC189" s="467"/>
      <c r="AD189" s="467"/>
      <c r="AE189" s="467"/>
      <c r="AF189" s="467"/>
      <c r="AG189" s="467"/>
      <c r="AH189" s="467"/>
      <c r="AI189" s="467"/>
      <c r="AJ189" s="467"/>
      <c r="AK189" s="467"/>
      <c r="AL189" s="467"/>
      <c r="AM189" s="467"/>
      <c r="AN189" s="467"/>
      <c r="AO189" s="467"/>
      <c r="AP189" s="467"/>
      <c r="AQ189" s="467"/>
      <c r="AR189" s="467"/>
      <c r="AS189" s="467"/>
      <c r="AT189" s="467"/>
      <c r="AU189" s="467"/>
      <c r="AV189" s="467"/>
      <c r="AW189" s="467"/>
      <c r="AX189" s="467"/>
      <c r="AY189" s="467"/>
      <c r="AZ189" s="467"/>
      <c r="BA189" s="467"/>
      <c r="BB189" s="467"/>
      <c r="BC189" s="468"/>
      <c r="BD189" s="466" t="s">
        <v>70</v>
      </c>
      <c r="BE189" s="467"/>
      <c r="BF189" s="467"/>
      <c r="BG189" s="467"/>
      <c r="BH189" s="467"/>
      <c r="BI189" s="467"/>
      <c r="BJ189" s="467"/>
      <c r="BK189" s="467"/>
      <c r="BL189" s="467"/>
      <c r="BM189" s="467"/>
      <c r="BN189" s="467"/>
      <c r="BO189" s="467"/>
      <c r="BP189" s="467"/>
      <c r="BQ189" s="467"/>
      <c r="BR189" s="467"/>
      <c r="BS189" s="468"/>
      <c r="BT189" s="466" t="s">
        <v>72</v>
      </c>
      <c r="BU189" s="467"/>
      <c r="BV189" s="467"/>
      <c r="BW189" s="467"/>
      <c r="BX189" s="467"/>
      <c r="BY189" s="467"/>
      <c r="BZ189" s="467"/>
      <c r="CA189" s="467"/>
      <c r="CB189" s="467"/>
      <c r="CC189" s="467"/>
      <c r="CD189" s="467"/>
      <c r="CE189" s="467"/>
      <c r="CF189" s="467"/>
      <c r="CG189" s="467"/>
      <c r="CH189" s="467"/>
      <c r="CI189" s="468"/>
      <c r="CJ189" s="469" t="s">
        <v>71</v>
      </c>
      <c r="CK189" s="470"/>
      <c r="CL189" s="470"/>
      <c r="CM189" s="470"/>
      <c r="CN189" s="470"/>
      <c r="CO189" s="470"/>
      <c r="CP189" s="470"/>
      <c r="CQ189" s="470"/>
      <c r="CR189" s="470"/>
      <c r="CS189" s="470"/>
      <c r="CT189" s="470"/>
      <c r="CU189" s="470"/>
      <c r="CV189" s="470"/>
      <c r="CW189" s="470"/>
      <c r="CX189" s="470"/>
      <c r="CY189" s="470"/>
      <c r="CZ189" s="470"/>
      <c r="DA189" s="471"/>
    </row>
    <row r="190" spans="1:105" s="59" customFormat="1" ht="12" customHeight="1" x14ac:dyDescent="0.2">
      <c r="A190" s="472">
        <v>1</v>
      </c>
      <c r="B190" s="472"/>
      <c r="C190" s="472"/>
      <c r="D190" s="472"/>
      <c r="E190" s="472"/>
      <c r="F190" s="472"/>
      <c r="G190" s="472"/>
      <c r="H190" s="472">
        <v>2</v>
      </c>
      <c r="I190" s="472"/>
      <c r="J190" s="472"/>
      <c r="K190" s="472"/>
      <c r="L190" s="472"/>
      <c r="M190" s="472"/>
      <c r="N190" s="472"/>
      <c r="O190" s="472"/>
      <c r="P190" s="472"/>
      <c r="Q190" s="472"/>
      <c r="R190" s="472"/>
      <c r="S190" s="472"/>
      <c r="T190" s="472"/>
      <c r="U190" s="472"/>
      <c r="V190" s="472"/>
      <c r="W190" s="472"/>
      <c r="X190" s="472"/>
      <c r="Y190" s="472"/>
      <c r="Z190" s="472"/>
      <c r="AA190" s="472"/>
      <c r="AB190" s="472"/>
      <c r="AC190" s="472"/>
      <c r="AD190" s="472"/>
      <c r="AE190" s="472"/>
      <c r="AF190" s="472"/>
      <c r="AG190" s="472"/>
      <c r="AH190" s="472"/>
      <c r="AI190" s="472"/>
      <c r="AJ190" s="472"/>
      <c r="AK190" s="472"/>
      <c r="AL190" s="472"/>
      <c r="AM190" s="472"/>
      <c r="AN190" s="472"/>
      <c r="AO190" s="472"/>
      <c r="AP190" s="472"/>
      <c r="AQ190" s="472"/>
      <c r="AR190" s="472"/>
      <c r="AS190" s="472"/>
      <c r="AT190" s="472"/>
      <c r="AU190" s="472"/>
      <c r="AV190" s="472"/>
      <c r="AW190" s="472"/>
      <c r="AX190" s="472"/>
      <c r="AY190" s="472"/>
      <c r="AZ190" s="472"/>
      <c r="BA190" s="472"/>
      <c r="BB190" s="472"/>
      <c r="BC190" s="472"/>
      <c r="BD190" s="472">
        <v>3</v>
      </c>
      <c r="BE190" s="472"/>
      <c r="BF190" s="472"/>
      <c r="BG190" s="472"/>
      <c r="BH190" s="472"/>
      <c r="BI190" s="472"/>
      <c r="BJ190" s="472"/>
      <c r="BK190" s="472"/>
      <c r="BL190" s="472"/>
      <c r="BM190" s="472"/>
      <c r="BN190" s="472"/>
      <c r="BO190" s="472"/>
      <c r="BP190" s="472"/>
      <c r="BQ190" s="472"/>
      <c r="BR190" s="472"/>
      <c r="BS190" s="472"/>
      <c r="BT190" s="472">
        <v>4</v>
      </c>
      <c r="BU190" s="472"/>
      <c r="BV190" s="472"/>
      <c r="BW190" s="472"/>
      <c r="BX190" s="472"/>
      <c r="BY190" s="472"/>
      <c r="BZ190" s="472"/>
      <c r="CA190" s="472"/>
      <c r="CB190" s="472"/>
      <c r="CC190" s="472"/>
      <c r="CD190" s="472"/>
      <c r="CE190" s="472"/>
      <c r="CF190" s="472"/>
      <c r="CG190" s="472"/>
      <c r="CH190" s="472"/>
      <c r="CI190" s="472"/>
      <c r="CJ190" s="408">
        <v>5</v>
      </c>
      <c r="CK190" s="409"/>
      <c r="CL190" s="409"/>
      <c r="CM190" s="409"/>
      <c r="CN190" s="409"/>
      <c r="CO190" s="409"/>
      <c r="CP190" s="409"/>
      <c r="CQ190" s="409"/>
      <c r="CR190" s="409"/>
      <c r="CS190" s="409"/>
      <c r="CT190" s="409"/>
      <c r="CU190" s="409"/>
      <c r="CV190" s="409"/>
      <c r="CW190" s="409"/>
      <c r="CX190" s="409"/>
      <c r="CY190" s="409"/>
      <c r="CZ190" s="409"/>
      <c r="DA190" s="410"/>
    </row>
    <row r="191" spans="1:105" s="59" customFormat="1" ht="12.75" customHeight="1" x14ac:dyDescent="0.2">
      <c r="A191" s="411" t="s">
        <v>26</v>
      </c>
      <c r="B191" s="411"/>
      <c r="C191" s="411"/>
      <c r="D191" s="411"/>
      <c r="E191" s="411"/>
      <c r="F191" s="411"/>
      <c r="G191" s="411"/>
      <c r="H191" s="412"/>
      <c r="I191" s="412"/>
      <c r="J191" s="412"/>
      <c r="K191" s="412"/>
      <c r="L191" s="412"/>
      <c r="M191" s="412"/>
      <c r="N191" s="412"/>
      <c r="O191" s="412"/>
      <c r="P191" s="412"/>
      <c r="Q191" s="412"/>
      <c r="R191" s="412"/>
      <c r="S191" s="412"/>
      <c r="T191" s="412"/>
      <c r="U191" s="412"/>
      <c r="V191" s="412"/>
      <c r="W191" s="412"/>
      <c r="X191" s="412"/>
      <c r="Y191" s="412"/>
      <c r="Z191" s="412"/>
      <c r="AA191" s="412"/>
      <c r="AB191" s="412"/>
      <c r="AC191" s="412"/>
      <c r="AD191" s="412"/>
      <c r="AE191" s="412"/>
      <c r="AF191" s="412"/>
      <c r="AG191" s="412"/>
      <c r="AH191" s="412"/>
      <c r="AI191" s="412"/>
      <c r="AJ191" s="412"/>
      <c r="AK191" s="412"/>
      <c r="AL191" s="412"/>
      <c r="AM191" s="412"/>
      <c r="AN191" s="412"/>
      <c r="AO191" s="412"/>
      <c r="AP191" s="412"/>
      <c r="AQ191" s="412"/>
      <c r="AR191" s="412"/>
      <c r="AS191" s="412"/>
      <c r="AT191" s="412"/>
      <c r="AU191" s="412"/>
      <c r="AV191" s="412"/>
      <c r="AW191" s="412"/>
      <c r="AX191" s="412"/>
      <c r="AY191" s="412"/>
      <c r="AZ191" s="412"/>
      <c r="BA191" s="412"/>
      <c r="BB191" s="412"/>
      <c r="BC191" s="412"/>
      <c r="BD191" s="413"/>
      <c r="BE191" s="413"/>
      <c r="BF191" s="413"/>
      <c r="BG191" s="413"/>
      <c r="BH191" s="413"/>
      <c r="BI191" s="413"/>
      <c r="BJ191" s="413"/>
      <c r="BK191" s="413"/>
      <c r="BL191" s="413"/>
      <c r="BM191" s="413"/>
      <c r="BN191" s="413"/>
      <c r="BO191" s="413"/>
      <c r="BP191" s="413"/>
      <c r="BQ191" s="413"/>
      <c r="BR191" s="413"/>
      <c r="BS191" s="413"/>
      <c r="BT191" s="414"/>
      <c r="BU191" s="414"/>
      <c r="BV191" s="414"/>
      <c r="BW191" s="414"/>
      <c r="BX191" s="414"/>
      <c r="BY191" s="414"/>
      <c r="BZ191" s="414"/>
      <c r="CA191" s="414"/>
      <c r="CB191" s="414"/>
      <c r="CC191" s="414"/>
      <c r="CD191" s="414"/>
      <c r="CE191" s="414"/>
      <c r="CF191" s="414"/>
      <c r="CG191" s="414"/>
      <c r="CH191" s="414"/>
      <c r="CI191" s="414"/>
      <c r="CJ191" s="415"/>
      <c r="CK191" s="416"/>
      <c r="CL191" s="416"/>
      <c r="CM191" s="416"/>
      <c r="CN191" s="416"/>
      <c r="CO191" s="416"/>
      <c r="CP191" s="416"/>
      <c r="CQ191" s="416"/>
      <c r="CR191" s="416"/>
      <c r="CS191" s="416"/>
      <c r="CT191" s="416"/>
      <c r="CU191" s="416"/>
      <c r="CV191" s="416"/>
      <c r="CW191" s="416"/>
      <c r="CX191" s="416"/>
      <c r="CY191" s="416"/>
      <c r="CZ191" s="416"/>
      <c r="DA191" s="417"/>
    </row>
    <row r="192" spans="1:105" s="59" customFormat="1" ht="15" customHeight="1" x14ac:dyDescent="0.2">
      <c r="A192" s="411" t="s">
        <v>30</v>
      </c>
      <c r="B192" s="411"/>
      <c r="C192" s="411"/>
      <c r="D192" s="411"/>
      <c r="E192" s="411"/>
      <c r="F192" s="411"/>
      <c r="G192" s="411"/>
      <c r="H192" s="418"/>
      <c r="I192" s="418"/>
      <c r="J192" s="418"/>
      <c r="K192" s="418"/>
      <c r="L192" s="418"/>
      <c r="M192" s="418"/>
      <c r="N192" s="418"/>
      <c r="O192" s="418"/>
      <c r="P192" s="418"/>
      <c r="Q192" s="418"/>
      <c r="R192" s="418"/>
      <c r="S192" s="418"/>
      <c r="T192" s="418"/>
      <c r="U192" s="418"/>
      <c r="V192" s="418"/>
      <c r="W192" s="418"/>
      <c r="X192" s="418"/>
      <c r="Y192" s="418"/>
      <c r="Z192" s="418"/>
      <c r="AA192" s="418"/>
      <c r="AB192" s="418"/>
      <c r="AC192" s="418"/>
      <c r="AD192" s="418"/>
      <c r="AE192" s="418"/>
      <c r="AF192" s="418"/>
      <c r="AG192" s="418"/>
      <c r="AH192" s="418"/>
      <c r="AI192" s="418"/>
      <c r="AJ192" s="418"/>
      <c r="AK192" s="418"/>
      <c r="AL192" s="418"/>
      <c r="AM192" s="418"/>
      <c r="AN192" s="418"/>
      <c r="AO192" s="418"/>
      <c r="AP192" s="418"/>
      <c r="AQ192" s="418"/>
      <c r="AR192" s="418"/>
      <c r="AS192" s="418"/>
      <c r="AT192" s="418"/>
      <c r="AU192" s="418"/>
      <c r="AV192" s="418"/>
      <c r="AW192" s="418"/>
      <c r="AX192" s="418"/>
      <c r="AY192" s="418"/>
      <c r="AZ192" s="418"/>
      <c r="BA192" s="418"/>
      <c r="BB192" s="418"/>
      <c r="BC192" s="418"/>
      <c r="BD192" s="404"/>
      <c r="BE192" s="404"/>
      <c r="BF192" s="404"/>
      <c r="BG192" s="404"/>
      <c r="BH192" s="404"/>
      <c r="BI192" s="404"/>
      <c r="BJ192" s="404"/>
      <c r="BK192" s="404"/>
      <c r="BL192" s="404"/>
      <c r="BM192" s="404"/>
      <c r="BN192" s="404"/>
      <c r="BO192" s="404"/>
      <c r="BP192" s="404"/>
      <c r="BQ192" s="404"/>
      <c r="BR192" s="404"/>
      <c r="BS192" s="404"/>
      <c r="BT192" s="404"/>
      <c r="BU192" s="404"/>
      <c r="BV192" s="404"/>
      <c r="BW192" s="404"/>
      <c r="BX192" s="404"/>
      <c r="BY192" s="404"/>
      <c r="BZ192" s="404"/>
      <c r="CA192" s="404"/>
      <c r="CB192" s="404"/>
      <c r="CC192" s="404"/>
      <c r="CD192" s="404"/>
      <c r="CE192" s="404"/>
      <c r="CF192" s="404"/>
      <c r="CG192" s="404"/>
      <c r="CH192" s="404"/>
      <c r="CI192" s="404"/>
      <c r="CJ192" s="419"/>
      <c r="CK192" s="420"/>
      <c r="CL192" s="420"/>
      <c r="CM192" s="420"/>
      <c r="CN192" s="420"/>
      <c r="CO192" s="420"/>
      <c r="CP192" s="420"/>
      <c r="CQ192" s="420"/>
      <c r="CR192" s="420"/>
      <c r="CS192" s="420"/>
      <c r="CT192" s="420"/>
      <c r="CU192" s="420"/>
      <c r="CV192" s="420"/>
      <c r="CW192" s="420"/>
      <c r="CX192" s="420"/>
      <c r="CY192" s="420"/>
      <c r="CZ192" s="420"/>
      <c r="DA192" s="421"/>
    </row>
    <row r="193" spans="1:105" s="59" customFormat="1" ht="15" customHeight="1" x14ac:dyDescent="0.2">
      <c r="A193" s="411"/>
      <c r="B193" s="411"/>
      <c r="C193" s="411"/>
      <c r="D193" s="411"/>
      <c r="E193" s="411"/>
      <c r="F193" s="411"/>
      <c r="G193" s="411"/>
      <c r="H193" s="473" t="s">
        <v>7</v>
      </c>
      <c r="I193" s="473"/>
      <c r="J193" s="473"/>
      <c r="K193" s="473"/>
      <c r="L193" s="473"/>
      <c r="M193" s="473"/>
      <c r="N193" s="473"/>
      <c r="O193" s="473"/>
      <c r="P193" s="473"/>
      <c r="Q193" s="473"/>
      <c r="R193" s="473"/>
      <c r="S193" s="473"/>
      <c r="T193" s="473"/>
      <c r="U193" s="473"/>
      <c r="V193" s="473"/>
      <c r="W193" s="473"/>
      <c r="X193" s="473"/>
      <c r="Y193" s="473"/>
      <c r="Z193" s="473"/>
      <c r="AA193" s="473"/>
      <c r="AB193" s="473"/>
      <c r="AC193" s="473"/>
      <c r="AD193" s="473"/>
      <c r="AE193" s="473"/>
      <c r="AF193" s="473"/>
      <c r="AG193" s="473"/>
      <c r="AH193" s="473"/>
      <c r="AI193" s="473"/>
      <c r="AJ193" s="473"/>
      <c r="AK193" s="473"/>
      <c r="AL193" s="473"/>
      <c r="AM193" s="473"/>
      <c r="AN193" s="473"/>
      <c r="AO193" s="473"/>
      <c r="AP193" s="473"/>
      <c r="AQ193" s="473"/>
      <c r="AR193" s="473"/>
      <c r="AS193" s="473"/>
      <c r="AT193" s="473"/>
      <c r="AU193" s="473"/>
      <c r="AV193" s="473"/>
      <c r="AW193" s="473"/>
      <c r="AX193" s="473"/>
      <c r="AY193" s="473"/>
      <c r="AZ193" s="473"/>
      <c r="BA193" s="473"/>
      <c r="BB193" s="473"/>
      <c r="BC193" s="474"/>
      <c r="BD193" s="404" t="s">
        <v>8</v>
      </c>
      <c r="BE193" s="404"/>
      <c r="BF193" s="404"/>
      <c r="BG193" s="404"/>
      <c r="BH193" s="404"/>
      <c r="BI193" s="404"/>
      <c r="BJ193" s="404"/>
      <c r="BK193" s="404"/>
      <c r="BL193" s="404"/>
      <c r="BM193" s="404"/>
      <c r="BN193" s="404"/>
      <c r="BO193" s="404"/>
      <c r="BP193" s="404"/>
      <c r="BQ193" s="404"/>
      <c r="BR193" s="404"/>
      <c r="BS193" s="404"/>
      <c r="BT193" s="404" t="s">
        <v>8</v>
      </c>
      <c r="BU193" s="404"/>
      <c r="BV193" s="404"/>
      <c r="BW193" s="404"/>
      <c r="BX193" s="404"/>
      <c r="BY193" s="404"/>
      <c r="BZ193" s="404"/>
      <c r="CA193" s="404"/>
      <c r="CB193" s="404"/>
      <c r="CC193" s="404"/>
      <c r="CD193" s="404"/>
      <c r="CE193" s="404"/>
      <c r="CF193" s="404"/>
      <c r="CG193" s="404"/>
      <c r="CH193" s="404"/>
      <c r="CI193" s="404"/>
      <c r="CJ193" s="405">
        <f>CJ191</f>
        <v>0</v>
      </c>
      <c r="CK193" s="406"/>
      <c r="CL193" s="406"/>
      <c r="CM193" s="406"/>
      <c r="CN193" s="406"/>
      <c r="CO193" s="406"/>
      <c r="CP193" s="406"/>
      <c r="CQ193" s="406"/>
      <c r="CR193" s="406"/>
      <c r="CS193" s="406"/>
      <c r="CT193" s="406"/>
      <c r="CU193" s="406"/>
      <c r="CV193" s="406"/>
      <c r="CW193" s="406"/>
      <c r="CX193" s="406"/>
      <c r="CY193" s="406"/>
      <c r="CZ193" s="406"/>
      <c r="DA193" s="407"/>
    </row>
    <row r="194" spans="1:105" s="59" customFormat="1" ht="12" customHeight="1" x14ac:dyDescent="0.25">
      <c r="A194" s="55"/>
      <c r="B194" s="55"/>
      <c r="C194" s="55"/>
      <c r="D194" s="55"/>
      <c r="E194" s="55"/>
      <c r="F194" s="55"/>
      <c r="G194" s="55"/>
      <c r="H194" s="55"/>
      <c r="I194" s="55"/>
      <c r="J194" s="55"/>
      <c r="K194" s="55"/>
      <c r="L194" s="55"/>
      <c r="M194" s="55"/>
      <c r="N194" s="55"/>
      <c r="O194" s="55"/>
      <c r="P194" s="55"/>
      <c r="Q194" s="55"/>
      <c r="R194" s="55"/>
      <c r="S194" s="55"/>
      <c r="T194" s="55"/>
      <c r="U194" s="55"/>
      <c r="V194" s="55"/>
      <c r="W194" s="55"/>
      <c r="X194" s="55"/>
      <c r="Y194" s="55"/>
      <c r="Z194" s="55"/>
      <c r="AA194" s="55"/>
      <c r="AB194" s="55"/>
      <c r="AC194" s="55"/>
      <c r="AD194" s="55"/>
      <c r="AE194" s="55"/>
      <c r="AF194" s="55"/>
      <c r="AG194" s="55"/>
      <c r="AH194" s="55"/>
      <c r="AI194" s="55"/>
      <c r="AJ194" s="55"/>
      <c r="AK194" s="55"/>
      <c r="AL194" s="55"/>
      <c r="AM194" s="55"/>
      <c r="AN194" s="55"/>
      <c r="AO194" s="55"/>
      <c r="AP194" s="55"/>
      <c r="AQ194" s="55"/>
      <c r="AR194" s="55"/>
      <c r="AS194" s="55"/>
      <c r="AT194" s="55"/>
      <c r="AU194" s="55"/>
      <c r="AV194" s="55"/>
      <c r="AW194" s="55"/>
      <c r="AX194" s="55"/>
      <c r="AY194" s="55"/>
      <c r="AZ194" s="55"/>
      <c r="BA194" s="55"/>
      <c r="BB194" s="55"/>
      <c r="BC194" s="55"/>
      <c r="BD194" s="55"/>
      <c r="BE194" s="55"/>
      <c r="BF194" s="55"/>
      <c r="BG194" s="55"/>
      <c r="BH194" s="55"/>
      <c r="BI194" s="55"/>
      <c r="BJ194" s="55"/>
      <c r="BK194" s="55"/>
      <c r="BL194" s="55"/>
      <c r="BM194" s="55"/>
      <c r="BN194" s="55"/>
      <c r="BO194" s="55"/>
      <c r="BP194" s="55"/>
      <c r="BQ194" s="55"/>
      <c r="BR194" s="55"/>
      <c r="BS194" s="55"/>
      <c r="BT194" s="55"/>
      <c r="BU194" s="55"/>
      <c r="BV194" s="55"/>
      <c r="BW194" s="55"/>
      <c r="BX194" s="55"/>
      <c r="BY194" s="55"/>
      <c r="BZ194" s="55"/>
      <c r="CA194" s="55"/>
      <c r="CB194" s="55"/>
      <c r="CC194" s="55"/>
      <c r="CD194" s="55"/>
      <c r="CE194" s="55"/>
      <c r="CF194" s="55"/>
      <c r="CG194" s="55"/>
      <c r="CH194" s="55"/>
      <c r="CI194" s="55"/>
      <c r="CJ194" s="55"/>
      <c r="CK194" s="55"/>
      <c r="CL194" s="55"/>
      <c r="CM194" s="55"/>
      <c r="CN194" s="55"/>
      <c r="CO194" s="55"/>
      <c r="CP194" s="55"/>
      <c r="CQ194" s="55"/>
      <c r="CR194" s="55"/>
      <c r="CS194" s="55"/>
      <c r="CT194" s="55"/>
      <c r="CU194" s="55"/>
      <c r="CV194" s="55"/>
      <c r="CW194" s="55"/>
      <c r="CX194" s="55"/>
      <c r="CY194" s="55"/>
      <c r="CZ194" s="55"/>
      <c r="DA194" s="55"/>
    </row>
    <row r="195" spans="1:105" s="59" customFormat="1" ht="15" customHeight="1" x14ac:dyDescent="0.2">
      <c r="A195" s="536" t="s">
        <v>74</v>
      </c>
      <c r="B195" s="536"/>
      <c r="C195" s="536"/>
      <c r="D195" s="536"/>
      <c r="E195" s="536"/>
      <c r="F195" s="536"/>
      <c r="G195" s="536"/>
      <c r="H195" s="536"/>
      <c r="I195" s="536"/>
      <c r="J195" s="536"/>
      <c r="K195" s="536"/>
      <c r="L195" s="536"/>
      <c r="M195" s="536"/>
      <c r="N195" s="536"/>
      <c r="O195" s="536"/>
      <c r="P195" s="536"/>
      <c r="Q195" s="536"/>
      <c r="R195" s="536"/>
      <c r="S195" s="536"/>
      <c r="T195" s="536"/>
      <c r="U195" s="536"/>
      <c r="V195" s="536"/>
      <c r="W195" s="536"/>
      <c r="X195" s="536"/>
      <c r="Y195" s="536"/>
      <c r="Z195" s="536"/>
      <c r="AA195" s="536"/>
      <c r="AB195" s="536"/>
      <c r="AC195" s="536"/>
      <c r="AD195" s="536"/>
      <c r="AE195" s="536"/>
      <c r="AF195" s="536"/>
      <c r="AG195" s="536"/>
      <c r="AH195" s="536"/>
      <c r="AI195" s="536"/>
      <c r="AJ195" s="536"/>
      <c r="AK195" s="536"/>
      <c r="AL195" s="536"/>
      <c r="AM195" s="536"/>
      <c r="AN195" s="536"/>
      <c r="AO195" s="536"/>
      <c r="AP195" s="536"/>
      <c r="AQ195" s="536"/>
      <c r="AR195" s="536"/>
      <c r="AS195" s="536"/>
      <c r="AT195" s="536"/>
      <c r="AU195" s="536"/>
      <c r="AV195" s="536"/>
      <c r="AW195" s="536"/>
      <c r="AX195" s="536"/>
      <c r="AY195" s="536"/>
      <c r="AZ195" s="536"/>
      <c r="BA195" s="536"/>
      <c r="BB195" s="536"/>
      <c r="BC195" s="536"/>
      <c r="BD195" s="536"/>
      <c r="BE195" s="536"/>
      <c r="BF195" s="536"/>
      <c r="BG195" s="536"/>
      <c r="BH195" s="536"/>
      <c r="BI195" s="536"/>
      <c r="BJ195" s="536"/>
      <c r="BK195" s="536"/>
      <c r="BL195" s="536"/>
      <c r="BM195" s="536"/>
      <c r="BN195" s="536"/>
      <c r="BO195" s="536"/>
      <c r="BP195" s="536"/>
      <c r="BQ195" s="536"/>
      <c r="BR195" s="536"/>
      <c r="BS195" s="536"/>
      <c r="BT195" s="536"/>
      <c r="BU195" s="536"/>
      <c r="BV195" s="536"/>
      <c r="BW195" s="536"/>
      <c r="BX195" s="536"/>
      <c r="BY195" s="536"/>
      <c r="BZ195" s="536"/>
      <c r="CA195" s="536"/>
      <c r="CB195" s="536"/>
      <c r="CC195" s="536"/>
      <c r="CD195" s="536"/>
      <c r="CE195" s="536"/>
      <c r="CF195" s="536"/>
      <c r="CG195" s="536"/>
      <c r="CH195" s="536"/>
      <c r="CI195" s="536"/>
      <c r="CJ195" s="536"/>
      <c r="CK195" s="536"/>
      <c r="CL195" s="536"/>
      <c r="CM195" s="536"/>
      <c r="CN195" s="536"/>
      <c r="CO195" s="536"/>
      <c r="CP195" s="536"/>
      <c r="CQ195" s="536"/>
      <c r="CR195" s="536"/>
      <c r="CS195" s="536"/>
      <c r="CT195" s="536"/>
      <c r="CU195" s="536"/>
      <c r="CV195" s="536"/>
      <c r="CW195" s="536"/>
      <c r="CX195" s="536"/>
      <c r="CY195" s="536"/>
      <c r="CZ195" s="536"/>
      <c r="DA195" s="536"/>
    </row>
    <row r="196" spans="1:105" s="59" customFormat="1" ht="6.75" customHeight="1" x14ac:dyDescent="0.25">
      <c r="A196" s="55"/>
      <c r="B196" s="55"/>
      <c r="C196" s="55"/>
      <c r="D196" s="55"/>
      <c r="E196" s="55"/>
      <c r="F196" s="55"/>
      <c r="G196" s="55"/>
      <c r="H196" s="55"/>
      <c r="I196" s="55"/>
      <c r="J196" s="55"/>
      <c r="K196" s="55"/>
      <c r="L196" s="55"/>
      <c r="M196" s="55"/>
      <c r="N196" s="55"/>
      <c r="O196" s="55"/>
      <c r="P196" s="55"/>
      <c r="Q196" s="55"/>
      <c r="R196" s="55"/>
      <c r="S196" s="55"/>
      <c r="T196" s="55"/>
      <c r="U196" s="55"/>
      <c r="V196" s="55"/>
      <c r="W196" s="55"/>
      <c r="X196" s="55"/>
      <c r="Y196" s="55"/>
      <c r="Z196" s="55"/>
      <c r="AA196" s="55"/>
      <c r="AB196" s="55"/>
      <c r="AC196" s="55"/>
      <c r="AD196" s="55"/>
      <c r="AE196" s="55"/>
      <c r="AF196" s="55"/>
      <c r="AG196" s="55"/>
      <c r="AH196" s="55"/>
      <c r="AI196" s="55"/>
      <c r="AJ196" s="55"/>
      <c r="AK196" s="55"/>
      <c r="AL196" s="55"/>
      <c r="AM196" s="55"/>
      <c r="AN196" s="55"/>
      <c r="AO196" s="55"/>
      <c r="AP196" s="55"/>
      <c r="AQ196" s="55"/>
      <c r="AR196" s="55"/>
      <c r="AS196" s="55"/>
      <c r="AT196" s="55"/>
      <c r="AU196" s="55"/>
      <c r="AV196" s="55"/>
      <c r="AW196" s="55"/>
      <c r="AX196" s="55"/>
      <c r="AY196" s="55"/>
      <c r="AZ196" s="55"/>
      <c r="BA196" s="55"/>
      <c r="BB196" s="55"/>
      <c r="BC196" s="55"/>
      <c r="BD196" s="55"/>
      <c r="BE196" s="55"/>
      <c r="BF196" s="55"/>
      <c r="BG196" s="55"/>
      <c r="BH196" s="55"/>
      <c r="BI196" s="55"/>
      <c r="BJ196" s="55"/>
      <c r="BK196" s="55"/>
      <c r="BL196" s="55"/>
      <c r="BM196" s="55"/>
      <c r="BN196" s="55"/>
      <c r="BO196" s="55"/>
      <c r="BP196" s="55"/>
      <c r="BQ196" s="55"/>
      <c r="BR196" s="55"/>
      <c r="BS196" s="55"/>
      <c r="BT196" s="55"/>
      <c r="BU196" s="55"/>
      <c r="BV196" s="55"/>
      <c r="BW196" s="55"/>
      <c r="BX196" s="55"/>
      <c r="BY196" s="55"/>
      <c r="BZ196" s="55"/>
      <c r="CA196" s="55"/>
      <c r="CB196" s="55"/>
      <c r="CC196" s="55"/>
      <c r="CD196" s="55"/>
      <c r="CE196" s="55"/>
      <c r="CF196" s="55"/>
      <c r="CG196" s="55"/>
      <c r="CH196" s="55"/>
      <c r="CI196" s="55"/>
      <c r="CJ196" s="55"/>
      <c r="CK196" s="55"/>
      <c r="CL196" s="55"/>
      <c r="CM196" s="55"/>
      <c r="CN196" s="55"/>
      <c r="CO196" s="55"/>
      <c r="CP196" s="55"/>
      <c r="CQ196" s="55"/>
      <c r="CR196" s="55"/>
      <c r="CS196" s="55"/>
      <c r="CT196" s="55"/>
      <c r="CU196" s="55"/>
      <c r="CV196" s="55"/>
      <c r="CW196" s="55"/>
      <c r="CX196" s="55"/>
      <c r="CY196" s="55"/>
      <c r="CZ196" s="55"/>
      <c r="DA196" s="55"/>
    </row>
    <row r="197" spans="1:105" s="59" customFormat="1" ht="25.5" customHeight="1" x14ac:dyDescent="0.2">
      <c r="A197" s="431" t="s">
        <v>0</v>
      </c>
      <c r="B197" s="432"/>
      <c r="C197" s="432"/>
      <c r="D197" s="432"/>
      <c r="E197" s="432"/>
      <c r="F197" s="432"/>
      <c r="G197" s="433"/>
      <c r="H197" s="436" t="s">
        <v>14</v>
      </c>
      <c r="I197" s="437"/>
      <c r="J197" s="437"/>
      <c r="K197" s="437"/>
      <c r="L197" s="437"/>
      <c r="M197" s="437"/>
      <c r="N197" s="437"/>
      <c r="O197" s="437"/>
      <c r="P197" s="437"/>
      <c r="Q197" s="437"/>
      <c r="R197" s="437"/>
      <c r="S197" s="437"/>
      <c r="T197" s="437"/>
      <c r="U197" s="437"/>
      <c r="V197" s="437"/>
      <c r="W197" s="437"/>
      <c r="X197" s="437"/>
      <c r="Y197" s="437"/>
      <c r="Z197" s="437"/>
      <c r="AA197" s="437"/>
      <c r="AB197" s="437"/>
      <c r="AC197" s="437"/>
      <c r="AD197" s="437"/>
      <c r="AE197" s="437"/>
      <c r="AF197" s="437"/>
      <c r="AG197" s="437"/>
      <c r="AH197" s="437"/>
      <c r="AI197" s="437"/>
      <c r="AJ197" s="437"/>
      <c r="AK197" s="437"/>
      <c r="AL197" s="437"/>
      <c r="AM197" s="437"/>
      <c r="AN197" s="431" t="s">
        <v>75</v>
      </c>
      <c r="AO197" s="432"/>
      <c r="AP197" s="432"/>
      <c r="AQ197" s="432"/>
      <c r="AR197" s="432"/>
      <c r="AS197" s="432"/>
      <c r="AT197" s="432"/>
      <c r="AU197" s="432"/>
      <c r="AV197" s="432"/>
      <c r="AW197" s="432"/>
      <c r="AX197" s="432"/>
      <c r="AY197" s="432"/>
      <c r="AZ197" s="432"/>
      <c r="BA197" s="432"/>
      <c r="BB197" s="432"/>
      <c r="BC197" s="433"/>
      <c r="BD197" s="431" t="s">
        <v>85</v>
      </c>
      <c r="BE197" s="432"/>
      <c r="BF197" s="432"/>
      <c r="BG197" s="432"/>
      <c r="BH197" s="432"/>
      <c r="BI197" s="432"/>
      <c r="BJ197" s="432"/>
      <c r="BK197" s="432"/>
      <c r="BL197" s="432"/>
      <c r="BM197" s="432"/>
      <c r="BN197" s="432"/>
      <c r="BO197" s="432"/>
      <c r="BP197" s="432"/>
      <c r="BQ197" s="432"/>
      <c r="BR197" s="432"/>
      <c r="BS197" s="433"/>
      <c r="BT197" s="431" t="s">
        <v>76</v>
      </c>
      <c r="BU197" s="432"/>
      <c r="BV197" s="432"/>
      <c r="BW197" s="432"/>
      <c r="BX197" s="432"/>
      <c r="BY197" s="432"/>
      <c r="BZ197" s="432"/>
      <c r="CA197" s="432"/>
      <c r="CB197" s="432"/>
      <c r="CC197" s="432"/>
      <c r="CD197" s="432"/>
      <c r="CE197" s="432"/>
      <c r="CF197" s="432"/>
      <c r="CG197" s="432"/>
      <c r="CH197" s="432"/>
      <c r="CI197" s="433"/>
      <c r="CJ197" s="431" t="s">
        <v>77</v>
      </c>
      <c r="CK197" s="432"/>
      <c r="CL197" s="432"/>
      <c r="CM197" s="432"/>
      <c r="CN197" s="432"/>
      <c r="CO197" s="432"/>
      <c r="CP197" s="432"/>
      <c r="CQ197" s="432"/>
      <c r="CR197" s="432"/>
      <c r="CS197" s="432"/>
      <c r="CT197" s="432"/>
      <c r="CU197" s="432"/>
      <c r="CV197" s="432"/>
      <c r="CW197" s="432"/>
      <c r="CX197" s="432"/>
      <c r="CY197" s="432"/>
      <c r="CZ197" s="432"/>
      <c r="DA197" s="433"/>
    </row>
    <row r="198" spans="1:105" s="59" customFormat="1" ht="11.25" customHeight="1" x14ac:dyDescent="0.2">
      <c r="A198" s="429">
        <v>1</v>
      </c>
      <c r="B198" s="429"/>
      <c r="C198" s="429"/>
      <c r="D198" s="429"/>
      <c r="E198" s="429"/>
      <c r="F198" s="429"/>
      <c r="G198" s="429"/>
      <c r="H198" s="439">
        <v>2</v>
      </c>
      <c r="I198" s="440"/>
      <c r="J198" s="440"/>
      <c r="K198" s="440"/>
      <c r="L198" s="440"/>
      <c r="M198" s="440"/>
      <c r="N198" s="440"/>
      <c r="O198" s="440"/>
      <c r="P198" s="440"/>
      <c r="Q198" s="440"/>
      <c r="R198" s="440"/>
      <c r="S198" s="440"/>
      <c r="T198" s="440"/>
      <c r="U198" s="440"/>
      <c r="V198" s="440"/>
      <c r="W198" s="440"/>
      <c r="X198" s="440"/>
      <c r="Y198" s="440"/>
      <c r="Z198" s="440"/>
      <c r="AA198" s="440"/>
      <c r="AB198" s="440"/>
      <c r="AC198" s="440"/>
      <c r="AD198" s="440"/>
      <c r="AE198" s="440"/>
      <c r="AF198" s="440"/>
      <c r="AG198" s="440"/>
      <c r="AH198" s="440"/>
      <c r="AI198" s="440"/>
      <c r="AJ198" s="440"/>
      <c r="AK198" s="440"/>
      <c r="AL198" s="440"/>
      <c r="AM198" s="440"/>
      <c r="AN198" s="429">
        <v>3</v>
      </c>
      <c r="AO198" s="429"/>
      <c r="AP198" s="429"/>
      <c r="AQ198" s="429"/>
      <c r="AR198" s="429"/>
      <c r="AS198" s="429"/>
      <c r="AT198" s="429"/>
      <c r="AU198" s="429"/>
      <c r="AV198" s="429"/>
      <c r="AW198" s="429"/>
      <c r="AX198" s="429"/>
      <c r="AY198" s="429"/>
      <c r="AZ198" s="429"/>
      <c r="BA198" s="429"/>
      <c r="BB198" s="429"/>
      <c r="BC198" s="429"/>
      <c r="BD198" s="429">
        <v>4</v>
      </c>
      <c r="BE198" s="429"/>
      <c r="BF198" s="429"/>
      <c r="BG198" s="429"/>
      <c r="BH198" s="429"/>
      <c r="BI198" s="429"/>
      <c r="BJ198" s="429"/>
      <c r="BK198" s="429"/>
      <c r="BL198" s="429"/>
      <c r="BM198" s="429"/>
      <c r="BN198" s="429"/>
      <c r="BO198" s="429"/>
      <c r="BP198" s="429"/>
      <c r="BQ198" s="429"/>
      <c r="BR198" s="429"/>
      <c r="BS198" s="429"/>
      <c r="BT198" s="429">
        <v>5</v>
      </c>
      <c r="BU198" s="429"/>
      <c r="BV198" s="429"/>
      <c r="BW198" s="429"/>
      <c r="BX198" s="429"/>
      <c r="BY198" s="429"/>
      <c r="BZ198" s="429"/>
      <c r="CA198" s="429"/>
      <c r="CB198" s="429"/>
      <c r="CC198" s="429"/>
      <c r="CD198" s="429"/>
      <c r="CE198" s="429"/>
      <c r="CF198" s="429"/>
      <c r="CG198" s="429"/>
      <c r="CH198" s="429"/>
      <c r="CI198" s="429"/>
      <c r="CJ198" s="429">
        <v>6</v>
      </c>
      <c r="CK198" s="429"/>
      <c r="CL198" s="429"/>
      <c r="CM198" s="429"/>
      <c r="CN198" s="429"/>
      <c r="CO198" s="429"/>
      <c r="CP198" s="429"/>
      <c r="CQ198" s="429"/>
      <c r="CR198" s="429"/>
      <c r="CS198" s="429"/>
      <c r="CT198" s="429"/>
      <c r="CU198" s="429"/>
      <c r="CV198" s="429"/>
      <c r="CW198" s="429"/>
      <c r="CX198" s="429"/>
      <c r="CY198" s="429"/>
      <c r="CZ198" s="429"/>
      <c r="DA198" s="429"/>
    </row>
    <row r="199" spans="1:105" s="59" customFormat="1" ht="11.25" customHeight="1" x14ac:dyDescent="0.2">
      <c r="A199" s="424" t="s">
        <v>26</v>
      </c>
      <c r="B199" s="424"/>
      <c r="C199" s="424"/>
      <c r="D199" s="424"/>
      <c r="E199" s="424"/>
      <c r="F199" s="424"/>
      <c r="G199" s="424"/>
      <c r="H199" s="436"/>
      <c r="I199" s="437"/>
      <c r="J199" s="437"/>
      <c r="K199" s="437"/>
      <c r="L199" s="437"/>
      <c r="M199" s="437"/>
      <c r="N199" s="437"/>
      <c r="O199" s="437"/>
      <c r="P199" s="437"/>
      <c r="Q199" s="437"/>
      <c r="R199" s="437"/>
      <c r="S199" s="437"/>
      <c r="T199" s="437"/>
      <c r="U199" s="437"/>
      <c r="V199" s="437"/>
      <c r="W199" s="437"/>
      <c r="X199" s="437"/>
      <c r="Y199" s="437"/>
      <c r="Z199" s="437"/>
      <c r="AA199" s="437"/>
      <c r="AB199" s="437"/>
      <c r="AC199" s="437"/>
      <c r="AD199" s="437"/>
      <c r="AE199" s="437"/>
      <c r="AF199" s="437"/>
      <c r="AG199" s="437"/>
      <c r="AH199" s="437"/>
      <c r="AI199" s="437"/>
      <c r="AJ199" s="437"/>
      <c r="AK199" s="437"/>
      <c r="AL199" s="437"/>
      <c r="AM199" s="437"/>
      <c r="AN199" s="413"/>
      <c r="AO199" s="413"/>
      <c r="AP199" s="413"/>
      <c r="AQ199" s="413"/>
      <c r="AR199" s="413"/>
      <c r="AS199" s="413"/>
      <c r="AT199" s="413"/>
      <c r="AU199" s="413"/>
      <c r="AV199" s="413"/>
      <c r="AW199" s="413"/>
      <c r="AX199" s="413"/>
      <c r="AY199" s="413"/>
      <c r="AZ199" s="413"/>
      <c r="BA199" s="413"/>
      <c r="BB199" s="413"/>
      <c r="BC199" s="413"/>
      <c r="BD199" s="413"/>
      <c r="BE199" s="413"/>
      <c r="BF199" s="413"/>
      <c r="BG199" s="413"/>
      <c r="BH199" s="413"/>
      <c r="BI199" s="413"/>
      <c r="BJ199" s="413"/>
      <c r="BK199" s="413"/>
      <c r="BL199" s="413"/>
      <c r="BM199" s="413"/>
      <c r="BN199" s="413"/>
      <c r="BO199" s="413"/>
      <c r="BP199" s="413"/>
      <c r="BQ199" s="413"/>
      <c r="BR199" s="413"/>
      <c r="BS199" s="413"/>
      <c r="BT199" s="413"/>
      <c r="BU199" s="413"/>
      <c r="BV199" s="413"/>
      <c r="BW199" s="413"/>
      <c r="BX199" s="413"/>
      <c r="BY199" s="413"/>
      <c r="BZ199" s="413"/>
      <c r="CA199" s="413"/>
      <c r="CB199" s="413"/>
      <c r="CC199" s="413"/>
      <c r="CD199" s="413"/>
      <c r="CE199" s="413"/>
      <c r="CF199" s="413"/>
      <c r="CG199" s="413"/>
      <c r="CH199" s="413"/>
      <c r="CI199" s="413"/>
      <c r="CJ199" s="414"/>
      <c r="CK199" s="414"/>
      <c r="CL199" s="414"/>
      <c r="CM199" s="414"/>
      <c r="CN199" s="414"/>
      <c r="CO199" s="414"/>
      <c r="CP199" s="414"/>
      <c r="CQ199" s="414"/>
      <c r="CR199" s="414"/>
      <c r="CS199" s="414"/>
      <c r="CT199" s="414"/>
      <c r="CU199" s="414"/>
      <c r="CV199" s="414"/>
      <c r="CW199" s="414"/>
      <c r="CX199" s="414"/>
      <c r="CY199" s="414"/>
      <c r="CZ199" s="414"/>
      <c r="DA199" s="414"/>
    </row>
    <row r="200" spans="1:105" s="59" customFormat="1" ht="15" customHeight="1" x14ac:dyDescent="0.2">
      <c r="A200" s="424" t="s">
        <v>30</v>
      </c>
      <c r="B200" s="424"/>
      <c r="C200" s="424"/>
      <c r="D200" s="424"/>
      <c r="E200" s="424"/>
      <c r="F200" s="424"/>
      <c r="G200" s="424"/>
      <c r="H200" s="436"/>
      <c r="I200" s="437"/>
      <c r="J200" s="437"/>
      <c r="K200" s="437"/>
      <c r="L200" s="437"/>
      <c r="M200" s="437"/>
      <c r="N200" s="437"/>
      <c r="O200" s="437"/>
      <c r="P200" s="437"/>
      <c r="Q200" s="437"/>
      <c r="R200" s="437"/>
      <c r="S200" s="437"/>
      <c r="T200" s="437"/>
      <c r="U200" s="437"/>
      <c r="V200" s="437"/>
      <c r="W200" s="437"/>
      <c r="X200" s="437"/>
      <c r="Y200" s="437"/>
      <c r="Z200" s="437"/>
      <c r="AA200" s="437"/>
      <c r="AB200" s="437"/>
      <c r="AC200" s="437"/>
      <c r="AD200" s="437"/>
      <c r="AE200" s="437"/>
      <c r="AF200" s="437"/>
      <c r="AG200" s="437"/>
      <c r="AH200" s="437"/>
      <c r="AI200" s="437"/>
      <c r="AJ200" s="437"/>
      <c r="AK200" s="437"/>
      <c r="AL200" s="437"/>
      <c r="AM200" s="437"/>
      <c r="AN200" s="413"/>
      <c r="AO200" s="413"/>
      <c r="AP200" s="413"/>
      <c r="AQ200" s="413"/>
      <c r="AR200" s="413"/>
      <c r="AS200" s="413"/>
      <c r="AT200" s="413"/>
      <c r="AU200" s="413"/>
      <c r="AV200" s="413"/>
      <c r="AW200" s="413"/>
      <c r="AX200" s="413"/>
      <c r="AY200" s="413"/>
      <c r="AZ200" s="413"/>
      <c r="BA200" s="413"/>
      <c r="BB200" s="413"/>
      <c r="BC200" s="413"/>
      <c r="BD200" s="413"/>
      <c r="BE200" s="413"/>
      <c r="BF200" s="413"/>
      <c r="BG200" s="413"/>
      <c r="BH200" s="413"/>
      <c r="BI200" s="413"/>
      <c r="BJ200" s="413"/>
      <c r="BK200" s="413"/>
      <c r="BL200" s="413"/>
      <c r="BM200" s="413"/>
      <c r="BN200" s="413"/>
      <c r="BO200" s="413"/>
      <c r="BP200" s="413"/>
      <c r="BQ200" s="413"/>
      <c r="BR200" s="413"/>
      <c r="BS200" s="413"/>
      <c r="BT200" s="413"/>
      <c r="BU200" s="413"/>
      <c r="BV200" s="413"/>
      <c r="BW200" s="413"/>
      <c r="BX200" s="413"/>
      <c r="BY200" s="413"/>
      <c r="BZ200" s="413"/>
      <c r="CA200" s="413"/>
      <c r="CB200" s="413"/>
      <c r="CC200" s="413"/>
      <c r="CD200" s="413"/>
      <c r="CE200" s="413"/>
      <c r="CF200" s="413"/>
      <c r="CG200" s="413"/>
      <c r="CH200" s="413"/>
      <c r="CI200" s="413"/>
      <c r="CJ200" s="414"/>
      <c r="CK200" s="414"/>
      <c r="CL200" s="414"/>
      <c r="CM200" s="414"/>
      <c r="CN200" s="414"/>
      <c r="CO200" s="414"/>
      <c r="CP200" s="414"/>
      <c r="CQ200" s="414"/>
      <c r="CR200" s="414"/>
      <c r="CS200" s="414"/>
      <c r="CT200" s="414"/>
      <c r="CU200" s="414"/>
      <c r="CV200" s="414"/>
      <c r="CW200" s="414"/>
      <c r="CX200" s="414"/>
      <c r="CY200" s="414"/>
      <c r="CZ200" s="414"/>
      <c r="DA200" s="414"/>
    </row>
    <row r="201" spans="1:105" ht="12" customHeight="1" x14ac:dyDescent="0.25">
      <c r="A201" s="424"/>
      <c r="B201" s="424"/>
      <c r="C201" s="424"/>
      <c r="D201" s="424"/>
      <c r="E201" s="424"/>
      <c r="F201" s="424"/>
      <c r="G201" s="424"/>
      <c r="H201" s="457" t="s">
        <v>7</v>
      </c>
      <c r="I201" s="458"/>
      <c r="J201" s="458"/>
      <c r="K201" s="458"/>
      <c r="L201" s="458"/>
      <c r="M201" s="458"/>
      <c r="N201" s="458"/>
      <c r="O201" s="458"/>
      <c r="P201" s="458"/>
      <c r="Q201" s="458"/>
      <c r="R201" s="458"/>
      <c r="S201" s="458"/>
      <c r="T201" s="458"/>
      <c r="U201" s="458"/>
      <c r="V201" s="458"/>
      <c r="W201" s="458"/>
      <c r="X201" s="458"/>
      <c r="Y201" s="458"/>
      <c r="Z201" s="458"/>
      <c r="AA201" s="458"/>
      <c r="AB201" s="458"/>
      <c r="AC201" s="458"/>
      <c r="AD201" s="458"/>
      <c r="AE201" s="458"/>
      <c r="AF201" s="458"/>
      <c r="AG201" s="458"/>
      <c r="AH201" s="458"/>
      <c r="AI201" s="458"/>
      <c r="AJ201" s="458"/>
      <c r="AK201" s="458"/>
      <c r="AL201" s="458"/>
      <c r="AM201" s="458"/>
      <c r="AN201" s="413" t="s">
        <v>8</v>
      </c>
      <c r="AO201" s="413"/>
      <c r="AP201" s="413"/>
      <c r="AQ201" s="413"/>
      <c r="AR201" s="413"/>
      <c r="AS201" s="413"/>
      <c r="AT201" s="413"/>
      <c r="AU201" s="413"/>
      <c r="AV201" s="413"/>
      <c r="AW201" s="413"/>
      <c r="AX201" s="413"/>
      <c r="AY201" s="413"/>
      <c r="AZ201" s="413"/>
      <c r="BA201" s="413"/>
      <c r="BB201" s="413"/>
      <c r="BC201" s="413"/>
      <c r="BD201" s="413" t="s">
        <v>8</v>
      </c>
      <c r="BE201" s="413"/>
      <c r="BF201" s="413"/>
      <c r="BG201" s="413"/>
      <c r="BH201" s="413"/>
      <c r="BI201" s="413"/>
      <c r="BJ201" s="413"/>
      <c r="BK201" s="413"/>
      <c r="BL201" s="413"/>
      <c r="BM201" s="413"/>
      <c r="BN201" s="413"/>
      <c r="BO201" s="413"/>
      <c r="BP201" s="413"/>
      <c r="BQ201" s="413"/>
      <c r="BR201" s="413"/>
      <c r="BS201" s="413"/>
      <c r="BT201" s="413" t="s">
        <v>8</v>
      </c>
      <c r="BU201" s="413"/>
      <c r="BV201" s="413"/>
      <c r="BW201" s="413"/>
      <c r="BX201" s="413"/>
      <c r="BY201" s="413"/>
      <c r="BZ201" s="413"/>
      <c r="CA201" s="413"/>
      <c r="CB201" s="413"/>
      <c r="CC201" s="413"/>
      <c r="CD201" s="413"/>
      <c r="CE201" s="413"/>
      <c r="CF201" s="413"/>
      <c r="CG201" s="413"/>
      <c r="CH201" s="413"/>
      <c r="CI201" s="413"/>
      <c r="CJ201" s="414"/>
      <c r="CK201" s="414"/>
      <c r="CL201" s="414"/>
      <c r="CM201" s="414"/>
      <c r="CN201" s="414"/>
      <c r="CO201" s="414"/>
      <c r="CP201" s="414"/>
      <c r="CQ201" s="414"/>
      <c r="CR201" s="414"/>
      <c r="CS201" s="414"/>
      <c r="CT201" s="414"/>
      <c r="CU201" s="414"/>
      <c r="CV201" s="414"/>
      <c r="CW201" s="414"/>
      <c r="CX201" s="414"/>
      <c r="CY201" s="414"/>
      <c r="CZ201" s="414"/>
      <c r="DA201" s="414"/>
    </row>
    <row r="202" spans="1:105" s="56" customFormat="1" ht="9" customHeight="1" x14ac:dyDescent="0.25">
      <c r="A202" s="55"/>
      <c r="B202" s="55"/>
      <c r="C202" s="55"/>
      <c r="D202" s="55"/>
      <c r="E202" s="55"/>
      <c r="F202" s="55"/>
      <c r="G202" s="55"/>
      <c r="H202" s="55"/>
      <c r="I202" s="55"/>
      <c r="J202" s="55"/>
      <c r="K202" s="55"/>
      <c r="L202" s="55"/>
      <c r="M202" s="55"/>
      <c r="N202" s="55"/>
      <c r="O202" s="55"/>
      <c r="P202" s="55"/>
      <c r="Q202" s="55"/>
      <c r="R202" s="55"/>
      <c r="S202" s="55"/>
      <c r="T202" s="55"/>
      <c r="U202" s="55"/>
      <c r="V202" s="55"/>
      <c r="W202" s="55"/>
      <c r="X202" s="55"/>
      <c r="Y202" s="55"/>
      <c r="Z202" s="55"/>
      <c r="AA202" s="55"/>
      <c r="AB202" s="55"/>
      <c r="AC202" s="55"/>
      <c r="AD202" s="55"/>
      <c r="AE202" s="55"/>
      <c r="AF202" s="55"/>
      <c r="AG202" s="55"/>
      <c r="AH202" s="55"/>
      <c r="AI202" s="55"/>
      <c r="AJ202" s="55"/>
      <c r="AK202" s="55"/>
      <c r="AL202" s="55"/>
      <c r="AM202" s="55"/>
      <c r="AN202" s="55"/>
      <c r="AO202" s="55"/>
      <c r="AP202" s="55"/>
      <c r="AQ202" s="55"/>
      <c r="AR202" s="55"/>
      <c r="AS202" s="55"/>
      <c r="AT202" s="55"/>
      <c r="AU202" s="55"/>
      <c r="AV202" s="55"/>
      <c r="AW202" s="55"/>
      <c r="AX202" s="55"/>
      <c r="AY202" s="55"/>
      <c r="AZ202" s="55"/>
      <c r="BA202" s="55"/>
      <c r="BB202" s="55"/>
      <c r="BC202" s="55"/>
      <c r="BD202" s="55"/>
      <c r="BE202" s="55"/>
      <c r="BF202" s="55"/>
      <c r="BG202" s="55"/>
      <c r="BH202" s="55"/>
      <c r="BI202" s="55"/>
      <c r="BJ202" s="55"/>
      <c r="BK202" s="55"/>
      <c r="BL202" s="55"/>
      <c r="BM202" s="55"/>
      <c r="BN202" s="55"/>
      <c r="BO202" s="55"/>
      <c r="BP202" s="55"/>
      <c r="BQ202" s="55"/>
      <c r="BR202" s="55"/>
      <c r="BS202" s="55"/>
      <c r="BT202" s="55"/>
      <c r="BU202" s="55"/>
      <c r="BV202" s="55"/>
      <c r="BW202" s="55"/>
      <c r="BX202" s="55"/>
      <c r="BY202" s="55"/>
      <c r="BZ202" s="55"/>
      <c r="CA202" s="55"/>
      <c r="CB202" s="55"/>
      <c r="CC202" s="55"/>
      <c r="CD202" s="55"/>
      <c r="CE202" s="55"/>
      <c r="CF202" s="55"/>
      <c r="CG202" s="55"/>
      <c r="CH202" s="55"/>
      <c r="CI202" s="55"/>
      <c r="CJ202" s="55"/>
      <c r="CK202" s="55"/>
      <c r="CL202" s="55"/>
      <c r="CM202" s="55"/>
      <c r="CN202" s="55"/>
      <c r="CO202" s="55"/>
      <c r="CP202" s="55"/>
      <c r="CQ202" s="55"/>
      <c r="CR202" s="55"/>
      <c r="CS202" s="55"/>
      <c r="CT202" s="55"/>
      <c r="CU202" s="55"/>
      <c r="CV202" s="55"/>
      <c r="CW202" s="55"/>
      <c r="CX202" s="55"/>
      <c r="CY202" s="55"/>
      <c r="CZ202" s="55"/>
      <c r="DA202" s="55"/>
    </row>
    <row r="203" spans="1:105" ht="15" customHeight="1" x14ac:dyDescent="0.25">
      <c r="A203" s="536" t="s">
        <v>156</v>
      </c>
      <c r="B203" s="536"/>
      <c r="C203" s="536"/>
      <c r="D203" s="536"/>
      <c r="E203" s="536"/>
      <c r="F203" s="536"/>
      <c r="G203" s="536"/>
      <c r="H203" s="536"/>
      <c r="I203" s="536"/>
      <c r="J203" s="536"/>
      <c r="K203" s="536"/>
      <c r="L203" s="536"/>
      <c r="M203" s="536"/>
      <c r="N203" s="536"/>
      <c r="O203" s="536"/>
      <c r="P203" s="536"/>
      <c r="Q203" s="536"/>
      <c r="R203" s="536"/>
      <c r="S203" s="536"/>
      <c r="T203" s="536"/>
      <c r="U203" s="536"/>
      <c r="V203" s="536"/>
      <c r="W203" s="536"/>
      <c r="X203" s="536"/>
      <c r="Y203" s="536"/>
      <c r="Z203" s="536"/>
      <c r="AA203" s="536"/>
      <c r="AB203" s="536"/>
      <c r="AC203" s="536"/>
      <c r="AD203" s="536"/>
      <c r="AE203" s="536"/>
      <c r="AF203" s="536"/>
      <c r="AG203" s="536"/>
      <c r="AH203" s="536"/>
      <c r="AI203" s="536"/>
      <c r="AJ203" s="536"/>
      <c r="AK203" s="536"/>
      <c r="AL203" s="536"/>
      <c r="AM203" s="536"/>
      <c r="AN203" s="536"/>
      <c r="AO203" s="536"/>
      <c r="AP203" s="536"/>
      <c r="AQ203" s="536"/>
      <c r="AR203" s="536"/>
      <c r="AS203" s="536"/>
      <c r="AT203" s="536"/>
      <c r="AU203" s="536"/>
      <c r="AV203" s="536"/>
      <c r="AW203" s="536"/>
      <c r="AX203" s="536"/>
      <c r="AY203" s="536"/>
      <c r="AZ203" s="536"/>
      <c r="BA203" s="536"/>
      <c r="BB203" s="536"/>
      <c r="BC203" s="536"/>
      <c r="BD203" s="536"/>
      <c r="BE203" s="536"/>
      <c r="BF203" s="536"/>
      <c r="BG203" s="536"/>
      <c r="BH203" s="536"/>
      <c r="BI203" s="536"/>
      <c r="BJ203" s="536"/>
      <c r="BK203" s="536"/>
      <c r="BL203" s="536"/>
      <c r="BM203" s="536"/>
      <c r="BN203" s="536"/>
      <c r="BO203" s="536"/>
      <c r="BP203" s="536"/>
      <c r="BQ203" s="536"/>
      <c r="BR203" s="536"/>
      <c r="BS203" s="536"/>
      <c r="BT203" s="536"/>
      <c r="BU203" s="536"/>
      <c r="BV203" s="536"/>
      <c r="BW203" s="536"/>
      <c r="BX203" s="536"/>
      <c r="BY203" s="536"/>
      <c r="BZ203" s="536"/>
      <c r="CA203" s="536"/>
      <c r="CB203" s="536"/>
      <c r="CC203" s="536"/>
      <c r="CD203" s="536"/>
      <c r="CE203" s="536"/>
      <c r="CF203" s="536"/>
      <c r="CG203" s="536"/>
      <c r="CH203" s="536"/>
      <c r="CI203" s="536"/>
      <c r="CJ203" s="536"/>
      <c r="CK203" s="536"/>
      <c r="CL203" s="536"/>
      <c r="CM203" s="536"/>
      <c r="CN203" s="536"/>
      <c r="CO203" s="536"/>
      <c r="CP203" s="536"/>
      <c r="CQ203" s="536"/>
      <c r="CR203" s="536"/>
      <c r="CS203" s="536"/>
      <c r="CT203" s="536"/>
      <c r="CU203" s="536"/>
      <c r="CV203" s="536"/>
      <c r="CW203" s="536"/>
      <c r="CX203" s="536"/>
      <c r="CY203" s="536"/>
      <c r="CZ203" s="536"/>
      <c r="DA203" s="536"/>
    </row>
    <row r="204" spans="1:105" s="57" customFormat="1" ht="6.75" customHeight="1" x14ac:dyDescent="0.25">
      <c r="A204" s="55"/>
      <c r="B204" s="55"/>
      <c r="C204" s="55"/>
      <c r="D204" s="55"/>
      <c r="E204" s="55"/>
      <c r="F204" s="55"/>
      <c r="G204" s="55"/>
      <c r="H204" s="55"/>
      <c r="I204" s="55"/>
      <c r="J204" s="55"/>
      <c r="K204" s="55"/>
      <c r="L204" s="55"/>
      <c r="M204" s="55"/>
      <c r="N204" s="55"/>
      <c r="O204" s="55"/>
      <c r="P204" s="55"/>
      <c r="Q204" s="55"/>
      <c r="R204" s="55"/>
      <c r="S204" s="55"/>
      <c r="T204" s="55"/>
      <c r="U204" s="55"/>
      <c r="V204" s="55"/>
      <c r="W204" s="55"/>
      <c r="X204" s="55"/>
      <c r="Y204" s="55"/>
      <c r="Z204" s="55"/>
      <c r="AA204" s="55"/>
      <c r="AB204" s="55"/>
      <c r="AC204" s="55"/>
      <c r="AD204" s="55"/>
      <c r="AE204" s="55"/>
      <c r="AF204" s="55"/>
      <c r="AG204" s="55"/>
      <c r="AH204" s="55"/>
      <c r="AI204" s="55"/>
      <c r="AJ204" s="55"/>
      <c r="AK204" s="55"/>
      <c r="AL204" s="55"/>
      <c r="AM204" s="55"/>
      <c r="AN204" s="55"/>
      <c r="AO204" s="55"/>
      <c r="AP204" s="55"/>
      <c r="AQ204" s="55"/>
      <c r="AR204" s="55"/>
      <c r="AS204" s="55"/>
      <c r="AT204" s="55"/>
      <c r="AU204" s="55"/>
      <c r="AV204" s="55"/>
      <c r="AW204" s="55"/>
      <c r="AX204" s="55"/>
      <c r="AY204" s="55"/>
      <c r="AZ204" s="55"/>
      <c r="BA204" s="55"/>
      <c r="BB204" s="55"/>
      <c r="BC204" s="55"/>
      <c r="BD204" s="55"/>
      <c r="BE204" s="55"/>
      <c r="BF204" s="55"/>
      <c r="BG204" s="55"/>
      <c r="BH204" s="55"/>
      <c r="BI204" s="55"/>
      <c r="BJ204" s="55"/>
      <c r="BK204" s="55"/>
      <c r="BL204" s="55"/>
      <c r="BM204" s="55"/>
      <c r="BN204" s="55"/>
      <c r="BO204" s="55"/>
      <c r="BP204" s="55"/>
      <c r="BQ204" s="55"/>
      <c r="BR204" s="55"/>
      <c r="BS204" s="55"/>
      <c r="BT204" s="55"/>
      <c r="BU204" s="55"/>
      <c r="BV204" s="55"/>
      <c r="BW204" s="55"/>
      <c r="BX204" s="55"/>
      <c r="BY204" s="55"/>
      <c r="BZ204" s="55"/>
      <c r="CA204" s="55"/>
      <c r="CB204" s="55"/>
      <c r="CC204" s="55"/>
      <c r="CD204" s="55"/>
      <c r="CE204" s="55"/>
      <c r="CF204" s="55"/>
      <c r="CG204" s="55"/>
      <c r="CH204" s="55"/>
      <c r="CI204" s="55"/>
      <c r="CJ204" s="55"/>
      <c r="CK204" s="55"/>
      <c r="CL204" s="55"/>
      <c r="CM204" s="55"/>
      <c r="CN204" s="55"/>
      <c r="CO204" s="55"/>
      <c r="CP204" s="55"/>
      <c r="CQ204" s="55"/>
      <c r="CR204" s="55"/>
      <c r="CS204" s="55"/>
      <c r="CT204" s="55"/>
      <c r="CU204" s="55"/>
      <c r="CV204" s="55"/>
      <c r="CW204" s="55"/>
      <c r="CX204" s="55"/>
      <c r="CY204" s="55"/>
      <c r="CZ204" s="55"/>
      <c r="DA204" s="55"/>
    </row>
    <row r="205" spans="1:105" s="58" customFormat="1" ht="26.25" customHeight="1" x14ac:dyDescent="0.2">
      <c r="A205" s="431" t="s">
        <v>0</v>
      </c>
      <c r="B205" s="432"/>
      <c r="C205" s="432"/>
      <c r="D205" s="432"/>
      <c r="E205" s="432"/>
      <c r="F205" s="432"/>
      <c r="G205" s="433"/>
      <c r="H205" s="431" t="s">
        <v>14</v>
      </c>
      <c r="I205" s="432"/>
      <c r="J205" s="432"/>
      <c r="K205" s="432"/>
      <c r="L205" s="432"/>
      <c r="M205" s="432"/>
      <c r="N205" s="432"/>
      <c r="O205" s="432"/>
      <c r="P205" s="432"/>
      <c r="Q205" s="432"/>
      <c r="R205" s="432"/>
      <c r="S205" s="432"/>
      <c r="T205" s="432"/>
      <c r="U205" s="432"/>
      <c r="V205" s="432"/>
      <c r="W205" s="432"/>
      <c r="X205" s="432"/>
      <c r="Y205" s="432"/>
      <c r="Z205" s="432"/>
      <c r="AA205" s="432"/>
      <c r="AB205" s="432"/>
      <c r="AC205" s="432"/>
      <c r="AD205" s="432"/>
      <c r="AE205" s="432"/>
      <c r="AF205" s="432"/>
      <c r="AG205" s="432"/>
      <c r="AH205" s="432"/>
      <c r="AI205" s="432"/>
      <c r="AJ205" s="432"/>
      <c r="AK205" s="432"/>
      <c r="AL205" s="432"/>
      <c r="AM205" s="432"/>
      <c r="AN205" s="432"/>
      <c r="AO205" s="432"/>
      <c r="AP205" s="432"/>
      <c r="AQ205" s="432"/>
      <c r="AR205" s="432"/>
      <c r="AS205" s="432"/>
      <c r="AT205" s="432"/>
      <c r="AU205" s="432"/>
      <c r="AV205" s="432"/>
      <c r="AW205" s="432"/>
      <c r="AX205" s="432"/>
      <c r="AY205" s="432"/>
      <c r="AZ205" s="432"/>
      <c r="BA205" s="432"/>
      <c r="BB205" s="432"/>
      <c r="BC205" s="432"/>
      <c r="BD205" s="432"/>
      <c r="BE205" s="432"/>
      <c r="BF205" s="432"/>
      <c r="BG205" s="432"/>
      <c r="BH205" s="432"/>
      <c r="BI205" s="432"/>
      <c r="BJ205" s="432"/>
      <c r="BK205" s="432"/>
      <c r="BL205" s="432"/>
      <c r="BM205" s="432"/>
      <c r="BN205" s="432"/>
      <c r="BO205" s="432"/>
      <c r="BP205" s="432"/>
      <c r="BQ205" s="432"/>
      <c r="BR205" s="432"/>
      <c r="BS205" s="433"/>
      <c r="BT205" s="431" t="s">
        <v>79</v>
      </c>
      <c r="BU205" s="432"/>
      <c r="BV205" s="432"/>
      <c r="BW205" s="432"/>
      <c r="BX205" s="432"/>
      <c r="BY205" s="432"/>
      <c r="BZ205" s="432"/>
      <c r="CA205" s="432"/>
      <c r="CB205" s="432"/>
      <c r="CC205" s="432"/>
      <c r="CD205" s="432"/>
      <c r="CE205" s="432"/>
      <c r="CF205" s="432"/>
      <c r="CG205" s="432"/>
      <c r="CH205" s="432"/>
      <c r="CI205" s="433"/>
      <c r="CJ205" s="431" t="s">
        <v>80</v>
      </c>
      <c r="CK205" s="432"/>
      <c r="CL205" s="432"/>
      <c r="CM205" s="432"/>
      <c r="CN205" s="432"/>
      <c r="CO205" s="432"/>
      <c r="CP205" s="432"/>
      <c r="CQ205" s="432"/>
      <c r="CR205" s="432"/>
      <c r="CS205" s="432"/>
      <c r="CT205" s="432"/>
      <c r="CU205" s="432"/>
      <c r="CV205" s="432"/>
      <c r="CW205" s="432"/>
      <c r="CX205" s="432"/>
      <c r="CY205" s="432"/>
      <c r="CZ205" s="432"/>
      <c r="DA205" s="433"/>
    </row>
    <row r="206" spans="1:105" s="59" customFormat="1" ht="15" customHeight="1" x14ac:dyDescent="0.2">
      <c r="A206" s="429">
        <v>1</v>
      </c>
      <c r="B206" s="429"/>
      <c r="C206" s="429"/>
      <c r="D206" s="429"/>
      <c r="E206" s="429"/>
      <c r="F206" s="429"/>
      <c r="G206" s="429"/>
      <c r="H206" s="429">
        <v>2</v>
      </c>
      <c r="I206" s="429"/>
      <c r="J206" s="429"/>
      <c r="K206" s="429"/>
      <c r="L206" s="429"/>
      <c r="M206" s="429"/>
      <c r="N206" s="429"/>
      <c r="O206" s="429"/>
      <c r="P206" s="429"/>
      <c r="Q206" s="429"/>
      <c r="R206" s="429"/>
      <c r="S206" s="429"/>
      <c r="T206" s="429"/>
      <c r="U206" s="429"/>
      <c r="V206" s="429"/>
      <c r="W206" s="429"/>
      <c r="X206" s="429"/>
      <c r="Y206" s="429"/>
      <c r="Z206" s="429"/>
      <c r="AA206" s="429"/>
      <c r="AB206" s="429"/>
      <c r="AC206" s="429"/>
      <c r="AD206" s="429"/>
      <c r="AE206" s="429"/>
      <c r="AF206" s="429"/>
      <c r="AG206" s="429"/>
      <c r="AH206" s="429"/>
      <c r="AI206" s="429"/>
      <c r="AJ206" s="429"/>
      <c r="AK206" s="429"/>
      <c r="AL206" s="429"/>
      <c r="AM206" s="429"/>
      <c r="AN206" s="429"/>
      <c r="AO206" s="429"/>
      <c r="AP206" s="429"/>
      <c r="AQ206" s="429"/>
      <c r="AR206" s="429"/>
      <c r="AS206" s="429"/>
      <c r="AT206" s="429"/>
      <c r="AU206" s="429"/>
      <c r="AV206" s="429"/>
      <c r="AW206" s="429"/>
      <c r="AX206" s="429"/>
      <c r="AY206" s="429"/>
      <c r="AZ206" s="429"/>
      <c r="BA206" s="429"/>
      <c r="BB206" s="429"/>
      <c r="BC206" s="429"/>
      <c r="BD206" s="429"/>
      <c r="BE206" s="429"/>
      <c r="BF206" s="429"/>
      <c r="BG206" s="429"/>
      <c r="BH206" s="429"/>
      <c r="BI206" s="429"/>
      <c r="BJ206" s="429"/>
      <c r="BK206" s="429"/>
      <c r="BL206" s="429"/>
      <c r="BM206" s="429"/>
      <c r="BN206" s="429"/>
      <c r="BO206" s="429"/>
      <c r="BP206" s="429"/>
      <c r="BQ206" s="429"/>
      <c r="BR206" s="429"/>
      <c r="BS206" s="429"/>
      <c r="BT206" s="429">
        <v>3</v>
      </c>
      <c r="BU206" s="429"/>
      <c r="BV206" s="429"/>
      <c r="BW206" s="429"/>
      <c r="BX206" s="429"/>
      <c r="BY206" s="429"/>
      <c r="BZ206" s="429"/>
      <c r="CA206" s="429"/>
      <c r="CB206" s="429"/>
      <c r="CC206" s="429"/>
      <c r="CD206" s="429"/>
      <c r="CE206" s="429"/>
      <c r="CF206" s="429"/>
      <c r="CG206" s="429"/>
      <c r="CH206" s="429"/>
      <c r="CI206" s="429"/>
      <c r="CJ206" s="429">
        <v>4</v>
      </c>
      <c r="CK206" s="429"/>
      <c r="CL206" s="429"/>
      <c r="CM206" s="429"/>
      <c r="CN206" s="429"/>
      <c r="CO206" s="429"/>
      <c r="CP206" s="429"/>
      <c r="CQ206" s="429"/>
      <c r="CR206" s="429"/>
      <c r="CS206" s="429"/>
      <c r="CT206" s="429"/>
      <c r="CU206" s="429"/>
      <c r="CV206" s="429"/>
      <c r="CW206" s="429"/>
      <c r="CX206" s="429"/>
      <c r="CY206" s="429"/>
      <c r="CZ206" s="429"/>
      <c r="DA206" s="429"/>
    </row>
    <row r="207" spans="1:105" s="59" customFormat="1" ht="15.75" customHeight="1" x14ac:dyDescent="0.2">
      <c r="A207" s="496" t="s">
        <v>26</v>
      </c>
      <c r="B207" s="496"/>
      <c r="C207" s="496"/>
      <c r="D207" s="496"/>
      <c r="E207" s="496"/>
      <c r="F207" s="496"/>
      <c r="G207" s="496"/>
      <c r="H207" s="497" t="s">
        <v>97</v>
      </c>
      <c r="I207" s="498"/>
      <c r="J207" s="498"/>
      <c r="K207" s="498"/>
      <c r="L207" s="498"/>
      <c r="M207" s="498"/>
      <c r="N207" s="498"/>
      <c r="O207" s="498"/>
      <c r="P207" s="498"/>
      <c r="Q207" s="498"/>
      <c r="R207" s="498"/>
      <c r="S207" s="498"/>
      <c r="T207" s="498"/>
      <c r="U207" s="498"/>
      <c r="V207" s="498"/>
      <c r="W207" s="498"/>
      <c r="X207" s="498"/>
      <c r="Y207" s="498"/>
      <c r="Z207" s="498"/>
      <c r="AA207" s="498"/>
      <c r="AB207" s="498"/>
      <c r="AC207" s="498"/>
      <c r="AD207" s="498"/>
      <c r="AE207" s="498"/>
      <c r="AF207" s="498"/>
      <c r="AG207" s="498"/>
      <c r="AH207" s="498"/>
      <c r="AI207" s="498"/>
      <c r="AJ207" s="498"/>
      <c r="AK207" s="498"/>
      <c r="AL207" s="498"/>
      <c r="AM207" s="498"/>
      <c r="AN207" s="498"/>
      <c r="AO207" s="498"/>
      <c r="AP207" s="498"/>
      <c r="AQ207" s="498"/>
      <c r="AR207" s="498"/>
      <c r="AS207" s="498"/>
      <c r="AT207" s="498"/>
      <c r="AU207" s="498"/>
      <c r="AV207" s="498"/>
      <c r="AW207" s="498"/>
      <c r="AX207" s="498"/>
      <c r="AY207" s="498"/>
      <c r="AZ207" s="498"/>
      <c r="BA207" s="498"/>
      <c r="BB207" s="498"/>
      <c r="BC207" s="498"/>
      <c r="BD207" s="498"/>
      <c r="BE207" s="498"/>
      <c r="BF207" s="498"/>
      <c r="BG207" s="498"/>
      <c r="BH207" s="498"/>
      <c r="BI207" s="498"/>
      <c r="BJ207" s="498"/>
      <c r="BK207" s="498"/>
      <c r="BL207" s="498"/>
      <c r="BM207" s="498"/>
      <c r="BN207" s="498"/>
      <c r="BO207" s="498"/>
      <c r="BP207" s="498"/>
      <c r="BQ207" s="498"/>
      <c r="BR207" s="498"/>
      <c r="BS207" s="499"/>
      <c r="BT207" s="413"/>
      <c r="BU207" s="413"/>
      <c r="BV207" s="413"/>
      <c r="BW207" s="413"/>
      <c r="BX207" s="413"/>
      <c r="BY207" s="413"/>
      <c r="BZ207" s="413"/>
      <c r="CA207" s="413"/>
      <c r="CB207" s="413"/>
      <c r="CC207" s="413"/>
      <c r="CD207" s="413"/>
      <c r="CE207" s="413"/>
      <c r="CF207" s="413"/>
      <c r="CG207" s="413"/>
      <c r="CH207" s="413"/>
      <c r="CI207" s="413"/>
      <c r="CJ207" s="427"/>
      <c r="CK207" s="427"/>
      <c r="CL207" s="427"/>
      <c r="CM207" s="427"/>
      <c r="CN207" s="427"/>
      <c r="CO207" s="427"/>
      <c r="CP207" s="427"/>
      <c r="CQ207" s="427"/>
      <c r="CR207" s="427"/>
      <c r="CS207" s="427"/>
      <c r="CT207" s="427"/>
      <c r="CU207" s="427"/>
      <c r="CV207" s="427"/>
      <c r="CW207" s="427"/>
      <c r="CX207" s="427"/>
      <c r="CY207" s="427"/>
      <c r="CZ207" s="427"/>
      <c r="DA207" s="427"/>
    </row>
    <row r="208" spans="1:105" s="59" customFormat="1" ht="15" customHeight="1" x14ac:dyDescent="0.2">
      <c r="A208" s="424"/>
      <c r="B208" s="424"/>
      <c r="C208" s="424"/>
      <c r="D208" s="424"/>
      <c r="E208" s="424"/>
      <c r="F208" s="424"/>
      <c r="G208" s="424"/>
      <c r="H208" s="460" t="s">
        <v>98</v>
      </c>
      <c r="I208" s="461"/>
      <c r="J208" s="461"/>
      <c r="K208" s="461"/>
      <c r="L208" s="461"/>
      <c r="M208" s="461"/>
      <c r="N208" s="461"/>
      <c r="O208" s="461"/>
      <c r="P208" s="461"/>
      <c r="Q208" s="461"/>
      <c r="R208" s="461"/>
      <c r="S208" s="461"/>
      <c r="T208" s="461"/>
      <c r="U208" s="461"/>
      <c r="V208" s="461"/>
      <c r="W208" s="461"/>
      <c r="X208" s="461"/>
      <c r="Y208" s="461"/>
      <c r="Z208" s="461"/>
      <c r="AA208" s="461"/>
      <c r="AB208" s="461"/>
      <c r="AC208" s="461"/>
      <c r="AD208" s="461"/>
      <c r="AE208" s="461"/>
      <c r="AF208" s="461"/>
      <c r="AG208" s="461"/>
      <c r="AH208" s="461"/>
      <c r="AI208" s="461"/>
      <c r="AJ208" s="461"/>
      <c r="AK208" s="461"/>
      <c r="AL208" s="461"/>
      <c r="AM208" s="461"/>
      <c r="AN208" s="461"/>
      <c r="AO208" s="461"/>
      <c r="AP208" s="461"/>
      <c r="AQ208" s="461"/>
      <c r="AR208" s="461"/>
      <c r="AS208" s="461"/>
      <c r="AT208" s="461"/>
      <c r="AU208" s="461"/>
      <c r="AV208" s="461"/>
      <c r="AW208" s="461"/>
      <c r="AX208" s="461"/>
      <c r="AY208" s="461"/>
      <c r="AZ208" s="461"/>
      <c r="BA208" s="461"/>
      <c r="BB208" s="461"/>
      <c r="BC208" s="461"/>
      <c r="BD208" s="461"/>
      <c r="BE208" s="461"/>
      <c r="BF208" s="461"/>
      <c r="BG208" s="461"/>
      <c r="BH208" s="461"/>
      <c r="BI208" s="461"/>
      <c r="BJ208" s="461"/>
      <c r="BK208" s="461"/>
      <c r="BL208" s="461"/>
      <c r="BM208" s="461"/>
      <c r="BN208" s="461"/>
      <c r="BO208" s="461"/>
      <c r="BP208" s="461"/>
      <c r="BQ208" s="461"/>
      <c r="BR208" s="461"/>
      <c r="BS208" s="462"/>
      <c r="BT208" s="413"/>
      <c r="BU208" s="413"/>
      <c r="BV208" s="413"/>
      <c r="BW208" s="413"/>
      <c r="BX208" s="413"/>
      <c r="BY208" s="413"/>
      <c r="BZ208" s="413"/>
      <c r="CA208" s="413"/>
      <c r="CB208" s="413"/>
      <c r="CC208" s="413"/>
      <c r="CD208" s="413"/>
      <c r="CE208" s="413"/>
      <c r="CF208" s="413"/>
      <c r="CG208" s="413"/>
      <c r="CH208" s="413"/>
      <c r="CI208" s="413"/>
      <c r="CJ208" s="414"/>
      <c r="CK208" s="414"/>
      <c r="CL208" s="414"/>
      <c r="CM208" s="414"/>
      <c r="CN208" s="414"/>
      <c r="CO208" s="414"/>
      <c r="CP208" s="414"/>
      <c r="CQ208" s="414"/>
      <c r="CR208" s="414"/>
      <c r="CS208" s="414"/>
      <c r="CT208" s="414"/>
      <c r="CU208" s="414"/>
      <c r="CV208" s="414"/>
      <c r="CW208" s="414"/>
      <c r="CX208" s="414"/>
      <c r="CY208" s="414"/>
      <c r="CZ208" s="414"/>
      <c r="DA208" s="414"/>
    </row>
    <row r="209" spans="1:105" ht="12" customHeight="1" x14ac:dyDescent="0.25">
      <c r="A209" s="424" t="s">
        <v>27</v>
      </c>
      <c r="B209" s="424"/>
      <c r="C209" s="424"/>
      <c r="D209" s="424"/>
      <c r="E209" s="424"/>
      <c r="F209" s="424"/>
      <c r="G209" s="424"/>
      <c r="H209" s="460"/>
      <c r="I209" s="461"/>
      <c r="J209" s="461"/>
      <c r="K209" s="461"/>
      <c r="L209" s="461"/>
      <c r="M209" s="461"/>
      <c r="N209" s="461"/>
      <c r="O209" s="461"/>
      <c r="P209" s="461"/>
      <c r="Q209" s="461"/>
      <c r="R209" s="461"/>
      <c r="S209" s="461"/>
      <c r="T209" s="461"/>
      <c r="U209" s="461"/>
      <c r="V209" s="461"/>
      <c r="W209" s="461"/>
      <c r="X209" s="461"/>
      <c r="Y209" s="461"/>
      <c r="Z209" s="461"/>
      <c r="AA209" s="461"/>
      <c r="AB209" s="461"/>
      <c r="AC209" s="461"/>
      <c r="AD209" s="461"/>
      <c r="AE209" s="461"/>
      <c r="AF209" s="461"/>
      <c r="AG209" s="461"/>
      <c r="AH209" s="461"/>
      <c r="AI209" s="461"/>
      <c r="AJ209" s="461"/>
      <c r="AK209" s="461"/>
      <c r="AL209" s="461"/>
      <c r="AM209" s="461"/>
      <c r="AN209" s="461"/>
      <c r="AO209" s="461"/>
      <c r="AP209" s="461"/>
      <c r="AQ209" s="461"/>
      <c r="AR209" s="461"/>
      <c r="AS209" s="461"/>
      <c r="AT209" s="461"/>
      <c r="AU209" s="461"/>
      <c r="AV209" s="461"/>
      <c r="AW209" s="461"/>
      <c r="AX209" s="461"/>
      <c r="AY209" s="461"/>
      <c r="AZ209" s="461"/>
      <c r="BA209" s="461"/>
      <c r="BB209" s="461"/>
      <c r="BC209" s="461"/>
      <c r="BD209" s="461"/>
      <c r="BE209" s="461"/>
      <c r="BF209" s="461"/>
      <c r="BG209" s="461"/>
      <c r="BH209" s="461"/>
      <c r="BI209" s="461"/>
      <c r="BJ209" s="461"/>
      <c r="BK209" s="461"/>
      <c r="BL209" s="461"/>
      <c r="BM209" s="461"/>
      <c r="BN209" s="461"/>
      <c r="BO209" s="461"/>
      <c r="BP209" s="461"/>
      <c r="BQ209" s="461"/>
      <c r="BR209" s="461"/>
      <c r="BS209" s="462"/>
      <c r="BT209" s="413"/>
      <c r="BU209" s="413"/>
      <c r="BV209" s="413"/>
      <c r="BW209" s="413"/>
      <c r="BX209" s="413"/>
      <c r="BY209" s="413"/>
      <c r="BZ209" s="413"/>
      <c r="CA209" s="413"/>
      <c r="CB209" s="413"/>
      <c r="CC209" s="413"/>
      <c r="CD209" s="413"/>
      <c r="CE209" s="413"/>
      <c r="CF209" s="413"/>
      <c r="CG209" s="413"/>
      <c r="CH209" s="413"/>
      <c r="CI209" s="413"/>
      <c r="CJ209" s="414"/>
      <c r="CK209" s="414"/>
      <c r="CL209" s="414"/>
      <c r="CM209" s="414"/>
      <c r="CN209" s="414"/>
      <c r="CO209" s="414"/>
      <c r="CP209" s="414"/>
      <c r="CQ209" s="414"/>
      <c r="CR209" s="414"/>
      <c r="CS209" s="414"/>
      <c r="CT209" s="414"/>
      <c r="CU209" s="414"/>
      <c r="CV209" s="414"/>
      <c r="CW209" s="414"/>
      <c r="CX209" s="414"/>
      <c r="CY209" s="414"/>
      <c r="CZ209" s="414"/>
      <c r="DA209" s="414"/>
    </row>
    <row r="210" spans="1:105" s="56" customFormat="1" ht="14.25" x14ac:dyDescent="0.2">
      <c r="A210" s="424" t="s">
        <v>28</v>
      </c>
      <c r="B210" s="424"/>
      <c r="C210" s="424"/>
      <c r="D210" s="424"/>
      <c r="E210" s="424"/>
      <c r="F210" s="424"/>
      <c r="G210" s="424"/>
      <c r="H210" s="460"/>
      <c r="I210" s="461"/>
      <c r="J210" s="461"/>
      <c r="K210" s="461"/>
      <c r="L210" s="461"/>
      <c r="M210" s="461"/>
      <c r="N210" s="461"/>
      <c r="O210" s="461"/>
      <c r="P210" s="461"/>
      <c r="Q210" s="461"/>
      <c r="R210" s="461"/>
      <c r="S210" s="461"/>
      <c r="T210" s="461"/>
      <c r="U210" s="461"/>
      <c r="V210" s="461"/>
      <c r="W210" s="461"/>
      <c r="X210" s="461"/>
      <c r="Y210" s="461"/>
      <c r="Z210" s="461"/>
      <c r="AA210" s="461"/>
      <c r="AB210" s="461"/>
      <c r="AC210" s="461"/>
      <c r="AD210" s="461"/>
      <c r="AE210" s="461"/>
      <c r="AF210" s="461"/>
      <c r="AG210" s="461"/>
      <c r="AH210" s="461"/>
      <c r="AI210" s="461"/>
      <c r="AJ210" s="461"/>
      <c r="AK210" s="461"/>
      <c r="AL210" s="461"/>
      <c r="AM210" s="461"/>
      <c r="AN210" s="461"/>
      <c r="AO210" s="461"/>
      <c r="AP210" s="461"/>
      <c r="AQ210" s="461"/>
      <c r="AR210" s="461"/>
      <c r="AS210" s="461"/>
      <c r="AT210" s="461"/>
      <c r="AU210" s="461"/>
      <c r="AV210" s="461"/>
      <c r="AW210" s="461"/>
      <c r="AX210" s="461"/>
      <c r="AY210" s="461"/>
      <c r="AZ210" s="461"/>
      <c r="BA210" s="461"/>
      <c r="BB210" s="461"/>
      <c r="BC210" s="461"/>
      <c r="BD210" s="461"/>
      <c r="BE210" s="461"/>
      <c r="BF210" s="461"/>
      <c r="BG210" s="461"/>
      <c r="BH210" s="461"/>
      <c r="BI210" s="461"/>
      <c r="BJ210" s="461"/>
      <c r="BK210" s="461"/>
      <c r="BL210" s="461"/>
      <c r="BM210" s="461"/>
      <c r="BN210" s="461"/>
      <c r="BO210" s="461"/>
      <c r="BP210" s="461"/>
      <c r="BQ210" s="461"/>
      <c r="BR210" s="461"/>
      <c r="BS210" s="462"/>
      <c r="BT210" s="413"/>
      <c r="BU210" s="413"/>
      <c r="BV210" s="413"/>
      <c r="BW210" s="413"/>
      <c r="BX210" s="413"/>
      <c r="BY210" s="413"/>
      <c r="BZ210" s="413"/>
      <c r="CA210" s="413"/>
      <c r="CB210" s="413"/>
      <c r="CC210" s="413"/>
      <c r="CD210" s="413"/>
      <c r="CE210" s="413"/>
      <c r="CF210" s="413"/>
      <c r="CG210" s="413"/>
      <c r="CH210" s="413"/>
      <c r="CI210" s="413"/>
      <c r="CJ210" s="414"/>
      <c r="CK210" s="414"/>
      <c r="CL210" s="414"/>
      <c r="CM210" s="414"/>
      <c r="CN210" s="414"/>
      <c r="CO210" s="414"/>
      <c r="CP210" s="414"/>
      <c r="CQ210" s="414"/>
      <c r="CR210" s="414"/>
      <c r="CS210" s="414"/>
      <c r="CT210" s="414"/>
      <c r="CU210" s="414"/>
      <c r="CV210" s="414"/>
      <c r="CW210" s="414"/>
      <c r="CX210" s="414"/>
      <c r="CY210" s="414"/>
      <c r="CZ210" s="414"/>
      <c r="DA210" s="414"/>
    </row>
    <row r="211" spans="1:105" ht="12" customHeight="1" x14ac:dyDescent="0.25">
      <c r="A211" s="424" t="s">
        <v>29</v>
      </c>
      <c r="B211" s="424"/>
      <c r="C211" s="424"/>
      <c r="D211" s="424"/>
      <c r="E211" s="424"/>
      <c r="F211" s="424"/>
      <c r="G211" s="424"/>
      <c r="H211" s="460"/>
      <c r="I211" s="461"/>
      <c r="J211" s="461"/>
      <c r="K211" s="461"/>
      <c r="L211" s="461"/>
      <c r="M211" s="461"/>
      <c r="N211" s="461"/>
      <c r="O211" s="461"/>
      <c r="P211" s="461"/>
      <c r="Q211" s="461"/>
      <c r="R211" s="461"/>
      <c r="S211" s="461"/>
      <c r="T211" s="461"/>
      <c r="U211" s="461"/>
      <c r="V211" s="461"/>
      <c r="W211" s="461"/>
      <c r="X211" s="461"/>
      <c r="Y211" s="461"/>
      <c r="Z211" s="461"/>
      <c r="AA211" s="461"/>
      <c r="AB211" s="461"/>
      <c r="AC211" s="461"/>
      <c r="AD211" s="461"/>
      <c r="AE211" s="461"/>
      <c r="AF211" s="461"/>
      <c r="AG211" s="461"/>
      <c r="AH211" s="461"/>
      <c r="AI211" s="461"/>
      <c r="AJ211" s="461"/>
      <c r="AK211" s="461"/>
      <c r="AL211" s="461"/>
      <c r="AM211" s="461"/>
      <c r="AN211" s="461"/>
      <c r="AO211" s="461"/>
      <c r="AP211" s="461"/>
      <c r="AQ211" s="461"/>
      <c r="AR211" s="461"/>
      <c r="AS211" s="461"/>
      <c r="AT211" s="461"/>
      <c r="AU211" s="461"/>
      <c r="AV211" s="461"/>
      <c r="AW211" s="461"/>
      <c r="AX211" s="461"/>
      <c r="AY211" s="461"/>
      <c r="AZ211" s="461"/>
      <c r="BA211" s="461"/>
      <c r="BB211" s="461"/>
      <c r="BC211" s="461"/>
      <c r="BD211" s="461"/>
      <c r="BE211" s="461"/>
      <c r="BF211" s="461"/>
      <c r="BG211" s="461"/>
      <c r="BH211" s="461"/>
      <c r="BI211" s="461"/>
      <c r="BJ211" s="461"/>
      <c r="BK211" s="461"/>
      <c r="BL211" s="461"/>
      <c r="BM211" s="461"/>
      <c r="BN211" s="461"/>
      <c r="BO211" s="461"/>
      <c r="BP211" s="461"/>
      <c r="BQ211" s="461"/>
      <c r="BR211" s="461"/>
      <c r="BS211" s="462"/>
      <c r="BT211" s="413"/>
      <c r="BU211" s="413"/>
      <c r="BV211" s="413"/>
      <c r="BW211" s="413"/>
      <c r="BX211" s="413"/>
      <c r="BY211" s="413"/>
      <c r="BZ211" s="413"/>
      <c r="CA211" s="413"/>
      <c r="CB211" s="413"/>
      <c r="CC211" s="413"/>
      <c r="CD211" s="413"/>
      <c r="CE211" s="413"/>
      <c r="CF211" s="413"/>
      <c r="CG211" s="413"/>
      <c r="CH211" s="413"/>
      <c r="CI211" s="413"/>
      <c r="CJ211" s="414"/>
      <c r="CK211" s="414"/>
      <c r="CL211" s="414"/>
      <c r="CM211" s="414"/>
      <c r="CN211" s="414"/>
      <c r="CO211" s="414"/>
      <c r="CP211" s="414"/>
      <c r="CQ211" s="414"/>
      <c r="CR211" s="414"/>
      <c r="CS211" s="414"/>
      <c r="CT211" s="414"/>
      <c r="CU211" s="414"/>
      <c r="CV211" s="414"/>
      <c r="CW211" s="414"/>
      <c r="CX211" s="414"/>
      <c r="CY211" s="414"/>
      <c r="CZ211" s="414"/>
      <c r="DA211" s="414"/>
    </row>
    <row r="212" spans="1:105" s="57" customFormat="1" ht="12.75" customHeight="1" x14ac:dyDescent="0.2">
      <c r="A212" s="424" t="s">
        <v>115</v>
      </c>
      <c r="B212" s="424"/>
      <c r="C212" s="424"/>
      <c r="D212" s="424"/>
      <c r="E212" s="424"/>
      <c r="F212" s="424"/>
      <c r="G212" s="424"/>
      <c r="H212" s="460"/>
      <c r="I212" s="461"/>
      <c r="J212" s="461"/>
      <c r="K212" s="461"/>
      <c r="L212" s="461"/>
      <c r="M212" s="461"/>
      <c r="N212" s="461"/>
      <c r="O212" s="461"/>
      <c r="P212" s="461"/>
      <c r="Q212" s="461"/>
      <c r="R212" s="461"/>
      <c r="S212" s="461"/>
      <c r="T212" s="461"/>
      <c r="U212" s="461"/>
      <c r="V212" s="461"/>
      <c r="W212" s="461"/>
      <c r="X212" s="461"/>
      <c r="Y212" s="461"/>
      <c r="Z212" s="461"/>
      <c r="AA212" s="461"/>
      <c r="AB212" s="461"/>
      <c r="AC212" s="461"/>
      <c r="AD212" s="461"/>
      <c r="AE212" s="461"/>
      <c r="AF212" s="461"/>
      <c r="AG212" s="461"/>
      <c r="AH212" s="461"/>
      <c r="AI212" s="461"/>
      <c r="AJ212" s="461"/>
      <c r="AK212" s="461"/>
      <c r="AL212" s="461"/>
      <c r="AM212" s="461"/>
      <c r="AN212" s="461"/>
      <c r="AO212" s="461"/>
      <c r="AP212" s="461"/>
      <c r="AQ212" s="461"/>
      <c r="AR212" s="461"/>
      <c r="AS212" s="461"/>
      <c r="AT212" s="461"/>
      <c r="AU212" s="461"/>
      <c r="AV212" s="461"/>
      <c r="AW212" s="461"/>
      <c r="AX212" s="461"/>
      <c r="AY212" s="461"/>
      <c r="AZ212" s="461"/>
      <c r="BA212" s="461"/>
      <c r="BB212" s="461"/>
      <c r="BC212" s="461"/>
      <c r="BD212" s="461"/>
      <c r="BE212" s="461"/>
      <c r="BF212" s="461"/>
      <c r="BG212" s="461"/>
      <c r="BH212" s="461"/>
      <c r="BI212" s="461"/>
      <c r="BJ212" s="461"/>
      <c r="BK212" s="461"/>
      <c r="BL212" s="461"/>
      <c r="BM212" s="461"/>
      <c r="BN212" s="461"/>
      <c r="BO212" s="461"/>
      <c r="BP212" s="461"/>
      <c r="BQ212" s="461"/>
      <c r="BR212" s="461"/>
      <c r="BS212" s="462"/>
      <c r="BT212" s="413"/>
      <c r="BU212" s="413"/>
      <c r="BV212" s="413"/>
      <c r="BW212" s="413"/>
      <c r="BX212" s="413"/>
      <c r="BY212" s="413"/>
      <c r="BZ212" s="413"/>
      <c r="CA212" s="413"/>
      <c r="CB212" s="413"/>
      <c r="CC212" s="413"/>
      <c r="CD212" s="413"/>
      <c r="CE212" s="413"/>
      <c r="CF212" s="413"/>
      <c r="CG212" s="413"/>
      <c r="CH212" s="413"/>
      <c r="CI212" s="413"/>
      <c r="CJ212" s="414"/>
      <c r="CK212" s="414"/>
      <c r="CL212" s="414"/>
      <c r="CM212" s="414"/>
      <c r="CN212" s="414"/>
      <c r="CO212" s="414"/>
      <c r="CP212" s="414"/>
      <c r="CQ212" s="414"/>
      <c r="CR212" s="414"/>
      <c r="CS212" s="414"/>
      <c r="CT212" s="414"/>
      <c r="CU212" s="414"/>
      <c r="CV212" s="414"/>
      <c r="CW212" s="414"/>
      <c r="CX212" s="414"/>
      <c r="CY212" s="414"/>
      <c r="CZ212" s="414"/>
      <c r="DA212" s="414"/>
    </row>
    <row r="213" spans="1:105" s="58" customFormat="1" ht="12.75" x14ac:dyDescent="0.2">
      <c r="A213" s="424" t="s">
        <v>116</v>
      </c>
      <c r="B213" s="424"/>
      <c r="C213" s="424"/>
      <c r="D213" s="424"/>
      <c r="E213" s="424"/>
      <c r="F213" s="424"/>
      <c r="G213" s="424"/>
      <c r="H213" s="460"/>
      <c r="I213" s="461"/>
      <c r="J213" s="461"/>
      <c r="K213" s="461"/>
      <c r="L213" s="461"/>
      <c r="M213" s="461"/>
      <c r="N213" s="461"/>
      <c r="O213" s="461"/>
      <c r="P213" s="461"/>
      <c r="Q213" s="461"/>
      <c r="R213" s="461"/>
      <c r="S213" s="461"/>
      <c r="T213" s="461"/>
      <c r="U213" s="461"/>
      <c r="V213" s="461"/>
      <c r="W213" s="461"/>
      <c r="X213" s="461"/>
      <c r="Y213" s="461"/>
      <c r="Z213" s="461"/>
      <c r="AA213" s="461"/>
      <c r="AB213" s="461"/>
      <c r="AC213" s="461"/>
      <c r="AD213" s="461"/>
      <c r="AE213" s="461"/>
      <c r="AF213" s="461"/>
      <c r="AG213" s="461"/>
      <c r="AH213" s="461"/>
      <c r="AI213" s="461"/>
      <c r="AJ213" s="461"/>
      <c r="AK213" s="461"/>
      <c r="AL213" s="461"/>
      <c r="AM213" s="461"/>
      <c r="AN213" s="461"/>
      <c r="AO213" s="461"/>
      <c r="AP213" s="461"/>
      <c r="AQ213" s="461"/>
      <c r="AR213" s="461"/>
      <c r="AS213" s="461"/>
      <c r="AT213" s="461"/>
      <c r="AU213" s="461"/>
      <c r="AV213" s="461"/>
      <c r="AW213" s="461"/>
      <c r="AX213" s="461"/>
      <c r="AY213" s="461"/>
      <c r="AZ213" s="461"/>
      <c r="BA213" s="461"/>
      <c r="BB213" s="461"/>
      <c r="BC213" s="461"/>
      <c r="BD213" s="461"/>
      <c r="BE213" s="461"/>
      <c r="BF213" s="461"/>
      <c r="BG213" s="461"/>
      <c r="BH213" s="461"/>
      <c r="BI213" s="461"/>
      <c r="BJ213" s="461"/>
      <c r="BK213" s="461"/>
      <c r="BL213" s="461"/>
      <c r="BM213" s="461"/>
      <c r="BN213" s="461"/>
      <c r="BO213" s="461"/>
      <c r="BP213" s="461"/>
      <c r="BQ213" s="461"/>
      <c r="BR213" s="461"/>
      <c r="BS213" s="462"/>
      <c r="BT213" s="413"/>
      <c r="BU213" s="413"/>
      <c r="BV213" s="413"/>
      <c r="BW213" s="413"/>
      <c r="BX213" s="413"/>
      <c r="BY213" s="413"/>
      <c r="BZ213" s="413"/>
      <c r="CA213" s="413"/>
      <c r="CB213" s="413"/>
      <c r="CC213" s="413"/>
      <c r="CD213" s="413"/>
      <c r="CE213" s="413"/>
      <c r="CF213" s="413"/>
      <c r="CG213" s="413"/>
      <c r="CH213" s="413"/>
      <c r="CI213" s="413"/>
      <c r="CJ213" s="414"/>
      <c r="CK213" s="414"/>
      <c r="CL213" s="414"/>
      <c r="CM213" s="414"/>
      <c r="CN213" s="414"/>
      <c r="CO213" s="414"/>
      <c r="CP213" s="414"/>
      <c r="CQ213" s="414"/>
      <c r="CR213" s="414"/>
      <c r="CS213" s="414"/>
      <c r="CT213" s="414"/>
      <c r="CU213" s="414"/>
      <c r="CV213" s="414"/>
      <c r="CW213" s="414"/>
      <c r="CX213" s="414"/>
      <c r="CY213" s="414"/>
      <c r="CZ213" s="414"/>
      <c r="DA213" s="414"/>
    </row>
    <row r="214" spans="1:105" s="59" customFormat="1" ht="15" customHeight="1" x14ac:dyDescent="0.2">
      <c r="A214" s="496" t="s">
        <v>30</v>
      </c>
      <c r="B214" s="496"/>
      <c r="C214" s="496"/>
      <c r="D214" s="496"/>
      <c r="E214" s="496"/>
      <c r="F214" s="496"/>
      <c r="G214" s="496"/>
      <c r="H214" s="497" t="s">
        <v>114</v>
      </c>
      <c r="I214" s="498"/>
      <c r="J214" s="498"/>
      <c r="K214" s="498"/>
      <c r="L214" s="498"/>
      <c r="M214" s="498"/>
      <c r="N214" s="498"/>
      <c r="O214" s="498"/>
      <c r="P214" s="498"/>
      <c r="Q214" s="498"/>
      <c r="R214" s="498"/>
      <c r="S214" s="498"/>
      <c r="T214" s="498"/>
      <c r="U214" s="498"/>
      <c r="V214" s="498"/>
      <c r="W214" s="498"/>
      <c r="X214" s="498"/>
      <c r="Y214" s="498"/>
      <c r="Z214" s="498"/>
      <c r="AA214" s="498"/>
      <c r="AB214" s="498"/>
      <c r="AC214" s="498"/>
      <c r="AD214" s="498"/>
      <c r="AE214" s="498"/>
      <c r="AF214" s="498"/>
      <c r="AG214" s="498"/>
      <c r="AH214" s="498"/>
      <c r="AI214" s="498"/>
      <c r="AJ214" s="498"/>
      <c r="AK214" s="498"/>
      <c r="AL214" s="498"/>
      <c r="AM214" s="498"/>
      <c r="AN214" s="498"/>
      <c r="AO214" s="498"/>
      <c r="AP214" s="498"/>
      <c r="AQ214" s="498"/>
      <c r="AR214" s="498"/>
      <c r="AS214" s="498"/>
      <c r="AT214" s="498"/>
      <c r="AU214" s="498"/>
      <c r="AV214" s="498"/>
      <c r="AW214" s="498"/>
      <c r="AX214" s="498"/>
      <c r="AY214" s="498"/>
      <c r="AZ214" s="498"/>
      <c r="BA214" s="498"/>
      <c r="BB214" s="498"/>
      <c r="BC214" s="498"/>
      <c r="BD214" s="498"/>
      <c r="BE214" s="498"/>
      <c r="BF214" s="498"/>
      <c r="BG214" s="498"/>
      <c r="BH214" s="498"/>
      <c r="BI214" s="498"/>
      <c r="BJ214" s="498"/>
      <c r="BK214" s="498"/>
      <c r="BL214" s="498"/>
      <c r="BM214" s="498"/>
      <c r="BN214" s="498"/>
      <c r="BO214" s="498"/>
      <c r="BP214" s="498"/>
      <c r="BQ214" s="498"/>
      <c r="BR214" s="498"/>
      <c r="BS214" s="499"/>
      <c r="BT214" s="413"/>
      <c r="BU214" s="413"/>
      <c r="BV214" s="413"/>
      <c r="BW214" s="413"/>
      <c r="BX214" s="413"/>
      <c r="BY214" s="413"/>
      <c r="BZ214" s="413"/>
      <c r="CA214" s="413"/>
      <c r="CB214" s="413"/>
      <c r="CC214" s="413"/>
      <c r="CD214" s="413"/>
      <c r="CE214" s="413"/>
      <c r="CF214" s="413"/>
      <c r="CG214" s="413"/>
      <c r="CH214" s="413"/>
      <c r="CI214" s="413"/>
      <c r="CJ214" s="427"/>
      <c r="CK214" s="427"/>
      <c r="CL214" s="427"/>
      <c r="CM214" s="427"/>
      <c r="CN214" s="427"/>
      <c r="CO214" s="427"/>
      <c r="CP214" s="427"/>
      <c r="CQ214" s="427"/>
      <c r="CR214" s="427"/>
      <c r="CS214" s="427"/>
      <c r="CT214" s="427"/>
      <c r="CU214" s="427"/>
      <c r="CV214" s="427"/>
      <c r="CW214" s="427"/>
      <c r="CX214" s="427"/>
      <c r="CY214" s="427"/>
      <c r="CZ214" s="427"/>
      <c r="DA214" s="427"/>
    </row>
    <row r="215" spans="1:105" s="59" customFormat="1" ht="15" customHeight="1" x14ac:dyDescent="0.2">
      <c r="A215" s="424" t="s">
        <v>31</v>
      </c>
      <c r="B215" s="424"/>
      <c r="C215" s="424"/>
      <c r="D215" s="424"/>
      <c r="E215" s="424"/>
      <c r="F215" s="424"/>
      <c r="G215" s="424"/>
      <c r="H215" s="460"/>
      <c r="I215" s="461"/>
      <c r="J215" s="461"/>
      <c r="K215" s="461"/>
      <c r="L215" s="461"/>
      <c r="M215" s="461"/>
      <c r="N215" s="461"/>
      <c r="O215" s="461"/>
      <c r="P215" s="461"/>
      <c r="Q215" s="461"/>
      <c r="R215" s="461"/>
      <c r="S215" s="461"/>
      <c r="T215" s="461"/>
      <c r="U215" s="461"/>
      <c r="V215" s="461"/>
      <c r="W215" s="461"/>
      <c r="X215" s="461"/>
      <c r="Y215" s="461"/>
      <c r="Z215" s="461"/>
      <c r="AA215" s="461"/>
      <c r="AB215" s="461"/>
      <c r="AC215" s="461"/>
      <c r="AD215" s="461"/>
      <c r="AE215" s="461"/>
      <c r="AF215" s="461"/>
      <c r="AG215" s="461"/>
      <c r="AH215" s="461"/>
      <c r="AI215" s="461"/>
      <c r="AJ215" s="461"/>
      <c r="AK215" s="461"/>
      <c r="AL215" s="461"/>
      <c r="AM215" s="461"/>
      <c r="AN215" s="461"/>
      <c r="AO215" s="461"/>
      <c r="AP215" s="461"/>
      <c r="AQ215" s="461"/>
      <c r="AR215" s="461"/>
      <c r="AS215" s="461"/>
      <c r="AT215" s="461"/>
      <c r="AU215" s="461"/>
      <c r="AV215" s="461"/>
      <c r="AW215" s="461"/>
      <c r="AX215" s="461"/>
      <c r="AY215" s="461"/>
      <c r="AZ215" s="461"/>
      <c r="BA215" s="461"/>
      <c r="BB215" s="461"/>
      <c r="BC215" s="461"/>
      <c r="BD215" s="461"/>
      <c r="BE215" s="461"/>
      <c r="BF215" s="461"/>
      <c r="BG215" s="461"/>
      <c r="BH215" s="461"/>
      <c r="BI215" s="461"/>
      <c r="BJ215" s="461"/>
      <c r="BK215" s="461"/>
      <c r="BL215" s="461"/>
      <c r="BM215" s="461"/>
      <c r="BN215" s="461"/>
      <c r="BO215" s="461"/>
      <c r="BP215" s="461"/>
      <c r="BQ215" s="461"/>
      <c r="BR215" s="461"/>
      <c r="BS215" s="462"/>
      <c r="BT215" s="413"/>
      <c r="BU215" s="413"/>
      <c r="BV215" s="413"/>
      <c r="BW215" s="413"/>
      <c r="BX215" s="413"/>
      <c r="BY215" s="413"/>
      <c r="BZ215" s="413"/>
      <c r="CA215" s="413"/>
      <c r="CB215" s="413"/>
      <c r="CC215" s="413"/>
      <c r="CD215" s="413"/>
      <c r="CE215" s="413"/>
      <c r="CF215" s="413"/>
      <c r="CG215" s="413"/>
      <c r="CH215" s="413"/>
      <c r="CI215" s="413"/>
      <c r="CJ215" s="414"/>
      <c r="CK215" s="414"/>
      <c r="CL215" s="414"/>
      <c r="CM215" s="414"/>
      <c r="CN215" s="414"/>
      <c r="CO215" s="414"/>
      <c r="CP215" s="414"/>
      <c r="CQ215" s="414"/>
      <c r="CR215" s="414"/>
      <c r="CS215" s="414"/>
      <c r="CT215" s="414"/>
      <c r="CU215" s="414"/>
      <c r="CV215" s="414"/>
      <c r="CW215" s="414"/>
      <c r="CX215" s="414"/>
      <c r="CY215" s="414"/>
      <c r="CZ215" s="414"/>
      <c r="DA215" s="414"/>
    </row>
    <row r="216" spans="1:105" s="59" customFormat="1" ht="15" customHeight="1" x14ac:dyDescent="0.2">
      <c r="A216" s="424" t="s">
        <v>32</v>
      </c>
      <c r="B216" s="424"/>
      <c r="C216" s="424"/>
      <c r="D216" s="424"/>
      <c r="E216" s="424"/>
      <c r="F216" s="424"/>
      <c r="G216" s="424"/>
      <c r="H216" s="460"/>
      <c r="I216" s="461"/>
      <c r="J216" s="461"/>
      <c r="K216" s="461"/>
      <c r="L216" s="461"/>
      <c r="M216" s="461"/>
      <c r="N216" s="461"/>
      <c r="O216" s="461"/>
      <c r="P216" s="461"/>
      <c r="Q216" s="461"/>
      <c r="R216" s="461"/>
      <c r="S216" s="461"/>
      <c r="T216" s="461"/>
      <c r="U216" s="461"/>
      <c r="V216" s="461"/>
      <c r="W216" s="461"/>
      <c r="X216" s="461"/>
      <c r="Y216" s="461"/>
      <c r="Z216" s="461"/>
      <c r="AA216" s="461"/>
      <c r="AB216" s="461"/>
      <c r="AC216" s="461"/>
      <c r="AD216" s="461"/>
      <c r="AE216" s="461"/>
      <c r="AF216" s="461"/>
      <c r="AG216" s="461"/>
      <c r="AH216" s="461"/>
      <c r="AI216" s="461"/>
      <c r="AJ216" s="461"/>
      <c r="AK216" s="461"/>
      <c r="AL216" s="461"/>
      <c r="AM216" s="461"/>
      <c r="AN216" s="461"/>
      <c r="AO216" s="461"/>
      <c r="AP216" s="461"/>
      <c r="AQ216" s="461"/>
      <c r="AR216" s="461"/>
      <c r="AS216" s="461"/>
      <c r="AT216" s="461"/>
      <c r="AU216" s="461"/>
      <c r="AV216" s="461"/>
      <c r="AW216" s="461"/>
      <c r="AX216" s="461"/>
      <c r="AY216" s="461"/>
      <c r="AZ216" s="461"/>
      <c r="BA216" s="461"/>
      <c r="BB216" s="461"/>
      <c r="BC216" s="461"/>
      <c r="BD216" s="461"/>
      <c r="BE216" s="461"/>
      <c r="BF216" s="461"/>
      <c r="BG216" s="461"/>
      <c r="BH216" s="461"/>
      <c r="BI216" s="461"/>
      <c r="BJ216" s="461"/>
      <c r="BK216" s="461"/>
      <c r="BL216" s="461"/>
      <c r="BM216" s="461"/>
      <c r="BN216" s="461"/>
      <c r="BO216" s="461"/>
      <c r="BP216" s="461"/>
      <c r="BQ216" s="461"/>
      <c r="BR216" s="461"/>
      <c r="BS216" s="462"/>
      <c r="BT216" s="413"/>
      <c r="BU216" s="413"/>
      <c r="BV216" s="413"/>
      <c r="BW216" s="413"/>
      <c r="BX216" s="413"/>
      <c r="BY216" s="413"/>
      <c r="BZ216" s="413"/>
      <c r="CA216" s="413"/>
      <c r="CB216" s="413"/>
      <c r="CC216" s="413"/>
      <c r="CD216" s="413"/>
      <c r="CE216" s="413"/>
      <c r="CF216" s="413"/>
      <c r="CG216" s="413"/>
      <c r="CH216" s="413"/>
      <c r="CI216" s="413"/>
      <c r="CJ216" s="414"/>
      <c r="CK216" s="414"/>
      <c r="CL216" s="414"/>
      <c r="CM216" s="414"/>
      <c r="CN216" s="414"/>
      <c r="CO216" s="414"/>
      <c r="CP216" s="414"/>
      <c r="CQ216" s="414"/>
      <c r="CR216" s="414"/>
      <c r="CS216" s="414"/>
      <c r="CT216" s="414"/>
      <c r="CU216" s="414"/>
      <c r="CV216" s="414"/>
      <c r="CW216" s="414"/>
      <c r="CX216" s="414"/>
      <c r="CY216" s="414"/>
      <c r="CZ216" s="414"/>
      <c r="DA216" s="414"/>
    </row>
    <row r="217" spans="1:105" ht="12" customHeight="1" x14ac:dyDescent="0.25">
      <c r="A217" s="424" t="s">
        <v>33</v>
      </c>
      <c r="B217" s="424"/>
      <c r="C217" s="424"/>
      <c r="D217" s="424"/>
      <c r="E217" s="424"/>
      <c r="F217" s="424"/>
      <c r="G217" s="424"/>
      <c r="H217" s="460"/>
      <c r="I217" s="461"/>
      <c r="J217" s="461"/>
      <c r="K217" s="461"/>
      <c r="L217" s="461"/>
      <c r="M217" s="461"/>
      <c r="N217" s="461"/>
      <c r="O217" s="461"/>
      <c r="P217" s="461"/>
      <c r="Q217" s="461"/>
      <c r="R217" s="461"/>
      <c r="S217" s="461"/>
      <c r="T217" s="461"/>
      <c r="U217" s="461"/>
      <c r="V217" s="461"/>
      <c r="W217" s="461"/>
      <c r="X217" s="461"/>
      <c r="Y217" s="461"/>
      <c r="Z217" s="461"/>
      <c r="AA217" s="461"/>
      <c r="AB217" s="461"/>
      <c r="AC217" s="461"/>
      <c r="AD217" s="461"/>
      <c r="AE217" s="461"/>
      <c r="AF217" s="461"/>
      <c r="AG217" s="461"/>
      <c r="AH217" s="461"/>
      <c r="AI217" s="461"/>
      <c r="AJ217" s="461"/>
      <c r="AK217" s="461"/>
      <c r="AL217" s="461"/>
      <c r="AM217" s="461"/>
      <c r="AN217" s="461"/>
      <c r="AO217" s="461"/>
      <c r="AP217" s="461"/>
      <c r="AQ217" s="461"/>
      <c r="AR217" s="461"/>
      <c r="AS217" s="461"/>
      <c r="AT217" s="461"/>
      <c r="AU217" s="461"/>
      <c r="AV217" s="461"/>
      <c r="AW217" s="461"/>
      <c r="AX217" s="461"/>
      <c r="AY217" s="461"/>
      <c r="AZ217" s="461"/>
      <c r="BA217" s="461"/>
      <c r="BB217" s="461"/>
      <c r="BC217" s="461"/>
      <c r="BD217" s="461"/>
      <c r="BE217" s="461"/>
      <c r="BF217" s="461"/>
      <c r="BG217" s="461"/>
      <c r="BH217" s="461"/>
      <c r="BI217" s="461"/>
      <c r="BJ217" s="461"/>
      <c r="BK217" s="461"/>
      <c r="BL217" s="461"/>
      <c r="BM217" s="461"/>
      <c r="BN217" s="461"/>
      <c r="BO217" s="461"/>
      <c r="BP217" s="461"/>
      <c r="BQ217" s="461"/>
      <c r="BR217" s="461"/>
      <c r="BS217" s="462"/>
      <c r="BT217" s="413"/>
      <c r="BU217" s="413"/>
      <c r="BV217" s="413"/>
      <c r="BW217" s="413"/>
      <c r="BX217" s="413"/>
      <c r="BY217" s="413"/>
      <c r="BZ217" s="413"/>
      <c r="CA217" s="413"/>
      <c r="CB217" s="413"/>
      <c r="CC217" s="413"/>
      <c r="CD217" s="413"/>
      <c r="CE217" s="413"/>
      <c r="CF217" s="413"/>
      <c r="CG217" s="413"/>
      <c r="CH217" s="413"/>
      <c r="CI217" s="413"/>
      <c r="CJ217" s="414"/>
      <c r="CK217" s="414"/>
      <c r="CL217" s="414"/>
      <c r="CM217" s="414"/>
      <c r="CN217" s="414"/>
      <c r="CO217" s="414"/>
      <c r="CP217" s="414"/>
      <c r="CQ217" s="414"/>
      <c r="CR217" s="414"/>
      <c r="CS217" s="414"/>
      <c r="CT217" s="414"/>
      <c r="CU217" s="414"/>
      <c r="CV217" s="414"/>
      <c r="CW217" s="414"/>
      <c r="CX217" s="414"/>
      <c r="CY217" s="414"/>
      <c r="CZ217" s="414"/>
      <c r="DA217" s="414"/>
    </row>
    <row r="218" spans="1:105" s="56" customFormat="1" ht="14.25" x14ac:dyDescent="0.2">
      <c r="A218" s="424" t="s">
        <v>34</v>
      </c>
      <c r="B218" s="424"/>
      <c r="C218" s="424"/>
      <c r="D218" s="424"/>
      <c r="E218" s="424"/>
      <c r="F218" s="424"/>
      <c r="G218" s="424"/>
      <c r="H218" s="460"/>
      <c r="I218" s="461"/>
      <c r="J218" s="461"/>
      <c r="K218" s="461"/>
      <c r="L218" s="461"/>
      <c r="M218" s="461"/>
      <c r="N218" s="461"/>
      <c r="O218" s="461"/>
      <c r="P218" s="461"/>
      <c r="Q218" s="461"/>
      <c r="R218" s="461"/>
      <c r="S218" s="461"/>
      <c r="T218" s="461"/>
      <c r="U218" s="461"/>
      <c r="V218" s="461"/>
      <c r="W218" s="461"/>
      <c r="X218" s="461"/>
      <c r="Y218" s="461"/>
      <c r="Z218" s="461"/>
      <c r="AA218" s="461"/>
      <c r="AB218" s="461"/>
      <c r="AC218" s="461"/>
      <c r="AD218" s="461"/>
      <c r="AE218" s="461"/>
      <c r="AF218" s="461"/>
      <c r="AG218" s="461"/>
      <c r="AH218" s="461"/>
      <c r="AI218" s="461"/>
      <c r="AJ218" s="461"/>
      <c r="AK218" s="461"/>
      <c r="AL218" s="461"/>
      <c r="AM218" s="461"/>
      <c r="AN218" s="461"/>
      <c r="AO218" s="461"/>
      <c r="AP218" s="461"/>
      <c r="AQ218" s="461"/>
      <c r="AR218" s="461"/>
      <c r="AS218" s="461"/>
      <c r="AT218" s="461"/>
      <c r="AU218" s="461"/>
      <c r="AV218" s="461"/>
      <c r="AW218" s="461"/>
      <c r="AX218" s="461"/>
      <c r="AY218" s="461"/>
      <c r="AZ218" s="461"/>
      <c r="BA218" s="461"/>
      <c r="BB218" s="461"/>
      <c r="BC218" s="461"/>
      <c r="BD218" s="461"/>
      <c r="BE218" s="461"/>
      <c r="BF218" s="461"/>
      <c r="BG218" s="461"/>
      <c r="BH218" s="461"/>
      <c r="BI218" s="461"/>
      <c r="BJ218" s="461"/>
      <c r="BK218" s="461"/>
      <c r="BL218" s="461"/>
      <c r="BM218" s="461"/>
      <c r="BN218" s="461"/>
      <c r="BO218" s="461"/>
      <c r="BP218" s="461"/>
      <c r="BQ218" s="461"/>
      <c r="BR218" s="461"/>
      <c r="BS218" s="462"/>
      <c r="BT218" s="413"/>
      <c r="BU218" s="413"/>
      <c r="BV218" s="413"/>
      <c r="BW218" s="413"/>
      <c r="BX218" s="413"/>
      <c r="BY218" s="413"/>
      <c r="BZ218" s="413"/>
      <c r="CA218" s="413"/>
      <c r="CB218" s="413"/>
      <c r="CC218" s="413"/>
      <c r="CD218" s="413"/>
      <c r="CE218" s="413"/>
      <c r="CF218" s="413"/>
      <c r="CG218" s="413"/>
      <c r="CH218" s="413"/>
      <c r="CI218" s="413"/>
      <c r="CJ218" s="414"/>
      <c r="CK218" s="414"/>
      <c r="CL218" s="414"/>
      <c r="CM218" s="414"/>
      <c r="CN218" s="414"/>
      <c r="CO218" s="414"/>
      <c r="CP218" s="414"/>
      <c r="CQ218" s="414"/>
      <c r="CR218" s="414"/>
      <c r="CS218" s="414"/>
      <c r="CT218" s="414"/>
      <c r="CU218" s="414"/>
      <c r="CV218" s="414"/>
      <c r="CW218" s="414"/>
      <c r="CX218" s="414"/>
      <c r="CY218" s="414"/>
      <c r="CZ218" s="414"/>
      <c r="DA218" s="414"/>
    </row>
    <row r="219" spans="1:105" ht="15.75" customHeight="1" x14ac:dyDescent="0.25">
      <c r="A219" s="424" t="s">
        <v>35</v>
      </c>
      <c r="B219" s="424"/>
      <c r="C219" s="424"/>
      <c r="D219" s="424"/>
      <c r="E219" s="424"/>
      <c r="F219" s="424"/>
      <c r="G219" s="424"/>
      <c r="H219" s="460"/>
      <c r="I219" s="461"/>
      <c r="J219" s="461"/>
      <c r="K219" s="461"/>
      <c r="L219" s="461"/>
      <c r="M219" s="461"/>
      <c r="N219" s="461"/>
      <c r="O219" s="461"/>
      <c r="P219" s="461"/>
      <c r="Q219" s="461"/>
      <c r="R219" s="461"/>
      <c r="S219" s="461"/>
      <c r="T219" s="461"/>
      <c r="U219" s="461"/>
      <c r="V219" s="461"/>
      <c r="W219" s="461"/>
      <c r="X219" s="461"/>
      <c r="Y219" s="461"/>
      <c r="Z219" s="461"/>
      <c r="AA219" s="461"/>
      <c r="AB219" s="461"/>
      <c r="AC219" s="461"/>
      <c r="AD219" s="461"/>
      <c r="AE219" s="461"/>
      <c r="AF219" s="461"/>
      <c r="AG219" s="461"/>
      <c r="AH219" s="461"/>
      <c r="AI219" s="461"/>
      <c r="AJ219" s="461"/>
      <c r="AK219" s="461"/>
      <c r="AL219" s="461"/>
      <c r="AM219" s="461"/>
      <c r="AN219" s="461"/>
      <c r="AO219" s="461"/>
      <c r="AP219" s="461"/>
      <c r="AQ219" s="461"/>
      <c r="AR219" s="461"/>
      <c r="AS219" s="461"/>
      <c r="AT219" s="461"/>
      <c r="AU219" s="461"/>
      <c r="AV219" s="461"/>
      <c r="AW219" s="461"/>
      <c r="AX219" s="461"/>
      <c r="AY219" s="461"/>
      <c r="AZ219" s="461"/>
      <c r="BA219" s="461"/>
      <c r="BB219" s="461"/>
      <c r="BC219" s="461"/>
      <c r="BD219" s="461"/>
      <c r="BE219" s="461"/>
      <c r="BF219" s="461"/>
      <c r="BG219" s="461"/>
      <c r="BH219" s="461"/>
      <c r="BI219" s="461"/>
      <c r="BJ219" s="461"/>
      <c r="BK219" s="461"/>
      <c r="BL219" s="461"/>
      <c r="BM219" s="461"/>
      <c r="BN219" s="461"/>
      <c r="BO219" s="461"/>
      <c r="BP219" s="461"/>
      <c r="BQ219" s="461"/>
      <c r="BR219" s="461"/>
      <c r="BS219" s="462"/>
      <c r="BT219" s="413"/>
      <c r="BU219" s="413"/>
      <c r="BV219" s="413"/>
      <c r="BW219" s="413"/>
      <c r="BX219" s="413"/>
      <c r="BY219" s="413"/>
      <c r="BZ219" s="413"/>
      <c r="CA219" s="413"/>
      <c r="CB219" s="413"/>
      <c r="CC219" s="413"/>
      <c r="CD219" s="413"/>
      <c r="CE219" s="413"/>
      <c r="CF219" s="413"/>
      <c r="CG219" s="413"/>
      <c r="CH219" s="413"/>
      <c r="CI219" s="413"/>
      <c r="CJ219" s="414"/>
      <c r="CK219" s="414"/>
      <c r="CL219" s="414"/>
      <c r="CM219" s="414"/>
      <c r="CN219" s="414"/>
      <c r="CO219" s="414"/>
      <c r="CP219" s="414"/>
      <c r="CQ219" s="414"/>
      <c r="CR219" s="414"/>
      <c r="CS219" s="414"/>
      <c r="CT219" s="414"/>
      <c r="CU219" s="414"/>
      <c r="CV219" s="414"/>
      <c r="CW219" s="414"/>
      <c r="CX219" s="414"/>
      <c r="CY219" s="414"/>
      <c r="CZ219" s="414"/>
      <c r="DA219" s="414"/>
    </row>
    <row r="220" spans="1:105" ht="17.25" customHeight="1" x14ac:dyDescent="0.25">
      <c r="A220" s="424" t="s">
        <v>35</v>
      </c>
      <c r="B220" s="424"/>
      <c r="C220" s="424"/>
      <c r="D220" s="424"/>
      <c r="E220" s="424"/>
      <c r="F220" s="424"/>
      <c r="G220" s="424"/>
      <c r="H220" s="457" t="s">
        <v>7</v>
      </c>
      <c r="I220" s="458"/>
      <c r="J220" s="458"/>
      <c r="K220" s="458"/>
      <c r="L220" s="458"/>
      <c r="M220" s="458"/>
      <c r="N220" s="458"/>
      <c r="O220" s="458"/>
      <c r="P220" s="458"/>
      <c r="Q220" s="458"/>
      <c r="R220" s="458"/>
      <c r="S220" s="458"/>
      <c r="T220" s="458"/>
      <c r="U220" s="458"/>
      <c r="V220" s="458"/>
      <c r="W220" s="458"/>
      <c r="X220" s="458"/>
      <c r="Y220" s="458"/>
      <c r="Z220" s="458"/>
      <c r="AA220" s="458"/>
      <c r="AB220" s="458"/>
      <c r="AC220" s="458"/>
      <c r="AD220" s="458"/>
      <c r="AE220" s="458"/>
      <c r="AF220" s="458"/>
      <c r="AG220" s="458"/>
      <c r="AH220" s="458"/>
      <c r="AI220" s="458"/>
      <c r="AJ220" s="458"/>
      <c r="AK220" s="458"/>
      <c r="AL220" s="458"/>
      <c r="AM220" s="458"/>
      <c r="AN220" s="458"/>
      <c r="AO220" s="458"/>
      <c r="AP220" s="458"/>
      <c r="AQ220" s="458"/>
      <c r="AR220" s="458"/>
      <c r="AS220" s="458"/>
      <c r="AT220" s="458"/>
      <c r="AU220" s="458"/>
      <c r="AV220" s="458"/>
      <c r="AW220" s="458"/>
      <c r="AX220" s="458"/>
      <c r="AY220" s="458"/>
      <c r="AZ220" s="458"/>
      <c r="BA220" s="458"/>
      <c r="BB220" s="458"/>
      <c r="BC220" s="458"/>
      <c r="BD220" s="458"/>
      <c r="BE220" s="458"/>
      <c r="BF220" s="458"/>
      <c r="BG220" s="458"/>
      <c r="BH220" s="458"/>
      <c r="BI220" s="458"/>
      <c r="BJ220" s="458"/>
      <c r="BK220" s="458"/>
      <c r="BL220" s="458"/>
      <c r="BM220" s="458"/>
      <c r="BN220" s="458"/>
      <c r="BO220" s="458"/>
      <c r="BP220" s="458"/>
      <c r="BQ220" s="458"/>
      <c r="BR220" s="458"/>
      <c r="BS220" s="459"/>
      <c r="BT220" s="413" t="s">
        <v>8</v>
      </c>
      <c r="BU220" s="413"/>
      <c r="BV220" s="413"/>
      <c r="BW220" s="413"/>
      <c r="BX220" s="413"/>
      <c r="BY220" s="413"/>
      <c r="BZ220" s="413"/>
      <c r="CA220" s="413"/>
      <c r="CB220" s="413"/>
      <c r="CC220" s="413"/>
      <c r="CD220" s="413"/>
      <c r="CE220" s="413"/>
      <c r="CF220" s="413"/>
      <c r="CG220" s="413"/>
      <c r="CH220" s="413"/>
      <c r="CI220" s="413"/>
      <c r="CJ220" s="414"/>
      <c r="CK220" s="414"/>
      <c r="CL220" s="414"/>
      <c r="CM220" s="414"/>
      <c r="CN220" s="414"/>
      <c r="CO220" s="414"/>
      <c r="CP220" s="414"/>
      <c r="CQ220" s="414"/>
      <c r="CR220" s="414"/>
      <c r="CS220" s="414"/>
      <c r="CT220" s="414"/>
      <c r="CU220" s="414"/>
      <c r="CV220" s="414"/>
      <c r="CW220" s="414"/>
      <c r="CX220" s="414"/>
      <c r="CY220" s="414"/>
      <c r="CZ220" s="414"/>
      <c r="DA220" s="414"/>
    </row>
    <row r="221" spans="1:105" s="60" customFormat="1" ht="9.75" customHeight="1" x14ac:dyDescent="0.2">
      <c r="A221" s="66"/>
      <c r="B221" s="66"/>
      <c r="C221" s="66"/>
      <c r="D221" s="66"/>
      <c r="E221" s="66"/>
      <c r="F221" s="66"/>
      <c r="G221" s="66"/>
      <c r="H221" s="67"/>
      <c r="I221" s="67"/>
      <c r="J221" s="67"/>
      <c r="K221" s="67"/>
      <c r="L221" s="67"/>
      <c r="M221" s="67"/>
      <c r="N221" s="67"/>
      <c r="O221" s="67"/>
      <c r="P221" s="67"/>
      <c r="Q221" s="67"/>
      <c r="R221" s="67"/>
      <c r="S221" s="67"/>
      <c r="T221" s="67"/>
      <c r="U221" s="67"/>
      <c r="V221" s="67"/>
      <c r="W221" s="67"/>
      <c r="X221" s="67"/>
      <c r="Y221" s="67"/>
      <c r="Z221" s="67"/>
      <c r="AA221" s="67"/>
      <c r="AB221" s="67"/>
      <c r="AC221" s="67"/>
      <c r="AD221" s="67"/>
      <c r="AE221" s="67"/>
      <c r="AF221" s="67"/>
      <c r="AG221" s="67"/>
      <c r="AH221" s="67"/>
      <c r="AI221" s="67"/>
      <c r="AJ221" s="67"/>
      <c r="AK221" s="67"/>
      <c r="AL221" s="67"/>
      <c r="AM221" s="67"/>
      <c r="AN221" s="67"/>
      <c r="AO221" s="67"/>
      <c r="AP221" s="67"/>
      <c r="AQ221" s="67"/>
      <c r="AR221" s="67"/>
      <c r="AS221" s="67"/>
      <c r="AT221" s="67"/>
      <c r="AU221" s="67"/>
      <c r="AV221" s="67"/>
      <c r="AW221" s="67"/>
      <c r="AX221" s="67"/>
      <c r="AY221" s="67"/>
      <c r="AZ221" s="67"/>
      <c r="BA221" s="67"/>
      <c r="BB221" s="67"/>
      <c r="BC221" s="67"/>
      <c r="BD221" s="67"/>
      <c r="BE221" s="67"/>
      <c r="BF221" s="67"/>
      <c r="BG221" s="67"/>
      <c r="BH221" s="67"/>
      <c r="BI221" s="67"/>
      <c r="BJ221" s="67"/>
      <c r="BK221" s="67"/>
      <c r="BL221" s="67"/>
      <c r="BM221" s="67"/>
      <c r="BN221" s="67"/>
      <c r="BO221" s="67"/>
      <c r="BP221" s="67"/>
      <c r="BQ221" s="67"/>
      <c r="BR221" s="67"/>
      <c r="BS221" s="67"/>
      <c r="BT221" s="68"/>
      <c r="BU221" s="68"/>
      <c r="BV221" s="68"/>
      <c r="BW221" s="68"/>
      <c r="BX221" s="68"/>
      <c r="BY221" s="68"/>
      <c r="BZ221" s="68"/>
      <c r="CA221" s="68"/>
      <c r="CB221" s="68"/>
      <c r="CC221" s="68"/>
      <c r="CD221" s="68"/>
      <c r="CE221" s="68"/>
      <c r="CF221" s="68"/>
      <c r="CG221" s="68"/>
      <c r="CH221" s="68"/>
      <c r="CI221" s="68"/>
      <c r="CJ221" s="69"/>
      <c r="CK221" s="69"/>
      <c r="CL221" s="69"/>
      <c r="CM221" s="69"/>
      <c r="CN221" s="69"/>
      <c r="CO221" s="69"/>
      <c r="CP221" s="69"/>
      <c r="CQ221" s="69"/>
      <c r="CR221" s="69"/>
      <c r="CS221" s="69"/>
      <c r="CT221" s="69"/>
      <c r="CU221" s="69"/>
      <c r="CV221" s="69"/>
      <c r="CW221" s="69"/>
      <c r="CX221" s="69"/>
      <c r="CY221" s="69"/>
      <c r="CZ221" s="69"/>
      <c r="DA221" s="69"/>
    </row>
    <row r="222" spans="1:105" ht="15" customHeight="1" x14ac:dyDescent="0.25">
      <c r="A222" s="536" t="s">
        <v>157</v>
      </c>
      <c r="B222" s="536"/>
      <c r="C222" s="536"/>
      <c r="D222" s="536"/>
      <c r="E222" s="536"/>
      <c r="F222" s="536"/>
      <c r="G222" s="536"/>
      <c r="H222" s="536"/>
      <c r="I222" s="536"/>
      <c r="J222" s="536"/>
      <c r="K222" s="536"/>
      <c r="L222" s="536"/>
      <c r="M222" s="536"/>
      <c r="N222" s="536"/>
      <c r="O222" s="536"/>
      <c r="P222" s="536"/>
      <c r="Q222" s="536"/>
      <c r="R222" s="536"/>
      <c r="S222" s="536"/>
      <c r="T222" s="536"/>
      <c r="U222" s="536"/>
      <c r="V222" s="536"/>
      <c r="W222" s="536"/>
      <c r="X222" s="536"/>
      <c r="Y222" s="536"/>
      <c r="Z222" s="536"/>
      <c r="AA222" s="536"/>
      <c r="AB222" s="536"/>
      <c r="AC222" s="536"/>
      <c r="AD222" s="536"/>
      <c r="AE222" s="536"/>
      <c r="AF222" s="536"/>
      <c r="AG222" s="536"/>
      <c r="AH222" s="536"/>
      <c r="AI222" s="536"/>
      <c r="AJ222" s="536"/>
      <c r="AK222" s="536"/>
      <c r="AL222" s="536"/>
      <c r="AM222" s="536"/>
      <c r="AN222" s="536"/>
      <c r="AO222" s="536"/>
      <c r="AP222" s="536"/>
      <c r="AQ222" s="536"/>
      <c r="AR222" s="536"/>
      <c r="AS222" s="536"/>
      <c r="AT222" s="536"/>
      <c r="AU222" s="536"/>
      <c r="AV222" s="536"/>
      <c r="AW222" s="536"/>
      <c r="AX222" s="536"/>
      <c r="AY222" s="536"/>
      <c r="AZ222" s="536"/>
      <c r="BA222" s="536"/>
      <c r="BB222" s="536"/>
      <c r="BC222" s="536"/>
      <c r="BD222" s="536"/>
      <c r="BE222" s="536"/>
      <c r="BF222" s="536"/>
      <c r="BG222" s="536"/>
      <c r="BH222" s="536"/>
      <c r="BI222" s="536"/>
      <c r="BJ222" s="536"/>
      <c r="BK222" s="536"/>
      <c r="BL222" s="536"/>
      <c r="BM222" s="536"/>
      <c r="BN222" s="536"/>
      <c r="BO222" s="536"/>
      <c r="BP222" s="536"/>
      <c r="BQ222" s="536"/>
      <c r="BR222" s="536"/>
      <c r="BS222" s="536"/>
      <c r="BT222" s="536"/>
      <c r="BU222" s="536"/>
      <c r="BV222" s="536"/>
      <c r="BW222" s="536"/>
      <c r="BX222" s="536"/>
      <c r="BY222" s="536"/>
      <c r="BZ222" s="536"/>
      <c r="CA222" s="536"/>
      <c r="CB222" s="536"/>
      <c r="CC222" s="536"/>
      <c r="CD222" s="536"/>
      <c r="CE222" s="536"/>
      <c r="CF222" s="536"/>
      <c r="CG222" s="536"/>
      <c r="CH222" s="536"/>
      <c r="CI222" s="536"/>
      <c r="CJ222" s="536"/>
      <c r="CK222" s="536"/>
      <c r="CL222" s="536"/>
      <c r="CM222" s="536"/>
      <c r="CN222" s="536"/>
      <c r="CO222" s="536"/>
      <c r="CP222" s="536"/>
      <c r="CQ222" s="536"/>
      <c r="CR222" s="536"/>
      <c r="CS222" s="536"/>
      <c r="CT222" s="536"/>
      <c r="CU222" s="536"/>
      <c r="CV222" s="536"/>
      <c r="CW222" s="536"/>
      <c r="CX222" s="536"/>
      <c r="CY222" s="536"/>
      <c r="CZ222" s="536"/>
      <c r="DA222" s="536"/>
    </row>
    <row r="223" spans="1:105" ht="8.25" customHeight="1" x14ac:dyDescent="0.25">
      <c r="A223" s="53"/>
      <c r="B223" s="53"/>
      <c r="C223" s="53"/>
      <c r="D223" s="53"/>
      <c r="E223" s="53"/>
      <c r="F223" s="53"/>
      <c r="G223" s="53"/>
      <c r="H223" s="53"/>
      <c r="I223" s="53"/>
      <c r="J223" s="53"/>
      <c r="K223" s="53"/>
      <c r="L223" s="53"/>
      <c r="M223" s="53"/>
      <c r="N223" s="53"/>
      <c r="O223" s="53"/>
      <c r="P223" s="53"/>
      <c r="Q223" s="53"/>
      <c r="R223" s="53"/>
      <c r="S223" s="53"/>
      <c r="T223" s="53"/>
      <c r="U223" s="53"/>
      <c r="V223" s="53"/>
      <c r="W223" s="53"/>
      <c r="X223" s="53"/>
      <c r="Y223" s="53"/>
      <c r="Z223" s="53"/>
      <c r="AA223" s="53"/>
      <c r="AB223" s="53"/>
      <c r="AC223" s="53"/>
      <c r="AD223" s="53"/>
      <c r="AE223" s="53"/>
      <c r="AF223" s="53"/>
      <c r="AG223" s="53"/>
      <c r="AH223" s="53"/>
      <c r="AI223" s="53"/>
      <c r="AJ223" s="53"/>
      <c r="AK223" s="53"/>
      <c r="AL223" s="53"/>
      <c r="AM223" s="53"/>
      <c r="AN223" s="53"/>
      <c r="AO223" s="53"/>
      <c r="AP223" s="53"/>
      <c r="AQ223" s="53"/>
      <c r="AR223" s="53"/>
      <c r="AS223" s="53"/>
      <c r="AT223" s="53"/>
      <c r="AU223" s="53"/>
      <c r="AV223" s="53"/>
      <c r="AW223" s="53"/>
      <c r="AX223" s="53"/>
      <c r="AY223" s="53"/>
      <c r="AZ223" s="53"/>
      <c r="BA223" s="53"/>
      <c r="BB223" s="53"/>
      <c r="BC223" s="53"/>
      <c r="BD223" s="53"/>
      <c r="BE223" s="53"/>
      <c r="BF223" s="53"/>
      <c r="BG223" s="53"/>
      <c r="BH223" s="53"/>
      <c r="BI223" s="53"/>
      <c r="BJ223" s="53"/>
      <c r="BK223" s="53"/>
      <c r="BL223" s="53"/>
      <c r="BM223" s="53"/>
      <c r="BN223" s="53"/>
      <c r="BO223" s="53"/>
      <c r="BP223" s="53"/>
      <c r="BQ223" s="53"/>
      <c r="BR223" s="53"/>
      <c r="BS223" s="53"/>
      <c r="BT223" s="53"/>
      <c r="BU223" s="53"/>
      <c r="BV223" s="53"/>
      <c r="BW223" s="53"/>
      <c r="BX223" s="53"/>
      <c r="BY223" s="53"/>
      <c r="BZ223" s="53"/>
      <c r="CA223" s="53"/>
      <c r="CB223" s="53"/>
      <c r="CC223" s="53"/>
      <c r="CD223" s="53"/>
      <c r="CE223" s="53"/>
      <c r="CF223" s="53"/>
      <c r="CG223" s="53"/>
      <c r="CH223" s="53"/>
      <c r="CI223" s="53"/>
      <c r="CJ223" s="53"/>
      <c r="CK223" s="53"/>
      <c r="CL223" s="53"/>
      <c r="CM223" s="53"/>
      <c r="CN223" s="53"/>
      <c r="CO223" s="53"/>
      <c r="CP223" s="53"/>
      <c r="CQ223" s="53"/>
      <c r="CR223" s="53"/>
      <c r="CS223" s="53"/>
      <c r="CT223" s="53"/>
      <c r="CU223" s="53"/>
      <c r="CV223" s="53"/>
      <c r="CW223" s="53"/>
      <c r="CX223" s="53"/>
      <c r="CY223" s="53"/>
      <c r="CZ223" s="53"/>
      <c r="DA223" s="53"/>
    </row>
    <row r="224" spans="1:105" ht="23.25" customHeight="1" x14ac:dyDescent="0.25">
      <c r="A224" s="431" t="s">
        <v>0</v>
      </c>
      <c r="B224" s="432"/>
      <c r="C224" s="432"/>
      <c r="D224" s="432"/>
      <c r="E224" s="432"/>
      <c r="F224" s="432"/>
      <c r="G224" s="433"/>
      <c r="H224" s="431" t="s">
        <v>14</v>
      </c>
      <c r="I224" s="432"/>
      <c r="J224" s="432"/>
      <c r="K224" s="432"/>
      <c r="L224" s="432"/>
      <c r="M224" s="432"/>
      <c r="N224" s="432"/>
      <c r="O224" s="432"/>
      <c r="P224" s="432"/>
      <c r="Q224" s="432"/>
      <c r="R224" s="432"/>
      <c r="S224" s="432"/>
      <c r="T224" s="432"/>
      <c r="U224" s="432"/>
      <c r="V224" s="432"/>
      <c r="W224" s="432"/>
      <c r="X224" s="432"/>
      <c r="Y224" s="432"/>
      <c r="Z224" s="432"/>
      <c r="AA224" s="432"/>
      <c r="AB224" s="432"/>
      <c r="AC224" s="432"/>
      <c r="AD224" s="432"/>
      <c r="AE224" s="432"/>
      <c r="AF224" s="432"/>
      <c r="AG224" s="432"/>
      <c r="AH224" s="432"/>
      <c r="AI224" s="432"/>
      <c r="AJ224" s="432"/>
      <c r="AK224" s="432"/>
      <c r="AL224" s="432"/>
      <c r="AM224" s="432"/>
      <c r="AN224" s="432"/>
      <c r="AO224" s="432"/>
      <c r="AP224" s="432"/>
      <c r="AQ224" s="432"/>
      <c r="AR224" s="432"/>
      <c r="AS224" s="432"/>
      <c r="AT224" s="432"/>
      <c r="AU224" s="432"/>
      <c r="AV224" s="432"/>
      <c r="AW224" s="432"/>
      <c r="AX224" s="432"/>
      <c r="AY224" s="432"/>
      <c r="AZ224" s="432"/>
      <c r="BA224" s="432"/>
      <c r="BB224" s="432"/>
      <c r="BC224" s="432"/>
      <c r="BD224" s="432"/>
      <c r="BE224" s="432"/>
      <c r="BF224" s="432"/>
      <c r="BG224" s="432"/>
      <c r="BH224" s="432"/>
      <c r="BI224" s="432"/>
      <c r="BJ224" s="432"/>
      <c r="BK224" s="432"/>
      <c r="BL224" s="432"/>
      <c r="BM224" s="432"/>
      <c r="BN224" s="432"/>
      <c r="BO224" s="432"/>
      <c r="BP224" s="432"/>
      <c r="BQ224" s="432"/>
      <c r="BR224" s="432"/>
      <c r="BS224" s="433"/>
      <c r="BT224" s="431" t="s">
        <v>79</v>
      </c>
      <c r="BU224" s="432"/>
      <c r="BV224" s="432"/>
      <c r="BW224" s="432"/>
      <c r="BX224" s="432"/>
      <c r="BY224" s="432"/>
      <c r="BZ224" s="432"/>
      <c r="CA224" s="432"/>
      <c r="CB224" s="432"/>
      <c r="CC224" s="432"/>
      <c r="CD224" s="432"/>
      <c r="CE224" s="432"/>
      <c r="CF224" s="432"/>
      <c r="CG224" s="432"/>
      <c r="CH224" s="432"/>
      <c r="CI224" s="433"/>
      <c r="CJ224" s="431" t="s">
        <v>80</v>
      </c>
      <c r="CK224" s="432"/>
      <c r="CL224" s="432"/>
      <c r="CM224" s="432"/>
      <c r="CN224" s="432"/>
      <c r="CO224" s="432"/>
      <c r="CP224" s="432"/>
      <c r="CQ224" s="432"/>
      <c r="CR224" s="432"/>
      <c r="CS224" s="432"/>
      <c r="CT224" s="432"/>
      <c r="CU224" s="432"/>
      <c r="CV224" s="432"/>
      <c r="CW224" s="432"/>
      <c r="CX224" s="432"/>
      <c r="CY224" s="432"/>
      <c r="CZ224" s="432"/>
      <c r="DA224" s="433"/>
    </row>
    <row r="225" spans="1:105" ht="15" customHeight="1" x14ac:dyDescent="0.25">
      <c r="A225" s="424" t="s">
        <v>26</v>
      </c>
      <c r="B225" s="424"/>
      <c r="C225" s="424"/>
      <c r="D225" s="424"/>
      <c r="E225" s="424"/>
      <c r="F225" s="424"/>
      <c r="G225" s="424"/>
      <c r="H225" s="497" t="s">
        <v>117</v>
      </c>
      <c r="I225" s="498"/>
      <c r="J225" s="498"/>
      <c r="K225" s="498"/>
      <c r="L225" s="498"/>
      <c r="M225" s="498"/>
      <c r="N225" s="498"/>
      <c r="O225" s="498"/>
      <c r="P225" s="498"/>
      <c r="Q225" s="498"/>
      <c r="R225" s="498"/>
      <c r="S225" s="498"/>
      <c r="T225" s="498"/>
      <c r="U225" s="498"/>
      <c r="V225" s="498"/>
      <c r="W225" s="498"/>
      <c r="X225" s="498"/>
      <c r="Y225" s="498"/>
      <c r="Z225" s="498"/>
      <c r="AA225" s="498"/>
      <c r="AB225" s="498"/>
      <c r="AC225" s="498"/>
      <c r="AD225" s="498"/>
      <c r="AE225" s="498"/>
      <c r="AF225" s="498"/>
      <c r="AG225" s="498"/>
      <c r="AH225" s="498"/>
      <c r="AI225" s="498"/>
      <c r="AJ225" s="498"/>
      <c r="AK225" s="498"/>
      <c r="AL225" s="498"/>
      <c r="AM225" s="498"/>
      <c r="AN225" s="498"/>
      <c r="AO225" s="498"/>
      <c r="AP225" s="498"/>
      <c r="AQ225" s="498"/>
      <c r="AR225" s="498"/>
      <c r="AS225" s="498"/>
      <c r="AT225" s="498"/>
      <c r="AU225" s="498"/>
      <c r="AV225" s="498"/>
      <c r="AW225" s="498"/>
      <c r="AX225" s="498"/>
      <c r="AY225" s="498"/>
      <c r="AZ225" s="498"/>
      <c r="BA225" s="498"/>
      <c r="BB225" s="498"/>
      <c r="BC225" s="498"/>
      <c r="BD225" s="498"/>
      <c r="BE225" s="498"/>
      <c r="BF225" s="498"/>
      <c r="BG225" s="498"/>
      <c r="BH225" s="498"/>
      <c r="BI225" s="498"/>
      <c r="BJ225" s="498"/>
      <c r="BK225" s="498"/>
      <c r="BL225" s="498"/>
      <c r="BM225" s="498"/>
      <c r="BN225" s="498"/>
      <c r="BO225" s="498"/>
      <c r="BP225" s="498"/>
      <c r="BQ225" s="498"/>
      <c r="BR225" s="498"/>
      <c r="BS225" s="499"/>
      <c r="BT225" s="413"/>
      <c r="BU225" s="413"/>
      <c r="BV225" s="413"/>
      <c r="BW225" s="413"/>
      <c r="BX225" s="413"/>
      <c r="BY225" s="413"/>
      <c r="BZ225" s="413"/>
      <c r="CA225" s="413"/>
      <c r="CB225" s="413"/>
      <c r="CC225" s="413"/>
      <c r="CD225" s="413"/>
      <c r="CE225" s="413"/>
      <c r="CF225" s="413"/>
      <c r="CG225" s="413"/>
      <c r="CH225" s="413"/>
      <c r="CI225" s="413"/>
      <c r="CJ225" s="427"/>
      <c r="CK225" s="427"/>
      <c r="CL225" s="427"/>
      <c r="CM225" s="427"/>
      <c r="CN225" s="427"/>
      <c r="CO225" s="427"/>
      <c r="CP225" s="427"/>
      <c r="CQ225" s="427"/>
      <c r="CR225" s="427"/>
      <c r="CS225" s="427"/>
      <c r="CT225" s="427"/>
      <c r="CU225" s="427"/>
      <c r="CV225" s="427"/>
      <c r="CW225" s="427"/>
      <c r="CX225" s="427"/>
      <c r="CY225" s="427"/>
      <c r="CZ225" s="427"/>
      <c r="DA225" s="427"/>
    </row>
    <row r="226" spans="1:105" ht="16.5" customHeight="1" x14ac:dyDescent="0.25">
      <c r="A226" s="424" t="s">
        <v>30</v>
      </c>
      <c r="B226" s="424"/>
      <c r="C226" s="424"/>
      <c r="D226" s="424"/>
      <c r="E226" s="424"/>
      <c r="F226" s="424"/>
      <c r="G226" s="424"/>
      <c r="H226" s="497" t="s">
        <v>119</v>
      </c>
      <c r="I226" s="498"/>
      <c r="J226" s="498"/>
      <c r="K226" s="498"/>
      <c r="L226" s="498"/>
      <c r="M226" s="498"/>
      <c r="N226" s="498"/>
      <c r="O226" s="498"/>
      <c r="P226" s="498"/>
      <c r="Q226" s="498"/>
      <c r="R226" s="498"/>
      <c r="S226" s="498"/>
      <c r="T226" s="498"/>
      <c r="U226" s="498"/>
      <c r="V226" s="498"/>
      <c r="W226" s="498"/>
      <c r="X226" s="498"/>
      <c r="Y226" s="498"/>
      <c r="Z226" s="498"/>
      <c r="AA226" s="498"/>
      <c r="AB226" s="498"/>
      <c r="AC226" s="498"/>
      <c r="AD226" s="498"/>
      <c r="AE226" s="498"/>
      <c r="AF226" s="498"/>
      <c r="AG226" s="498"/>
      <c r="AH226" s="498"/>
      <c r="AI226" s="498"/>
      <c r="AJ226" s="498"/>
      <c r="AK226" s="498"/>
      <c r="AL226" s="498"/>
      <c r="AM226" s="498"/>
      <c r="AN226" s="498"/>
      <c r="AO226" s="498"/>
      <c r="AP226" s="498"/>
      <c r="AQ226" s="498"/>
      <c r="AR226" s="498"/>
      <c r="AS226" s="498"/>
      <c r="AT226" s="498"/>
      <c r="AU226" s="498"/>
      <c r="AV226" s="498"/>
      <c r="AW226" s="498"/>
      <c r="AX226" s="498"/>
      <c r="AY226" s="498"/>
      <c r="AZ226" s="498"/>
      <c r="BA226" s="498"/>
      <c r="BB226" s="498"/>
      <c r="BC226" s="498"/>
      <c r="BD226" s="498"/>
      <c r="BE226" s="498"/>
      <c r="BF226" s="498"/>
      <c r="BG226" s="498"/>
      <c r="BH226" s="498"/>
      <c r="BI226" s="498"/>
      <c r="BJ226" s="498"/>
      <c r="BK226" s="498"/>
      <c r="BL226" s="498"/>
      <c r="BM226" s="498"/>
      <c r="BN226" s="498"/>
      <c r="BO226" s="498"/>
      <c r="BP226" s="498"/>
      <c r="BQ226" s="498"/>
      <c r="BR226" s="498"/>
      <c r="BS226" s="499"/>
      <c r="BT226" s="413">
        <v>2</v>
      </c>
      <c r="BU226" s="413"/>
      <c r="BV226" s="413"/>
      <c r="BW226" s="413"/>
      <c r="BX226" s="413"/>
      <c r="BY226" s="413"/>
      <c r="BZ226" s="413"/>
      <c r="CA226" s="413"/>
      <c r="CB226" s="413"/>
      <c r="CC226" s="413"/>
      <c r="CD226" s="413"/>
      <c r="CE226" s="413"/>
      <c r="CF226" s="413"/>
      <c r="CG226" s="413"/>
      <c r="CH226" s="413"/>
      <c r="CI226" s="413"/>
      <c r="CJ226" s="427">
        <v>214100</v>
      </c>
      <c r="CK226" s="427"/>
      <c r="CL226" s="427"/>
      <c r="CM226" s="427"/>
      <c r="CN226" s="427"/>
      <c r="CO226" s="427"/>
      <c r="CP226" s="427"/>
      <c r="CQ226" s="427"/>
      <c r="CR226" s="427"/>
      <c r="CS226" s="427"/>
      <c r="CT226" s="427"/>
      <c r="CU226" s="427"/>
      <c r="CV226" s="427"/>
      <c r="CW226" s="427"/>
      <c r="CX226" s="427"/>
      <c r="CY226" s="427"/>
      <c r="CZ226" s="427"/>
      <c r="DA226" s="427"/>
    </row>
    <row r="227" spans="1:105" ht="17.25" customHeight="1" x14ac:dyDescent="0.25">
      <c r="A227" s="424"/>
      <c r="B227" s="424"/>
      <c r="C227" s="424"/>
      <c r="D227" s="424"/>
      <c r="E227" s="424"/>
      <c r="F227" s="424"/>
      <c r="G227" s="424"/>
      <c r="H227" s="613" t="s">
        <v>7</v>
      </c>
      <c r="I227" s="614"/>
      <c r="J227" s="614"/>
      <c r="K227" s="614"/>
      <c r="L227" s="614"/>
      <c r="M227" s="614"/>
      <c r="N227" s="614"/>
      <c r="O227" s="614"/>
      <c r="P227" s="614"/>
      <c r="Q227" s="614"/>
      <c r="R227" s="614"/>
      <c r="S227" s="614"/>
      <c r="T227" s="614"/>
      <c r="U227" s="614"/>
      <c r="V227" s="614"/>
      <c r="W227" s="614"/>
      <c r="X227" s="614"/>
      <c r="Y227" s="614"/>
      <c r="Z227" s="614"/>
      <c r="AA227" s="614"/>
      <c r="AB227" s="614"/>
      <c r="AC227" s="614"/>
      <c r="AD227" s="614"/>
      <c r="AE227" s="614"/>
      <c r="AF227" s="614"/>
      <c r="AG227" s="614"/>
      <c r="AH227" s="614"/>
      <c r="AI227" s="614"/>
      <c r="AJ227" s="614"/>
      <c r="AK227" s="614"/>
      <c r="AL227" s="614"/>
      <c r="AM227" s="614"/>
      <c r="AN227" s="614"/>
      <c r="AO227" s="614"/>
      <c r="AP227" s="614"/>
      <c r="AQ227" s="614"/>
      <c r="AR227" s="614"/>
      <c r="AS227" s="614"/>
      <c r="AT227" s="614"/>
      <c r="AU227" s="614"/>
      <c r="AV227" s="614"/>
      <c r="AW227" s="614"/>
      <c r="AX227" s="614"/>
      <c r="AY227" s="614"/>
      <c r="AZ227" s="614"/>
      <c r="BA227" s="614"/>
      <c r="BB227" s="614"/>
      <c r="BC227" s="614"/>
      <c r="BD227" s="614"/>
      <c r="BE227" s="614"/>
      <c r="BF227" s="614"/>
      <c r="BG227" s="614"/>
      <c r="BH227" s="614"/>
      <c r="BI227" s="614"/>
      <c r="BJ227" s="614"/>
      <c r="BK227" s="614"/>
      <c r="BL227" s="614"/>
      <c r="BM227" s="614"/>
      <c r="BN227" s="614"/>
      <c r="BO227" s="614"/>
      <c r="BP227" s="614"/>
      <c r="BQ227" s="614"/>
      <c r="BR227" s="614"/>
      <c r="BS227" s="615"/>
      <c r="BT227" s="413" t="s">
        <v>8</v>
      </c>
      <c r="BU227" s="413"/>
      <c r="BV227" s="413"/>
      <c r="BW227" s="413"/>
      <c r="BX227" s="413"/>
      <c r="BY227" s="413"/>
      <c r="BZ227" s="413"/>
      <c r="CA227" s="413"/>
      <c r="CB227" s="413"/>
      <c r="CC227" s="413"/>
      <c r="CD227" s="413"/>
      <c r="CE227" s="413"/>
      <c r="CF227" s="413"/>
      <c r="CG227" s="413"/>
      <c r="CH227" s="413"/>
      <c r="CI227" s="413"/>
      <c r="CJ227" s="427">
        <f>SUM(CJ225:DA226)</f>
        <v>214100</v>
      </c>
      <c r="CK227" s="427"/>
      <c r="CL227" s="427"/>
      <c r="CM227" s="427"/>
      <c r="CN227" s="427"/>
      <c r="CO227" s="427"/>
      <c r="CP227" s="427"/>
      <c r="CQ227" s="427"/>
      <c r="CR227" s="427"/>
      <c r="CS227" s="427"/>
      <c r="CT227" s="427"/>
      <c r="CU227" s="427"/>
      <c r="CV227" s="427"/>
      <c r="CW227" s="427"/>
      <c r="CX227" s="427"/>
      <c r="CY227" s="427"/>
      <c r="CZ227" s="427"/>
      <c r="DA227" s="427"/>
    </row>
    <row r="228" spans="1:105" ht="10.5" customHeight="1" x14ac:dyDescent="0.25"/>
    <row r="229" spans="1:105" ht="16.5" customHeight="1" x14ac:dyDescent="0.25">
      <c r="A229" s="430" t="s">
        <v>158</v>
      </c>
      <c r="B229" s="430"/>
      <c r="C229" s="430"/>
      <c r="D229" s="430"/>
      <c r="E229" s="430"/>
      <c r="F229" s="430"/>
      <c r="G229" s="430"/>
      <c r="H229" s="430"/>
      <c r="I229" s="430"/>
      <c r="J229" s="430"/>
      <c r="K229" s="430"/>
      <c r="L229" s="430"/>
      <c r="M229" s="430"/>
      <c r="N229" s="430"/>
      <c r="O229" s="430"/>
      <c r="P229" s="430"/>
      <c r="Q229" s="430"/>
      <c r="R229" s="430"/>
      <c r="S229" s="430"/>
      <c r="T229" s="430"/>
      <c r="U229" s="430"/>
      <c r="V229" s="430"/>
      <c r="W229" s="430"/>
      <c r="X229" s="430"/>
      <c r="Y229" s="430"/>
      <c r="Z229" s="430"/>
      <c r="AA229" s="430"/>
      <c r="AB229" s="430"/>
      <c r="AC229" s="430"/>
      <c r="AD229" s="430"/>
      <c r="AE229" s="430"/>
      <c r="AF229" s="430"/>
      <c r="AG229" s="430"/>
      <c r="AH229" s="430"/>
      <c r="AI229" s="430"/>
      <c r="AJ229" s="430"/>
      <c r="AK229" s="430"/>
      <c r="AL229" s="430"/>
      <c r="AM229" s="430"/>
      <c r="AN229" s="430"/>
      <c r="AO229" s="430"/>
      <c r="AP229" s="430"/>
      <c r="AQ229" s="430"/>
      <c r="AR229" s="430"/>
      <c r="AS229" s="430"/>
      <c r="AT229" s="430"/>
      <c r="AU229" s="430"/>
      <c r="AV229" s="430"/>
      <c r="AW229" s="430"/>
      <c r="AX229" s="430"/>
      <c r="AY229" s="430"/>
      <c r="AZ229" s="430"/>
      <c r="BA229" s="430"/>
      <c r="BB229" s="430"/>
      <c r="BC229" s="430"/>
      <c r="BD229" s="430"/>
      <c r="BE229" s="430"/>
      <c r="BF229" s="430"/>
      <c r="BG229" s="430"/>
      <c r="BH229" s="430"/>
      <c r="BI229" s="430"/>
      <c r="BJ229" s="430"/>
      <c r="BK229" s="430"/>
      <c r="BL229" s="430"/>
      <c r="BM229" s="430"/>
      <c r="BN229" s="430"/>
      <c r="BO229" s="430"/>
      <c r="BP229" s="430"/>
      <c r="BQ229" s="430"/>
      <c r="BR229" s="430"/>
      <c r="BS229" s="430"/>
      <c r="BT229" s="430"/>
      <c r="BU229" s="430"/>
      <c r="BV229" s="430"/>
      <c r="BW229" s="430"/>
      <c r="BX229" s="430"/>
      <c r="BY229" s="430"/>
      <c r="BZ229" s="430"/>
      <c r="CA229" s="430"/>
      <c r="CB229" s="430"/>
      <c r="CC229" s="430"/>
      <c r="CD229" s="430"/>
      <c r="CE229" s="430"/>
      <c r="CF229" s="430"/>
      <c r="CG229" s="430"/>
      <c r="CH229" s="430"/>
      <c r="CI229" s="430"/>
      <c r="CJ229" s="430"/>
      <c r="CK229" s="430"/>
      <c r="CL229" s="430"/>
      <c r="CM229" s="430"/>
      <c r="CN229" s="430"/>
      <c r="CO229" s="430"/>
      <c r="CP229" s="430"/>
      <c r="CQ229" s="430"/>
      <c r="CR229" s="430"/>
      <c r="CS229" s="430"/>
      <c r="CT229" s="430"/>
      <c r="CU229" s="430"/>
      <c r="CV229" s="430"/>
      <c r="CW229" s="430"/>
      <c r="CX229" s="430"/>
      <c r="CY229" s="430"/>
      <c r="CZ229" s="430"/>
      <c r="DA229" s="430"/>
    </row>
    <row r="230" spans="1:105" ht="12.75" customHeight="1" x14ac:dyDescent="0.25"/>
    <row r="231" spans="1:105" ht="24" customHeight="1" x14ac:dyDescent="0.25">
      <c r="A231" s="431" t="s">
        <v>0</v>
      </c>
      <c r="B231" s="432"/>
      <c r="C231" s="432"/>
      <c r="D231" s="432"/>
      <c r="E231" s="432"/>
      <c r="F231" s="432"/>
      <c r="G231" s="433"/>
      <c r="H231" s="431" t="s">
        <v>14</v>
      </c>
      <c r="I231" s="432"/>
      <c r="J231" s="432"/>
      <c r="K231" s="432"/>
      <c r="L231" s="432"/>
      <c r="M231" s="432"/>
      <c r="N231" s="432"/>
      <c r="O231" s="432"/>
      <c r="P231" s="432"/>
      <c r="Q231" s="432"/>
      <c r="R231" s="432"/>
      <c r="S231" s="432"/>
      <c r="T231" s="432"/>
      <c r="U231" s="432"/>
      <c r="V231" s="432"/>
      <c r="W231" s="432"/>
      <c r="X231" s="432"/>
      <c r="Y231" s="432"/>
      <c r="Z231" s="432"/>
      <c r="AA231" s="432"/>
      <c r="AB231" s="432"/>
      <c r="AC231" s="432"/>
      <c r="AD231" s="432"/>
      <c r="AE231" s="432"/>
      <c r="AF231" s="432"/>
      <c r="AG231" s="432"/>
      <c r="AH231" s="432"/>
      <c r="AI231" s="432"/>
      <c r="AJ231" s="432"/>
      <c r="AK231" s="432"/>
      <c r="AL231" s="432"/>
      <c r="AM231" s="432"/>
      <c r="AN231" s="432"/>
      <c r="AO231" s="432"/>
      <c r="AP231" s="432"/>
      <c r="AQ231" s="432"/>
      <c r="AR231" s="432"/>
      <c r="AS231" s="432"/>
      <c r="AT231" s="432"/>
      <c r="AU231" s="432"/>
      <c r="AV231" s="432"/>
      <c r="AW231" s="432"/>
      <c r="AX231" s="432"/>
      <c r="AY231" s="432"/>
      <c r="AZ231" s="432"/>
      <c r="BA231" s="432"/>
      <c r="BB231" s="432"/>
      <c r="BC231" s="433"/>
      <c r="BD231" s="431" t="s">
        <v>70</v>
      </c>
      <c r="BE231" s="432"/>
      <c r="BF231" s="432"/>
      <c r="BG231" s="432"/>
      <c r="BH231" s="432"/>
      <c r="BI231" s="432"/>
      <c r="BJ231" s="432"/>
      <c r="BK231" s="432"/>
      <c r="BL231" s="432"/>
      <c r="BM231" s="432"/>
      <c r="BN231" s="432"/>
      <c r="BO231" s="432"/>
      <c r="BP231" s="432"/>
      <c r="BQ231" s="432"/>
      <c r="BR231" s="432"/>
      <c r="BS231" s="433"/>
      <c r="BT231" s="431" t="s">
        <v>81</v>
      </c>
      <c r="BU231" s="432"/>
      <c r="BV231" s="432"/>
      <c r="BW231" s="432"/>
      <c r="BX231" s="432"/>
      <c r="BY231" s="432"/>
      <c r="BZ231" s="432"/>
      <c r="CA231" s="432"/>
      <c r="CB231" s="432"/>
      <c r="CC231" s="432"/>
      <c r="CD231" s="432"/>
      <c r="CE231" s="432"/>
      <c r="CF231" s="432"/>
      <c r="CG231" s="432"/>
      <c r="CH231" s="432"/>
      <c r="CI231" s="433"/>
      <c r="CJ231" s="431" t="s">
        <v>48</v>
      </c>
      <c r="CK231" s="432"/>
      <c r="CL231" s="432"/>
      <c r="CM231" s="432"/>
      <c r="CN231" s="432"/>
      <c r="CO231" s="432"/>
      <c r="CP231" s="432"/>
      <c r="CQ231" s="432"/>
      <c r="CR231" s="432"/>
      <c r="CS231" s="432"/>
      <c r="CT231" s="432"/>
      <c r="CU231" s="432"/>
      <c r="CV231" s="432"/>
      <c r="CW231" s="432"/>
      <c r="CX231" s="432"/>
      <c r="CY231" s="432"/>
      <c r="CZ231" s="432"/>
      <c r="DA231" s="433"/>
    </row>
    <row r="232" spans="1:105" ht="15" x14ac:dyDescent="0.25">
      <c r="A232" s="429">
        <v>1</v>
      </c>
      <c r="B232" s="429"/>
      <c r="C232" s="429"/>
      <c r="D232" s="429"/>
      <c r="E232" s="429"/>
      <c r="F232" s="429"/>
      <c r="G232" s="429"/>
      <c r="H232" s="429">
        <v>2</v>
      </c>
      <c r="I232" s="429"/>
      <c r="J232" s="429"/>
      <c r="K232" s="429"/>
      <c r="L232" s="429"/>
      <c r="M232" s="429"/>
      <c r="N232" s="429"/>
      <c r="O232" s="429"/>
      <c r="P232" s="429"/>
      <c r="Q232" s="429"/>
      <c r="R232" s="429"/>
      <c r="S232" s="429"/>
      <c r="T232" s="429"/>
      <c r="U232" s="429"/>
      <c r="V232" s="429"/>
      <c r="W232" s="429"/>
      <c r="X232" s="429"/>
      <c r="Y232" s="429"/>
      <c r="Z232" s="429"/>
      <c r="AA232" s="429"/>
      <c r="AB232" s="429"/>
      <c r="AC232" s="429"/>
      <c r="AD232" s="429"/>
      <c r="AE232" s="429"/>
      <c r="AF232" s="429"/>
      <c r="AG232" s="429"/>
      <c r="AH232" s="429"/>
      <c r="AI232" s="429"/>
      <c r="AJ232" s="429"/>
      <c r="AK232" s="429"/>
      <c r="AL232" s="429"/>
      <c r="AM232" s="429"/>
      <c r="AN232" s="429"/>
      <c r="AO232" s="429"/>
      <c r="AP232" s="429"/>
      <c r="AQ232" s="429"/>
      <c r="AR232" s="429"/>
      <c r="AS232" s="429"/>
      <c r="AT232" s="429"/>
      <c r="AU232" s="429"/>
      <c r="AV232" s="429"/>
      <c r="AW232" s="429"/>
      <c r="AX232" s="429"/>
      <c r="AY232" s="429"/>
      <c r="AZ232" s="429"/>
      <c r="BA232" s="429"/>
      <c r="BB232" s="429"/>
      <c r="BC232" s="429"/>
      <c r="BD232" s="429">
        <v>3</v>
      </c>
      <c r="BE232" s="429"/>
      <c r="BF232" s="429"/>
      <c r="BG232" s="429"/>
      <c r="BH232" s="429"/>
      <c r="BI232" s="429"/>
      <c r="BJ232" s="429"/>
      <c r="BK232" s="429"/>
      <c r="BL232" s="429"/>
      <c r="BM232" s="429"/>
      <c r="BN232" s="429"/>
      <c r="BO232" s="429"/>
      <c r="BP232" s="429"/>
      <c r="BQ232" s="429"/>
      <c r="BR232" s="429"/>
      <c r="BS232" s="429"/>
      <c r="BT232" s="429">
        <v>4</v>
      </c>
      <c r="BU232" s="429"/>
      <c r="BV232" s="429"/>
      <c r="BW232" s="429"/>
      <c r="BX232" s="429"/>
      <c r="BY232" s="429"/>
      <c r="BZ232" s="429"/>
      <c r="CA232" s="429"/>
      <c r="CB232" s="429"/>
      <c r="CC232" s="429"/>
      <c r="CD232" s="429"/>
      <c r="CE232" s="429"/>
      <c r="CF232" s="429"/>
      <c r="CG232" s="429"/>
      <c r="CH232" s="429"/>
      <c r="CI232" s="429"/>
      <c r="CJ232" s="429">
        <v>5</v>
      </c>
      <c r="CK232" s="429"/>
      <c r="CL232" s="429"/>
      <c r="CM232" s="429"/>
      <c r="CN232" s="429"/>
      <c r="CO232" s="429"/>
      <c r="CP232" s="429"/>
      <c r="CQ232" s="429"/>
      <c r="CR232" s="429"/>
      <c r="CS232" s="429"/>
      <c r="CT232" s="429"/>
      <c r="CU232" s="429"/>
      <c r="CV232" s="429"/>
      <c r="CW232" s="429"/>
      <c r="CX232" s="429"/>
      <c r="CY232" s="429"/>
      <c r="CZ232" s="429"/>
      <c r="DA232" s="429"/>
    </row>
    <row r="233" spans="1:105" ht="13.5" customHeight="1" x14ac:dyDescent="0.25">
      <c r="A233" s="424" t="s">
        <v>26</v>
      </c>
      <c r="B233" s="424"/>
      <c r="C233" s="424"/>
      <c r="D233" s="424"/>
      <c r="E233" s="424"/>
      <c r="F233" s="424"/>
      <c r="G233" s="424"/>
      <c r="H233" s="412"/>
      <c r="I233" s="412"/>
      <c r="J233" s="412"/>
      <c r="K233" s="412"/>
      <c r="L233" s="412"/>
      <c r="M233" s="412"/>
      <c r="N233" s="412"/>
      <c r="O233" s="412"/>
      <c r="P233" s="412"/>
      <c r="Q233" s="412"/>
      <c r="R233" s="412"/>
      <c r="S233" s="412"/>
      <c r="T233" s="412"/>
      <c r="U233" s="412"/>
      <c r="V233" s="412"/>
      <c r="W233" s="412"/>
      <c r="X233" s="412"/>
      <c r="Y233" s="412"/>
      <c r="Z233" s="412"/>
      <c r="AA233" s="412"/>
      <c r="AB233" s="412"/>
      <c r="AC233" s="412"/>
      <c r="AD233" s="412"/>
      <c r="AE233" s="412"/>
      <c r="AF233" s="412"/>
      <c r="AG233" s="412"/>
      <c r="AH233" s="412"/>
      <c r="AI233" s="412"/>
      <c r="AJ233" s="412"/>
      <c r="AK233" s="412"/>
      <c r="AL233" s="412"/>
      <c r="AM233" s="412"/>
      <c r="AN233" s="412"/>
      <c r="AO233" s="412"/>
      <c r="AP233" s="412"/>
      <c r="AQ233" s="412"/>
      <c r="AR233" s="412"/>
      <c r="AS233" s="412"/>
      <c r="AT233" s="412"/>
      <c r="AU233" s="412"/>
      <c r="AV233" s="412"/>
      <c r="AW233" s="412"/>
      <c r="AX233" s="412"/>
      <c r="AY233" s="412"/>
      <c r="AZ233" s="412"/>
      <c r="BA233" s="412"/>
      <c r="BB233" s="412"/>
      <c r="BC233" s="412"/>
      <c r="BD233" s="413"/>
      <c r="BE233" s="413"/>
      <c r="BF233" s="413"/>
      <c r="BG233" s="413"/>
      <c r="BH233" s="413"/>
      <c r="BI233" s="413"/>
      <c r="BJ233" s="413"/>
      <c r="BK233" s="413"/>
      <c r="BL233" s="413"/>
      <c r="BM233" s="413"/>
      <c r="BN233" s="413"/>
      <c r="BO233" s="413"/>
      <c r="BP233" s="413"/>
      <c r="BQ233" s="413"/>
      <c r="BR233" s="413"/>
      <c r="BS233" s="413"/>
      <c r="BT233" s="414"/>
      <c r="BU233" s="414"/>
      <c r="BV233" s="414"/>
      <c r="BW233" s="414"/>
      <c r="BX233" s="414"/>
      <c r="BY233" s="414"/>
      <c r="BZ233" s="414"/>
      <c r="CA233" s="414"/>
      <c r="CB233" s="414"/>
      <c r="CC233" s="414"/>
      <c r="CD233" s="414"/>
      <c r="CE233" s="414"/>
      <c r="CF233" s="414"/>
      <c r="CG233" s="414"/>
      <c r="CH233" s="414"/>
      <c r="CI233" s="414"/>
      <c r="CJ233" s="414"/>
      <c r="CK233" s="414"/>
      <c r="CL233" s="414"/>
      <c r="CM233" s="414"/>
      <c r="CN233" s="414"/>
      <c r="CO233" s="414"/>
      <c r="CP233" s="414"/>
      <c r="CQ233" s="414"/>
      <c r="CR233" s="414"/>
      <c r="CS233" s="414"/>
      <c r="CT233" s="414"/>
      <c r="CU233" s="414"/>
      <c r="CV233" s="414"/>
      <c r="CW233" s="414"/>
      <c r="CX233" s="414"/>
      <c r="CY233" s="414"/>
      <c r="CZ233" s="414"/>
      <c r="DA233" s="414"/>
    </row>
    <row r="234" spans="1:105" ht="15" customHeight="1" x14ac:dyDescent="0.25">
      <c r="A234" s="413">
        <v>2</v>
      </c>
      <c r="B234" s="413"/>
      <c r="C234" s="413"/>
      <c r="D234" s="413"/>
      <c r="E234" s="413"/>
      <c r="F234" s="413"/>
      <c r="G234" s="413"/>
      <c r="H234" s="412"/>
      <c r="I234" s="412"/>
      <c r="J234" s="412"/>
      <c r="K234" s="412"/>
      <c r="L234" s="412"/>
      <c r="M234" s="412"/>
      <c r="N234" s="412"/>
      <c r="O234" s="412"/>
      <c r="P234" s="412"/>
      <c r="Q234" s="412"/>
      <c r="R234" s="412"/>
      <c r="S234" s="412"/>
      <c r="T234" s="412"/>
      <c r="U234" s="412"/>
      <c r="V234" s="412"/>
      <c r="W234" s="412"/>
      <c r="X234" s="412"/>
      <c r="Y234" s="412"/>
      <c r="Z234" s="412"/>
      <c r="AA234" s="412"/>
      <c r="AB234" s="412"/>
      <c r="AC234" s="412"/>
      <c r="AD234" s="412"/>
      <c r="AE234" s="412"/>
      <c r="AF234" s="412"/>
      <c r="AG234" s="412"/>
      <c r="AH234" s="412"/>
      <c r="AI234" s="412"/>
      <c r="AJ234" s="412"/>
      <c r="AK234" s="412"/>
      <c r="AL234" s="412"/>
      <c r="AM234" s="412"/>
      <c r="AN234" s="412"/>
      <c r="AO234" s="412"/>
      <c r="AP234" s="412"/>
      <c r="AQ234" s="412"/>
      <c r="AR234" s="412"/>
      <c r="AS234" s="412"/>
      <c r="AT234" s="412"/>
      <c r="AU234" s="412"/>
      <c r="AV234" s="412"/>
      <c r="AW234" s="412"/>
      <c r="AX234" s="412"/>
      <c r="AY234" s="412"/>
      <c r="AZ234" s="412"/>
      <c r="BA234" s="412"/>
      <c r="BB234" s="412"/>
      <c r="BC234" s="412"/>
      <c r="BD234" s="428"/>
      <c r="BE234" s="428"/>
      <c r="BF234" s="428"/>
      <c r="BG234" s="428"/>
      <c r="BH234" s="428"/>
      <c r="BI234" s="428"/>
      <c r="BJ234" s="428"/>
      <c r="BK234" s="428"/>
      <c r="BL234" s="428"/>
      <c r="BM234" s="428"/>
      <c r="BN234" s="428"/>
      <c r="BO234" s="428"/>
      <c r="BP234" s="428"/>
      <c r="BQ234" s="428"/>
      <c r="BR234" s="428"/>
      <c r="BS234" s="428"/>
      <c r="BT234" s="414"/>
      <c r="BU234" s="414"/>
      <c r="BV234" s="414"/>
      <c r="BW234" s="414"/>
      <c r="BX234" s="414"/>
      <c r="BY234" s="414"/>
      <c r="BZ234" s="414"/>
      <c r="CA234" s="414"/>
      <c r="CB234" s="414"/>
      <c r="CC234" s="414"/>
      <c r="CD234" s="414"/>
      <c r="CE234" s="414"/>
      <c r="CF234" s="414"/>
      <c r="CG234" s="414"/>
      <c r="CH234" s="414"/>
      <c r="CI234" s="414"/>
      <c r="CJ234" s="414"/>
      <c r="CK234" s="414"/>
      <c r="CL234" s="414"/>
      <c r="CM234" s="414"/>
      <c r="CN234" s="414"/>
      <c r="CO234" s="414"/>
      <c r="CP234" s="414"/>
      <c r="CQ234" s="414"/>
      <c r="CR234" s="414"/>
      <c r="CS234" s="414"/>
      <c r="CT234" s="414"/>
      <c r="CU234" s="414"/>
      <c r="CV234" s="414"/>
      <c r="CW234" s="414"/>
      <c r="CX234" s="414"/>
      <c r="CY234" s="414"/>
      <c r="CZ234" s="414"/>
      <c r="DA234" s="414"/>
    </row>
    <row r="235" spans="1:105" ht="15" customHeight="1" x14ac:dyDescent="0.25">
      <c r="A235" s="413">
        <v>3</v>
      </c>
      <c r="B235" s="413"/>
      <c r="C235" s="413"/>
      <c r="D235" s="413"/>
      <c r="E235" s="413"/>
      <c r="F235" s="413"/>
      <c r="G235" s="413"/>
      <c r="H235" s="412"/>
      <c r="I235" s="412"/>
      <c r="J235" s="412"/>
      <c r="K235" s="412"/>
      <c r="L235" s="412"/>
      <c r="M235" s="412"/>
      <c r="N235" s="412"/>
      <c r="O235" s="412"/>
      <c r="P235" s="412"/>
      <c r="Q235" s="412"/>
      <c r="R235" s="412"/>
      <c r="S235" s="412"/>
      <c r="T235" s="412"/>
      <c r="U235" s="412"/>
      <c r="V235" s="412"/>
      <c r="W235" s="412"/>
      <c r="X235" s="412"/>
      <c r="Y235" s="412"/>
      <c r="Z235" s="412"/>
      <c r="AA235" s="412"/>
      <c r="AB235" s="412"/>
      <c r="AC235" s="412"/>
      <c r="AD235" s="412"/>
      <c r="AE235" s="412"/>
      <c r="AF235" s="412"/>
      <c r="AG235" s="412"/>
      <c r="AH235" s="412"/>
      <c r="AI235" s="412"/>
      <c r="AJ235" s="412"/>
      <c r="AK235" s="412"/>
      <c r="AL235" s="412"/>
      <c r="AM235" s="412"/>
      <c r="AN235" s="412"/>
      <c r="AO235" s="412"/>
      <c r="AP235" s="412"/>
      <c r="AQ235" s="412"/>
      <c r="AR235" s="412"/>
      <c r="AS235" s="412"/>
      <c r="AT235" s="412"/>
      <c r="AU235" s="412"/>
      <c r="AV235" s="412"/>
      <c r="AW235" s="412"/>
      <c r="AX235" s="412"/>
      <c r="AY235" s="412"/>
      <c r="AZ235" s="412"/>
      <c r="BA235" s="412"/>
      <c r="BB235" s="412"/>
      <c r="BC235" s="412"/>
      <c r="BD235" s="428"/>
      <c r="BE235" s="428"/>
      <c r="BF235" s="428"/>
      <c r="BG235" s="428"/>
      <c r="BH235" s="428"/>
      <c r="BI235" s="428"/>
      <c r="BJ235" s="428"/>
      <c r="BK235" s="428"/>
      <c r="BL235" s="428"/>
      <c r="BM235" s="428"/>
      <c r="BN235" s="428"/>
      <c r="BO235" s="428"/>
      <c r="BP235" s="428"/>
      <c r="BQ235" s="428"/>
      <c r="BR235" s="428"/>
      <c r="BS235" s="428"/>
      <c r="BT235" s="414"/>
      <c r="BU235" s="414"/>
      <c r="BV235" s="414"/>
      <c r="BW235" s="414"/>
      <c r="BX235" s="414"/>
      <c r="BY235" s="414"/>
      <c r="BZ235" s="414"/>
      <c r="CA235" s="414"/>
      <c r="CB235" s="414"/>
      <c r="CC235" s="414"/>
      <c r="CD235" s="414"/>
      <c r="CE235" s="414"/>
      <c r="CF235" s="414"/>
      <c r="CG235" s="414"/>
      <c r="CH235" s="414"/>
      <c r="CI235" s="414"/>
      <c r="CJ235" s="414"/>
      <c r="CK235" s="414"/>
      <c r="CL235" s="414"/>
      <c r="CM235" s="414"/>
      <c r="CN235" s="414"/>
      <c r="CO235" s="414"/>
      <c r="CP235" s="414"/>
      <c r="CQ235" s="414"/>
      <c r="CR235" s="414"/>
      <c r="CS235" s="414"/>
      <c r="CT235" s="414"/>
      <c r="CU235" s="414"/>
      <c r="CV235" s="414"/>
      <c r="CW235" s="414"/>
      <c r="CX235" s="414"/>
      <c r="CY235" s="414"/>
      <c r="CZ235" s="414"/>
      <c r="DA235" s="414"/>
    </row>
    <row r="236" spans="1:105" ht="15" customHeight="1" x14ac:dyDescent="0.25">
      <c r="A236" s="413">
        <v>4</v>
      </c>
      <c r="B236" s="413"/>
      <c r="C236" s="413"/>
      <c r="D236" s="413"/>
      <c r="E236" s="413"/>
      <c r="F236" s="413"/>
      <c r="G236" s="413"/>
      <c r="H236" s="412"/>
      <c r="I236" s="412"/>
      <c r="J236" s="412"/>
      <c r="K236" s="412"/>
      <c r="L236" s="412"/>
      <c r="M236" s="412"/>
      <c r="N236" s="412"/>
      <c r="O236" s="412"/>
      <c r="P236" s="412"/>
      <c r="Q236" s="412"/>
      <c r="R236" s="412"/>
      <c r="S236" s="412"/>
      <c r="T236" s="412"/>
      <c r="U236" s="412"/>
      <c r="V236" s="412"/>
      <c r="W236" s="412"/>
      <c r="X236" s="412"/>
      <c r="Y236" s="412"/>
      <c r="Z236" s="412"/>
      <c r="AA236" s="412"/>
      <c r="AB236" s="412"/>
      <c r="AC236" s="412"/>
      <c r="AD236" s="412"/>
      <c r="AE236" s="412"/>
      <c r="AF236" s="412"/>
      <c r="AG236" s="412"/>
      <c r="AH236" s="412"/>
      <c r="AI236" s="412"/>
      <c r="AJ236" s="412"/>
      <c r="AK236" s="412"/>
      <c r="AL236" s="412"/>
      <c r="AM236" s="412"/>
      <c r="AN236" s="412"/>
      <c r="AO236" s="412"/>
      <c r="AP236" s="412"/>
      <c r="AQ236" s="412"/>
      <c r="AR236" s="412"/>
      <c r="AS236" s="412"/>
      <c r="AT236" s="412"/>
      <c r="AU236" s="412"/>
      <c r="AV236" s="412"/>
      <c r="AW236" s="412"/>
      <c r="AX236" s="412"/>
      <c r="AY236" s="412"/>
      <c r="AZ236" s="412"/>
      <c r="BA236" s="412"/>
      <c r="BB236" s="412"/>
      <c r="BC236" s="412"/>
      <c r="BD236" s="423"/>
      <c r="BE236" s="423"/>
      <c r="BF236" s="423"/>
      <c r="BG236" s="423"/>
      <c r="BH236" s="423"/>
      <c r="BI236" s="423"/>
      <c r="BJ236" s="423"/>
      <c r="BK236" s="423"/>
      <c r="BL236" s="423"/>
      <c r="BM236" s="423"/>
      <c r="BN236" s="423"/>
      <c r="BO236" s="423"/>
      <c r="BP236" s="423"/>
      <c r="BQ236" s="423"/>
      <c r="BR236" s="423"/>
      <c r="BS236" s="423"/>
      <c r="BT236" s="414"/>
      <c r="BU236" s="414"/>
      <c r="BV236" s="414"/>
      <c r="BW236" s="414"/>
      <c r="BX236" s="414"/>
      <c r="BY236" s="414"/>
      <c r="BZ236" s="414"/>
      <c r="CA236" s="414"/>
      <c r="CB236" s="414"/>
      <c r="CC236" s="414"/>
      <c r="CD236" s="414"/>
      <c r="CE236" s="414"/>
      <c r="CF236" s="414"/>
      <c r="CG236" s="414"/>
      <c r="CH236" s="414"/>
      <c r="CI236" s="414"/>
      <c r="CJ236" s="414"/>
      <c r="CK236" s="414"/>
      <c r="CL236" s="414"/>
      <c r="CM236" s="414"/>
      <c r="CN236" s="414"/>
      <c r="CO236" s="414"/>
      <c r="CP236" s="414"/>
      <c r="CQ236" s="414"/>
      <c r="CR236" s="414"/>
      <c r="CS236" s="414"/>
      <c r="CT236" s="414"/>
      <c r="CU236" s="414"/>
      <c r="CV236" s="414"/>
      <c r="CW236" s="414"/>
      <c r="CX236" s="414"/>
      <c r="CY236" s="414"/>
      <c r="CZ236" s="414"/>
      <c r="DA236" s="414"/>
    </row>
    <row r="237" spans="1:105" s="56" customFormat="1" ht="14.25" x14ac:dyDescent="0.2">
      <c r="A237" s="424"/>
      <c r="B237" s="424"/>
      <c r="C237" s="424"/>
      <c r="D237" s="424"/>
      <c r="E237" s="424"/>
      <c r="F237" s="424"/>
      <c r="G237" s="424"/>
      <c r="H237" s="425" t="s">
        <v>7</v>
      </c>
      <c r="I237" s="425"/>
      <c r="J237" s="425"/>
      <c r="K237" s="425"/>
      <c r="L237" s="425"/>
      <c r="M237" s="425"/>
      <c r="N237" s="425"/>
      <c r="O237" s="425"/>
      <c r="P237" s="425"/>
      <c r="Q237" s="425"/>
      <c r="R237" s="425"/>
      <c r="S237" s="425"/>
      <c r="T237" s="425"/>
      <c r="U237" s="425"/>
      <c r="V237" s="425"/>
      <c r="W237" s="425"/>
      <c r="X237" s="425"/>
      <c r="Y237" s="425"/>
      <c r="Z237" s="425"/>
      <c r="AA237" s="425"/>
      <c r="AB237" s="425"/>
      <c r="AC237" s="425"/>
      <c r="AD237" s="425"/>
      <c r="AE237" s="425"/>
      <c r="AF237" s="425"/>
      <c r="AG237" s="425"/>
      <c r="AH237" s="425"/>
      <c r="AI237" s="425"/>
      <c r="AJ237" s="425"/>
      <c r="AK237" s="425"/>
      <c r="AL237" s="425"/>
      <c r="AM237" s="425"/>
      <c r="AN237" s="425"/>
      <c r="AO237" s="425"/>
      <c r="AP237" s="425"/>
      <c r="AQ237" s="425"/>
      <c r="AR237" s="425"/>
      <c r="AS237" s="425"/>
      <c r="AT237" s="425"/>
      <c r="AU237" s="425"/>
      <c r="AV237" s="425"/>
      <c r="AW237" s="425"/>
      <c r="AX237" s="425"/>
      <c r="AY237" s="425"/>
      <c r="AZ237" s="425"/>
      <c r="BA237" s="425"/>
      <c r="BB237" s="425"/>
      <c r="BC237" s="426"/>
      <c r="BD237" s="413"/>
      <c r="BE237" s="413"/>
      <c r="BF237" s="413"/>
      <c r="BG237" s="413"/>
      <c r="BH237" s="413"/>
      <c r="BI237" s="413"/>
      <c r="BJ237" s="413"/>
      <c r="BK237" s="413"/>
      <c r="BL237" s="413"/>
      <c r="BM237" s="413"/>
      <c r="BN237" s="413"/>
      <c r="BO237" s="413"/>
      <c r="BP237" s="413"/>
      <c r="BQ237" s="413"/>
      <c r="BR237" s="413"/>
      <c r="BS237" s="413"/>
      <c r="BT237" s="413" t="s">
        <v>8</v>
      </c>
      <c r="BU237" s="413"/>
      <c r="BV237" s="413"/>
      <c r="BW237" s="413"/>
      <c r="BX237" s="413"/>
      <c r="BY237" s="413"/>
      <c r="BZ237" s="413"/>
      <c r="CA237" s="413"/>
      <c r="CB237" s="413"/>
      <c r="CC237" s="413"/>
      <c r="CD237" s="413"/>
      <c r="CE237" s="413"/>
      <c r="CF237" s="413"/>
      <c r="CG237" s="413"/>
      <c r="CH237" s="413"/>
      <c r="CI237" s="413"/>
      <c r="CJ237" s="427"/>
      <c r="CK237" s="427"/>
      <c r="CL237" s="427"/>
      <c r="CM237" s="427"/>
      <c r="CN237" s="427"/>
      <c r="CO237" s="427"/>
      <c r="CP237" s="427"/>
      <c r="CQ237" s="427"/>
      <c r="CR237" s="427"/>
      <c r="CS237" s="427"/>
      <c r="CT237" s="427"/>
      <c r="CU237" s="427"/>
      <c r="CV237" s="427"/>
      <c r="CW237" s="427"/>
      <c r="CX237" s="427"/>
      <c r="CY237" s="427"/>
      <c r="CZ237" s="427"/>
      <c r="DA237" s="427"/>
    </row>
    <row r="238" spans="1:105" s="56" customFormat="1" ht="9.75" customHeight="1" x14ac:dyDescent="0.25">
      <c r="A238" s="55"/>
      <c r="B238" s="55"/>
      <c r="C238" s="55"/>
      <c r="D238" s="55"/>
      <c r="E238" s="55"/>
      <c r="F238" s="55"/>
      <c r="G238" s="55"/>
      <c r="H238" s="55"/>
      <c r="I238" s="55"/>
      <c r="J238" s="55"/>
      <c r="K238" s="55"/>
      <c r="L238" s="55"/>
      <c r="M238" s="55"/>
      <c r="N238" s="55"/>
      <c r="O238" s="55"/>
      <c r="P238" s="55"/>
      <c r="Q238" s="55"/>
      <c r="R238" s="55"/>
      <c r="S238" s="55"/>
      <c r="T238" s="55"/>
      <c r="U238" s="55"/>
      <c r="V238" s="55"/>
      <c r="W238" s="55"/>
      <c r="X238" s="55"/>
      <c r="Y238" s="55"/>
      <c r="Z238" s="55"/>
      <c r="AA238" s="55"/>
      <c r="AB238" s="55"/>
      <c r="AC238" s="55"/>
      <c r="AD238" s="55"/>
      <c r="AE238" s="55"/>
      <c r="AF238" s="55"/>
      <c r="AG238" s="55"/>
      <c r="AH238" s="55"/>
      <c r="AI238" s="55"/>
      <c r="AJ238" s="55"/>
      <c r="AK238" s="55"/>
      <c r="AL238" s="55"/>
      <c r="AM238" s="55"/>
      <c r="AN238" s="55"/>
      <c r="AO238" s="55"/>
      <c r="AP238" s="55"/>
      <c r="AQ238" s="55"/>
      <c r="AR238" s="55"/>
      <c r="AS238" s="55"/>
      <c r="AT238" s="55"/>
      <c r="AU238" s="55"/>
      <c r="AV238" s="55"/>
      <c r="AW238" s="55"/>
      <c r="AX238" s="55"/>
      <c r="AY238" s="55"/>
      <c r="AZ238" s="55"/>
      <c r="BA238" s="55"/>
      <c r="BB238" s="55"/>
      <c r="BC238" s="55"/>
      <c r="BD238" s="55"/>
      <c r="BE238" s="55"/>
      <c r="BF238" s="55"/>
      <c r="BG238" s="55"/>
      <c r="BH238" s="55"/>
      <c r="BI238" s="55"/>
      <c r="BJ238" s="55"/>
      <c r="BK238" s="55"/>
      <c r="BL238" s="55"/>
      <c r="BM238" s="55"/>
      <c r="BN238" s="55"/>
      <c r="BO238" s="55"/>
      <c r="BP238" s="55"/>
      <c r="BQ238" s="55"/>
      <c r="BR238" s="55"/>
      <c r="BS238" s="55"/>
      <c r="BT238" s="55"/>
      <c r="BU238" s="55"/>
      <c r="BV238" s="55"/>
      <c r="BW238" s="55"/>
      <c r="BX238" s="55"/>
      <c r="BY238" s="55"/>
      <c r="BZ238" s="55"/>
      <c r="CA238" s="55"/>
      <c r="CB238" s="55"/>
      <c r="CC238" s="55"/>
      <c r="CD238" s="55"/>
      <c r="CE238" s="55"/>
      <c r="CF238" s="55"/>
      <c r="CG238" s="55"/>
      <c r="CH238" s="55"/>
      <c r="CI238" s="55"/>
      <c r="CJ238" s="55"/>
      <c r="CK238" s="55"/>
      <c r="CL238" s="55"/>
      <c r="CM238" s="55"/>
      <c r="CN238" s="55"/>
      <c r="CO238" s="55"/>
      <c r="CP238" s="55"/>
      <c r="CQ238" s="55"/>
      <c r="CR238" s="55"/>
      <c r="CS238" s="55"/>
      <c r="CT238" s="55"/>
      <c r="CU238" s="55"/>
      <c r="CV238" s="55"/>
      <c r="CW238" s="55"/>
      <c r="CX238" s="55"/>
      <c r="CY238" s="55"/>
      <c r="CZ238" s="55"/>
      <c r="DA238" s="55"/>
    </row>
    <row r="239" spans="1:105" ht="14.25" customHeight="1" x14ac:dyDescent="0.25">
      <c r="A239" s="430" t="s">
        <v>159</v>
      </c>
      <c r="B239" s="430"/>
      <c r="C239" s="430"/>
      <c r="D239" s="430"/>
      <c r="E239" s="430"/>
      <c r="F239" s="430"/>
      <c r="G239" s="430"/>
      <c r="H239" s="430"/>
      <c r="I239" s="430"/>
      <c r="J239" s="430"/>
      <c r="K239" s="430"/>
      <c r="L239" s="430"/>
      <c r="M239" s="430"/>
      <c r="N239" s="430"/>
      <c r="O239" s="430"/>
      <c r="P239" s="430"/>
      <c r="Q239" s="430"/>
      <c r="R239" s="430"/>
      <c r="S239" s="430"/>
      <c r="T239" s="430"/>
      <c r="U239" s="430"/>
      <c r="V239" s="430"/>
      <c r="W239" s="430"/>
      <c r="X239" s="430"/>
      <c r="Y239" s="430"/>
      <c r="Z239" s="430"/>
      <c r="AA239" s="430"/>
      <c r="AB239" s="430"/>
      <c r="AC239" s="430"/>
      <c r="AD239" s="430"/>
      <c r="AE239" s="430"/>
      <c r="AF239" s="430"/>
      <c r="AG239" s="430"/>
      <c r="AH239" s="430"/>
      <c r="AI239" s="430"/>
      <c r="AJ239" s="430"/>
      <c r="AK239" s="430"/>
      <c r="AL239" s="430"/>
      <c r="AM239" s="430"/>
      <c r="AN239" s="430"/>
      <c r="AO239" s="430"/>
      <c r="AP239" s="430"/>
      <c r="AQ239" s="430"/>
      <c r="AR239" s="430"/>
      <c r="AS239" s="430"/>
      <c r="AT239" s="430"/>
      <c r="AU239" s="430"/>
      <c r="AV239" s="430"/>
      <c r="AW239" s="430"/>
      <c r="AX239" s="430"/>
      <c r="AY239" s="430"/>
      <c r="AZ239" s="430"/>
      <c r="BA239" s="430"/>
      <c r="BB239" s="430"/>
      <c r="BC239" s="430"/>
      <c r="BD239" s="430"/>
      <c r="BE239" s="430"/>
      <c r="BF239" s="430"/>
      <c r="BG239" s="430"/>
      <c r="BH239" s="430"/>
      <c r="BI239" s="430"/>
      <c r="BJ239" s="430"/>
      <c r="BK239" s="430"/>
      <c r="BL239" s="430"/>
      <c r="BM239" s="430"/>
      <c r="BN239" s="430"/>
      <c r="BO239" s="430"/>
      <c r="BP239" s="430"/>
      <c r="BQ239" s="430"/>
      <c r="BR239" s="430"/>
      <c r="BS239" s="430"/>
      <c r="BT239" s="430"/>
      <c r="BU239" s="430"/>
      <c r="BV239" s="430"/>
      <c r="BW239" s="430"/>
      <c r="BX239" s="430"/>
      <c r="BY239" s="430"/>
      <c r="BZ239" s="430"/>
      <c r="CA239" s="430"/>
      <c r="CB239" s="430"/>
      <c r="CC239" s="430"/>
      <c r="CD239" s="430"/>
      <c r="CE239" s="430"/>
      <c r="CF239" s="430"/>
      <c r="CG239" s="430"/>
      <c r="CH239" s="430"/>
      <c r="CI239" s="430"/>
      <c r="CJ239" s="430"/>
      <c r="CK239" s="430"/>
      <c r="CL239" s="430"/>
      <c r="CM239" s="430"/>
      <c r="CN239" s="430"/>
      <c r="CO239" s="430"/>
      <c r="CP239" s="430"/>
      <c r="CQ239" s="430"/>
      <c r="CR239" s="430"/>
      <c r="CS239" s="430"/>
      <c r="CT239" s="430"/>
      <c r="CU239" s="430"/>
      <c r="CV239" s="430"/>
      <c r="CW239" s="430"/>
      <c r="CX239" s="430"/>
      <c r="CY239" s="430"/>
      <c r="CZ239" s="430"/>
      <c r="DA239" s="430"/>
    </row>
    <row r="240" spans="1:105" ht="6" customHeight="1" x14ac:dyDescent="0.25"/>
    <row r="241" spans="1:105" ht="24" customHeight="1" x14ac:dyDescent="0.25">
      <c r="A241" s="431" t="s">
        <v>0</v>
      </c>
      <c r="B241" s="432"/>
      <c r="C241" s="432"/>
      <c r="D241" s="432"/>
      <c r="E241" s="432"/>
      <c r="F241" s="432"/>
      <c r="G241" s="433"/>
      <c r="H241" s="431" t="s">
        <v>14</v>
      </c>
      <c r="I241" s="432"/>
      <c r="J241" s="432"/>
      <c r="K241" s="432"/>
      <c r="L241" s="432"/>
      <c r="M241" s="432"/>
      <c r="N241" s="432"/>
      <c r="O241" s="432"/>
      <c r="P241" s="432"/>
      <c r="Q241" s="432"/>
      <c r="R241" s="432"/>
      <c r="S241" s="432"/>
      <c r="T241" s="432"/>
      <c r="U241" s="432"/>
      <c r="V241" s="432"/>
      <c r="W241" s="432"/>
      <c r="X241" s="432"/>
      <c r="Y241" s="432"/>
      <c r="Z241" s="432"/>
      <c r="AA241" s="432"/>
      <c r="AB241" s="432"/>
      <c r="AC241" s="432"/>
      <c r="AD241" s="432"/>
      <c r="AE241" s="432"/>
      <c r="AF241" s="432"/>
      <c r="AG241" s="432"/>
      <c r="AH241" s="432"/>
      <c r="AI241" s="432"/>
      <c r="AJ241" s="432"/>
      <c r="AK241" s="432"/>
      <c r="AL241" s="432"/>
      <c r="AM241" s="432"/>
      <c r="AN241" s="432"/>
      <c r="AO241" s="432"/>
      <c r="AP241" s="432"/>
      <c r="AQ241" s="432"/>
      <c r="AR241" s="432"/>
      <c r="AS241" s="432"/>
      <c r="AT241" s="432"/>
      <c r="AU241" s="432"/>
      <c r="AV241" s="432"/>
      <c r="AW241" s="432"/>
      <c r="AX241" s="432"/>
      <c r="AY241" s="432"/>
      <c r="AZ241" s="432"/>
      <c r="BA241" s="432"/>
      <c r="BB241" s="432"/>
      <c r="BC241" s="433"/>
      <c r="BD241" s="431" t="s">
        <v>70</v>
      </c>
      <c r="BE241" s="432"/>
      <c r="BF241" s="432"/>
      <c r="BG241" s="432"/>
      <c r="BH241" s="432"/>
      <c r="BI241" s="432"/>
      <c r="BJ241" s="432"/>
      <c r="BK241" s="432"/>
      <c r="BL241" s="432"/>
      <c r="BM241" s="432"/>
      <c r="BN241" s="432"/>
      <c r="BO241" s="432"/>
      <c r="BP241" s="432"/>
      <c r="BQ241" s="432"/>
      <c r="BR241" s="432"/>
      <c r="BS241" s="433"/>
      <c r="BT241" s="431" t="s">
        <v>81</v>
      </c>
      <c r="BU241" s="432"/>
      <c r="BV241" s="432"/>
      <c r="BW241" s="432"/>
      <c r="BX241" s="432"/>
      <c r="BY241" s="432"/>
      <c r="BZ241" s="432"/>
      <c r="CA241" s="432"/>
      <c r="CB241" s="432"/>
      <c r="CC241" s="432"/>
      <c r="CD241" s="432"/>
      <c r="CE241" s="432"/>
      <c r="CF241" s="432"/>
      <c r="CG241" s="432"/>
      <c r="CH241" s="432"/>
      <c r="CI241" s="433"/>
      <c r="CJ241" s="431" t="s">
        <v>48</v>
      </c>
      <c r="CK241" s="432"/>
      <c r="CL241" s="432"/>
      <c r="CM241" s="432"/>
      <c r="CN241" s="432"/>
      <c r="CO241" s="432"/>
      <c r="CP241" s="432"/>
      <c r="CQ241" s="432"/>
      <c r="CR241" s="432"/>
      <c r="CS241" s="432"/>
      <c r="CT241" s="432"/>
      <c r="CU241" s="432"/>
      <c r="CV241" s="432"/>
      <c r="CW241" s="432"/>
      <c r="CX241" s="432"/>
      <c r="CY241" s="432"/>
      <c r="CZ241" s="432"/>
      <c r="DA241" s="433"/>
    </row>
    <row r="242" spans="1:105" ht="15" customHeight="1" x14ac:dyDescent="0.25">
      <c r="A242" s="429">
        <v>1</v>
      </c>
      <c r="B242" s="429"/>
      <c r="C242" s="429"/>
      <c r="D242" s="429"/>
      <c r="E242" s="429"/>
      <c r="F242" s="429"/>
      <c r="G242" s="429"/>
      <c r="H242" s="429">
        <v>2</v>
      </c>
      <c r="I242" s="429"/>
      <c r="J242" s="429"/>
      <c r="K242" s="429"/>
      <c r="L242" s="429"/>
      <c r="M242" s="429"/>
      <c r="N242" s="429"/>
      <c r="O242" s="429"/>
      <c r="P242" s="429"/>
      <c r="Q242" s="429"/>
      <c r="R242" s="429"/>
      <c r="S242" s="429"/>
      <c r="T242" s="429"/>
      <c r="U242" s="429"/>
      <c r="V242" s="429"/>
      <c r="W242" s="429"/>
      <c r="X242" s="429"/>
      <c r="Y242" s="429"/>
      <c r="Z242" s="429"/>
      <c r="AA242" s="429"/>
      <c r="AB242" s="429"/>
      <c r="AC242" s="429"/>
      <c r="AD242" s="429"/>
      <c r="AE242" s="429"/>
      <c r="AF242" s="429"/>
      <c r="AG242" s="429"/>
      <c r="AH242" s="429"/>
      <c r="AI242" s="429"/>
      <c r="AJ242" s="429"/>
      <c r="AK242" s="429"/>
      <c r="AL242" s="429"/>
      <c r="AM242" s="429"/>
      <c r="AN242" s="429"/>
      <c r="AO242" s="429"/>
      <c r="AP242" s="429"/>
      <c r="AQ242" s="429"/>
      <c r="AR242" s="429"/>
      <c r="AS242" s="429"/>
      <c r="AT242" s="429"/>
      <c r="AU242" s="429"/>
      <c r="AV242" s="429"/>
      <c r="AW242" s="429"/>
      <c r="AX242" s="429"/>
      <c r="AY242" s="429"/>
      <c r="AZ242" s="429"/>
      <c r="BA242" s="429"/>
      <c r="BB242" s="429"/>
      <c r="BC242" s="429"/>
      <c r="BD242" s="429">
        <v>3</v>
      </c>
      <c r="BE242" s="429"/>
      <c r="BF242" s="429"/>
      <c r="BG242" s="429"/>
      <c r="BH242" s="429"/>
      <c r="BI242" s="429"/>
      <c r="BJ242" s="429"/>
      <c r="BK242" s="429"/>
      <c r="BL242" s="429"/>
      <c r="BM242" s="429"/>
      <c r="BN242" s="429"/>
      <c r="BO242" s="429"/>
      <c r="BP242" s="429"/>
      <c r="BQ242" s="429"/>
      <c r="BR242" s="429"/>
      <c r="BS242" s="429"/>
      <c r="BT242" s="429">
        <v>4</v>
      </c>
      <c r="BU242" s="429"/>
      <c r="BV242" s="429"/>
      <c r="BW242" s="429"/>
      <c r="BX242" s="429"/>
      <c r="BY242" s="429"/>
      <c r="BZ242" s="429"/>
      <c r="CA242" s="429"/>
      <c r="CB242" s="429"/>
      <c r="CC242" s="429"/>
      <c r="CD242" s="429"/>
      <c r="CE242" s="429"/>
      <c r="CF242" s="429"/>
      <c r="CG242" s="429"/>
      <c r="CH242" s="429"/>
      <c r="CI242" s="429"/>
      <c r="CJ242" s="429">
        <v>5</v>
      </c>
      <c r="CK242" s="429"/>
      <c r="CL242" s="429"/>
      <c r="CM242" s="429"/>
      <c r="CN242" s="429"/>
      <c r="CO242" s="429"/>
      <c r="CP242" s="429"/>
      <c r="CQ242" s="429"/>
      <c r="CR242" s="429"/>
      <c r="CS242" s="429"/>
      <c r="CT242" s="429"/>
      <c r="CU242" s="429"/>
      <c r="CV242" s="429"/>
      <c r="CW242" s="429"/>
      <c r="CX242" s="429"/>
      <c r="CY242" s="429"/>
      <c r="CZ242" s="429"/>
      <c r="DA242" s="429"/>
    </row>
    <row r="243" spans="1:105" ht="15" customHeight="1" x14ac:dyDescent="0.25">
      <c r="A243" s="424" t="s">
        <v>26</v>
      </c>
      <c r="B243" s="424"/>
      <c r="C243" s="424"/>
      <c r="D243" s="424"/>
      <c r="E243" s="424"/>
      <c r="F243" s="424"/>
      <c r="G243" s="424"/>
      <c r="H243" s="412"/>
      <c r="I243" s="412"/>
      <c r="J243" s="412"/>
      <c r="K243" s="412"/>
      <c r="L243" s="412"/>
      <c r="M243" s="412"/>
      <c r="N243" s="412"/>
      <c r="O243" s="412"/>
      <c r="P243" s="412"/>
      <c r="Q243" s="412"/>
      <c r="R243" s="412"/>
      <c r="S243" s="412"/>
      <c r="T243" s="412"/>
      <c r="U243" s="412"/>
      <c r="V243" s="412"/>
      <c r="W243" s="412"/>
      <c r="X243" s="412"/>
      <c r="Y243" s="412"/>
      <c r="Z243" s="412"/>
      <c r="AA243" s="412"/>
      <c r="AB243" s="412"/>
      <c r="AC243" s="412"/>
      <c r="AD243" s="412"/>
      <c r="AE243" s="412"/>
      <c r="AF243" s="412"/>
      <c r="AG243" s="412"/>
      <c r="AH243" s="412"/>
      <c r="AI243" s="412"/>
      <c r="AJ243" s="412"/>
      <c r="AK243" s="412"/>
      <c r="AL243" s="412"/>
      <c r="AM243" s="412"/>
      <c r="AN243" s="412"/>
      <c r="AO243" s="412"/>
      <c r="AP243" s="412"/>
      <c r="AQ243" s="412"/>
      <c r="AR243" s="412"/>
      <c r="AS243" s="412"/>
      <c r="AT243" s="412"/>
      <c r="AU243" s="412"/>
      <c r="AV243" s="412"/>
      <c r="AW243" s="412"/>
      <c r="AX243" s="412"/>
      <c r="AY243" s="412"/>
      <c r="AZ243" s="412"/>
      <c r="BA243" s="412"/>
      <c r="BB243" s="412"/>
      <c r="BC243" s="412"/>
      <c r="BD243" s="413"/>
      <c r="BE243" s="413"/>
      <c r="BF243" s="413"/>
      <c r="BG243" s="413"/>
      <c r="BH243" s="413"/>
      <c r="BI243" s="413"/>
      <c r="BJ243" s="413"/>
      <c r="BK243" s="413"/>
      <c r="BL243" s="413"/>
      <c r="BM243" s="413"/>
      <c r="BN243" s="413"/>
      <c r="BO243" s="413"/>
      <c r="BP243" s="413"/>
      <c r="BQ243" s="413"/>
      <c r="BR243" s="413"/>
      <c r="BS243" s="413"/>
      <c r="BT243" s="414"/>
      <c r="BU243" s="414"/>
      <c r="BV243" s="414"/>
      <c r="BW243" s="414"/>
      <c r="BX243" s="414"/>
      <c r="BY243" s="414"/>
      <c r="BZ243" s="414"/>
      <c r="CA243" s="414"/>
      <c r="CB243" s="414"/>
      <c r="CC243" s="414"/>
      <c r="CD243" s="414"/>
      <c r="CE243" s="414"/>
      <c r="CF243" s="414"/>
      <c r="CG243" s="414"/>
      <c r="CH243" s="414"/>
      <c r="CI243" s="414"/>
      <c r="CJ243" s="414"/>
      <c r="CK243" s="414"/>
      <c r="CL243" s="414"/>
      <c r="CM243" s="414"/>
      <c r="CN243" s="414"/>
      <c r="CO243" s="414"/>
      <c r="CP243" s="414"/>
      <c r="CQ243" s="414"/>
      <c r="CR243" s="414"/>
      <c r="CS243" s="414"/>
      <c r="CT243" s="414"/>
      <c r="CU243" s="414"/>
      <c r="CV243" s="414"/>
      <c r="CW243" s="414"/>
      <c r="CX243" s="414"/>
      <c r="CY243" s="414"/>
      <c r="CZ243" s="414"/>
      <c r="DA243" s="414"/>
    </row>
    <row r="244" spans="1:105" ht="15" customHeight="1" x14ac:dyDescent="0.25">
      <c r="A244" s="413">
        <v>2</v>
      </c>
      <c r="B244" s="413"/>
      <c r="C244" s="413"/>
      <c r="D244" s="413"/>
      <c r="E244" s="413"/>
      <c r="F244" s="413"/>
      <c r="G244" s="413"/>
      <c r="H244" s="412"/>
      <c r="I244" s="412"/>
      <c r="J244" s="412"/>
      <c r="K244" s="412"/>
      <c r="L244" s="412"/>
      <c r="M244" s="412"/>
      <c r="N244" s="412"/>
      <c r="O244" s="412"/>
      <c r="P244" s="412"/>
      <c r="Q244" s="412"/>
      <c r="R244" s="412"/>
      <c r="S244" s="412"/>
      <c r="T244" s="412"/>
      <c r="U244" s="412"/>
      <c r="V244" s="412"/>
      <c r="W244" s="412"/>
      <c r="X244" s="412"/>
      <c r="Y244" s="412"/>
      <c r="Z244" s="412"/>
      <c r="AA244" s="412"/>
      <c r="AB244" s="412"/>
      <c r="AC244" s="412"/>
      <c r="AD244" s="412"/>
      <c r="AE244" s="412"/>
      <c r="AF244" s="412"/>
      <c r="AG244" s="412"/>
      <c r="AH244" s="412"/>
      <c r="AI244" s="412"/>
      <c r="AJ244" s="412"/>
      <c r="AK244" s="412"/>
      <c r="AL244" s="412"/>
      <c r="AM244" s="412"/>
      <c r="AN244" s="412"/>
      <c r="AO244" s="412"/>
      <c r="AP244" s="412"/>
      <c r="AQ244" s="412"/>
      <c r="AR244" s="412"/>
      <c r="AS244" s="412"/>
      <c r="AT244" s="412"/>
      <c r="AU244" s="412"/>
      <c r="AV244" s="412"/>
      <c r="AW244" s="412"/>
      <c r="AX244" s="412"/>
      <c r="AY244" s="412"/>
      <c r="AZ244" s="412"/>
      <c r="BA244" s="412"/>
      <c r="BB244" s="412"/>
      <c r="BC244" s="412"/>
      <c r="BD244" s="428"/>
      <c r="BE244" s="428"/>
      <c r="BF244" s="428"/>
      <c r="BG244" s="428"/>
      <c r="BH244" s="428"/>
      <c r="BI244" s="428"/>
      <c r="BJ244" s="428"/>
      <c r="BK244" s="428"/>
      <c r="BL244" s="428"/>
      <c r="BM244" s="428"/>
      <c r="BN244" s="428"/>
      <c r="BO244" s="428"/>
      <c r="BP244" s="428"/>
      <c r="BQ244" s="428"/>
      <c r="BR244" s="428"/>
      <c r="BS244" s="428"/>
      <c r="BT244" s="414"/>
      <c r="BU244" s="414"/>
      <c r="BV244" s="414"/>
      <c r="BW244" s="414"/>
      <c r="BX244" s="414"/>
      <c r="BY244" s="414"/>
      <c r="BZ244" s="414"/>
      <c r="CA244" s="414"/>
      <c r="CB244" s="414"/>
      <c r="CC244" s="414"/>
      <c r="CD244" s="414"/>
      <c r="CE244" s="414"/>
      <c r="CF244" s="414"/>
      <c r="CG244" s="414"/>
      <c r="CH244" s="414"/>
      <c r="CI244" s="414"/>
      <c r="CJ244" s="414"/>
      <c r="CK244" s="414"/>
      <c r="CL244" s="414"/>
      <c r="CM244" s="414"/>
      <c r="CN244" s="414"/>
      <c r="CO244" s="414"/>
      <c r="CP244" s="414"/>
      <c r="CQ244" s="414"/>
      <c r="CR244" s="414"/>
      <c r="CS244" s="414"/>
      <c r="CT244" s="414"/>
      <c r="CU244" s="414"/>
      <c r="CV244" s="414"/>
      <c r="CW244" s="414"/>
      <c r="CX244" s="414"/>
      <c r="CY244" s="414"/>
      <c r="CZ244" s="414"/>
      <c r="DA244" s="414"/>
    </row>
    <row r="245" spans="1:105" ht="14.25" customHeight="1" x14ac:dyDescent="0.25">
      <c r="A245" s="413">
        <v>3</v>
      </c>
      <c r="B245" s="413"/>
      <c r="C245" s="413"/>
      <c r="D245" s="413"/>
      <c r="E245" s="413"/>
      <c r="F245" s="413"/>
      <c r="G245" s="413"/>
      <c r="H245" s="412"/>
      <c r="I245" s="412"/>
      <c r="J245" s="412"/>
      <c r="K245" s="412"/>
      <c r="L245" s="412"/>
      <c r="M245" s="412"/>
      <c r="N245" s="412"/>
      <c r="O245" s="412"/>
      <c r="P245" s="412"/>
      <c r="Q245" s="412"/>
      <c r="R245" s="412"/>
      <c r="S245" s="412"/>
      <c r="T245" s="412"/>
      <c r="U245" s="412"/>
      <c r="V245" s="412"/>
      <c r="W245" s="412"/>
      <c r="X245" s="412"/>
      <c r="Y245" s="412"/>
      <c r="Z245" s="412"/>
      <c r="AA245" s="412"/>
      <c r="AB245" s="412"/>
      <c r="AC245" s="412"/>
      <c r="AD245" s="412"/>
      <c r="AE245" s="412"/>
      <c r="AF245" s="412"/>
      <c r="AG245" s="412"/>
      <c r="AH245" s="412"/>
      <c r="AI245" s="412"/>
      <c r="AJ245" s="412"/>
      <c r="AK245" s="412"/>
      <c r="AL245" s="412"/>
      <c r="AM245" s="412"/>
      <c r="AN245" s="412"/>
      <c r="AO245" s="412"/>
      <c r="AP245" s="412"/>
      <c r="AQ245" s="412"/>
      <c r="AR245" s="412"/>
      <c r="AS245" s="412"/>
      <c r="AT245" s="412"/>
      <c r="AU245" s="412"/>
      <c r="AV245" s="412"/>
      <c r="AW245" s="412"/>
      <c r="AX245" s="412"/>
      <c r="AY245" s="412"/>
      <c r="AZ245" s="412"/>
      <c r="BA245" s="412"/>
      <c r="BB245" s="412"/>
      <c r="BC245" s="412"/>
      <c r="BD245" s="428"/>
      <c r="BE245" s="428"/>
      <c r="BF245" s="428"/>
      <c r="BG245" s="428"/>
      <c r="BH245" s="428"/>
      <c r="BI245" s="428"/>
      <c r="BJ245" s="428"/>
      <c r="BK245" s="428"/>
      <c r="BL245" s="428"/>
      <c r="BM245" s="428"/>
      <c r="BN245" s="428"/>
      <c r="BO245" s="428"/>
      <c r="BP245" s="428"/>
      <c r="BQ245" s="428"/>
      <c r="BR245" s="428"/>
      <c r="BS245" s="428"/>
      <c r="BT245" s="414"/>
      <c r="BU245" s="414"/>
      <c r="BV245" s="414"/>
      <c r="BW245" s="414"/>
      <c r="BX245" s="414"/>
      <c r="BY245" s="414"/>
      <c r="BZ245" s="414"/>
      <c r="CA245" s="414"/>
      <c r="CB245" s="414"/>
      <c r="CC245" s="414"/>
      <c r="CD245" s="414"/>
      <c r="CE245" s="414"/>
      <c r="CF245" s="414"/>
      <c r="CG245" s="414"/>
      <c r="CH245" s="414"/>
      <c r="CI245" s="414"/>
      <c r="CJ245" s="414"/>
      <c r="CK245" s="414"/>
      <c r="CL245" s="414"/>
      <c r="CM245" s="414"/>
      <c r="CN245" s="414"/>
      <c r="CO245" s="414"/>
      <c r="CP245" s="414"/>
      <c r="CQ245" s="414"/>
      <c r="CR245" s="414"/>
      <c r="CS245" s="414"/>
      <c r="CT245" s="414"/>
      <c r="CU245" s="414"/>
      <c r="CV245" s="414"/>
      <c r="CW245" s="414"/>
      <c r="CX245" s="414"/>
      <c r="CY245" s="414"/>
      <c r="CZ245" s="414"/>
      <c r="DA245" s="414"/>
    </row>
    <row r="246" spans="1:105" s="56" customFormat="1" ht="14.25" customHeight="1" x14ac:dyDescent="0.2">
      <c r="A246" s="413">
        <v>4</v>
      </c>
      <c r="B246" s="413"/>
      <c r="C246" s="413"/>
      <c r="D246" s="413"/>
      <c r="E246" s="413"/>
      <c r="F246" s="413"/>
      <c r="G246" s="413"/>
      <c r="H246" s="412"/>
      <c r="I246" s="412"/>
      <c r="J246" s="412"/>
      <c r="K246" s="412"/>
      <c r="L246" s="412"/>
      <c r="M246" s="412"/>
      <c r="N246" s="412"/>
      <c r="O246" s="412"/>
      <c r="P246" s="412"/>
      <c r="Q246" s="412"/>
      <c r="R246" s="412"/>
      <c r="S246" s="412"/>
      <c r="T246" s="412"/>
      <c r="U246" s="412"/>
      <c r="V246" s="412"/>
      <c r="W246" s="412"/>
      <c r="X246" s="412"/>
      <c r="Y246" s="412"/>
      <c r="Z246" s="412"/>
      <c r="AA246" s="412"/>
      <c r="AB246" s="412"/>
      <c r="AC246" s="412"/>
      <c r="AD246" s="412"/>
      <c r="AE246" s="412"/>
      <c r="AF246" s="412"/>
      <c r="AG246" s="412"/>
      <c r="AH246" s="412"/>
      <c r="AI246" s="412"/>
      <c r="AJ246" s="412"/>
      <c r="AK246" s="412"/>
      <c r="AL246" s="412"/>
      <c r="AM246" s="412"/>
      <c r="AN246" s="412"/>
      <c r="AO246" s="412"/>
      <c r="AP246" s="412"/>
      <c r="AQ246" s="412"/>
      <c r="AR246" s="412"/>
      <c r="AS246" s="412"/>
      <c r="AT246" s="412"/>
      <c r="AU246" s="412"/>
      <c r="AV246" s="412"/>
      <c r="AW246" s="412"/>
      <c r="AX246" s="412"/>
      <c r="AY246" s="412"/>
      <c r="AZ246" s="412"/>
      <c r="BA246" s="412"/>
      <c r="BB246" s="412"/>
      <c r="BC246" s="412"/>
      <c r="BD246" s="423"/>
      <c r="BE246" s="423"/>
      <c r="BF246" s="423"/>
      <c r="BG246" s="423"/>
      <c r="BH246" s="423"/>
      <c r="BI246" s="423"/>
      <c r="BJ246" s="423"/>
      <c r="BK246" s="423"/>
      <c r="BL246" s="423"/>
      <c r="BM246" s="423"/>
      <c r="BN246" s="423"/>
      <c r="BO246" s="423"/>
      <c r="BP246" s="423"/>
      <c r="BQ246" s="423"/>
      <c r="BR246" s="423"/>
      <c r="BS246" s="423"/>
      <c r="BT246" s="414"/>
      <c r="BU246" s="414"/>
      <c r="BV246" s="414"/>
      <c r="BW246" s="414"/>
      <c r="BX246" s="414"/>
      <c r="BY246" s="414"/>
      <c r="BZ246" s="414"/>
      <c r="CA246" s="414"/>
      <c r="CB246" s="414"/>
      <c r="CC246" s="414"/>
      <c r="CD246" s="414"/>
      <c r="CE246" s="414"/>
      <c r="CF246" s="414"/>
      <c r="CG246" s="414"/>
      <c r="CH246" s="414"/>
      <c r="CI246" s="414"/>
      <c r="CJ246" s="414"/>
      <c r="CK246" s="414"/>
      <c r="CL246" s="414"/>
      <c r="CM246" s="414"/>
      <c r="CN246" s="414"/>
      <c r="CO246" s="414"/>
      <c r="CP246" s="414"/>
      <c r="CQ246" s="414"/>
      <c r="CR246" s="414"/>
      <c r="CS246" s="414"/>
      <c r="CT246" s="414"/>
      <c r="CU246" s="414"/>
      <c r="CV246" s="414"/>
      <c r="CW246" s="414"/>
      <c r="CX246" s="414"/>
      <c r="CY246" s="414"/>
      <c r="CZ246" s="414"/>
      <c r="DA246" s="414"/>
    </row>
    <row r="247" spans="1:105" ht="15" customHeight="1" x14ac:dyDescent="0.25">
      <c r="A247" s="424"/>
      <c r="B247" s="424"/>
      <c r="C247" s="424"/>
      <c r="D247" s="424"/>
      <c r="E247" s="424"/>
      <c r="F247" s="424"/>
      <c r="G247" s="424"/>
      <c r="H247" s="425" t="s">
        <v>7</v>
      </c>
      <c r="I247" s="425"/>
      <c r="J247" s="425"/>
      <c r="K247" s="425"/>
      <c r="L247" s="425"/>
      <c r="M247" s="425"/>
      <c r="N247" s="425"/>
      <c r="O247" s="425"/>
      <c r="P247" s="425"/>
      <c r="Q247" s="425"/>
      <c r="R247" s="425"/>
      <c r="S247" s="425"/>
      <c r="T247" s="425"/>
      <c r="U247" s="425"/>
      <c r="V247" s="425"/>
      <c r="W247" s="425"/>
      <c r="X247" s="425"/>
      <c r="Y247" s="425"/>
      <c r="Z247" s="425"/>
      <c r="AA247" s="425"/>
      <c r="AB247" s="425"/>
      <c r="AC247" s="425"/>
      <c r="AD247" s="425"/>
      <c r="AE247" s="425"/>
      <c r="AF247" s="425"/>
      <c r="AG247" s="425"/>
      <c r="AH247" s="425"/>
      <c r="AI247" s="425"/>
      <c r="AJ247" s="425"/>
      <c r="AK247" s="425"/>
      <c r="AL247" s="425"/>
      <c r="AM247" s="425"/>
      <c r="AN247" s="425"/>
      <c r="AO247" s="425"/>
      <c r="AP247" s="425"/>
      <c r="AQ247" s="425"/>
      <c r="AR247" s="425"/>
      <c r="AS247" s="425"/>
      <c r="AT247" s="425"/>
      <c r="AU247" s="425"/>
      <c r="AV247" s="425"/>
      <c r="AW247" s="425"/>
      <c r="AX247" s="425"/>
      <c r="AY247" s="425"/>
      <c r="AZ247" s="425"/>
      <c r="BA247" s="425"/>
      <c r="BB247" s="425"/>
      <c r="BC247" s="426"/>
      <c r="BD247" s="413"/>
      <c r="BE247" s="413"/>
      <c r="BF247" s="413"/>
      <c r="BG247" s="413"/>
      <c r="BH247" s="413"/>
      <c r="BI247" s="413"/>
      <c r="BJ247" s="413"/>
      <c r="BK247" s="413"/>
      <c r="BL247" s="413"/>
      <c r="BM247" s="413"/>
      <c r="BN247" s="413"/>
      <c r="BO247" s="413"/>
      <c r="BP247" s="413"/>
      <c r="BQ247" s="413"/>
      <c r="BR247" s="413"/>
      <c r="BS247" s="413"/>
      <c r="BT247" s="413" t="s">
        <v>8</v>
      </c>
      <c r="BU247" s="413"/>
      <c r="BV247" s="413"/>
      <c r="BW247" s="413"/>
      <c r="BX247" s="413"/>
      <c r="BY247" s="413"/>
      <c r="BZ247" s="413"/>
      <c r="CA247" s="413"/>
      <c r="CB247" s="413"/>
      <c r="CC247" s="413"/>
      <c r="CD247" s="413"/>
      <c r="CE247" s="413"/>
      <c r="CF247" s="413"/>
      <c r="CG247" s="413"/>
      <c r="CH247" s="413"/>
      <c r="CI247" s="413"/>
      <c r="CJ247" s="427"/>
      <c r="CK247" s="427"/>
      <c r="CL247" s="427"/>
      <c r="CM247" s="427"/>
      <c r="CN247" s="427"/>
      <c r="CO247" s="427"/>
      <c r="CP247" s="427"/>
      <c r="CQ247" s="427"/>
      <c r="CR247" s="427"/>
      <c r="CS247" s="427"/>
      <c r="CT247" s="427"/>
      <c r="CU247" s="427"/>
      <c r="CV247" s="427"/>
      <c r="CW247" s="427"/>
      <c r="CX247" s="427"/>
      <c r="CY247" s="427"/>
      <c r="CZ247" s="427"/>
      <c r="DA247" s="427"/>
    </row>
    <row r="248" spans="1:105" s="57" customFormat="1" ht="17.25" customHeight="1" x14ac:dyDescent="0.25">
      <c r="A248" s="55"/>
      <c r="B248" s="55"/>
      <c r="C248" s="55"/>
      <c r="D248" s="55"/>
      <c r="E248" s="55"/>
      <c r="F248" s="55"/>
      <c r="G248" s="55"/>
      <c r="H248" s="55"/>
      <c r="I248" s="55"/>
      <c r="J248" s="55"/>
      <c r="K248" s="55"/>
      <c r="L248" s="55"/>
      <c r="M248" s="55"/>
      <c r="N248" s="55"/>
      <c r="O248" s="55"/>
      <c r="P248" s="55"/>
      <c r="Q248" s="55"/>
      <c r="R248" s="55"/>
      <c r="S248" s="55"/>
      <c r="T248" s="55"/>
      <c r="U248" s="55"/>
      <c r="V248" s="55"/>
      <c r="W248" s="55"/>
      <c r="X248" s="55"/>
      <c r="Y248" s="55"/>
      <c r="Z248" s="55"/>
      <c r="AA248" s="55"/>
      <c r="AB248" s="55"/>
      <c r="AC248" s="55"/>
      <c r="AD248" s="55"/>
      <c r="AE248" s="55"/>
      <c r="AF248" s="55"/>
      <c r="AG248" s="55"/>
      <c r="AH248" s="55"/>
      <c r="AI248" s="55"/>
      <c r="AJ248" s="55"/>
      <c r="AK248" s="55"/>
      <c r="AL248" s="55"/>
      <c r="AM248" s="55"/>
      <c r="AN248" s="55"/>
      <c r="AO248" s="55"/>
      <c r="AP248" s="55"/>
      <c r="AQ248" s="55"/>
      <c r="AR248" s="55"/>
      <c r="AS248" s="55"/>
      <c r="AT248" s="55"/>
      <c r="AU248" s="55"/>
      <c r="AV248" s="55"/>
      <c r="AW248" s="55"/>
      <c r="AX248" s="55"/>
      <c r="AY248" s="55"/>
      <c r="AZ248" s="55"/>
      <c r="BA248" s="55"/>
      <c r="BB248" s="55"/>
      <c r="BC248" s="55"/>
      <c r="BD248" s="55"/>
      <c r="BE248" s="55"/>
      <c r="BF248" s="55"/>
      <c r="BG248" s="55"/>
      <c r="BH248" s="55"/>
      <c r="BI248" s="55"/>
      <c r="BJ248" s="55"/>
      <c r="BK248" s="55"/>
      <c r="BL248" s="55"/>
      <c r="BM248" s="55"/>
      <c r="BN248" s="55"/>
      <c r="BO248" s="55"/>
      <c r="BP248" s="55"/>
      <c r="BQ248" s="55"/>
      <c r="BR248" s="55"/>
      <c r="BS248" s="55"/>
      <c r="BT248" s="55"/>
      <c r="BU248" s="55"/>
      <c r="BV248" s="55"/>
      <c r="BW248" s="55"/>
      <c r="BX248" s="55"/>
      <c r="BY248" s="55"/>
      <c r="BZ248" s="55"/>
      <c r="CA248" s="55"/>
      <c r="CB248" s="55"/>
      <c r="CC248" s="55"/>
      <c r="CD248" s="55"/>
      <c r="CE248" s="55"/>
      <c r="CF248" s="55"/>
      <c r="CG248" s="55"/>
      <c r="CH248" s="55"/>
      <c r="CI248" s="55"/>
      <c r="CJ248" s="55"/>
      <c r="CK248" s="55"/>
      <c r="CL248" s="55"/>
      <c r="CM248" s="55"/>
      <c r="CN248" s="55"/>
      <c r="CO248" s="55"/>
      <c r="CP248" s="55"/>
      <c r="CQ248" s="55"/>
      <c r="CR248" s="55"/>
      <c r="CS248" s="55"/>
      <c r="CT248" s="55"/>
      <c r="CU248" s="55"/>
      <c r="CV248" s="55"/>
      <c r="CW248" s="55"/>
      <c r="CX248" s="55"/>
      <c r="CY248" s="55"/>
      <c r="CZ248" s="55"/>
      <c r="DA248" s="55"/>
    </row>
    <row r="249" spans="1:105" s="58" customFormat="1" ht="3" customHeight="1" x14ac:dyDescent="0.25">
      <c r="A249" s="55"/>
      <c r="B249" s="55"/>
      <c r="C249" s="55"/>
      <c r="D249" s="55"/>
      <c r="E249" s="55"/>
      <c r="F249" s="55"/>
      <c r="G249" s="55"/>
      <c r="H249" s="55"/>
      <c r="I249" s="55"/>
      <c r="J249" s="55"/>
      <c r="K249" s="55"/>
      <c r="L249" s="55"/>
      <c r="M249" s="55"/>
      <c r="N249" s="55"/>
      <c r="O249" s="55"/>
      <c r="P249" s="55"/>
      <c r="Q249" s="55"/>
      <c r="R249" s="55"/>
      <c r="S249" s="55"/>
      <c r="T249" s="55"/>
      <c r="U249" s="55"/>
      <c r="V249" s="55"/>
      <c r="W249" s="55"/>
      <c r="X249" s="55"/>
      <c r="Y249" s="55"/>
      <c r="Z249" s="55"/>
      <c r="AA249" s="55"/>
      <c r="AB249" s="55"/>
      <c r="AC249" s="55"/>
      <c r="AD249" s="55"/>
      <c r="AE249" s="55"/>
      <c r="AF249" s="55"/>
      <c r="AG249" s="55"/>
      <c r="AH249" s="55"/>
      <c r="AI249" s="55"/>
      <c r="AJ249" s="55"/>
      <c r="AK249" s="55"/>
      <c r="AL249" s="55"/>
      <c r="AM249" s="55"/>
      <c r="AN249" s="55"/>
      <c r="AO249" s="55"/>
      <c r="AP249" s="55"/>
      <c r="AQ249" s="55"/>
      <c r="AR249" s="55"/>
      <c r="AS249" s="55"/>
      <c r="AT249" s="55"/>
      <c r="AU249" s="55"/>
      <c r="AV249" s="55"/>
      <c r="AW249" s="55"/>
      <c r="AX249" s="55"/>
      <c r="AY249" s="55"/>
      <c r="AZ249" s="55"/>
      <c r="BA249" s="55"/>
      <c r="BB249" s="55"/>
      <c r="BC249" s="55"/>
      <c r="BD249" s="55"/>
      <c r="BE249" s="55"/>
      <c r="BF249" s="55"/>
      <c r="BG249" s="55"/>
      <c r="BH249" s="55"/>
      <c r="BI249" s="55"/>
      <c r="BJ249" s="55"/>
      <c r="BK249" s="55"/>
      <c r="BL249" s="55"/>
      <c r="BM249" s="55"/>
      <c r="BN249" s="55"/>
      <c r="BO249" s="55"/>
      <c r="BP249" s="55"/>
      <c r="BQ249" s="55"/>
      <c r="BR249" s="55"/>
      <c r="BS249" s="55"/>
      <c r="BT249" s="55"/>
      <c r="BU249" s="55"/>
      <c r="BV249" s="55"/>
      <c r="BW249" s="55"/>
      <c r="BX249" s="55"/>
      <c r="BY249" s="55"/>
      <c r="BZ249" s="55"/>
      <c r="CA249" s="55"/>
      <c r="CB249" s="55"/>
      <c r="CC249" s="55"/>
      <c r="CD249" s="55"/>
      <c r="CE249" s="55"/>
      <c r="CF249" s="55"/>
      <c r="CG249" s="55"/>
      <c r="CH249" s="55"/>
      <c r="CI249" s="55"/>
      <c r="CJ249" s="55"/>
      <c r="CK249" s="55"/>
      <c r="CL249" s="55"/>
      <c r="CM249" s="55"/>
      <c r="CN249" s="55"/>
      <c r="CO249" s="55"/>
      <c r="CP249" s="55"/>
      <c r="CQ249" s="55"/>
      <c r="CR249" s="55"/>
      <c r="CS249" s="55"/>
      <c r="CT249" s="55"/>
      <c r="CU249" s="55"/>
      <c r="CV249" s="55"/>
      <c r="CW249" s="55"/>
      <c r="CX249" s="55"/>
      <c r="CY249" s="55"/>
      <c r="CZ249" s="55"/>
      <c r="DA249" s="55"/>
    </row>
    <row r="250" spans="1:105" s="59" customFormat="1" ht="15" customHeight="1" x14ac:dyDescent="0.25">
      <c r="A250" s="55"/>
      <c r="B250" s="55"/>
      <c r="C250" s="519" t="s">
        <v>132</v>
      </c>
      <c r="D250" s="519"/>
      <c r="E250" s="519"/>
      <c r="F250" s="519"/>
      <c r="G250" s="519"/>
      <c r="H250" s="519"/>
      <c r="I250" s="519"/>
      <c r="J250" s="519"/>
      <c r="K250" s="519"/>
      <c r="L250" s="519"/>
      <c r="M250" s="519"/>
      <c r="N250" s="519"/>
      <c r="O250" s="519"/>
      <c r="P250" s="519"/>
      <c r="Q250" s="519"/>
      <c r="R250" s="519"/>
      <c r="S250" s="60"/>
      <c r="T250" s="520"/>
      <c r="U250" s="520"/>
      <c r="V250" s="520"/>
      <c r="W250" s="520"/>
      <c r="X250" s="520"/>
      <c r="Y250" s="520"/>
      <c r="Z250" s="520"/>
      <c r="AA250" s="520"/>
      <c r="AB250" s="520"/>
      <c r="AC250" s="60"/>
      <c r="AD250" s="60"/>
      <c r="AE250" s="60"/>
      <c r="AF250" s="60"/>
      <c r="AG250" s="60"/>
      <c r="AH250" s="60"/>
      <c r="AI250" s="60"/>
      <c r="AJ250" s="60"/>
      <c r="AK250" s="60"/>
      <c r="AL250" s="60"/>
      <c r="AM250" s="60"/>
      <c r="AN250" s="520" t="s">
        <v>676</v>
      </c>
      <c r="AO250" s="520"/>
      <c r="AP250" s="520"/>
      <c r="AQ250" s="520"/>
      <c r="AR250" s="520"/>
      <c r="AS250" s="520"/>
      <c r="AT250" s="520"/>
      <c r="AU250" s="520"/>
      <c r="AV250" s="520"/>
      <c r="AW250" s="520"/>
      <c r="AX250" s="520"/>
      <c r="AY250" s="520"/>
      <c r="AZ250" s="520"/>
      <c r="BA250" s="520"/>
      <c r="BB250" s="520"/>
      <c r="BC250" s="520"/>
      <c r="BD250" s="520"/>
      <c r="BE250" s="520"/>
      <c r="BF250" s="520"/>
      <c r="BG250" s="520"/>
      <c r="BH250" s="520"/>
      <c r="BI250" s="520"/>
      <c r="BJ250" s="520"/>
      <c r="BK250" s="520"/>
      <c r="BL250" s="55"/>
      <c r="BM250" s="55"/>
      <c r="BN250" s="55"/>
      <c r="BO250" s="55"/>
      <c r="BP250" s="55"/>
      <c r="BQ250" s="55"/>
      <c r="BR250" s="55"/>
      <c r="BS250" s="55"/>
      <c r="BT250" s="55"/>
      <c r="BU250" s="55"/>
      <c r="BV250" s="55"/>
      <c r="BW250" s="55"/>
      <c r="BX250" s="55"/>
      <c r="BY250" s="55"/>
      <c r="BZ250" s="55"/>
      <c r="CA250" s="55"/>
      <c r="CB250" s="55"/>
      <c r="CC250" s="55"/>
      <c r="CD250" s="55"/>
      <c r="CE250" s="55"/>
      <c r="CF250" s="55"/>
      <c r="CG250" s="55"/>
      <c r="CH250" s="55"/>
      <c r="CI250" s="55"/>
      <c r="CJ250" s="55"/>
      <c r="CK250" s="55"/>
      <c r="CL250" s="55"/>
      <c r="CM250" s="55"/>
      <c r="CN250" s="55"/>
      <c r="CO250" s="55"/>
      <c r="CP250" s="55"/>
      <c r="CQ250" s="55"/>
      <c r="CR250" s="55"/>
      <c r="CS250" s="55"/>
      <c r="CT250" s="55"/>
      <c r="CU250" s="55"/>
      <c r="CV250" s="55"/>
      <c r="CW250" s="55"/>
      <c r="CX250" s="55"/>
      <c r="CY250" s="55"/>
      <c r="CZ250" s="55"/>
      <c r="DA250" s="55"/>
    </row>
    <row r="251" spans="1:105" s="59" customFormat="1" ht="15" customHeight="1" x14ac:dyDescent="0.25">
      <c r="A251" s="55"/>
      <c r="B251" s="55"/>
      <c r="C251" s="60"/>
      <c r="D251" s="60"/>
      <c r="E251" s="60"/>
      <c r="F251" s="60"/>
      <c r="G251" s="60"/>
      <c r="H251" s="60"/>
      <c r="I251" s="60"/>
      <c r="J251" s="60"/>
      <c r="K251" s="60"/>
      <c r="L251" s="60"/>
      <c r="M251" s="60"/>
      <c r="N251" s="60"/>
      <c r="O251" s="60"/>
      <c r="P251" s="60"/>
      <c r="Q251" s="60"/>
      <c r="R251" s="60"/>
      <c r="S251" s="60"/>
      <c r="T251" s="542" t="s">
        <v>133</v>
      </c>
      <c r="U251" s="542"/>
      <c r="V251" s="542"/>
      <c r="W251" s="542"/>
      <c r="X251" s="542"/>
      <c r="Y251" s="542"/>
      <c r="Z251" s="542"/>
      <c r="AA251" s="542"/>
      <c r="AB251" s="542"/>
      <c r="AC251" s="60"/>
      <c r="AD251" s="60"/>
      <c r="AE251" s="60"/>
      <c r="AF251" s="60"/>
      <c r="AG251" s="60"/>
      <c r="AH251" s="60"/>
      <c r="AI251" s="60"/>
      <c r="AJ251" s="60"/>
      <c r="AK251" s="60"/>
      <c r="AL251" s="60"/>
      <c r="AM251" s="60"/>
      <c r="AN251" s="542" t="s">
        <v>134</v>
      </c>
      <c r="AO251" s="542"/>
      <c r="AP251" s="542"/>
      <c r="AQ251" s="542"/>
      <c r="AR251" s="542"/>
      <c r="AS251" s="542"/>
      <c r="AT251" s="542"/>
      <c r="AU251" s="542"/>
      <c r="AV251" s="542"/>
      <c r="AW251" s="542"/>
      <c r="AX251" s="542"/>
      <c r="AY251" s="542"/>
      <c r="AZ251" s="542"/>
      <c r="BA251" s="542"/>
      <c r="BB251" s="542"/>
      <c r="BC251" s="542"/>
      <c r="BD251" s="542"/>
      <c r="BE251" s="542"/>
      <c r="BF251" s="542"/>
      <c r="BG251" s="542"/>
      <c r="BH251" s="542"/>
      <c r="BI251" s="542"/>
      <c r="BJ251" s="542"/>
      <c r="BK251" s="542"/>
      <c r="BL251" s="55"/>
      <c r="BM251" s="55"/>
      <c r="BN251" s="55"/>
      <c r="BO251" s="55"/>
      <c r="BP251" s="55"/>
      <c r="BQ251" s="55"/>
      <c r="BR251" s="55"/>
      <c r="BS251" s="55"/>
      <c r="BT251" s="55"/>
      <c r="BU251" s="55"/>
      <c r="BV251" s="55"/>
      <c r="BW251" s="55"/>
      <c r="BX251" s="55"/>
      <c r="BY251" s="55"/>
      <c r="BZ251" s="55"/>
      <c r="CA251" s="55"/>
      <c r="CB251" s="55"/>
      <c r="CC251" s="55"/>
      <c r="CD251" s="55"/>
      <c r="CE251" s="55"/>
      <c r="CF251" s="55"/>
      <c r="CG251" s="55"/>
      <c r="CH251" s="55"/>
      <c r="CI251" s="55"/>
      <c r="CJ251" s="55"/>
      <c r="CK251" s="55"/>
      <c r="CL251" s="55"/>
      <c r="CM251" s="55"/>
      <c r="CN251" s="55"/>
      <c r="CO251" s="55"/>
      <c r="CP251" s="55"/>
      <c r="CQ251" s="55"/>
      <c r="CR251" s="55"/>
      <c r="CS251" s="55"/>
      <c r="CT251" s="55"/>
      <c r="CU251" s="55"/>
      <c r="CV251" s="55"/>
      <c r="CW251" s="55"/>
      <c r="CX251" s="55"/>
      <c r="CY251" s="55"/>
      <c r="CZ251" s="55"/>
      <c r="DA251" s="55"/>
    </row>
    <row r="252" spans="1:105" s="59" customFormat="1" ht="15" customHeight="1" x14ac:dyDescent="0.25">
      <c r="A252" s="55"/>
      <c r="B252" s="55"/>
      <c r="C252" s="541" t="s">
        <v>701</v>
      </c>
      <c r="D252" s="541"/>
      <c r="E252" s="541"/>
      <c r="F252" s="541"/>
      <c r="G252" s="541"/>
      <c r="H252" s="541"/>
      <c r="I252" s="541"/>
      <c r="J252" s="541"/>
      <c r="K252" s="541"/>
      <c r="L252" s="541"/>
      <c r="M252" s="541"/>
      <c r="N252" s="541"/>
      <c r="O252" s="541"/>
      <c r="P252" s="541"/>
      <c r="Q252" s="541"/>
      <c r="R252" s="541"/>
      <c r="S252" s="60"/>
      <c r="T252" s="520"/>
      <c r="U252" s="520"/>
      <c r="V252" s="520"/>
      <c r="W252" s="520"/>
      <c r="X252" s="520"/>
      <c r="Y252" s="520"/>
      <c r="Z252" s="520"/>
      <c r="AA252" s="520"/>
      <c r="AB252" s="520"/>
      <c r="AC252" s="60"/>
      <c r="AD252" s="60"/>
      <c r="AE252" s="60"/>
      <c r="AF252" s="60"/>
      <c r="AG252" s="60"/>
      <c r="AH252" s="60"/>
      <c r="AI252" s="60"/>
      <c r="AJ252" s="60"/>
      <c r="AK252" s="60"/>
      <c r="AL252" s="60"/>
      <c r="AM252" s="60"/>
      <c r="AN252" s="520" t="s">
        <v>771</v>
      </c>
      <c r="AO252" s="520"/>
      <c r="AP252" s="520"/>
      <c r="AQ252" s="520"/>
      <c r="AR252" s="520"/>
      <c r="AS252" s="520"/>
      <c r="AT252" s="520"/>
      <c r="AU252" s="520"/>
      <c r="AV252" s="520"/>
      <c r="AW252" s="520"/>
      <c r="AX252" s="520"/>
      <c r="AY252" s="520"/>
      <c r="AZ252" s="520"/>
      <c r="BA252" s="520"/>
      <c r="BB252" s="520"/>
      <c r="BC252" s="520"/>
      <c r="BD252" s="520"/>
      <c r="BE252" s="520"/>
      <c r="BF252" s="520"/>
      <c r="BG252" s="520"/>
      <c r="BH252" s="520"/>
      <c r="BI252" s="520"/>
      <c r="BJ252" s="520"/>
      <c r="BK252" s="520"/>
      <c r="BL252" s="55"/>
      <c r="BM252" s="55"/>
      <c r="BN252" s="55"/>
      <c r="BO252" s="55"/>
      <c r="BP252" s="55"/>
      <c r="BQ252" s="55"/>
      <c r="BR252" s="55"/>
      <c r="BS252" s="55"/>
      <c r="BT252" s="55"/>
      <c r="BU252" s="55"/>
      <c r="BV252" s="55"/>
      <c r="BW252" s="55"/>
      <c r="BX252" s="55"/>
      <c r="BY252" s="55"/>
      <c r="BZ252" s="55"/>
      <c r="CA252" s="55"/>
      <c r="CB252" s="55"/>
      <c r="CC252" s="55"/>
      <c r="CD252" s="55"/>
      <c r="CE252" s="55"/>
      <c r="CF252" s="55"/>
      <c r="CG252" s="55"/>
      <c r="CH252" s="55"/>
      <c r="CI252" s="55"/>
      <c r="CJ252" s="55"/>
      <c r="CK252" s="55"/>
      <c r="CL252" s="55"/>
      <c r="CM252" s="55"/>
      <c r="CN252" s="55"/>
      <c r="CO252" s="55"/>
      <c r="CP252" s="55"/>
      <c r="CQ252" s="55"/>
      <c r="CR252" s="55"/>
      <c r="CS252" s="55"/>
      <c r="CT252" s="55"/>
      <c r="CU252" s="55"/>
      <c r="CV252" s="55"/>
      <c r="CW252" s="55"/>
      <c r="CX252" s="55"/>
      <c r="CY252" s="55"/>
      <c r="CZ252" s="55"/>
      <c r="DA252" s="55"/>
    </row>
    <row r="253" spans="1:105" s="59" customFormat="1" ht="15" customHeight="1" x14ac:dyDescent="0.25">
      <c r="A253" s="55"/>
      <c r="B253" s="55"/>
      <c r="C253" s="60"/>
      <c r="D253" s="60"/>
      <c r="E253" s="60"/>
      <c r="F253" s="60"/>
      <c r="G253" s="60"/>
      <c r="H253" s="60"/>
      <c r="I253" s="60"/>
      <c r="J253" s="60"/>
      <c r="K253" s="60"/>
      <c r="L253" s="60"/>
      <c r="M253" s="60"/>
      <c r="N253" s="60"/>
      <c r="O253" s="60"/>
      <c r="P253" s="60"/>
      <c r="Q253" s="60"/>
      <c r="R253" s="60"/>
      <c r="S253" s="60"/>
      <c r="T253" s="540" t="s">
        <v>133</v>
      </c>
      <c r="U253" s="540"/>
      <c r="V253" s="540"/>
      <c r="W253" s="540"/>
      <c r="X253" s="540"/>
      <c r="Y253" s="540"/>
      <c r="Z253" s="540"/>
      <c r="AA253" s="540"/>
      <c r="AB253" s="540"/>
      <c r="AC253" s="70"/>
      <c r="AD253" s="70"/>
      <c r="AE253" s="70"/>
      <c r="AF253" s="70"/>
      <c r="AG253" s="70"/>
      <c r="AH253" s="70"/>
      <c r="AI253" s="70"/>
      <c r="AJ253" s="70"/>
      <c r="AK253" s="70"/>
      <c r="AL253" s="70"/>
      <c r="AM253" s="70"/>
      <c r="AN253" s="540" t="s">
        <v>134</v>
      </c>
      <c r="AO253" s="540"/>
      <c r="AP253" s="540"/>
      <c r="AQ253" s="540"/>
      <c r="AR253" s="540"/>
      <c r="AS253" s="540"/>
      <c r="AT253" s="540"/>
      <c r="AU253" s="540"/>
      <c r="AV253" s="540"/>
      <c r="AW253" s="540"/>
      <c r="AX253" s="540"/>
      <c r="AY253" s="540"/>
      <c r="AZ253" s="540"/>
      <c r="BA253" s="540"/>
      <c r="BB253" s="540"/>
      <c r="BC253" s="540"/>
      <c r="BD253" s="540"/>
      <c r="BE253" s="540"/>
      <c r="BF253" s="540"/>
      <c r="BG253" s="540"/>
      <c r="BH253" s="540"/>
      <c r="BI253" s="540"/>
      <c r="BJ253" s="540"/>
      <c r="BK253" s="540"/>
      <c r="BL253" s="55"/>
      <c r="BM253" s="55"/>
      <c r="BN253" s="55"/>
      <c r="BO253" s="55"/>
      <c r="BP253" s="55"/>
      <c r="BQ253" s="55"/>
      <c r="BR253" s="55"/>
      <c r="BS253" s="55"/>
      <c r="BT253" s="55"/>
      <c r="BU253" s="55"/>
      <c r="BV253" s="55"/>
      <c r="BW253" s="55"/>
      <c r="BX253" s="55"/>
      <c r="BY253" s="55"/>
      <c r="BZ253" s="55"/>
      <c r="CA253" s="55"/>
      <c r="CB253" s="55"/>
      <c r="CC253" s="55"/>
      <c r="CD253" s="55"/>
      <c r="CE253" s="55"/>
      <c r="CF253" s="55"/>
      <c r="CG253" s="55"/>
      <c r="CH253" s="55"/>
      <c r="CI253" s="55"/>
      <c r="CJ253" s="55"/>
      <c r="CK253" s="55"/>
      <c r="CL253" s="55"/>
      <c r="CM253" s="55"/>
      <c r="CN253" s="55"/>
      <c r="CO253" s="55"/>
      <c r="CP253" s="55"/>
      <c r="CQ253" s="55"/>
      <c r="CR253" s="55"/>
      <c r="CS253" s="55"/>
      <c r="CT253" s="55"/>
      <c r="CU253" s="55"/>
      <c r="CV253" s="55"/>
      <c r="CW253" s="55"/>
      <c r="CX253" s="55"/>
      <c r="CY253" s="55"/>
      <c r="CZ253" s="55"/>
      <c r="DA253" s="55"/>
    </row>
    <row r="254" spans="1:105" s="59" customFormat="1" ht="15" customHeight="1" x14ac:dyDescent="0.25">
      <c r="A254" s="55"/>
      <c r="B254" s="55"/>
      <c r="C254" s="55"/>
      <c r="D254" s="55"/>
      <c r="E254" s="55"/>
      <c r="F254" s="55"/>
      <c r="G254" s="55"/>
      <c r="H254" s="55"/>
      <c r="I254" s="55"/>
      <c r="J254" s="55"/>
      <c r="K254" s="55"/>
      <c r="L254" s="55"/>
      <c r="M254" s="55"/>
      <c r="N254" s="55"/>
      <c r="O254" s="55"/>
      <c r="P254" s="55"/>
      <c r="Q254" s="55"/>
      <c r="R254" s="55"/>
      <c r="S254" s="55"/>
      <c r="T254" s="55"/>
      <c r="U254" s="55"/>
      <c r="V254" s="55"/>
      <c r="W254" s="55"/>
      <c r="X254" s="55"/>
      <c r="Y254" s="55"/>
      <c r="Z254" s="55"/>
      <c r="AA254" s="55"/>
      <c r="AB254" s="55"/>
      <c r="AC254" s="55"/>
      <c r="AD254" s="55"/>
      <c r="AE254" s="55"/>
      <c r="AF254" s="55"/>
      <c r="AG254" s="55"/>
      <c r="AH254" s="55"/>
      <c r="AI254" s="55"/>
      <c r="AJ254" s="55"/>
      <c r="AK254" s="55"/>
      <c r="AL254" s="55"/>
      <c r="AM254" s="55"/>
      <c r="AN254" s="55"/>
      <c r="AO254" s="55"/>
      <c r="AP254" s="55"/>
      <c r="AQ254" s="55"/>
      <c r="AR254" s="55"/>
      <c r="AS254" s="55"/>
      <c r="AT254" s="55"/>
      <c r="AU254" s="55"/>
      <c r="AV254" s="55"/>
      <c r="AW254" s="55"/>
      <c r="AX254" s="55"/>
      <c r="AY254" s="55"/>
      <c r="AZ254" s="55"/>
      <c r="BA254" s="55"/>
      <c r="BB254" s="55"/>
      <c r="BC254" s="55"/>
      <c r="BD254" s="55"/>
      <c r="BE254" s="55"/>
      <c r="BF254" s="55"/>
      <c r="BG254" s="55"/>
      <c r="BH254" s="55"/>
      <c r="BI254" s="55"/>
      <c r="BJ254" s="55"/>
      <c r="BK254" s="55"/>
      <c r="BL254" s="55"/>
      <c r="BM254" s="55"/>
      <c r="BN254" s="55"/>
      <c r="BO254" s="55"/>
      <c r="BP254" s="55"/>
      <c r="BQ254" s="55"/>
      <c r="BR254" s="55"/>
      <c r="BS254" s="55"/>
      <c r="BT254" s="55"/>
      <c r="BU254" s="55"/>
      <c r="BV254" s="55"/>
      <c r="BW254" s="55"/>
      <c r="BX254" s="55"/>
      <c r="BY254" s="55"/>
      <c r="BZ254" s="55"/>
      <c r="CA254" s="55"/>
      <c r="CB254" s="55"/>
      <c r="CC254" s="55"/>
      <c r="CD254" s="55"/>
      <c r="CE254" s="55"/>
      <c r="CF254" s="55"/>
      <c r="CG254" s="55"/>
      <c r="CH254" s="55"/>
      <c r="CI254" s="55"/>
      <c r="CJ254" s="55"/>
      <c r="CK254" s="55"/>
      <c r="CL254" s="55"/>
      <c r="CM254" s="55"/>
      <c r="CN254" s="55"/>
      <c r="CO254" s="55"/>
      <c r="CP254" s="55"/>
      <c r="CQ254" s="55"/>
      <c r="CR254" s="55"/>
      <c r="CS254" s="55"/>
      <c r="CT254" s="55"/>
      <c r="CU254" s="55"/>
      <c r="CV254" s="55"/>
      <c r="CW254" s="55"/>
      <c r="CX254" s="55"/>
      <c r="CY254" s="55"/>
      <c r="CZ254" s="55"/>
      <c r="DA254" s="55"/>
    </row>
    <row r="255" spans="1:105" ht="14.25" customHeight="1" x14ac:dyDescent="0.25">
      <c r="D255" s="422" t="s">
        <v>677</v>
      </c>
      <c r="E255" s="422"/>
      <c r="F255" s="422"/>
      <c r="G255" s="422"/>
      <c r="H255" s="422"/>
      <c r="I255" s="422"/>
      <c r="J255" s="422"/>
      <c r="K255" s="422"/>
      <c r="L255" s="422"/>
      <c r="M255" s="422"/>
      <c r="N255" s="422"/>
      <c r="O255" s="422"/>
      <c r="P255" s="422"/>
      <c r="Q255" s="422"/>
      <c r="R255" s="422"/>
    </row>
    <row r="256" spans="1:105" s="56" customFormat="1" ht="20.25" customHeight="1" x14ac:dyDescent="0.25">
      <c r="A256" s="55"/>
      <c r="B256" s="55"/>
      <c r="C256" s="55"/>
      <c r="D256" s="55"/>
      <c r="E256" s="55"/>
      <c r="F256" s="55"/>
      <c r="G256" s="55"/>
      <c r="H256" s="55"/>
      <c r="I256" s="55"/>
      <c r="J256" s="55"/>
      <c r="K256" s="55"/>
      <c r="L256" s="55"/>
      <c r="M256" s="55"/>
      <c r="N256" s="55"/>
      <c r="O256" s="55"/>
      <c r="P256" s="55"/>
      <c r="Q256" s="55"/>
      <c r="R256" s="55"/>
      <c r="S256" s="55"/>
      <c r="T256" s="55"/>
      <c r="U256" s="55"/>
      <c r="V256" s="55"/>
      <c r="W256" s="55"/>
      <c r="X256" s="55"/>
      <c r="Y256" s="55"/>
      <c r="Z256" s="55"/>
      <c r="AA256" s="55"/>
      <c r="AB256" s="55"/>
      <c r="AC256" s="55"/>
      <c r="AD256" s="55"/>
      <c r="AE256" s="55"/>
      <c r="AF256" s="55"/>
      <c r="AG256" s="55"/>
      <c r="AH256" s="55"/>
      <c r="AI256" s="55"/>
      <c r="AJ256" s="55"/>
      <c r="AK256" s="55"/>
      <c r="AL256" s="55"/>
      <c r="AM256" s="55"/>
      <c r="AN256" s="55"/>
      <c r="AO256" s="55"/>
      <c r="AP256" s="55"/>
      <c r="AQ256" s="55"/>
      <c r="AR256" s="55"/>
      <c r="AS256" s="55"/>
      <c r="AT256" s="55"/>
      <c r="AU256" s="55"/>
      <c r="AV256" s="55"/>
      <c r="AW256" s="55"/>
      <c r="AX256" s="55"/>
      <c r="AY256" s="55"/>
      <c r="AZ256" s="55"/>
      <c r="BA256" s="55"/>
      <c r="BB256" s="55"/>
      <c r="BC256" s="55"/>
      <c r="BD256" s="55"/>
      <c r="BE256" s="55"/>
      <c r="BF256" s="55"/>
      <c r="BG256" s="55"/>
      <c r="BH256" s="55"/>
      <c r="BI256" s="55"/>
      <c r="BJ256" s="55"/>
      <c r="BK256" s="55"/>
      <c r="BL256" s="55"/>
      <c r="BM256" s="55"/>
      <c r="BN256" s="55"/>
      <c r="BO256" s="55"/>
      <c r="BP256" s="55"/>
      <c r="BQ256" s="55"/>
      <c r="BR256" s="55"/>
      <c r="BS256" s="55"/>
      <c r="BT256" s="55"/>
      <c r="BU256" s="55"/>
      <c r="BV256" s="55"/>
      <c r="BW256" s="55"/>
      <c r="BX256" s="55"/>
      <c r="BY256" s="55"/>
      <c r="BZ256" s="55"/>
      <c r="CA256" s="55"/>
      <c r="CB256" s="55"/>
      <c r="CC256" s="55"/>
      <c r="CD256" s="55"/>
      <c r="CE256" s="55"/>
      <c r="CF256" s="55"/>
      <c r="CG256" s="55"/>
      <c r="CH256" s="55"/>
      <c r="CI256" s="55"/>
      <c r="CJ256" s="55"/>
      <c r="CK256" s="55"/>
      <c r="CL256" s="55"/>
      <c r="CM256" s="55"/>
      <c r="CN256" s="55"/>
      <c r="CO256" s="55"/>
      <c r="CP256" s="55"/>
      <c r="CQ256" s="55"/>
      <c r="CR256" s="55"/>
      <c r="CS256" s="55"/>
      <c r="CT256" s="55"/>
      <c r="CU256" s="55"/>
      <c r="CV256" s="55"/>
      <c r="CW256" s="55"/>
      <c r="CX256" s="55"/>
      <c r="CY256" s="55"/>
      <c r="CZ256" s="55"/>
      <c r="DA256" s="55"/>
    </row>
    <row r="257" spans="1:105" ht="10.5" customHeight="1" x14ac:dyDescent="0.25"/>
    <row r="258" spans="1:105" s="57" customFormat="1" ht="22.5" customHeight="1" x14ac:dyDescent="0.25">
      <c r="A258" s="55"/>
      <c r="B258" s="55"/>
      <c r="C258" s="55"/>
      <c r="D258" s="55"/>
      <c r="E258" s="55"/>
      <c r="F258" s="55"/>
      <c r="G258" s="55"/>
      <c r="H258" s="55"/>
      <c r="I258" s="55"/>
      <c r="J258" s="55"/>
      <c r="K258" s="55"/>
      <c r="L258" s="55"/>
      <c r="M258" s="55"/>
      <c r="N258" s="55"/>
      <c r="O258" s="55"/>
      <c r="P258" s="55"/>
      <c r="Q258" s="55"/>
      <c r="R258" s="55"/>
      <c r="S258" s="55"/>
      <c r="T258" s="55"/>
      <c r="U258" s="55"/>
      <c r="V258" s="55"/>
      <c r="W258" s="55"/>
      <c r="X258" s="55"/>
      <c r="Y258" s="55"/>
      <c r="Z258" s="55"/>
      <c r="AA258" s="55"/>
      <c r="AB258" s="55"/>
      <c r="AC258" s="55"/>
      <c r="AD258" s="55"/>
      <c r="AE258" s="55"/>
      <c r="AF258" s="55"/>
      <c r="AG258" s="55"/>
      <c r="AH258" s="55"/>
      <c r="AI258" s="55"/>
      <c r="AJ258" s="55"/>
      <c r="AK258" s="55"/>
      <c r="AL258" s="55"/>
      <c r="AM258" s="55"/>
      <c r="AN258" s="55"/>
      <c r="AO258" s="55"/>
      <c r="AP258" s="55"/>
      <c r="AQ258" s="55"/>
      <c r="AR258" s="55"/>
      <c r="AS258" s="55"/>
      <c r="AT258" s="55"/>
      <c r="AU258" s="55"/>
      <c r="AV258" s="55"/>
      <c r="AW258" s="55"/>
      <c r="AX258" s="55"/>
      <c r="AY258" s="55"/>
      <c r="AZ258" s="55"/>
      <c r="BA258" s="55"/>
      <c r="BB258" s="55"/>
      <c r="BC258" s="55"/>
      <c r="BD258" s="55"/>
      <c r="BE258" s="55"/>
      <c r="BF258" s="55"/>
      <c r="BG258" s="55"/>
      <c r="BH258" s="55"/>
      <c r="BI258" s="55"/>
      <c r="BJ258" s="55"/>
      <c r="BK258" s="55"/>
      <c r="BL258" s="55"/>
      <c r="BM258" s="55"/>
      <c r="BN258" s="55"/>
      <c r="BO258" s="55"/>
      <c r="BP258" s="55"/>
      <c r="BQ258" s="55"/>
      <c r="BR258" s="55"/>
      <c r="BS258" s="55"/>
      <c r="BT258" s="55"/>
      <c r="BU258" s="55"/>
      <c r="BV258" s="55"/>
      <c r="BW258" s="55"/>
      <c r="BX258" s="55"/>
      <c r="BY258" s="55"/>
      <c r="BZ258" s="55"/>
      <c r="CA258" s="55"/>
      <c r="CB258" s="55"/>
      <c r="CC258" s="55"/>
      <c r="CD258" s="55"/>
      <c r="CE258" s="55"/>
      <c r="CF258" s="55"/>
      <c r="CG258" s="55"/>
      <c r="CH258" s="55"/>
      <c r="CI258" s="55"/>
      <c r="CJ258" s="55"/>
      <c r="CK258" s="55"/>
      <c r="CL258" s="55"/>
      <c r="CM258" s="55"/>
      <c r="CN258" s="55"/>
      <c r="CO258" s="55"/>
      <c r="CP258" s="55"/>
      <c r="CQ258" s="55"/>
      <c r="CR258" s="55"/>
      <c r="CS258" s="55"/>
      <c r="CT258" s="55"/>
      <c r="CU258" s="55"/>
      <c r="CV258" s="55"/>
      <c r="CW258" s="55"/>
      <c r="CX258" s="55"/>
      <c r="CY258" s="55"/>
      <c r="CZ258" s="55"/>
      <c r="DA258" s="55"/>
    </row>
    <row r="259" spans="1:105" s="58" customFormat="1" ht="15" x14ac:dyDescent="0.25">
      <c r="A259" s="55"/>
      <c r="B259" s="55"/>
      <c r="C259" s="55"/>
      <c r="D259" s="55"/>
      <c r="E259" s="55"/>
      <c r="F259" s="55"/>
      <c r="G259" s="55"/>
      <c r="H259" s="55"/>
      <c r="I259" s="55"/>
      <c r="J259" s="55"/>
      <c r="K259" s="55"/>
      <c r="L259" s="55"/>
      <c r="M259" s="55"/>
      <c r="N259" s="55"/>
      <c r="O259" s="55"/>
      <c r="P259" s="55"/>
      <c r="Q259" s="55"/>
      <c r="R259" s="55"/>
      <c r="S259" s="55"/>
      <c r="T259" s="55"/>
      <c r="U259" s="55"/>
      <c r="V259" s="55"/>
      <c r="W259" s="55"/>
      <c r="X259" s="55"/>
      <c r="Y259" s="55"/>
      <c r="Z259" s="55"/>
      <c r="AA259" s="55"/>
      <c r="AB259" s="55"/>
      <c r="AC259" s="55"/>
      <c r="AD259" s="55"/>
      <c r="AE259" s="55"/>
      <c r="AF259" s="55"/>
      <c r="AG259" s="55"/>
      <c r="AH259" s="55"/>
      <c r="AI259" s="55"/>
      <c r="AJ259" s="55"/>
      <c r="AK259" s="55"/>
      <c r="AL259" s="55"/>
      <c r="AM259" s="55"/>
      <c r="AN259" s="55"/>
      <c r="AO259" s="55"/>
      <c r="AP259" s="55"/>
      <c r="AQ259" s="55"/>
      <c r="AR259" s="55"/>
      <c r="AS259" s="55"/>
      <c r="AT259" s="55"/>
      <c r="AU259" s="55"/>
      <c r="AV259" s="55"/>
      <c r="AW259" s="55"/>
      <c r="AX259" s="55"/>
      <c r="AY259" s="55"/>
      <c r="AZ259" s="55"/>
      <c r="BA259" s="55"/>
      <c r="BB259" s="55"/>
      <c r="BC259" s="55"/>
      <c r="BD259" s="55"/>
      <c r="BE259" s="55"/>
      <c r="BF259" s="55"/>
      <c r="BG259" s="55"/>
      <c r="BH259" s="55"/>
      <c r="BI259" s="55"/>
      <c r="BJ259" s="55"/>
      <c r="BK259" s="55"/>
      <c r="BL259" s="55"/>
      <c r="BM259" s="55"/>
      <c r="BN259" s="55"/>
      <c r="BO259" s="55"/>
      <c r="BP259" s="55"/>
      <c r="BQ259" s="55"/>
      <c r="BR259" s="55"/>
      <c r="BS259" s="55"/>
      <c r="BT259" s="55"/>
      <c r="BU259" s="55"/>
      <c r="BV259" s="55"/>
      <c r="BW259" s="55"/>
      <c r="BX259" s="55"/>
      <c r="BY259" s="55"/>
      <c r="BZ259" s="55"/>
      <c r="CA259" s="55"/>
      <c r="CB259" s="55"/>
      <c r="CC259" s="55"/>
      <c r="CD259" s="55"/>
      <c r="CE259" s="55"/>
      <c r="CF259" s="55"/>
      <c r="CG259" s="55"/>
      <c r="CH259" s="55"/>
      <c r="CI259" s="55"/>
      <c r="CJ259" s="55"/>
      <c r="CK259" s="55"/>
      <c r="CL259" s="55"/>
      <c r="CM259" s="55"/>
      <c r="CN259" s="55"/>
      <c r="CO259" s="55"/>
      <c r="CP259" s="55"/>
      <c r="CQ259" s="55"/>
      <c r="CR259" s="55"/>
      <c r="CS259" s="55"/>
      <c r="CT259" s="55"/>
      <c r="CU259" s="55"/>
      <c r="CV259" s="55"/>
      <c r="CW259" s="55"/>
      <c r="CX259" s="55"/>
      <c r="CY259" s="55"/>
      <c r="CZ259" s="55"/>
      <c r="DA259" s="55"/>
    </row>
    <row r="260" spans="1:105" s="59" customFormat="1" ht="15" customHeight="1" x14ac:dyDescent="0.25">
      <c r="A260" s="55"/>
      <c r="B260" s="55"/>
      <c r="C260" s="55"/>
      <c r="D260" s="55"/>
      <c r="E260" s="55"/>
      <c r="F260" s="55"/>
      <c r="G260" s="55"/>
      <c r="H260" s="55"/>
      <c r="I260" s="55"/>
      <c r="J260" s="55"/>
      <c r="K260" s="55"/>
      <c r="L260" s="55"/>
      <c r="M260" s="55"/>
      <c r="N260" s="55"/>
      <c r="O260" s="55"/>
      <c r="P260" s="55"/>
      <c r="Q260" s="55"/>
      <c r="R260" s="55"/>
      <c r="S260" s="55"/>
      <c r="T260" s="55"/>
      <c r="U260" s="55"/>
      <c r="V260" s="55"/>
      <c r="W260" s="55"/>
      <c r="X260" s="55"/>
      <c r="Y260" s="55"/>
      <c r="Z260" s="55"/>
      <c r="AA260" s="55"/>
      <c r="AB260" s="55"/>
      <c r="AC260" s="55"/>
      <c r="AD260" s="55"/>
      <c r="AE260" s="55"/>
      <c r="AF260" s="55"/>
      <c r="AG260" s="55"/>
      <c r="AH260" s="55"/>
      <c r="AI260" s="55"/>
      <c r="AJ260" s="55"/>
      <c r="AK260" s="55"/>
      <c r="AL260" s="55"/>
      <c r="AM260" s="55"/>
      <c r="AN260" s="55"/>
      <c r="AO260" s="55"/>
      <c r="AP260" s="55"/>
      <c r="AQ260" s="55"/>
      <c r="AR260" s="55"/>
      <c r="AS260" s="55"/>
      <c r="AT260" s="55"/>
      <c r="AU260" s="55"/>
      <c r="AV260" s="55"/>
      <c r="AW260" s="55"/>
      <c r="AX260" s="55"/>
      <c r="AY260" s="55"/>
      <c r="AZ260" s="55"/>
      <c r="BA260" s="55"/>
      <c r="BB260" s="55"/>
      <c r="BC260" s="55"/>
      <c r="BD260" s="55"/>
      <c r="BE260" s="55"/>
      <c r="BF260" s="55"/>
      <c r="BG260" s="55"/>
      <c r="BH260" s="55"/>
      <c r="BI260" s="55"/>
      <c r="BJ260" s="55"/>
      <c r="BK260" s="55"/>
      <c r="BL260" s="55"/>
      <c r="BM260" s="55"/>
      <c r="BN260" s="55"/>
      <c r="BO260" s="55"/>
      <c r="BP260" s="55"/>
      <c r="BQ260" s="55"/>
      <c r="BR260" s="55"/>
      <c r="BS260" s="55"/>
      <c r="BT260" s="55"/>
      <c r="BU260" s="55"/>
      <c r="BV260" s="55"/>
      <c r="BW260" s="55"/>
      <c r="BX260" s="55"/>
      <c r="BY260" s="55"/>
      <c r="BZ260" s="55"/>
      <c r="CA260" s="55"/>
      <c r="CB260" s="55"/>
      <c r="CC260" s="55"/>
      <c r="CD260" s="55"/>
      <c r="CE260" s="55"/>
      <c r="CF260" s="55"/>
      <c r="CG260" s="55"/>
      <c r="CH260" s="55"/>
      <c r="CI260" s="55"/>
      <c r="CJ260" s="55"/>
      <c r="CK260" s="55"/>
      <c r="CL260" s="55"/>
      <c r="CM260" s="55"/>
      <c r="CN260" s="55"/>
      <c r="CO260" s="55"/>
      <c r="CP260" s="55"/>
      <c r="CQ260" s="55"/>
      <c r="CR260" s="55"/>
      <c r="CS260" s="55"/>
      <c r="CT260" s="55"/>
      <c r="CU260" s="55"/>
      <c r="CV260" s="55"/>
      <c r="CW260" s="55"/>
      <c r="CX260" s="55"/>
      <c r="CY260" s="55"/>
      <c r="CZ260" s="55"/>
      <c r="DA260" s="55"/>
    </row>
    <row r="261" spans="1:105" s="59" customFormat="1" ht="15" customHeight="1" x14ac:dyDescent="0.25">
      <c r="A261" s="55"/>
      <c r="B261" s="55"/>
      <c r="C261" s="55"/>
      <c r="D261" s="55"/>
      <c r="E261" s="55"/>
      <c r="F261" s="55"/>
      <c r="G261" s="55"/>
      <c r="H261" s="55"/>
      <c r="I261" s="55"/>
      <c r="J261" s="55"/>
      <c r="K261" s="55"/>
      <c r="L261" s="55"/>
      <c r="M261" s="55"/>
      <c r="N261" s="55"/>
      <c r="O261" s="55"/>
      <c r="P261" s="55"/>
      <c r="Q261" s="55"/>
      <c r="R261" s="55"/>
      <c r="S261" s="55"/>
      <c r="T261" s="55"/>
      <c r="U261" s="55"/>
      <c r="V261" s="55"/>
      <c r="W261" s="55"/>
      <c r="X261" s="55"/>
      <c r="Y261" s="55"/>
      <c r="Z261" s="55"/>
      <c r="AA261" s="55"/>
      <c r="AB261" s="55"/>
      <c r="AC261" s="55"/>
      <c r="AD261" s="55"/>
      <c r="AE261" s="55"/>
      <c r="AF261" s="55"/>
      <c r="AG261" s="55"/>
      <c r="AH261" s="55"/>
      <c r="AI261" s="55"/>
      <c r="AJ261" s="55"/>
      <c r="AK261" s="55"/>
      <c r="AL261" s="55"/>
      <c r="AM261" s="55"/>
      <c r="AN261" s="55"/>
      <c r="AO261" s="55"/>
      <c r="AP261" s="55"/>
      <c r="AQ261" s="55"/>
      <c r="AR261" s="55"/>
      <c r="AS261" s="55"/>
      <c r="AT261" s="55"/>
      <c r="AU261" s="55"/>
      <c r="AV261" s="55"/>
      <c r="AW261" s="55"/>
      <c r="AX261" s="55"/>
      <c r="AY261" s="55"/>
      <c r="AZ261" s="55"/>
      <c r="BA261" s="55"/>
      <c r="BB261" s="55"/>
      <c r="BC261" s="55"/>
      <c r="BD261" s="55"/>
      <c r="BE261" s="55"/>
      <c r="BF261" s="55"/>
      <c r="BG261" s="55"/>
      <c r="BH261" s="55"/>
      <c r="BI261" s="55"/>
      <c r="BJ261" s="55"/>
      <c r="BK261" s="55"/>
      <c r="BL261" s="55"/>
      <c r="BM261" s="55"/>
      <c r="BN261" s="55"/>
      <c r="BO261" s="55"/>
      <c r="BP261" s="55"/>
      <c r="BQ261" s="55"/>
      <c r="BR261" s="55"/>
      <c r="BS261" s="55"/>
      <c r="BT261" s="55"/>
      <c r="BU261" s="55"/>
      <c r="BV261" s="55"/>
      <c r="BW261" s="55"/>
      <c r="BX261" s="55"/>
      <c r="BY261" s="55"/>
      <c r="BZ261" s="55"/>
      <c r="CA261" s="55"/>
      <c r="CB261" s="55"/>
      <c r="CC261" s="55"/>
      <c r="CD261" s="55"/>
      <c r="CE261" s="55"/>
      <c r="CF261" s="55"/>
      <c r="CG261" s="55"/>
      <c r="CH261" s="55"/>
      <c r="CI261" s="55"/>
      <c r="CJ261" s="55"/>
      <c r="CK261" s="55"/>
      <c r="CL261" s="55"/>
      <c r="CM261" s="55"/>
      <c r="CN261" s="55"/>
      <c r="CO261" s="55"/>
      <c r="CP261" s="55"/>
      <c r="CQ261" s="55"/>
      <c r="CR261" s="55"/>
      <c r="CS261" s="55"/>
      <c r="CT261" s="55"/>
      <c r="CU261" s="55"/>
      <c r="CV261" s="55"/>
      <c r="CW261" s="55"/>
      <c r="CX261" s="55"/>
      <c r="CY261" s="55"/>
      <c r="CZ261" s="55"/>
      <c r="DA261" s="55"/>
    </row>
    <row r="262" spans="1:105" s="59" customFormat="1" ht="15" customHeight="1" x14ac:dyDescent="0.25">
      <c r="A262" s="55"/>
      <c r="B262" s="55"/>
      <c r="C262" s="55"/>
      <c r="D262" s="55"/>
      <c r="E262" s="55"/>
      <c r="F262" s="55"/>
      <c r="G262" s="55"/>
      <c r="H262" s="55"/>
      <c r="I262" s="55"/>
      <c r="J262" s="55"/>
      <c r="K262" s="55"/>
      <c r="L262" s="55"/>
      <c r="M262" s="55"/>
      <c r="N262" s="55"/>
      <c r="O262" s="55"/>
      <c r="P262" s="55"/>
      <c r="Q262" s="55"/>
      <c r="R262" s="55"/>
      <c r="S262" s="55"/>
      <c r="T262" s="55"/>
      <c r="U262" s="55"/>
      <c r="V262" s="55"/>
      <c r="W262" s="55"/>
      <c r="X262" s="55"/>
      <c r="Y262" s="55"/>
      <c r="Z262" s="55"/>
      <c r="AA262" s="55"/>
      <c r="AB262" s="55"/>
      <c r="AC262" s="55"/>
      <c r="AD262" s="55"/>
      <c r="AE262" s="55"/>
      <c r="AF262" s="55"/>
      <c r="AG262" s="55"/>
      <c r="AH262" s="55"/>
      <c r="AI262" s="55"/>
      <c r="AJ262" s="55"/>
      <c r="AK262" s="55"/>
      <c r="AL262" s="55"/>
      <c r="AM262" s="55"/>
      <c r="AN262" s="55"/>
      <c r="AO262" s="55"/>
      <c r="AP262" s="55"/>
      <c r="AQ262" s="55"/>
      <c r="AR262" s="55"/>
      <c r="AS262" s="55"/>
      <c r="AT262" s="55"/>
      <c r="AU262" s="55"/>
      <c r="AV262" s="55"/>
      <c r="AW262" s="55"/>
      <c r="AX262" s="55"/>
      <c r="AY262" s="55"/>
      <c r="AZ262" s="55"/>
      <c r="BA262" s="55"/>
      <c r="BB262" s="55"/>
      <c r="BC262" s="55"/>
      <c r="BD262" s="55"/>
      <c r="BE262" s="55"/>
      <c r="BF262" s="55"/>
      <c r="BG262" s="55"/>
      <c r="BH262" s="55"/>
      <c r="BI262" s="55"/>
      <c r="BJ262" s="55"/>
      <c r="BK262" s="55"/>
      <c r="BL262" s="55"/>
      <c r="BM262" s="55"/>
      <c r="BN262" s="55"/>
      <c r="BO262" s="55"/>
      <c r="BP262" s="55"/>
      <c r="BQ262" s="55"/>
      <c r="BR262" s="55"/>
      <c r="BS262" s="55"/>
      <c r="BT262" s="55"/>
      <c r="BU262" s="55"/>
      <c r="BV262" s="55"/>
      <c r="BW262" s="55"/>
      <c r="BX262" s="55"/>
      <c r="BY262" s="55"/>
      <c r="BZ262" s="55"/>
      <c r="CA262" s="55"/>
      <c r="CB262" s="55"/>
      <c r="CC262" s="55"/>
      <c r="CD262" s="55"/>
      <c r="CE262" s="55"/>
      <c r="CF262" s="55"/>
      <c r="CG262" s="55"/>
      <c r="CH262" s="55"/>
      <c r="CI262" s="55"/>
      <c r="CJ262" s="55"/>
      <c r="CK262" s="55"/>
      <c r="CL262" s="55"/>
      <c r="CM262" s="55"/>
      <c r="CN262" s="55"/>
      <c r="CO262" s="55"/>
      <c r="CP262" s="55"/>
      <c r="CQ262" s="55"/>
      <c r="CR262" s="55"/>
      <c r="CS262" s="55"/>
      <c r="CT262" s="55"/>
      <c r="CU262" s="55"/>
      <c r="CV262" s="55"/>
      <c r="CW262" s="55"/>
      <c r="CX262" s="55"/>
      <c r="CY262" s="55"/>
      <c r="CZ262" s="55"/>
      <c r="DA262" s="55"/>
    </row>
    <row r="263" spans="1:105" s="59" customFormat="1" ht="15" customHeight="1" x14ac:dyDescent="0.25">
      <c r="A263" s="55"/>
      <c r="B263" s="55"/>
      <c r="C263" s="55"/>
      <c r="D263" s="55"/>
      <c r="E263" s="55"/>
      <c r="F263" s="55"/>
      <c r="G263" s="55"/>
      <c r="H263" s="55"/>
      <c r="I263" s="55"/>
      <c r="J263" s="55"/>
      <c r="K263" s="55"/>
      <c r="L263" s="55"/>
      <c r="M263" s="55"/>
      <c r="N263" s="55"/>
      <c r="O263" s="55"/>
      <c r="P263" s="55"/>
      <c r="Q263" s="55"/>
      <c r="R263" s="55"/>
      <c r="S263" s="55"/>
      <c r="T263" s="55"/>
      <c r="U263" s="55"/>
      <c r="V263" s="55"/>
      <c r="W263" s="55"/>
      <c r="X263" s="55"/>
      <c r="Y263" s="55"/>
      <c r="Z263" s="55"/>
      <c r="AA263" s="55"/>
      <c r="AB263" s="55"/>
      <c r="AC263" s="55"/>
      <c r="AD263" s="55"/>
      <c r="AE263" s="55"/>
      <c r="AF263" s="55"/>
      <c r="AG263" s="55"/>
      <c r="AH263" s="55"/>
      <c r="AI263" s="55"/>
      <c r="AJ263" s="55"/>
      <c r="AK263" s="55"/>
      <c r="AL263" s="55"/>
      <c r="AM263" s="55"/>
      <c r="AN263" s="55"/>
      <c r="AO263" s="55"/>
      <c r="AP263" s="55"/>
      <c r="AQ263" s="55"/>
      <c r="AR263" s="55"/>
      <c r="AS263" s="55"/>
      <c r="AT263" s="55"/>
      <c r="AU263" s="55"/>
      <c r="AV263" s="55"/>
      <c r="AW263" s="55"/>
      <c r="AX263" s="55"/>
      <c r="AY263" s="55"/>
      <c r="AZ263" s="55"/>
      <c r="BA263" s="55"/>
      <c r="BB263" s="55"/>
      <c r="BC263" s="55"/>
      <c r="BD263" s="55"/>
      <c r="BE263" s="55"/>
      <c r="BF263" s="55"/>
      <c r="BG263" s="55"/>
      <c r="BH263" s="55"/>
      <c r="BI263" s="55"/>
      <c r="BJ263" s="55"/>
      <c r="BK263" s="55"/>
      <c r="BL263" s="55"/>
      <c r="BM263" s="55"/>
      <c r="BN263" s="55"/>
      <c r="BO263" s="55"/>
      <c r="BP263" s="55"/>
      <c r="BQ263" s="55"/>
      <c r="BR263" s="55"/>
      <c r="BS263" s="55"/>
      <c r="BT263" s="55"/>
      <c r="BU263" s="55"/>
      <c r="BV263" s="55"/>
      <c r="BW263" s="55"/>
      <c r="BX263" s="55"/>
      <c r="BY263" s="55"/>
      <c r="BZ263" s="55"/>
      <c r="CA263" s="55"/>
      <c r="CB263" s="55"/>
      <c r="CC263" s="55"/>
      <c r="CD263" s="55"/>
      <c r="CE263" s="55"/>
      <c r="CF263" s="55"/>
      <c r="CG263" s="55"/>
      <c r="CH263" s="55"/>
      <c r="CI263" s="55"/>
      <c r="CJ263" s="55"/>
      <c r="CK263" s="55"/>
      <c r="CL263" s="55"/>
      <c r="CM263" s="55"/>
      <c r="CN263" s="55"/>
      <c r="CO263" s="55"/>
      <c r="CP263" s="55"/>
      <c r="CQ263" s="55"/>
      <c r="CR263" s="55"/>
      <c r="CS263" s="55"/>
      <c r="CT263" s="55"/>
      <c r="CU263" s="55"/>
      <c r="CV263" s="55"/>
      <c r="CW263" s="55"/>
      <c r="CX263" s="55"/>
      <c r="CY263" s="55"/>
      <c r="CZ263" s="55"/>
      <c r="DA263" s="55"/>
    </row>
    <row r="264" spans="1:105" s="59" customFormat="1" ht="15" customHeight="1" x14ac:dyDescent="0.25">
      <c r="A264" s="55"/>
      <c r="B264" s="55"/>
      <c r="C264" s="55"/>
      <c r="D264" s="55"/>
      <c r="E264" s="55"/>
      <c r="F264" s="55"/>
      <c r="G264" s="55"/>
      <c r="H264" s="55"/>
      <c r="I264" s="55"/>
      <c r="J264" s="55"/>
      <c r="K264" s="55"/>
      <c r="L264" s="55"/>
      <c r="M264" s="55"/>
      <c r="N264" s="55"/>
      <c r="O264" s="55"/>
      <c r="P264" s="55"/>
      <c r="Q264" s="55"/>
      <c r="R264" s="55"/>
      <c r="S264" s="55"/>
      <c r="T264" s="55"/>
      <c r="U264" s="55"/>
      <c r="V264" s="55"/>
      <c r="W264" s="55"/>
      <c r="X264" s="55"/>
      <c r="Y264" s="55"/>
      <c r="Z264" s="55"/>
      <c r="AA264" s="55"/>
      <c r="AB264" s="55"/>
      <c r="AC264" s="55"/>
      <c r="AD264" s="55"/>
      <c r="AE264" s="55"/>
      <c r="AF264" s="55"/>
      <c r="AG264" s="55"/>
      <c r="AH264" s="55"/>
      <c r="AI264" s="55"/>
      <c r="AJ264" s="55"/>
      <c r="AK264" s="55"/>
      <c r="AL264" s="55"/>
      <c r="AM264" s="55"/>
      <c r="AN264" s="55"/>
      <c r="AO264" s="55"/>
      <c r="AP264" s="55"/>
      <c r="AQ264" s="55"/>
      <c r="AR264" s="55"/>
      <c r="AS264" s="55"/>
      <c r="AT264" s="55"/>
      <c r="AU264" s="55"/>
      <c r="AV264" s="55"/>
      <c r="AW264" s="55"/>
      <c r="AX264" s="55"/>
      <c r="AY264" s="55"/>
      <c r="AZ264" s="55"/>
      <c r="BA264" s="55"/>
      <c r="BB264" s="55"/>
      <c r="BC264" s="55"/>
      <c r="BD264" s="55"/>
      <c r="BE264" s="55"/>
      <c r="BF264" s="55"/>
      <c r="BG264" s="55"/>
      <c r="BH264" s="55"/>
      <c r="BI264" s="55"/>
      <c r="BJ264" s="55"/>
      <c r="BK264" s="55"/>
      <c r="BL264" s="55"/>
      <c r="BM264" s="55"/>
      <c r="BN264" s="55"/>
      <c r="BO264" s="55"/>
      <c r="BP264" s="55"/>
      <c r="BQ264" s="55"/>
      <c r="BR264" s="55"/>
      <c r="BS264" s="55"/>
      <c r="BT264" s="55"/>
      <c r="BU264" s="55"/>
      <c r="BV264" s="55"/>
      <c r="BW264" s="55"/>
      <c r="BX264" s="55"/>
      <c r="BY264" s="55"/>
      <c r="BZ264" s="55"/>
      <c r="CA264" s="55"/>
      <c r="CB264" s="55"/>
      <c r="CC264" s="55"/>
      <c r="CD264" s="55"/>
      <c r="CE264" s="55"/>
      <c r="CF264" s="55"/>
      <c r="CG264" s="55"/>
      <c r="CH264" s="55"/>
      <c r="CI264" s="55"/>
      <c r="CJ264" s="55"/>
      <c r="CK264" s="55"/>
      <c r="CL264" s="55"/>
      <c r="CM264" s="55"/>
      <c r="CN264" s="55"/>
      <c r="CO264" s="55"/>
      <c r="CP264" s="55"/>
      <c r="CQ264" s="55"/>
      <c r="CR264" s="55"/>
      <c r="CS264" s="55"/>
      <c r="CT264" s="55"/>
      <c r="CU264" s="55"/>
      <c r="CV264" s="55"/>
      <c r="CW264" s="55"/>
      <c r="CX264" s="55"/>
      <c r="CY264" s="55"/>
      <c r="CZ264" s="55"/>
      <c r="DA264" s="55"/>
    </row>
    <row r="269" spans="1:105" ht="25.9" customHeight="1" x14ac:dyDescent="0.25"/>
  </sheetData>
  <mergeCells count="878">
    <mergeCell ref="CL153:DA153"/>
    <mergeCell ref="BV149:CK149"/>
    <mergeCell ref="AP151:BE151"/>
    <mergeCell ref="H56:AG56"/>
    <mergeCell ref="AP58:BC58"/>
    <mergeCell ref="CJ58:DA58"/>
    <mergeCell ref="H59:AG59"/>
    <mergeCell ref="AH59:AN59"/>
    <mergeCell ref="BF144:BU144"/>
    <mergeCell ref="AP144:BE144"/>
    <mergeCell ref="A140:DA140"/>
    <mergeCell ref="A142:G142"/>
    <mergeCell ref="H142:AO142"/>
    <mergeCell ref="BV144:CK144"/>
    <mergeCell ref="BV146:CK146"/>
    <mergeCell ref="AP142:BE142"/>
    <mergeCell ref="BF143:BU143"/>
    <mergeCell ref="CL142:DA142"/>
    <mergeCell ref="A144:G144"/>
    <mergeCell ref="H144:AO144"/>
    <mergeCell ref="CL127:DA127"/>
    <mergeCell ref="CL126:DA126"/>
    <mergeCell ref="A127:G127"/>
    <mergeCell ref="AP59:BC59"/>
    <mergeCell ref="A145:G145"/>
    <mergeCell ref="A143:G143"/>
    <mergeCell ref="H143:AO143"/>
    <mergeCell ref="H129:AO129"/>
    <mergeCell ref="AP129:BE129"/>
    <mergeCell ref="AP128:BE128"/>
    <mergeCell ref="BF128:BU128"/>
    <mergeCell ref="AP143:BE143"/>
    <mergeCell ref="CL129:DA129"/>
    <mergeCell ref="A128:G128"/>
    <mergeCell ref="H128:AO128"/>
    <mergeCell ref="A129:G129"/>
    <mergeCell ref="BV143:CK143"/>
    <mergeCell ref="CL143:DA143"/>
    <mergeCell ref="BV129:CK129"/>
    <mergeCell ref="H136:BC136"/>
    <mergeCell ref="CJ134:DA134"/>
    <mergeCell ref="CJ136:DA136"/>
    <mergeCell ref="A132:DA132"/>
    <mergeCell ref="A135:G135"/>
    <mergeCell ref="A130:G130"/>
    <mergeCell ref="BF129:BU129"/>
    <mergeCell ref="H130:AO130"/>
    <mergeCell ref="BF130:BU130"/>
    <mergeCell ref="AN198:BC198"/>
    <mergeCell ref="AN200:BC200"/>
    <mergeCell ref="AN201:BC201"/>
    <mergeCell ref="A212:G212"/>
    <mergeCell ref="H211:BS211"/>
    <mergeCell ref="A149:G149"/>
    <mergeCell ref="BF145:BU145"/>
    <mergeCell ref="BF147:BU147"/>
    <mergeCell ref="H146:AO146"/>
    <mergeCell ref="BF149:BU149"/>
    <mergeCell ref="BF146:BU146"/>
    <mergeCell ref="AP146:BE146"/>
    <mergeCell ref="H145:AO145"/>
    <mergeCell ref="AP145:BE145"/>
    <mergeCell ref="A147:G147"/>
    <mergeCell ref="H147:AO147"/>
    <mergeCell ref="AP147:BE147"/>
    <mergeCell ref="H205:BS205"/>
    <mergeCell ref="A197:G197"/>
    <mergeCell ref="BD197:BS197"/>
    <mergeCell ref="BT197:CI197"/>
    <mergeCell ref="A195:DA195"/>
    <mergeCell ref="BV153:CK153"/>
    <mergeCell ref="BV172:CK172"/>
    <mergeCell ref="AP130:BE130"/>
    <mergeCell ref="BT136:CI136"/>
    <mergeCell ref="BV128:CK128"/>
    <mergeCell ref="CL128:DA128"/>
    <mergeCell ref="BV127:CK127"/>
    <mergeCell ref="A124:G124"/>
    <mergeCell ref="CL125:DA125"/>
    <mergeCell ref="BV126:CK126"/>
    <mergeCell ref="AP126:BE126"/>
    <mergeCell ref="BF126:BU126"/>
    <mergeCell ref="A126:G126"/>
    <mergeCell ref="H126:AO126"/>
    <mergeCell ref="A125:G125"/>
    <mergeCell ref="BF121:BU121"/>
    <mergeCell ref="A123:G123"/>
    <mergeCell ref="BF124:BU124"/>
    <mergeCell ref="BF120:BU120"/>
    <mergeCell ref="H121:AO121"/>
    <mergeCell ref="CL119:DA119"/>
    <mergeCell ref="A120:G120"/>
    <mergeCell ref="A121:G121"/>
    <mergeCell ref="H125:AO125"/>
    <mergeCell ref="AP125:BE125"/>
    <mergeCell ref="BF125:BU125"/>
    <mergeCell ref="BV122:CK122"/>
    <mergeCell ref="A122:G122"/>
    <mergeCell ref="A181:G181"/>
    <mergeCell ref="A210:G210"/>
    <mergeCell ref="A208:G208"/>
    <mergeCell ref="H208:BS208"/>
    <mergeCell ref="BT208:CI208"/>
    <mergeCell ref="H210:BS210"/>
    <mergeCell ref="BT209:CI209"/>
    <mergeCell ref="A203:DA203"/>
    <mergeCell ref="A200:G200"/>
    <mergeCell ref="BD200:BS200"/>
    <mergeCell ref="A206:G206"/>
    <mergeCell ref="BT205:CI205"/>
    <mergeCell ref="H201:AM201"/>
    <mergeCell ref="A207:G207"/>
    <mergeCell ref="A209:G209"/>
    <mergeCell ref="A205:G205"/>
    <mergeCell ref="CJ205:DA205"/>
    <mergeCell ref="CJ201:DA201"/>
    <mergeCell ref="A201:G201"/>
    <mergeCell ref="BD201:BS201"/>
    <mergeCell ref="BT201:CI201"/>
    <mergeCell ref="CJ198:DA198"/>
    <mergeCell ref="AN199:BC199"/>
    <mergeCell ref="BD199:BS199"/>
    <mergeCell ref="BT234:CI234"/>
    <mergeCell ref="A232:G232"/>
    <mergeCell ref="H232:BC232"/>
    <mergeCell ref="A233:G233"/>
    <mergeCell ref="A227:G227"/>
    <mergeCell ref="BT227:CI227"/>
    <mergeCell ref="CJ227:DA227"/>
    <mergeCell ref="H227:BS227"/>
    <mergeCell ref="A229:DA229"/>
    <mergeCell ref="A231:G231"/>
    <mergeCell ref="CJ231:DA231"/>
    <mergeCell ref="BT233:CI233"/>
    <mergeCell ref="CJ233:DA233"/>
    <mergeCell ref="BT219:CI219"/>
    <mergeCell ref="CJ216:DA216"/>
    <mergeCell ref="H226:BS226"/>
    <mergeCell ref="BT226:CI226"/>
    <mergeCell ref="CJ226:DA226"/>
    <mergeCell ref="CJ219:DA219"/>
    <mergeCell ref="H224:BS224"/>
    <mergeCell ref="BT225:CI225"/>
    <mergeCell ref="H218:BS218"/>
    <mergeCell ref="A173:G173"/>
    <mergeCell ref="AP181:BE181"/>
    <mergeCell ref="BF181:BU181"/>
    <mergeCell ref="A199:G199"/>
    <mergeCell ref="H199:AM199"/>
    <mergeCell ref="CJ213:DA213"/>
    <mergeCell ref="H206:BS206"/>
    <mergeCell ref="BT207:CI207"/>
    <mergeCell ref="BT212:CI212"/>
    <mergeCell ref="H213:BS213"/>
    <mergeCell ref="H209:BS209"/>
    <mergeCell ref="CJ207:DA207"/>
    <mergeCell ref="H207:BS207"/>
    <mergeCell ref="CJ211:DA211"/>
    <mergeCell ref="H212:BS212"/>
    <mergeCell ref="BT211:CI211"/>
    <mergeCell ref="BT206:CI206"/>
    <mergeCell ref="CJ206:DA206"/>
    <mergeCell ref="BT210:CI210"/>
    <mergeCell ref="CJ209:DA209"/>
    <mergeCell ref="CJ210:DA210"/>
    <mergeCell ref="BT213:CI213"/>
    <mergeCell ref="A179:G179"/>
    <mergeCell ref="A211:G211"/>
    <mergeCell ref="BF151:BU151"/>
    <mergeCell ref="CL147:DA147"/>
    <mergeCell ref="A175:G175"/>
    <mergeCell ref="H175:AO175"/>
    <mergeCell ref="AP175:BE175"/>
    <mergeCell ref="BF175:BU175"/>
    <mergeCell ref="CL173:DA173"/>
    <mergeCell ref="AP172:BE172"/>
    <mergeCell ref="H149:AO149"/>
    <mergeCell ref="AP149:BE149"/>
    <mergeCell ref="CL151:DA151"/>
    <mergeCell ref="CL152:DA152"/>
    <mergeCell ref="BF150:BU150"/>
    <mergeCell ref="A151:G151"/>
    <mergeCell ref="A150:G150"/>
    <mergeCell ref="A161:G161"/>
    <mergeCell ref="H161:AO161"/>
    <mergeCell ref="A157:G157"/>
    <mergeCell ref="H157:AO157"/>
    <mergeCell ref="A158:G158"/>
    <mergeCell ref="H158:AO158"/>
    <mergeCell ref="H173:AO173"/>
    <mergeCell ref="A172:G172"/>
    <mergeCell ref="H172:AO172"/>
    <mergeCell ref="CL145:DA145"/>
    <mergeCell ref="CL146:DA146"/>
    <mergeCell ref="CL148:DA148"/>
    <mergeCell ref="CL144:DA144"/>
    <mergeCell ref="BV145:CK145"/>
    <mergeCell ref="BV150:CK150"/>
    <mergeCell ref="BV151:CK151"/>
    <mergeCell ref="A137:G137"/>
    <mergeCell ref="H137:BC137"/>
    <mergeCell ref="BD137:BS137"/>
    <mergeCell ref="BT137:CI137"/>
    <mergeCell ref="BF142:BU142"/>
    <mergeCell ref="BV142:CK142"/>
    <mergeCell ref="BT138:CI138"/>
    <mergeCell ref="A138:G138"/>
    <mergeCell ref="H138:BC138"/>
    <mergeCell ref="BD138:BS138"/>
    <mergeCell ref="CJ137:DA137"/>
    <mergeCell ref="CJ138:DA138"/>
    <mergeCell ref="A146:G146"/>
    <mergeCell ref="AP148:BE148"/>
    <mergeCell ref="BF148:BU148"/>
    <mergeCell ref="H151:AO151"/>
    <mergeCell ref="AP150:BE150"/>
    <mergeCell ref="BT109:CI109"/>
    <mergeCell ref="X113:DA113"/>
    <mergeCell ref="A109:G109"/>
    <mergeCell ref="H109:BC109"/>
    <mergeCell ref="BD135:BS135"/>
    <mergeCell ref="BT135:CI135"/>
    <mergeCell ref="CJ135:DA135"/>
    <mergeCell ref="BT134:CI134"/>
    <mergeCell ref="BD134:BS134"/>
    <mergeCell ref="A115:AO115"/>
    <mergeCell ref="BV130:CK130"/>
    <mergeCell ref="H124:AO124"/>
    <mergeCell ref="AP124:BE124"/>
    <mergeCell ref="CL120:DA120"/>
    <mergeCell ref="CL121:DA121"/>
    <mergeCell ref="BV121:CK121"/>
    <mergeCell ref="BV125:CK125"/>
    <mergeCell ref="CL123:DA123"/>
    <mergeCell ref="CL130:DA130"/>
    <mergeCell ref="H120:AO120"/>
    <mergeCell ref="BV120:CK120"/>
    <mergeCell ref="AP120:BE120"/>
    <mergeCell ref="BV123:CK123"/>
    <mergeCell ref="AP121:BE121"/>
    <mergeCell ref="BT106:CI106"/>
    <mergeCell ref="H107:BC107"/>
    <mergeCell ref="BT105:CI105"/>
    <mergeCell ref="BD96:BS96"/>
    <mergeCell ref="X101:DA101"/>
    <mergeCell ref="CJ96:DA96"/>
    <mergeCell ref="CJ97:DA97"/>
    <mergeCell ref="A103:AO103"/>
    <mergeCell ref="AP103:DA103"/>
    <mergeCell ref="A96:G96"/>
    <mergeCell ref="H96:BC96"/>
    <mergeCell ref="A99:DA99"/>
    <mergeCell ref="BT96:CI96"/>
    <mergeCell ref="H97:BC97"/>
    <mergeCell ref="BD97:BS97"/>
    <mergeCell ref="BT97:CI97"/>
    <mergeCell ref="CJ107:DA107"/>
    <mergeCell ref="BT95:CI95"/>
    <mergeCell ref="CJ94:DA94"/>
    <mergeCell ref="BD95:BS95"/>
    <mergeCell ref="A97:G97"/>
    <mergeCell ref="BT94:CI94"/>
    <mergeCell ref="H181:AO181"/>
    <mergeCell ref="BV181:CK181"/>
    <mergeCell ref="CL181:DA181"/>
    <mergeCell ref="A111:DA111"/>
    <mergeCell ref="CL150:DA150"/>
    <mergeCell ref="A148:G148"/>
    <mergeCell ref="H148:AO148"/>
    <mergeCell ref="CL149:DA149"/>
    <mergeCell ref="BV147:CK147"/>
    <mergeCell ref="BV148:CK148"/>
    <mergeCell ref="H150:AO150"/>
    <mergeCell ref="A106:G106"/>
    <mergeCell ref="H106:BC106"/>
    <mergeCell ref="H105:BC105"/>
    <mergeCell ref="BD106:BS106"/>
    <mergeCell ref="BT107:CI107"/>
    <mergeCell ref="A105:G105"/>
    <mergeCell ref="BD105:BS105"/>
    <mergeCell ref="BD107:BS107"/>
    <mergeCell ref="CE69:DA69"/>
    <mergeCell ref="A70:G70"/>
    <mergeCell ref="H70:BC70"/>
    <mergeCell ref="BD70:BS70"/>
    <mergeCell ref="BT70:CD70"/>
    <mergeCell ref="CE70:DA70"/>
    <mergeCell ref="A69:G69"/>
    <mergeCell ref="H69:BC69"/>
    <mergeCell ref="BD69:BS69"/>
    <mergeCell ref="BT69:CD69"/>
    <mergeCell ref="A66:AO66"/>
    <mergeCell ref="AP66:DA66"/>
    <mergeCell ref="A68:G68"/>
    <mergeCell ref="H68:BC68"/>
    <mergeCell ref="BD68:BS68"/>
    <mergeCell ref="BT68:CD68"/>
    <mergeCell ref="CE68:DA68"/>
    <mergeCell ref="A60:G60"/>
    <mergeCell ref="A62:DA62"/>
    <mergeCell ref="X64:DA64"/>
    <mergeCell ref="H60:BC60"/>
    <mergeCell ref="BD60:BS60"/>
    <mergeCell ref="BT60:CI60"/>
    <mergeCell ref="CJ60:DA60"/>
    <mergeCell ref="A36:F36"/>
    <mergeCell ref="A35:F35"/>
    <mergeCell ref="A33:F33"/>
    <mergeCell ref="H33:BV33"/>
    <mergeCell ref="BW32:CL33"/>
    <mergeCell ref="BW34:CL35"/>
    <mergeCell ref="A37:F37"/>
    <mergeCell ref="BW36:CL36"/>
    <mergeCell ref="CM36:DA36"/>
    <mergeCell ref="A32:F32"/>
    <mergeCell ref="CM27:DA27"/>
    <mergeCell ref="A28:F28"/>
    <mergeCell ref="H28:BV28"/>
    <mergeCell ref="BW28:CL28"/>
    <mergeCell ref="CM28:DA28"/>
    <mergeCell ref="A27:F27"/>
    <mergeCell ref="BW27:CL27"/>
    <mergeCell ref="CM29:DA29"/>
    <mergeCell ref="A39:DA39"/>
    <mergeCell ref="H32:BV32"/>
    <mergeCell ref="A30:F31"/>
    <mergeCell ref="H30:BV30"/>
    <mergeCell ref="BW30:CL31"/>
    <mergeCell ref="CM32:DA33"/>
    <mergeCell ref="CM34:DA35"/>
    <mergeCell ref="A29:F29"/>
    <mergeCell ref="A34:F34"/>
    <mergeCell ref="H34:BV34"/>
    <mergeCell ref="H35:BV35"/>
    <mergeCell ref="CM37:DA37"/>
    <mergeCell ref="H27:BV27"/>
    <mergeCell ref="H31:BV31"/>
    <mergeCell ref="G37:BV37"/>
    <mergeCell ref="BW37:CL37"/>
    <mergeCell ref="CM22:DA22"/>
    <mergeCell ref="BW23:CL23"/>
    <mergeCell ref="CM23:DA23"/>
    <mergeCell ref="CM24:DA24"/>
    <mergeCell ref="H25:BV25"/>
    <mergeCell ref="BW25:CL26"/>
    <mergeCell ref="CM25:DA26"/>
    <mergeCell ref="H26:BV26"/>
    <mergeCell ref="A24:F24"/>
    <mergeCell ref="G23:BV23"/>
    <mergeCell ref="A22:F22"/>
    <mergeCell ref="G22:BV22"/>
    <mergeCell ref="A25:F26"/>
    <mergeCell ref="BW22:CL22"/>
    <mergeCell ref="H29:BV29"/>
    <mergeCell ref="BW29:CL29"/>
    <mergeCell ref="H24:BV24"/>
    <mergeCell ref="BW24:CL24"/>
    <mergeCell ref="A59:G59"/>
    <mergeCell ref="A54:G54"/>
    <mergeCell ref="BD54:BS54"/>
    <mergeCell ref="BT54:CI54"/>
    <mergeCell ref="CJ55:DA55"/>
    <mergeCell ref="CJ56:DA56"/>
    <mergeCell ref="A57:G57"/>
    <mergeCell ref="CJ57:DA57"/>
    <mergeCell ref="A56:G56"/>
    <mergeCell ref="BD56:BS56"/>
    <mergeCell ref="AH56:AN56"/>
    <mergeCell ref="AP56:BC56"/>
    <mergeCell ref="H57:AG57"/>
    <mergeCell ref="AH57:AN57"/>
    <mergeCell ref="AP57:BC57"/>
    <mergeCell ref="H58:AG58"/>
    <mergeCell ref="AH58:AN58"/>
    <mergeCell ref="CJ59:DA59"/>
    <mergeCell ref="CJ46:DA46"/>
    <mergeCell ref="BD46:CI46"/>
    <mergeCell ref="A18:F18"/>
    <mergeCell ref="G18:AD18"/>
    <mergeCell ref="AE18:AY18"/>
    <mergeCell ref="AZ18:BQ18"/>
    <mergeCell ref="BT56:CI56"/>
    <mergeCell ref="BR18:CI18"/>
    <mergeCell ref="A41:DA41"/>
    <mergeCell ref="A43:F43"/>
    <mergeCell ref="G43:AD43"/>
    <mergeCell ref="AE43:BC43"/>
    <mergeCell ref="CJ18:DA18"/>
    <mergeCell ref="A20:DA20"/>
    <mergeCell ref="CM30:DA31"/>
    <mergeCell ref="A45:F45"/>
    <mergeCell ref="G45:AD45"/>
    <mergeCell ref="A46:F46"/>
    <mergeCell ref="CJ43:DA43"/>
    <mergeCell ref="A55:G55"/>
    <mergeCell ref="CJ54:DA54"/>
    <mergeCell ref="BD55:BS55"/>
    <mergeCell ref="BT55:CI55"/>
    <mergeCell ref="H36:BV36"/>
    <mergeCell ref="G46:AD46"/>
    <mergeCell ref="A23:F23"/>
    <mergeCell ref="AZ16:BQ16"/>
    <mergeCell ref="BR16:CI16"/>
    <mergeCell ref="CJ16:DA16"/>
    <mergeCell ref="A17:F17"/>
    <mergeCell ref="G17:AD17"/>
    <mergeCell ref="AE17:AY17"/>
    <mergeCell ref="AZ17:BQ17"/>
    <mergeCell ref="BR17:CI17"/>
    <mergeCell ref="CJ17:DA17"/>
    <mergeCell ref="CJ9:DA9"/>
    <mergeCell ref="BR14:CI14"/>
    <mergeCell ref="CJ14:DA14"/>
    <mergeCell ref="A4:DA4"/>
    <mergeCell ref="AE10:BC10"/>
    <mergeCell ref="BD10:BS10"/>
    <mergeCell ref="BT10:CI10"/>
    <mergeCell ref="BT8:CI8"/>
    <mergeCell ref="CJ8:DA8"/>
    <mergeCell ref="G9:AD9"/>
    <mergeCell ref="BD6:BS6"/>
    <mergeCell ref="BT6:CI6"/>
    <mergeCell ref="CJ6:DA6"/>
    <mergeCell ref="A6:F6"/>
    <mergeCell ref="G6:AD6"/>
    <mergeCell ref="AE6:BC6"/>
    <mergeCell ref="A8:F8"/>
    <mergeCell ref="G8:AD8"/>
    <mergeCell ref="AE8:BC8"/>
    <mergeCell ref="BD8:BS8"/>
    <mergeCell ref="AE9:BC9"/>
    <mergeCell ref="BD9:BS9"/>
    <mergeCell ref="BT9:CI9"/>
    <mergeCell ref="G15:AD15"/>
    <mergeCell ref="AE15:AY15"/>
    <mergeCell ref="AZ15:BQ15"/>
    <mergeCell ref="A12:DA12"/>
    <mergeCell ref="AE16:AY16"/>
    <mergeCell ref="A7:F7"/>
    <mergeCell ref="G7:AD7"/>
    <mergeCell ref="AE7:BC7"/>
    <mergeCell ref="A15:F15"/>
    <mergeCell ref="CJ15:DA15"/>
    <mergeCell ref="BR15:CI15"/>
    <mergeCell ref="BT7:CI7"/>
    <mergeCell ref="CJ7:DA7"/>
    <mergeCell ref="BD7:BS7"/>
    <mergeCell ref="A14:F14"/>
    <mergeCell ref="G14:AD14"/>
    <mergeCell ref="AE14:AY14"/>
    <mergeCell ref="AZ14:BQ14"/>
    <mergeCell ref="A9:F9"/>
    <mergeCell ref="CJ10:DA10"/>
    <mergeCell ref="G10:AD10"/>
    <mergeCell ref="A16:F16"/>
    <mergeCell ref="G16:AD16"/>
    <mergeCell ref="A10:F10"/>
    <mergeCell ref="A58:G58"/>
    <mergeCell ref="BD58:BS58"/>
    <mergeCell ref="BT58:CI58"/>
    <mergeCell ref="BD59:BS59"/>
    <mergeCell ref="A44:F44"/>
    <mergeCell ref="G44:AD44"/>
    <mergeCell ref="AE44:BC44"/>
    <mergeCell ref="BD57:BS57"/>
    <mergeCell ref="BT57:CI57"/>
    <mergeCell ref="BD47:CI47"/>
    <mergeCell ref="BT59:CI59"/>
    <mergeCell ref="A48:DA48"/>
    <mergeCell ref="AO50:DA50"/>
    <mergeCell ref="H54:AG54"/>
    <mergeCell ref="AH54:AN54"/>
    <mergeCell ref="AP54:BC54"/>
    <mergeCell ref="H55:AG55"/>
    <mergeCell ref="AH55:AN55"/>
    <mergeCell ref="AP55:BC55"/>
    <mergeCell ref="AP52:DA52"/>
    <mergeCell ref="CE71:DA71"/>
    <mergeCell ref="A72:G72"/>
    <mergeCell ref="H72:BC72"/>
    <mergeCell ref="BD72:BS72"/>
    <mergeCell ref="BT72:CD72"/>
    <mergeCell ref="CE72:DA72"/>
    <mergeCell ref="A71:G71"/>
    <mergeCell ref="H71:BC71"/>
    <mergeCell ref="BD71:BS71"/>
    <mergeCell ref="BT71:CD71"/>
    <mergeCell ref="CE75:DA75"/>
    <mergeCell ref="A75:G75"/>
    <mergeCell ref="H75:BC75"/>
    <mergeCell ref="BD75:BS75"/>
    <mergeCell ref="BT75:CD75"/>
    <mergeCell ref="CE73:DA73"/>
    <mergeCell ref="A74:G74"/>
    <mergeCell ref="H74:BC74"/>
    <mergeCell ref="BD74:BS74"/>
    <mergeCell ref="BT74:CD74"/>
    <mergeCell ref="CE74:DA74"/>
    <mergeCell ref="A73:G73"/>
    <mergeCell ref="H73:BC73"/>
    <mergeCell ref="BD73:BS73"/>
    <mergeCell ref="BT73:CD73"/>
    <mergeCell ref="CE76:DA76"/>
    <mergeCell ref="A77:G77"/>
    <mergeCell ref="H77:BC77"/>
    <mergeCell ref="BD77:BS77"/>
    <mergeCell ref="BT77:CD77"/>
    <mergeCell ref="CE77:DA77"/>
    <mergeCell ref="A76:G76"/>
    <mergeCell ref="H76:BC76"/>
    <mergeCell ref="BD76:BS76"/>
    <mergeCell ref="BT76:CD76"/>
    <mergeCell ref="CE78:DA78"/>
    <mergeCell ref="A79:G79"/>
    <mergeCell ref="H79:BC79"/>
    <mergeCell ref="BD79:BS79"/>
    <mergeCell ref="BT79:CD79"/>
    <mergeCell ref="CE79:DA79"/>
    <mergeCell ref="A78:G78"/>
    <mergeCell ref="H78:BC78"/>
    <mergeCell ref="BD78:BS78"/>
    <mergeCell ref="BT78:CD78"/>
    <mergeCell ref="CE80:DA80"/>
    <mergeCell ref="A81:G81"/>
    <mergeCell ref="H81:BC81"/>
    <mergeCell ref="BD81:BS81"/>
    <mergeCell ref="BT81:CD81"/>
    <mergeCell ref="CE81:DA81"/>
    <mergeCell ref="A80:G80"/>
    <mergeCell ref="H80:BC80"/>
    <mergeCell ref="BD80:BS80"/>
    <mergeCell ref="BT80:CD80"/>
    <mergeCell ref="BT83:CD83"/>
    <mergeCell ref="CE82:DA82"/>
    <mergeCell ref="A82:G82"/>
    <mergeCell ref="H82:BC82"/>
    <mergeCell ref="BD82:BS82"/>
    <mergeCell ref="BT82:CD82"/>
    <mergeCell ref="AP91:DA91"/>
    <mergeCell ref="CE83:DA83"/>
    <mergeCell ref="A84:G84"/>
    <mergeCell ref="H84:BC84"/>
    <mergeCell ref="BD84:BS84"/>
    <mergeCell ref="BT84:CD84"/>
    <mergeCell ref="CE84:DA84"/>
    <mergeCell ref="A83:G83"/>
    <mergeCell ref="H83:BC83"/>
    <mergeCell ref="BD83:BS83"/>
    <mergeCell ref="H85:BC85"/>
    <mergeCell ref="BD85:BS85"/>
    <mergeCell ref="BT85:CD85"/>
    <mergeCell ref="CE85:DA85"/>
    <mergeCell ref="A85:G85"/>
    <mergeCell ref="CJ93:DA93"/>
    <mergeCell ref="A87:DA87"/>
    <mergeCell ref="X89:DA89"/>
    <mergeCell ref="A91:AO91"/>
    <mergeCell ref="H108:BC108"/>
    <mergeCell ref="A107:G107"/>
    <mergeCell ref="BD108:BS108"/>
    <mergeCell ref="BT108:CI108"/>
    <mergeCell ref="BD109:BS109"/>
    <mergeCell ref="A93:G93"/>
    <mergeCell ref="H93:BC93"/>
    <mergeCell ref="BD93:BS93"/>
    <mergeCell ref="BT93:CI93"/>
    <mergeCell ref="BD94:BS94"/>
    <mergeCell ref="CJ109:DA109"/>
    <mergeCell ref="CJ108:DA108"/>
    <mergeCell ref="A108:G108"/>
    <mergeCell ref="CJ106:DA106"/>
    <mergeCell ref="CJ105:DA105"/>
    <mergeCell ref="CJ95:DA95"/>
    <mergeCell ref="A94:G94"/>
    <mergeCell ref="H94:BC94"/>
    <mergeCell ref="A95:G95"/>
    <mergeCell ref="H95:BC95"/>
    <mergeCell ref="AP115:DA115"/>
    <mergeCell ref="H135:BC135"/>
    <mergeCell ref="A134:G134"/>
    <mergeCell ref="H134:BC134"/>
    <mergeCell ref="A136:G136"/>
    <mergeCell ref="BD136:BS136"/>
    <mergeCell ref="CL122:DA122"/>
    <mergeCell ref="AP122:BE122"/>
    <mergeCell ref="BF122:BU122"/>
    <mergeCell ref="H123:AO123"/>
    <mergeCell ref="AP123:BE123"/>
    <mergeCell ref="BF123:BU123"/>
    <mergeCell ref="H127:AO127"/>
    <mergeCell ref="AP127:BE127"/>
    <mergeCell ref="BF127:BU127"/>
    <mergeCell ref="H122:AO122"/>
    <mergeCell ref="A119:G119"/>
    <mergeCell ref="A117:DA117"/>
    <mergeCell ref="H119:AO119"/>
    <mergeCell ref="AP119:BE119"/>
    <mergeCell ref="BF119:BU119"/>
    <mergeCell ref="BV119:CK119"/>
    <mergeCell ref="BV124:CK124"/>
    <mergeCell ref="CL124:DA124"/>
    <mergeCell ref="CL172:DA172"/>
    <mergeCell ref="CJ199:DA199"/>
    <mergeCell ref="CJ208:DA208"/>
    <mergeCell ref="A180:G180"/>
    <mergeCell ref="AP173:BE173"/>
    <mergeCell ref="BF173:BU173"/>
    <mergeCell ref="BV179:CK179"/>
    <mergeCell ref="T253:AB253"/>
    <mergeCell ref="AN253:BK253"/>
    <mergeCell ref="BT220:CI220"/>
    <mergeCell ref="H233:BC233"/>
    <mergeCell ref="T252:AB252"/>
    <mergeCell ref="C252:R252"/>
    <mergeCell ref="AN252:BK252"/>
    <mergeCell ref="T251:AB251"/>
    <mergeCell ref="AN251:BK251"/>
    <mergeCell ref="A220:G220"/>
    <mergeCell ref="CJ237:DA237"/>
    <mergeCell ref="A237:G237"/>
    <mergeCell ref="H237:BC237"/>
    <mergeCell ref="BD237:BS237"/>
    <mergeCell ref="A234:G234"/>
    <mergeCell ref="BD234:BS234"/>
    <mergeCell ref="BT237:CI237"/>
    <mergeCell ref="A225:G225"/>
    <mergeCell ref="H225:BS225"/>
    <mergeCell ref="A216:G216"/>
    <mergeCell ref="H216:BS216"/>
    <mergeCell ref="BT216:CI216"/>
    <mergeCell ref="A215:G215"/>
    <mergeCell ref="BD236:BS236"/>
    <mergeCell ref="A222:DA222"/>
    <mergeCell ref="A219:G219"/>
    <mergeCell ref="CJ232:DA232"/>
    <mergeCell ref="CJ218:DA218"/>
    <mergeCell ref="CJ215:DA215"/>
    <mergeCell ref="CJ220:DA220"/>
    <mergeCell ref="H220:BS220"/>
    <mergeCell ref="H219:BS219"/>
    <mergeCell ref="CJ234:DA234"/>
    <mergeCell ref="H234:BC234"/>
    <mergeCell ref="H231:BC231"/>
    <mergeCell ref="BT231:CI231"/>
    <mergeCell ref="BD232:BS232"/>
    <mergeCell ref="BT232:CI232"/>
    <mergeCell ref="BT215:CI215"/>
    <mergeCell ref="CJ225:DA225"/>
    <mergeCell ref="BD231:BS231"/>
    <mergeCell ref="BV152:CK152"/>
    <mergeCell ref="A152:G152"/>
    <mergeCell ref="H152:AO152"/>
    <mergeCell ref="AP152:BE152"/>
    <mergeCell ref="BF152:BU152"/>
    <mergeCell ref="AP154:BE154"/>
    <mergeCell ref="BF154:BU154"/>
    <mergeCell ref="H153:AO153"/>
    <mergeCell ref="BF155:BU155"/>
    <mergeCell ref="AP153:BE153"/>
    <mergeCell ref="BF153:BU153"/>
    <mergeCell ref="A154:G154"/>
    <mergeCell ref="H154:AO154"/>
    <mergeCell ref="A153:G153"/>
    <mergeCell ref="A155:G155"/>
    <mergeCell ref="H155:AO155"/>
    <mergeCell ref="AP155:BE155"/>
    <mergeCell ref="H156:AO156"/>
    <mergeCell ref="AP156:BE156"/>
    <mergeCell ref="BF156:BU156"/>
    <mergeCell ref="BV156:CK156"/>
    <mergeCell ref="CL156:DA156"/>
    <mergeCell ref="C250:R250"/>
    <mergeCell ref="T250:AB250"/>
    <mergeCell ref="AN250:BK250"/>
    <mergeCell ref="H236:BC236"/>
    <mergeCell ref="A236:G236"/>
    <mergeCell ref="A226:G226"/>
    <mergeCell ref="BD233:BS233"/>
    <mergeCell ref="CJ236:DA236"/>
    <mergeCell ref="CJ235:DA235"/>
    <mergeCell ref="BT224:CI224"/>
    <mergeCell ref="CJ224:DA224"/>
    <mergeCell ref="BT218:CI218"/>
    <mergeCell ref="H215:BS215"/>
    <mergeCell ref="BT236:CI236"/>
    <mergeCell ref="A235:G235"/>
    <mergeCell ref="H235:BC235"/>
    <mergeCell ref="BD235:BS235"/>
    <mergeCell ref="BT235:CI235"/>
    <mergeCell ref="H217:BS217"/>
    <mergeCell ref="BF172:BU172"/>
    <mergeCell ref="H180:AO180"/>
    <mergeCell ref="A178:G178"/>
    <mergeCell ref="A213:G213"/>
    <mergeCell ref="BF158:BU158"/>
    <mergeCell ref="H160:AO160"/>
    <mergeCell ref="AP160:BE160"/>
    <mergeCell ref="BF160:BU160"/>
    <mergeCell ref="BV157:CK157"/>
    <mergeCell ref="BV158:CK158"/>
    <mergeCell ref="AP158:BE158"/>
    <mergeCell ref="BV160:CK160"/>
    <mergeCell ref="X183:DA183"/>
    <mergeCell ref="CJ200:DA200"/>
    <mergeCell ref="A198:G198"/>
    <mergeCell ref="H200:AM200"/>
    <mergeCell ref="BT200:CI200"/>
    <mergeCell ref="BD198:BS198"/>
    <mergeCell ref="BV173:CK173"/>
    <mergeCell ref="BV174:CK174"/>
    <mergeCell ref="BT198:CI198"/>
    <mergeCell ref="H198:AM198"/>
    <mergeCell ref="CJ197:DA197"/>
    <mergeCell ref="H197:AM197"/>
    <mergeCell ref="AP174:BE174"/>
    <mergeCell ref="A218:G218"/>
    <mergeCell ref="CL178:DA178"/>
    <mergeCell ref="A217:G217"/>
    <mergeCell ref="A214:G214"/>
    <mergeCell ref="H214:BS214"/>
    <mergeCell ref="BT214:CI214"/>
    <mergeCell ref="CJ217:DA217"/>
    <mergeCell ref="CJ212:DA212"/>
    <mergeCell ref="CL179:DA179"/>
    <mergeCell ref="H178:AO178"/>
    <mergeCell ref="AP178:BE178"/>
    <mergeCell ref="AP180:BE180"/>
    <mergeCell ref="BF180:BU180"/>
    <mergeCell ref="BT217:CI217"/>
    <mergeCell ref="AN197:BC197"/>
    <mergeCell ref="CL174:DA174"/>
    <mergeCell ref="BV175:CK175"/>
    <mergeCell ref="CL175:DA175"/>
    <mergeCell ref="BF174:BU174"/>
    <mergeCell ref="CL180:DA180"/>
    <mergeCell ref="AP179:BE179"/>
    <mergeCell ref="BF179:BU179"/>
    <mergeCell ref="CJ214:DA214"/>
    <mergeCell ref="CL161:DA161"/>
    <mergeCell ref="AP157:BE157"/>
    <mergeCell ref="BF157:BU157"/>
    <mergeCell ref="AE45:BC45"/>
    <mergeCell ref="CJ45:DA45"/>
    <mergeCell ref="BD45:CI45"/>
    <mergeCell ref="CJ44:DA44"/>
    <mergeCell ref="AE46:BC46"/>
    <mergeCell ref="A47:F47"/>
    <mergeCell ref="G47:AD47"/>
    <mergeCell ref="AE47:BC47"/>
    <mergeCell ref="CJ47:DA47"/>
    <mergeCell ref="BV161:CK161"/>
    <mergeCell ref="AP161:BE161"/>
    <mergeCell ref="BF161:BU161"/>
    <mergeCell ref="A160:G160"/>
    <mergeCell ref="CL157:DA157"/>
    <mergeCell ref="CL158:DA158"/>
    <mergeCell ref="CL160:DA160"/>
    <mergeCell ref="BV154:CK154"/>
    <mergeCell ref="CL154:DA154"/>
    <mergeCell ref="BV155:CK155"/>
    <mergeCell ref="CL155:DA155"/>
    <mergeCell ref="A156:G156"/>
    <mergeCell ref="BT199:CI199"/>
    <mergeCell ref="H179:AO179"/>
    <mergeCell ref="BF178:BU178"/>
    <mergeCell ref="BV178:CK178"/>
    <mergeCell ref="BV180:CK180"/>
    <mergeCell ref="A177:G177"/>
    <mergeCell ref="H177:AO177"/>
    <mergeCell ref="AP177:BE177"/>
    <mergeCell ref="BF177:BU177"/>
    <mergeCell ref="BV177:CK177"/>
    <mergeCell ref="A185:AO185"/>
    <mergeCell ref="AP185:DA185"/>
    <mergeCell ref="A187:DA187"/>
    <mergeCell ref="A189:G189"/>
    <mergeCell ref="H189:BC189"/>
    <mergeCell ref="BD189:BS189"/>
    <mergeCell ref="BT189:CI189"/>
    <mergeCell ref="CJ189:DA189"/>
    <mergeCell ref="A190:G190"/>
    <mergeCell ref="H190:BC190"/>
    <mergeCell ref="BD190:BS190"/>
    <mergeCell ref="BT190:CI190"/>
    <mergeCell ref="A193:G193"/>
    <mergeCell ref="H193:BC193"/>
    <mergeCell ref="AP169:BE169"/>
    <mergeCell ref="BF169:BU169"/>
    <mergeCell ref="BV169:CK169"/>
    <mergeCell ref="CL177:DA177"/>
    <mergeCell ref="A176:G176"/>
    <mergeCell ref="H176:AO176"/>
    <mergeCell ref="AP176:BE176"/>
    <mergeCell ref="BF176:BU176"/>
    <mergeCell ref="BV176:CK176"/>
    <mergeCell ref="CL176:DA176"/>
    <mergeCell ref="CL169:DA169"/>
    <mergeCell ref="A170:G170"/>
    <mergeCell ref="H170:AO170"/>
    <mergeCell ref="AP170:BE170"/>
    <mergeCell ref="BF170:BU170"/>
    <mergeCell ref="BV170:CK170"/>
    <mergeCell ref="CL171:DA171"/>
    <mergeCell ref="A171:G171"/>
    <mergeCell ref="H171:AO171"/>
    <mergeCell ref="AP171:BE171"/>
    <mergeCell ref="BF171:BU171"/>
    <mergeCell ref="BV171:CK171"/>
    <mergeCell ref="A174:G174"/>
    <mergeCell ref="H174:AO174"/>
    <mergeCell ref="A239:DA239"/>
    <mergeCell ref="A241:G241"/>
    <mergeCell ref="H241:BC241"/>
    <mergeCell ref="BD241:BS241"/>
    <mergeCell ref="BT241:CI241"/>
    <mergeCell ref="CJ241:DA241"/>
    <mergeCell ref="BT243:CI243"/>
    <mergeCell ref="A224:G224"/>
    <mergeCell ref="A2:DA2"/>
    <mergeCell ref="A159:G159"/>
    <mergeCell ref="H159:AO159"/>
    <mergeCell ref="AP159:BE159"/>
    <mergeCell ref="BF159:BU159"/>
    <mergeCell ref="BV159:CK159"/>
    <mergeCell ref="CL159:DA159"/>
    <mergeCell ref="BD43:CI43"/>
    <mergeCell ref="BD44:CI44"/>
    <mergeCell ref="X164:DA164"/>
    <mergeCell ref="A166:AO166"/>
    <mergeCell ref="AP166:DA166"/>
    <mergeCell ref="A167:DA167"/>
    <mergeCell ref="CL170:DA170"/>
    <mergeCell ref="A169:G169"/>
    <mergeCell ref="H169:AO169"/>
    <mergeCell ref="A242:G242"/>
    <mergeCell ref="H242:BC242"/>
    <mergeCell ref="BD242:BS242"/>
    <mergeCell ref="BT242:CI242"/>
    <mergeCell ref="CJ242:DA242"/>
    <mergeCell ref="A243:G243"/>
    <mergeCell ref="H243:BC243"/>
    <mergeCell ref="BD243:BS243"/>
    <mergeCell ref="CJ243:DA243"/>
    <mergeCell ref="A244:G244"/>
    <mergeCell ref="H244:BC244"/>
    <mergeCell ref="BD244:BS244"/>
    <mergeCell ref="BT244:CI244"/>
    <mergeCell ref="CJ244:DA244"/>
    <mergeCell ref="A245:G245"/>
    <mergeCell ref="H245:BC245"/>
    <mergeCell ref="BD245:BS245"/>
    <mergeCell ref="BT245:CI245"/>
    <mergeCell ref="CJ245:DA245"/>
    <mergeCell ref="D255:R255"/>
    <mergeCell ref="A246:G246"/>
    <mergeCell ref="H246:BC246"/>
    <mergeCell ref="BD246:BS246"/>
    <mergeCell ref="BT246:CI246"/>
    <mergeCell ref="CJ246:DA246"/>
    <mergeCell ref="A247:G247"/>
    <mergeCell ref="H247:BC247"/>
    <mergeCell ref="BD247:BS247"/>
    <mergeCell ref="BT247:CI247"/>
    <mergeCell ref="CJ247:DA247"/>
    <mergeCell ref="BD193:BS193"/>
    <mergeCell ref="BT193:CI193"/>
    <mergeCell ref="CJ193:DA193"/>
    <mergeCell ref="CJ190:DA190"/>
    <mergeCell ref="A191:G191"/>
    <mergeCell ref="H191:BC191"/>
    <mergeCell ref="BD191:BS191"/>
    <mergeCell ref="BT191:CI191"/>
    <mergeCell ref="CJ191:DA191"/>
    <mergeCell ref="A192:G192"/>
    <mergeCell ref="H192:BC192"/>
    <mergeCell ref="BD192:BS192"/>
    <mergeCell ref="BT192:CI192"/>
    <mergeCell ref="CJ192:DA192"/>
  </mergeCells>
  <phoneticPr fontId="0" type="noConversion"/>
  <pageMargins left="0.39370078740157483" right="0.39370078740157483" top="0.39370078740157483" bottom="0" header="0.19685039370078741" footer="0.19685039370078741"/>
  <pageSetup paperSize="9" fitToHeight="0" orientation="portrait" r:id="rId1"/>
  <headerFooter alignWithMargins="0"/>
  <rowBreaks count="4" manualBreakCount="4">
    <brk id="40" max="104" man="1"/>
    <brk id="92" max="104" man="1"/>
    <brk id="152" max="104" man="1"/>
    <brk id="212" max="104" man="1"/>
  </rowBreak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DX289"/>
  <sheetViews>
    <sheetView view="pageBreakPreview" topLeftCell="A260" zoomScale="115" zoomScaleNormal="100" zoomScaleSheetLayoutView="115" workbookViewId="0">
      <selection activeCell="A128" sqref="A128:XFD202"/>
    </sheetView>
  </sheetViews>
  <sheetFormatPr defaultColWidth="0.85546875" defaultRowHeight="12" customHeight="1" x14ac:dyDescent="0.25"/>
  <cols>
    <col min="1" max="22" width="0.85546875" style="2"/>
    <col min="23" max="23" width="2" style="2" customWidth="1"/>
    <col min="24" max="24" width="0.85546875" style="2" customWidth="1"/>
    <col min="25" max="29" width="0.85546875" style="2"/>
    <col min="30" max="30" width="6.42578125" style="2" customWidth="1"/>
    <col min="31" max="40" width="0.85546875" style="2"/>
    <col min="41" max="41" width="6.140625" style="2" customWidth="1"/>
    <col min="42" max="16384" width="0.85546875" style="2"/>
  </cols>
  <sheetData>
    <row r="1" spans="1:105" ht="8.25" customHeight="1" x14ac:dyDescent="0.25"/>
    <row r="2" spans="1:105" ht="32.25" customHeight="1" x14ac:dyDescent="0.25">
      <c r="A2" s="685" t="s">
        <v>570</v>
      </c>
      <c r="B2" s="685"/>
      <c r="C2" s="685"/>
      <c r="D2" s="685"/>
      <c r="E2" s="685"/>
      <c r="F2" s="685"/>
      <c r="G2" s="685"/>
      <c r="H2" s="685"/>
      <c r="I2" s="685"/>
      <c r="J2" s="685"/>
      <c r="K2" s="685"/>
      <c r="L2" s="685"/>
      <c r="M2" s="685"/>
      <c r="N2" s="685"/>
      <c r="O2" s="685"/>
      <c r="P2" s="685"/>
      <c r="Q2" s="685"/>
      <c r="R2" s="685"/>
      <c r="S2" s="685"/>
      <c r="T2" s="685"/>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c r="AT2" s="685"/>
      <c r="AU2" s="685"/>
      <c r="AV2" s="685"/>
      <c r="AW2" s="685"/>
      <c r="AX2" s="685"/>
      <c r="AY2" s="685"/>
      <c r="AZ2" s="685"/>
      <c r="BA2" s="685"/>
      <c r="BB2" s="685"/>
      <c r="BC2" s="685"/>
      <c r="BD2" s="685"/>
      <c r="BE2" s="685"/>
      <c r="BF2" s="685"/>
      <c r="BG2" s="685"/>
      <c r="BH2" s="685"/>
      <c r="BI2" s="685"/>
      <c r="BJ2" s="685"/>
      <c r="BK2" s="685"/>
      <c r="BL2" s="685"/>
      <c r="BM2" s="685"/>
      <c r="BN2" s="685"/>
      <c r="BO2" s="685"/>
      <c r="BP2" s="685"/>
      <c r="BQ2" s="685"/>
      <c r="BR2" s="685"/>
      <c r="BS2" s="685"/>
      <c r="BT2" s="685"/>
      <c r="BU2" s="685"/>
      <c r="BV2" s="685"/>
      <c r="BW2" s="685"/>
      <c r="BX2" s="685"/>
      <c r="BY2" s="685"/>
      <c r="BZ2" s="685"/>
      <c r="CA2" s="685"/>
      <c r="CB2" s="685"/>
      <c r="CC2" s="685"/>
      <c r="CD2" s="685"/>
      <c r="CE2" s="685"/>
      <c r="CF2" s="685"/>
      <c r="CG2" s="685"/>
      <c r="CH2" s="685"/>
      <c r="CI2" s="685"/>
      <c r="CJ2" s="685"/>
      <c r="CK2" s="685"/>
      <c r="CL2" s="685"/>
      <c r="CM2" s="685"/>
      <c r="CN2" s="685"/>
      <c r="CO2" s="685"/>
      <c r="CP2" s="685"/>
      <c r="CQ2" s="685"/>
      <c r="CR2" s="685"/>
      <c r="CS2" s="685"/>
      <c r="CT2" s="685"/>
      <c r="CU2" s="685"/>
      <c r="CV2" s="685"/>
      <c r="CW2" s="685"/>
      <c r="CX2" s="685"/>
      <c r="CY2" s="685"/>
      <c r="CZ2" s="685"/>
      <c r="DA2" s="685"/>
    </row>
    <row r="3" spans="1:105" ht="9.75" customHeight="1" x14ac:dyDescent="0.25"/>
    <row r="4" spans="1:105" s="6" customFormat="1" ht="11.25" hidden="1" customHeight="1" x14ac:dyDescent="0.2">
      <c r="A4" s="465" t="s">
        <v>13</v>
      </c>
      <c r="B4" s="465"/>
      <c r="C4" s="465"/>
      <c r="D4" s="465"/>
      <c r="E4" s="465"/>
      <c r="F4" s="465"/>
      <c r="G4" s="465"/>
      <c r="H4" s="465"/>
      <c r="I4" s="465"/>
      <c r="J4" s="465"/>
      <c r="K4" s="465"/>
      <c r="L4" s="465"/>
      <c r="M4" s="465"/>
      <c r="N4" s="465"/>
      <c r="O4" s="465"/>
      <c r="P4" s="465"/>
      <c r="Q4" s="465"/>
      <c r="R4" s="465"/>
      <c r="S4" s="465"/>
      <c r="T4" s="465"/>
      <c r="U4" s="465"/>
      <c r="V4" s="465"/>
      <c r="W4" s="465"/>
      <c r="X4" s="465"/>
      <c r="Y4" s="465"/>
      <c r="Z4" s="465"/>
      <c r="AA4" s="465"/>
      <c r="AB4" s="465"/>
      <c r="AC4" s="465"/>
      <c r="AD4" s="465"/>
      <c r="AE4" s="465"/>
      <c r="AF4" s="465"/>
      <c r="AG4" s="465"/>
      <c r="AH4" s="465"/>
      <c r="AI4" s="465"/>
      <c r="AJ4" s="465"/>
      <c r="AK4" s="465"/>
      <c r="AL4" s="465"/>
      <c r="AM4" s="465"/>
      <c r="AN4" s="465"/>
      <c r="AO4" s="465"/>
      <c r="AP4" s="465"/>
      <c r="AQ4" s="465"/>
      <c r="AR4" s="465"/>
      <c r="AS4" s="465"/>
      <c r="AT4" s="465"/>
      <c r="AU4" s="465"/>
      <c r="AV4" s="465"/>
      <c r="AW4" s="465"/>
      <c r="AX4" s="465"/>
      <c r="AY4" s="465"/>
      <c r="AZ4" s="465"/>
      <c r="BA4" s="465"/>
      <c r="BB4" s="465"/>
      <c r="BC4" s="465"/>
      <c r="BD4" s="465"/>
      <c r="BE4" s="465"/>
      <c r="BF4" s="465"/>
      <c r="BG4" s="465"/>
      <c r="BH4" s="465"/>
      <c r="BI4" s="465"/>
      <c r="BJ4" s="465"/>
      <c r="BK4" s="465"/>
      <c r="BL4" s="465"/>
      <c r="BM4" s="465"/>
      <c r="BN4" s="465"/>
      <c r="BO4" s="465"/>
      <c r="BP4" s="465"/>
      <c r="BQ4" s="465"/>
      <c r="BR4" s="465"/>
      <c r="BS4" s="465"/>
      <c r="BT4" s="465"/>
      <c r="BU4" s="465"/>
      <c r="BV4" s="465"/>
      <c r="BW4" s="465"/>
      <c r="BX4" s="465"/>
      <c r="BY4" s="465"/>
      <c r="BZ4" s="465"/>
      <c r="CA4" s="465"/>
      <c r="CB4" s="465"/>
      <c r="CC4" s="465"/>
      <c r="CD4" s="465"/>
      <c r="CE4" s="465"/>
      <c r="CF4" s="465"/>
      <c r="CG4" s="465"/>
      <c r="CH4" s="465"/>
      <c r="CI4" s="465"/>
      <c r="CJ4" s="465"/>
      <c r="CK4" s="465"/>
      <c r="CL4" s="465"/>
      <c r="CM4" s="465"/>
      <c r="CN4" s="465"/>
      <c r="CO4" s="465"/>
      <c r="CP4" s="465"/>
      <c r="CQ4" s="465"/>
      <c r="CR4" s="465"/>
      <c r="CS4" s="465"/>
      <c r="CT4" s="465"/>
      <c r="CU4" s="465"/>
      <c r="CV4" s="465"/>
      <c r="CW4" s="465"/>
      <c r="CX4" s="465"/>
      <c r="CY4" s="465"/>
      <c r="CZ4" s="465"/>
      <c r="DA4" s="465"/>
    </row>
    <row r="5" spans="1:105" ht="10.5" hidden="1" customHeight="1" x14ac:dyDescent="0.25"/>
    <row r="6" spans="1:105" s="3" customFormat="1" ht="37.5" hidden="1" customHeight="1" x14ac:dyDescent="0.2">
      <c r="A6" s="466" t="s">
        <v>0</v>
      </c>
      <c r="B6" s="467"/>
      <c r="C6" s="467"/>
      <c r="D6" s="467"/>
      <c r="E6" s="467"/>
      <c r="F6" s="468"/>
      <c r="G6" s="466" t="s">
        <v>19</v>
      </c>
      <c r="H6" s="467"/>
      <c r="I6" s="467"/>
      <c r="J6" s="467"/>
      <c r="K6" s="467"/>
      <c r="L6" s="467"/>
      <c r="M6" s="467"/>
      <c r="N6" s="467"/>
      <c r="O6" s="467"/>
      <c r="P6" s="467"/>
      <c r="Q6" s="467"/>
      <c r="R6" s="467"/>
      <c r="S6" s="467"/>
      <c r="T6" s="467"/>
      <c r="U6" s="467"/>
      <c r="V6" s="467"/>
      <c r="W6" s="467"/>
      <c r="X6" s="467"/>
      <c r="Y6" s="467"/>
      <c r="Z6" s="467"/>
      <c r="AA6" s="467"/>
      <c r="AB6" s="467"/>
      <c r="AC6" s="467"/>
      <c r="AD6" s="468"/>
      <c r="AE6" s="466" t="s">
        <v>15</v>
      </c>
      <c r="AF6" s="467"/>
      <c r="AG6" s="467"/>
      <c r="AH6" s="467"/>
      <c r="AI6" s="467"/>
      <c r="AJ6" s="467"/>
      <c r="AK6" s="467"/>
      <c r="AL6" s="467"/>
      <c r="AM6" s="467"/>
      <c r="AN6" s="467"/>
      <c r="AO6" s="467"/>
      <c r="AP6" s="467"/>
      <c r="AQ6" s="467"/>
      <c r="AR6" s="467"/>
      <c r="AS6" s="467"/>
      <c r="AT6" s="467"/>
      <c r="AU6" s="467"/>
      <c r="AV6" s="467"/>
      <c r="AW6" s="467"/>
      <c r="AX6" s="467"/>
      <c r="AY6" s="467"/>
      <c r="AZ6" s="467"/>
      <c r="BA6" s="467"/>
      <c r="BB6" s="467"/>
      <c r="BC6" s="468"/>
      <c r="BD6" s="466" t="s">
        <v>82</v>
      </c>
      <c r="BE6" s="467"/>
      <c r="BF6" s="467"/>
      <c r="BG6" s="467"/>
      <c r="BH6" s="467"/>
      <c r="BI6" s="467"/>
      <c r="BJ6" s="467"/>
      <c r="BK6" s="467"/>
      <c r="BL6" s="467"/>
      <c r="BM6" s="467"/>
      <c r="BN6" s="467"/>
      <c r="BO6" s="467"/>
      <c r="BP6" s="467"/>
      <c r="BQ6" s="467"/>
      <c r="BR6" s="467"/>
      <c r="BS6" s="468"/>
      <c r="BT6" s="466" t="s">
        <v>16</v>
      </c>
      <c r="BU6" s="467"/>
      <c r="BV6" s="467"/>
      <c r="BW6" s="467"/>
      <c r="BX6" s="467"/>
      <c r="BY6" s="467"/>
      <c r="BZ6" s="467"/>
      <c r="CA6" s="467"/>
      <c r="CB6" s="467"/>
      <c r="CC6" s="467"/>
      <c r="CD6" s="467"/>
      <c r="CE6" s="467"/>
      <c r="CF6" s="467"/>
      <c r="CG6" s="467"/>
      <c r="CH6" s="467"/>
      <c r="CI6" s="468"/>
      <c r="CJ6" s="466" t="s">
        <v>17</v>
      </c>
      <c r="CK6" s="467"/>
      <c r="CL6" s="467"/>
      <c r="CM6" s="467"/>
      <c r="CN6" s="467"/>
      <c r="CO6" s="467"/>
      <c r="CP6" s="467"/>
      <c r="CQ6" s="467"/>
      <c r="CR6" s="467"/>
      <c r="CS6" s="467"/>
      <c r="CT6" s="467"/>
      <c r="CU6" s="467"/>
      <c r="CV6" s="467"/>
      <c r="CW6" s="467"/>
      <c r="CX6" s="467"/>
      <c r="CY6" s="467"/>
      <c r="CZ6" s="467"/>
      <c r="DA6" s="468"/>
    </row>
    <row r="7" spans="1:105" s="4" customFormat="1" ht="12.75" hidden="1" x14ac:dyDescent="0.2">
      <c r="A7" s="472">
        <v>1</v>
      </c>
      <c r="B7" s="472"/>
      <c r="C7" s="472"/>
      <c r="D7" s="472"/>
      <c r="E7" s="472"/>
      <c r="F7" s="472"/>
      <c r="G7" s="472">
        <v>2</v>
      </c>
      <c r="H7" s="472"/>
      <c r="I7" s="472"/>
      <c r="J7" s="472"/>
      <c r="K7" s="472"/>
      <c r="L7" s="472"/>
      <c r="M7" s="472"/>
      <c r="N7" s="472"/>
      <c r="O7" s="472"/>
      <c r="P7" s="472"/>
      <c r="Q7" s="472"/>
      <c r="R7" s="472"/>
      <c r="S7" s="472"/>
      <c r="T7" s="472"/>
      <c r="U7" s="472"/>
      <c r="V7" s="472"/>
      <c r="W7" s="472"/>
      <c r="X7" s="472"/>
      <c r="Y7" s="472"/>
      <c r="Z7" s="472"/>
      <c r="AA7" s="472"/>
      <c r="AB7" s="472"/>
      <c r="AC7" s="472"/>
      <c r="AD7" s="472"/>
      <c r="AE7" s="472">
        <v>3</v>
      </c>
      <c r="AF7" s="472"/>
      <c r="AG7" s="472"/>
      <c r="AH7" s="472"/>
      <c r="AI7" s="472"/>
      <c r="AJ7" s="472"/>
      <c r="AK7" s="472"/>
      <c r="AL7" s="472"/>
      <c r="AM7" s="472"/>
      <c r="AN7" s="472"/>
      <c r="AO7" s="472"/>
      <c r="AP7" s="472"/>
      <c r="AQ7" s="472"/>
      <c r="AR7" s="472"/>
      <c r="AS7" s="472"/>
      <c r="AT7" s="472"/>
      <c r="AU7" s="472"/>
      <c r="AV7" s="472"/>
      <c r="AW7" s="472"/>
      <c r="AX7" s="472"/>
      <c r="AY7" s="472"/>
      <c r="AZ7" s="472"/>
      <c r="BA7" s="472"/>
      <c r="BB7" s="472"/>
      <c r="BC7" s="472"/>
      <c r="BD7" s="472">
        <v>4</v>
      </c>
      <c r="BE7" s="472"/>
      <c r="BF7" s="472"/>
      <c r="BG7" s="472"/>
      <c r="BH7" s="472"/>
      <c r="BI7" s="472"/>
      <c r="BJ7" s="472"/>
      <c r="BK7" s="472"/>
      <c r="BL7" s="472"/>
      <c r="BM7" s="472"/>
      <c r="BN7" s="472"/>
      <c r="BO7" s="472"/>
      <c r="BP7" s="472"/>
      <c r="BQ7" s="472"/>
      <c r="BR7" s="472"/>
      <c r="BS7" s="472"/>
      <c r="BT7" s="472">
        <v>5</v>
      </c>
      <c r="BU7" s="472"/>
      <c r="BV7" s="472"/>
      <c r="BW7" s="472"/>
      <c r="BX7" s="472"/>
      <c r="BY7" s="472"/>
      <c r="BZ7" s="472"/>
      <c r="CA7" s="472"/>
      <c r="CB7" s="472"/>
      <c r="CC7" s="472"/>
      <c r="CD7" s="472"/>
      <c r="CE7" s="472"/>
      <c r="CF7" s="472"/>
      <c r="CG7" s="472"/>
      <c r="CH7" s="472"/>
      <c r="CI7" s="472"/>
      <c r="CJ7" s="472">
        <v>6</v>
      </c>
      <c r="CK7" s="472"/>
      <c r="CL7" s="472"/>
      <c r="CM7" s="472"/>
      <c r="CN7" s="472"/>
      <c r="CO7" s="472"/>
      <c r="CP7" s="472"/>
      <c r="CQ7" s="472"/>
      <c r="CR7" s="472"/>
      <c r="CS7" s="472"/>
      <c r="CT7" s="472"/>
      <c r="CU7" s="472"/>
      <c r="CV7" s="472"/>
      <c r="CW7" s="472"/>
      <c r="CX7" s="472"/>
      <c r="CY7" s="472"/>
      <c r="CZ7" s="472"/>
      <c r="DA7" s="472"/>
    </row>
    <row r="8" spans="1:105" s="5" customFormat="1" ht="22.5" hidden="1" customHeight="1" x14ac:dyDescent="0.2">
      <c r="A8" s="411" t="s">
        <v>26</v>
      </c>
      <c r="B8" s="411"/>
      <c r="C8" s="411"/>
      <c r="D8" s="411"/>
      <c r="E8" s="411"/>
      <c r="F8" s="411"/>
      <c r="G8" s="516" t="s">
        <v>702</v>
      </c>
      <c r="H8" s="517"/>
      <c r="I8" s="517"/>
      <c r="J8" s="517"/>
      <c r="K8" s="517"/>
      <c r="L8" s="517"/>
      <c r="M8" s="517"/>
      <c r="N8" s="517"/>
      <c r="O8" s="517"/>
      <c r="P8" s="517"/>
      <c r="Q8" s="517"/>
      <c r="R8" s="517"/>
      <c r="S8" s="517"/>
      <c r="T8" s="517"/>
      <c r="U8" s="517"/>
      <c r="V8" s="517"/>
      <c r="W8" s="517"/>
      <c r="X8" s="517"/>
      <c r="Y8" s="517"/>
      <c r="Z8" s="517"/>
      <c r="AA8" s="517"/>
      <c r="AB8" s="517"/>
      <c r="AC8" s="517"/>
      <c r="AD8" s="518"/>
      <c r="AE8" s="561">
        <v>1000</v>
      </c>
      <c r="AF8" s="561"/>
      <c r="AG8" s="561"/>
      <c r="AH8" s="561"/>
      <c r="AI8" s="561"/>
      <c r="AJ8" s="561"/>
      <c r="AK8" s="561"/>
      <c r="AL8" s="561"/>
      <c r="AM8" s="561"/>
      <c r="AN8" s="561"/>
      <c r="AO8" s="561"/>
      <c r="AP8" s="561"/>
      <c r="AQ8" s="561"/>
      <c r="AR8" s="561"/>
      <c r="AS8" s="561"/>
      <c r="AT8" s="561"/>
      <c r="AU8" s="561"/>
      <c r="AV8" s="561"/>
      <c r="AW8" s="561"/>
      <c r="AX8" s="561"/>
      <c r="AY8" s="561"/>
      <c r="AZ8" s="561"/>
      <c r="BA8" s="561"/>
      <c r="BB8" s="561"/>
      <c r="BC8" s="561"/>
      <c r="BD8" s="561">
        <v>10</v>
      </c>
      <c r="BE8" s="561"/>
      <c r="BF8" s="561"/>
      <c r="BG8" s="561"/>
      <c r="BH8" s="561"/>
      <c r="BI8" s="561"/>
      <c r="BJ8" s="561"/>
      <c r="BK8" s="561"/>
      <c r="BL8" s="561"/>
      <c r="BM8" s="561"/>
      <c r="BN8" s="561"/>
      <c r="BO8" s="561"/>
      <c r="BP8" s="561"/>
      <c r="BQ8" s="561"/>
      <c r="BR8" s="561"/>
      <c r="BS8" s="561"/>
      <c r="BT8" s="561">
        <v>6</v>
      </c>
      <c r="BU8" s="561"/>
      <c r="BV8" s="561"/>
      <c r="BW8" s="561"/>
      <c r="BX8" s="561"/>
      <c r="BY8" s="561"/>
      <c r="BZ8" s="561"/>
      <c r="CA8" s="561"/>
      <c r="CB8" s="561"/>
      <c r="CC8" s="561"/>
      <c r="CD8" s="561"/>
      <c r="CE8" s="561"/>
      <c r="CF8" s="561"/>
      <c r="CG8" s="561"/>
      <c r="CH8" s="561"/>
      <c r="CI8" s="561"/>
      <c r="CJ8" s="487">
        <f>AE8*BD8*BT8</f>
        <v>60000</v>
      </c>
      <c r="CK8" s="488"/>
      <c r="CL8" s="488"/>
      <c r="CM8" s="488"/>
      <c r="CN8" s="488"/>
      <c r="CO8" s="488"/>
      <c r="CP8" s="488"/>
      <c r="CQ8" s="488"/>
      <c r="CR8" s="488"/>
      <c r="CS8" s="488"/>
      <c r="CT8" s="488"/>
      <c r="CU8" s="488"/>
      <c r="CV8" s="488"/>
      <c r="CW8" s="488"/>
      <c r="CX8" s="488"/>
      <c r="CY8" s="488"/>
      <c r="CZ8" s="488"/>
      <c r="DA8" s="489"/>
    </row>
    <row r="9" spans="1:105" s="5" customFormat="1" ht="25.5" hidden="1" customHeight="1" x14ac:dyDescent="0.2">
      <c r="A9" s="411" t="s">
        <v>30</v>
      </c>
      <c r="B9" s="411"/>
      <c r="C9" s="411"/>
      <c r="D9" s="411"/>
      <c r="E9" s="411"/>
      <c r="F9" s="411"/>
      <c r="G9" s="516" t="s">
        <v>703</v>
      </c>
      <c r="H9" s="517"/>
      <c r="I9" s="517"/>
      <c r="J9" s="517"/>
      <c r="K9" s="517"/>
      <c r="L9" s="517"/>
      <c r="M9" s="517"/>
      <c r="N9" s="517"/>
      <c r="O9" s="517"/>
      <c r="P9" s="517"/>
      <c r="Q9" s="517"/>
      <c r="R9" s="517"/>
      <c r="S9" s="517"/>
      <c r="T9" s="517"/>
      <c r="U9" s="517"/>
      <c r="V9" s="517"/>
      <c r="W9" s="517"/>
      <c r="X9" s="517"/>
      <c r="Y9" s="517"/>
      <c r="Z9" s="517"/>
      <c r="AA9" s="517"/>
      <c r="AB9" s="517"/>
      <c r="AC9" s="517"/>
      <c r="AD9" s="518"/>
      <c r="AE9" s="484">
        <v>1000</v>
      </c>
      <c r="AF9" s="485"/>
      <c r="AG9" s="485"/>
      <c r="AH9" s="485"/>
      <c r="AI9" s="485"/>
      <c r="AJ9" s="485"/>
      <c r="AK9" s="485"/>
      <c r="AL9" s="485"/>
      <c r="AM9" s="485"/>
      <c r="AN9" s="485"/>
      <c r="AO9" s="485"/>
      <c r="AP9" s="485"/>
      <c r="AQ9" s="485"/>
      <c r="AR9" s="485"/>
      <c r="AS9" s="485"/>
      <c r="AT9" s="485"/>
      <c r="AU9" s="485"/>
      <c r="AV9" s="485"/>
      <c r="AW9" s="485"/>
      <c r="AX9" s="485"/>
      <c r="AY9" s="485"/>
      <c r="AZ9" s="485"/>
      <c r="BA9" s="485"/>
      <c r="BB9" s="485"/>
      <c r="BC9" s="486"/>
      <c r="BD9" s="484">
        <v>10</v>
      </c>
      <c r="BE9" s="485"/>
      <c r="BF9" s="485"/>
      <c r="BG9" s="485"/>
      <c r="BH9" s="485"/>
      <c r="BI9" s="485"/>
      <c r="BJ9" s="485"/>
      <c r="BK9" s="485"/>
      <c r="BL9" s="485"/>
      <c r="BM9" s="485"/>
      <c r="BN9" s="485"/>
      <c r="BO9" s="485"/>
      <c r="BP9" s="485"/>
      <c r="BQ9" s="485"/>
      <c r="BR9" s="485"/>
      <c r="BS9" s="486"/>
      <c r="BT9" s="484">
        <v>15</v>
      </c>
      <c r="BU9" s="485"/>
      <c r="BV9" s="485"/>
      <c r="BW9" s="485"/>
      <c r="BX9" s="485"/>
      <c r="BY9" s="485"/>
      <c r="BZ9" s="485"/>
      <c r="CA9" s="485"/>
      <c r="CB9" s="485"/>
      <c r="CC9" s="485"/>
      <c r="CD9" s="485"/>
      <c r="CE9" s="485"/>
      <c r="CF9" s="485"/>
      <c r="CG9" s="485"/>
      <c r="CH9" s="485"/>
      <c r="CI9" s="486"/>
      <c r="CJ9" s="487">
        <v>110000</v>
      </c>
      <c r="CK9" s="488"/>
      <c r="CL9" s="488"/>
      <c r="CM9" s="488"/>
      <c r="CN9" s="488"/>
      <c r="CO9" s="488"/>
      <c r="CP9" s="488"/>
      <c r="CQ9" s="488"/>
      <c r="CR9" s="488"/>
      <c r="CS9" s="488"/>
      <c r="CT9" s="488"/>
      <c r="CU9" s="488"/>
      <c r="CV9" s="488"/>
      <c r="CW9" s="488"/>
      <c r="CX9" s="488"/>
      <c r="CY9" s="488"/>
      <c r="CZ9" s="488"/>
      <c r="DA9" s="489"/>
    </row>
    <row r="10" spans="1:105" s="5" customFormat="1" ht="16.5" hidden="1" customHeight="1" x14ac:dyDescent="0.2">
      <c r="A10" s="490" t="s">
        <v>99</v>
      </c>
      <c r="B10" s="491"/>
      <c r="C10" s="491"/>
      <c r="D10" s="491"/>
      <c r="E10" s="491"/>
      <c r="F10" s="492"/>
      <c r="G10" s="516" t="s">
        <v>704</v>
      </c>
      <c r="H10" s="517"/>
      <c r="I10" s="517"/>
      <c r="J10" s="517"/>
      <c r="K10" s="517"/>
      <c r="L10" s="517"/>
      <c r="M10" s="517"/>
      <c r="N10" s="517"/>
      <c r="O10" s="517"/>
      <c r="P10" s="517"/>
      <c r="Q10" s="517"/>
      <c r="R10" s="517"/>
      <c r="S10" s="517"/>
      <c r="T10" s="517"/>
      <c r="U10" s="517"/>
      <c r="V10" s="517"/>
      <c r="W10" s="517"/>
      <c r="X10" s="517"/>
      <c r="Y10" s="517"/>
      <c r="Z10" s="517"/>
      <c r="AA10" s="517"/>
      <c r="AB10" s="517"/>
      <c r="AC10" s="517"/>
      <c r="AD10" s="518"/>
      <c r="AE10" s="655">
        <v>2000</v>
      </c>
      <c r="AF10" s="656"/>
      <c r="AG10" s="656"/>
      <c r="AH10" s="656"/>
      <c r="AI10" s="656"/>
      <c r="AJ10" s="656"/>
      <c r="AK10" s="656"/>
      <c r="AL10" s="656"/>
      <c r="AM10" s="656"/>
      <c r="AN10" s="656"/>
      <c r="AO10" s="656"/>
      <c r="AP10" s="656"/>
      <c r="AQ10" s="656"/>
      <c r="AR10" s="656"/>
      <c r="AS10" s="656"/>
      <c r="AT10" s="656"/>
      <c r="AU10" s="656"/>
      <c r="AV10" s="656"/>
      <c r="AW10" s="656"/>
      <c r="AX10" s="656"/>
      <c r="AY10" s="656"/>
      <c r="AZ10" s="656"/>
      <c r="BA10" s="656"/>
      <c r="BB10" s="656"/>
      <c r="BC10" s="657"/>
      <c r="BD10" s="484">
        <v>20</v>
      </c>
      <c r="BE10" s="485"/>
      <c r="BF10" s="485"/>
      <c r="BG10" s="485"/>
      <c r="BH10" s="485"/>
      <c r="BI10" s="485"/>
      <c r="BJ10" s="485"/>
      <c r="BK10" s="485"/>
      <c r="BL10" s="485"/>
      <c r="BM10" s="485"/>
      <c r="BN10" s="485"/>
      <c r="BO10" s="485"/>
      <c r="BP10" s="485"/>
      <c r="BQ10" s="485"/>
      <c r="BR10" s="485"/>
      <c r="BS10" s="486"/>
      <c r="BT10" s="484">
        <v>2</v>
      </c>
      <c r="BU10" s="485"/>
      <c r="BV10" s="485"/>
      <c r="BW10" s="485"/>
      <c r="BX10" s="485"/>
      <c r="BY10" s="485"/>
      <c r="BZ10" s="485"/>
      <c r="CA10" s="485"/>
      <c r="CB10" s="485"/>
      <c r="CC10" s="485"/>
      <c r="CD10" s="485"/>
      <c r="CE10" s="485"/>
      <c r="CF10" s="485"/>
      <c r="CG10" s="485"/>
      <c r="CH10" s="485"/>
      <c r="CI10" s="486"/>
      <c r="CJ10" s="487">
        <f>AE10*BD10*BT10</f>
        <v>80000</v>
      </c>
      <c r="CK10" s="488"/>
      <c r="CL10" s="488"/>
      <c r="CM10" s="488"/>
      <c r="CN10" s="488"/>
      <c r="CO10" s="488"/>
      <c r="CP10" s="488"/>
      <c r="CQ10" s="488"/>
      <c r="CR10" s="488"/>
      <c r="CS10" s="488"/>
      <c r="CT10" s="488"/>
      <c r="CU10" s="488"/>
      <c r="CV10" s="488"/>
      <c r="CW10" s="488"/>
      <c r="CX10" s="488"/>
      <c r="CY10" s="488"/>
      <c r="CZ10" s="488"/>
      <c r="DA10" s="489"/>
    </row>
    <row r="11" spans="1:105" s="5" customFormat="1" ht="11.25" hidden="1" customHeight="1" x14ac:dyDescent="0.2">
      <c r="A11" s="411"/>
      <c r="B11" s="411"/>
      <c r="C11" s="411"/>
      <c r="D11" s="411"/>
      <c r="E11" s="411"/>
      <c r="F11" s="411"/>
      <c r="G11" s="418"/>
      <c r="H11" s="418"/>
      <c r="I11" s="418"/>
      <c r="J11" s="418"/>
      <c r="K11" s="418"/>
      <c r="L11" s="418"/>
      <c r="M11" s="418"/>
      <c r="N11" s="418"/>
      <c r="O11" s="418"/>
      <c r="P11" s="418"/>
      <c r="Q11" s="418"/>
      <c r="R11" s="418"/>
      <c r="S11" s="418"/>
      <c r="T11" s="418"/>
      <c r="U11" s="418"/>
      <c r="V11" s="418"/>
      <c r="W11" s="418"/>
      <c r="X11" s="418"/>
      <c r="Y11" s="418"/>
      <c r="Z11" s="418"/>
      <c r="AA11" s="418"/>
      <c r="AB11" s="418"/>
      <c r="AC11" s="418"/>
      <c r="AD11" s="418"/>
      <c r="AE11" s="404"/>
      <c r="AF11" s="404"/>
      <c r="AG11" s="404"/>
      <c r="AH11" s="404"/>
      <c r="AI11" s="404"/>
      <c r="AJ11" s="404"/>
      <c r="AK11" s="404"/>
      <c r="AL11" s="404"/>
      <c r="AM11" s="404"/>
      <c r="AN11" s="404"/>
      <c r="AO11" s="404"/>
      <c r="AP11" s="404"/>
      <c r="AQ11" s="404"/>
      <c r="AR11" s="404"/>
      <c r="AS11" s="404"/>
      <c r="AT11" s="404"/>
      <c r="AU11" s="404"/>
      <c r="AV11" s="404"/>
      <c r="AW11" s="404"/>
      <c r="AX11" s="404"/>
      <c r="AY11" s="404"/>
      <c r="AZ11" s="404"/>
      <c r="BA11" s="404"/>
      <c r="BB11" s="404"/>
      <c r="BC11" s="404"/>
      <c r="BD11" s="404"/>
      <c r="BE11" s="404"/>
      <c r="BF11" s="404"/>
      <c r="BG11" s="404"/>
      <c r="BH11" s="404"/>
      <c r="BI11" s="404"/>
      <c r="BJ11" s="404"/>
      <c r="BK11" s="404"/>
      <c r="BL11" s="404"/>
      <c r="BM11" s="404"/>
      <c r="BN11" s="404"/>
      <c r="BO11" s="404"/>
      <c r="BP11" s="404"/>
      <c r="BQ11" s="404"/>
      <c r="BR11" s="404"/>
      <c r="BS11" s="404"/>
      <c r="BT11" s="404"/>
      <c r="BU11" s="404"/>
      <c r="BV11" s="404"/>
      <c r="BW11" s="404"/>
      <c r="BX11" s="404"/>
      <c r="BY11" s="404"/>
      <c r="BZ11" s="404"/>
      <c r="CA11" s="404"/>
      <c r="CB11" s="404"/>
      <c r="CC11" s="404"/>
      <c r="CD11" s="404"/>
      <c r="CE11" s="404"/>
      <c r="CF11" s="404"/>
      <c r="CG11" s="404"/>
      <c r="CH11" s="404"/>
      <c r="CI11" s="404"/>
      <c r="CJ11" s="551"/>
      <c r="CK11" s="551"/>
      <c r="CL11" s="551"/>
      <c r="CM11" s="551"/>
      <c r="CN11" s="551"/>
      <c r="CO11" s="551"/>
      <c r="CP11" s="551"/>
      <c r="CQ11" s="551"/>
      <c r="CR11" s="551"/>
      <c r="CS11" s="551"/>
      <c r="CT11" s="551"/>
      <c r="CU11" s="551"/>
      <c r="CV11" s="551"/>
      <c r="CW11" s="551"/>
      <c r="CX11" s="551"/>
      <c r="CY11" s="551"/>
      <c r="CZ11" s="551"/>
      <c r="DA11" s="551"/>
    </row>
    <row r="12" spans="1:105" s="5" customFormat="1" ht="15" hidden="1" customHeight="1" x14ac:dyDescent="0.2">
      <c r="A12" s="411"/>
      <c r="B12" s="411"/>
      <c r="C12" s="411"/>
      <c r="D12" s="411"/>
      <c r="E12" s="411"/>
      <c r="F12" s="411"/>
      <c r="G12" s="473" t="s">
        <v>7</v>
      </c>
      <c r="H12" s="473"/>
      <c r="I12" s="473"/>
      <c r="J12" s="473"/>
      <c r="K12" s="473"/>
      <c r="L12" s="473"/>
      <c r="M12" s="473"/>
      <c r="N12" s="473"/>
      <c r="O12" s="473"/>
      <c r="P12" s="473"/>
      <c r="Q12" s="473"/>
      <c r="R12" s="473"/>
      <c r="S12" s="473"/>
      <c r="T12" s="473"/>
      <c r="U12" s="473"/>
      <c r="V12" s="473"/>
      <c r="W12" s="473"/>
      <c r="X12" s="473"/>
      <c r="Y12" s="473"/>
      <c r="Z12" s="473"/>
      <c r="AA12" s="473"/>
      <c r="AB12" s="473"/>
      <c r="AC12" s="473"/>
      <c r="AD12" s="474"/>
      <c r="AE12" s="404" t="s">
        <v>8</v>
      </c>
      <c r="AF12" s="404"/>
      <c r="AG12" s="404"/>
      <c r="AH12" s="404"/>
      <c r="AI12" s="404"/>
      <c r="AJ12" s="404"/>
      <c r="AK12" s="404"/>
      <c r="AL12" s="404"/>
      <c r="AM12" s="404"/>
      <c r="AN12" s="404"/>
      <c r="AO12" s="404"/>
      <c r="AP12" s="404"/>
      <c r="AQ12" s="404"/>
      <c r="AR12" s="404"/>
      <c r="AS12" s="404"/>
      <c r="AT12" s="404"/>
      <c r="AU12" s="404"/>
      <c r="AV12" s="404"/>
      <c r="AW12" s="404"/>
      <c r="AX12" s="404"/>
      <c r="AY12" s="404"/>
      <c r="AZ12" s="404"/>
      <c r="BA12" s="404"/>
      <c r="BB12" s="404"/>
      <c r="BC12" s="404"/>
      <c r="BD12" s="404" t="s">
        <v>8</v>
      </c>
      <c r="BE12" s="404"/>
      <c r="BF12" s="404"/>
      <c r="BG12" s="404"/>
      <c r="BH12" s="404"/>
      <c r="BI12" s="404"/>
      <c r="BJ12" s="404"/>
      <c r="BK12" s="404"/>
      <c r="BL12" s="404"/>
      <c r="BM12" s="404"/>
      <c r="BN12" s="404"/>
      <c r="BO12" s="404"/>
      <c r="BP12" s="404"/>
      <c r="BQ12" s="404"/>
      <c r="BR12" s="404"/>
      <c r="BS12" s="404"/>
      <c r="BT12" s="404" t="s">
        <v>8</v>
      </c>
      <c r="BU12" s="404"/>
      <c r="BV12" s="404"/>
      <c r="BW12" s="404"/>
      <c r="BX12" s="404"/>
      <c r="BY12" s="404"/>
      <c r="BZ12" s="404"/>
      <c r="CA12" s="404"/>
      <c r="CB12" s="404"/>
      <c r="CC12" s="404"/>
      <c r="CD12" s="404"/>
      <c r="CE12" s="404"/>
      <c r="CF12" s="404"/>
      <c r="CG12" s="404"/>
      <c r="CH12" s="404"/>
      <c r="CI12" s="404"/>
      <c r="CJ12" s="589">
        <f>SUM(CJ8:DA11)</f>
        <v>250000</v>
      </c>
      <c r="CK12" s="589"/>
      <c r="CL12" s="589"/>
      <c r="CM12" s="589"/>
      <c r="CN12" s="589"/>
      <c r="CO12" s="589"/>
      <c r="CP12" s="589"/>
      <c r="CQ12" s="589"/>
      <c r="CR12" s="589"/>
      <c r="CS12" s="589"/>
      <c r="CT12" s="589"/>
      <c r="CU12" s="589"/>
      <c r="CV12" s="589"/>
      <c r="CW12" s="589"/>
      <c r="CX12" s="589"/>
      <c r="CY12" s="589"/>
      <c r="CZ12" s="589"/>
      <c r="DA12" s="589"/>
    </row>
    <row r="13" spans="1:105" ht="10.5" hidden="1" customHeight="1" x14ac:dyDescent="0.25"/>
    <row r="14" spans="1:105" s="6" customFormat="1" ht="14.25" hidden="1" x14ac:dyDescent="0.2">
      <c r="A14" s="465" t="s">
        <v>18</v>
      </c>
      <c r="B14" s="465"/>
      <c r="C14" s="465"/>
      <c r="D14" s="465"/>
      <c r="E14" s="465"/>
      <c r="F14" s="465"/>
      <c r="G14" s="465"/>
      <c r="H14" s="465"/>
      <c r="I14" s="465"/>
      <c r="J14" s="465"/>
      <c r="K14" s="465"/>
      <c r="L14" s="465"/>
      <c r="M14" s="465"/>
      <c r="N14" s="465"/>
      <c r="O14" s="465"/>
      <c r="P14" s="465"/>
      <c r="Q14" s="465"/>
      <c r="R14" s="465"/>
      <c r="S14" s="465"/>
      <c r="T14" s="465"/>
      <c r="U14" s="465"/>
      <c r="V14" s="465"/>
      <c r="W14" s="465"/>
      <c r="X14" s="465"/>
      <c r="Y14" s="465"/>
      <c r="Z14" s="465"/>
      <c r="AA14" s="465"/>
      <c r="AB14" s="465"/>
      <c r="AC14" s="465"/>
      <c r="AD14" s="465"/>
      <c r="AE14" s="465"/>
      <c r="AF14" s="465"/>
      <c r="AG14" s="465"/>
      <c r="AH14" s="465"/>
      <c r="AI14" s="465"/>
      <c r="AJ14" s="465"/>
      <c r="AK14" s="465"/>
      <c r="AL14" s="465"/>
      <c r="AM14" s="465"/>
      <c r="AN14" s="465"/>
      <c r="AO14" s="465"/>
      <c r="AP14" s="465"/>
      <c r="AQ14" s="465"/>
      <c r="AR14" s="465"/>
      <c r="AS14" s="465"/>
      <c r="AT14" s="465"/>
      <c r="AU14" s="465"/>
      <c r="AV14" s="465"/>
      <c r="AW14" s="465"/>
      <c r="AX14" s="465"/>
      <c r="AY14" s="465"/>
      <c r="AZ14" s="465"/>
      <c r="BA14" s="465"/>
      <c r="BB14" s="465"/>
      <c r="BC14" s="465"/>
      <c r="BD14" s="465"/>
      <c r="BE14" s="465"/>
      <c r="BF14" s="465"/>
      <c r="BG14" s="465"/>
      <c r="BH14" s="465"/>
      <c r="BI14" s="465"/>
      <c r="BJ14" s="465"/>
      <c r="BK14" s="465"/>
      <c r="BL14" s="465"/>
      <c r="BM14" s="465"/>
      <c r="BN14" s="465"/>
      <c r="BO14" s="465"/>
      <c r="BP14" s="465"/>
      <c r="BQ14" s="465"/>
      <c r="BR14" s="465"/>
      <c r="BS14" s="465"/>
      <c r="BT14" s="465"/>
      <c r="BU14" s="465"/>
      <c r="BV14" s="465"/>
      <c r="BW14" s="465"/>
      <c r="BX14" s="465"/>
      <c r="BY14" s="465"/>
      <c r="BZ14" s="465"/>
      <c r="CA14" s="465"/>
      <c r="CB14" s="465"/>
      <c r="CC14" s="465"/>
      <c r="CD14" s="465"/>
      <c r="CE14" s="465"/>
      <c r="CF14" s="465"/>
      <c r="CG14" s="465"/>
      <c r="CH14" s="465"/>
      <c r="CI14" s="465"/>
      <c r="CJ14" s="465"/>
      <c r="CK14" s="465"/>
      <c r="CL14" s="465"/>
      <c r="CM14" s="465"/>
      <c r="CN14" s="465"/>
      <c r="CO14" s="465"/>
      <c r="CP14" s="465"/>
      <c r="CQ14" s="465"/>
      <c r="CR14" s="465"/>
      <c r="CS14" s="465"/>
      <c r="CT14" s="465"/>
      <c r="CU14" s="465"/>
      <c r="CV14" s="465"/>
      <c r="CW14" s="465"/>
      <c r="CX14" s="465"/>
      <c r="CY14" s="465"/>
      <c r="CZ14" s="465"/>
      <c r="DA14" s="465"/>
    </row>
    <row r="15" spans="1:105" ht="10.5" hidden="1" customHeight="1" x14ac:dyDescent="0.25"/>
    <row r="16" spans="1:105" s="3" customFormat="1" ht="48.75" hidden="1" customHeight="1" x14ac:dyDescent="0.2">
      <c r="A16" s="466" t="s">
        <v>0</v>
      </c>
      <c r="B16" s="467"/>
      <c r="C16" s="467"/>
      <c r="D16" s="467"/>
      <c r="E16" s="467"/>
      <c r="F16" s="468"/>
      <c r="G16" s="466" t="s">
        <v>19</v>
      </c>
      <c r="H16" s="467"/>
      <c r="I16" s="467"/>
      <c r="J16" s="467"/>
      <c r="K16" s="467"/>
      <c r="L16" s="467"/>
      <c r="M16" s="467"/>
      <c r="N16" s="467"/>
      <c r="O16" s="467"/>
      <c r="P16" s="467"/>
      <c r="Q16" s="467"/>
      <c r="R16" s="467"/>
      <c r="S16" s="467"/>
      <c r="T16" s="467"/>
      <c r="U16" s="467"/>
      <c r="V16" s="467"/>
      <c r="W16" s="467"/>
      <c r="X16" s="467"/>
      <c r="Y16" s="467"/>
      <c r="Z16" s="467"/>
      <c r="AA16" s="467"/>
      <c r="AB16" s="467"/>
      <c r="AC16" s="467"/>
      <c r="AD16" s="468"/>
      <c r="AE16" s="466" t="s">
        <v>20</v>
      </c>
      <c r="AF16" s="467"/>
      <c r="AG16" s="467"/>
      <c r="AH16" s="467"/>
      <c r="AI16" s="467"/>
      <c r="AJ16" s="467"/>
      <c r="AK16" s="467"/>
      <c r="AL16" s="467"/>
      <c r="AM16" s="467"/>
      <c r="AN16" s="467"/>
      <c r="AO16" s="467"/>
      <c r="AP16" s="467"/>
      <c r="AQ16" s="467"/>
      <c r="AR16" s="467"/>
      <c r="AS16" s="467"/>
      <c r="AT16" s="467"/>
      <c r="AU16" s="467"/>
      <c r="AV16" s="467"/>
      <c r="AW16" s="467"/>
      <c r="AX16" s="467"/>
      <c r="AY16" s="468"/>
      <c r="AZ16" s="466" t="s">
        <v>21</v>
      </c>
      <c r="BA16" s="467"/>
      <c r="BB16" s="467"/>
      <c r="BC16" s="467"/>
      <c r="BD16" s="467"/>
      <c r="BE16" s="467"/>
      <c r="BF16" s="467"/>
      <c r="BG16" s="467"/>
      <c r="BH16" s="467"/>
      <c r="BI16" s="467"/>
      <c r="BJ16" s="467"/>
      <c r="BK16" s="467"/>
      <c r="BL16" s="467"/>
      <c r="BM16" s="467"/>
      <c r="BN16" s="467"/>
      <c r="BO16" s="467"/>
      <c r="BP16" s="467"/>
      <c r="BQ16" s="468"/>
      <c r="BR16" s="466" t="s">
        <v>22</v>
      </c>
      <c r="BS16" s="467"/>
      <c r="BT16" s="467"/>
      <c r="BU16" s="467"/>
      <c r="BV16" s="467"/>
      <c r="BW16" s="467"/>
      <c r="BX16" s="467"/>
      <c r="BY16" s="467"/>
      <c r="BZ16" s="467"/>
      <c r="CA16" s="467"/>
      <c r="CB16" s="467"/>
      <c r="CC16" s="467"/>
      <c r="CD16" s="467"/>
      <c r="CE16" s="467"/>
      <c r="CF16" s="467"/>
      <c r="CG16" s="467"/>
      <c r="CH16" s="467"/>
      <c r="CI16" s="468"/>
      <c r="CJ16" s="466" t="s">
        <v>17</v>
      </c>
      <c r="CK16" s="467"/>
      <c r="CL16" s="467"/>
      <c r="CM16" s="467"/>
      <c r="CN16" s="467"/>
      <c r="CO16" s="467"/>
      <c r="CP16" s="467"/>
      <c r="CQ16" s="467"/>
      <c r="CR16" s="467"/>
      <c r="CS16" s="467"/>
      <c r="CT16" s="467"/>
      <c r="CU16" s="467"/>
      <c r="CV16" s="467"/>
      <c r="CW16" s="467"/>
      <c r="CX16" s="467"/>
      <c r="CY16" s="467"/>
      <c r="CZ16" s="467"/>
      <c r="DA16" s="468"/>
    </row>
    <row r="17" spans="1:105" s="4" customFormat="1" ht="12.75" hidden="1" x14ac:dyDescent="0.2">
      <c r="A17" s="472">
        <v>1</v>
      </c>
      <c r="B17" s="472"/>
      <c r="C17" s="472"/>
      <c r="D17" s="472"/>
      <c r="E17" s="472"/>
      <c r="F17" s="472"/>
      <c r="G17" s="472">
        <v>2</v>
      </c>
      <c r="H17" s="472"/>
      <c r="I17" s="472"/>
      <c r="J17" s="472"/>
      <c r="K17" s="472"/>
      <c r="L17" s="472"/>
      <c r="M17" s="472"/>
      <c r="N17" s="472"/>
      <c r="O17" s="472"/>
      <c r="P17" s="472"/>
      <c r="Q17" s="472"/>
      <c r="R17" s="472"/>
      <c r="S17" s="472"/>
      <c r="T17" s="472"/>
      <c r="U17" s="472"/>
      <c r="V17" s="472"/>
      <c r="W17" s="472"/>
      <c r="X17" s="472"/>
      <c r="Y17" s="472"/>
      <c r="Z17" s="472"/>
      <c r="AA17" s="472"/>
      <c r="AB17" s="472"/>
      <c r="AC17" s="472"/>
      <c r="AD17" s="472"/>
      <c r="AE17" s="472">
        <v>3</v>
      </c>
      <c r="AF17" s="472"/>
      <c r="AG17" s="472"/>
      <c r="AH17" s="472"/>
      <c r="AI17" s="472"/>
      <c r="AJ17" s="472"/>
      <c r="AK17" s="472"/>
      <c r="AL17" s="472"/>
      <c r="AM17" s="472"/>
      <c r="AN17" s="472"/>
      <c r="AO17" s="472"/>
      <c r="AP17" s="472"/>
      <c r="AQ17" s="472"/>
      <c r="AR17" s="472"/>
      <c r="AS17" s="472"/>
      <c r="AT17" s="472"/>
      <c r="AU17" s="472"/>
      <c r="AV17" s="472"/>
      <c r="AW17" s="472"/>
      <c r="AX17" s="472"/>
      <c r="AY17" s="472"/>
      <c r="AZ17" s="472">
        <v>4</v>
      </c>
      <c r="BA17" s="472"/>
      <c r="BB17" s="472"/>
      <c r="BC17" s="472"/>
      <c r="BD17" s="472"/>
      <c r="BE17" s="472"/>
      <c r="BF17" s="472"/>
      <c r="BG17" s="472"/>
      <c r="BH17" s="472"/>
      <c r="BI17" s="472"/>
      <c r="BJ17" s="472"/>
      <c r="BK17" s="472"/>
      <c r="BL17" s="472"/>
      <c r="BM17" s="472"/>
      <c r="BN17" s="472"/>
      <c r="BO17" s="472"/>
      <c r="BP17" s="472"/>
      <c r="BQ17" s="472"/>
      <c r="BR17" s="472">
        <v>5</v>
      </c>
      <c r="BS17" s="472"/>
      <c r="BT17" s="472"/>
      <c r="BU17" s="472"/>
      <c r="BV17" s="472"/>
      <c r="BW17" s="472"/>
      <c r="BX17" s="472"/>
      <c r="BY17" s="472"/>
      <c r="BZ17" s="472"/>
      <c r="CA17" s="472"/>
      <c r="CB17" s="472"/>
      <c r="CC17" s="472"/>
      <c r="CD17" s="472"/>
      <c r="CE17" s="472"/>
      <c r="CF17" s="472"/>
      <c r="CG17" s="472"/>
      <c r="CH17" s="472"/>
      <c r="CI17" s="472"/>
      <c r="CJ17" s="472">
        <v>6</v>
      </c>
      <c r="CK17" s="472"/>
      <c r="CL17" s="472"/>
      <c r="CM17" s="472"/>
      <c r="CN17" s="472"/>
      <c r="CO17" s="472"/>
      <c r="CP17" s="472"/>
      <c r="CQ17" s="472"/>
      <c r="CR17" s="472"/>
      <c r="CS17" s="472"/>
      <c r="CT17" s="472"/>
      <c r="CU17" s="472"/>
      <c r="CV17" s="472"/>
      <c r="CW17" s="472"/>
      <c r="CX17" s="472"/>
      <c r="CY17" s="472"/>
      <c r="CZ17" s="472"/>
      <c r="DA17" s="472"/>
    </row>
    <row r="18" spans="1:105" s="5" customFormat="1" ht="12.75" hidden="1" customHeight="1" x14ac:dyDescent="0.2">
      <c r="A18" s="411" t="s">
        <v>26</v>
      </c>
      <c r="B18" s="411"/>
      <c r="C18" s="411"/>
      <c r="D18" s="411"/>
      <c r="E18" s="411"/>
      <c r="F18" s="411"/>
      <c r="G18" s="622"/>
      <c r="H18" s="622"/>
      <c r="I18" s="622"/>
      <c r="J18" s="622"/>
      <c r="K18" s="622"/>
      <c r="L18" s="622"/>
      <c r="M18" s="622"/>
      <c r="N18" s="622"/>
      <c r="O18" s="622"/>
      <c r="P18" s="622"/>
      <c r="Q18" s="622"/>
      <c r="R18" s="622"/>
      <c r="S18" s="622"/>
      <c r="T18" s="622"/>
      <c r="U18" s="622"/>
      <c r="V18" s="622"/>
      <c r="W18" s="622"/>
      <c r="X18" s="622"/>
      <c r="Y18" s="622"/>
      <c r="Z18" s="622"/>
      <c r="AA18" s="622"/>
      <c r="AB18" s="622"/>
      <c r="AC18" s="622"/>
      <c r="AD18" s="622"/>
      <c r="AE18" s="684"/>
      <c r="AF18" s="684"/>
      <c r="AG18" s="684"/>
      <c r="AH18" s="684"/>
      <c r="AI18" s="684"/>
      <c r="AJ18" s="684"/>
      <c r="AK18" s="684"/>
      <c r="AL18" s="684"/>
      <c r="AM18" s="684"/>
      <c r="AN18" s="684"/>
      <c r="AO18" s="684"/>
      <c r="AP18" s="684"/>
      <c r="AQ18" s="684"/>
      <c r="AR18" s="684"/>
      <c r="AS18" s="684"/>
      <c r="AT18" s="684"/>
      <c r="AU18" s="684"/>
      <c r="AV18" s="684"/>
      <c r="AW18" s="684"/>
      <c r="AX18" s="684"/>
      <c r="AY18" s="684"/>
      <c r="AZ18" s="561"/>
      <c r="BA18" s="561"/>
      <c r="BB18" s="561"/>
      <c r="BC18" s="561"/>
      <c r="BD18" s="561"/>
      <c r="BE18" s="561"/>
      <c r="BF18" s="561"/>
      <c r="BG18" s="561"/>
      <c r="BH18" s="561"/>
      <c r="BI18" s="561"/>
      <c r="BJ18" s="561"/>
      <c r="BK18" s="561"/>
      <c r="BL18" s="561"/>
      <c r="BM18" s="561"/>
      <c r="BN18" s="561"/>
      <c r="BO18" s="561"/>
      <c r="BP18" s="561"/>
      <c r="BQ18" s="561"/>
      <c r="BR18" s="574"/>
      <c r="BS18" s="574"/>
      <c r="BT18" s="574"/>
      <c r="BU18" s="574"/>
      <c r="BV18" s="574"/>
      <c r="BW18" s="574"/>
      <c r="BX18" s="574"/>
      <c r="BY18" s="574"/>
      <c r="BZ18" s="574"/>
      <c r="CA18" s="574"/>
      <c r="CB18" s="574"/>
      <c r="CC18" s="574"/>
      <c r="CD18" s="574"/>
      <c r="CE18" s="574"/>
      <c r="CF18" s="574"/>
      <c r="CG18" s="574"/>
      <c r="CH18" s="574"/>
      <c r="CI18" s="574"/>
      <c r="CJ18" s="574"/>
      <c r="CK18" s="574"/>
      <c r="CL18" s="574"/>
      <c r="CM18" s="574"/>
      <c r="CN18" s="574"/>
      <c r="CO18" s="574"/>
      <c r="CP18" s="574"/>
      <c r="CQ18" s="574"/>
      <c r="CR18" s="574"/>
      <c r="CS18" s="574"/>
      <c r="CT18" s="574"/>
      <c r="CU18" s="574"/>
      <c r="CV18" s="574"/>
      <c r="CW18" s="574"/>
      <c r="CX18" s="574"/>
      <c r="CY18" s="574"/>
      <c r="CZ18" s="574"/>
      <c r="DA18" s="574"/>
    </row>
    <row r="19" spans="1:105" s="5" customFormat="1" ht="15" hidden="1" customHeight="1" x14ac:dyDescent="0.2">
      <c r="A19" s="411"/>
      <c r="B19" s="411"/>
      <c r="C19" s="411"/>
      <c r="D19" s="411"/>
      <c r="E19" s="411"/>
      <c r="F19" s="411"/>
      <c r="G19" s="418"/>
      <c r="H19" s="418"/>
      <c r="I19" s="418"/>
      <c r="J19" s="418"/>
      <c r="K19" s="418"/>
      <c r="L19" s="418"/>
      <c r="M19" s="418"/>
      <c r="N19" s="418"/>
      <c r="O19" s="418"/>
      <c r="P19" s="418"/>
      <c r="Q19" s="418"/>
      <c r="R19" s="418"/>
      <c r="S19" s="418"/>
      <c r="T19" s="418"/>
      <c r="U19" s="418"/>
      <c r="V19" s="418"/>
      <c r="W19" s="418"/>
      <c r="X19" s="418"/>
      <c r="Y19" s="418"/>
      <c r="Z19" s="418"/>
      <c r="AA19" s="418"/>
      <c r="AB19" s="418"/>
      <c r="AC19" s="418"/>
      <c r="AD19" s="418"/>
      <c r="AE19" s="404"/>
      <c r="AF19" s="404"/>
      <c r="AG19" s="404"/>
      <c r="AH19" s="404"/>
      <c r="AI19" s="404"/>
      <c r="AJ19" s="404"/>
      <c r="AK19" s="404"/>
      <c r="AL19" s="404"/>
      <c r="AM19" s="404"/>
      <c r="AN19" s="404"/>
      <c r="AO19" s="404"/>
      <c r="AP19" s="404"/>
      <c r="AQ19" s="404"/>
      <c r="AR19" s="404"/>
      <c r="AS19" s="404"/>
      <c r="AT19" s="404"/>
      <c r="AU19" s="404"/>
      <c r="AV19" s="404"/>
      <c r="AW19" s="404"/>
      <c r="AX19" s="404"/>
      <c r="AY19" s="404"/>
      <c r="AZ19" s="404"/>
      <c r="BA19" s="404"/>
      <c r="BB19" s="404"/>
      <c r="BC19" s="404"/>
      <c r="BD19" s="404"/>
      <c r="BE19" s="404"/>
      <c r="BF19" s="404"/>
      <c r="BG19" s="404"/>
      <c r="BH19" s="404"/>
      <c r="BI19" s="404"/>
      <c r="BJ19" s="404"/>
      <c r="BK19" s="404"/>
      <c r="BL19" s="404"/>
      <c r="BM19" s="404"/>
      <c r="BN19" s="404"/>
      <c r="BO19" s="404"/>
      <c r="BP19" s="404"/>
      <c r="BQ19" s="404"/>
      <c r="BR19" s="551"/>
      <c r="BS19" s="551"/>
      <c r="BT19" s="551"/>
      <c r="BU19" s="551"/>
      <c r="BV19" s="551"/>
      <c r="BW19" s="551"/>
      <c r="BX19" s="551"/>
      <c r="BY19" s="551"/>
      <c r="BZ19" s="551"/>
      <c r="CA19" s="551"/>
      <c r="CB19" s="551"/>
      <c r="CC19" s="551"/>
      <c r="CD19" s="551"/>
      <c r="CE19" s="551"/>
      <c r="CF19" s="551"/>
      <c r="CG19" s="551"/>
      <c r="CH19" s="551"/>
      <c r="CI19" s="551"/>
      <c r="CJ19" s="551"/>
      <c r="CK19" s="551"/>
      <c r="CL19" s="551"/>
      <c r="CM19" s="551"/>
      <c r="CN19" s="551"/>
      <c r="CO19" s="551"/>
      <c r="CP19" s="551"/>
      <c r="CQ19" s="551"/>
      <c r="CR19" s="551"/>
      <c r="CS19" s="551"/>
      <c r="CT19" s="551"/>
      <c r="CU19" s="551"/>
      <c r="CV19" s="551"/>
      <c r="CW19" s="551"/>
      <c r="CX19" s="551"/>
      <c r="CY19" s="551"/>
      <c r="CZ19" s="551"/>
      <c r="DA19" s="551"/>
    </row>
    <row r="20" spans="1:105" s="5" customFormat="1" ht="15" hidden="1" customHeight="1" x14ac:dyDescent="0.2">
      <c r="A20" s="411"/>
      <c r="B20" s="411"/>
      <c r="C20" s="411"/>
      <c r="D20" s="411"/>
      <c r="E20" s="411"/>
      <c r="F20" s="411"/>
      <c r="G20" s="473" t="s">
        <v>7</v>
      </c>
      <c r="H20" s="473"/>
      <c r="I20" s="473"/>
      <c r="J20" s="473"/>
      <c r="K20" s="473"/>
      <c r="L20" s="473"/>
      <c r="M20" s="473"/>
      <c r="N20" s="473"/>
      <c r="O20" s="473"/>
      <c r="P20" s="473"/>
      <c r="Q20" s="473"/>
      <c r="R20" s="473"/>
      <c r="S20" s="473"/>
      <c r="T20" s="473"/>
      <c r="U20" s="473"/>
      <c r="V20" s="473"/>
      <c r="W20" s="473"/>
      <c r="X20" s="473"/>
      <c r="Y20" s="473"/>
      <c r="Z20" s="473"/>
      <c r="AA20" s="473"/>
      <c r="AB20" s="473"/>
      <c r="AC20" s="473"/>
      <c r="AD20" s="474"/>
      <c r="AE20" s="404" t="s">
        <v>8</v>
      </c>
      <c r="AF20" s="404"/>
      <c r="AG20" s="404"/>
      <c r="AH20" s="404"/>
      <c r="AI20" s="404"/>
      <c r="AJ20" s="404"/>
      <c r="AK20" s="404"/>
      <c r="AL20" s="404"/>
      <c r="AM20" s="404"/>
      <c r="AN20" s="404"/>
      <c r="AO20" s="404"/>
      <c r="AP20" s="404"/>
      <c r="AQ20" s="404"/>
      <c r="AR20" s="404"/>
      <c r="AS20" s="404"/>
      <c r="AT20" s="404"/>
      <c r="AU20" s="404"/>
      <c r="AV20" s="404"/>
      <c r="AW20" s="404"/>
      <c r="AX20" s="404"/>
      <c r="AY20" s="404"/>
      <c r="AZ20" s="404" t="s">
        <v>8</v>
      </c>
      <c r="BA20" s="404"/>
      <c r="BB20" s="404"/>
      <c r="BC20" s="404"/>
      <c r="BD20" s="404"/>
      <c r="BE20" s="404"/>
      <c r="BF20" s="404"/>
      <c r="BG20" s="404"/>
      <c r="BH20" s="404"/>
      <c r="BI20" s="404"/>
      <c r="BJ20" s="404"/>
      <c r="BK20" s="404"/>
      <c r="BL20" s="404"/>
      <c r="BM20" s="404"/>
      <c r="BN20" s="404"/>
      <c r="BO20" s="404"/>
      <c r="BP20" s="404"/>
      <c r="BQ20" s="404"/>
      <c r="BR20" s="551" t="s">
        <v>8</v>
      </c>
      <c r="BS20" s="551"/>
      <c r="BT20" s="551"/>
      <c r="BU20" s="551"/>
      <c r="BV20" s="551"/>
      <c r="BW20" s="551"/>
      <c r="BX20" s="551"/>
      <c r="BY20" s="551"/>
      <c r="BZ20" s="551"/>
      <c r="CA20" s="551"/>
      <c r="CB20" s="551"/>
      <c r="CC20" s="551"/>
      <c r="CD20" s="551"/>
      <c r="CE20" s="551"/>
      <c r="CF20" s="551"/>
      <c r="CG20" s="551"/>
      <c r="CH20" s="551"/>
      <c r="CI20" s="551"/>
      <c r="CJ20" s="589"/>
      <c r="CK20" s="589"/>
      <c r="CL20" s="589"/>
      <c r="CM20" s="589"/>
      <c r="CN20" s="589"/>
      <c r="CO20" s="589"/>
      <c r="CP20" s="589"/>
      <c r="CQ20" s="589"/>
      <c r="CR20" s="589"/>
      <c r="CS20" s="589"/>
      <c r="CT20" s="589"/>
      <c r="CU20" s="589"/>
      <c r="CV20" s="589"/>
      <c r="CW20" s="589"/>
      <c r="CX20" s="589"/>
      <c r="CY20" s="589"/>
      <c r="CZ20" s="589"/>
      <c r="DA20" s="589"/>
    </row>
    <row r="21" spans="1:105" ht="12" hidden="1" customHeight="1" x14ac:dyDescent="0.25"/>
    <row r="22" spans="1:105" s="6" customFormat="1" ht="41.25" customHeight="1" x14ac:dyDescent="0.2">
      <c r="A22" s="659" t="s">
        <v>23</v>
      </c>
      <c r="B22" s="659"/>
      <c r="C22" s="659"/>
      <c r="D22" s="659"/>
      <c r="E22" s="659"/>
      <c r="F22" s="659"/>
      <c r="G22" s="659"/>
      <c r="H22" s="659"/>
      <c r="I22" s="659"/>
      <c r="J22" s="659"/>
      <c r="K22" s="659"/>
      <c r="L22" s="659"/>
      <c r="M22" s="659"/>
      <c r="N22" s="659"/>
      <c r="O22" s="659"/>
      <c r="P22" s="659"/>
      <c r="Q22" s="659"/>
      <c r="R22" s="659"/>
      <c r="S22" s="659"/>
      <c r="T22" s="659"/>
      <c r="U22" s="659"/>
      <c r="V22" s="659"/>
      <c r="W22" s="659"/>
      <c r="X22" s="659"/>
      <c r="Y22" s="659"/>
      <c r="Z22" s="659"/>
      <c r="AA22" s="659"/>
      <c r="AB22" s="659"/>
      <c r="AC22" s="659"/>
      <c r="AD22" s="659"/>
      <c r="AE22" s="659"/>
      <c r="AF22" s="659"/>
      <c r="AG22" s="659"/>
      <c r="AH22" s="659"/>
      <c r="AI22" s="659"/>
      <c r="AJ22" s="659"/>
      <c r="AK22" s="659"/>
      <c r="AL22" s="659"/>
      <c r="AM22" s="659"/>
      <c r="AN22" s="659"/>
      <c r="AO22" s="659"/>
      <c r="AP22" s="659"/>
      <c r="AQ22" s="659"/>
      <c r="AR22" s="659"/>
      <c r="AS22" s="659"/>
      <c r="AT22" s="659"/>
      <c r="AU22" s="659"/>
      <c r="AV22" s="659"/>
      <c r="AW22" s="659"/>
      <c r="AX22" s="659"/>
      <c r="AY22" s="659"/>
      <c r="AZ22" s="659"/>
      <c r="BA22" s="659"/>
      <c r="BB22" s="659"/>
      <c r="BC22" s="659"/>
      <c r="BD22" s="659"/>
      <c r="BE22" s="659"/>
      <c r="BF22" s="659"/>
      <c r="BG22" s="659"/>
      <c r="BH22" s="659"/>
      <c r="BI22" s="659"/>
      <c r="BJ22" s="659"/>
      <c r="BK22" s="659"/>
      <c r="BL22" s="659"/>
      <c r="BM22" s="659"/>
      <c r="BN22" s="659"/>
      <c r="BO22" s="659"/>
      <c r="BP22" s="659"/>
      <c r="BQ22" s="659"/>
      <c r="BR22" s="659"/>
      <c r="BS22" s="659"/>
      <c r="BT22" s="659"/>
      <c r="BU22" s="659"/>
      <c r="BV22" s="659"/>
      <c r="BW22" s="659"/>
      <c r="BX22" s="659"/>
      <c r="BY22" s="659"/>
      <c r="BZ22" s="659"/>
      <c r="CA22" s="659"/>
      <c r="CB22" s="659"/>
      <c r="CC22" s="659"/>
      <c r="CD22" s="659"/>
      <c r="CE22" s="659"/>
      <c r="CF22" s="659"/>
      <c r="CG22" s="659"/>
      <c r="CH22" s="659"/>
      <c r="CI22" s="659"/>
      <c r="CJ22" s="659"/>
      <c r="CK22" s="659"/>
      <c r="CL22" s="659"/>
      <c r="CM22" s="659"/>
      <c r="CN22" s="659"/>
      <c r="CO22" s="659"/>
      <c r="CP22" s="659"/>
      <c r="CQ22" s="659"/>
      <c r="CR22" s="659"/>
      <c r="CS22" s="659"/>
      <c r="CT22" s="659"/>
      <c r="CU22" s="659"/>
      <c r="CV22" s="659"/>
      <c r="CW22" s="659"/>
      <c r="CX22" s="659"/>
      <c r="CY22" s="659"/>
      <c r="CZ22" s="659"/>
      <c r="DA22" s="659"/>
    </row>
    <row r="23" spans="1:105" ht="10.5" customHeight="1" x14ac:dyDescent="0.25"/>
    <row r="24" spans="1:105" ht="49.5" customHeight="1" x14ac:dyDescent="0.25">
      <c r="A24" s="466" t="s">
        <v>0</v>
      </c>
      <c r="B24" s="467"/>
      <c r="C24" s="467"/>
      <c r="D24" s="467"/>
      <c r="E24" s="467"/>
      <c r="F24" s="468"/>
      <c r="G24" s="466" t="s">
        <v>78</v>
      </c>
      <c r="H24" s="467"/>
      <c r="I24" s="467"/>
      <c r="J24" s="467"/>
      <c r="K24" s="467"/>
      <c r="L24" s="467"/>
      <c r="M24" s="467"/>
      <c r="N24" s="467"/>
      <c r="O24" s="467"/>
      <c r="P24" s="467"/>
      <c r="Q24" s="467"/>
      <c r="R24" s="467"/>
      <c r="S24" s="467"/>
      <c r="T24" s="467"/>
      <c r="U24" s="467"/>
      <c r="V24" s="467"/>
      <c r="W24" s="467"/>
      <c r="X24" s="467"/>
      <c r="Y24" s="467"/>
      <c r="Z24" s="467"/>
      <c r="AA24" s="467"/>
      <c r="AB24" s="467"/>
      <c r="AC24" s="467"/>
      <c r="AD24" s="467"/>
      <c r="AE24" s="467"/>
      <c r="AF24" s="467"/>
      <c r="AG24" s="467"/>
      <c r="AH24" s="467"/>
      <c r="AI24" s="467"/>
      <c r="AJ24" s="467"/>
      <c r="AK24" s="467"/>
      <c r="AL24" s="467"/>
      <c r="AM24" s="467"/>
      <c r="AN24" s="467"/>
      <c r="AO24" s="467"/>
      <c r="AP24" s="467"/>
      <c r="AQ24" s="467"/>
      <c r="AR24" s="467"/>
      <c r="AS24" s="467"/>
      <c r="AT24" s="467"/>
      <c r="AU24" s="467"/>
      <c r="AV24" s="467"/>
      <c r="AW24" s="467"/>
      <c r="AX24" s="467"/>
      <c r="AY24" s="467"/>
      <c r="AZ24" s="467"/>
      <c r="BA24" s="467"/>
      <c r="BB24" s="467"/>
      <c r="BC24" s="467"/>
      <c r="BD24" s="467"/>
      <c r="BE24" s="467"/>
      <c r="BF24" s="467"/>
      <c r="BG24" s="467"/>
      <c r="BH24" s="467"/>
      <c r="BI24" s="467"/>
      <c r="BJ24" s="467"/>
      <c r="BK24" s="467"/>
      <c r="BL24" s="467"/>
      <c r="BM24" s="467"/>
      <c r="BN24" s="467"/>
      <c r="BO24" s="467"/>
      <c r="BP24" s="467"/>
      <c r="BQ24" s="467"/>
      <c r="BR24" s="467"/>
      <c r="BS24" s="467"/>
      <c r="BT24" s="467"/>
      <c r="BU24" s="467"/>
      <c r="BV24" s="468"/>
      <c r="BW24" s="466" t="s">
        <v>25</v>
      </c>
      <c r="BX24" s="467"/>
      <c r="BY24" s="467"/>
      <c r="BZ24" s="467"/>
      <c r="CA24" s="467"/>
      <c r="CB24" s="467"/>
      <c r="CC24" s="467"/>
      <c r="CD24" s="467"/>
      <c r="CE24" s="467"/>
      <c r="CF24" s="467"/>
      <c r="CG24" s="467"/>
      <c r="CH24" s="467"/>
      <c r="CI24" s="467"/>
      <c r="CJ24" s="467"/>
      <c r="CK24" s="467"/>
      <c r="CL24" s="468"/>
      <c r="CM24" s="466" t="s">
        <v>24</v>
      </c>
      <c r="CN24" s="467"/>
      <c r="CO24" s="467"/>
      <c r="CP24" s="467"/>
      <c r="CQ24" s="467"/>
      <c r="CR24" s="467"/>
      <c r="CS24" s="467"/>
      <c r="CT24" s="467"/>
      <c r="CU24" s="467"/>
      <c r="CV24" s="467"/>
      <c r="CW24" s="467"/>
      <c r="CX24" s="467"/>
      <c r="CY24" s="467"/>
      <c r="CZ24" s="467"/>
      <c r="DA24" s="468"/>
    </row>
    <row r="25" spans="1:105" s="1" customFormat="1" ht="12.75" customHeight="1" x14ac:dyDescent="0.2">
      <c r="A25" s="472">
        <v>1</v>
      </c>
      <c r="B25" s="472"/>
      <c r="C25" s="472"/>
      <c r="D25" s="472"/>
      <c r="E25" s="472"/>
      <c r="F25" s="472"/>
      <c r="G25" s="472">
        <v>2</v>
      </c>
      <c r="H25" s="472"/>
      <c r="I25" s="472"/>
      <c r="J25" s="472"/>
      <c r="K25" s="472"/>
      <c r="L25" s="472"/>
      <c r="M25" s="472"/>
      <c r="N25" s="472"/>
      <c r="O25" s="472"/>
      <c r="P25" s="472"/>
      <c r="Q25" s="472"/>
      <c r="R25" s="472"/>
      <c r="S25" s="472"/>
      <c r="T25" s="472"/>
      <c r="U25" s="472"/>
      <c r="V25" s="472"/>
      <c r="W25" s="472"/>
      <c r="X25" s="472"/>
      <c r="Y25" s="472"/>
      <c r="Z25" s="472"/>
      <c r="AA25" s="472"/>
      <c r="AB25" s="472"/>
      <c r="AC25" s="472"/>
      <c r="AD25" s="472"/>
      <c r="AE25" s="472"/>
      <c r="AF25" s="472"/>
      <c r="AG25" s="472"/>
      <c r="AH25" s="472"/>
      <c r="AI25" s="472"/>
      <c r="AJ25" s="472"/>
      <c r="AK25" s="472"/>
      <c r="AL25" s="472"/>
      <c r="AM25" s="472"/>
      <c r="AN25" s="472"/>
      <c r="AO25" s="472"/>
      <c r="AP25" s="472"/>
      <c r="AQ25" s="472"/>
      <c r="AR25" s="472"/>
      <c r="AS25" s="472"/>
      <c r="AT25" s="472"/>
      <c r="AU25" s="472"/>
      <c r="AV25" s="472"/>
      <c r="AW25" s="472"/>
      <c r="AX25" s="472"/>
      <c r="AY25" s="472"/>
      <c r="AZ25" s="472"/>
      <c r="BA25" s="472"/>
      <c r="BB25" s="472"/>
      <c r="BC25" s="472"/>
      <c r="BD25" s="472"/>
      <c r="BE25" s="472"/>
      <c r="BF25" s="472"/>
      <c r="BG25" s="472"/>
      <c r="BH25" s="472"/>
      <c r="BI25" s="472"/>
      <c r="BJ25" s="472"/>
      <c r="BK25" s="472"/>
      <c r="BL25" s="472"/>
      <c r="BM25" s="472"/>
      <c r="BN25" s="472"/>
      <c r="BO25" s="472"/>
      <c r="BP25" s="472"/>
      <c r="BQ25" s="472"/>
      <c r="BR25" s="472"/>
      <c r="BS25" s="472"/>
      <c r="BT25" s="472"/>
      <c r="BU25" s="472"/>
      <c r="BV25" s="472"/>
      <c r="BW25" s="472">
        <v>3</v>
      </c>
      <c r="BX25" s="472"/>
      <c r="BY25" s="472"/>
      <c r="BZ25" s="472"/>
      <c r="CA25" s="472"/>
      <c r="CB25" s="472"/>
      <c r="CC25" s="472"/>
      <c r="CD25" s="472"/>
      <c r="CE25" s="472"/>
      <c r="CF25" s="472"/>
      <c r="CG25" s="472"/>
      <c r="CH25" s="472"/>
      <c r="CI25" s="472"/>
      <c r="CJ25" s="472"/>
      <c r="CK25" s="472"/>
      <c r="CL25" s="472"/>
      <c r="CM25" s="472">
        <v>4</v>
      </c>
      <c r="CN25" s="472"/>
      <c r="CO25" s="472"/>
      <c r="CP25" s="472"/>
      <c r="CQ25" s="472"/>
      <c r="CR25" s="472"/>
      <c r="CS25" s="472"/>
      <c r="CT25" s="472"/>
      <c r="CU25" s="472"/>
      <c r="CV25" s="472"/>
      <c r="CW25" s="472"/>
      <c r="CX25" s="472"/>
      <c r="CY25" s="472"/>
      <c r="CZ25" s="472"/>
      <c r="DA25" s="472"/>
    </row>
    <row r="26" spans="1:105" ht="15" customHeight="1" x14ac:dyDescent="0.25">
      <c r="A26" s="411" t="s">
        <v>26</v>
      </c>
      <c r="B26" s="411"/>
      <c r="C26" s="411"/>
      <c r="D26" s="411"/>
      <c r="E26" s="411"/>
      <c r="F26" s="411"/>
      <c r="G26" s="8"/>
      <c r="H26" s="553" t="s">
        <v>37</v>
      </c>
      <c r="I26" s="553"/>
      <c r="J26" s="553"/>
      <c r="K26" s="553"/>
      <c r="L26" s="553"/>
      <c r="M26" s="553"/>
      <c r="N26" s="553"/>
      <c r="O26" s="553"/>
      <c r="P26" s="553"/>
      <c r="Q26" s="553"/>
      <c r="R26" s="553"/>
      <c r="S26" s="553"/>
      <c r="T26" s="553"/>
      <c r="U26" s="553"/>
      <c r="V26" s="553"/>
      <c r="W26" s="553"/>
      <c r="X26" s="553"/>
      <c r="Y26" s="553"/>
      <c r="Z26" s="553"/>
      <c r="AA26" s="553"/>
      <c r="AB26" s="553"/>
      <c r="AC26" s="553"/>
      <c r="AD26" s="553"/>
      <c r="AE26" s="553"/>
      <c r="AF26" s="553"/>
      <c r="AG26" s="553"/>
      <c r="AH26" s="553"/>
      <c r="AI26" s="553"/>
      <c r="AJ26" s="553"/>
      <c r="AK26" s="553"/>
      <c r="AL26" s="553"/>
      <c r="AM26" s="553"/>
      <c r="AN26" s="553"/>
      <c r="AO26" s="553"/>
      <c r="AP26" s="553"/>
      <c r="AQ26" s="553"/>
      <c r="AR26" s="553"/>
      <c r="AS26" s="553"/>
      <c r="AT26" s="553"/>
      <c r="AU26" s="553"/>
      <c r="AV26" s="553"/>
      <c r="AW26" s="553"/>
      <c r="AX26" s="553"/>
      <c r="AY26" s="553"/>
      <c r="AZ26" s="553"/>
      <c r="BA26" s="553"/>
      <c r="BB26" s="553"/>
      <c r="BC26" s="553"/>
      <c r="BD26" s="553"/>
      <c r="BE26" s="553"/>
      <c r="BF26" s="553"/>
      <c r="BG26" s="553"/>
      <c r="BH26" s="553"/>
      <c r="BI26" s="553"/>
      <c r="BJ26" s="553"/>
      <c r="BK26" s="553"/>
      <c r="BL26" s="553"/>
      <c r="BM26" s="553"/>
      <c r="BN26" s="553"/>
      <c r="BO26" s="553"/>
      <c r="BP26" s="553"/>
      <c r="BQ26" s="553"/>
      <c r="BR26" s="553"/>
      <c r="BS26" s="553"/>
      <c r="BT26" s="553"/>
      <c r="BU26" s="553"/>
      <c r="BV26" s="554"/>
      <c r="BW26" s="551" t="s">
        <v>8</v>
      </c>
      <c r="BX26" s="551"/>
      <c r="BY26" s="551"/>
      <c r="BZ26" s="551"/>
      <c r="CA26" s="551"/>
      <c r="CB26" s="551"/>
      <c r="CC26" s="551"/>
      <c r="CD26" s="551"/>
      <c r="CE26" s="551"/>
      <c r="CF26" s="551"/>
      <c r="CG26" s="551"/>
      <c r="CH26" s="551"/>
      <c r="CI26" s="551"/>
      <c r="CJ26" s="551"/>
      <c r="CK26" s="551"/>
      <c r="CL26" s="551"/>
      <c r="CM26" s="551">
        <f>SUM(CM27)</f>
        <v>1178936</v>
      </c>
      <c r="CN26" s="551"/>
      <c r="CO26" s="551"/>
      <c r="CP26" s="551"/>
      <c r="CQ26" s="551"/>
      <c r="CR26" s="551"/>
      <c r="CS26" s="551"/>
      <c r="CT26" s="551"/>
      <c r="CU26" s="551"/>
      <c r="CV26" s="551"/>
      <c r="CW26" s="551"/>
      <c r="CX26" s="551"/>
      <c r="CY26" s="551"/>
      <c r="CZ26" s="551"/>
      <c r="DA26" s="551"/>
    </row>
    <row r="27" spans="1:105" s="1" customFormat="1" ht="9" customHeight="1" x14ac:dyDescent="0.2">
      <c r="A27" s="579" t="s">
        <v>27</v>
      </c>
      <c r="B27" s="580"/>
      <c r="C27" s="580"/>
      <c r="D27" s="580"/>
      <c r="E27" s="580"/>
      <c r="F27" s="581"/>
      <c r="G27" s="10"/>
      <c r="H27" s="575" t="s">
        <v>1</v>
      </c>
      <c r="I27" s="575"/>
      <c r="J27" s="575"/>
      <c r="K27" s="575"/>
      <c r="L27" s="575"/>
      <c r="M27" s="575"/>
      <c r="N27" s="575"/>
      <c r="O27" s="575"/>
      <c r="P27" s="575"/>
      <c r="Q27" s="575"/>
      <c r="R27" s="575"/>
      <c r="S27" s="575"/>
      <c r="T27" s="575"/>
      <c r="U27" s="575"/>
      <c r="V27" s="575"/>
      <c r="W27" s="575"/>
      <c r="X27" s="575"/>
      <c r="Y27" s="575"/>
      <c r="Z27" s="575"/>
      <c r="AA27" s="575"/>
      <c r="AB27" s="575"/>
      <c r="AC27" s="575"/>
      <c r="AD27" s="575"/>
      <c r="AE27" s="575"/>
      <c r="AF27" s="575"/>
      <c r="AG27" s="575"/>
      <c r="AH27" s="575"/>
      <c r="AI27" s="575"/>
      <c r="AJ27" s="575"/>
      <c r="AK27" s="575"/>
      <c r="AL27" s="575"/>
      <c r="AM27" s="575"/>
      <c r="AN27" s="575"/>
      <c r="AO27" s="575"/>
      <c r="AP27" s="575"/>
      <c r="AQ27" s="575"/>
      <c r="AR27" s="575"/>
      <c r="AS27" s="575"/>
      <c r="AT27" s="575"/>
      <c r="AU27" s="575"/>
      <c r="AV27" s="575"/>
      <c r="AW27" s="575"/>
      <c r="AX27" s="575"/>
      <c r="AY27" s="575"/>
      <c r="AZ27" s="575"/>
      <c r="BA27" s="575"/>
      <c r="BB27" s="575"/>
      <c r="BC27" s="575"/>
      <c r="BD27" s="575"/>
      <c r="BE27" s="575"/>
      <c r="BF27" s="575"/>
      <c r="BG27" s="575"/>
      <c r="BH27" s="575"/>
      <c r="BI27" s="575"/>
      <c r="BJ27" s="575"/>
      <c r="BK27" s="575"/>
      <c r="BL27" s="575"/>
      <c r="BM27" s="575"/>
      <c r="BN27" s="575"/>
      <c r="BO27" s="575"/>
      <c r="BP27" s="575"/>
      <c r="BQ27" s="575"/>
      <c r="BR27" s="575"/>
      <c r="BS27" s="575"/>
      <c r="BT27" s="575"/>
      <c r="BU27" s="575"/>
      <c r="BV27" s="576"/>
      <c r="BW27" s="414">
        <v>5358800</v>
      </c>
      <c r="BX27" s="414"/>
      <c r="BY27" s="414"/>
      <c r="BZ27" s="414"/>
      <c r="CA27" s="414"/>
      <c r="CB27" s="414"/>
      <c r="CC27" s="414"/>
      <c r="CD27" s="414"/>
      <c r="CE27" s="414"/>
      <c r="CF27" s="414"/>
      <c r="CG27" s="414"/>
      <c r="CH27" s="414"/>
      <c r="CI27" s="414"/>
      <c r="CJ27" s="414"/>
      <c r="CK27" s="414"/>
      <c r="CL27" s="414"/>
      <c r="CM27" s="414">
        <f>BW27*0.22</f>
        <v>1178936</v>
      </c>
      <c r="CN27" s="414"/>
      <c r="CO27" s="414"/>
      <c r="CP27" s="414"/>
      <c r="CQ27" s="414"/>
      <c r="CR27" s="414"/>
      <c r="CS27" s="414"/>
      <c r="CT27" s="414"/>
      <c r="CU27" s="414"/>
      <c r="CV27" s="414"/>
      <c r="CW27" s="414"/>
      <c r="CX27" s="414"/>
      <c r="CY27" s="414"/>
      <c r="CZ27" s="414"/>
      <c r="DA27" s="414"/>
    </row>
    <row r="28" spans="1:105" s="1" customFormat="1" ht="10.5" customHeight="1" x14ac:dyDescent="0.2">
      <c r="A28" s="582"/>
      <c r="B28" s="583"/>
      <c r="C28" s="583"/>
      <c r="D28" s="583"/>
      <c r="E28" s="583"/>
      <c r="F28" s="584"/>
      <c r="G28" s="9"/>
      <c r="H28" s="577" t="s">
        <v>38</v>
      </c>
      <c r="I28" s="577"/>
      <c r="J28" s="577"/>
      <c r="K28" s="577"/>
      <c r="L28" s="577"/>
      <c r="M28" s="577"/>
      <c r="N28" s="577"/>
      <c r="O28" s="577"/>
      <c r="P28" s="577"/>
      <c r="Q28" s="577"/>
      <c r="R28" s="577"/>
      <c r="S28" s="577"/>
      <c r="T28" s="577"/>
      <c r="U28" s="577"/>
      <c r="V28" s="577"/>
      <c r="W28" s="577"/>
      <c r="X28" s="577"/>
      <c r="Y28" s="577"/>
      <c r="Z28" s="577"/>
      <c r="AA28" s="577"/>
      <c r="AB28" s="577"/>
      <c r="AC28" s="577"/>
      <c r="AD28" s="577"/>
      <c r="AE28" s="577"/>
      <c r="AF28" s="577"/>
      <c r="AG28" s="577"/>
      <c r="AH28" s="577"/>
      <c r="AI28" s="577"/>
      <c r="AJ28" s="577"/>
      <c r="AK28" s="577"/>
      <c r="AL28" s="577"/>
      <c r="AM28" s="577"/>
      <c r="AN28" s="577"/>
      <c r="AO28" s="577"/>
      <c r="AP28" s="577"/>
      <c r="AQ28" s="577"/>
      <c r="AR28" s="577"/>
      <c r="AS28" s="577"/>
      <c r="AT28" s="577"/>
      <c r="AU28" s="577"/>
      <c r="AV28" s="577"/>
      <c r="AW28" s="577"/>
      <c r="AX28" s="577"/>
      <c r="AY28" s="577"/>
      <c r="AZ28" s="577"/>
      <c r="BA28" s="577"/>
      <c r="BB28" s="577"/>
      <c r="BC28" s="577"/>
      <c r="BD28" s="577"/>
      <c r="BE28" s="577"/>
      <c r="BF28" s="577"/>
      <c r="BG28" s="577"/>
      <c r="BH28" s="577"/>
      <c r="BI28" s="577"/>
      <c r="BJ28" s="577"/>
      <c r="BK28" s="577"/>
      <c r="BL28" s="577"/>
      <c r="BM28" s="577"/>
      <c r="BN28" s="577"/>
      <c r="BO28" s="577"/>
      <c r="BP28" s="577"/>
      <c r="BQ28" s="577"/>
      <c r="BR28" s="577"/>
      <c r="BS28" s="577"/>
      <c r="BT28" s="577"/>
      <c r="BU28" s="577"/>
      <c r="BV28" s="578"/>
      <c r="BW28" s="414"/>
      <c r="BX28" s="414"/>
      <c r="BY28" s="414"/>
      <c r="BZ28" s="414"/>
      <c r="CA28" s="414"/>
      <c r="CB28" s="414"/>
      <c r="CC28" s="414"/>
      <c r="CD28" s="414"/>
      <c r="CE28" s="414"/>
      <c r="CF28" s="414"/>
      <c r="CG28" s="414"/>
      <c r="CH28" s="414"/>
      <c r="CI28" s="414"/>
      <c r="CJ28" s="414"/>
      <c r="CK28" s="414"/>
      <c r="CL28" s="414"/>
      <c r="CM28" s="414"/>
      <c r="CN28" s="414"/>
      <c r="CO28" s="414"/>
      <c r="CP28" s="414"/>
      <c r="CQ28" s="414"/>
      <c r="CR28" s="414"/>
      <c r="CS28" s="414"/>
      <c r="CT28" s="414"/>
      <c r="CU28" s="414"/>
      <c r="CV28" s="414"/>
      <c r="CW28" s="414"/>
      <c r="CX28" s="414"/>
      <c r="CY28" s="414"/>
      <c r="CZ28" s="414"/>
      <c r="DA28" s="414"/>
    </row>
    <row r="29" spans="1:105" s="1" customFormat="1" ht="13.5" customHeight="1" x14ac:dyDescent="0.2">
      <c r="A29" s="411" t="s">
        <v>28</v>
      </c>
      <c r="B29" s="411"/>
      <c r="C29" s="411"/>
      <c r="D29" s="411"/>
      <c r="E29" s="411"/>
      <c r="F29" s="411"/>
      <c r="G29" s="8"/>
      <c r="H29" s="585" t="s">
        <v>39</v>
      </c>
      <c r="I29" s="585"/>
      <c r="J29" s="585"/>
      <c r="K29" s="585"/>
      <c r="L29" s="585"/>
      <c r="M29" s="585"/>
      <c r="N29" s="585"/>
      <c r="O29" s="585"/>
      <c r="P29" s="585"/>
      <c r="Q29" s="585"/>
      <c r="R29" s="585"/>
      <c r="S29" s="585"/>
      <c r="T29" s="585"/>
      <c r="U29" s="585"/>
      <c r="V29" s="585"/>
      <c r="W29" s="585"/>
      <c r="X29" s="585"/>
      <c r="Y29" s="585"/>
      <c r="Z29" s="585"/>
      <c r="AA29" s="585"/>
      <c r="AB29" s="585"/>
      <c r="AC29" s="585"/>
      <c r="AD29" s="585"/>
      <c r="AE29" s="585"/>
      <c r="AF29" s="585"/>
      <c r="AG29" s="585"/>
      <c r="AH29" s="585"/>
      <c r="AI29" s="585"/>
      <c r="AJ29" s="585"/>
      <c r="AK29" s="585"/>
      <c r="AL29" s="585"/>
      <c r="AM29" s="585"/>
      <c r="AN29" s="585"/>
      <c r="AO29" s="585"/>
      <c r="AP29" s="585"/>
      <c r="AQ29" s="585"/>
      <c r="AR29" s="585"/>
      <c r="AS29" s="585"/>
      <c r="AT29" s="585"/>
      <c r="AU29" s="585"/>
      <c r="AV29" s="585"/>
      <c r="AW29" s="585"/>
      <c r="AX29" s="585"/>
      <c r="AY29" s="585"/>
      <c r="AZ29" s="585"/>
      <c r="BA29" s="585"/>
      <c r="BB29" s="585"/>
      <c r="BC29" s="585"/>
      <c r="BD29" s="585"/>
      <c r="BE29" s="585"/>
      <c r="BF29" s="585"/>
      <c r="BG29" s="585"/>
      <c r="BH29" s="585"/>
      <c r="BI29" s="585"/>
      <c r="BJ29" s="585"/>
      <c r="BK29" s="585"/>
      <c r="BL29" s="585"/>
      <c r="BM29" s="585"/>
      <c r="BN29" s="585"/>
      <c r="BO29" s="585"/>
      <c r="BP29" s="585"/>
      <c r="BQ29" s="585"/>
      <c r="BR29" s="585"/>
      <c r="BS29" s="585"/>
      <c r="BT29" s="585"/>
      <c r="BU29" s="585"/>
      <c r="BV29" s="586"/>
      <c r="BW29" s="551"/>
      <c r="BX29" s="551"/>
      <c r="BY29" s="551"/>
      <c r="BZ29" s="551"/>
      <c r="CA29" s="551"/>
      <c r="CB29" s="551"/>
      <c r="CC29" s="551"/>
      <c r="CD29" s="551"/>
      <c r="CE29" s="551"/>
      <c r="CF29" s="551"/>
      <c r="CG29" s="551"/>
      <c r="CH29" s="551"/>
      <c r="CI29" s="551"/>
      <c r="CJ29" s="551"/>
      <c r="CK29" s="551"/>
      <c r="CL29" s="551"/>
      <c r="CM29" s="551"/>
      <c r="CN29" s="551"/>
      <c r="CO29" s="551"/>
      <c r="CP29" s="551"/>
      <c r="CQ29" s="551"/>
      <c r="CR29" s="551"/>
      <c r="CS29" s="551"/>
      <c r="CT29" s="551"/>
      <c r="CU29" s="551"/>
      <c r="CV29" s="551"/>
      <c r="CW29" s="551"/>
      <c r="CX29" s="551"/>
      <c r="CY29" s="551"/>
      <c r="CZ29" s="551"/>
      <c r="DA29" s="551"/>
    </row>
    <row r="30" spans="1:105" s="1" customFormat="1" ht="12.75" customHeight="1" x14ac:dyDescent="0.2">
      <c r="A30" s="411" t="s">
        <v>29</v>
      </c>
      <c r="B30" s="411"/>
      <c r="C30" s="411"/>
      <c r="D30" s="411"/>
      <c r="E30" s="411"/>
      <c r="F30" s="411"/>
      <c r="G30" s="8"/>
      <c r="H30" s="585" t="s">
        <v>40</v>
      </c>
      <c r="I30" s="585"/>
      <c r="J30" s="585"/>
      <c r="K30" s="585"/>
      <c r="L30" s="585"/>
      <c r="M30" s="585"/>
      <c r="N30" s="585"/>
      <c r="O30" s="585"/>
      <c r="P30" s="585"/>
      <c r="Q30" s="585"/>
      <c r="R30" s="585"/>
      <c r="S30" s="585"/>
      <c r="T30" s="585"/>
      <c r="U30" s="585"/>
      <c r="V30" s="585"/>
      <c r="W30" s="585"/>
      <c r="X30" s="585"/>
      <c r="Y30" s="585"/>
      <c r="Z30" s="585"/>
      <c r="AA30" s="585"/>
      <c r="AB30" s="585"/>
      <c r="AC30" s="585"/>
      <c r="AD30" s="585"/>
      <c r="AE30" s="585"/>
      <c r="AF30" s="585"/>
      <c r="AG30" s="585"/>
      <c r="AH30" s="585"/>
      <c r="AI30" s="585"/>
      <c r="AJ30" s="585"/>
      <c r="AK30" s="585"/>
      <c r="AL30" s="585"/>
      <c r="AM30" s="585"/>
      <c r="AN30" s="585"/>
      <c r="AO30" s="585"/>
      <c r="AP30" s="585"/>
      <c r="AQ30" s="585"/>
      <c r="AR30" s="585"/>
      <c r="AS30" s="585"/>
      <c r="AT30" s="585"/>
      <c r="AU30" s="585"/>
      <c r="AV30" s="585"/>
      <c r="AW30" s="585"/>
      <c r="AX30" s="585"/>
      <c r="AY30" s="585"/>
      <c r="AZ30" s="585"/>
      <c r="BA30" s="585"/>
      <c r="BB30" s="585"/>
      <c r="BC30" s="585"/>
      <c r="BD30" s="585"/>
      <c r="BE30" s="585"/>
      <c r="BF30" s="585"/>
      <c r="BG30" s="585"/>
      <c r="BH30" s="585"/>
      <c r="BI30" s="585"/>
      <c r="BJ30" s="585"/>
      <c r="BK30" s="585"/>
      <c r="BL30" s="585"/>
      <c r="BM30" s="585"/>
      <c r="BN30" s="585"/>
      <c r="BO30" s="585"/>
      <c r="BP30" s="585"/>
      <c r="BQ30" s="585"/>
      <c r="BR30" s="585"/>
      <c r="BS30" s="585"/>
      <c r="BT30" s="585"/>
      <c r="BU30" s="585"/>
      <c r="BV30" s="586"/>
      <c r="BW30" s="551"/>
      <c r="BX30" s="551"/>
      <c r="BY30" s="551"/>
      <c r="BZ30" s="551"/>
      <c r="CA30" s="551"/>
      <c r="CB30" s="551"/>
      <c r="CC30" s="551"/>
      <c r="CD30" s="551"/>
      <c r="CE30" s="551"/>
      <c r="CF30" s="551"/>
      <c r="CG30" s="551"/>
      <c r="CH30" s="551"/>
      <c r="CI30" s="551"/>
      <c r="CJ30" s="551"/>
      <c r="CK30" s="551"/>
      <c r="CL30" s="551"/>
      <c r="CM30" s="551"/>
      <c r="CN30" s="551"/>
      <c r="CO30" s="551"/>
      <c r="CP30" s="551"/>
      <c r="CQ30" s="551"/>
      <c r="CR30" s="551"/>
      <c r="CS30" s="551"/>
      <c r="CT30" s="551"/>
      <c r="CU30" s="551"/>
      <c r="CV30" s="551"/>
      <c r="CW30" s="551"/>
      <c r="CX30" s="551"/>
      <c r="CY30" s="551"/>
      <c r="CZ30" s="551"/>
      <c r="DA30" s="551"/>
    </row>
    <row r="31" spans="1:105" s="1" customFormat="1" ht="20.25" customHeight="1" x14ac:dyDescent="0.2">
      <c r="A31" s="411" t="s">
        <v>30</v>
      </c>
      <c r="B31" s="411"/>
      <c r="C31" s="411"/>
      <c r="D31" s="411"/>
      <c r="E31" s="411"/>
      <c r="F31" s="411"/>
      <c r="G31" s="8"/>
      <c r="H31" s="553" t="s">
        <v>41</v>
      </c>
      <c r="I31" s="553"/>
      <c r="J31" s="553"/>
      <c r="K31" s="553"/>
      <c r="L31" s="553"/>
      <c r="M31" s="553"/>
      <c r="N31" s="553"/>
      <c r="O31" s="553"/>
      <c r="P31" s="553"/>
      <c r="Q31" s="553"/>
      <c r="R31" s="553"/>
      <c r="S31" s="553"/>
      <c r="T31" s="553"/>
      <c r="U31" s="553"/>
      <c r="V31" s="553"/>
      <c r="W31" s="553"/>
      <c r="X31" s="553"/>
      <c r="Y31" s="553"/>
      <c r="Z31" s="553"/>
      <c r="AA31" s="553"/>
      <c r="AB31" s="553"/>
      <c r="AC31" s="553"/>
      <c r="AD31" s="553"/>
      <c r="AE31" s="553"/>
      <c r="AF31" s="553"/>
      <c r="AG31" s="553"/>
      <c r="AH31" s="553"/>
      <c r="AI31" s="553"/>
      <c r="AJ31" s="553"/>
      <c r="AK31" s="553"/>
      <c r="AL31" s="553"/>
      <c r="AM31" s="553"/>
      <c r="AN31" s="553"/>
      <c r="AO31" s="553"/>
      <c r="AP31" s="553"/>
      <c r="AQ31" s="553"/>
      <c r="AR31" s="553"/>
      <c r="AS31" s="553"/>
      <c r="AT31" s="553"/>
      <c r="AU31" s="553"/>
      <c r="AV31" s="553"/>
      <c r="AW31" s="553"/>
      <c r="AX31" s="553"/>
      <c r="AY31" s="553"/>
      <c r="AZ31" s="553"/>
      <c r="BA31" s="553"/>
      <c r="BB31" s="553"/>
      <c r="BC31" s="553"/>
      <c r="BD31" s="553"/>
      <c r="BE31" s="553"/>
      <c r="BF31" s="553"/>
      <c r="BG31" s="553"/>
      <c r="BH31" s="553"/>
      <c r="BI31" s="553"/>
      <c r="BJ31" s="553"/>
      <c r="BK31" s="553"/>
      <c r="BL31" s="553"/>
      <c r="BM31" s="553"/>
      <c r="BN31" s="553"/>
      <c r="BO31" s="553"/>
      <c r="BP31" s="553"/>
      <c r="BQ31" s="553"/>
      <c r="BR31" s="553"/>
      <c r="BS31" s="553"/>
      <c r="BT31" s="553"/>
      <c r="BU31" s="553"/>
      <c r="BV31" s="554"/>
      <c r="BW31" s="551" t="s">
        <v>8</v>
      </c>
      <c r="BX31" s="551"/>
      <c r="BY31" s="551"/>
      <c r="BZ31" s="551"/>
      <c r="CA31" s="551"/>
      <c r="CB31" s="551"/>
      <c r="CC31" s="551"/>
      <c r="CD31" s="551"/>
      <c r="CE31" s="551"/>
      <c r="CF31" s="551"/>
      <c r="CG31" s="551"/>
      <c r="CH31" s="551"/>
      <c r="CI31" s="551"/>
      <c r="CJ31" s="551"/>
      <c r="CK31" s="551"/>
      <c r="CL31" s="551"/>
      <c r="CM31" s="551">
        <f>SUM(CM32:DA35)</f>
        <v>166122.80000000002</v>
      </c>
      <c r="CN31" s="551"/>
      <c r="CO31" s="551"/>
      <c r="CP31" s="551"/>
      <c r="CQ31" s="551"/>
      <c r="CR31" s="551"/>
      <c r="CS31" s="551"/>
      <c r="CT31" s="551"/>
      <c r="CU31" s="551"/>
      <c r="CV31" s="551"/>
      <c r="CW31" s="551"/>
      <c r="CX31" s="551"/>
      <c r="CY31" s="551"/>
      <c r="CZ31" s="551"/>
      <c r="DA31" s="551"/>
    </row>
    <row r="32" spans="1:105" s="1" customFormat="1" ht="12.75" customHeight="1" x14ac:dyDescent="0.2">
      <c r="A32" s="579" t="s">
        <v>31</v>
      </c>
      <c r="B32" s="580"/>
      <c r="C32" s="580"/>
      <c r="D32" s="580"/>
      <c r="E32" s="580"/>
      <c r="F32" s="581"/>
      <c r="G32" s="10"/>
      <c r="H32" s="575" t="s">
        <v>1</v>
      </c>
      <c r="I32" s="575"/>
      <c r="J32" s="575"/>
      <c r="K32" s="575"/>
      <c r="L32" s="575"/>
      <c r="M32" s="575"/>
      <c r="N32" s="575"/>
      <c r="O32" s="575"/>
      <c r="P32" s="575"/>
      <c r="Q32" s="575"/>
      <c r="R32" s="575"/>
      <c r="S32" s="575"/>
      <c r="T32" s="575"/>
      <c r="U32" s="575"/>
      <c r="V32" s="575"/>
      <c r="W32" s="575"/>
      <c r="X32" s="575"/>
      <c r="Y32" s="575"/>
      <c r="Z32" s="575"/>
      <c r="AA32" s="575"/>
      <c r="AB32" s="575"/>
      <c r="AC32" s="575"/>
      <c r="AD32" s="575"/>
      <c r="AE32" s="575"/>
      <c r="AF32" s="575"/>
      <c r="AG32" s="575"/>
      <c r="AH32" s="575"/>
      <c r="AI32" s="575"/>
      <c r="AJ32" s="575"/>
      <c r="AK32" s="575"/>
      <c r="AL32" s="575"/>
      <c r="AM32" s="575"/>
      <c r="AN32" s="575"/>
      <c r="AO32" s="575"/>
      <c r="AP32" s="575"/>
      <c r="AQ32" s="575"/>
      <c r="AR32" s="575"/>
      <c r="AS32" s="575"/>
      <c r="AT32" s="575"/>
      <c r="AU32" s="575"/>
      <c r="AV32" s="575"/>
      <c r="AW32" s="575"/>
      <c r="AX32" s="575"/>
      <c r="AY32" s="575"/>
      <c r="AZ32" s="575"/>
      <c r="BA32" s="575"/>
      <c r="BB32" s="575"/>
      <c r="BC32" s="575"/>
      <c r="BD32" s="575"/>
      <c r="BE32" s="575"/>
      <c r="BF32" s="575"/>
      <c r="BG32" s="575"/>
      <c r="BH32" s="575"/>
      <c r="BI32" s="575"/>
      <c r="BJ32" s="575"/>
      <c r="BK32" s="575"/>
      <c r="BL32" s="575"/>
      <c r="BM32" s="575"/>
      <c r="BN32" s="575"/>
      <c r="BO32" s="575"/>
      <c r="BP32" s="575"/>
      <c r="BQ32" s="575"/>
      <c r="BR32" s="575"/>
      <c r="BS32" s="575"/>
      <c r="BT32" s="575"/>
      <c r="BU32" s="575"/>
      <c r="BV32" s="576"/>
      <c r="BW32" s="414">
        <v>5358800</v>
      </c>
      <c r="BX32" s="414"/>
      <c r="BY32" s="414"/>
      <c r="BZ32" s="414"/>
      <c r="CA32" s="414"/>
      <c r="CB32" s="414"/>
      <c r="CC32" s="414"/>
      <c r="CD32" s="414"/>
      <c r="CE32" s="414"/>
      <c r="CF32" s="414"/>
      <c r="CG32" s="414"/>
      <c r="CH32" s="414"/>
      <c r="CI32" s="414"/>
      <c r="CJ32" s="414"/>
      <c r="CK32" s="414"/>
      <c r="CL32" s="414"/>
      <c r="CM32" s="414">
        <f>BW32*0.029</f>
        <v>155405.20000000001</v>
      </c>
      <c r="CN32" s="414"/>
      <c r="CO32" s="414"/>
      <c r="CP32" s="414"/>
      <c r="CQ32" s="414"/>
      <c r="CR32" s="414"/>
      <c r="CS32" s="414"/>
      <c r="CT32" s="414"/>
      <c r="CU32" s="414"/>
      <c r="CV32" s="414"/>
      <c r="CW32" s="414"/>
      <c r="CX32" s="414"/>
      <c r="CY32" s="414"/>
      <c r="CZ32" s="414"/>
      <c r="DA32" s="414"/>
    </row>
    <row r="33" spans="1:105" s="1" customFormat="1" ht="25.5" customHeight="1" x14ac:dyDescent="0.2">
      <c r="A33" s="582"/>
      <c r="B33" s="583"/>
      <c r="C33" s="583"/>
      <c r="D33" s="583"/>
      <c r="E33" s="583"/>
      <c r="F33" s="584"/>
      <c r="G33" s="9"/>
      <c r="H33" s="577" t="s">
        <v>42</v>
      </c>
      <c r="I33" s="577"/>
      <c r="J33" s="577"/>
      <c r="K33" s="577"/>
      <c r="L33" s="577"/>
      <c r="M33" s="577"/>
      <c r="N33" s="577"/>
      <c r="O33" s="577"/>
      <c r="P33" s="577"/>
      <c r="Q33" s="577"/>
      <c r="R33" s="577"/>
      <c r="S33" s="577"/>
      <c r="T33" s="577"/>
      <c r="U33" s="577"/>
      <c r="V33" s="577"/>
      <c r="W33" s="577"/>
      <c r="X33" s="577"/>
      <c r="Y33" s="577"/>
      <c r="Z33" s="577"/>
      <c r="AA33" s="577"/>
      <c r="AB33" s="577"/>
      <c r="AC33" s="577"/>
      <c r="AD33" s="577"/>
      <c r="AE33" s="577"/>
      <c r="AF33" s="577"/>
      <c r="AG33" s="577"/>
      <c r="AH33" s="577"/>
      <c r="AI33" s="577"/>
      <c r="AJ33" s="577"/>
      <c r="AK33" s="577"/>
      <c r="AL33" s="577"/>
      <c r="AM33" s="577"/>
      <c r="AN33" s="577"/>
      <c r="AO33" s="577"/>
      <c r="AP33" s="577"/>
      <c r="AQ33" s="577"/>
      <c r="AR33" s="577"/>
      <c r="AS33" s="577"/>
      <c r="AT33" s="577"/>
      <c r="AU33" s="577"/>
      <c r="AV33" s="577"/>
      <c r="AW33" s="577"/>
      <c r="AX33" s="577"/>
      <c r="AY33" s="577"/>
      <c r="AZ33" s="577"/>
      <c r="BA33" s="577"/>
      <c r="BB33" s="577"/>
      <c r="BC33" s="577"/>
      <c r="BD33" s="577"/>
      <c r="BE33" s="577"/>
      <c r="BF33" s="577"/>
      <c r="BG33" s="577"/>
      <c r="BH33" s="577"/>
      <c r="BI33" s="577"/>
      <c r="BJ33" s="577"/>
      <c r="BK33" s="577"/>
      <c r="BL33" s="577"/>
      <c r="BM33" s="577"/>
      <c r="BN33" s="577"/>
      <c r="BO33" s="577"/>
      <c r="BP33" s="577"/>
      <c r="BQ33" s="577"/>
      <c r="BR33" s="577"/>
      <c r="BS33" s="577"/>
      <c r="BT33" s="577"/>
      <c r="BU33" s="577"/>
      <c r="BV33" s="578"/>
      <c r="BW33" s="414"/>
      <c r="BX33" s="414"/>
      <c r="BY33" s="414"/>
      <c r="BZ33" s="414"/>
      <c r="CA33" s="414"/>
      <c r="CB33" s="414"/>
      <c r="CC33" s="414"/>
      <c r="CD33" s="414"/>
      <c r="CE33" s="414"/>
      <c r="CF33" s="414"/>
      <c r="CG33" s="414"/>
      <c r="CH33" s="414"/>
      <c r="CI33" s="414"/>
      <c r="CJ33" s="414"/>
      <c r="CK33" s="414"/>
      <c r="CL33" s="414"/>
      <c r="CM33" s="414"/>
      <c r="CN33" s="414"/>
      <c r="CO33" s="414"/>
      <c r="CP33" s="414"/>
      <c r="CQ33" s="414"/>
      <c r="CR33" s="414"/>
      <c r="CS33" s="414"/>
      <c r="CT33" s="414"/>
      <c r="CU33" s="414"/>
      <c r="CV33" s="414"/>
      <c r="CW33" s="414"/>
      <c r="CX33" s="414"/>
      <c r="CY33" s="414"/>
      <c r="CZ33" s="414"/>
      <c r="DA33" s="414"/>
    </row>
    <row r="34" spans="1:105" s="1" customFormat="1" ht="24" customHeight="1" x14ac:dyDescent="0.2">
      <c r="A34" s="411" t="s">
        <v>32</v>
      </c>
      <c r="B34" s="411"/>
      <c r="C34" s="411"/>
      <c r="D34" s="411"/>
      <c r="E34" s="411"/>
      <c r="F34" s="411"/>
      <c r="G34" s="8"/>
      <c r="H34" s="585" t="s">
        <v>43</v>
      </c>
      <c r="I34" s="585"/>
      <c r="J34" s="585"/>
      <c r="K34" s="585"/>
      <c r="L34" s="585"/>
      <c r="M34" s="585"/>
      <c r="N34" s="585"/>
      <c r="O34" s="585"/>
      <c r="P34" s="585"/>
      <c r="Q34" s="585"/>
      <c r="R34" s="585"/>
      <c r="S34" s="585"/>
      <c r="T34" s="585"/>
      <c r="U34" s="585"/>
      <c r="V34" s="585"/>
      <c r="W34" s="585"/>
      <c r="X34" s="585"/>
      <c r="Y34" s="585"/>
      <c r="Z34" s="585"/>
      <c r="AA34" s="585"/>
      <c r="AB34" s="585"/>
      <c r="AC34" s="585"/>
      <c r="AD34" s="585"/>
      <c r="AE34" s="585"/>
      <c r="AF34" s="585"/>
      <c r="AG34" s="585"/>
      <c r="AH34" s="585"/>
      <c r="AI34" s="585"/>
      <c r="AJ34" s="585"/>
      <c r="AK34" s="585"/>
      <c r="AL34" s="585"/>
      <c r="AM34" s="585"/>
      <c r="AN34" s="585"/>
      <c r="AO34" s="585"/>
      <c r="AP34" s="585"/>
      <c r="AQ34" s="585"/>
      <c r="AR34" s="585"/>
      <c r="AS34" s="585"/>
      <c r="AT34" s="585"/>
      <c r="AU34" s="585"/>
      <c r="AV34" s="585"/>
      <c r="AW34" s="585"/>
      <c r="AX34" s="585"/>
      <c r="AY34" s="585"/>
      <c r="AZ34" s="585"/>
      <c r="BA34" s="585"/>
      <c r="BB34" s="585"/>
      <c r="BC34" s="585"/>
      <c r="BD34" s="585"/>
      <c r="BE34" s="585"/>
      <c r="BF34" s="585"/>
      <c r="BG34" s="585"/>
      <c r="BH34" s="585"/>
      <c r="BI34" s="585"/>
      <c r="BJ34" s="585"/>
      <c r="BK34" s="585"/>
      <c r="BL34" s="585"/>
      <c r="BM34" s="585"/>
      <c r="BN34" s="585"/>
      <c r="BO34" s="585"/>
      <c r="BP34" s="585"/>
      <c r="BQ34" s="585"/>
      <c r="BR34" s="585"/>
      <c r="BS34" s="585"/>
      <c r="BT34" s="585"/>
      <c r="BU34" s="585"/>
      <c r="BV34" s="586"/>
      <c r="BW34" s="414">
        <v>5358800</v>
      </c>
      <c r="BX34" s="414"/>
      <c r="BY34" s="414"/>
      <c r="BZ34" s="414"/>
      <c r="CA34" s="414"/>
      <c r="CB34" s="414"/>
      <c r="CC34" s="414"/>
      <c r="CD34" s="414"/>
      <c r="CE34" s="414"/>
      <c r="CF34" s="414"/>
      <c r="CG34" s="414"/>
      <c r="CH34" s="414"/>
      <c r="CI34" s="414"/>
      <c r="CJ34" s="414"/>
      <c r="CK34" s="414"/>
      <c r="CL34" s="414"/>
      <c r="CM34" s="414">
        <f>BW34*0.002</f>
        <v>10717.6</v>
      </c>
      <c r="CN34" s="414"/>
      <c r="CO34" s="414"/>
      <c r="CP34" s="414"/>
      <c r="CQ34" s="414"/>
      <c r="CR34" s="414"/>
      <c r="CS34" s="414"/>
      <c r="CT34" s="414"/>
      <c r="CU34" s="414"/>
      <c r="CV34" s="414"/>
      <c r="CW34" s="414"/>
      <c r="CX34" s="414"/>
      <c r="CY34" s="414"/>
      <c r="CZ34" s="414"/>
      <c r="DA34" s="414"/>
    </row>
    <row r="35" spans="1:105" s="1" customFormat="1" ht="24.75" customHeight="1" x14ac:dyDescent="0.2">
      <c r="A35" s="411" t="s">
        <v>33</v>
      </c>
      <c r="B35" s="411"/>
      <c r="C35" s="411"/>
      <c r="D35" s="411"/>
      <c r="E35" s="411"/>
      <c r="F35" s="411"/>
      <c r="G35" s="8"/>
      <c r="H35" s="585" t="s">
        <v>44</v>
      </c>
      <c r="I35" s="585"/>
      <c r="J35" s="585"/>
      <c r="K35" s="585"/>
      <c r="L35" s="585"/>
      <c r="M35" s="585"/>
      <c r="N35" s="585"/>
      <c r="O35" s="585"/>
      <c r="P35" s="585"/>
      <c r="Q35" s="585"/>
      <c r="R35" s="585"/>
      <c r="S35" s="585"/>
      <c r="T35" s="585"/>
      <c r="U35" s="585"/>
      <c r="V35" s="585"/>
      <c r="W35" s="585"/>
      <c r="X35" s="585"/>
      <c r="Y35" s="585"/>
      <c r="Z35" s="585"/>
      <c r="AA35" s="585"/>
      <c r="AB35" s="585"/>
      <c r="AC35" s="585"/>
      <c r="AD35" s="585"/>
      <c r="AE35" s="585"/>
      <c r="AF35" s="585"/>
      <c r="AG35" s="585"/>
      <c r="AH35" s="585"/>
      <c r="AI35" s="585"/>
      <c r="AJ35" s="585"/>
      <c r="AK35" s="585"/>
      <c r="AL35" s="585"/>
      <c r="AM35" s="585"/>
      <c r="AN35" s="585"/>
      <c r="AO35" s="585"/>
      <c r="AP35" s="585"/>
      <c r="AQ35" s="585"/>
      <c r="AR35" s="585"/>
      <c r="AS35" s="585"/>
      <c r="AT35" s="585"/>
      <c r="AU35" s="585"/>
      <c r="AV35" s="585"/>
      <c r="AW35" s="585"/>
      <c r="AX35" s="585"/>
      <c r="AY35" s="585"/>
      <c r="AZ35" s="585"/>
      <c r="BA35" s="585"/>
      <c r="BB35" s="585"/>
      <c r="BC35" s="585"/>
      <c r="BD35" s="585"/>
      <c r="BE35" s="585"/>
      <c r="BF35" s="585"/>
      <c r="BG35" s="585"/>
      <c r="BH35" s="585"/>
      <c r="BI35" s="585"/>
      <c r="BJ35" s="585"/>
      <c r="BK35" s="585"/>
      <c r="BL35" s="585"/>
      <c r="BM35" s="585"/>
      <c r="BN35" s="585"/>
      <c r="BO35" s="585"/>
      <c r="BP35" s="585"/>
      <c r="BQ35" s="585"/>
      <c r="BR35" s="585"/>
      <c r="BS35" s="585"/>
      <c r="BT35" s="585"/>
      <c r="BU35" s="585"/>
      <c r="BV35" s="586"/>
      <c r="BW35" s="414"/>
      <c r="BX35" s="414"/>
      <c r="BY35" s="414"/>
      <c r="BZ35" s="414"/>
      <c r="CA35" s="414"/>
      <c r="CB35" s="414"/>
      <c r="CC35" s="414"/>
      <c r="CD35" s="414"/>
      <c r="CE35" s="414"/>
      <c r="CF35" s="414"/>
      <c r="CG35" s="414"/>
      <c r="CH35" s="414"/>
      <c r="CI35" s="414"/>
      <c r="CJ35" s="414"/>
      <c r="CK35" s="414"/>
      <c r="CL35" s="414"/>
      <c r="CM35" s="414"/>
      <c r="CN35" s="414"/>
      <c r="CO35" s="414"/>
      <c r="CP35" s="414"/>
      <c r="CQ35" s="414"/>
      <c r="CR35" s="414"/>
      <c r="CS35" s="414"/>
      <c r="CT35" s="414"/>
      <c r="CU35" s="414"/>
      <c r="CV35" s="414"/>
      <c r="CW35" s="414"/>
      <c r="CX35" s="414"/>
      <c r="CY35" s="414"/>
      <c r="CZ35" s="414"/>
      <c r="DA35" s="414"/>
    </row>
    <row r="36" spans="1:105" s="1" customFormat="1" ht="24" customHeight="1" x14ac:dyDescent="0.2">
      <c r="A36" s="411" t="s">
        <v>34</v>
      </c>
      <c r="B36" s="411"/>
      <c r="C36" s="411"/>
      <c r="D36" s="411"/>
      <c r="E36" s="411"/>
      <c r="F36" s="411"/>
      <c r="G36" s="8"/>
      <c r="H36" s="585" t="s">
        <v>45</v>
      </c>
      <c r="I36" s="585"/>
      <c r="J36" s="585"/>
      <c r="K36" s="585"/>
      <c r="L36" s="585"/>
      <c r="M36" s="585"/>
      <c r="N36" s="585"/>
      <c r="O36" s="585"/>
      <c r="P36" s="585"/>
      <c r="Q36" s="585"/>
      <c r="R36" s="585"/>
      <c r="S36" s="585"/>
      <c r="T36" s="585"/>
      <c r="U36" s="585"/>
      <c r="V36" s="585"/>
      <c r="W36" s="585"/>
      <c r="X36" s="585"/>
      <c r="Y36" s="585"/>
      <c r="Z36" s="585"/>
      <c r="AA36" s="585"/>
      <c r="AB36" s="585"/>
      <c r="AC36" s="585"/>
      <c r="AD36" s="585"/>
      <c r="AE36" s="585"/>
      <c r="AF36" s="585"/>
      <c r="AG36" s="585"/>
      <c r="AH36" s="585"/>
      <c r="AI36" s="585"/>
      <c r="AJ36" s="585"/>
      <c r="AK36" s="585"/>
      <c r="AL36" s="585"/>
      <c r="AM36" s="585"/>
      <c r="AN36" s="585"/>
      <c r="AO36" s="585"/>
      <c r="AP36" s="585"/>
      <c r="AQ36" s="585"/>
      <c r="AR36" s="585"/>
      <c r="AS36" s="585"/>
      <c r="AT36" s="585"/>
      <c r="AU36" s="585"/>
      <c r="AV36" s="585"/>
      <c r="AW36" s="585"/>
      <c r="AX36" s="585"/>
      <c r="AY36" s="585"/>
      <c r="AZ36" s="585"/>
      <c r="BA36" s="585"/>
      <c r="BB36" s="585"/>
      <c r="BC36" s="585"/>
      <c r="BD36" s="585"/>
      <c r="BE36" s="585"/>
      <c r="BF36" s="585"/>
      <c r="BG36" s="585"/>
      <c r="BH36" s="585"/>
      <c r="BI36" s="585"/>
      <c r="BJ36" s="585"/>
      <c r="BK36" s="585"/>
      <c r="BL36" s="585"/>
      <c r="BM36" s="585"/>
      <c r="BN36" s="585"/>
      <c r="BO36" s="585"/>
      <c r="BP36" s="585"/>
      <c r="BQ36" s="585"/>
      <c r="BR36" s="585"/>
      <c r="BS36" s="585"/>
      <c r="BT36" s="585"/>
      <c r="BU36" s="585"/>
      <c r="BV36" s="586"/>
      <c r="BW36" s="414"/>
      <c r="BX36" s="414"/>
      <c r="BY36" s="414"/>
      <c r="BZ36" s="414"/>
      <c r="CA36" s="414"/>
      <c r="CB36" s="414"/>
      <c r="CC36" s="414"/>
      <c r="CD36" s="414"/>
      <c r="CE36" s="414"/>
      <c r="CF36" s="414"/>
      <c r="CG36" s="414"/>
      <c r="CH36" s="414"/>
      <c r="CI36" s="414"/>
      <c r="CJ36" s="414"/>
      <c r="CK36" s="414"/>
      <c r="CL36" s="414"/>
      <c r="CM36" s="414"/>
      <c r="CN36" s="414"/>
      <c r="CO36" s="414"/>
      <c r="CP36" s="414"/>
      <c r="CQ36" s="414"/>
      <c r="CR36" s="414"/>
      <c r="CS36" s="414"/>
      <c r="CT36" s="414"/>
      <c r="CU36" s="414"/>
      <c r="CV36" s="414"/>
      <c r="CW36" s="414"/>
      <c r="CX36" s="414"/>
      <c r="CY36" s="414"/>
      <c r="CZ36" s="414"/>
      <c r="DA36" s="414"/>
    </row>
    <row r="37" spans="1:105" s="1" customFormat="1" ht="24.75" customHeight="1" x14ac:dyDescent="0.2">
      <c r="A37" s="411" t="s">
        <v>35</v>
      </c>
      <c r="B37" s="411"/>
      <c r="C37" s="411"/>
      <c r="D37" s="411"/>
      <c r="E37" s="411"/>
      <c r="F37" s="411"/>
      <c r="G37" s="8"/>
      <c r="H37" s="585" t="s">
        <v>45</v>
      </c>
      <c r="I37" s="585"/>
      <c r="J37" s="585"/>
      <c r="K37" s="585"/>
      <c r="L37" s="585"/>
      <c r="M37" s="585"/>
      <c r="N37" s="585"/>
      <c r="O37" s="585"/>
      <c r="P37" s="585"/>
      <c r="Q37" s="585"/>
      <c r="R37" s="585"/>
      <c r="S37" s="585"/>
      <c r="T37" s="585"/>
      <c r="U37" s="585"/>
      <c r="V37" s="585"/>
      <c r="W37" s="585"/>
      <c r="X37" s="585"/>
      <c r="Y37" s="585"/>
      <c r="Z37" s="585"/>
      <c r="AA37" s="585"/>
      <c r="AB37" s="585"/>
      <c r="AC37" s="585"/>
      <c r="AD37" s="585"/>
      <c r="AE37" s="585"/>
      <c r="AF37" s="585"/>
      <c r="AG37" s="585"/>
      <c r="AH37" s="585"/>
      <c r="AI37" s="585"/>
      <c r="AJ37" s="585"/>
      <c r="AK37" s="585"/>
      <c r="AL37" s="585"/>
      <c r="AM37" s="585"/>
      <c r="AN37" s="585"/>
      <c r="AO37" s="585"/>
      <c r="AP37" s="585"/>
      <c r="AQ37" s="585"/>
      <c r="AR37" s="585"/>
      <c r="AS37" s="585"/>
      <c r="AT37" s="585"/>
      <c r="AU37" s="585"/>
      <c r="AV37" s="585"/>
      <c r="AW37" s="585"/>
      <c r="AX37" s="585"/>
      <c r="AY37" s="585"/>
      <c r="AZ37" s="585"/>
      <c r="BA37" s="585"/>
      <c r="BB37" s="585"/>
      <c r="BC37" s="585"/>
      <c r="BD37" s="585"/>
      <c r="BE37" s="585"/>
      <c r="BF37" s="585"/>
      <c r="BG37" s="585"/>
      <c r="BH37" s="585"/>
      <c r="BI37" s="585"/>
      <c r="BJ37" s="585"/>
      <c r="BK37" s="585"/>
      <c r="BL37" s="585"/>
      <c r="BM37" s="585"/>
      <c r="BN37" s="585"/>
      <c r="BO37" s="585"/>
      <c r="BP37" s="585"/>
      <c r="BQ37" s="585"/>
      <c r="BR37" s="585"/>
      <c r="BS37" s="585"/>
      <c r="BT37" s="585"/>
      <c r="BU37" s="585"/>
      <c r="BV37" s="586"/>
      <c r="BW37" s="414"/>
      <c r="BX37" s="414"/>
      <c r="BY37" s="414"/>
      <c r="BZ37" s="414"/>
      <c r="CA37" s="414"/>
      <c r="CB37" s="414"/>
      <c r="CC37" s="414"/>
      <c r="CD37" s="414"/>
      <c r="CE37" s="414"/>
      <c r="CF37" s="414"/>
      <c r="CG37" s="414"/>
      <c r="CH37" s="414"/>
      <c r="CI37" s="414"/>
      <c r="CJ37" s="414"/>
      <c r="CK37" s="414"/>
      <c r="CL37" s="414"/>
      <c r="CM37" s="414"/>
      <c r="CN37" s="414"/>
      <c r="CO37" s="414"/>
      <c r="CP37" s="414"/>
      <c r="CQ37" s="414"/>
      <c r="CR37" s="414"/>
      <c r="CS37" s="414"/>
      <c r="CT37" s="414"/>
      <c r="CU37" s="414"/>
      <c r="CV37" s="414"/>
      <c r="CW37" s="414"/>
      <c r="CX37" s="414"/>
      <c r="CY37" s="414"/>
      <c r="CZ37" s="414"/>
      <c r="DA37" s="414"/>
    </row>
    <row r="38" spans="1:105" s="1" customFormat="1" ht="26.25" customHeight="1" x14ac:dyDescent="0.2">
      <c r="A38" s="411" t="s">
        <v>36</v>
      </c>
      <c r="B38" s="411"/>
      <c r="C38" s="411"/>
      <c r="D38" s="411"/>
      <c r="E38" s="411"/>
      <c r="F38" s="411"/>
      <c r="G38" s="8"/>
      <c r="H38" s="553" t="s">
        <v>46</v>
      </c>
      <c r="I38" s="553"/>
      <c r="J38" s="553"/>
      <c r="K38" s="553"/>
      <c r="L38" s="553"/>
      <c r="M38" s="553"/>
      <c r="N38" s="553"/>
      <c r="O38" s="553"/>
      <c r="P38" s="553"/>
      <c r="Q38" s="553"/>
      <c r="R38" s="553"/>
      <c r="S38" s="553"/>
      <c r="T38" s="553"/>
      <c r="U38" s="553"/>
      <c r="V38" s="553"/>
      <c r="W38" s="553"/>
      <c r="X38" s="553"/>
      <c r="Y38" s="553"/>
      <c r="Z38" s="553"/>
      <c r="AA38" s="553"/>
      <c r="AB38" s="553"/>
      <c r="AC38" s="553"/>
      <c r="AD38" s="553"/>
      <c r="AE38" s="553"/>
      <c r="AF38" s="553"/>
      <c r="AG38" s="553"/>
      <c r="AH38" s="553"/>
      <c r="AI38" s="553"/>
      <c r="AJ38" s="553"/>
      <c r="AK38" s="553"/>
      <c r="AL38" s="553"/>
      <c r="AM38" s="553"/>
      <c r="AN38" s="553"/>
      <c r="AO38" s="553"/>
      <c r="AP38" s="553"/>
      <c r="AQ38" s="553"/>
      <c r="AR38" s="553"/>
      <c r="AS38" s="553"/>
      <c r="AT38" s="553"/>
      <c r="AU38" s="553"/>
      <c r="AV38" s="553"/>
      <c r="AW38" s="553"/>
      <c r="AX38" s="553"/>
      <c r="AY38" s="553"/>
      <c r="AZ38" s="553"/>
      <c r="BA38" s="553"/>
      <c r="BB38" s="553"/>
      <c r="BC38" s="553"/>
      <c r="BD38" s="553"/>
      <c r="BE38" s="553"/>
      <c r="BF38" s="553"/>
      <c r="BG38" s="553"/>
      <c r="BH38" s="553"/>
      <c r="BI38" s="553"/>
      <c r="BJ38" s="553"/>
      <c r="BK38" s="553"/>
      <c r="BL38" s="553"/>
      <c r="BM38" s="553"/>
      <c r="BN38" s="553"/>
      <c r="BO38" s="553"/>
      <c r="BP38" s="553"/>
      <c r="BQ38" s="553"/>
      <c r="BR38" s="553"/>
      <c r="BS38" s="553"/>
      <c r="BT38" s="553"/>
      <c r="BU38" s="553"/>
      <c r="BV38" s="554"/>
      <c r="BW38" s="414">
        <v>5358800</v>
      </c>
      <c r="BX38" s="414"/>
      <c r="BY38" s="414"/>
      <c r="BZ38" s="414"/>
      <c r="CA38" s="414"/>
      <c r="CB38" s="414"/>
      <c r="CC38" s="414"/>
      <c r="CD38" s="414"/>
      <c r="CE38" s="414"/>
      <c r="CF38" s="414"/>
      <c r="CG38" s="414"/>
      <c r="CH38" s="414"/>
      <c r="CI38" s="414"/>
      <c r="CJ38" s="414"/>
      <c r="CK38" s="414"/>
      <c r="CL38" s="414"/>
      <c r="CM38" s="414">
        <f>BW38*0.051</f>
        <v>273298.8</v>
      </c>
      <c r="CN38" s="414"/>
      <c r="CO38" s="414"/>
      <c r="CP38" s="414"/>
      <c r="CQ38" s="414"/>
      <c r="CR38" s="414"/>
      <c r="CS38" s="414"/>
      <c r="CT38" s="414"/>
      <c r="CU38" s="414"/>
      <c r="CV38" s="414"/>
      <c r="CW38" s="414"/>
      <c r="CX38" s="414"/>
      <c r="CY38" s="414"/>
      <c r="CZ38" s="414"/>
      <c r="DA38" s="414"/>
    </row>
    <row r="39" spans="1:105" s="1" customFormat="1" ht="13.5" customHeight="1" x14ac:dyDescent="0.2">
      <c r="A39" s="411"/>
      <c r="B39" s="411"/>
      <c r="C39" s="411"/>
      <c r="D39" s="411"/>
      <c r="E39" s="411"/>
      <c r="F39" s="411"/>
      <c r="G39" s="590" t="s">
        <v>7</v>
      </c>
      <c r="H39" s="591"/>
      <c r="I39" s="591"/>
      <c r="J39" s="591"/>
      <c r="K39" s="591"/>
      <c r="L39" s="591"/>
      <c r="M39" s="591"/>
      <c r="N39" s="591"/>
      <c r="O39" s="591"/>
      <c r="P39" s="591"/>
      <c r="Q39" s="591"/>
      <c r="R39" s="591"/>
      <c r="S39" s="591"/>
      <c r="T39" s="591"/>
      <c r="U39" s="591"/>
      <c r="V39" s="591"/>
      <c r="W39" s="591"/>
      <c r="X39" s="591"/>
      <c r="Y39" s="591"/>
      <c r="Z39" s="591"/>
      <c r="AA39" s="591"/>
      <c r="AB39" s="591"/>
      <c r="AC39" s="591"/>
      <c r="AD39" s="591"/>
      <c r="AE39" s="591"/>
      <c r="AF39" s="591"/>
      <c r="AG39" s="591"/>
      <c r="AH39" s="591"/>
      <c r="AI39" s="591"/>
      <c r="AJ39" s="591"/>
      <c r="AK39" s="591"/>
      <c r="AL39" s="591"/>
      <c r="AM39" s="591"/>
      <c r="AN39" s="591"/>
      <c r="AO39" s="591"/>
      <c r="AP39" s="591"/>
      <c r="AQ39" s="591"/>
      <c r="AR39" s="591"/>
      <c r="AS39" s="591"/>
      <c r="AT39" s="591"/>
      <c r="AU39" s="591"/>
      <c r="AV39" s="591"/>
      <c r="AW39" s="591"/>
      <c r="AX39" s="591"/>
      <c r="AY39" s="591"/>
      <c r="AZ39" s="591"/>
      <c r="BA39" s="591"/>
      <c r="BB39" s="591"/>
      <c r="BC39" s="591"/>
      <c r="BD39" s="591"/>
      <c r="BE39" s="591"/>
      <c r="BF39" s="591"/>
      <c r="BG39" s="591"/>
      <c r="BH39" s="591"/>
      <c r="BI39" s="591"/>
      <c r="BJ39" s="591"/>
      <c r="BK39" s="591"/>
      <c r="BL39" s="591"/>
      <c r="BM39" s="591"/>
      <c r="BN39" s="591"/>
      <c r="BO39" s="591"/>
      <c r="BP39" s="591"/>
      <c r="BQ39" s="591"/>
      <c r="BR39" s="591"/>
      <c r="BS39" s="591"/>
      <c r="BT39" s="591"/>
      <c r="BU39" s="591"/>
      <c r="BV39" s="592"/>
      <c r="BW39" s="551" t="s">
        <v>8</v>
      </c>
      <c r="BX39" s="551"/>
      <c r="BY39" s="551"/>
      <c r="BZ39" s="551"/>
      <c r="CA39" s="551"/>
      <c r="CB39" s="551"/>
      <c r="CC39" s="551"/>
      <c r="CD39" s="551"/>
      <c r="CE39" s="551"/>
      <c r="CF39" s="551"/>
      <c r="CG39" s="551"/>
      <c r="CH39" s="551"/>
      <c r="CI39" s="551"/>
      <c r="CJ39" s="551"/>
      <c r="CK39" s="551"/>
      <c r="CL39" s="551"/>
      <c r="CM39" s="589">
        <f>CM26+CM31+CM38</f>
        <v>1618357.6</v>
      </c>
      <c r="CN39" s="589"/>
      <c r="CO39" s="589"/>
      <c r="CP39" s="589"/>
      <c r="CQ39" s="589"/>
      <c r="CR39" s="589"/>
      <c r="CS39" s="589"/>
      <c r="CT39" s="589"/>
      <c r="CU39" s="589"/>
      <c r="CV39" s="589"/>
      <c r="CW39" s="589"/>
      <c r="CX39" s="589"/>
      <c r="CY39" s="589"/>
      <c r="CZ39" s="589"/>
      <c r="DA39" s="589"/>
    </row>
    <row r="40" spans="1:105" ht="3" customHeight="1" x14ac:dyDescent="0.25"/>
    <row r="41" spans="1:105" s="7" customFormat="1" ht="48" customHeight="1" x14ac:dyDescent="0.2">
      <c r="A41" s="682" t="s">
        <v>84</v>
      </c>
      <c r="B41" s="683"/>
      <c r="C41" s="683"/>
      <c r="D41" s="683"/>
      <c r="E41" s="683"/>
      <c r="F41" s="683"/>
      <c r="G41" s="683"/>
      <c r="H41" s="683"/>
      <c r="I41" s="683"/>
      <c r="J41" s="683"/>
      <c r="K41" s="683"/>
      <c r="L41" s="683"/>
      <c r="M41" s="683"/>
      <c r="N41" s="683"/>
      <c r="O41" s="683"/>
      <c r="P41" s="683"/>
      <c r="Q41" s="683"/>
      <c r="R41" s="683"/>
      <c r="S41" s="683"/>
      <c r="T41" s="683"/>
      <c r="U41" s="683"/>
      <c r="V41" s="683"/>
      <c r="W41" s="683"/>
      <c r="X41" s="683"/>
      <c r="Y41" s="683"/>
      <c r="Z41" s="683"/>
      <c r="AA41" s="683"/>
      <c r="AB41" s="683"/>
      <c r="AC41" s="683"/>
      <c r="AD41" s="683"/>
      <c r="AE41" s="683"/>
      <c r="AF41" s="683"/>
      <c r="AG41" s="683"/>
      <c r="AH41" s="683"/>
      <c r="AI41" s="683"/>
      <c r="AJ41" s="683"/>
      <c r="AK41" s="683"/>
      <c r="AL41" s="683"/>
      <c r="AM41" s="683"/>
      <c r="AN41" s="683"/>
      <c r="AO41" s="683"/>
      <c r="AP41" s="683"/>
      <c r="AQ41" s="683"/>
      <c r="AR41" s="683"/>
      <c r="AS41" s="683"/>
      <c r="AT41" s="683"/>
      <c r="AU41" s="683"/>
      <c r="AV41" s="683"/>
      <c r="AW41" s="683"/>
      <c r="AX41" s="683"/>
      <c r="AY41" s="683"/>
      <c r="AZ41" s="683"/>
      <c r="BA41" s="683"/>
      <c r="BB41" s="683"/>
      <c r="BC41" s="683"/>
      <c r="BD41" s="683"/>
      <c r="BE41" s="683"/>
      <c r="BF41" s="683"/>
      <c r="BG41" s="683"/>
      <c r="BH41" s="683"/>
      <c r="BI41" s="683"/>
      <c r="BJ41" s="683"/>
      <c r="BK41" s="683"/>
      <c r="BL41" s="683"/>
      <c r="BM41" s="683"/>
      <c r="BN41" s="683"/>
      <c r="BO41" s="683"/>
      <c r="BP41" s="683"/>
      <c r="BQ41" s="683"/>
      <c r="BR41" s="683"/>
      <c r="BS41" s="683"/>
      <c r="BT41" s="683"/>
      <c r="BU41" s="683"/>
      <c r="BV41" s="683"/>
      <c r="BW41" s="683"/>
      <c r="BX41" s="683"/>
      <c r="BY41" s="683"/>
      <c r="BZ41" s="683"/>
      <c r="CA41" s="683"/>
      <c r="CB41" s="683"/>
      <c r="CC41" s="683"/>
      <c r="CD41" s="683"/>
      <c r="CE41" s="683"/>
      <c r="CF41" s="683"/>
      <c r="CG41" s="683"/>
      <c r="CH41" s="683"/>
      <c r="CI41" s="683"/>
      <c r="CJ41" s="683"/>
      <c r="CK41" s="683"/>
      <c r="CL41" s="683"/>
      <c r="CM41" s="683"/>
      <c r="CN41" s="683"/>
      <c r="CO41" s="683"/>
      <c r="CP41" s="683"/>
      <c r="CQ41" s="683"/>
      <c r="CR41" s="683"/>
      <c r="CS41" s="683"/>
      <c r="CT41" s="683"/>
      <c r="CU41" s="683"/>
      <c r="CV41" s="683"/>
      <c r="CW41" s="683"/>
      <c r="CX41" s="683"/>
      <c r="CY41" s="683"/>
      <c r="CZ41" s="683"/>
      <c r="DA41" s="683"/>
    </row>
    <row r="43" spans="1:105" s="6" customFormat="1" ht="42" hidden="1" customHeight="1" x14ac:dyDescent="0.2">
      <c r="A43" s="659" t="s">
        <v>161</v>
      </c>
      <c r="B43" s="659"/>
      <c r="C43" s="659"/>
      <c r="D43" s="659"/>
      <c r="E43" s="659"/>
      <c r="F43" s="659"/>
      <c r="G43" s="659"/>
      <c r="H43" s="659"/>
      <c r="I43" s="659"/>
      <c r="J43" s="659"/>
      <c r="K43" s="659"/>
      <c r="L43" s="659"/>
      <c r="M43" s="659"/>
      <c r="N43" s="659"/>
      <c r="O43" s="659"/>
      <c r="P43" s="659"/>
      <c r="Q43" s="659"/>
      <c r="R43" s="659"/>
      <c r="S43" s="659"/>
      <c r="T43" s="659"/>
      <c r="U43" s="659"/>
      <c r="V43" s="659"/>
      <c r="W43" s="659"/>
      <c r="X43" s="659"/>
      <c r="Y43" s="659"/>
      <c r="Z43" s="659"/>
      <c r="AA43" s="659"/>
      <c r="AB43" s="659"/>
      <c r="AC43" s="659"/>
      <c r="AD43" s="659"/>
      <c r="AE43" s="659"/>
      <c r="AF43" s="659"/>
      <c r="AG43" s="659"/>
      <c r="AH43" s="659"/>
      <c r="AI43" s="659"/>
      <c r="AJ43" s="659"/>
      <c r="AK43" s="659"/>
      <c r="AL43" s="659"/>
      <c r="AM43" s="659"/>
      <c r="AN43" s="659"/>
      <c r="AO43" s="659"/>
      <c r="AP43" s="659"/>
      <c r="AQ43" s="659"/>
      <c r="AR43" s="659"/>
      <c r="AS43" s="659"/>
      <c r="AT43" s="659"/>
      <c r="AU43" s="659"/>
      <c r="AV43" s="659"/>
      <c r="AW43" s="659"/>
      <c r="AX43" s="659"/>
      <c r="AY43" s="659"/>
      <c r="AZ43" s="659"/>
      <c r="BA43" s="659"/>
      <c r="BB43" s="659"/>
      <c r="BC43" s="659"/>
      <c r="BD43" s="659"/>
      <c r="BE43" s="659"/>
      <c r="BF43" s="659"/>
      <c r="BG43" s="659"/>
      <c r="BH43" s="659"/>
      <c r="BI43" s="659"/>
      <c r="BJ43" s="659"/>
      <c r="BK43" s="659"/>
      <c r="BL43" s="659"/>
      <c r="BM43" s="659"/>
      <c r="BN43" s="659"/>
      <c r="BO43" s="659"/>
      <c r="BP43" s="659"/>
      <c r="BQ43" s="659"/>
      <c r="BR43" s="659"/>
      <c r="BS43" s="659"/>
      <c r="BT43" s="659"/>
      <c r="BU43" s="659"/>
      <c r="BV43" s="659"/>
      <c r="BW43" s="659"/>
      <c r="BX43" s="659"/>
      <c r="BY43" s="659"/>
      <c r="BZ43" s="659"/>
      <c r="CA43" s="659"/>
      <c r="CB43" s="659"/>
      <c r="CC43" s="659"/>
      <c r="CD43" s="659"/>
      <c r="CE43" s="659"/>
      <c r="CF43" s="659"/>
      <c r="CG43" s="659"/>
      <c r="CH43" s="659"/>
      <c r="CI43" s="659"/>
      <c r="CJ43" s="659"/>
      <c r="CK43" s="659"/>
      <c r="CL43" s="659"/>
      <c r="CM43" s="659"/>
      <c r="CN43" s="659"/>
      <c r="CO43" s="659"/>
      <c r="CP43" s="659"/>
      <c r="CQ43" s="659"/>
      <c r="CR43" s="659"/>
      <c r="CS43" s="659"/>
      <c r="CT43" s="659"/>
      <c r="CU43" s="659"/>
      <c r="CV43" s="659"/>
      <c r="CW43" s="659"/>
      <c r="CX43" s="659"/>
      <c r="CY43" s="659"/>
      <c r="CZ43" s="659"/>
      <c r="DA43" s="659"/>
    </row>
    <row r="44" spans="1:105" ht="10.5" hidden="1" customHeight="1" x14ac:dyDescent="0.25"/>
    <row r="45" spans="1:105" s="3" customFormat="1" ht="33.75" hidden="1" customHeight="1" x14ac:dyDescent="0.2">
      <c r="A45" s="466" t="s">
        <v>0</v>
      </c>
      <c r="B45" s="467"/>
      <c r="C45" s="467"/>
      <c r="D45" s="467"/>
      <c r="E45" s="467"/>
      <c r="F45" s="468"/>
      <c r="G45" s="466" t="s">
        <v>19</v>
      </c>
      <c r="H45" s="467"/>
      <c r="I45" s="467"/>
      <c r="J45" s="467"/>
      <c r="K45" s="467"/>
      <c r="L45" s="467"/>
      <c r="M45" s="467"/>
      <c r="N45" s="467"/>
      <c r="O45" s="467"/>
      <c r="P45" s="467"/>
      <c r="Q45" s="467"/>
      <c r="R45" s="467"/>
      <c r="S45" s="467"/>
      <c r="T45" s="467"/>
      <c r="U45" s="467"/>
      <c r="V45" s="467"/>
      <c r="W45" s="467"/>
      <c r="X45" s="467"/>
      <c r="Y45" s="467"/>
      <c r="Z45" s="467"/>
      <c r="AA45" s="467"/>
      <c r="AB45" s="467"/>
      <c r="AC45" s="467"/>
      <c r="AD45" s="468"/>
      <c r="AE45" s="466" t="s">
        <v>160</v>
      </c>
      <c r="AF45" s="467"/>
      <c r="AG45" s="467"/>
      <c r="AH45" s="467"/>
      <c r="AI45" s="467"/>
      <c r="AJ45" s="467"/>
      <c r="AK45" s="467"/>
      <c r="AL45" s="467"/>
      <c r="AM45" s="467"/>
      <c r="AN45" s="467"/>
      <c r="AO45" s="467"/>
      <c r="AP45" s="467"/>
      <c r="AQ45" s="467"/>
      <c r="AR45" s="467"/>
      <c r="AS45" s="467"/>
      <c r="AT45" s="467"/>
      <c r="AU45" s="467"/>
      <c r="AV45" s="467"/>
      <c r="AW45" s="467"/>
      <c r="AX45" s="467"/>
      <c r="AY45" s="467"/>
      <c r="AZ45" s="467"/>
      <c r="BA45" s="467"/>
      <c r="BB45" s="467"/>
      <c r="BC45" s="468"/>
      <c r="BD45" s="469" t="s">
        <v>82</v>
      </c>
      <c r="BE45" s="470"/>
      <c r="BF45" s="470"/>
      <c r="BG45" s="470"/>
      <c r="BH45" s="470"/>
      <c r="BI45" s="470"/>
      <c r="BJ45" s="470"/>
      <c r="BK45" s="470"/>
      <c r="BL45" s="470"/>
      <c r="BM45" s="470"/>
      <c r="BN45" s="470"/>
      <c r="BO45" s="470"/>
      <c r="BP45" s="470"/>
      <c r="BQ45" s="470"/>
      <c r="BR45" s="470"/>
      <c r="BS45" s="470"/>
      <c r="BT45" s="470"/>
      <c r="BU45" s="470"/>
      <c r="BV45" s="470"/>
      <c r="BW45" s="470"/>
      <c r="BX45" s="470"/>
      <c r="BY45" s="470"/>
      <c r="BZ45" s="470"/>
      <c r="CA45" s="470"/>
      <c r="CB45" s="470"/>
      <c r="CC45" s="470"/>
      <c r="CD45" s="470"/>
      <c r="CE45" s="470"/>
      <c r="CF45" s="470"/>
      <c r="CG45" s="470"/>
      <c r="CH45" s="470"/>
      <c r="CI45" s="471"/>
      <c r="CJ45" s="466" t="s">
        <v>48</v>
      </c>
      <c r="CK45" s="467"/>
      <c r="CL45" s="467"/>
      <c r="CM45" s="467"/>
      <c r="CN45" s="467"/>
      <c r="CO45" s="467"/>
      <c r="CP45" s="467"/>
      <c r="CQ45" s="467"/>
      <c r="CR45" s="467"/>
      <c r="CS45" s="467"/>
      <c r="CT45" s="467"/>
      <c r="CU45" s="467"/>
      <c r="CV45" s="467"/>
      <c r="CW45" s="467"/>
      <c r="CX45" s="467"/>
      <c r="CY45" s="467"/>
      <c r="CZ45" s="467"/>
      <c r="DA45" s="468"/>
    </row>
    <row r="46" spans="1:105" s="4" customFormat="1" ht="12.75" hidden="1" x14ac:dyDescent="0.2">
      <c r="A46" s="472">
        <v>1</v>
      </c>
      <c r="B46" s="472"/>
      <c r="C46" s="472"/>
      <c r="D46" s="472"/>
      <c r="E46" s="472"/>
      <c r="F46" s="472"/>
      <c r="G46" s="472">
        <v>2</v>
      </c>
      <c r="H46" s="472"/>
      <c r="I46" s="472"/>
      <c r="J46" s="472"/>
      <c r="K46" s="472"/>
      <c r="L46" s="472"/>
      <c r="M46" s="472"/>
      <c r="N46" s="472"/>
      <c r="O46" s="472"/>
      <c r="P46" s="472"/>
      <c r="Q46" s="472"/>
      <c r="R46" s="472"/>
      <c r="S46" s="472"/>
      <c r="T46" s="472"/>
      <c r="U46" s="472"/>
      <c r="V46" s="472"/>
      <c r="W46" s="472"/>
      <c r="X46" s="472"/>
      <c r="Y46" s="472"/>
      <c r="Z46" s="472"/>
      <c r="AA46" s="472"/>
      <c r="AB46" s="472"/>
      <c r="AC46" s="472"/>
      <c r="AD46" s="472"/>
      <c r="AE46" s="472">
        <v>3</v>
      </c>
      <c r="AF46" s="472"/>
      <c r="AG46" s="472"/>
      <c r="AH46" s="472"/>
      <c r="AI46" s="472"/>
      <c r="AJ46" s="472"/>
      <c r="AK46" s="472"/>
      <c r="AL46" s="472"/>
      <c r="AM46" s="472"/>
      <c r="AN46" s="472"/>
      <c r="AO46" s="472"/>
      <c r="AP46" s="472"/>
      <c r="AQ46" s="472"/>
      <c r="AR46" s="472"/>
      <c r="AS46" s="472"/>
      <c r="AT46" s="472"/>
      <c r="AU46" s="472"/>
      <c r="AV46" s="472"/>
      <c r="AW46" s="472"/>
      <c r="AX46" s="472"/>
      <c r="AY46" s="472"/>
      <c r="AZ46" s="472"/>
      <c r="BA46" s="472"/>
      <c r="BB46" s="472"/>
      <c r="BC46" s="472"/>
      <c r="BD46" s="408">
        <v>4</v>
      </c>
      <c r="BE46" s="409"/>
      <c r="BF46" s="409"/>
      <c r="BG46" s="409"/>
      <c r="BH46" s="409"/>
      <c r="BI46" s="409"/>
      <c r="BJ46" s="409"/>
      <c r="BK46" s="409"/>
      <c r="BL46" s="409"/>
      <c r="BM46" s="409"/>
      <c r="BN46" s="409"/>
      <c r="BO46" s="409"/>
      <c r="BP46" s="409"/>
      <c r="BQ46" s="409"/>
      <c r="BR46" s="409"/>
      <c r="BS46" s="409"/>
      <c r="BT46" s="409"/>
      <c r="BU46" s="409"/>
      <c r="BV46" s="409"/>
      <c r="BW46" s="409"/>
      <c r="BX46" s="409"/>
      <c r="BY46" s="409"/>
      <c r="BZ46" s="409"/>
      <c r="CA46" s="409"/>
      <c r="CB46" s="409"/>
      <c r="CC46" s="409"/>
      <c r="CD46" s="409"/>
      <c r="CE46" s="409"/>
      <c r="CF46" s="409"/>
      <c r="CG46" s="409"/>
      <c r="CH46" s="409"/>
      <c r="CI46" s="410"/>
      <c r="CJ46" s="472">
        <v>5</v>
      </c>
      <c r="CK46" s="472"/>
      <c r="CL46" s="472"/>
      <c r="CM46" s="472"/>
      <c r="CN46" s="472"/>
      <c r="CO46" s="472"/>
      <c r="CP46" s="472"/>
      <c r="CQ46" s="472"/>
      <c r="CR46" s="472"/>
      <c r="CS46" s="472"/>
      <c r="CT46" s="472"/>
      <c r="CU46" s="472"/>
      <c r="CV46" s="472"/>
      <c r="CW46" s="472"/>
      <c r="CX46" s="472"/>
      <c r="CY46" s="472"/>
      <c r="CZ46" s="472"/>
      <c r="DA46" s="472"/>
    </row>
    <row r="47" spans="1:105" s="5" customFormat="1" ht="15" hidden="1" customHeight="1" x14ac:dyDescent="0.2">
      <c r="A47" s="411"/>
      <c r="B47" s="411"/>
      <c r="C47" s="411"/>
      <c r="D47" s="411"/>
      <c r="E47" s="411"/>
      <c r="F47" s="411"/>
      <c r="G47" s="418"/>
      <c r="H47" s="418"/>
      <c r="I47" s="418"/>
      <c r="J47" s="418"/>
      <c r="K47" s="418"/>
      <c r="L47" s="418"/>
      <c r="M47" s="418"/>
      <c r="N47" s="418"/>
      <c r="O47" s="418"/>
      <c r="P47" s="418"/>
      <c r="Q47" s="418"/>
      <c r="R47" s="418"/>
      <c r="S47" s="418"/>
      <c r="T47" s="418"/>
      <c r="U47" s="418"/>
      <c r="V47" s="418"/>
      <c r="W47" s="418"/>
      <c r="X47" s="418"/>
      <c r="Y47" s="418"/>
      <c r="Z47" s="418"/>
      <c r="AA47" s="418"/>
      <c r="AB47" s="418"/>
      <c r="AC47" s="418"/>
      <c r="AD47" s="418"/>
      <c r="AE47" s="404"/>
      <c r="AF47" s="404"/>
      <c r="AG47" s="404"/>
      <c r="AH47" s="404"/>
      <c r="AI47" s="404"/>
      <c r="AJ47" s="404"/>
      <c r="AK47" s="404"/>
      <c r="AL47" s="404"/>
      <c r="AM47" s="404"/>
      <c r="AN47" s="404"/>
      <c r="AO47" s="404"/>
      <c r="AP47" s="404"/>
      <c r="AQ47" s="404"/>
      <c r="AR47" s="404"/>
      <c r="AS47" s="404"/>
      <c r="AT47" s="404"/>
      <c r="AU47" s="404"/>
      <c r="AV47" s="404"/>
      <c r="AW47" s="404"/>
      <c r="AX47" s="404"/>
      <c r="AY47" s="404"/>
      <c r="AZ47" s="404"/>
      <c r="BA47" s="404"/>
      <c r="BB47" s="404"/>
      <c r="BC47" s="404"/>
      <c r="BD47" s="555"/>
      <c r="BE47" s="556"/>
      <c r="BF47" s="556"/>
      <c r="BG47" s="556"/>
      <c r="BH47" s="556"/>
      <c r="BI47" s="556"/>
      <c r="BJ47" s="556"/>
      <c r="BK47" s="556"/>
      <c r="BL47" s="556"/>
      <c r="BM47" s="556"/>
      <c r="BN47" s="556"/>
      <c r="BO47" s="556"/>
      <c r="BP47" s="556"/>
      <c r="BQ47" s="556"/>
      <c r="BR47" s="556"/>
      <c r="BS47" s="556"/>
      <c r="BT47" s="556"/>
      <c r="BU47" s="556"/>
      <c r="BV47" s="556"/>
      <c r="BW47" s="556"/>
      <c r="BX47" s="556"/>
      <c r="BY47" s="556"/>
      <c r="BZ47" s="556"/>
      <c r="CA47" s="556"/>
      <c r="CB47" s="556"/>
      <c r="CC47" s="556"/>
      <c r="CD47" s="556"/>
      <c r="CE47" s="556"/>
      <c r="CF47" s="556"/>
      <c r="CG47" s="556"/>
      <c r="CH47" s="556"/>
      <c r="CI47" s="557"/>
      <c r="CJ47" s="551"/>
      <c r="CK47" s="551"/>
      <c r="CL47" s="551"/>
      <c r="CM47" s="551"/>
      <c r="CN47" s="551"/>
      <c r="CO47" s="551"/>
      <c r="CP47" s="551"/>
      <c r="CQ47" s="551"/>
      <c r="CR47" s="551"/>
      <c r="CS47" s="551"/>
      <c r="CT47" s="551"/>
      <c r="CU47" s="551"/>
      <c r="CV47" s="551"/>
      <c r="CW47" s="551"/>
      <c r="CX47" s="551"/>
      <c r="CY47" s="551"/>
      <c r="CZ47" s="551"/>
      <c r="DA47" s="551"/>
    </row>
    <row r="48" spans="1:105" s="5" customFormat="1" ht="15" hidden="1" customHeight="1" x14ac:dyDescent="0.2">
      <c r="A48" s="411"/>
      <c r="B48" s="411"/>
      <c r="C48" s="411"/>
      <c r="D48" s="411"/>
      <c r="E48" s="411"/>
      <c r="F48" s="411"/>
      <c r="G48" s="418"/>
      <c r="H48" s="418"/>
      <c r="I48" s="418"/>
      <c r="J48" s="418"/>
      <c r="K48" s="418"/>
      <c r="L48" s="418"/>
      <c r="M48" s="418"/>
      <c r="N48" s="418"/>
      <c r="O48" s="418"/>
      <c r="P48" s="418"/>
      <c r="Q48" s="418"/>
      <c r="R48" s="418"/>
      <c r="S48" s="418"/>
      <c r="T48" s="418"/>
      <c r="U48" s="418"/>
      <c r="V48" s="418"/>
      <c r="W48" s="418"/>
      <c r="X48" s="418"/>
      <c r="Y48" s="418"/>
      <c r="Z48" s="418"/>
      <c r="AA48" s="418"/>
      <c r="AB48" s="418"/>
      <c r="AC48" s="418"/>
      <c r="AD48" s="418"/>
      <c r="AE48" s="404"/>
      <c r="AF48" s="404"/>
      <c r="AG48" s="404"/>
      <c r="AH48" s="404"/>
      <c r="AI48" s="404"/>
      <c r="AJ48" s="404"/>
      <c r="AK48" s="404"/>
      <c r="AL48" s="404"/>
      <c r="AM48" s="404"/>
      <c r="AN48" s="404"/>
      <c r="AO48" s="404"/>
      <c r="AP48" s="404"/>
      <c r="AQ48" s="404"/>
      <c r="AR48" s="404"/>
      <c r="AS48" s="404"/>
      <c r="AT48" s="404"/>
      <c r="AU48" s="404"/>
      <c r="AV48" s="404"/>
      <c r="AW48" s="404"/>
      <c r="AX48" s="404"/>
      <c r="AY48" s="404"/>
      <c r="AZ48" s="404"/>
      <c r="BA48" s="404"/>
      <c r="BB48" s="404"/>
      <c r="BC48" s="404"/>
      <c r="BD48" s="555"/>
      <c r="BE48" s="556"/>
      <c r="BF48" s="556"/>
      <c r="BG48" s="556"/>
      <c r="BH48" s="556"/>
      <c r="BI48" s="556"/>
      <c r="BJ48" s="556"/>
      <c r="BK48" s="556"/>
      <c r="BL48" s="556"/>
      <c r="BM48" s="556"/>
      <c r="BN48" s="556"/>
      <c r="BO48" s="556"/>
      <c r="BP48" s="556"/>
      <c r="BQ48" s="556"/>
      <c r="BR48" s="556"/>
      <c r="BS48" s="556"/>
      <c r="BT48" s="556"/>
      <c r="BU48" s="556"/>
      <c r="BV48" s="556"/>
      <c r="BW48" s="556"/>
      <c r="BX48" s="556"/>
      <c r="BY48" s="556"/>
      <c r="BZ48" s="556"/>
      <c r="CA48" s="556"/>
      <c r="CB48" s="556"/>
      <c r="CC48" s="556"/>
      <c r="CD48" s="556"/>
      <c r="CE48" s="556"/>
      <c r="CF48" s="556"/>
      <c r="CG48" s="556"/>
      <c r="CH48" s="556"/>
      <c r="CI48" s="557"/>
      <c r="CJ48" s="551"/>
      <c r="CK48" s="551"/>
      <c r="CL48" s="551"/>
      <c r="CM48" s="551"/>
      <c r="CN48" s="551"/>
      <c r="CO48" s="551"/>
      <c r="CP48" s="551"/>
      <c r="CQ48" s="551"/>
      <c r="CR48" s="551"/>
      <c r="CS48" s="551"/>
      <c r="CT48" s="551"/>
      <c r="CU48" s="551"/>
      <c r="CV48" s="551"/>
      <c r="CW48" s="551"/>
      <c r="CX48" s="551"/>
      <c r="CY48" s="551"/>
      <c r="CZ48" s="551"/>
      <c r="DA48" s="551"/>
    </row>
    <row r="49" spans="1:105" s="5" customFormat="1" ht="15" hidden="1" customHeight="1" x14ac:dyDescent="0.2">
      <c r="A49" s="411"/>
      <c r="B49" s="411"/>
      <c r="C49" s="411"/>
      <c r="D49" s="411"/>
      <c r="E49" s="411"/>
      <c r="F49" s="411"/>
      <c r="G49" s="473" t="s">
        <v>7</v>
      </c>
      <c r="H49" s="473"/>
      <c r="I49" s="473"/>
      <c r="J49" s="473"/>
      <c r="K49" s="473"/>
      <c r="L49" s="473"/>
      <c r="M49" s="473"/>
      <c r="N49" s="473"/>
      <c r="O49" s="473"/>
      <c r="P49" s="473"/>
      <c r="Q49" s="473"/>
      <c r="R49" s="473"/>
      <c r="S49" s="473"/>
      <c r="T49" s="473"/>
      <c r="U49" s="473"/>
      <c r="V49" s="473"/>
      <c r="W49" s="473"/>
      <c r="X49" s="473"/>
      <c r="Y49" s="473"/>
      <c r="Z49" s="473"/>
      <c r="AA49" s="473"/>
      <c r="AB49" s="473"/>
      <c r="AC49" s="473"/>
      <c r="AD49" s="474"/>
      <c r="AE49" s="404" t="s">
        <v>8</v>
      </c>
      <c r="AF49" s="404"/>
      <c r="AG49" s="404"/>
      <c r="AH49" s="404"/>
      <c r="AI49" s="404"/>
      <c r="AJ49" s="404"/>
      <c r="AK49" s="404"/>
      <c r="AL49" s="404"/>
      <c r="AM49" s="404"/>
      <c r="AN49" s="404"/>
      <c r="AO49" s="404"/>
      <c r="AP49" s="404"/>
      <c r="AQ49" s="404"/>
      <c r="AR49" s="404"/>
      <c r="AS49" s="404"/>
      <c r="AT49" s="404"/>
      <c r="AU49" s="404"/>
      <c r="AV49" s="404"/>
      <c r="AW49" s="404"/>
      <c r="AX49" s="404"/>
      <c r="AY49" s="404"/>
      <c r="AZ49" s="404"/>
      <c r="BA49" s="404"/>
      <c r="BB49" s="404"/>
      <c r="BC49" s="404"/>
      <c r="BD49" s="555" t="s">
        <v>8</v>
      </c>
      <c r="BE49" s="556"/>
      <c r="BF49" s="556"/>
      <c r="BG49" s="556"/>
      <c r="BH49" s="556"/>
      <c r="BI49" s="556"/>
      <c r="BJ49" s="556"/>
      <c r="BK49" s="556"/>
      <c r="BL49" s="556"/>
      <c r="BM49" s="556"/>
      <c r="BN49" s="556"/>
      <c r="BO49" s="556"/>
      <c r="BP49" s="556"/>
      <c r="BQ49" s="556"/>
      <c r="BR49" s="556"/>
      <c r="BS49" s="556"/>
      <c r="BT49" s="556"/>
      <c r="BU49" s="556"/>
      <c r="BV49" s="556"/>
      <c r="BW49" s="556"/>
      <c r="BX49" s="556"/>
      <c r="BY49" s="556"/>
      <c r="BZ49" s="556"/>
      <c r="CA49" s="556"/>
      <c r="CB49" s="556"/>
      <c r="CC49" s="556"/>
      <c r="CD49" s="556"/>
      <c r="CE49" s="556"/>
      <c r="CF49" s="556"/>
      <c r="CG49" s="556"/>
      <c r="CH49" s="556"/>
      <c r="CI49" s="557"/>
      <c r="CJ49" s="551"/>
      <c r="CK49" s="551"/>
      <c r="CL49" s="551"/>
      <c r="CM49" s="551"/>
      <c r="CN49" s="551"/>
      <c r="CO49" s="551"/>
      <c r="CP49" s="551"/>
      <c r="CQ49" s="551"/>
      <c r="CR49" s="551"/>
      <c r="CS49" s="551"/>
      <c r="CT49" s="551"/>
      <c r="CU49" s="551"/>
      <c r="CV49" s="551"/>
      <c r="CW49" s="551"/>
      <c r="CX49" s="551"/>
      <c r="CY49" s="551"/>
      <c r="CZ49" s="551"/>
      <c r="DA49" s="551"/>
    </row>
    <row r="50" spans="1:105" s="6" customFormat="1" ht="14.25" hidden="1" x14ac:dyDescent="0.2">
      <c r="A50" s="536" t="s">
        <v>47</v>
      </c>
      <c r="B50" s="536"/>
      <c r="C50" s="536"/>
      <c r="D50" s="536"/>
      <c r="E50" s="536"/>
      <c r="F50" s="536"/>
      <c r="G50" s="536"/>
      <c r="H50" s="536"/>
      <c r="I50" s="536"/>
      <c r="J50" s="536"/>
      <c r="K50" s="536"/>
      <c r="L50" s="536"/>
      <c r="M50" s="536"/>
      <c r="N50" s="536"/>
      <c r="O50" s="536"/>
      <c r="P50" s="536"/>
      <c r="Q50" s="536"/>
      <c r="R50" s="536"/>
      <c r="S50" s="536"/>
      <c r="T50" s="536"/>
      <c r="U50" s="536"/>
      <c r="V50" s="536"/>
      <c r="W50" s="536"/>
      <c r="X50" s="536"/>
      <c r="Y50" s="536"/>
      <c r="Z50" s="536"/>
      <c r="AA50" s="536"/>
      <c r="AB50" s="536"/>
      <c r="AC50" s="536"/>
      <c r="AD50" s="536"/>
      <c r="AE50" s="536"/>
      <c r="AF50" s="536"/>
      <c r="AG50" s="536"/>
      <c r="AH50" s="536"/>
      <c r="AI50" s="536"/>
      <c r="AJ50" s="536"/>
      <c r="AK50" s="536"/>
      <c r="AL50" s="536"/>
      <c r="AM50" s="536"/>
      <c r="AN50" s="536"/>
      <c r="AO50" s="536"/>
      <c r="AP50" s="536"/>
      <c r="AQ50" s="536"/>
      <c r="AR50" s="536"/>
      <c r="AS50" s="536"/>
      <c r="AT50" s="536"/>
      <c r="AU50" s="536"/>
      <c r="AV50" s="536"/>
      <c r="AW50" s="536"/>
      <c r="AX50" s="536"/>
      <c r="AY50" s="536"/>
      <c r="AZ50" s="536"/>
      <c r="BA50" s="536"/>
      <c r="BB50" s="536"/>
      <c r="BC50" s="536"/>
      <c r="BD50" s="536"/>
      <c r="BE50" s="536"/>
      <c r="BF50" s="536"/>
      <c r="BG50" s="536"/>
      <c r="BH50" s="536"/>
      <c r="BI50" s="536"/>
      <c r="BJ50" s="536"/>
      <c r="BK50" s="536"/>
      <c r="BL50" s="536"/>
      <c r="BM50" s="536"/>
      <c r="BN50" s="536"/>
      <c r="BO50" s="536"/>
      <c r="BP50" s="536"/>
      <c r="BQ50" s="536"/>
      <c r="BR50" s="536"/>
      <c r="BS50" s="536"/>
      <c r="BT50" s="536"/>
      <c r="BU50" s="536"/>
      <c r="BV50" s="536"/>
      <c r="BW50" s="536"/>
      <c r="BX50" s="536"/>
      <c r="BY50" s="536"/>
      <c r="BZ50" s="536"/>
      <c r="CA50" s="536"/>
      <c r="CB50" s="536"/>
      <c r="CC50" s="536"/>
      <c r="CD50" s="536"/>
      <c r="CE50" s="536"/>
      <c r="CF50" s="536"/>
      <c r="CG50" s="536"/>
      <c r="CH50" s="536"/>
      <c r="CI50" s="536"/>
      <c r="CJ50" s="536"/>
      <c r="CK50" s="536"/>
      <c r="CL50" s="536"/>
      <c r="CM50" s="536"/>
      <c r="CN50" s="536"/>
      <c r="CO50" s="536"/>
      <c r="CP50" s="536"/>
      <c r="CQ50" s="536"/>
      <c r="CR50" s="536"/>
      <c r="CS50" s="536"/>
      <c r="CT50" s="536"/>
      <c r="CU50" s="536"/>
      <c r="CV50" s="536"/>
      <c r="CW50" s="536"/>
      <c r="CX50" s="536"/>
      <c r="CY50" s="536"/>
      <c r="CZ50" s="536"/>
      <c r="DA50" s="536"/>
    </row>
    <row r="51" spans="1:105" ht="6" hidden="1" customHeight="1" x14ac:dyDescent="0.25"/>
    <row r="52" spans="1:105" s="6" customFormat="1" ht="15" hidden="1" x14ac:dyDescent="0.25">
      <c r="A52" s="6" t="s">
        <v>11</v>
      </c>
      <c r="X52" s="678"/>
      <c r="Y52" s="678"/>
      <c r="Z52" s="678"/>
      <c r="AA52" s="678"/>
      <c r="AB52" s="678"/>
      <c r="AC52" s="678"/>
      <c r="AD52" s="678"/>
      <c r="AE52" s="678"/>
      <c r="AF52" s="678"/>
      <c r="AG52" s="678"/>
      <c r="AH52" s="678"/>
      <c r="AI52" s="678"/>
      <c r="AJ52" s="678"/>
      <c r="AK52" s="678"/>
      <c r="AL52" s="678"/>
      <c r="AM52" s="678"/>
      <c r="AN52" s="678"/>
      <c r="AO52" s="678"/>
      <c r="AP52" s="678"/>
      <c r="AQ52" s="678"/>
      <c r="AR52" s="678"/>
      <c r="AS52" s="678"/>
      <c r="AT52" s="678"/>
      <c r="AU52" s="678"/>
      <c r="AV52" s="678"/>
      <c r="AW52" s="678"/>
      <c r="AX52" s="678"/>
      <c r="AY52" s="678"/>
      <c r="AZ52" s="678"/>
      <c r="BA52" s="678"/>
      <c r="BB52" s="678"/>
      <c r="BC52" s="678"/>
      <c r="BD52" s="678"/>
      <c r="BE52" s="678"/>
      <c r="BF52" s="678"/>
      <c r="BG52" s="678"/>
      <c r="BH52" s="678"/>
      <c r="BI52" s="678"/>
      <c r="BJ52" s="678"/>
      <c r="BK52" s="678"/>
      <c r="BL52" s="678"/>
      <c r="BM52" s="678"/>
      <c r="BN52" s="678"/>
      <c r="BO52" s="678"/>
      <c r="BP52" s="678"/>
      <c r="BQ52" s="678"/>
      <c r="BR52" s="678"/>
      <c r="BS52" s="678"/>
      <c r="BT52" s="678"/>
      <c r="BU52" s="678"/>
      <c r="BV52" s="678"/>
      <c r="BW52" s="678"/>
      <c r="BX52" s="678"/>
      <c r="BY52" s="678"/>
      <c r="BZ52" s="678"/>
      <c r="CA52" s="678"/>
      <c r="CB52" s="678"/>
      <c r="CC52" s="678"/>
      <c r="CD52" s="678"/>
      <c r="CE52" s="678"/>
      <c r="CF52" s="678"/>
      <c r="CG52" s="678"/>
      <c r="CH52" s="678"/>
      <c r="CI52" s="678"/>
      <c r="CJ52" s="678"/>
      <c r="CK52" s="678"/>
      <c r="CL52" s="678"/>
      <c r="CM52" s="678"/>
      <c r="CN52" s="678"/>
      <c r="CO52" s="678"/>
      <c r="CP52" s="678"/>
      <c r="CQ52" s="678"/>
      <c r="CR52" s="678"/>
      <c r="CS52" s="678"/>
      <c r="CT52" s="678"/>
      <c r="CU52" s="678"/>
      <c r="CV52" s="678"/>
      <c r="CW52" s="678"/>
      <c r="CX52" s="678"/>
      <c r="CY52" s="678"/>
      <c r="CZ52" s="678"/>
      <c r="DA52" s="678"/>
    </row>
    <row r="53" spans="1:105" s="6" customFormat="1" ht="9" hidden="1" customHeight="1" x14ac:dyDescent="0.2">
      <c r="X53" s="11"/>
      <c r="Y53" s="11"/>
      <c r="Z53" s="11"/>
      <c r="AA53" s="11"/>
      <c r="AB53" s="11"/>
      <c r="AC53" s="11"/>
      <c r="AD53" s="11"/>
      <c r="AE53" s="11"/>
      <c r="AF53" s="11"/>
      <c r="AG53" s="11"/>
      <c r="AH53" s="11"/>
      <c r="AI53" s="11"/>
      <c r="AJ53" s="11"/>
      <c r="AK53" s="11"/>
      <c r="AL53" s="11"/>
      <c r="AM53" s="11"/>
      <c r="AN53" s="11"/>
      <c r="AO53" s="11"/>
      <c r="AP53" s="11"/>
      <c r="AQ53" s="11"/>
      <c r="AR53" s="11"/>
      <c r="AS53" s="11"/>
      <c r="AT53" s="11"/>
      <c r="AU53" s="11"/>
      <c r="AV53" s="11"/>
      <c r="AW53" s="11"/>
      <c r="AX53" s="11"/>
      <c r="AY53" s="11"/>
      <c r="AZ53" s="11"/>
      <c r="BA53" s="11"/>
      <c r="BB53" s="11"/>
      <c r="BC53" s="11"/>
      <c r="BD53" s="11"/>
      <c r="BE53" s="11"/>
      <c r="BF53" s="11"/>
      <c r="BG53" s="11"/>
      <c r="BH53" s="11"/>
      <c r="BI53" s="11"/>
      <c r="BJ53" s="11"/>
      <c r="BK53" s="11"/>
      <c r="BL53" s="11"/>
      <c r="BM53" s="11"/>
      <c r="BN53" s="11"/>
      <c r="BO53" s="11"/>
      <c r="BP53" s="11"/>
      <c r="BQ53" s="11"/>
      <c r="BR53" s="11"/>
      <c r="BS53" s="11"/>
      <c r="BT53" s="11"/>
      <c r="BU53" s="11"/>
      <c r="BV53" s="11"/>
      <c r="BW53" s="11"/>
      <c r="BX53" s="11"/>
      <c r="BY53" s="11"/>
      <c r="BZ53" s="11"/>
      <c r="CA53" s="11"/>
      <c r="CB53" s="11"/>
      <c r="CC53" s="11"/>
      <c r="CD53" s="11"/>
      <c r="CE53" s="11"/>
      <c r="CF53" s="11"/>
      <c r="CG53" s="11"/>
      <c r="CH53" s="11"/>
      <c r="CI53" s="11"/>
      <c r="CJ53" s="11"/>
      <c r="CK53" s="11"/>
      <c r="CL53" s="11"/>
      <c r="CM53" s="11"/>
      <c r="CN53" s="11"/>
      <c r="CO53" s="11"/>
      <c r="CP53" s="11"/>
      <c r="CQ53" s="11"/>
      <c r="CR53" s="11"/>
      <c r="CS53" s="11"/>
      <c r="CT53" s="11"/>
      <c r="CU53" s="11"/>
      <c r="CV53" s="11"/>
      <c r="CW53" s="11"/>
      <c r="CX53" s="11"/>
      <c r="CY53" s="11"/>
      <c r="CZ53" s="11"/>
      <c r="DA53" s="11"/>
    </row>
    <row r="54" spans="1:105" s="6" customFormat="1" ht="30" hidden="1" customHeight="1" x14ac:dyDescent="0.2">
      <c r="A54" s="12" t="s">
        <v>10</v>
      </c>
      <c r="B54" s="12"/>
      <c r="C54" s="12"/>
      <c r="D54" s="12"/>
      <c r="E54" s="12"/>
      <c r="F54" s="12"/>
      <c r="G54" s="12"/>
      <c r="H54" s="12"/>
      <c r="I54" s="12"/>
      <c r="J54" s="12"/>
      <c r="K54" s="12"/>
      <c r="L54" s="12"/>
      <c r="M54" s="12"/>
      <c r="N54" s="12"/>
      <c r="O54" s="12"/>
      <c r="P54" s="12"/>
      <c r="Q54" s="12"/>
      <c r="R54" s="12"/>
      <c r="S54" s="12"/>
      <c r="T54" s="12"/>
      <c r="U54" s="12"/>
      <c r="V54" s="12"/>
      <c r="W54" s="12"/>
      <c r="X54" s="12"/>
      <c r="Y54" s="12"/>
      <c r="Z54" s="12"/>
      <c r="AA54" s="12"/>
      <c r="AB54" s="12"/>
      <c r="AC54" s="12"/>
      <c r="AD54" s="12"/>
      <c r="AE54" s="12"/>
      <c r="AF54" s="12"/>
      <c r="AG54" s="12"/>
      <c r="AH54" s="12"/>
      <c r="AI54" s="12"/>
      <c r="AJ54" s="12"/>
      <c r="AK54" s="12"/>
      <c r="AL54" s="12"/>
      <c r="AM54" s="12"/>
      <c r="AN54" s="12"/>
      <c r="AO54" s="12"/>
      <c r="AP54" s="681" t="s">
        <v>142</v>
      </c>
      <c r="AQ54" s="681"/>
      <c r="AR54" s="681"/>
      <c r="AS54" s="681"/>
      <c r="AT54" s="681"/>
      <c r="AU54" s="681"/>
      <c r="AV54" s="681"/>
      <c r="AW54" s="681"/>
      <c r="AX54" s="681"/>
      <c r="AY54" s="681"/>
      <c r="AZ54" s="681"/>
      <c r="BA54" s="681"/>
      <c r="BB54" s="681"/>
      <c r="BC54" s="681"/>
      <c r="BD54" s="681"/>
      <c r="BE54" s="681"/>
      <c r="BF54" s="681"/>
      <c r="BG54" s="681"/>
      <c r="BH54" s="681"/>
      <c r="BI54" s="681"/>
      <c r="BJ54" s="681"/>
      <c r="BK54" s="681"/>
      <c r="BL54" s="681"/>
      <c r="BM54" s="681"/>
      <c r="BN54" s="681"/>
      <c r="BO54" s="681"/>
      <c r="BP54" s="681"/>
      <c r="BQ54" s="681"/>
      <c r="BR54" s="681"/>
      <c r="BS54" s="681"/>
      <c r="BT54" s="681"/>
      <c r="BU54" s="681"/>
      <c r="BV54" s="681"/>
      <c r="BW54" s="681"/>
      <c r="BX54" s="681"/>
      <c r="BY54" s="681"/>
      <c r="BZ54" s="681"/>
      <c r="CA54" s="681"/>
      <c r="CB54" s="681"/>
      <c r="CC54" s="681"/>
      <c r="CD54" s="681"/>
      <c r="CE54" s="681"/>
      <c r="CF54" s="681"/>
      <c r="CG54" s="681"/>
      <c r="CH54" s="681"/>
      <c r="CI54" s="681"/>
      <c r="CJ54" s="681"/>
      <c r="CK54" s="681"/>
      <c r="CL54" s="681"/>
      <c r="CM54" s="681"/>
      <c r="CN54" s="681"/>
      <c r="CO54" s="681"/>
      <c r="CP54" s="681"/>
      <c r="CQ54" s="681"/>
      <c r="CR54" s="681"/>
      <c r="CS54" s="681"/>
      <c r="CT54" s="681"/>
      <c r="CU54" s="681"/>
      <c r="CV54" s="681"/>
      <c r="CW54" s="681"/>
      <c r="CX54" s="681"/>
      <c r="CY54" s="681"/>
      <c r="CZ54" s="681"/>
      <c r="DA54" s="681"/>
    </row>
    <row r="55" spans="1:105" ht="10.5" hidden="1" customHeight="1" x14ac:dyDescent="0.25"/>
    <row r="56" spans="1:105" s="95" customFormat="1" ht="45" hidden="1" customHeight="1" x14ac:dyDescent="0.2">
      <c r="A56" s="571" t="s">
        <v>0</v>
      </c>
      <c r="B56" s="572"/>
      <c r="C56" s="572"/>
      <c r="D56" s="572"/>
      <c r="E56" s="572"/>
      <c r="F56" s="572"/>
      <c r="G56" s="573"/>
      <c r="H56" s="388" t="s">
        <v>50</v>
      </c>
      <c r="I56" s="388"/>
      <c r="J56" s="388"/>
      <c r="K56" s="388"/>
      <c r="L56" s="388"/>
      <c r="M56" s="388"/>
      <c r="N56" s="388"/>
      <c r="O56" s="388"/>
      <c r="P56" s="388"/>
      <c r="Q56" s="388"/>
      <c r="R56" s="388"/>
      <c r="S56" s="388"/>
      <c r="T56" s="388"/>
      <c r="U56" s="388"/>
      <c r="V56" s="388"/>
      <c r="W56" s="388"/>
      <c r="X56" s="388"/>
      <c r="Y56" s="388"/>
      <c r="Z56" s="388"/>
      <c r="AA56" s="388"/>
      <c r="AB56" s="388"/>
      <c r="AC56" s="388"/>
      <c r="AD56" s="388"/>
      <c r="AE56" s="388"/>
      <c r="AF56" s="388"/>
      <c r="AG56" s="388"/>
      <c r="AH56" s="564" t="s">
        <v>356</v>
      </c>
      <c r="AI56" s="564"/>
      <c r="AJ56" s="564"/>
      <c r="AK56" s="564"/>
      <c r="AL56" s="564"/>
      <c r="AM56" s="564"/>
      <c r="AN56" s="564"/>
      <c r="AO56" s="94" t="s">
        <v>357</v>
      </c>
      <c r="AP56" s="565" t="s">
        <v>358</v>
      </c>
      <c r="AQ56" s="565"/>
      <c r="AR56" s="565"/>
      <c r="AS56" s="565"/>
      <c r="AT56" s="565"/>
      <c r="AU56" s="565"/>
      <c r="AV56" s="565"/>
      <c r="AW56" s="565"/>
      <c r="AX56" s="565"/>
      <c r="AY56" s="565"/>
      <c r="AZ56" s="565"/>
      <c r="BA56" s="565"/>
      <c r="BB56" s="565"/>
      <c r="BC56" s="566"/>
      <c r="BD56" s="571" t="s">
        <v>51</v>
      </c>
      <c r="BE56" s="572"/>
      <c r="BF56" s="572"/>
      <c r="BG56" s="572"/>
      <c r="BH56" s="572"/>
      <c r="BI56" s="572"/>
      <c r="BJ56" s="572"/>
      <c r="BK56" s="572"/>
      <c r="BL56" s="572"/>
      <c r="BM56" s="572"/>
      <c r="BN56" s="572"/>
      <c r="BO56" s="572"/>
      <c r="BP56" s="572"/>
      <c r="BQ56" s="572"/>
      <c r="BR56" s="572"/>
      <c r="BS56" s="573"/>
      <c r="BT56" s="571" t="s">
        <v>52</v>
      </c>
      <c r="BU56" s="572"/>
      <c r="BV56" s="572"/>
      <c r="BW56" s="572"/>
      <c r="BX56" s="572"/>
      <c r="BY56" s="572"/>
      <c r="BZ56" s="572"/>
      <c r="CA56" s="572"/>
      <c r="CB56" s="572"/>
      <c r="CC56" s="572"/>
      <c r="CD56" s="572"/>
      <c r="CE56" s="572"/>
      <c r="CF56" s="572"/>
      <c r="CG56" s="572"/>
      <c r="CH56" s="572"/>
      <c r="CI56" s="573"/>
      <c r="CJ56" s="571" t="s">
        <v>359</v>
      </c>
      <c r="CK56" s="572"/>
      <c r="CL56" s="572"/>
      <c r="CM56" s="572"/>
      <c r="CN56" s="572"/>
      <c r="CO56" s="572"/>
      <c r="CP56" s="572"/>
      <c r="CQ56" s="572"/>
      <c r="CR56" s="572"/>
      <c r="CS56" s="572"/>
      <c r="CT56" s="572"/>
      <c r="CU56" s="572"/>
      <c r="CV56" s="572"/>
      <c r="CW56" s="572"/>
      <c r="CX56" s="572"/>
      <c r="CY56" s="572"/>
      <c r="CZ56" s="572"/>
      <c r="DA56" s="573"/>
    </row>
    <row r="57" spans="1:105" s="97" customFormat="1" ht="12.75" hidden="1" x14ac:dyDescent="0.2">
      <c r="A57" s="570">
        <v>1</v>
      </c>
      <c r="B57" s="570"/>
      <c r="C57" s="570"/>
      <c r="D57" s="570"/>
      <c r="E57" s="570"/>
      <c r="F57" s="570"/>
      <c r="G57" s="570"/>
      <c r="H57" s="388">
        <v>2</v>
      </c>
      <c r="I57" s="388"/>
      <c r="J57" s="388"/>
      <c r="K57" s="388"/>
      <c r="L57" s="388"/>
      <c r="M57" s="388"/>
      <c r="N57" s="388"/>
      <c r="O57" s="388"/>
      <c r="P57" s="388"/>
      <c r="Q57" s="388"/>
      <c r="R57" s="388"/>
      <c r="S57" s="388"/>
      <c r="T57" s="388"/>
      <c r="U57" s="388"/>
      <c r="V57" s="388"/>
      <c r="W57" s="388"/>
      <c r="X57" s="388"/>
      <c r="Y57" s="388"/>
      <c r="Z57" s="388"/>
      <c r="AA57" s="388"/>
      <c r="AB57" s="388"/>
      <c r="AC57" s="388"/>
      <c r="AD57" s="388"/>
      <c r="AE57" s="388"/>
      <c r="AF57" s="388"/>
      <c r="AG57" s="388"/>
      <c r="AH57" s="388">
        <v>3</v>
      </c>
      <c r="AI57" s="388"/>
      <c r="AJ57" s="388"/>
      <c r="AK57" s="388"/>
      <c r="AL57" s="388"/>
      <c r="AM57" s="388"/>
      <c r="AN57" s="388"/>
      <c r="AO57" s="96">
        <v>4</v>
      </c>
      <c r="AP57" s="567">
        <v>5</v>
      </c>
      <c r="AQ57" s="567"/>
      <c r="AR57" s="567"/>
      <c r="AS57" s="567"/>
      <c r="AT57" s="567"/>
      <c r="AU57" s="567"/>
      <c r="AV57" s="567"/>
      <c r="AW57" s="567"/>
      <c r="AX57" s="567"/>
      <c r="AY57" s="567"/>
      <c r="AZ57" s="567"/>
      <c r="BA57" s="567"/>
      <c r="BB57" s="567"/>
      <c r="BC57" s="568"/>
      <c r="BD57" s="570">
        <v>6</v>
      </c>
      <c r="BE57" s="570"/>
      <c r="BF57" s="570"/>
      <c r="BG57" s="570"/>
      <c r="BH57" s="570"/>
      <c r="BI57" s="570"/>
      <c r="BJ57" s="570"/>
      <c r="BK57" s="570"/>
      <c r="BL57" s="570"/>
      <c r="BM57" s="570"/>
      <c r="BN57" s="570"/>
      <c r="BO57" s="570"/>
      <c r="BP57" s="570"/>
      <c r="BQ57" s="570"/>
      <c r="BR57" s="570"/>
      <c r="BS57" s="570"/>
      <c r="BT57" s="570">
        <v>7</v>
      </c>
      <c r="BU57" s="570"/>
      <c r="BV57" s="570"/>
      <c r="BW57" s="570"/>
      <c r="BX57" s="570"/>
      <c r="BY57" s="570"/>
      <c r="BZ57" s="570"/>
      <c r="CA57" s="570"/>
      <c r="CB57" s="570"/>
      <c r="CC57" s="570"/>
      <c r="CD57" s="570"/>
      <c r="CE57" s="570"/>
      <c r="CF57" s="570"/>
      <c r="CG57" s="570"/>
      <c r="CH57" s="570"/>
      <c r="CI57" s="570"/>
      <c r="CJ57" s="570">
        <v>8</v>
      </c>
      <c r="CK57" s="570"/>
      <c r="CL57" s="570"/>
      <c r="CM57" s="570"/>
      <c r="CN57" s="570"/>
      <c r="CO57" s="570"/>
      <c r="CP57" s="570"/>
      <c r="CQ57" s="570"/>
      <c r="CR57" s="570"/>
      <c r="CS57" s="570"/>
      <c r="CT57" s="570"/>
      <c r="CU57" s="570"/>
      <c r="CV57" s="570"/>
      <c r="CW57" s="570"/>
      <c r="CX57" s="570"/>
      <c r="CY57" s="570"/>
      <c r="CZ57" s="570"/>
      <c r="DA57" s="570"/>
    </row>
    <row r="58" spans="1:105" s="97" customFormat="1" ht="12.75" hidden="1" x14ac:dyDescent="0.2">
      <c r="A58" s="562" t="s">
        <v>26</v>
      </c>
      <c r="B58" s="562"/>
      <c r="C58" s="562"/>
      <c r="D58" s="562"/>
      <c r="E58" s="562"/>
      <c r="F58" s="562"/>
      <c r="G58" s="562"/>
      <c r="H58" s="388"/>
      <c r="I58" s="388"/>
      <c r="J58" s="388"/>
      <c r="K58" s="388"/>
      <c r="L58" s="388"/>
      <c r="M58" s="388"/>
      <c r="N58" s="388"/>
      <c r="O58" s="388"/>
      <c r="P58" s="388"/>
      <c r="Q58" s="388"/>
      <c r="R58" s="388"/>
      <c r="S58" s="388"/>
      <c r="T58" s="388"/>
      <c r="U58" s="388"/>
      <c r="V58" s="388"/>
      <c r="W58" s="388"/>
      <c r="X58" s="388"/>
      <c r="Y58" s="388"/>
      <c r="Z58" s="388"/>
      <c r="AA58" s="388"/>
      <c r="AB58" s="388"/>
      <c r="AC58" s="388"/>
      <c r="AD58" s="388"/>
      <c r="AE58" s="388"/>
      <c r="AF58" s="388"/>
      <c r="AG58" s="388"/>
      <c r="AH58" s="388"/>
      <c r="AI58" s="388"/>
      <c r="AJ58" s="388"/>
      <c r="AK58" s="388"/>
      <c r="AL58" s="388"/>
      <c r="AM58" s="388"/>
      <c r="AN58" s="388"/>
      <c r="AO58" s="96"/>
      <c r="AP58" s="565"/>
      <c r="AQ58" s="565"/>
      <c r="AR58" s="565"/>
      <c r="AS58" s="565"/>
      <c r="AT58" s="565"/>
      <c r="AU58" s="565"/>
      <c r="AV58" s="565"/>
      <c r="AW58" s="565"/>
      <c r="AX58" s="565"/>
      <c r="AY58" s="565"/>
      <c r="AZ58" s="565"/>
      <c r="BA58" s="565"/>
      <c r="BB58" s="565"/>
      <c r="BC58" s="566"/>
      <c r="BD58" s="487"/>
      <c r="BE58" s="488"/>
      <c r="BF58" s="488"/>
      <c r="BG58" s="488"/>
      <c r="BH58" s="488"/>
      <c r="BI58" s="488"/>
      <c r="BJ58" s="488"/>
      <c r="BK58" s="488"/>
      <c r="BL58" s="488"/>
      <c r="BM58" s="488"/>
      <c r="BN58" s="488"/>
      <c r="BO58" s="488"/>
      <c r="BP58" s="488"/>
      <c r="BQ58" s="488"/>
      <c r="BR58" s="488"/>
      <c r="BS58" s="488"/>
      <c r="BT58" s="561"/>
      <c r="BU58" s="561"/>
      <c r="BV58" s="561"/>
      <c r="BW58" s="561"/>
      <c r="BX58" s="561"/>
      <c r="BY58" s="561"/>
      <c r="BZ58" s="561"/>
      <c r="CA58" s="561"/>
      <c r="CB58" s="561"/>
      <c r="CC58" s="561"/>
      <c r="CD58" s="561"/>
      <c r="CE58" s="561"/>
      <c r="CF58" s="561"/>
      <c r="CG58" s="561"/>
      <c r="CH58" s="561"/>
      <c r="CI58" s="561"/>
      <c r="CJ58" s="487"/>
      <c r="CK58" s="488"/>
      <c r="CL58" s="488"/>
      <c r="CM58" s="488"/>
      <c r="CN58" s="488"/>
      <c r="CO58" s="488"/>
      <c r="CP58" s="488"/>
      <c r="CQ58" s="488"/>
      <c r="CR58" s="488"/>
      <c r="CS58" s="488"/>
      <c r="CT58" s="488"/>
      <c r="CU58" s="488"/>
      <c r="CV58" s="488"/>
      <c r="CW58" s="488"/>
      <c r="CX58" s="488"/>
      <c r="CY58" s="488"/>
      <c r="CZ58" s="488"/>
      <c r="DA58" s="489"/>
    </row>
    <row r="59" spans="1:105" s="97" customFormat="1" ht="12.75" hidden="1" x14ac:dyDescent="0.2">
      <c r="A59" s="562" t="s">
        <v>30</v>
      </c>
      <c r="B59" s="562"/>
      <c r="C59" s="562"/>
      <c r="D59" s="562"/>
      <c r="E59" s="562"/>
      <c r="F59" s="562"/>
      <c r="G59" s="562"/>
      <c r="H59" s="388"/>
      <c r="I59" s="388"/>
      <c r="J59" s="388"/>
      <c r="K59" s="388"/>
      <c r="L59" s="388"/>
      <c r="M59" s="388"/>
      <c r="N59" s="388"/>
      <c r="O59" s="388"/>
      <c r="P59" s="388"/>
      <c r="Q59" s="388"/>
      <c r="R59" s="388"/>
      <c r="S59" s="388"/>
      <c r="T59" s="388"/>
      <c r="U59" s="388"/>
      <c r="V59" s="388"/>
      <c r="W59" s="388"/>
      <c r="X59" s="388"/>
      <c r="Y59" s="388"/>
      <c r="Z59" s="388"/>
      <c r="AA59" s="388"/>
      <c r="AB59" s="388"/>
      <c r="AC59" s="388"/>
      <c r="AD59" s="388"/>
      <c r="AE59" s="388"/>
      <c r="AF59" s="388"/>
      <c r="AG59" s="388"/>
      <c r="AH59" s="388"/>
      <c r="AI59" s="388"/>
      <c r="AJ59" s="388"/>
      <c r="AK59" s="388"/>
      <c r="AL59" s="388"/>
      <c r="AM59" s="388"/>
      <c r="AN59" s="388"/>
      <c r="AO59" s="96"/>
      <c r="AP59" s="565"/>
      <c r="AQ59" s="565"/>
      <c r="AR59" s="565"/>
      <c r="AS59" s="565"/>
      <c r="AT59" s="565"/>
      <c r="AU59" s="565"/>
      <c r="AV59" s="565"/>
      <c r="AW59" s="565"/>
      <c r="AX59" s="565"/>
      <c r="AY59" s="565"/>
      <c r="AZ59" s="565"/>
      <c r="BA59" s="565"/>
      <c r="BB59" s="565"/>
      <c r="BC59" s="566"/>
      <c r="BD59" s="561"/>
      <c r="BE59" s="561"/>
      <c r="BF59" s="561"/>
      <c r="BG59" s="561"/>
      <c r="BH59" s="561"/>
      <c r="BI59" s="561"/>
      <c r="BJ59" s="561"/>
      <c r="BK59" s="561"/>
      <c r="BL59" s="561"/>
      <c r="BM59" s="561"/>
      <c r="BN59" s="561"/>
      <c r="BO59" s="561"/>
      <c r="BP59" s="561"/>
      <c r="BQ59" s="561"/>
      <c r="BR59" s="561"/>
      <c r="BS59" s="561"/>
      <c r="BT59" s="561"/>
      <c r="BU59" s="561"/>
      <c r="BV59" s="561"/>
      <c r="BW59" s="561"/>
      <c r="BX59" s="561"/>
      <c r="BY59" s="561"/>
      <c r="BZ59" s="561"/>
      <c r="CA59" s="561"/>
      <c r="CB59" s="561"/>
      <c r="CC59" s="561"/>
      <c r="CD59" s="561"/>
      <c r="CE59" s="561"/>
      <c r="CF59" s="561"/>
      <c r="CG59" s="561"/>
      <c r="CH59" s="561"/>
      <c r="CI59" s="561"/>
      <c r="CJ59" s="574"/>
      <c r="CK59" s="574"/>
      <c r="CL59" s="574"/>
      <c r="CM59" s="574"/>
      <c r="CN59" s="574"/>
      <c r="CO59" s="574"/>
      <c r="CP59" s="574"/>
      <c r="CQ59" s="574"/>
      <c r="CR59" s="574"/>
      <c r="CS59" s="574"/>
      <c r="CT59" s="574"/>
      <c r="CU59" s="574"/>
      <c r="CV59" s="574"/>
      <c r="CW59" s="574"/>
      <c r="CX59" s="574"/>
      <c r="CY59" s="574"/>
      <c r="CZ59" s="574"/>
      <c r="DA59" s="574"/>
    </row>
    <row r="60" spans="1:105" s="97" customFormat="1" ht="12.75" hidden="1" x14ac:dyDescent="0.2">
      <c r="A60" s="562" t="s">
        <v>36</v>
      </c>
      <c r="B60" s="562"/>
      <c r="C60" s="562"/>
      <c r="D60" s="562"/>
      <c r="E60" s="562"/>
      <c r="F60" s="562"/>
      <c r="G60" s="562"/>
      <c r="H60" s="388"/>
      <c r="I60" s="388"/>
      <c r="J60" s="388"/>
      <c r="K60" s="388"/>
      <c r="L60" s="388"/>
      <c r="M60" s="388"/>
      <c r="N60" s="388"/>
      <c r="O60" s="388"/>
      <c r="P60" s="388"/>
      <c r="Q60" s="388"/>
      <c r="R60" s="388"/>
      <c r="S60" s="388"/>
      <c r="T60" s="388"/>
      <c r="U60" s="388"/>
      <c r="V60" s="388"/>
      <c r="W60" s="388"/>
      <c r="X60" s="388"/>
      <c r="Y60" s="388"/>
      <c r="Z60" s="388"/>
      <c r="AA60" s="388"/>
      <c r="AB60" s="388"/>
      <c r="AC60" s="388"/>
      <c r="AD60" s="388"/>
      <c r="AE60" s="388"/>
      <c r="AF60" s="388"/>
      <c r="AG60" s="388"/>
      <c r="AH60" s="388"/>
      <c r="AI60" s="388"/>
      <c r="AJ60" s="388"/>
      <c r="AK60" s="388"/>
      <c r="AL60" s="388"/>
      <c r="AM60" s="388"/>
      <c r="AN60" s="388"/>
      <c r="AO60" s="96"/>
      <c r="AP60" s="565"/>
      <c r="AQ60" s="565"/>
      <c r="AR60" s="565"/>
      <c r="AS60" s="565"/>
      <c r="AT60" s="565"/>
      <c r="AU60" s="565"/>
      <c r="AV60" s="565"/>
      <c r="AW60" s="565"/>
      <c r="AX60" s="565"/>
      <c r="AY60" s="565"/>
      <c r="AZ60" s="565"/>
      <c r="BA60" s="565"/>
      <c r="BB60" s="565"/>
      <c r="BC60" s="566"/>
      <c r="BD60" s="561"/>
      <c r="BE60" s="561"/>
      <c r="BF60" s="561"/>
      <c r="BG60" s="561"/>
      <c r="BH60" s="561"/>
      <c r="BI60" s="561"/>
      <c r="BJ60" s="561"/>
      <c r="BK60" s="561"/>
      <c r="BL60" s="561"/>
      <c r="BM60" s="561"/>
      <c r="BN60" s="561"/>
      <c r="BO60" s="561"/>
      <c r="BP60" s="561"/>
      <c r="BQ60" s="561"/>
      <c r="BR60" s="561"/>
      <c r="BS60" s="561"/>
      <c r="BT60" s="561"/>
      <c r="BU60" s="561"/>
      <c r="BV60" s="561"/>
      <c r="BW60" s="561"/>
      <c r="BX60" s="561"/>
      <c r="BY60" s="561"/>
      <c r="BZ60" s="561"/>
      <c r="CA60" s="561"/>
      <c r="CB60" s="561"/>
      <c r="CC60" s="561"/>
      <c r="CD60" s="561"/>
      <c r="CE60" s="561"/>
      <c r="CF60" s="561"/>
      <c r="CG60" s="561"/>
      <c r="CH60" s="561"/>
      <c r="CI60" s="561"/>
      <c r="CJ60" s="574"/>
      <c r="CK60" s="574"/>
      <c r="CL60" s="574"/>
      <c r="CM60" s="574"/>
      <c r="CN60" s="574"/>
      <c r="CO60" s="574"/>
      <c r="CP60" s="574"/>
      <c r="CQ60" s="574"/>
      <c r="CR60" s="574"/>
      <c r="CS60" s="574"/>
      <c r="CT60" s="574"/>
      <c r="CU60" s="574"/>
      <c r="CV60" s="574"/>
      <c r="CW60" s="574"/>
      <c r="CX60" s="574"/>
      <c r="CY60" s="574"/>
      <c r="CZ60" s="574"/>
      <c r="DA60" s="574"/>
    </row>
    <row r="61" spans="1:105" s="97" customFormat="1" ht="12.75" hidden="1" x14ac:dyDescent="0.2">
      <c r="A61" s="562" t="s">
        <v>99</v>
      </c>
      <c r="B61" s="562"/>
      <c r="C61" s="562"/>
      <c r="D61" s="562"/>
      <c r="E61" s="562"/>
      <c r="F61" s="562"/>
      <c r="G61" s="562"/>
      <c r="H61" s="388"/>
      <c r="I61" s="388"/>
      <c r="J61" s="388"/>
      <c r="K61" s="388"/>
      <c r="L61" s="388"/>
      <c r="M61" s="388"/>
      <c r="N61" s="388"/>
      <c r="O61" s="388"/>
      <c r="P61" s="388"/>
      <c r="Q61" s="388"/>
      <c r="R61" s="388"/>
      <c r="S61" s="388"/>
      <c r="T61" s="388"/>
      <c r="U61" s="388"/>
      <c r="V61" s="388"/>
      <c r="W61" s="388"/>
      <c r="X61" s="388"/>
      <c r="Y61" s="388"/>
      <c r="Z61" s="388"/>
      <c r="AA61" s="388"/>
      <c r="AB61" s="388"/>
      <c r="AC61" s="388"/>
      <c r="AD61" s="388"/>
      <c r="AE61" s="388"/>
      <c r="AF61" s="388"/>
      <c r="AG61" s="388"/>
      <c r="AH61" s="388"/>
      <c r="AI61" s="388"/>
      <c r="AJ61" s="388"/>
      <c r="AK61" s="388"/>
      <c r="AL61" s="388"/>
      <c r="AM61" s="388"/>
      <c r="AN61" s="388"/>
      <c r="AO61" s="96"/>
      <c r="AP61" s="565"/>
      <c r="AQ61" s="565"/>
      <c r="AR61" s="565"/>
      <c r="AS61" s="565"/>
      <c r="AT61" s="565"/>
      <c r="AU61" s="565"/>
      <c r="AV61" s="565"/>
      <c r="AW61" s="565"/>
      <c r="AX61" s="565"/>
      <c r="AY61" s="565"/>
      <c r="AZ61" s="565"/>
      <c r="BA61" s="565"/>
      <c r="BB61" s="565"/>
      <c r="BC61" s="566"/>
      <c r="BD61" s="561"/>
      <c r="BE61" s="561"/>
      <c r="BF61" s="561"/>
      <c r="BG61" s="561"/>
      <c r="BH61" s="561"/>
      <c r="BI61" s="561"/>
      <c r="BJ61" s="561"/>
      <c r="BK61" s="561"/>
      <c r="BL61" s="561"/>
      <c r="BM61" s="561"/>
      <c r="BN61" s="561"/>
      <c r="BO61" s="561"/>
      <c r="BP61" s="561"/>
      <c r="BQ61" s="561"/>
      <c r="BR61" s="561"/>
      <c r="BS61" s="561"/>
      <c r="BT61" s="561"/>
      <c r="BU61" s="561"/>
      <c r="BV61" s="561"/>
      <c r="BW61" s="561"/>
      <c r="BX61" s="561"/>
      <c r="BY61" s="561"/>
      <c r="BZ61" s="561"/>
      <c r="CA61" s="561"/>
      <c r="CB61" s="561"/>
      <c r="CC61" s="561"/>
      <c r="CD61" s="561"/>
      <c r="CE61" s="561"/>
      <c r="CF61" s="561"/>
      <c r="CG61" s="561"/>
      <c r="CH61" s="561"/>
      <c r="CI61" s="561"/>
      <c r="CJ61" s="574"/>
      <c r="CK61" s="574"/>
      <c r="CL61" s="574"/>
      <c r="CM61" s="574"/>
      <c r="CN61" s="574"/>
      <c r="CO61" s="574"/>
      <c r="CP61" s="574"/>
      <c r="CQ61" s="574"/>
      <c r="CR61" s="574"/>
      <c r="CS61" s="574"/>
      <c r="CT61" s="574"/>
      <c r="CU61" s="574"/>
      <c r="CV61" s="574"/>
      <c r="CW61" s="574"/>
      <c r="CX61" s="574"/>
      <c r="CY61" s="574"/>
      <c r="CZ61" s="574"/>
      <c r="DA61" s="574"/>
    </row>
    <row r="62" spans="1:105" s="99" customFormat="1" ht="15" hidden="1" customHeight="1" x14ac:dyDescent="0.2">
      <c r="A62" s="562"/>
      <c r="B62" s="562"/>
      <c r="C62" s="562"/>
      <c r="D62" s="562"/>
      <c r="E62" s="562"/>
      <c r="F62" s="562"/>
      <c r="G62" s="562"/>
      <c r="H62" s="594" t="s">
        <v>7</v>
      </c>
      <c r="I62" s="594"/>
      <c r="J62" s="594"/>
      <c r="K62" s="594"/>
      <c r="L62" s="594"/>
      <c r="M62" s="594"/>
      <c r="N62" s="594"/>
      <c r="O62" s="594"/>
      <c r="P62" s="594"/>
      <c r="Q62" s="594"/>
      <c r="R62" s="594"/>
      <c r="S62" s="594"/>
      <c r="T62" s="594"/>
      <c r="U62" s="594"/>
      <c r="V62" s="594"/>
      <c r="W62" s="594"/>
      <c r="X62" s="594"/>
      <c r="Y62" s="594"/>
      <c r="Z62" s="594"/>
      <c r="AA62" s="594"/>
      <c r="AB62" s="594"/>
      <c r="AC62" s="594"/>
      <c r="AD62" s="594"/>
      <c r="AE62" s="594"/>
      <c r="AF62" s="594"/>
      <c r="AG62" s="594"/>
      <c r="AH62" s="594"/>
      <c r="AI62" s="594"/>
      <c r="AJ62" s="594"/>
      <c r="AK62" s="594"/>
      <c r="AL62" s="594"/>
      <c r="AM62" s="594"/>
      <c r="AN62" s="594"/>
      <c r="AO62" s="594"/>
      <c r="AP62" s="594"/>
      <c r="AQ62" s="594"/>
      <c r="AR62" s="594"/>
      <c r="AS62" s="594"/>
      <c r="AT62" s="594"/>
      <c r="AU62" s="594"/>
      <c r="AV62" s="594"/>
      <c r="AW62" s="594"/>
      <c r="AX62" s="594"/>
      <c r="AY62" s="594"/>
      <c r="AZ62" s="594"/>
      <c r="BA62" s="594"/>
      <c r="BB62" s="594"/>
      <c r="BC62" s="595"/>
      <c r="BD62" s="561" t="s">
        <v>8</v>
      </c>
      <c r="BE62" s="561"/>
      <c r="BF62" s="561"/>
      <c r="BG62" s="561"/>
      <c r="BH62" s="561"/>
      <c r="BI62" s="561"/>
      <c r="BJ62" s="561"/>
      <c r="BK62" s="561"/>
      <c r="BL62" s="561"/>
      <c r="BM62" s="561"/>
      <c r="BN62" s="561"/>
      <c r="BO62" s="561"/>
      <c r="BP62" s="561"/>
      <c r="BQ62" s="561"/>
      <c r="BR62" s="561"/>
      <c r="BS62" s="561"/>
      <c r="BT62" s="561" t="s">
        <v>8</v>
      </c>
      <c r="BU62" s="561"/>
      <c r="BV62" s="561"/>
      <c r="BW62" s="561"/>
      <c r="BX62" s="561"/>
      <c r="BY62" s="561"/>
      <c r="BZ62" s="561"/>
      <c r="CA62" s="561"/>
      <c r="CB62" s="561"/>
      <c r="CC62" s="561"/>
      <c r="CD62" s="561"/>
      <c r="CE62" s="561"/>
      <c r="CF62" s="561"/>
      <c r="CG62" s="561"/>
      <c r="CH62" s="561"/>
      <c r="CI62" s="561"/>
      <c r="CJ62" s="596"/>
      <c r="CK62" s="597"/>
      <c r="CL62" s="597"/>
      <c r="CM62" s="597"/>
      <c r="CN62" s="597"/>
      <c r="CO62" s="597"/>
      <c r="CP62" s="597"/>
      <c r="CQ62" s="597"/>
      <c r="CR62" s="597"/>
      <c r="CS62" s="597"/>
      <c r="CT62" s="597"/>
      <c r="CU62" s="597"/>
      <c r="CV62" s="597"/>
      <c r="CW62" s="597"/>
      <c r="CX62" s="597"/>
      <c r="CY62" s="597"/>
      <c r="CZ62" s="597"/>
      <c r="DA62" s="598"/>
    </row>
    <row r="63" spans="1:105" s="1" customFormat="1" ht="12" hidden="1" customHeight="1" x14ac:dyDescent="0.2"/>
    <row r="64" spans="1:105" s="6" customFormat="1" ht="14.25" hidden="1" x14ac:dyDescent="0.2">
      <c r="A64" s="465" t="s">
        <v>53</v>
      </c>
      <c r="B64" s="465"/>
      <c r="C64" s="465"/>
      <c r="D64" s="465"/>
      <c r="E64" s="465"/>
      <c r="F64" s="465"/>
      <c r="G64" s="465"/>
      <c r="H64" s="465"/>
      <c r="I64" s="465"/>
      <c r="J64" s="465"/>
      <c r="K64" s="465"/>
      <c r="L64" s="465"/>
      <c r="M64" s="465"/>
      <c r="N64" s="465"/>
      <c r="O64" s="465"/>
      <c r="P64" s="465"/>
      <c r="Q64" s="465"/>
      <c r="R64" s="465"/>
      <c r="S64" s="465"/>
      <c r="T64" s="465"/>
      <c r="U64" s="465"/>
      <c r="V64" s="465"/>
      <c r="W64" s="465"/>
      <c r="X64" s="465"/>
      <c r="Y64" s="465"/>
      <c r="Z64" s="465"/>
      <c r="AA64" s="465"/>
      <c r="AB64" s="465"/>
      <c r="AC64" s="465"/>
      <c r="AD64" s="465"/>
      <c r="AE64" s="465"/>
      <c r="AF64" s="465"/>
      <c r="AG64" s="465"/>
      <c r="AH64" s="465"/>
      <c r="AI64" s="465"/>
      <c r="AJ64" s="465"/>
      <c r="AK64" s="465"/>
      <c r="AL64" s="465"/>
      <c r="AM64" s="465"/>
      <c r="AN64" s="465"/>
      <c r="AO64" s="465"/>
      <c r="AP64" s="465"/>
      <c r="AQ64" s="465"/>
      <c r="AR64" s="465"/>
      <c r="AS64" s="465"/>
      <c r="AT64" s="465"/>
      <c r="AU64" s="465"/>
      <c r="AV64" s="465"/>
      <c r="AW64" s="465"/>
      <c r="AX64" s="465"/>
      <c r="AY64" s="465"/>
      <c r="AZ64" s="465"/>
      <c r="BA64" s="465"/>
      <c r="BB64" s="465"/>
      <c r="BC64" s="465"/>
      <c r="BD64" s="465"/>
      <c r="BE64" s="465"/>
      <c r="BF64" s="465"/>
      <c r="BG64" s="465"/>
      <c r="BH64" s="465"/>
      <c r="BI64" s="465"/>
      <c r="BJ64" s="465"/>
      <c r="BK64" s="465"/>
      <c r="BL64" s="465"/>
      <c r="BM64" s="465"/>
      <c r="BN64" s="465"/>
      <c r="BO64" s="465"/>
      <c r="BP64" s="465"/>
      <c r="BQ64" s="465"/>
      <c r="BR64" s="465"/>
      <c r="BS64" s="465"/>
      <c r="BT64" s="465"/>
      <c r="BU64" s="465"/>
      <c r="BV64" s="465"/>
      <c r="BW64" s="465"/>
      <c r="BX64" s="465"/>
      <c r="BY64" s="465"/>
      <c r="BZ64" s="465"/>
      <c r="CA64" s="465"/>
      <c r="CB64" s="465"/>
      <c r="CC64" s="465"/>
      <c r="CD64" s="465"/>
      <c r="CE64" s="465"/>
      <c r="CF64" s="465"/>
      <c r="CG64" s="465"/>
      <c r="CH64" s="465"/>
      <c r="CI64" s="465"/>
      <c r="CJ64" s="465"/>
      <c r="CK64" s="465"/>
      <c r="CL64" s="465"/>
      <c r="CM64" s="465"/>
      <c r="CN64" s="465"/>
      <c r="CO64" s="465"/>
      <c r="CP64" s="465"/>
      <c r="CQ64" s="465"/>
      <c r="CR64" s="465"/>
      <c r="CS64" s="465"/>
      <c r="CT64" s="465"/>
      <c r="CU64" s="465"/>
      <c r="CV64" s="465"/>
      <c r="CW64" s="465"/>
      <c r="CX64" s="465"/>
      <c r="CY64" s="465"/>
      <c r="CZ64" s="465"/>
      <c r="DA64" s="465"/>
    </row>
    <row r="65" spans="1:105" ht="6" hidden="1" customHeight="1" x14ac:dyDescent="0.25"/>
    <row r="66" spans="1:105" s="6" customFormat="1" ht="15" hidden="1" x14ac:dyDescent="0.25">
      <c r="A66" s="6" t="s">
        <v>11</v>
      </c>
      <c r="X66" s="678" t="s">
        <v>251</v>
      </c>
      <c r="Y66" s="678"/>
      <c r="Z66" s="678"/>
      <c r="AA66" s="678"/>
      <c r="AB66" s="678"/>
      <c r="AC66" s="678"/>
      <c r="AD66" s="678"/>
      <c r="AE66" s="678"/>
      <c r="AF66" s="678"/>
      <c r="AG66" s="678"/>
      <c r="AH66" s="678"/>
      <c r="AI66" s="678"/>
      <c r="AJ66" s="678"/>
      <c r="AK66" s="678"/>
      <c r="AL66" s="678"/>
      <c r="AM66" s="678"/>
      <c r="AN66" s="678"/>
      <c r="AO66" s="678"/>
      <c r="AP66" s="678"/>
      <c r="AQ66" s="678"/>
      <c r="AR66" s="678"/>
      <c r="AS66" s="678"/>
      <c r="AT66" s="678"/>
      <c r="AU66" s="678"/>
      <c r="AV66" s="678"/>
      <c r="AW66" s="678"/>
      <c r="AX66" s="678"/>
      <c r="AY66" s="678"/>
      <c r="AZ66" s="678"/>
      <c r="BA66" s="678"/>
      <c r="BB66" s="678"/>
      <c r="BC66" s="678"/>
      <c r="BD66" s="678"/>
      <c r="BE66" s="678"/>
      <c r="BF66" s="678"/>
      <c r="BG66" s="678"/>
      <c r="BH66" s="678"/>
      <c r="BI66" s="678"/>
      <c r="BJ66" s="678"/>
      <c r="BK66" s="678"/>
      <c r="BL66" s="678"/>
      <c r="BM66" s="678"/>
      <c r="BN66" s="678"/>
      <c r="BO66" s="678"/>
      <c r="BP66" s="678"/>
      <c r="BQ66" s="678"/>
      <c r="BR66" s="678"/>
      <c r="BS66" s="678"/>
      <c r="BT66" s="678"/>
      <c r="BU66" s="678"/>
      <c r="BV66" s="678"/>
      <c r="BW66" s="678"/>
      <c r="BX66" s="678"/>
      <c r="BY66" s="678"/>
      <c r="BZ66" s="678"/>
      <c r="CA66" s="678"/>
      <c r="CB66" s="678"/>
      <c r="CC66" s="678"/>
      <c r="CD66" s="678"/>
      <c r="CE66" s="678"/>
      <c r="CF66" s="678"/>
      <c r="CG66" s="678"/>
      <c r="CH66" s="678"/>
      <c r="CI66" s="678"/>
      <c r="CJ66" s="678"/>
      <c r="CK66" s="678"/>
      <c r="CL66" s="678"/>
      <c r="CM66" s="678"/>
      <c r="CN66" s="678"/>
      <c r="CO66" s="678"/>
      <c r="CP66" s="678"/>
      <c r="CQ66" s="678"/>
      <c r="CR66" s="678"/>
      <c r="CS66" s="678"/>
      <c r="CT66" s="678"/>
      <c r="CU66" s="678"/>
      <c r="CV66" s="678"/>
      <c r="CW66" s="678"/>
      <c r="CX66" s="678"/>
      <c r="CY66" s="678"/>
      <c r="CZ66" s="678"/>
      <c r="DA66" s="678"/>
    </row>
    <row r="67" spans="1:105" s="6" customFormat="1" ht="1.5" hidden="1" customHeight="1" x14ac:dyDescent="0.2">
      <c r="X67" s="11"/>
      <c r="Y67" s="11"/>
      <c r="Z67" s="11"/>
      <c r="AA67" s="11"/>
      <c r="AB67" s="11"/>
      <c r="AC67" s="11"/>
      <c r="AD67" s="11"/>
      <c r="AE67" s="11"/>
      <c r="AF67" s="11"/>
      <c r="AG67" s="11"/>
      <c r="AH67" s="11"/>
      <c r="AI67" s="11"/>
      <c r="AJ67" s="11"/>
      <c r="AK67" s="11"/>
      <c r="AL67" s="11"/>
      <c r="AM67" s="11"/>
      <c r="AN67" s="11"/>
      <c r="AO67" s="11"/>
      <c r="AP67" s="11"/>
      <c r="AQ67" s="11"/>
      <c r="AR67" s="11"/>
      <c r="AS67" s="11"/>
      <c r="AT67" s="11"/>
      <c r="AU67" s="11"/>
      <c r="AV67" s="11"/>
      <c r="AW67" s="11"/>
      <c r="AX67" s="11"/>
      <c r="AY67" s="11"/>
      <c r="AZ67" s="11"/>
      <c r="BA67" s="11"/>
      <c r="BB67" s="11"/>
      <c r="BC67" s="11"/>
      <c r="BD67" s="11"/>
      <c r="BE67" s="11"/>
      <c r="BF67" s="11"/>
      <c r="BG67" s="11"/>
      <c r="BH67" s="11"/>
      <c r="BI67" s="11"/>
      <c r="BJ67" s="11"/>
      <c r="BK67" s="11"/>
      <c r="BL67" s="11"/>
      <c r="BM67" s="11"/>
      <c r="BN67" s="11"/>
      <c r="BO67" s="11"/>
      <c r="BP67" s="11"/>
      <c r="BQ67" s="11"/>
      <c r="BR67" s="11"/>
      <c r="BS67" s="11"/>
      <c r="BT67" s="11"/>
      <c r="BU67" s="11"/>
      <c r="BV67" s="11"/>
      <c r="BW67" s="11"/>
      <c r="BX67" s="11"/>
      <c r="BY67" s="11"/>
      <c r="BZ67" s="11"/>
      <c r="CA67" s="11"/>
      <c r="CB67" s="11"/>
      <c r="CC67" s="11"/>
      <c r="CD67" s="11"/>
      <c r="CE67" s="11"/>
      <c r="CF67" s="11"/>
      <c r="CG67" s="11"/>
      <c r="CH67" s="11"/>
      <c r="CI67" s="11"/>
      <c r="CJ67" s="11"/>
      <c r="CK67" s="11"/>
      <c r="CL67" s="11"/>
      <c r="CM67" s="11"/>
      <c r="CN67" s="11"/>
      <c r="CO67" s="11"/>
      <c r="CP67" s="11"/>
      <c r="CQ67" s="11"/>
      <c r="CR67" s="11"/>
      <c r="CS67" s="11"/>
      <c r="CT67" s="11"/>
      <c r="CU67" s="11"/>
      <c r="CV67" s="11"/>
      <c r="CW67" s="11"/>
      <c r="CX67" s="11"/>
      <c r="CY67" s="11"/>
      <c r="CZ67" s="11"/>
      <c r="DA67" s="11"/>
    </row>
    <row r="68" spans="1:105" s="6" customFormat="1" ht="24" hidden="1" customHeight="1" x14ac:dyDescent="0.2">
      <c r="A68" s="443" t="s">
        <v>10</v>
      </c>
      <c r="B68" s="443"/>
      <c r="C68" s="443"/>
      <c r="D68" s="443"/>
      <c r="E68" s="443"/>
      <c r="F68" s="443"/>
      <c r="G68" s="443"/>
      <c r="H68" s="443"/>
      <c r="I68" s="443"/>
      <c r="J68" s="443"/>
      <c r="K68" s="443"/>
      <c r="L68" s="443"/>
      <c r="M68" s="443"/>
      <c r="N68" s="443"/>
      <c r="O68" s="443"/>
      <c r="P68" s="443"/>
      <c r="Q68" s="443"/>
      <c r="R68" s="443"/>
      <c r="S68" s="443"/>
      <c r="T68" s="443"/>
      <c r="U68" s="443"/>
      <c r="V68" s="443"/>
      <c r="W68" s="443"/>
      <c r="X68" s="443"/>
      <c r="Y68" s="443"/>
      <c r="Z68" s="443"/>
      <c r="AA68" s="443"/>
      <c r="AB68" s="443"/>
      <c r="AC68" s="443"/>
      <c r="AD68" s="443"/>
      <c r="AE68" s="443"/>
      <c r="AF68" s="443"/>
      <c r="AG68" s="443"/>
      <c r="AH68" s="443"/>
      <c r="AI68" s="443"/>
      <c r="AJ68" s="443"/>
      <c r="AK68" s="443"/>
      <c r="AL68" s="443"/>
      <c r="AM68" s="443"/>
      <c r="AN68" s="443"/>
      <c r="AO68" s="443"/>
      <c r="AP68" s="668" t="s">
        <v>142</v>
      </c>
      <c r="AQ68" s="668"/>
      <c r="AR68" s="668"/>
      <c r="AS68" s="668"/>
      <c r="AT68" s="668"/>
      <c r="AU68" s="668"/>
      <c r="AV68" s="668"/>
      <c r="AW68" s="668"/>
      <c r="AX68" s="668"/>
      <c r="AY68" s="668"/>
      <c r="AZ68" s="668"/>
      <c r="BA68" s="668"/>
      <c r="BB68" s="668"/>
      <c r="BC68" s="668"/>
      <c r="BD68" s="668"/>
      <c r="BE68" s="668"/>
      <c r="BF68" s="668"/>
      <c r="BG68" s="668"/>
      <c r="BH68" s="668"/>
      <c r="BI68" s="668"/>
      <c r="BJ68" s="668"/>
      <c r="BK68" s="668"/>
      <c r="BL68" s="668"/>
      <c r="BM68" s="668"/>
      <c r="BN68" s="668"/>
      <c r="BO68" s="668"/>
      <c r="BP68" s="668"/>
      <c r="BQ68" s="668"/>
      <c r="BR68" s="668"/>
      <c r="BS68" s="668"/>
      <c r="BT68" s="668"/>
      <c r="BU68" s="668"/>
      <c r="BV68" s="668"/>
      <c r="BW68" s="668"/>
      <c r="BX68" s="668"/>
      <c r="BY68" s="668"/>
      <c r="BZ68" s="668"/>
      <c r="CA68" s="668"/>
      <c r="CB68" s="668"/>
      <c r="CC68" s="668"/>
      <c r="CD68" s="668"/>
      <c r="CE68" s="668"/>
      <c r="CF68" s="668"/>
      <c r="CG68" s="668"/>
      <c r="CH68" s="668"/>
      <c r="CI68" s="668"/>
      <c r="CJ68" s="668"/>
      <c r="CK68" s="668"/>
      <c r="CL68" s="668"/>
      <c r="CM68" s="668"/>
      <c r="CN68" s="668"/>
      <c r="CO68" s="668"/>
      <c r="CP68" s="668"/>
      <c r="CQ68" s="668"/>
      <c r="CR68" s="668"/>
      <c r="CS68" s="668"/>
      <c r="CT68" s="668"/>
      <c r="CU68" s="668"/>
      <c r="CV68" s="668"/>
      <c r="CW68" s="668"/>
      <c r="CX68" s="668"/>
      <c r="CY68" s="668"/>
      <c r="CZ68" s="668"/>
      <c r="DA68" s="668"/>
    </row>
    <row r="69" spans="1:105" ht="10.5" hidden="1" customHeight="1" x14ac:dyDescent="0.25"/>
    <row r="70" spans="1:105" s="3" customFormat="1" ht="48.75" hidden="1" customHeight="1" x14ac:dyDescent="0.2">
      <c r="A70" s="466" t="s">
        <v>0</v>
      </c>
      <c r="B70" s="467"/>
      <c r="C70" s="467"/>
      <c r="D70" s="467"/>
      <c r="E70" s="467"/>
      <c r="F70" s="467"/>
      <c r="G70" s="468"/>
      <c r="H70" s="466" t="s">
        <v>14</v>
      </c>
      <c r="I70" s="467"/>
      <c r="J70" s="467"/>
      <c r="K70" s="467"/>
      <c r="L70" s="467"/>
      <c r="M70" s="467"/>
      <c r="N70" s="467"/>
      <c r="O70" s="467"/>
      <c r="P70" s="467"/>
      <c r="Q70" s="467"/>
      <c r="R70" s="467"/>
      <c r="S70" s="467"/>
      <c r="T70" s="467"/>
      <c r="U70" s="467"/>
      <c r="V70" s="467"/>
      <c r="W70" s="467"/>
      <c r="X70" s="467"/>
      <c r="Y70" s="467"/>
      <c r="Z70" s="467"/>
      <c r="AA70" s="467"/>
      <c r="AB70" s="467"/>
      <c r="AC70" s="467"/>
      <c r="AD70" s="467"/>
      <c r="AE70" s="467"/>
      <c r="AF70" s="467"/>
      <c r="AG70" s="467"/>
      <c r="AH70" s="467"/>
      <c r="AI70" s="467"/>
      <c r="AJ70" s="467"/>
      <c r="AK70" s="467"/>
      <c r="AL70" s="467"/>
      <c r="AM70" s="467"/>
      <c r="AN70" s="467"/>
      <c r="AO70" s="467"/>
      <c r="AP70" s="467"/>
      <c r="AQ70" s="467"/>
      <c r="AR70" s="467"/>
      <c r="AS70" s="467"/>
      <c r="AT70" s="467"/>
      <c r="AU70" s="467"/>
      <c r="AV70" s="467"/>
      <c r="AW70" s="467"/>
      <c r="AX70" s="467"/>
      <c r="AY70" s="467"/>
      <c r="AZ70" s="467"/>
      <c r="BA70" s="467"/>
      <c r="BB70" s="467"/>
      <c r="BC70" s="468"/>
      <c r="BD70" s="466" t="s">
        <v>54</v>
      </c>
      <c r="BE70" s="467"/>
      <c r="BF70" s="467"/>
      <c r="BG70" s="467"/>
      <c r="BH70" s="467"/>
      <c r="BI70" s="467"/>
      <c r="BJ70" s="467"/>
      <c r="BK70" s="467"/>
      <c r="BL70" s="467"/>
      <c r="BM70" s="467"/>
      <c r="BN70" s="467"/>
      <c r="BO70" s="467"/>
      <c r="BP70" s="467"/>
      <c r="BQ70" s="467"/>
      <c r="BR70" s="467"/>
      <c r="BS70" s="468"/>
      <c r="BT70" s="466" t="s">
        <v>308</v>
      </c>
      <c r="BU70" s="467"/>
      <c r="BV70" s="467"/>
      <c r="BW70" s="467"/>
      <c r="BX70" s="467"/>
      <c r="BY70" s="467"/>
      <c r="BZ70" s="467"/>
      <c r="CA70" s="467"/>
      <c r="CB70" s="467"/>
      <c r="CC70" s="467"/>
      <c r="CD70" s="468"/>
      <c r="CE70" s="466" t="s">
        <v>83</v>
      </c>
      <c r="CF70" s="467"/>
      <c r="CG70" s="467"/>
      <c r="CH70" s="467"/>
      <c r="CI70" s="467"/>
      <c r="CJ70" s="467"/>
      <c r="CK70" s="467"/>
      <c r="CL70" s="467"/>
      <c r="CM70" s="467"/>
      <c r="CN70" s="467"/>
      <c r="CO70" s="467"/>
      <c r="CP70" s="467"/>
      <c r="CQ70" s="467"/>
      <c r="CR70" s="467"/>
      <c r="CS70" s="467"/>
      <c r="CT70" s="467"/>
      <c r="CU70" s="467"/>
      <c r="CV70" s="467"/>
      <c r="CW70" s="467"/>
      <c r="CX70" s="467"/>
      <c r="CY70" s="467"/>
      <c r="CZ70" s="467"/>
      <c r="DA70" s="468"/>
    </row>
    <row r="71" spans="1:105" s="4" customFormat="1" ht="12.75" hidden="1" x14ac:dyDescent="0.2">
      <c r="A71" s="472">
        <v>1</v>
      </c>
      <c r="B71" s="472"/>
      <c r="C71" s="472"/>
      <c r="D71" s="472"/>
      <c r="E71" s="472"/>
      <c r="F71" s="472"/>
      <c r="G71" s="472"/>
      <c r="H71" s="472">
        <v>2</v>
      </c>
      <c r="I71" s="472"/>
      <c r="J71" s="472"/>
      <c r="K71" s="472"/>
      <c r="L71" s="472"/>
      <c r="M71" s="472"/>
      <c r="N71" s="472"/>
      <c r="O71" s="472"/>
      <c r="P71" s="472"/>
      <c r="Q71" s="472"/>
      <c r="R71" s="472"/>
      <c r="S71" s="472"/>
      <c r="T71" s="472"/>
      <c r="U71" s="472"/>
      <c r="V71" s="472"/>
      <c r="W71" s="472"/>
      <c r="X71" s="472"/>
      <c r="Y71" s="472"/>
      <c r="Z71" s="472"/>
      <c r="AA71" s="472"/>
      <c r="AB71" s="472"/>
      <c r="AC71" s="472"/>
      <c r="AD71" s="472"/>
      <c r="AE71" s="472"/>
      <c r="AF71" s="472"/>
      <c r="AG71" s="472"/>
      <c r="AH71" s="472"/>
      <c r="AI71" s="472"/>
      <c r="AJ71" s="472"/>
      <c r="AK71" s="472"/>
      <c r="AL71" s="472"/>
      <c r="AM71" s="472"/>
      <c r="AN71" s="472"/>
      <c r="AO71" s="472"/>
      <c r="AP71" s="472"/>
      <c r="AQ71" s="472"/>
      <c r="AR71" s="472"/>
      <c r="AS71" s="472"/>
      <c r="AT71" s="472"/>
      <c r="AU71" s="472"/>
      <c r="AV71" s="472"/>
      <c r="AW71" s="472"/>
      <c r="AX71" s="472"/>
      <c r="AY71" s="472"/>
      <c r="AZ71" s="472"/>
      <c r="BA71" s="472"/>
      <c r="BB71" s="472"/>
      <c r="BC71" s="472"/>
      <c r="BD71" s="472">
        <v>3</v>
      </c>
      <c r="BE71" s="472"/>
      <c r="BF71" s="472"/>
      <c r="BG71" s="472"/>
      <c r="BH71" s="472"/>
      <c r="BI71" s="472"/>
      <c r="BJ71" s="472"/>
      <c r="BK71" s="472"/>
      <c r="BL71" s="472"/>
      <c r="BM71" s="472"/>
      <c r="BN71" s="472"/>
      <c r="BO71" s="472"/>
      <c r="BP71" s="472"/>
      <c r="BQ71" s="472"/>
      <c r="BR71" s="472"/>
      <c r="BS71" s="472"/>
      <c r="BT71" s="472">
        <v>4</v>
      </c>
      <c r="BU71" s="472"/>
      <c r="BV71" s="472"/>
      <c r="BW71" s="472"/>
      <c r="BX71" s="472"/>
      <c r="BY71" s="472"/>
      <c r="BZ71" s="472"/>
      <c r="CA71" s="472"/>
      <c r="CB71" s="472"/>
      <c r="CC71" s="472"/>
      <c r="CD71" s="472"/>
      <c r="CE71" s="472">
        <v>5</v>
      </c>
      <c r="CF71" s="472"/>
      <c r="CG71" s="472"/>
      <c r="CH71" s="472"/>
      <c r="CI71" s="472"/>
      <c r="CJ71" s="472"/>
      <c r="CK71" s="472"/>
      <c r="CL71" s="472"/>
      <c r="CM71" s="472"/>
      <c r="CN71" s="472"/>
      <c r="CO71" s="472"/>
      <c r="CP71" s="472"/>
      <c r="CQ71" s="472"/>
      <c r="CR71" s="472"/>
      <c r="CS71" s="472"/>
      <c r="CT71" s="472"/>
      <c r="CU71" s="472"/>
      <c r="CV71" s="472"/>
      <c r="CW71" s="472"/>
      <c r="CX71" s="472"/>
      <c r="CY71" s="472"/>
      <c r="CZ71" s="472"/>
      <c r="DA71" s="472"/>
    </row>
    <row r="72" spans="1:105" s="5" customFormat="1" ht="15" hidden="1" customHeight="1" x14ac:dyDescent="0.2">
      <c r="A72" s="450" t="s">
        <v>26</v>
      </c>
      <c r="B72" s="450"/>
      <c r="C72" s="450"/>
      <c r="D72" s="450"/>
      <c r="E72" s="450"/>
      <c r="F72" s="450"/>
      <c r="G72" s="450"/>
      <c r="H72" s="435" t="s">
        <v>105</v>
      </c>
      <c r="I72" s="435"/>
      <c r="J72" s="435"/>
      <c r="K72" s="435"/>
      <c r="L72" s="435"/>
      <c r="M72" s="435"/>
      <c r="N72" s="435"/>
      <c r="O72" s="435"/>
      <c r="P72" s="435"/>
      <c r="Q72" s="435"/>
      <c r="R72" s="435"/>
      <c r="S72" s="435"/>
      <c r="T72" s="435"/>
      <c r="U72" s="435"/>
      <c r="V72" s="435"/>
      <c r="W72" s="435"/>
      <c r="X72" s="435"/>
      <c r="Y72" s="435"/>
      <c r="Z72" s="435"/>
      <c r="AA72" s="435"/>
      <c r="AB72" s="435"/>
      <c r="AC72" s="435"/>
      <c r="AD72" s="435"/>
      <c r="AE72" s="435"/>
      <c r="AF72" s="435"/>
      <c r="AG72" s="435"/>
      <c r="AH72" s="435"/>
      <c r="AI72" s="435"/>
      <c r="AJ72" s="435"/>
      <c r="AK72" s="435"/>
      <c r="AL72" s="435"/>
      <c r="AM72" s="435"/>
      <c r="AN72" s="435"/>
      <c r="AO72" s="435"/>
      <c r="AP72" s="435"/>
      <c r="AQ72" s="435"/>
      <c r="AR72" s="435"/>
      <c r="AS72" s="435"/>
      <c r="AT72" s="435"/>
      <c r="AU72" s="435"/>
      <c r="AV72" s="435"/>
      <c r="AW72" s="435"/>
      <c r="AX72" s="435"/>
      <c r="AY72" s="435"/>
      <c r="AZ72" s="435"/>
      <c r="BA72" s="435"/>
      <c r="BB72" s="435"/>
      <c r="BC72" s="435"/>
      <c r="BD72" s="404"/>
      <c r="BE72" s="404"/>
      <c r="BF72" s="404"/>
      <c r="BG72" s="404"/>
      <c r="BH72" s="404"/>
      <c r="BI72" s="404"/>
      <c r="BJ72" s="404"/>
      <c r="BK72" s="404"/>
      <c r="BL72" s="404"/>
      <c r="BM72" s="404"/>
      <c r="BN72" s="404"/>
      <c r="BO72" s="404"/>
      <c r="BP72" s="404"/>
      <c r="BQ72" s="404"/>
      <c r="BR72" s="404"/>
      <c r="BS72" s="404"/>
      <c r="BT72" s="404"/>
      <c r="BU72" s="404"/>
      <c r="BV72" s="404"/>
      <c r="BW72" s="404"/>
      <c r="BX72" s="404"/>
      <c r="BY72" s="404"/>
      <c r="BZ72" s="404"/>
      <c r="CA72" s="404"/>
      <c r="CB72" s="404"/>
      <c r="CC72" s="404"/>
      <c r="CD72" s="404"/>
      <c r="CE72" s="589"/>
      <c r="CF72" s="589"/>
      <c r="CG72" s="589"/>
      <c r="CH72" s="589"/>
      <c r="CI72" s="589"/>
      <c r="CJ72" s="589"/>
      <c r="CK72" s="589"/>
      <c r="CL72" s="589"/>
      <c r="CM72" s="589"/>
      <c r="CN72" s="589"/>
      <c r="CO72" s="589"/>
      <c r="CP72" s="589"/>
      <c r="CQ72" s="589"/>
      <c r="CR72" s="589"/>
      <c r="CS72" s="589"/>
      <c r="CT72" s="589"/>
      <c r="CU72" s="589"/>
      <c r="CV72" s="589"/>
      <c r="CW72" s="589"/>
      <c r="CX72" s="589"/>
      <c r="CY72" s="589"/>
      <c r="CZ72" s="589"/>
      <c r="DA72" s="589"/>
    </row>
    <row r="73" spans="1:105" s="5" customFormat="1" ht="15" hidden="1" customHeight="1" x14ac:dyDescent="0.2">
      <c r="A73" s="411" t="s">
        <v>27</v>
      </c>
      <c r="B73" s="411"/>
      <c r="C73" s="411"/>
      <c r="D73" s="411"/>
      <c r="E73" s="411"/>
      <c r="F73" s="411"/>
      <c r="G73" s="411"/>
      <c r="H73" s="552"/>
      <c r="I73" s="553"/>
      <c r="J73" s="553"/>
      <c r="K73" s="553"/>
      <c r="L73" s="553"/>
      <c r="M73" s="553"/>
      <c r="N73" s="553"/>
      <c r="O73" s="553"/>
      <c r="P73" s="553"/>
      <c r="Q73" s="553"/>
      <c r="R73" s="553"/>
      <c r="S73" s="553"/>
      <c r="T73" s="553"/>
      <c r="U73" s="553"/>
      <c r="V73" s="553"/>
      <c r="W73" s="553"/>
      <c r="X73" s="553"/>
      <c r="Y73" s="553"/>
      <c r="Z73" s="553"/>
      <c r="AA73" s="553"/>
      <c r="AB73" s="553"/>
      <c r="AC73" s="553"/>
      <c r="AD73" s="553"/>
      <c r="AE73" s="553"/>
      <c r="AF73" s="553"/>
      <c r="AG73" s="553"/>
      <c r="AH73" s="553"/>
      <c r="AI73" s="553"/>
      <c r="AJ73" s="553"/>
      <c r="AK73" s="553"/>
      <c r="AL73" s="553"/>
      <c r="AM73" s="553"/>
      <c r="AN73" s="553"/>
      <c r="AO73" s="553"/>
      <c r="AP73" s="553"/>
      <c r="AQ73" s="553"/>
      <c r="AR73" s="553"/>
      <c r="AS73" s="553"/>
      <c r="AT73" s="553"/>
      <c r="AU73" s="553"/>
      <c r="AV73" s="553"/>
      <c r="AW73" s="553"/>
      <c r="AX73" s="553"/>
      <c r="AY73" s="553"/>
      <c r="AZ73" s="553"/>
      <c r="BA73" s="553"/>
      <c r="BB73" s="553"/>
      <c r="BC73" s="554"/>
      <c r="BD73" s="475"/>
      <c r="BE73" s="476"/>
      <c r="BF73" s="476"/>
      <c r="BG73" s="476"/>
      <c r="BH73" s="476"/>
      <c r="BI73" s="476"/>
      <c r="BJ73" s="476"/>
      <c r="BK73" s="476"/>
      <c r="BL73" s="476"/>
      <c r="BM73" s="476"/>
      <c r="BN73" s="476"/>
      <c r="BO73" s="476"/>
      <c r="BP73" s="476"/>
      <c r="BQ73" s="476"/>
      <c r="BR73" s="476"/>
      <c r="BS73" s="477"/>
      <c r="BT73" s="423"/>
      <c r="BU73" s="423"/>
      <c r="BV73" s="423"/>
      <c r="BW73" s="423"/>
      <c r="BX73" s="423"/>
      <c r="BY73" s="423"/>
      <c r="BZ73" s="423"/>
      <c r="CA73" s="423"/>
      <c r="CB73" s="423"/>
      <c r="CC73" s="423"/>
      <c r="CD73" s="423"/>
      <c r="CE73" s="414"/>
      <c r="CF73" s="414"/>
      <c r="CG73" s="414"/>
      <c r="CH73" s="414"/>
      <c r="CI73" s="414"/>
      <c r="CJ73" s="414"/>
      <c r="CK73" s="414"/>
      <c r="CL73" s="414"/>
      <c r="CM73" s="414"/>
      <c r="CN73" s="414"/>
      <c r="CO73" s="414"/>
      <c r="CP73" s="414"/>
      <c r="CQ73" s="414"/>
      <c r="CR73" s="414"/>
      <c r="CS73" s="414"/>
      <c r="CT73" s="414"/>
      <c r="CU73" s="414"/>
      <c r="CV73" s="414"/>
      <c r="CW73" s="414"/>
      <c r="CX73" s="414"/>
      <c r="CY73" s="414"/>
      <c r="CZ73" s="414"/>
      <c r="DA73" s="414"/>
    </row>
    <row r="74" spans="1:105" s="5" customFormat="1" ht="15" hidden="1" customHeight="1" x14ac:dyDescent="0.2">
      <c r="A74" s="411" t="s">
        <v>28</v>
      </c>
      <c r="B74" s="411"/>
      <c r="C74" s="411"/>
      <c r="D74" s="411"/>
      <c r="E74" s="411"/>
      <c r="F74" s="411"/>
      <c r="G74" s="411"/>
      <c r="H74" s="552"/>
      <c r="I74" s="553"/>
      <c r="J74" s="553"/>
      <c r="K74" s="553"/>
      <c r="L74" s="553"/>
      <c r="M74" s="553"/>
      <c r="N74" s="553"/>
      <c r="O74" s="553"/>
      <c r="P74" s="553"/>
      <c r="Q74" s="553"/>
      <c r="R74" s="553"/>
      <c r="S74" s="553"/>
      <c r="T74" s="553"/>
      <c r="U74" s="553"/>
      <c r="V74" s="553"/>
      <c r="W74" s="553"/>
      <c r="X74" s="553"/>
      <c r="Y74" s="553"/>
      <c r="Z74" s="553"/>
      <c r="AA74" s="553"/>
      <c r="AB74" s="553"/>
      <c r="AC74" s="553"/>
      <c r="AD74" s="553"/>
      <c r="AE74" s="553"/>
      <c r="AF74" s="553"/>
      <c r="AG74" s="553"/>
      <c r="AH74" s="553"/>
      <c r="AI74" s="553"/>
      <c r="AJ74" s="553"/>
      <c r="AK74" s="553"/>
      <c r="AL74" s="553"/>
      <c r="AM74" s="553"/>
      <c r="AN74" s="553"/>
      <c r="AO74" s="553"/>
      <c r="AP74" s="553"/>
      <c r="AQ74" s="553"/>
      <c r="AR74" s="553"/>
      <c r="AS74" s="553"/>
      <c r="AT74" s="553"/>
      <c r="AU74" s="553"/>
      <c r="AV74" s="553"/>
      <c r="AW74" s="553"/>
      <c r="AX74" s="553"/>
      <c r="AY74" s="553"/>
      <c r="AZ74" s="553"/>
      <c r="BA74" s="553"/>
      <c r="BB74" s="553"/>
      <c r="BC74" s="554"/>
      <c r="BD74" s="475"/>
      <c r="BE74" s="476"/>
      <c r="BF74" s="476"/>
      <c r="BG74" s="476"/>
      <c r="BH74" s="476"/>
      <c r="BI74" s="476"/>
      <c r="BJ74" s="476"/>
      <c r="BK74" s="476"/>
      <c r="BL74" s="476"/>
      <c r="BM74" s="476"/>
      <c r="BN74" s="476"/>
      <c r="BO74" s="476"/>
      <c r="BP74" s="476"/>
      <c r="BQ74" s="476"/>
      <c r="BR74" s="476"/>
      <c r="BS74" s="477"/>
      <c r="BT74" s="413"/>
      <c r="BU74" s="413"/>
      <c r="BV74" s="413"/>
      <c r="BW74" s="413"/>
      <c r="BX74" s="413"/>
      <c r="BY74" s="413"/>
      <c r="BZ74" s="413"/>
      <c r="CA74" s="413"/>
      <c r="CB74" s="413"/>
      <c r="CC74" s="413"/>
      <c r="CD74" s="413"/>
      <c r="CE74" s="414"/>
      <c r="CF74" s="414"/>
      <c r="CG74" s="414"/>
      <c r="CH74" s="414"/>
      <c r="CI74" s="414"/>
      <c r="CJ74" s="414"/>
      <c r="CK74" s="414"/>
      <c r="CL74" s="414"/>
      <c r="CM74" s="414"/>
      <c r="CN74" s="414"/>
      <c r="CO74" s="414"/>
      <c r="CP74" s="414"/>
      <c r="CQ74" s="414"/>
      <c r="CR74" s="414"/>
      <c r="CS74" s="414"/>
      <c r="CT74" s="414"/>
      <c r="CU74" s="414"/>
      <c r="CV74" s="414"/>
      <c r="CW74" s="414"/>
      <c r="CX74" s="414"/>
      <c r="CY74" s="414"/>
      <c r="CZ74" s="414"/>
      <c r="DA74" s="414"/>
    </row>
    <row r="75" spans="1:105" s="5" customFormat="1" ht="15" hidden="1" customHeight="1" x14ac:dyDescent="0.2">
      <c r="A75" s="411" t="s">
        <v>29</v>
      </c>
      <c r="B75" s="411"/>
      <c r="C75" s="411"/>
      <c r="D75" s="411"/>
      <c r="E75" s="411"/>
      <c r="F75" s="411"/>
      <c r="G75" s="411"/>
      <c r="H75" s="552"/>
      <c r="I75" s="553"/>
      <c r="J75" s="553"/>
      <c r="K75" s="553"/>
      <c r="L75" s="553"/>
      <c r="M75" s="553"/>
      <c r="N75" s="553"/>
      <c r="O75" s="553"/>
      <c r="P75" s="553"/>
      <c r="Q75" s="553"/>
      <c r="R75" s="553"/>
      <c r="S75" s="553"/>
      <c r="T75" s="553"/>
      <c r="U75" s="553"/>
      <c r="V75" s="553"/>
      <c r="W75" s="553"/>
      <c r="X75" s="553"/>
      <c r="Y75" s="553"/>
      <c r="Z75" s="553"/>
      <c r="AA75" s="553"/>
      <c r="AB75" s="553"/>
      <c r="AC75" s="553"/>
      <c r="AD75" s="553"/>
      <c r="AE75" s="553"/>
      <c r="AF75" s="553"/>
      <c r="AG75" s="553"/>
      <c r="AH75" s="553"/>
      <c r="AI75" s="553"/>
      <c r="AJ75" s="553"/>
      <c r="AK75" s="553"/>
      <c r="AL75" s="553"/>
      <c r="AM75" s="553"/>
      <c r="AN75" s="553"/>
      <c r="AO75" s="553"/>
      <c r="AP75" s="553"/>
      <c r="AQ75" s="553"/>
      <c r="AR75" s="553"/>
      <c r="AS75" s="553"/>
      <c r="AT75" s="553"/>
      <c r="AU75" s="553"/>
      <c r="AV75" s="553"/>
      <c r="AW75" s="553"/>
      <c r="AX75" s="553"/>
      <c r="AY75" s="553"/>
      <c r="AZ75" s="553"/>
      <c r="BA75" s="553"/>
      <c r="BB75" s="553"/>
      <c r="BC75" s="554"/>
      <c r="BD75" s="475"/>
      <c r="BE75" s="476"/>
      <c r="BF75" s="476"/>
      <c r="BG75" s="476"/>
      <c r="BH75" s="476"/>
      <c r="BI75" s="476"/>
      <c r="BJ75" s="476"/>
      <c r="BK75" s="476"/>
      <c r="BL75" s="476"/>
      <c r="BM75" s="476"/>
      <c r="BN75" s="476"/>
      <c r="BO75" s="476"/>
      <c r="BP75" s="476"/>
      <c r="BQ75" s="476"/>
      <c r="BR75" s="476"/>
      <c r="BS75" s="477"/>
      <c r="BT75" s="413"/>
      <c r="BU75" s="413"/>
      <c r="BV75" s="413"/>
      <c r="BW75" s="413"/>
      <c r="BX75" s="413"/>
      <c r="BY75" s="413"/>
      <c r="BZ75" s="413"/>
      <c r="CA75" s="413"/>
      <c r="CB75" s="413"/>
      <c r="CC75" s="413"/>
      <c r="CD75" s="413"/>
      <c r="CE75" s="414"/>
      <c r="CF75" s="414"/>
      <c r="CG75" s="414"/>
      <c r="CH75" s="414"/>
      <c r="CI75" s="414"/>
      <c r="CJ75" s="414"/>
      <c r="CK75" s="414"/>
      <c r="CL75" s="414"/>
      <c r="CM75" s="414"/>
      <c r="CN75" s="414"/>
      <c r="CO75" s="414"/>
      <c r="CP75" s="414"/>
      <c r="CQ75" s="414"/>
      <c r="CR75" s="414"/>
      <c r="CS75" s="414"/>
      <c r="CT75" s="414"/>
      <c r="CU75" s="414"/>
      <c r="CV75" s="414"/>
      <c r="CW75" s="414"/>
      <c r="CX75" s="414"/>
      <c r="CY75" s="414"/>
      <c r="CZ75" s="414"/>
      <c r="DA75" s="414"/>
    </row>
    <row r="76" spans="1:105" s="5" customFormat="1" ht="15" hidden="1" customHeight="1" x14ac:dyDescent="0.2">
      <c r="A76" s="450" t="s">
        <v>30</v>
      </c>
      <c r="B76" s="450"/>
      <c r="C76" s="450"/>
      <c r="D76" s="450"/>
      <c r="E76" s="450"/>
      <c r="F76" s="450"/>
      <c r="G76" s="450"/>
      <c r="H76" s="435" t="s">
        <v>106</v>
      </c>
      <c r="I76" s="435"/>
      <c r="J76" s="435"/>
      <c r="K76" s="435"/>
      <c r="L76" s="435"/>
      <c r="M76" s="435"/>
      <c r="N76" s="435"/>
      <c r="O76" s="435"/>
      <c r="P76" s="435"/>
      <c r="Q76" s="435"/>
      <c r="R76" s="435"/>
      <c r="S76" s="435"/>
      <c r="T76" s="435"/>
      <c r="U76" s="435"/>
      <c r="V76" s="435"/>
      <c r="W76" s="435"/>
      <c r="X76" s="435"/>
      <c r="Y76" s="435"/>
      <c r="Z76" s="435"/>
      <c r="AA76" s="435"/>
      <c r="AB76" s="435"/>
      <c r="AC76" s="435"/>
      <c r="AD76" s="435"/>
      <c r="AE76" s="435"/>
      <c r="AF76" s="435"/>
      <c r="AG76" s="435"/>
      <c r="AH76" s="435"/>
      <c r="AI76" s="435"/>
      <c r="AJ76" s="435"/>
      <c r="AK76" s="435"/>
      <c r="AL76" s="435"/>
      <c r="AM76" s="435"/>
      <c r="AN76" s="435"/>
      <c r="AO76" s="435"/>
      <c r="AP76" s="435"/>
      <c r="AQ76" s="435"/>
      <c r="AR76" s="435"/>
      <c r="AS76" s="435"/>
      <c r="AT76" s="435"/>
      <c r="AU76" s="435"/>
      <c r="AV76" s="435"/>
      <c r="AW76" s="435"/>
      <c r="AX76" s="435"/>
      <c r="AY76" s="435"/>
      <c r="AZ76" s="435"/>
      <c r="BA76" s="435"/>
      <c r="BB76" s="435"/>
      <c r="BC76" s="435"/>
      <c r="BD76" s="404"/>
      <c r="BE76" s="404"/>
      <c r="BF76" s="404"/>
      <c r="BG76" s="404"/>
      <c r="BH76" s="404"/>
      <c r="BI76" s="404"/>
      <c r="BJ76" s="404"/>
      <c r="BK76" s="404"/>
      <c r="BL76" s="404"/>
      <c r="BM76" s="404"/>
      <c r="BN76" s="404"/>
      <c r="BO76" s="404"/>
      <c r="BP76" s="404"/>
      <c r="BQ76" s="404"/>
      <c r="BR76" s="404"/>
      <c r="BS76" s="404"/>
      <c r="BT76" s="404"/>
      <c r="BU76" s="404"/>
      <c r="BV76" s="404"/>
      <c r="BW76" s="404"/>
      <c r="BX76" s="404"/>
      <c r="BY76" s="404"/>
      <c r="BZ76" s="404"/>
      <c r="CA76" s="404"/>
      <c r="CB76" s="404"/>
      <c r="CC76" s="404"/>
      <c r="CD76" s="404"/>
      <c r="CE76" s="589"/>
      <c r="CF76" s="589"/>
      <c r="CG76" s="589"/>
      <c r="CH76" s="589"/>
      <c r="CI76" s="589"/>
      <c r="CJ76" s="589"/>
      <c r="CK76" s="589"/>
      <c r="CL76" s="589"/>
      <c r="CM76" s="589"/>
      <c r="CN76" s="589"/>
      <c r="CO76" s="589"/>
      <c r="CP76" s="589"/>
      <c r="CQ76" s="589"/>
      <c r="CR76" s="589"/>
      <c r="CS76" s="589"/>
      <c r="CT76" s="589"/>
      <c r="CU76" s="589"/>
      <c r="CV76" s="589"/>
      <c r="CW76" s="589"/>
      <c r="CX76" s="589"/>
      <c r="CY76" s="589"/>
      <c r="CZ76" s="589"/>
      <c r="DA76" s="589"/>
    </row>
    <row r="77" spans="1:105" s="5" customFormat="1" ht="12.75" hidden="1" customHeight="1" x14ac:dyDescent="0.2">
      <c r="A77" s="411" t="s">
        <v>31</v>
      </c>
      <c r="B77" s="411"/>
      <c r="C77" s="411"/>
      <c r="D77" s="411"/>
      <c r="E77" s="411"/>
      <c r="F77" s="411"/>
      <c r="G77" s="411"/>
      <c r="H77" s="418"/>
      <c r="I77" s="418"/>
      <c r="J77" s="418"/>
      <c r="K77" s="418"/>
      <c r="L77" s="418"/>
      <c r="M77" s="418"/>
      <c r="N77" s="418"/>
      <c r="O77" s="418"/>
      <c r="P77" s="418"/>
      <c r="Q77" s="418"/>
      <c r="R77" s="418"/>
      <c r="S77" s="418"/>
      <c r="T77" s="418"/>
      <c r="U77" s="418"/>
      <c r="V77" s="418"/>
      <c r="W77" s="418"/>
      <c r="X77" s="418"/>
      <c r="Y77" s="418"/>
      <c r="Z77" s="418"/>
      <c r="AA77" s="418"/>
      <c r="AB77" s="418"/>
      <c r="AC77" s="418"/>
      <c r="AD77" s="418"/>
      <c r="AE77" s="418"/>
      <c r="AF77" s="418"/>
      <c r="AG77" s="418"/>
      <c r="AH77" s="418"/>
      <c r="AI77" s="418"/>
      <c r="AJ77" s="418"/>
      <c r="AK77" s="418"/>
      <c r="AL77" s="418"/>
      <c r="AM77" s="418"/>
      <c r="AN77" s="418"/>
      <c r="AO77" s="418"/>
      <c r="AP77" s="418"/>
      <c r="AQ77" s="418"/>
      <c r="AR77" s="418"/>
      <c r="AS77" s="418"/>
      <c r="AT77" s="418"/>
      <c r="AU77" s="418"/>
      <c r="AV77" s="418"/>
      <c r="AW77" s="418"/>
      <c r="AX77" s="418"/>
      <c r="AY77" s="418"/>
      <c r="AZ77" s="418"/>
      <c r="BA77" s="418"/>
      <c r="BB77" s="418"/>
      <c r="BC77" s="418"/>
      <c r="BD77" s="555"/>
      <c r="BE77" s="556"/>
      <c r="BF77" s="556"/>
      <c r="BG77" s="556"/>
      <c r="BH77" s="556"/>
      <c r="BI77" s="556"/>
      <c r="BJ77" s="556"/>
      <c r="BK77" s="556"/>
      <c r="BL77" s="556"/>
      <c r="BM77" s="556"/>
      <c r="BN77" s="556"/>
      <c r="BO77" s="556"/>
      <c r="BP77" s="556"/>
      <c r="BQ77" s="556"/>
      <c r="BR77" s="556"/>
      <c r="BS77" s="557"/>
      <c r="BT77" s="548"/>
      <c r="BU77" s="548"/>
      <c r="BV77" s="548"/>
      <c r="BW77" s="548"/>
      <c r="BX77" s="548"/>
      <c r="BY77" s="548"/>
      <c r="BZ77" s="548"/>
      <c r="CA77" s="548"/>
      <c r="CB77" s="548"/>
      <c r="CC77" s="548"/>
      <c r="CD77" s="548"/>
      <c r="CE77" s="551"/>
      <c r="CF77" s="551"/>
      <c r="CG77" s="551"/>
      <c r="CH77" s="551"/>
      <c r="CI77" s="551"/>
      <c r="CJ77" s="551"/>
      <c r="CK77" s="551"/>
      <c r="CL77" s="551"/>
      <c r="CM77" s="551"/>
      <c r="CN77" s="551"/>
      <c r="CO77" s="551"/>
      <c r="CP77" s="551"/>
      <c r="CQ77" s="551"/>
      <c r="CR77" s="551"/>
      <c r="CS77" s="551"/>
      <c r="CT77" s="551"/>
      <c r="CU77" s="551"/>
      <c r="CV77" s="551"/>
      <c r="CW77" s="551"/>
      <c r="CX77" s="551"/>
      <c r="CY77" s="551"/>
      <c r="CZ77" s="551"/>
      <c r="DA77" s="551"/>
    </row>
    <row r="78" spans="1:105" s="5" customFormat="1" ht="15" hidden="1" customHeight="1" x14ac:dyDescent="0.2">
      <c r="A78" s="411" t="s">
        <v>32</v>
      </c>
      <c r="B78" s="411"/>
      <c r="C78" s="411"/>
      <c r="D78" s="411"/>
      <c r="E78" s="411"/>
      <c r="F78" s="411"/>
      <c r="G78" s="411"/>
      <c r="H78" s="418"/>
      <c r="I78" s="418"/>
      <c r="J78" s="418"/>
      <c r="K78" s="418"/>
      <c r="L78" s="418"/>
      <c r="M78" s="418"/>
      <c r="N78" s="418"/>
      <c r="O78" s="418"/>
      <c r="P78" s="418"/>
      <c r="Q78" s="418"/>
      <c r="R78" s="418"/>
      <c r="S78" s="418"/>
      <c r="T78" s="418"/>
      <c r="U78" s="418"/>
      <c r="V78" s="418"/>
      <c r="W78" s="418"/>
      <c r="X78" s="418"/>
      <c r="Y78" s="418"/>
      <c r="Z78" s="418"/>
      <c r="AA78" s="418"/>
      <c r="AB78" s="418"/>
      <c r="AC78" s="418"/>
      <c r="AD78" s="418"/>
      <c r="AE78" s="418"/>
      <c r="AF78" s="418"/>
      <c r="AG78" s="418"/>
      <c r="AH78" s="418"/>
      <c r="AI78" s="418"/>
      <c r="AJ78" s="418"/>
      <c r="AK78" s="418"/>
      <c r="AL78" s="418"/>
      <c r="AM78" s="418"/>
      <c r="AN78" s="418"/>
      <c r="AO78" s="418"/>
      <c r="AP78" s="418"/>
      <c r="AQ78" s="418"/>
      <c r="AR78" s="418"/>
      <c r="AS78" s="418"/>
      <c r="AT78" s="418"/>
      <c r="AU78" s="418"/>
      <c r="AV78" s="418"/>
      <c r="AW78" s="418"/>
      <c r="AX78" s="418"/>
      <c r="AY78" s="418"/>
      <c r="AZ78" s="418"/>
      <c r="BA78" s="418"/>
      <c r="BB78" s="418"/>
      <c r="BC78" s="418"/>
      <c r="BD78" s="555"/>
      <c r="BE78" s="556"/>
      <c r="BF78" s="556"/>
      <c r="BG78" s="556"/>
      <c r="BH78" s="556"/>
      <c r="BI78" s="556"/>
      <c r="BJ78" s="556"/>
      <c r="BK78" s="556"/>
      <c r="BL78" s="556"/>
      <c r="BM78" s="556"/>
      <c r="BN78" s="556"/>
      <c r="BO78" s="556"/>
      <c r="BP78" s="556"/>
      <c r="BQ78" s="556"/>
      <c r="BR78" s="556"/>
      <c r="BS78" s="557"/>
      <c r="BT78" s="558"/>
      <c r="BU78" s="559"/>
      <c r="BV78" s="559"/>
      <c r="BW78" s="559"/>
      <c r="BX78" s="559"/>
      <c r="BY78" s="559"/>
      <c r="BZ78" s="559"/>
      <c r="CA78" s="559"/>
      <c r="CB78" s="559"/>
      <c r="CC78" s="559"/>
      <c r="CD78" s="560"/>
      <c r="CE78" s="551"/>
      <c r="CF78" s="551"/>
      <c r="CG78" s="551"/>
      <c r="CH78" s="551"/>
      <c r="CI78" s="551"/>
      <c r="CJ78" s="551"/>
      <c r="CK78" s="551"/>
      <c r="CL78" s="551"/>
      <c r="CM78" s="551"/>
      <c r="CN78" s="551"/>
      <c r="CO78" s="551"/>
      <c r="CP78" s="551"/>
      <c r="CQ78" s="551"/>
      <c r="CR78" s="551"/>
      <c r="CS78" s="551"/>
      <c r="CT78" s="551"/>
      <c r="CU78" s="551"/>
      <c r="CV78" s="551"/>
      <c r="CW78" s="551"/>
      <c r="CX78" s="551"/>
      <c r="CY78" s="551"/>
      <c r="CZ78" s="551"/>
      <c r="DA78" s="551"/>
    </row>
    <row r="79" spans="1:105" s="5" customFormat="1" ht="15" hidden="1" customHeight="1" x14ac:dyDescent="0.2">
      <c r="A79" s="411" t="s">
        <v>33</v>
      </c>
      <c r="B79" s="411"/>
      <c r="C79" s="411"/>
      <c r="D79" s="411"/>
      <c r="E79" s="411"/>
      <c r="F79" s="411"/>
      <c r="G79" s="411"/>
      <c r="H79" s="418"/>
      <c r="I79" s="418"/>
      <c r="J79" s="418"/>
      <c r="K79" s="418"/>
      <c r="L79" s="418"/>
      <c r="M79" s="418"/>
      <c r="N79" s="418"/>
      <c r="O79" s="418"/>
      <c r="P79" s="418"/>
      <c r="Q79" s="418"/>
      <c r="R79" s="418"/>
      <c r="S79" s="418"/>
      <c r="T79" s="418"/>
      <c r="U79" s="418"/>
      <c r="V79" s="418"/>
      <c r="W79" s="418"/>
      <c r="X79" s="418"/>
      <c r="Y79" s="418"/>
      <c r="Z79" s="418"/>
      <c r="AA79" s="418"/>
      <c r="AB79" s="418"/>
      <c r="AC79" s="418"/>
      <c r="AD79" s="418"/>
      <c r="AE79" s="418"/>
      <c r="AF79" s="418"/>
      <c r="AG79" s="418"/>
      <c r="AH79" s="418"/>
      <c r="AI79" s="418"/>
      <c r="AJ79" s="418"/>
      <c r="AK79" s="418"/>
      <c r="AL79" s="418"/>
      <c r="AM79" s="418"/>
      <c r="AN79" s="418"/>
      <c r="AO79" s="418"/>
      <c r="AP79" s="418"/>
      <c r="AQ79" s="418"/>
      <c r="AR79" s="418"/>
      <c r="AS79" s="418"/>
      <c r="AT79" s="418"/>
      <c r="AU79" s="418"/>
      <c r="AV79" s="418"/>
      <c r="AW79" s="418"/>
      <c r="AX79" s="418"/>
      <c r="AY79" s="418"/>
      <c r="AZ79" s="418"/>
      <c r="BA79" s="418"/>
      <c r="BB79" s="418"/>
      <c r="BC79" s="418"/>
      <c r="BD79" s="555"/>
      <c r="BE79" s="556"/>
      <c r="BF79" s="556"/>
      <c r="BG79" s="556"/>
      <c r="BH79" s="556"/>
      <c r="BI79" s="556"/>
      <c r="BJ79" s="556"/>
      <c r="BK79" s="556"/>
      <c r="BL79" s="556"/>
      <c r="BM79" s="556"/>
      <c r="BN79" s="556"/>
      <c r="BO79" s="556"/>
      <c r="BP79" s="556"/>
      <c r="BQ79" s="556"/>
      <c r="BR79" s="556"/>
      <c r="BS79" s="557"/>
      <c r="BT79" s="548"/>
      <c r="BU79" s="548"/>
      <c r="BV79" s="548"/>
      <c r="BW79" s="548"/>
      <c r="BX79" s="548"/>
      <c r="BY79" s="548"/>
      <c r="BZ79" s="548"/>
      <c r="CA79" s="548"/>
      <c r="CB79" s="548"/>
      <c r="CC79" s="548"/>
      <c r="CD79" s="548"/>
      <c r="CE79" s="551"/>
      <c r="CF79" s="551"/>
      <c r="CG79" s="551"/>
      <c r="CH79" s="551"/>
      <c r="CI79" s="551"/>
      <c r="CJ79" s="551"/>
      <c r="CK79" s="551"/>
      <c r="CL79" s="551"/>
      <c r="CM79" s="551"/>
      <c r="CN79" s="551"/>
      <c r="CO79" s="551"/>
      <c r="CP79" s="551"/>
      <c r="CQ79" s="551"/>
      <c r="CR79" s="551"/>
      <c r="CS79" s="551"/>
      <c r="CT79" s="551"/>
      <c r="CU79" s="551"/>
      <c r="CV79" s="551"/>
      <c r="CW79" s="551"/>
      <c r="CX79" s="551"/>
      <c r="CY79" s="551"/>
      <c r="CZ79" s="551"/>
      <c r="DA79" s="551"/>
    </row>
    <row r="80" spans="1:105" s="5" customFormat="1" ht="15" hidden="1" customHeight="1" x14ac:dyDescent="0.2">
      <c r="A80" s="411" t="s">
        <v>34</v>
      </c>
      <c r="B80" s="411"/>
      <c r="C80" s="411"/>
      <c r="D80" s="411"/>
      <c r="E80" s="411"/>
      <c r="F80" s="411"/>
      <c r="G80" s="411"/>
      <c r="H80" s="418"/>
      <c r="I80" s="418"/>
      <c r="J80" s="418"/>
      <c r="K80" s="418"/>
      <c r="L80" s="418"/>
      <c r="M80" s="418"/>
      <c r="N80" s="418"/>
      <c r="O80" s="418"/>
      <c r="P80" s="418"/>
      <c r="Q80" s="418"/>
      <c r="R80" s="418"/>
      <c r="S80" s="418"/>
      <c r="T80" s="418"/>
      <c r="U80" s="418"/>
      <c r="V80" s="418"/>
      <c r="W80" s="418"/>
      <c r="X80" s="418"/>
      <c r="Y80" s="418"/>
      <c r="Z80" s="418"/>
      <c r="AA80" s="418"/>
      <c r="AB80" s="418"/>
      <c r="AC80" s="418"/>
      <c r="AD80" s="418"/>
      <c r="AE80" s="418"/>
      <c r="AF80" s="418"/>
      <c r="AG80" s="418"/>
      <c r="AH80" s="418"/>
      <c r="AI80" s="418"/>
      <c r="AJ80" s="418"/>
      <c r="AK80" s="418"/>
      <c r="AL80" s="418"/>
      <c r="AM80" s="418"/>
      <c r="AN80" s="418"/>
      <c r="AO80" s="418"/>
      <c r="AP80" s="418"/>
      <c r="AQ80" s="418"/>
      <c r="AR80" s="418"/>
      <c r="AS80" s="418"/>
      <c r="AT80" s="418"/>
      <c r="AU80" s="418"/>
      <c r="AV80" s="418"/>
      <c r="AW80" s="418"/>
      <c r="AX80" s="418"/>
      <c r="AY80" s="418"/>
      <c r="AZ80" s="418"/>
      <c r="BA80" s="418"/>
      <c r="BB80" s="418"/>
      <c r="BC80" s="418"/>
      <c r="BD80" s="555"/>
      <c r="BE80" s="556"/>
      <c r="BF80" s="556"/>
      <c r="BG80" s="556"/>
      <c r="BH80" s="556"/>
      <c r="BI80" s="556"/>
      <c r="BJ80" s="556"/>
      <c r="BK80" s="556"/>
      <c r="BL80" s="556"/>
      <c r="BM80" s="556"/>
      <c r="BN80" s="556"/>
      <c r="BO80" s="556"/>
      <c r="BP80" s="556"/>
      <c r="BQ80" s="556"/>
      <c r="BR80" s="556"/>
      <c r="BS80" s="557"/>
      <c r="BT80" s="558"/>
      <c r="BU80" s="559"/>
      <c r="BV80" s="559"/>
      <c r="BW80" s="559"/>
      <c r="BX80" s="559"/>
      <c r="BY80" s="559"/>
      <c r="BZ80" s="559"/>
      <c r="CA80" s="559"/>
      <c r="CB80" s="559"/>
      <c r="CC80" s="559"/>
      <c r="CD80" s="560"/>
      <c r="CE80" s="551"/>
      <c r="CF80" s="551"/>
      <c r="CG80" s="551"/>
      <c r="CH80" s="551"/>
      <c r="CI80" s="551"/>
      <c r="CJ80" s="551"/>
      <c r="CK80" s="551"/>
      <c r="CL80" s="551"/>
      <c r="CM80" s="551"/>
      <c r="CN80" s="551"/>
      <c r="CO80" s="551"/>
      <c r="CP80" s="551"/>
      <c r="CQ80" s="551"/>
      <c r="CR80" s="551"/>
      <c r="CS80" s="551"/>
      <c r="CT80" s="551"/>
      <c r="CU80" s="551"/>
      <c r="CV80" s="551"/>
      <c r="CW80" s="551"/>
      <c r="CX80" s="551"/>
      <c r="CY80" s="551"/>
      <c r="CZ80" s="551"/>
      <c r="DA80" s="551"/>
    </row>
    <row r="81" spans="1:105" s="5" customFormat="1" ht="15" hidden="1" customHeight="1" x14ac:dyDescent="0.2">
      <c r="A81" s="411" t="s">
        <v>35</v>
      </c>
      <c r="B81" s="411"/>
      <c r="C81" s="411"/>
      <c r="D81" s="411"/>
      <c r="E81" s="411"/>
      <c r="F81" s="411"/>
      <c r="G81" s="411"/>
      <c r="H81" s="418"/>
      <c r="I81" s="418"/>
      <c r="J81" s="418"/>
      <c r="K81" s="418"/>
      <c r="L81" s="418"/>
      <c r="M81" s="418"/>
      <c r="N81" s="418"/>
      <c r="O81" s="418"/>
      <c r="P81" s="418"/>
      <c r="Q81" s="418"/>
      <c r="R81" s="418"/>
      <c r="S81" s="418"/>
      <c r="T81" s="418"/>
      <c r="U81" s="418"/>
      <c r="V81" s="418"/>
      <c r="W81" s="418"/>
      <c r="X81" s="418"/>
      <c r="Y81" s="418"/>
      <c r="Z81" s="418"/>
      <c r="AA81" s="418"/>
      <c r="AB81" s="418"/>
      <c r="AC81" s="418"/>
      <c r="AD81" s="418"/>
      <c r="AE81" s="418"/>
      <c r="AF81" s="418"/>
      <c r="AG81" s="418"/>
      <c r="AH81" s="418"/>
      <c r="AI81" s="418"/>
      <c r="AJ81" s="418"/>
      <c r="AK81" s="418"/>
      <c r="AL81" s="418"/>
      <c r="AM81" s="418"/>
      <c r="AN81" s="418"/>
      <c r="AO81" s="418"/>
      <c r="AP81" s="418"/>
      <c r="AQ81" s="418"/>
      <c r="AR81" s="418"/>
      <c r="AS81" s="418"/>
      <c r="AT81" s="418"/>
      <c r="AU81" s="418"/>
      <c r="AV81" s="418"/>
      <c r="AW81" s="418"/>
      <c r="AX81" s="418"/>
      <c r="AY81" s="418"/>
      <c r="AZ81" s="418"/>
      <c r="BA81" s="418"/>
      <c r="BB81" s="418"/>
      <c r="BC81" s="418"/>
      <c r="BD81" s="555"/>
      <c r="BE81" s="556"/>
      <c r="BF81" s="556"/>
      <c r="BG81" s="556"/>
      <c r="BH81" s="556"/>
      <c r="BI81" s="556"/>
      <c r="BJ81" s="556"/>
      <c r="BK81" s="556"/>
      <c r="BL81" s="556"/>
      <c r="BM81" s="556"/>
      <c r="BN81" s="556"/>
      <c r="BO81" s="556"/>
      <c r="BP81" s="556"/>
      <c r="BQ81" s="556"/>
      <c r="BR81" s="556"/>
      <c r="BS81" s="557"/>
      <c r="BT81" s="548"/>
      <c r="BU81" s="548"/>
      <c r="BV81" s="548"/>
      <c r="BW81" s="548"/>
      <c r="BX81" s="548"/>
      <c r="BY81" s="548"/>
      <c r="BZ81" s="548"/>
      <c r="CA81" s="548"/>
      <c r="CB81" s="548"/>
      <c r="CC81" s="548"/>
      <c r="CD81" s="548"/>
      <c r="CE81" s="551"/>
      <c r="CF81" s="551"/>
      <c r="CG81" s="551"/>
      <c r="CH81" s="551"/>
      <c r="CI81" s="551"/>
      <c r="CJ81" s="551"/>
      <c r="CK81" s="551"/>
      <c r="CL81" s="551"/>
      <c r="CM81" s="551"/>
      <c r="CN81" s="551"/>
      <c r="CO81" s="551"/>
      <c r="CP81" s="551"/>
      <c r="CQ81" s="551"/>
      <c r="CR81" s="551"/>
      <c r="CS81" s="551"/>
      <c r="CT81" s="551"/>
      <c r="CU81" s="551"/>
      <c r="CV81" s="551"/>
      <c r="CW81" s="551"/>
      <c r="CX81" s="551"/>
      <c r="CY81" s="551"/>
      <c r="CZ81" s="551"/>
      <c r="DA81" s="551"/>
    </row>
    <row r="82" spans="1:105" s="5" customFormat="1" ht="15" hidden="1" customHeight="1" x14ac:dyDescent="0.2">
      <c r="A82" s="450" t="s">
        <v>36</v>
      </c>
      <c r="B82" s="450"/>
      <c r="C82" s="450"/>
      <c r="D82" s="450"/>
      <c r="E82" s="450"/>
      <c r="F82" s="450"/>
      <c r="G82" s="450"/>
      <c r="H82" s="435" t="s">
        <v>107</v>
      </c>
      <c r="I82" s="435"/>
      <c r="J82" s="435"/>
      <c r="K82" s="435"/>
      <c r="L82" s="435"/>
      <c r="M82" s="435"/>
      <c r="N82" s="435"/>
      <c r="O82" s="435"/>
      <c r="P82" s="435"/>
      <c r="Q82" s="435"/>
      <c r="R82" s="435"/>
      <c r="S82" s="435"/>
      <c r="T82" s="435"/>
      <c r="U82" s="435"/>
      <c r="V82" s="435"/>
      <c r="W82" s="435"/>
      <c r="X82" s="435"/>
      <c r="Y82" s="435"/>
      <c r="Z82" s="435"/>
      <c r="AA82" s="435"/>
      <c r="AB82" s="435"/>
      <c r="AC82" s="435"/>
      <c r="AD82" s="435"/>
      <c r="AE82" s="435"/>
      <c r="AF82" s="435"/>
      <c r="AG82" s="435"/>
      <c r="AH82" s="435"/>
      <c r="AI82" s="435"/>
      <c r="AJ82" s="435"/>
      <c r="AK82" s="435"/>
      <c r="AL82" s="435"/>
      <c r="AM82" s="435"/>
      <c r="AN82" s="435"/>
      <c r="AO82" s="435"/>
      <c r="AP82" s="435"/>
      <c r="AQ82" s="435"/>
      <c r="AR82" s="435"/>
      <c r="AS82" s="435"/>
      <c r="AT82" s="435"/>
      <c r="AU82" s="435"/>
      <c r="AV82" s="435"/>
      <c r="AW82" s="435"/>
      <c r="AX82" s="435"/>
      <c r="AY82" s="435"/>
      <c r="AZ82" s="435"/>
      <c r="BA82" s="435"/>
      <c r="BB82" s="435"/>
      <c r="BC82" s="435"/>
      <c r="BD82" s="404"/>
      <c r="BE82" s="404"/>
      <c r="BF82" s="404"/>
      <c r="BG82" s="404"/>
      <c r="BH82" s="404"/>
      <c r="BI82" s="404"/>
      <c r="BJ82" s="404"/>
      <c r="BK82" s="404"/>
      <c r="BL82" s="404"/>
      <c r="BM82" s="404"/>
      <c r="BN82" s="404"/>
      <c r="BO82" s="404"/>
      <c r="BP82" s="404"/>
      <c r="BQ82" s="404"/>
      <c r="BR82" s="404"/>
      <c r="BS82" s="404"/>
      <c r="BT82" s="550"/>
      <c r="BU82" s="404"/>
      <c r="BV82" s="404"/>
      <c r="BW82" s="404"/>
      <c r="BX82" s="404"/>
      <c r="BY82" s="404"/>
      <c r="BZ82" s="404"/>
      <c r="CA82" s="404"/>
      <c r="CB82" s="404"/>
      <c r="CC82" s="404"/>
      <c r="CD82" s="404"/>
      <c r="CE82" s="589"/>
      <c r="CF82" s="589"/>
      <c r="CG82" s="589"/>
      <c r="CH82" s="589"/>
      <c r="CI82" s="589"/>
      <c r="CJ82" s="589"/>
      <c r="CK82" s="589"/>
      <c r="CL82" s="589"/>
      <c r="CM82" s="589"/>
      <c r="CN82" s="589"/>
      <c r="CO82" s="589"/>
      <c r="CP82" s="589"/>
      <c r="CQ82" s="589"/>
      <c r="CR82" s="589"/>
      <c r="CS82" s="589"/>
      <c r="CT82" s="589"/>
      <c r="CU82" s="589"/>
      <c r="CV82" s="589"/>
      <c r="CW82" s="589"/>
      <c r="CX82" s="589"/>
      <c r="CY82" s="589"/>
      <c r="CZ82" s="589"/>
      <c r="DA82" s="589"/>
    </row>
    <row r="83" spans="1:105" s="5" customFormat="1" ht="15" hidden="1" customHeight="1" x14ac:dyDescent="0.2">
      <c r="A83" s="411" t="s">
        <v>136</v>
      </c>
      <c r="B83" s="411"/>
      <c r="C83" s="411"/>
      <c r="D83" s="411"/>
      <c r="E83" s="411"/>
      <c r="F83" s="411"/>
      <c r="G83" s="411"/>
      <c r="H83" s="418"/>
      <c r="I83" s="418"/>
      <c r="J83" s="418"/>
      <c r="K83" s="418"/>
      <c r="L83" s="418"/>
      <c r="M83" s="418"/>
      <c r="N83" s="418"/>
      <c r="O83" s="418"/>
      <c r="P83" s="418"/>
      <c r="Q83" s="418"/>
      <c r="R83" s="418"/>
      <c r="S83" s="418"/>
      <c r="T83" s="418"/>
      <c r="U83" s="418"/>
      <c r="V83" s="418"/>
      <c r="W83" s="418"/>
      <c r="X83" s="418"/>
      <c r="Y83" s="418"/>
      <c r="Z83" s="418"/>
      <c r="AA83" s="418"/>
      <c r="AB83" s="418"/>
      <c r="AC83" s="418"/>
      <c r="AD83" s="418"/>
      <c r="AE83" s="418"/>
      <c r="AF83" s="418"/>
      <c r="AG83" s="418"/>
      <c r="AH83" s="418"/>
      <c r="AI83" s="418"/>
      <c r="AJ83" s="418"/>
      <c r="AK83" s="418"/>
      <c r="AL83" s="418"/>
      <c r="AM83" s="418"/>
      <c r="AN83" s="418"/>
      <c r="AO83" s="418"/>
      <c r="AP83" s="418"/>
      <c r="AQ83" s="418"/>
      <c r="AR83" s="418"/>
      <c r="AS83" s="418"/>
      <c r="AT83" s="418"/>
      <c r="AU83" s="418"/>
      <c r="AV83" s="418"/>
      <c r="AW83" s="418"/>
      <c r="AX83" s="418"/>
      <c r="AY83" s="418"/>
      <c r="AZ83" s="418"/>
      <c r="BA83" s="418"/>
      <c r="BB83" s="418"/>
      <c r="BC83" s="418"/>
      <c r="BD83" s="547"/>
      <c r="BE83" s="547"/>
      <c r="BF83" s="547"/>
      <c r="BG83" s="547"/>
      <c r="BH83" s="547"/>
      <c r="BI83" s="547"/>
      <c r="BJ83" s="547"/>
      <c r="BK83" s="547"/>
      <c r="BL83" s="547"/>
      <c r="BM83" s="547"/>
      <c r="BN83" s="547"/>
      <c r="BO83" s="547"/>
      <c r="BP83" s="547"/>
      <c r="BQ83" s="547"/>
      <c r="BR83" s="547"/>
      <c r="BS83" s="547"/>
      <c r="BT83" s="548"/>
      <c r="BU83" s="548"/>
      <c r="BV83" s="548"/>
      <c r="BW83" s="548"/>
      <c r="BX83" s="548"/>
      <c r="BY83" s="548"/>
      <c r="BZ83" s="548"/>
      <c r="CA83" s="548"/>
      <c r="CB83" s="548"/>
      <c r="CC83" s="548"/>
      <c r="CD83" s="548"/>
      <c r="CE83" s="551"/>
      <c r="CF83" s="551"/>
      <c r="CG83" s="551"/>
      <c r="CH83" s="551"/>
      <c r="CI83" s="551"/>
      <c r="CJ83" s="551"/>
      <c r="CK83" s="551"/>
      <c r="CL83" s="551"/>
      <c r="CM83" s="551"/>
      <c r="CN83" s="551"/>
      <c r="CO83" s="551"/>
      <c r="CP83" s="551"/>
      <c r="CQ83" s="551"/>
      <c r="CR83" s="551"/>
      <c r="CS83" s="551"/>
      <c r="CT83" s="551"/>
      <c r="CU83" s="551"/>
      <c r="CV83" s="551"/>
      <c r="CW83" s="551"/>
      <c r="CX83" s="551"/>
      <c r="CY83" s="551"/>
      <c r="CZ83" s="551"/>
      <c r="DA83" s="551"/>
    </row>
    <row r="84" spans="1:105" s="5" customFormat="1" ht="5.25" hidden="1" customHeight="1" x14ac:dyDescent="0.2">
      <c r="A84" s="411" t="s">
        <v>137</v>
      </c>
      <c r="B84" s="411"/>
      <c r="C84" s="411"/>
      <c r="D84" s="411"/>
      <c r="E84" s="411"/>
      <c r="F84" s="411"/>
      <c r="G84" s="411"/>
      <c r="H84" s="418"/>
      <c r="I84" s="418"/>
      <c r="J84" s="418"/>
      <c r="K84" s="418"/>
      <c r="L84" s="418"/>
      <c r="M84" s="418"/>
      <c r="N84" s="418"/>
      <c r="O84" s="418"/>
      <c r="P84" s="418"/>
      <c r="Q84" s="418"/>
      <c r="R84" s="418"/>
      <c r="S84" s="418"/>
      <c r="T84" s="418"/>
      <c r="U84" s="418"/>
      <c r="V84" s="418"/>
      <c r="W84" s="418"/>
      <c r="X84" s="418"/>
      <c r="Y84" s="418"/>
      <c r="Z84" s="418"/>
      <c r="AA84" s="418"/>
      <c r="AB84" s="418"/>
      <c r="AC84" s="418"/>
      <c r="AD84" s="418"/>
      <c r="AE84" s="418"/>
      <c r="AF84" s="418"/>
      <c r="AG84" s="418"/>
      <c r="AH84" s="418"/>
      <c r="AI84" s="418"/>
      <c r="AJ84" s="418"/>
      <c r="AK84" s="418"/>
      <c r="AL84" s="418"/>
      <c r="AM84" s="418"/>
      <c r="AN84" s="418"/>
      <c r="AO84" s="418"/>
      <c r="AP84" s="418"/>
      <c r="AQ84" s="418"/>
      <c r="AR84" s="418"/>
      <c r="AS84" s="418"/>
      <c r="AT84" s="418"/>
      <c r="AU84" s="418"/>
      <c r="AV84" s="418"/>
      <c r="AW84" s="418"/>
      <c r="AX84" s="418"/>
      <c r="AY84" s="418"/>
      <c r="AZ84" s="418"/>
      <c r="BA84" s="418"/>
      <c r="BB84" s="418"/>
      <c r="BC84" s="418"/>
      <c r="BD84" s="547"/>
      <c r="BE84" s="547"/>
      <c r="BF84" s="547"/>
      <c r="BG84" s="547"/>
      <c r="BH84" s="547"/>
      <c r="BI84" s="547"/>
      <c r="BJ84" s="547"/>
      <c r="BK84" s="547"/>
      <c r="BL84" s="547"/>
      <c r="BM84" s="547"/>
      <c r="BN84" s="547"/>
      <c r="BO84" s="547"/>
      <c r="BP84" s="547"/>
      <c r="BQ84" s="547"/>
      <c r="BR84" s="547"/>
      <c r="BS84" s="547"/>
      <c r="BT84" s="548"/>
      <c r="BU84" s="548"/>
      <c r="BV84" s="548"/>
      <c r="BW84" s="548"/>
      <c r="BX84" s="548"/>
      <c r="BY84" s="548"/>
      <c r="BZ84" s="548"/>
      <c r="CA84" s="548"/>
      <c r="CB84" s="548"/>
      <c r="CC84" s="548"/>
      <c r="CD84" s="548"/>
      <c r="CE84" s="551"/>
      <c r="CF84" s="551"/>
      <c r="CG84" s="551"/>
      <c r="CH84" s="551"/>
      <c r="CI84" s="551"/>
      <c r="CJ84" s="551"/>
      <c r="CK84" s="551"/>
      <c r="CL84" s="551"/>
      <c r="CM84" s="551"/>
      <c r="CN84" s="551"/>
      <c r="CO84" s="551"/>
      <c r="CP84" s="551"/>
      <c r="CQ84" s="551"/>
      <c r="CR84" s="551"/>
      <c r="CS84" s="551"/>
      <c r="CT84" s="551"/>
      <c r="CU84" s="551"/>
      <c r="CV84" s="551"/>
      <c r="CW84" s="551"/>
      <c r="CX84" s="551"/>
      <c r="CY84" s="551"/>
      <c r="CZ84" s="551"/>
      <c r="DA84" s="551"/>
    </row>
    <row r="85" spans="1:105" s="5" customFormat="1" ht="15" hidden="1" customHeight="1" x14ac:dyDescent="0.2">
      <c r="A85" s="411" t="s">
        <v>138</v>
      </c>
      <c r="B85" s="411"/>
      <c r="C85" s="411"/>
      <c r="D85" s="411"/>
      <c r="E85" s="411"/>
      <c r="F85" s="411"/>
      <c r="G85" s="411"/>
      <c r="H85" s="418"/>
      <c r="I85" s="418"/>
      <c r="J85" s="418"/>
      <c r="K85" s="418"/>
      <c r="L85" s="418"/>
      <c r="M85" s="418"/>
      <c r="N85" s="418"/>
      <c r="O85" s="418"/>
      <c r="P85" s="418"/>
      <c r="Q85" s="418"/>
      <c r="R85" s="418"/>
      <c r="S85" s="418"/>
      <c r="T85" s="418"/>
      <c r="U85" s="418"/>
      <c r="V85" s="418"/>
      <c r="W85" s="418"/>
      <c r="X85" s="418"/>
      <c r="Y85" s="418"/>
      <c r="Z85" s="418"/>
      <c r="AA85" s="418"/>
      <c r="AB85" s="418"/>
      <c r="AC85" s="418"/>
      <c r="AD85" s="418"/>
      <c r="AE85" s="418"/>
      <c r="AF85" s="418"/>
      <c r="AG85" s="418"/>
      <c r="AH85" s="418"/>
      <c r="AI85" s="418"/>
      <c r="AJ85" s="418"/>
      <c r="AK85" s="418"/>
      <c r="AL85" s="418"/>
      <c r="AM85" s="418"/>
      <c r="AN85" s="418"/>
      <c r="AO85" s="418"/>
      <c r="AP85" s="418"/>
      <c r="AQ85" s="418"/>
      <c r="AR85" s="418"/>
      <c r="AS85" s="418"/>
      <c r="AT85" s="418"/>
      <c r="AU85" s="418"/>
      <c r="AV85" s="418"/>
      <c r="AW85" s="418"/>
      <c r="AX85" s="418"/>
      <c r="AY85" s="418"/>
      <c r="AZ85" s="418"/>
      <c r="BA85" s="418"/>
      <c r="BB85" s="418"/>
      <c r="BC85" s="418"/>
      <c r="BD85" s="547"/>
      <c r="BE85" s="547"/>
      <c r="BF85" s="547"/>
      <c r="BG85" s="547"/>
      <c r="BH85" s="547"/>
      <c r="BI85" s="547"/>
      <c r="BJ85" s="547"/>
      <c r="BK85" s="547"/>
      <c r="BL85" s="547"/>
      <c r="BM85" s="547"/>
      <c r="BN85" s="547"/>
      <c r="BO85" s="547"/>
      <c r="BP85" s="547"/>
      <c r="BQ85" s="547"/>
      <c r="BR85" s="547"/>
      <c r="BS85" s="547"/>
      <c r="BT85" s="548"/>
      <c r="BU85" s="548"/>
      <c r="BV85" s="548"/>
      <c r="BW85" s="548"/>
      <c r="BX85" s="548"/>
      <c r="BY85" s="548"/>
      <c r="BZ85" s="548"/>
      <c r="CA85" s="548"/>
      <c r="CB85" s="548"/>
      <c r="CC85" s="548"/>
      <c r="CD85" s="548"/>
      <c r="CE85" s="551"/>
      <c r="CF85" s="551"/>
      <c r="CG85" s="551"/>
      <c r="CH85" s="551"/>
      <c r="CI85" s="551"/>
      <c r="CJ85" s="551"/>
      <c r="CK85" s="551"/>
      <c r="CL85" s="551"/>
      <c r="CM85" s="551"/>
      <c r="CN85" s="551"/>
      <c r="CO85" s="551"/>
      <c r="CP85" s="551"/>
      <c r="CQ85" s="551"/>
      <c r="CR85" s="551"/>
      <c r="CS85" s="551"/>
      <c r="CT85" s="551"/>
      <c r="CU85" s="551"/>
      <c r="CV85" s="551"/>
      <c r="CW85" s="551"/>
      <c r="CX85" s="551"/>
      <c r="CY85" s="551"/>
      <c r="CZ85" s="551"/>
      <c r="DA85" s="551"/>
    </row>
    <row r="86" spans="1:105" s="5" customFormat="1" ht="15" hidden="1" customHeight="1" x14ac:dyDescent="0.2">
      <c r="A86" s="411" t="s">
        <v>139</v>
      </c>
      <c r="B86" s="411"/>
      <c r="C86" s="411"/>
      <c r="D86" s="411"/>
      <c r="E86" s="411"/>
      <c r="F86" s="411"/>
      <c r="G86" s="411"/>
      <c r="H86" s="418"/>
      <c r="I86" s="418"/>
      <c r="J86" s="418"/>
      <c r="K86" s="418"/>
      <c r="L86" s="418"/>
      <c r="M86" s="418"/>
      <c r="N86" s="418"/>
      <c r="O86" s="418"/>
      <c r="P86" s="418"/>
      <c r="Q86" s="418"/>
      <c r="R86" s="418"/>
      <c r="S86" s="418"/>
      <c r="T86" s="418"/>
      <c r="U86" s="418"/>
      <c r="V86" s="418"/>
      <c r="W86" s="418"/>
      <c r="X86" s="418"/>
      <c r="Y86" s="418"/>
      <c r="Z86" s="418"/>
      <c r="AA86" s="418"/>
      <c r="AB86" s="418"/>
      <c r="AC86" s="418"/>
      <c r="AD86" s="418"/>
      <c r="AE86" s="418"/>
      <c r="AF86" s="418"/>
      <c r="AG86" s="418"/>
      <c r="AH86" s="418"/>
      <c r="AI86" s="418"/>
      <c r="AJ86" s="418"/>
      <c r="AK86" s="418"/>
      <c r="AL86" s="418"/>
      <c r="AM86" s="418"/>
      <c r="AN86" s="418"/>
      <c r="AO86" s="418"/>
      <c r="AP86" s="418"/>
      <c r="AQ86" s="418"/>
      <c r="AR86" s="418"/>
      <c r="AS86" s="418"/>
      <c r="AT86" s="418"/>
      <c r="AU86" s="418"/>
      <c r="AV86" s="418"/>
      <c r="AW86" s="418"/>
      <c r="AX86" s="418"/>
      <c r="AY86" s="418"/>
      <c r="AZ86" s="418"/>
      <c r="BA86" s="418"/>
      <c r="BB86" s="418"/>
      <c r="BC86" s="418"/>
      <c r="BD86" s="547"/>
      <c r="BE86" s="547"/>
      <c r="BF86" s="547"/>
      <c r="BG86" s="547"/>
      <c r="BH86" s="547"/>
      <c r="BI86" s="547"/>
      <c r="BJ86" s="547"/>
      <c r="BK86" s="547"/>
      <c r="BL86" s="547"/>
      <c r="BM86" s="547"/>
      <c r="BN86" s="547"/>
      <c r="BO86" s="547"/>
      <c r="BP86" s="547"/>
      <c r="BQ86" s="547"/>
      <c r="BR86" s="547"/>
      <c r="BS86" s="547"/>
      <c r="BT86" s="548"/>
      <c r="BU86" s="548"/>
      <c r="BV86" s="548"/>
      <c r="BW86" s="548"/>
      <c r="BX86" s="548"/>
      <c r="BY86" s="548"/>
      <c r="BZ86" s="548"/>
      <c r="CA86" s="548"/>
      <c r="CB86" s="548"/>
      <c r="CC86" s="548"/>
      <c r="CD86" s="548"/>
      <c r="CE86" s="551"/>
      <c r="CF86" s="551"/>
      <c r="CG86" s="551"/>
      <c r="CH86" s="551"/>
      <c r="CI86" s="551"/>
      <c r="CJ86" s="551"/>
      <c r="CK86" s="551"/>
      <c r="CL86" s="551"/>
      <c r="CM86" s="551"/>
      <c r="CN86" s="551"/>
      <c r="CO86" s="551"/>
      <c r="CP86" s="551"/>
      <c r="CQ86" s="551"/>
      <c r="CR86" s="551"/>
      <c r="CS86" s="551"/>
      <c r="CT86" s="551"/>
      <c r="CU86" s="551"/>
      <c r="CV86" s="551"/>
      <c r="CW86" s="551"/>
      <c r="CX86" s="551"/>
      <c r="CY86" s="551"/>
      <c r="CZ86" s="551"/>
      <c r="DA86" s="551"/>
    </row>
    <row r="87" spans="1:105" s="5" customFormat="1" ht="15" hidden="1" customHeight="1" x14ac:dyDescent="0.2">
      <c r="A87" s="411" t="s">
        <v>140</v>
      </c>
      <c r="B87" s="411"/>
      <c r="C87" s="411"/>
      <c r="D87" s="411"/>
      <c r="E87" s="411"/>
      <c r="F87" s="411"/>
      <c r="G87" s="411"/>
      <c r="H87" s="418"/>
      <c r="I87" s="418"/>
      <c r="J87" s="418"/>
      <c r="K87" s="418"/>
      <c r="L87" s="418"/>
      <c r="M87" s="418"/>
      <c r="N87" s="418"/>
      <c r="O87" s="418"/>
      <c r="P87" s="418"/>
      <c r="Q87" s="418"/>
      <c r="R87" s="418"/>
      <c r="S87" s="418"/>
      <c r="T87" s="418"/>
      <c r="U87" s="418"/>
      <c r="V87" s="418"/>
      <c r="W87" s="418"/>
      <c r="X87" s="418"/>
      <c r="Y87" s="418"/>
      <c r="Z87" s="418"/>
      <c r="AA87" s="418"/>
      <c r="AB87" s="418"/>
      <c r="AC87" s="418"/>
      <c r="AD87" s="418"/>
      <c r="AE87" s="418"/>
      <c r="AF87" s="418"/>
      <c r="AG87" s="418"/>
      <c r="AH87" s="418"/>
      <c r="AI87" s="418"/>
      <c r="AJ87" s="418"/>
      <c r="AK87" s="418"/>
      <c r="AL87" s="418"/>
      <c r="AM87" s="418"/>
      <c r="AN87" s="418"/>
      <c r="AO87" s="418"/>
      <c r="AP87" s="418"/>
      <c r="AQ87" s="418"/>
      <c r="AR87" s="418"/>
      <c r="AS87" s="418"/>
      <c r="AT87" s="418"/>
      <c r="AU87" s="418"/>
      <c r="AV87" s="418"/>
      <c r="AW87" s="418"/>
      <c r="AX87" s="418"/>
      <c r="AY87" s="418"/>
      <c r="AZ87" s="418"/>
      <c r="BA87" s="418"/>
      <c r="BB87" s="418"/>
      <c r="BC87" s="418"/>
      <c r="BD87" s="547"/>
      <c r="BE87" s="547"/>
      <c r="BF87" s="547"/>
      <c r="BG87" s="547"/>
      <c r="BH87" s="547"/>
      <c r="BI87" s="547"/>
      <c r="BJ87" s="547"/>
      <c r="BK87" s="547"/>
      <c r="BL87" s="547"/>
      <c r="BM87" s="547"/>
      <c r="BN87" s="547"/>
      <c r="BO87" s="547"/>
      <c r="BP87" s="547"/>
      <c r="BQ87" s="547"/>
      <c r="BR87" s="547"/>
      <c r="BS87" s="547"/>
      <c r="BT87" s="548"/>
      <c r="BU87" s="548"/>
      <c r="BV87" s="548"/>
      <c r="BW87" s="548"/>
      <c r="BX87" s="548"/>
      <c r="BY87" s="548"/>
      <c r="BZ87" s="548"/>
      <c r="CA87" s="548"/>
      <c r="CB87" s="548"/>
      <c r="CC87" s="548"/>
      <c r="CD87" s="548"/>
      <c r="CE87" s="551"/>
      <c r="CF87" s="551"/>
      <c r="CG87" s="551"/>
      <c r="CH87" s="551"/>
      <c r="CI87" s="551"/>
      <c r="CJ87" s="551"/>
      <c r="CK87" s="551"/>
      <c r="CL87" s="551"/>
      <c r="CM87" s="551"/>
      <c r="CN87" s="551"/>
      <c r="CO87" s="551"/>
      <c r="CP87" s="551"/>
      <c r="CQ87" s="551"/>
      <c r="CR87" s="551"/>
      <c r="CS87" s="551"/>
      <c r="CT87" s="551"/>
      <c r="CU87" s="551"/>
      <c r="CV87" s="551"/>
      <c r="CW87" s="551"/>
      <c r="CX87" s="551"/>
      <c r="CY87" s="551"/>
      <c r="CZ87" s="551"/>
      <c r="DA87" s="551"/>
    </row>
    <row r="88" spans="1:105" s="5" customFormat="1" ht="15" hidden="1" customHeight="1" x14ac:dyDescent="0.2">
      <c r="A88" s="450" t="s">
        <v>99</v>
      </c>
      <c r="B88" s="450"/>
      <c r="C88" s="450"/>
      <c r="D88" s="450"/>
      <c r="E88" s="450"/>
      <c r="F88" s="450"/>
      <c r="G88" s="450"/>
      <c r="H88" s="435" t="s">
        <v>162</v>
      </c>
      <c r="I88" s="435"/>
      <c r="J88" s="435"/>
      <c r="K88" s="435"/>
      <c r="L88" s="435"/>
      <c r="M88" s="435"/>
      <c r="N88" s="435"/>
      <c r="O88" s="435"/>
      <c r="P88" s="435"/>
      <c r="Q88" s="435"/>
      <c r="R88" s="435"/>
      <c r="S88" s="435"/>
      <c r="T88" s="435"/>
      <c r="U88" s="435"/>
      <c r="V88" s="435"/>
      <c r="W88" s="435"/>
      <c r="X88" s="435"/>
      <c r="Y88" s="435"/>
      <c r="Z88" s="435"/>
      <c r="AA88" s="435"/>
      <c r="AB88" s="435"/>
      <c r="AC88" s="435"/>
      <c r="AD88" s="435"/>
      <c r="AE88" s="435"/>
      <c r="AF88" s="435"/>
      <c r="AG88" s="435"/>
      <c r="AH88" s="435"/>
      <c r="AI88" s="435"/>
      <c r="AJ88" s="435"/>
      <c r="AK88" s="435"/>
      <c r="AL88" s="435"/>
      <c r="AM88" s="435"/>
      <c r="AN88" s="435"/>
      <c r="AO88" s="435"/>
      <c r="AP88" s="435"/>
      <c r="AQ88" s="435"/>
      <c r="AR88" s="435"/>
      <c r="AS88" s="435"/>
      <c r="AT88" s="435"/>
      <c r="AU88" s="435"/>
      <c r="AV88" s="435"/>
      <c r="AW88" s="435"/>
      <c r="AX88" s="435"/>
      <c r="AY88" s="435"/>
      <c r="AZ88" s="435"/>
      <c r="BA88" s="435"/>
      <c r="BB88" s="435"/>
      <c r="BC88" s="435"/>
      <c r="BD88" s="549"/>
      <c r="BE88" s="549"/>
      <c r="BF88" s="549"/>
      <c r="BG88" s="549"/>
      <c r="BH88" s="549"/>
      <c r="BI88" s="549"/>
      <c r="BJ88" s="549"/>
      <c r="BK88" s="549"/>
      <c r="BL88" s="549"/>
      <c r="BM88" s="549"/>
      <c r="BN88" s="549"/>
      <c r="BO88" s="549"/>
      <c r="BP88" s="549"/>
      <c r="BQ88" s="549"/>
      <c r="BR88" s="549"/>
      <c r="BS88" s="549"/>
      <c r="BT88" s="546"/>
      <c r="BU88" s="546"/>
      <c r="BV88" s="546"/>
      <c r="BW88" s="546"/>
      <c r="BX88" s="546"/>
      <c r="BY88" s="546"/>
      <c r="BZ88" s="546"/>
      <c r="CA88" s="546"/>
      <c r="CB88" s="546"/>
      <c r="CC88" s="546"/>
      <c r="CD88" s="546"/>
      <c r="CE88" s="589">
        <f>SUM(CE89:DA91)</f>
        <v>37500</v>
      </c>
      <c r="CF88" s="589"/>
      <c r="CG88" s="589"/>
      <c r="CH88" s="589"/>
      <c r="CI88" s="589"/>
      <c r="CJ88" s="589"/>
      <c r="CK88" s="589"/>
      <c r="CL88" s="589"/>
      <c r="CM88" s="589"/>
      <c r="CN88" s="589"/>
      <c r="CO88" s="589"/>
      <c r="CP88" s="589"/>
      <c r="CQ88" s="589"/>
      <c r="CR88" s="589"/>
      <c r="CS88" s="589"/>
      <c r="CT88" s="589"/>
      <c r="CU88" s="589"/>
      <c r="CV88" s="589"/>
      <c r="CW88" s="589"/>
      <c r="CX88" s="589"/>
      <c r="CY88" s="589"/>
      <c r="CZ88" s="589"/>
      <c r="DA88" s="589"/>
    </row>
    <row r="89" spans="1:105" s="5" customFormat="1" ht="15" hidden="1" customHeight="1" x14ac:dyDescent="0.2">
      <c r="A89" s="411" t="s">
        <v>148</v>
      </c>
      <c r="B89" s="411"/>
      <c r="C89" s="411"/>
      <c r="D89" s="411"/>
      <c r="E89" s="411"/>
      <c r="F89" s="411"/>
      <c r="G89" s="411"/>
      <c r="H89" s="418" t="s">
        <v>759</v>
      </c>
      <c r="I89" s="418"/>
      <c r="J89" s="418"/>
      <c r="K89" s="418"/>
      <c r="L89" s="418"/>
      <c r="M89" s="418"/>
      <c r="N89" s="418"/>
      <c r="O89" s="418"/>
      <c r="P89" s="418"/>
      <c r="Q89" s="418"/>
      <c r="R89" s="418"/>
      <c r="S89" s="418"/>
      <c r="T89" s="418"/>
      <c r="U89" s="418"/>
      <c r="V89" s="418"/>
      <c r="W89" s="418"/>
      <c r="X89" s="418"/>
      <c r="Y89" s="418"/>
      <c r="Z89" s="418"/>
      <c r="AA89" s="418"/>
      <c r="AB89" s="418"/>
      <c r="AC89" s="418"/>
      <c r="AD89" s="418"/>
      <c r="AE89" s="418"/>
      <c r="AF89" s="418"/>
      <c r="AG89" s="418"/>
      <c r="AH89" s="418"/>
      <c r="AI89" s="418"/>
      <c r="AJ89" s="418"/>
      <c r="AK89" s="418"/>
      <c r="AL89" s="418"/>
      <c r="AM89" s="418"/>
      <c r="AN89" s="418"/>
      <c r="AO89" s="418"/>
      <c r="AP89" s="418"/>
      <c r="AQ89" s="418"/>
      <c r="AR89" s="418"/>
      <c r="AS89" s="418"/>
      <c r="AT89" s="418"/>
      <c r="AU89" s="418"/>
      <c r="AV89" s="418"/>
      <c r="AW89" s="418"/>
      <c r="AX89" s="418"/>
      <c r="AY89" s="418"/>
      <c r="AZ89" s="418"/>
      <c r="BA89" s="418"/>
      <c r="BB89" s="418"/>
      <c r="BC89" s="418"/>
      <c r="BD89" s="679">
        <v>10000</v>
      </c>
      <c r="BE89" s="679"/>
      <c r="BF89" s="679"/>
      <c r="BG89" s="679"/>
      <c r="BH89" s="679"/>
      <c r="BI89" s="679"/>
      <c r="BJ89" s="679"/>
      <c r="BK89" s="679"/>
      <c r="BL89" s="679"/>
      <c r="BM89" s="679"/>
      <c r="BN89" s="679"/>
      <c r="BO89" s="679"/>
      <c r="BP89" s="679"/>
      <c r="BQ89" s="679"/>
      <c r="BR89" s="679"/>
      <c r="BS89" s="679"/>
      <c r="BT89" s="680">
        <v>0.15</v>
      </c>
      <c r="BU89" s="680"/>
      <c r="BV89" s="680"/>
      <c r="BW89" s="680"/>
      <c r="BX89" s="680"/>
      <c r="BY89" s="680"/>
      <c r="BZ89" s="680"/>
      <c r="CA89" s="680"/>
      <c r="CB89" s="680"/>
      <c r="CC89" s="680"/>
      <c r="CD89" s="680"/>
      <c r="CE89" s="551">
        <v>1500</v>
      </c>
      <c r="CF89" s="551"/>
      <c r="CG89" s="551"/>
      <c r="CH89" s="551"/>
      <c r="CI89" s="551"/>
      <c r="CJ89" s="551"/>
      <c r="CK89" s="551"/>
      <c r="CL89" s="551"/>
      <c r="CM89" s="551"/>
      <c r="CN89" s="551"/>
      <c r="CO89" s="551"/>
      <c r="CP89" s="551"/>
      <c r="CQ89" s="551"/>
      <c r="CR89" s="551"/>
      <c r="CS89" s="551"/>
      <c r="CT89" s="551"/>
      <c r="CU89" s="551"/>
      <c r="CV89" s="551"/>
      <c r="CW89" s="551"/>
      <c r="CX89" s="551"/>
      <c r="CY89" s="551"/>
      <c r="CZ89" s="551"/>
      <c r="DA89" s="551"/>
    </row>
    <row r="90" spans="1:105" s="15" customFormat="1" ht="23.25" hidden="1" customHeight="1" x14ac:dyDescent="0.2">
      <c r="A90" s="411" t="s">
        <v>149</v>
      </c>
      <c r="B90" s="411"/>
      <c r="C90" s="411"/>
      <c r="D90" s="411"/>
      <c r="E90" s="411"/>
      <c r="F90" s="411"/>
      <c r="G90" s="411"/>
      <c r="H90" s="418" t="s">
        <v>760</v>
      </c>
      <c r="I90" s="418"/>
      <c r="J90" s="418"/>
      <c r="K90" s="418"/>
      <c r="L90" s="418"/>
      <c r="M90" s="418"/>
      <c r="N90" s="418"/>
      <c r="O90" s="418"/>
      <c r="P90" s="418"/>
      <c r="Q90" s="418"/>
      <c r="R90" s="418"/>
      <c r="S90" s="418"/>
      <c r="T90" s="418"/>
      <c r="U90" s="418"/>
      <c r="V90" s="418"/>
      <c r="W90" s="418"/>
      <c r="X90" s="418"/>
      <c r="Y90" s="418"/>
      <c r="Z90" s="418"/>
      <c r="AA90" s="418"/>
      <c r="AB90" s="418"/>
      <c r="AC90" s="418"/>
      <c r="AD90" s="418"/>
      <c r="AE90" s="418"/>
      <c r="AF90" s="418"/>
      <c r="AG90" s="418"/>
      <c r="AH90" s="418"/>
      <c r="AI90" s="418"/>
      <c r="AJ90" s="418"/>
      <c r="AK90" s="418"/>
      <c r="AL90" s="418"/>
      <c r="AM90" s="418"/>
      <c r="AN90" s="418"/>
      <c r="AO90" s="418"/>
      <c r="AP90" s="418"/>
      <c r="AQ90" s="418"/>
      <c r="AR90" s="418"/>
      <c r="AS90" s="418"/>
      <c r="AT90" s="418"/>
      <c r="AU90" s="418"/>
      <c r="AV90" s="418"/>
      <c r="AW90" s="418"/>
      <c r="AX90" s="418"/>
      <c r="AY90" s="418"/>
      <c r="AZ90" s="418"/>
      <c r="BA90" s="418"/>
      <c r="BB90" s="418"/>
      <c r="BC90" s="418"/>
      <c r="BD90" s="679">
        <v>1000</v>
      </c>
      <c r="BE90" s="679"/>
      <c r="BF90" s="679"/>
      <c r="BG90" s="679"/>
      <c r="BH90" s="679"/>
      <c r="BI90" s="679"/>
      <c r="BJ90" s="679"/>
      <c r="BK90" s="679"/>
      <c r="BL90" s="679"/>
      <c r="BM90" s="679"/>
      <c r="BN90" s="679"/>
      <c r="BO90" s="679"/>
      <c r="BP90" s="679"/>
      <c r="BQ90" s="679"/>
      <c r="BR90" s="679"/>
      <c r="BS90" s="679"/>
      <c r="BT90" s="680">
        <v>0.01</v>
      </c>
      <c r="BU90" s="680"/>
      <c r="BV90" s="680"/>
      <c r="BW90" s="680"/>
      <c r="BX90" s="680"/>
      <c r="BY90" s="680"/>
      <c r="BZ90" s="680"/>
      <c r="CA90" s="680"/>
      <c r="CB90" s="680"/>
      <c r="CC90" s="680"/>
      <c r="CD90" s="680"/>
      <c r="CE90" s="551">
        <v>1000</v>
      </c>
      <c r="CF90" s="551"/>
      <c r="CG90" s="551"/>
      <c r="CH90" s="551"/>
      <c r="CI90" s="551"/>
      <c r="CJ90" s="551"/>
      <c r="CK90" s="551"/>
      <c r="CL90" s="551"/>
      <c r="CM90" s="551"/>
      <c r="CN90" s="551"/>
      <c r="CO90" s="551"/>
      <c r="CP90" s="551"/>
      <c r="CQ90" s="551"/>
      <c r="CR90" s="551"/>
      <c r="CS90" s="551"/>
      <c r="CT90" s="551"/>
      <c r="CU90" s="551"/>
      <c r="CV90" s="551"/>
      <c r="CW90" s="551"/>
      <c r="CX90" s="551"/>
      <c r="CY90" s="551"/>
      <c r="CZ90" s="551"/>
      <c r="DA90" s="551"/>
    </row>
    <row r="91" spans="1:105" s="15" customFormat="1" ht="19.5" hidden="1" customHeight="1" x14ac:dyDescent="0.2">
      <c r="A91" s="411" t="s">
        <v>150</v>
      </c>
      <c r="B91" s="411"/>
      <c r="C91" s="411"/>
      <c r="D91" s="411"/>
      <c r="E91" s="411"/>
      <c r="F91" s="411"/>
      <c r="G91" s="411"/>
      <c r="H91" s="418" t="s">
        <v>801</v>
      </c>
      <c r="I91" s="418"/>
      <c r="J91" s="418"/>
      <c r="K91" s="418"/>
      <c r="L91" s="418"/>
      <c r="M91" s="418"/>
      <c r="N91" s="418"/>
      <c r="O91" s="418"/>
      <c r="P91" s="418"/>
      <c r="Q91" s="418"/>
      <c r="R91" s="418"/>
      <c r="S91" s="418"/>
      <c r="T91" s="418"/>
      <c r="U91" s="418"/>
      <c r="V91" s="418"/>
      <c r="W91" s="418"/>
      <c r="X91" s="418"/>
      <c r="Y91" s="418"/>
      <c r="Z91" s="418"/>
      <c r="AA91" s="418"/>
      <c r="AB91" s="418"/>
      <c r="AC91" s="418"/>
      <c r="AD91" s="418"/>
      <c r="AE91" s="418"/>
      <c r="AF91" s="418"/>
      <c r="AG91" s="418"/>
      <c r="AH91" s="418"/>
      <c r="AI91" s="418"/>
      <c r="AJ91" s="418"/>
      <c r="AK91" s="418"/>
      <c r="AL91" s="418"/>
      <c r="AM91" s="418"/>
      <c r="AN91" s="418"/>
      <c r="AO91" s="418"/>
      <c r="AP91" s="418"/>
      <c r="AQ91" s="418"/>
      <c r="AR91" s="418"/>
      <c r="AS91" s="418"/>
      <c r="AT91" s="418"/>
      <c r="AU91" s="418"/>
      <c r="AV91" s="418"/>
      <c r="AW91" s="418"/>
      <c r="AX91" s="418"/>
      <c r="AY91" s="418"/>
      <c r="AZ91" s="418"/>
      <c r="BA91" s="418"/>
      <c r="BB91" s="418"/>
      <c r="BC91" s="418"/>
      <c r="BD91" s="679">
        <v>3500</v>
      </c>
      <c r="BE91" s="679"/>
      <c r="BF91" s="679"/>
      <c r="BG91" s="679"/>
      <c r="BH91" s="679"/>
      <c r="BI91" s="679"/>
      <c r="BJ91" s="679"/>
      <c r="BK91" s="679"/>
      <c r="BL91" s="679"/>
      <c r="BM91" s="679"/>
      <c r="BN91" s="679"/>
      <c r="BO91" s="679"/>
      <c r="BP91" s="679"/>
      <c r="BQ91" s="679"/>
      <c r="BR91" s="679"/>
      <c r="BS91" s="679"/>
      <c r="BT91" s="680">
        <v>0.1</v>
      </c>
      <c r="BU91" s="680"/>
      <c r="BV91" s="680"/>
      <c r="BW91" s="680"/>
      <c r="BX91" s="680"/>
      <c r="BY91" s="680"/>
      <c r="BZ91" s="680"/>
      <c r="CA91" s="680"/>
      <c r="CB91" s="680"/>
      <c r="CC91" s="680"/>
      <c r="CD91" s="680"/>
      <c r="CE91" s="551">
        <v>35000</v>
      </c>
      <c r="CF91" s="551"/>
      <c r="CG91" s="551"/>
      <c r="CH91" s="551"/>
      <c r="CI91" s="551"/>
      <c r="CJ91" s="551"/>
      <c r="CK91" s="551"/>
      <c r="CL91" s="551"/>
      <c r="CM91" s="551"/>
      <c r="CN91" s="551"/>
      <c r="CO91" s="551"/>
      <c r="CP91" s="551"/>
      <c r="CQ91" s="551"/>
      <c r="CR91" s="551"/>
      <c r="CS91" s="551"/>
      <c r="CT91" s="551"/>
      <c r="CU91" s="551"/>
      <c r="CV91" s="551"/>
      <c r="CW91" s="551"/>
      <c r="CX91" s="551"/>
      <c r="CY91" s="551"/>
      <c r="CZ91" s="551"/>
      <c r="DA91" s="551"/>
    </row>
    <row r="92" spans="1:105" s="5" customFormat="1" ht="21.75" hidden="1" customHeight="1" x14ac:dyDescent="0.2">
      <c r="A92" s="411"/>
      <c r="B92" s="411"/>
      <c r="C92" s="411"/>
      <c r="D92" s="411"/>
      <c r="E92" s="411"/>
      <c r="F92" s="411"/>
      <c r="G92" s="411"/>
      <c r="H92" s="473" t="s">
        <v>7</v>
      </c>
      <c r="I92" s="473"/>
      <c r="J92" s="473"/>
      <c r="K92" s="473"/>
      <c r="L92" s="473"/>
      <c r="M92" s="473"/>
      <c r="N92" s="473"/>
      <c r="O92" s="473"/>
      <c r="P92" s="473"/>
      <c r="Q92" s="473"/>
      <c r="R92" s="473"/>
      <c r="S92" s="473"/>
      <c r="T92" s="473"/>
      <c r="U92" s="473"/>
      <c r="V92" s="473"/>
      <c r="W92" s="473"/>
      <c r="X92" s="473"/>
      <c r="Y92" s="473"/>
      <c r="Z92" s="473"/>
      <c r="AA92" s="473"/>
      <c r="AB92" s="473"/>
      <c r="AC92" s="473"/>
      <c r="AD92" s="473"/>
      <c r="AE92" s="473"/>
      <c r="AF92" s="473"/>
      <c r="AG92" s="473"/>
      <c r="AH92" s="473"/>
      <c r="AI92" s="473"/>
      <c r="AJ92" s="473"/>
      <c r="AK92" s="473"/>
      <c r="AL92" s="473"/>
      <c r="AM92" s="473"/>
      <c r="AN92" s="473"/>
      <c r="AO92" s="473"/>
      <c r="AP92" s="473"/>
      <c r="AQ92" s="473"/>
      <c r="AR92" s="473"/>
      <c r="AS92" s="473"/>
      <c r="AT92" s="473"/>
      <c r="AU92" s="473"/>
      <c r="AV92" s="473"/>
      <c r="AW92" s="473"/>
      <c r="AX92" s="473"/>
      <c r="AY92" s="473"/>
      <c r="AZ92" s="473"/>
      <c r="BA92" s="473"/>
      <c r="BB92" s="473"/>
      <c r="BC92" s="474"/>
      <c r="BD92" s="404"/>
      <c r="BE92" s="404"/>
      <c r="BF92" s="404"/>
      <c r="BG92" s="404"/>
      <c r="BH92" s="404"/>
      <c r="BI92" s="404"/>
      <c r="BJ92" s="404"/>
      <c r="BK92" s="404"/>
      <c r="BL92" s="404"/>
      <c r="BM92" s="404"/>
      <c r="BN92" s="404"/>
      <c r="BO92" s="404"/>
      <c r="BP92" s="404"/>
      <c r="BQ92" s="404"/>
      <c r="BR92" s="404"/>
      <c r="BS92" s="404"/>
      <c r="BT92" s="404" t="s">
        <v>8</v>
      </c>
      <c r="BU92" s="404"/>
      <c r="BV92" s="404"/>
      <c r="BW92" s="404"/>
      <c r="BX92" s="404"/>
      <c r="BY92" s="404"/>
      <c r="BZ92" s="404"/>
      <c r="CA92" s="404"/>
      <c r="CB92" s="404"/>
      <c r="CC92" s="404"/>
      <c r="CD92" s="404"/>
      <c r="CE92" s="589">
        <f>CE88</f>
        <v>37500</v>
      </c>
      <c r="CF92" s="589"/>
      <c r="CG92" s="589"/>
      <c r="CH92" s="589"/>
      <c r="CI92" s="589"/>
      <c r="CJ92" s="589"/>
      <c r="CK92" s="589"/>
      <c r="CL92" s="589"/>
      <c r="CM92" s="589"/>
      <c r="CN92" s="589"/>
      <c r="CO92" s="589"/>
      <c r="CP92" s="589"/>
      <c r="CQ92" s="589"/>
      <c r="CR92" s="589"/>
      <c r="CS92" s="589"/>
      <c r="CT92" s="589"/>
      <c r="CU92" s="589"/>
      <c r="CV92" s="589"/>
      <c r="CW92" s="589"/>
      <c r="CX92" s="589"/>
      <c r="CY92" s="589"/>
      <c r="CZ92" s="589"/>
      <c r="DA92" s="589"/>
    </row>
    <row r="93" spans="1:105" s="5" customFormat="1" ht="2.25" hidden="1" customHeight="1" x14ac:dyDescent="0.25">
      <c r="A93" s="2"/>
      <c r="B93" s="2"/>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c r="BP93" s="2"/>
      <c r="BQ93" s="2"/>
      <c r="BR93" s="2"/>
      <c r="BS93" s="2"/>
      <c r="BT93" s="2"/>
      <c r="BU93" s="2"/>
      <c r="BV93" s="2"/>
      <c r="BW93" s="2"/>
      <c r="BX93" s="2"/>
      <c r="BY93" s="2"/>
      <c r="BZ93" s="2"/>
      <c r="CA93" s="2"/>
      <c r="CB93" s="2"/>
      <c r="CC93" s="2"/>
      <c r="CD93" s="2"/>
      <c r="CE93" s="2"/>
      <c r="CF93" s="2"/>
      <c r="CG93" s="2"/>
      <c r="CH93" s="2"/>
      <c r="CI93" s="2"/>
      <c r="CJ93" s="2"/>
      <c r="CK93" s="2"/>
      <c r="CL93" s="2"/>
      <c r="CM93" s="2"/>
      <c r="CN93" s="2"/>
      <c r="CO93" s="2"/>
      <c r="CP93" s="2"/>
      <c r="CQ93" s="2"/>
      <c r="CR93" s="2"/>
      <c r="CS93" s="2"/>
      <c r="CT93" s="2"/>
      <c r="CU93" s="2"/>
      <c r="CV93" s="2"/>
      <c r="CW93" s="2"/>
      <c r="CX93" s="2"/>
      <c r="CY93" s="2"/>
      <c r="CZ93" s="2"/>
      <c r="DA93" s="2"/>
    </row>
    <row r="94" spans="1:105" s="5" customFormat="1" ht="15" hidden="1" customHeight="1" x14ac:dyDescent="0.2">
      <c r="A94" s="465" t="s">
        <v>55</v>
      </c>
      <c r="B94" s="465"/>
      <c r="C94" s="465"/>
      <c r="D94" s="465"/>
      <c r="E94" s="465"/>
      <c r="F94" s="465"/>
      <c r="G94" s="465"/>
      <c r="H94" s="465"/>
      <c r="I94" s="465"/>
      <c r="J94" s="465"/>
      <c r="K94" s="465"/>
      <c r="L94" s="465"/>
      <c r="M94" s="465"/>
      <c r="N94" s="465"/>
      <c r="O94" s="465"/>
      <c r="P94" s="465"/>
      <c r="Q94" s="465"/>
      <c r="R94" s="465"/>
      <c r="S94" s="465"/>
      <c r="T94" s="465"/>
      <c r="U94" s="465"/>
      <c r="V94" s="465"/>
      <c r="W94" s="465"/>
      <c r="X94" s="465"/>
      <c r="Y94" s="465"/>
      <c r="Z94" s="465"/>
      <c r="AA94" s="465"/>
      <c r="AB94" s="465"/>
      <c r="AC94" s="465"/>
      <c r="AD94" s="465"/>
      <c r="AE94" s="465"/>
      <c r="AF94" s="465"/>
      <c r="AG94" s="465"/>
      <c r="AH94" s="465"/>
      <c r="AI94" s="465"/>
      <c r="AJ94" s="465"/>
      <c r="AK94" s="465"/>
      <c r="AL94" s="465"/>
      <c r="AM94" s="465"/>
      <c r="AN94" s="465"/>
      <c r="AO94" s="465"/>
      <c r="AP94" s="465"/>
      <c r="AQ94" s="465"/>
      <c r="AR94" s="465"/>
      <c r="AS94" s="465"/>
      <c r="AT94" s="465"/>
      <c r="AU94" s="465"/>
      <c r="AV94" s="465"/>
      <c r="AW94" s="465"/>
      <c r="AX94" s="465"/>
      <c r="AY94" s="465"/>
      <c r="AZ94" s="465"/>
      <c r="BA94" s="465"/>
      <c r="BB94" s="465"/>
      <c r="BC94" s="465"/>
      <c r="BD94" s="465"/>
      <c r="BE94" s="465"/>
      <c r="BF94" s="465"/>
      <c r="BG94" s="465"/>
      <c r="BH94" s="465"/>
      <c r="BI94" s="465"/>
      <c r="BJ94" s="465"/>
      <c r="BK94" s="465"/>
      <c r="BL94" s="465"/>
      <c r="BM94" s="465"/>
      <c r="BN94" s="465"/>
      <c r="BO94" s="465"/>
      <c r="BP94" s="465"/>
      <c r="BQ94" s="465"/>
      <c r="BR94" s="465"/>
      <c r="BS94" s="465"/>
      <c r="BT94" s="465"/>
      <c r="BU94" s="465"/>
      <c r="BV94" s="465"/>
      <c r="BW94" s="465"/>
      <c r="BX94" s="465"/>
      <c r="BY94" s="465"/>
      <c r="BZ94" s="465"/>
      <c r="CA94" s="465"/>
      <c r="CB94" s="465"/>
      <c r="CC94" s="465"/>
      <c r="CD94" s="465"/>
      <c r="CE94" s="465"/>
      <c r="CF94" s="465"/>
      <c r="CG94" s="465"/>
      <c r="CH94" s="465"/>
      <c r="CI94" s="465"/>
      <c r="CJ94" s="465"/>
      <c r="CK94" s="465"/>
      <c r="CL94" s="465"/>
      <c r="CM94" s="465"/>
      <c r="CN94" s="465"/>
      <c r="CO94" s="465"/>
      <c r="CP94" s="465"/>
      <c r="CQ94" s="465"/>
      <c r="CR94" s="465"/>
      <c r="CS94" s="465"/>
      <c r="CT94" s="465"/>
      <c r="CU94" s="465"/>
      <c r="CV94" s="465"/>
      <c r="CW94" s="465"/>
      <c r="CX94" s="465"/>
      <c r="CY94" s="465"/>
      <c r="CZ94" s="465"/>
      <c r="DA94" s="465"/>
    </row>
    <row r="95" spans="1:105" s="5" customFormat="1" ht="11.25" hidden="1" customHeight="1" x14ac:dyDescent="0.25">
      <c r="A95" s="2"/>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c r="BY95" s="2"/>
      <c r="BZ95" s="2"/>
      <c r="CA95" s="2"/>
      <c r="CB95" s="2"/>
      <c r="CC95" s="2"/>
      <c r="CD95" s="2"/>
      <c r="CE95" s="2"/>
      <c r="CF95" s="2"/>
      <c r="CG95" s="2"/>
      <c r="CH95" s="2"/>
      <c r="CI95" s="2"/>
      <c r="CJ95" s="2"/>
      <c r="CK95" s="2"/>
      <c r="CL95" s="2"/>
      <c r="CM95" s="2"/>
      <c r="CN95" s="2"/>
      <c r="CO95" s="2"/>
      <c r="CP95" s="2"/>
      <c r="CQ95" s="2"/>
      <c r="CR95" s="2"/>
      <c r="CS95" s="2"/>
      <c r="CT95" s="2"/>
      <c r="CU95" s="2"/>
      <c r="CV95" s="2"/>
      <c r="CW95" s="2"/>
      <c r="CX95" s="2"/>
      <c r="CY95" s="2"/>
      <c r="CZ95" s="2"/>
      <c r="DA95" s="2"/>
    </row>
    <row r="96" spans="1:105" s="5" customFormat="1" ht="15" hidden="1" customHeight="1" x14ac:dyDescent="0.2">
      <c r="A96" s="6" t="s">
        <v>11</v>
      </c>
      <c r="B96" s="6"/>
      <c r="C96" s="6"/>
      <c r="D96" s="6"/>
      <c r="E96" s="6"/>
      <c r="F96" s="6"/>
      <c r="G96" s="6"/>
      <c r="H96" s="6"/>
      <c r="I96" s="6"/>
      <c r="J96" s="6"/>
      <c r="K96" s="6"/>
      <c r="L96" s="6"/>
      <c r="M96" s="6"/>
      <c r="N96" s="6"/>
      <c r="O96" s="6"/>
      <c r="P96" s="6"/>
      <c r="Q96" s="6"/>
      <c r="R96" s="6"/>
      <c r="S96" s="6"/>
      <c r="T96" s="6"/>
      <c r="U96" s="6"/>
      <c r="V96" s="6"/>
      <c r="W96" s="6"/>
      <c r="X96" s="442"/>
      <c r="Y96" s="442"/>
      <c r="Z96" s="442"/>
      <c r="AA96" s="442"/>
      <c r="AB96" s="442"/>
      <c r="AC96" s="442"/>
      <c r="AD96" s="442"/>
      <c r="AE96" s="442"/>
      <c r="AF96" s="442"/>
      <c r="AG96" s="442"/>
      <c r="AH96" s="442"/>
      <c r="AI96" s="442"/>
      <c r="AJ96" s="442"/>
      <c r="AK96" s="442"/>
      <c r="AL96" s="442"/>
      <c r="AM96" s="442"/>
      <c r="AN96" s="442"/>
      <c r="AO96" s="442"/>
      <c r="AP96" s="442"/>
      <c r="AQ96" s="442"/>
      <c r="AR96" s="442"/>
      <c r="AS96" s="442"/>
      <c r="AT96" s="442"/>
      <c r="AU96" s="442"/>
      <c r="AV96" s="442"/>
      <c r="AW96" s="442"/>
      <c r="AX96" s="442"/>
      <c r="AY96" s="442"/>
      <c r="AZ96" s="442"/>
      <c r="BA96" s="442"/>
      <c r="BB96" s="442"/>
      <c r="BC96" s="442"/>
      <c r="BD96" s="442"/>
      <c r="BE96" s="442"/>
      <c r="BF96" s="442"/>
      <c r="BG96" s="442"/>
      <c r="BH96" s="442"/>
      <c r="BI96" s="442"/>
      <c r="BJ96" s="442"/>
      <c r="BK96" s="442"/>
      <c r="BL96" s="442"/>
      <c r="BM96" s="442"/>
      <c r="BN96" s="442"/>
      <c r="BO96" s="442"/>
      <c r="BP96" s="442"/>
      <c r="BQ96" s="442"/>
      <c r="BR96" s="442"/>
      <c r="BS96" s="442"/>
      <c r="BT96" s="442"/>
      <c r="BU96" s="442"/>
      <c r="BV96" s="442"/>
      <c r="BW96" s="442"/>
      <c r="BX96" s="442"/>
      <c r="BY96" s="442"/>
      <c r="BZ96" s="442"/>
      <c r="CA96" s="442"/>
      <c r="CB96" s="442"/>
      <c r="CC96" s="442"/>
      <c r="CD96" s="442"/>
      <c r="CE96" s="442"/>
      <c r="CF96" s="442"/>
      <c r="CG96" s="442"/>
      <c r="CH96" s="442"/>
      <c r="CI96" s="442"/>
      <c r="CJ96" s="442"/>
      <c r="CK96" s="442"/>
      <c r="CL96" s="442"/>
      <c r="CM96" s="442"/>
      <c r="CN96" s="442"/>
      <c r="CO96" s="442"/>
      <c r="CP96" s="442"/>
      <c r="CQ96" s="442"/>
      <c r="CR96" s="442"/>
      <c r="CS96" s="442"/>
      <c r="CT96" s="442"/>
      <c r="CU96" s="442"/>
      <c r="CV96" s="442"/>
      <c r="CW96" s="442"/>
      <c r="CX96" s="442"/>
      <c r="CY96" s="442"/>
      <c r="CZ96" s="442"/>
      <c r="DA96" s="442"/>
    </row>
    <row r="97" spans="1:105" s="5" customFormat="1" ht="6.75" hidden="1" customHeight="1" x14ac:dyDescent="0.2">
      <c r="A97" s="6"/>
      <c r="B97" s="6"/>
      <c r="C97" s="6"/>
      <c r="D97" s="6"/>
      <c r="E97" s="6"/>
      <c r="F97" s="6"/>
      <c r="G97" s="6"/>
      <c r="H97" s="6"/>
      <c r="I97" s="6"/>
      <c r="J97" s="6"/>
      <c r="K97" s="6"/>
      <c r="L97" s="6"/>
      <c r="M97" s="6"/>
      <c r="N97" s="6"/>
      <c r="O97" s="6"/>
      <c r="P97" s="6"/>
      <c r="Q97" s="6"/>
      <c r="R97" s="6"/>
      <c r="S97" s="6"/>
      <c r="T97" s="6"/>
      <c r="U97" s="6"/>
      <c r="V97" s="6"/>
      <c r="W97" s="6"/>
      <c r="X97" s="11"/>
      <c r="Y97" s="11"/>
      <c r="Z97" s="11"/>
      <c r="AA97" s="11"/>
      <c r="AB97" s="11"/>
      <c r="AC97" s="11"/>
      <c r="AD97" s="11"/>
      <c r="AE97" s="11"/>
      <c r="AF97" s="11"/>
      <c r="AG97" s="11"/>
      <c r="AH97" s="11"/>
      <c r="AI97" s="11"/>
      <c r="AJ97" s="11"/>
      <c r="AK97" s="11"/>
      <c r="AL97" s="11"/>
      <c r="AM97" s="11"/>
      <c r="AN97" s="11"/>
      <c r="AO97" s="11"/>
      <c r="AP97" s="11"/>
      <c r="AQ97" s="11"/>
      <c r="AR97" s="11"/>
      <c r="AS97" s="11"/>
      <c r="AT97" s="11"/>
      <c r="AU97" s="11"/>
      <c r="AV97" s="11"/>
      <c r="AW97" s="11"/>
      <c r="AX97" s="11"/>
      <c r="AY97" s="11"/>
      <c r="AZ97" s="11"/>
      <c r="BA97" s="11"/>
      <c r="BB97" s="11"/>
      <c r="BC97" s="11"/>
      <c r="BD97" s="11"/>
      <c r="BE97" s="11"/>
      <c r="BF97" s="11"/>
      <c r="BG97" s="11"/>
      <c r="BH97" s="11"/>
      <c r="BI97" s="11"/>
      <c r="BJ97" s="11"/>
      <c r="BK97" s="11"/>
      <c r="BL97" s="11"/>
      <c r="BM97" s="11"/>
      <c r="BN97" s="11"/>
      <c r="BO97" s="11"/>
      <c r="BP97" s="11"/>
      <c r="BQ97" s="11"/>
      <c r="BR97" s="11"/>
      <c r="BS97" s="11"/>
      <c r="BT97" s="11"/>
      <c r="BU97" s="11"/>
      <c r="BV97" s="11"/>
      <c r="BW97" s="11"/>
      <c r="BX97" s="11"/>
      <c r="BY97" s="11"/>
      <c r="BZ97" s="11"/>
      <c r="CA97" s="11"/>
      <c r="CB97" s="11"/>
      <c r="CC97" s="11"/>
      <c r="CD97" s="11"/>
      <c r="CE97" s="11"/>
      <c r="CF97" s="11"/>
      <c r="CG97" s="11"/>
      <c r="CH97" s="11"/>
      <c r="CI97" s="11"/>
      <c r="CJ97" s="11"/>
      <c r="CK97" s="11"/>
      <c r="CL97" s="11"/>
      <c r="CM97" s="11"/>
      <c r="CN97" s="11"/>
      <c r="CO97" s="11"/>
      <c r="CP97" s="11"/>
      <c r="CQ97" s="11"/>
      <c r="CR97" s="11"/>
      <c r="CS97" s="11"/>
      <c r="CT97" s="11"/>
      <c r="CU97" s="11"/>
      <c r="CV97" s="11"/>
      <c r="CW97" s="11"/>
      <c r="CX97" s="11"/>
      <c r="CY97" s="11"/>
      <c r="CZ97" s="11"/>
      <c r="DA97" s="11"/>
    </row>
    <row r="98" spans="1:105" ht="12" hidden="1" customHeight="1" x14ac:dyDescent="0.25">
      <c r="A98" s="443" t="s">
        <v>10</v>
      </c>
      <c r="B98" s="443"/>
      <c r="C98" s="443"/>
      <c r="D98" s="443"/>
      <c r="E98" s="443"/>
      <c r="F98" s="443"/>
      <c r="G98" s="443"/>
      <c r="H98" s="443"/>
      <c r="I98" s="443"/>
      <c r="J98" s="443"/>
      <c r="K98" s="443"/>
      <c r="L98" s="443"/>
      <c r="M98" s="443"/>
      <c r="N98" s="443"/>
      <c r="O98" s="443"/>
      <c r="P98" s="443"/>
      <c r="Q98" s="443"/>
      <c r="R98" s="443"/>
      <c r="S98" s="443"/>
      <c r="T98" s="443"/>
      <c r="U98" s="443"/>
      <c r="V98" s="443"/>
      <c r="W98" s="443"/>
      <c r="X98" s="443"/>
      <c r="Y98" s="443"/>
      <c r="Z98" s="443"/>
      <c r="AA98" s="443"/>
      <c r="AB98" s="443"/>
      <c r="AC98" s="443"/>
      <c r="AD98" s="443"/>
      <c r="AE98" s="443"/>
      <c r="AF98" s="443"/>
      <c r="AG98" s="443"/>
      <c r="AH98" s="443"/>
      <c r="AI98" s="443"/>
      <c r="AJ98" s="443"/>
      <c r="AK98" s="443"/>
      <c r="AL98" s="443"/>
      <c r="AM98" s="443"/>
      <c r="AN98" s="443"/>
      <c r="AO98" s="443"/>
      <c r="AP98" s="668" t="s">
        <v>142</v>
      </c>
      <c r="AQ98" s="668"/>
      <c r="AR98" s="668"/>
      <c r="AS98" s="668"/>
      <c r="AT98" s="668"/>
      <c r="AU98" s="668"/>
      <c r="AV98" s="668"/>
      <c r="AW98" s="668"/>
      <c r="AX98" s="668"/>
      <c r="AY98" s="668"/>
      <c r="AZ98" s="668"/>
      <c r="BA98" s="668"/>
      <c r="BB98" s="668"/>
      <c r="BC98" s="668"/>
      <c r="BD98" s="668"/>
      <c r="BE98" s="668"/>
      <c r="BF98" s="668"/>
      <c r="BG98" s="668"/>
      <c r="BH98" s="668"/>
      <c r="BI98" s="668"/>
      <c r="BJ98" s="668"/>
      <c r="BK98" s="668"/>
      <c r="BL98" s="668"/>
      <c r="BM98" s="668"/>
      <c r="BN98" s="668"/>
      <c r="BO98" s="668"/>
      <c r="BP98" s="668"/>
      <c r="BQ98" s="668"/>
      <c r="BR98" s="668"/>
      <c r="BS98" s="668"/>
      <c r="BT98" s="668"/>
      <c r="BU98" s="668"/>
      <c r="BV98" s="668"/>
      <c r="BW98" s="668"/>
      <c r="BX98" s="668"/>
      <c r="BY98" s="668"/>
      <c r="BZ98" s="668"/>
      <c r="CA98" s="668"/>
      <c r="CB98" s="668"/>
      <c r="CC98" s="668"/>
      <c r="CD98" s="668"/>
      <c r="CE98" s="668"/>
      <c r="CF98" s="668"/>
      <c r="CG98" s="668"/>
      <c r="CH98" s="668"/>
      <c r="CI98" s="668"/>
      <c r="CJ98" s="668"/>
      <c r="CK98" s="668"/>
      <c r="CL98" s="668"/>
      <c r="CM98" s="668"/>
      <c r="CN98" s="668"/>
      <c r="CO98" s="668"/>
      <c r="CP98" s="668"/>
      <c r="CQ98" s="668"/>
      <c r="CR98" s="668"/>
      <c r="CS98" s="668"/>
      <c r="CT98" s="668"/>
      <c r="CU98" s="668"/>
      <c r="CV98" s="668"/>
      <c r="CW98" s="668"/>
      <c r="CX98" s="668"/>
      <c r="CY98" s="668"/>
      <c r="CZ98" s="668"/>
      <c r="DA98" s="668"/>
    </row>
    <row r="99" spans="1:105" s="6" customFormat="1" ht="9.75" hidden="1" customHeight="1" x14ac:dyDescent="0.25">
      <c r="A99" s="2"/>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c r="BQ99" s="2"/>
      <c r="BR99" s="2"/>
      <c r="BS99" s="2"/>
      <c r="BT99" s="2"/>
      <c r="BU99" s="2"/>
      <c r="BV99" s="2"/>
      <c r="BW99" s="2"/>
      <c r="BX99" s="2"/>
      <c r="BY99" s="2"/>
      <c r="BZ99" s="2"/>
      <c r="CA99" s="2"/>
      <c r="CB99" s="2"/>
      <c r="CC99" s="2"/>
      <c r="CD99" s="2"/>
      <c r="CE99" s="2"/>
      <c r="CF99" s="2"/>
      <c r="CG99" s="2"/>
      <c r="CH99" s="2"/>
      <c r="CI99" s="2"/>
      <c r="CJ99" s="2"/>
      <c r="CK99" s="2"/>
      <c r="CL99" s="2"/>
      <c r="CM99" s="2"/>
      <c r="CN99" s="2"/>
      <c r="CO99" s="2"/>
      <c r="CP99" s="2"/>
      <c r="CQ99" s="2"/>
      <c r="CR99" s="2"/>
      <c r="CS99" s="2"/>
      <c r="CT99" s="2"/>
      <c r="CU99" s="2"/>
      <c r="CV99" s="2"/>
      <c r="CW99" s="2"/>
      <c r="CX99" s="2"/>
      <c r="CY99" s="2"/>
      <c r="CZ99" s="2"/>
      <c r="DA99" s="2"/>
    </row>
    <row r="100" spans="1:105" ht="25.5" hidden="1" customHeight="1" x14ac:dyDescent="0.25">
      <c r="A100" s="466" t="s">
        <v>0</v>
      </c>
      <c r="B100" s="467"/>
      <c r="C100" s="467"/>
      <c r="D100" s="467"/>
      <c r="E100" s="467"/>
      <c r="F100" s="467"/>
      <c r="G100" s="468"/>
      <c r="H100" s="466" t="s">
        <v>50</v>
      </c>
      <c r="I100" s="467"/>
      <c r="J100" s="467"/>
      <c r="K100" s="467"/>
      <c r="L100" s="467"/>
      <c r="M100" s="467"/>
      <c r="N100" s="467"/>
      <c r="O100" s="467"/>
      <c r="P100" s="467"/>
      <c r="Q100" s="467"/>
      <c r="R100" s="467"/>
      <c r="S100" s="467"/>
      <c r="T100" s="467"/>
      <c r="U100" s="467"/>
      <c r="V100" s="467"/>
      <c r="W100" s="467"/>
      <c r="X100" s="467"/>
      <c r="Y100" s="467"/>
      <c r="Z100" s="467"/>
      <c r="AA100" s="467"/>
      <c r="AB100" s="467"/>
      <c r="AC100" s="467"/>
      <c r="AD100" s="467"/>
      <c r="AE100" s="467"/>
      <c r="AF100" s="467"/>
      <c r="AG100" s="467"/>
      <c r="AH100" s="467"/>
      <c r="AI100" s="467"/>
      <c r="AJ100" s="467"/>
      <c r="AK100" s="467"/>
      <c r="AL100" s="467"/>
      <c r="AM100" s="467"/>
      <c r="AN100" s="467"/>
      <c r="AO100" s="467"/>
      <c r="AP100" s="467"/>
      <c r="AQ100" s="467"/>
      <c r="AR100" s="467"/>
      <c r="AS100" s="467"/>
      <c r="AT100" s="467"/>
      <c r="AU100" s="467"/>
      <c r="AV100" s="467"/>
      <c r="AW100" s="467"/>
      <c r="AX100" s="467"/>
      <c r="AY100" s="467"/>
      <c r="AZ100" s="467"/>
      <c r="BA100" s="467"/>
      <c r="BB100" s="467"/>
      <c r="BC100" s="468"/>
      <c r="BD100" s="466" t="s">
        <v>51</v>
      </c>
      <c r="BE100" s="467"/>
      <c r="BF100" s="467"/>
      <c r="BG100" s="467"/>
      <c r="BH100" s="467"/>
      <c r="BI100" s="467"/>
      <c r="BJ100" s="467"/>
      <c r="BK100" s="467"/>
      <c r="BL100" s="467"/>
      <c r="BM100" s="467"/>
      <c r="BN100" s="467"/>
      <c r="BO100" s="467"/>
      <c r="BP100" s="467"/>
      <c r="BQ100" s="467"/>
      <c r="BR100" s="467"/>
      <c r="BS100" s="468"/>
      <c r="BT100" s="466" t="s">
        <v>52</v>
      </c>
      <c r="BU100" s="467"/>
      <c r="BV100" s="467"/>
      <c r="BW100" s="467"/>
      <c r="BX100" s="467"/>
      <c r="BY100" s="467"/>
      <c r="BZ100" s="467"/>
      <c r="CA100" s="467"/>
      <c r="CB100" s="467"/>
      <c r="CC100" s="467"/>
      <c r="CD100" s="467"/>
      <c r="CE100" s="467"/>
      <c r="CF100" s="467"/>
      <c r="CG100" s="467"/>
      <c r="CH100" s="467"/>
      <c r="CI100" s="468"/>
      <c r="CJ100" s="466" t="s">
        <v>49</v>
      </c>
      <c r="CK100" s="467"/>
      <c r="CL100" s="467"/>
      <c r="CM100" s="467"/>
      <c r="CN100" s="467"/>
      <c r="CO100" s="467"/>
      <c r="CP100" s="467"/>
      <c r="CQ100" s="467"/>
      <c r="CR100" s="467"/>
      <c r="CS100" s="467"/>
      <c r="CT100" s="467"/>
      <c r="CU100" s="467"/>
      <c r="CV100" s="467"/>
      <c r="CW100" s="467"/>
      <c r="CX100" s="467"/>
      <c r="CY100" s="467"/>
      <c r="CZ100" s="467"/>
      <c r="DA100" s="468"/>
    </row>
    <row r="101" spans="1:105" s="6" customFormat="1" ht="12.75" hidden="1" customHeight="1" x14ac:dyDescent="0.2">
      <c r="A101" s="472">
        <v>1</v>
      </c>
      <c r="B101" s="472"/>
      <c r="C101" s="472"/>
      <c r="D101" s="472"/>
      <c r="E101" s="472"/>
      <c r="F101" s="472"/>
      <c r="G101" s="472"/>
      <c r="H101" s="472">
        <v>2</v>
      </c>
      <c r="I101" s="472"/>
      <c r="J101" s="472"/>
      <c r="K101" s="472"/>
      <c r="L101" s="472"/>
      <c r="M101" s="472"/>
      <c r="N101" s="472"/>
      <c r="O101" s="472"/>
      <c r="P101" s="472"/>
      <c r="Q101" s="472"/>
      <c r="R101" s="472"/>
      <c r="S101" s="472"/>
      <c r="T101" s="472"/>
      <c r="U101" s="472"/>
      <c r="V101" s="472"/>
      <c r="W101" s="472"/>
      <c r="X101" s="472"/>
      <c r="Y101" s="472"/>
      <c r="Z101" s="472"/>
      <c r="AA101" s="472"/>
      <c r="AB101" s="472"/>
      <c r="AC101" s="472"/>
      <c r="AD101" s="472"/>
      <c r="AE101" s="472"/>
      <c r="AF101" s="472"/>
      <c r="AG101" s="472"/>
      <c r="AH101" s="472"/>
      <c r="AI101" s="472"/>
      <c r="AJ101" s="472"/>
      <c r="AK101" s="472"/>
      <c r="AL101" s="472"/>
      <c r="AM101" s="472"/>
      <c r="AN101" s="472"/>
      <c r="AO101" s="472"/>
      <c r="AP101" s="472"/>
      <c r="AQ101" s="472"/>
      <c r="AR101" s="472"/>
      <c r="AS101" s="472"/>
      <c r="AT101" s="472"/>
      <c r="AU101" s="472"/>
      <c r="AV101" s="472"/>
      <c r="AW101" s="472"/>
      <c r="AX101" s="472"/>
      <c r="AY101" s="472"/>
      <c r="AZ101" s="472"/>
      <c r="BA101" s="472"/>
      <c r="BB101" s="472"/>
      <c r="BC101" s="472"/>
      <c r="BD101" s="472">
        <v>3</v>
      </c>
      <c r="BE101" s="472"/>
      <c r="BF101" s="472"/>
      <c r="BG101" s="472"/>
      <c r="BH101" s="472"/>
      <c r="BI101" s="472"/>
      <c r="BJ101" s="472"/>
      <c r="BK101" s="472"/>
      <c r="BL101" s="472"/>
      <c r="BM101" s="472"/>
      <c r="BN101" s="472"/>
      <c r="BO101" s="472"/>
      <c r="BP101" s="472"/>
      <c r="BQ101" s="472"/>
      <c r="BR101" s="472"/>
      <c r="BS101" s="472"/>
      <c r="BT101" s="472">
        <v>4</v>
      </c>
      <c r="BU101" s="472"/>
      <c r="BV101" s="472"/>
      <c r="BW101" s="472"/>
      <c r="BX101" s="472"/>
      <c r="BY101" s="472"/>
      <c r="BZ101" s="472"/>
      <c r="CA101" s="472"/>
      <c r="CB101" s="472"/>
      <c r="CC101" s="472"/>
      <c r="CD101" s="472"/>
      <c r="CE101" s="472"/>
      <c r="CF101" s="472"/>
      <c r="CG101" s="472"/>
      <c r="CH101" s="472"/>
      <c r="CI101" s="472"/>
      <c r="CJ101" s="472">
        <v>5</v>
      </c>
      <c r="CK101" s="472"/>
      <c r="CL101" s="472"/>
      <c r="CM101" s="472"/>
      <c r="CN101" s="472"/>
      <c r="CO101" s="472"/>
      <c r="CP101" s="472"/>
      <c r="CQ101" s="472"/>
      <c r="CR101" s="472"/>
      <c r="CS101" s="472"/>
      <c r="CT101" s="472"/>
      <c r="CU101" s="472"/>
      <c r="CV101" s="472"/>
      <c r="CW101" s="472"/>
      <c r="CX101" s="472"/>
      <c r="CY101" s="472"/>
      <c r="CZ101" s="472"/>
      <c r="DA101" s="472"/>
    </row>
    <row r="102" spans="1:105" s="6" customFormat="1" ht="14.25" hidden="1" customHeight="1" x14ac:dyDescent="0.2">
      <c r="A102" s="411" t="s">
        <v>26</v>
      </c>
      <c r="B102" s="411"/>
      <c r="C102" s="411"/>
      <c r="D102" s="411"/>
      <c r="E102" s="411"/>
      <c r="F102" s="411"/>
      <c r="G102" s="411"/>
      <c r="H102" s="418"/>
      <c r="I102" s="418"/>
      <c r="J102" s="418"/>
      <c r="K102" s="418"/>
      <c r="L102" s="418"/>
      <c r="M102" s="418"/>
      <c r="N102" s="418"/>
      <c r="O102" s="418"/>
      <c r="P102" s="418"/>
      <c r="Q102" s="418"/>
      <c r="R102" s="418"/>
      <c r="S102" s="418"/>
      <c r="T102" s="418"/>
      <c r="U102" s="418"/>
      <c r="V102" s="418"/>
      <c r="W102" s="418"/>
      <c r="X102" s="418"/>
      <c r="Y102" s="418"/>
      <c r="Z102" s="418"/>
      <c r="AA102" s="418"/>
      <c r="AB102" s="418"/>
      <c r="AC102" s="418"/>
      <c r="AD102" s="418"/>
      <c r="AE102" s="418"/>
      <c r="AF102" s="418"/>
      <c r="AG102" s="418"/>
      <c r="AH102" s="418"/>
      <c r="AI102" s="418"/>
      <c r="AJ102" s="418"/>
      <c r="AK102" s="418"/>
      <c r="AL102" s="418"/>
      <c r="AM102" s="418"/>
      <c r="AN102" s="418"/>
      <c r="AO102" s="418"/>
      <c r="AP102" s="418"/>
      <c r="AQ102" s="418"/>
      <c r="AR102" s="418"/>
      <c r="AS102" s="418"/>
      <c r="AT102" s="418"/>
      <c r="AU102" s="418"/>
      <c r="AV102" s="418"/>
      <c r="AW102" s="418"/>
      <c r="AX102" s="418"/>
      <c r="AY102" s="418"/>
      <c r="AZ102" s="418"/>
      <c r="BA102" s="418"/>
      <c r="BB102" s="418"/>
      <c r="BC102" s="418"/>
      <c r="BD102" s="404"/>
      <c r="BE102" s="404"/>
      <c r="BF102" s="404"/>
      <c r="BG102" s="404"/>
      <c r="BH102" s="404"/>
      <c r="BI102" s="404"/>
      <c r="BJ102" s="404"/>
      <c r="BK102" s="404"/>
      <c r="BL102" s="404"/>
      <c r="BM102" s="404"/>
      <c r="BN102" s="404"/>
      <c r="BO102" s="404"/>
      <c r="BP102" s="404"/>
      <c r="BQ102" s="404"/>
      <c r="BR102" s="404"/>
      <c r="BS102" s="404"/>
      <c r="BT102" s="404"/>
      <c r="BU102" s="404"/>
      <c r="BV102" s="404"/>
      <c r="BW102" s="404"/>
      <c r="BX102" s="404"/>
      <c r="BY102" s="404"/>
      <c r="BZ102" s="404"/>
      <c r="CA102" s="404"/>
      <c r="CB102" s="404"/>
      <c r="CC102" s="404"/>
      <c r="CD102" s="404"/>
      <c r="CE102" s="404"/>
      <c r="CF102" s="404"/>
      <c r="CG102" s="404"/>
      <c r="CH102" s="404"/>
      <c r="CI102" s="404"/>
      <c r="CJ102" s="551"/>
      <c r="CK102" s="551"/>
      <c r="CL102" s="551"/>
      <c r="CM102" s="551"/>
      <c r="CN102" s="551"/>
      <c r="CO102" s="551"/>
      <c r="CP102" s="551"/>
      <c r="CQ102" s="551"/>
      <c r="CR102" s="551"/>
      <c r="CS102" s="551"/>
      <c r="CT102" s="551"/>
      <c r="CU102" s="551"/>
      <c r="CV102" s="551"/>
      <c r="CW102" s="551"/>
      <c r="CX102" s="551"/>
      <c r="CY102" s="551"/>
      <c r="CZ102" s="551"/>
      <c r="DA102" s="551"/>
    </row>
    <row r="103" spans="1:105" s="6" customFormat="1" ht="12" hidden="1" customHeight="1" x14ac:dyDescent="0.2">
      <c r="A103" s="411" t="s">
        <v>30</v>
      </c>
      <c r="B103" s="411"/>
      <c r="C103" s="411"/>
      <c r="D103" s="411"/>
      <c r="E103" s="411"/>
      <c r="F103" s="411"/>
      <c r="G103" s="411"/>
      <c r="H103" s="418"/>
      <c r="I103" s="418"/>
      <c r="J103" s="418"/>
      <c r="K103" s="418"/>
      <c r="L103" s="418"/>
      <c r="M103" s="418"/>
      <c r="N103" s="418"/>
      <c r="O103" s="418"/>
      <c r="P103" s="418"/>
      <c r="Q103" s="418"/>
      <c r="R103" s="418"/>
      <c r="S103" s="418"/>
      <c r="T103" s="418"/>
      <c r="U103" s="418"/>
      <c r="V103" s="418"/>
      <c r="W103" s="418"/>
      <c r="X103" s="418"/>
      <c r="Y103" s="418"/>
      <c r="Z103" s="418"/>
      <c r="AA103" s="418"/>
      <c r="AB103" s="418"/>
      <c r="AC103" s="418"/>
      <c r="AD103" s="418"/>
      <c r="AE103" s="418"/>
      <c r="AF103" s="418"/>
      <c r="AG103" s="418"/>
      <c r="AH103" s="418"/>
      <c r="AI103" s="418"/>
      <c r="AJ103" s="418"/>
      <c r="AK103" s="418"/>
      <c r="AL103" s="418"/>
      <c r="AM103" s="418"/>
      <c r="AN103" s="418"/>
      <c r="AO103" s="418"/>
      <c r="AP103" s="418"/>
      <c r="AQ103" s="418"/>
      <c r="AR103" s="418"/>
      <c r="AS103" s="418"/>
      <c r="AT103" s="418"/>
      <c r="AU103" s="418"/>
      <c r="AV103" s="418"/>
      <c r="AW103" s="418"/>
      <c r="AX103" s="418"/>
      <c r="AY103" s="418"/>
      <c r="AZ103" s="418"/>
      <c r="BA103" s="418"/>
      <c r="BB103" s="418"/>
      <c r="BC103" s="418"/>
      <c r="BD103" s="404"/>
      <c r="BE103" s="404"/>
      <c r="BF103" s="404"/>
      <c r="BG103" s="404"/>
      <c r="BH103" s="404"/>
      <c r="BI103" s="404"/>
      <c r="BJ103" s="404"/>
      <c r="BK103" s="404"/>
      <c r="BL103" s="404"/>
      <c r="BM103" s="404"/>
      <c r="BN103" s="404"/>
      <c r="BO103" s="404"/>
      <c r="BP103" s="404"/>
      <c r="BQ103" s="404"/>
      <c r="BR103" s="404"/>
      <c r="BS103" s="404"/>
      <c r="BT103" s="404"/>
      <c r="BU103" s="404"/>
      <c r="BV103" s="404"/>
      <c r="BW103" s="404"/>
      <c r="BX103" s="404"/>
      <c r="BY103" s="404"/>
      <c r="BZ103" s="404"/>
      <c r="CA103" s="404"/>
      <c r="CB103" s="404"/>
      <c r="CC103" s="404"/>
      <c r="CD103" s="404"/>
      <c r="CE103" s="404"/>
      <c r="CF103" s="404"/>
      <c r="CG103" s="404"/>
      <c r="CH103" s="404"/>
      <c r="CI103" s="404"/>
      <c r="CJ103" s="551"/>
      <c r="CK103" s="551"/>
      <c r="CL103" s="551"/>
      <c r="CM103" s="551"/>
      <c r="CN103" s="551"/>
      <c r="CO103" s="551"/>
      <c r="CP103" s="551"/>
      <c r="CQ103" s="551"/>
      <c r="CR103" s="551"/>
      <c r="CS103" s="551"/>
      <c r="CT103" s="551"/>
      <c r="CU103" s="551"/>
      <c r="CV103" s="551"/>
      <c r="CW103" s="551"/>
      <c r="CX103" s="551"/>
      <c r="CY103" s="551"/>
      <c r="CZ103" s="551"/>
      <c r="DA103" s="551"/>
    </row>
    <row r="104" spans="1:105" ht="16.5" hidden="1" customHeight="1" x14ac:dyDescent="0.25">
      <c r="A104" s="411"/>
      <c r="B104" s="411"/>
      <c r="C104" s="411"/>
      <c r="D104" s="411"/>
      <c r="E104" s="411"/>
      <c r="F104" s="411"/>
      <c r="G104" s="411"/>
      <c r="H104" s="473" t="s">
        <v>7</v>
      </c>
      <c r="I104" s="473"/>
      <c r="J104" s="473"/>
      <c r="K104" s="473"/>
      <c r="L104" s="473"/>
      <c r="M104" s="473"/>
      <c r="N104" s="473"/>
      <c r="O104" s="473"/>
      <c r="P104" s="473"/>
      <c r="Q104" s="473"/>
      <c r="R104" s="473"/>
      <c r="S104" s="473"/>
      <c r="T104" s="473"/>
      <c r="U104" s="473"/>
      <c r="V104" s="473"/>
      <c r="W104" s="473"/>
      <c r="X104" s="473"/>
      <c r="Y104" s="473"/>
      <c r="Z104" s="473"/>
      <c r="AA104" s="473"/>
      <c r="AB104" s="473"/>
      <c r="AC104" s="473"/>
      <c r="AD104" s="473"/>
      <c r="AE104" s="473"/>
      <c r="AF104" s="473"/>
      <c r="AG104" s="473"/>
      <c r="AH104" s="473"/>
      <c r="AI104" s="473"/>
      <c r="AJ104" s="473"/>
      <c r="AK104" s="473"/>
      <c r="AL104" s="473"/>
      <c r="AM104" s="473"/>
      <c r="AN104" s="473"/>
      <c r="AO104" s="473"/>
      <c r="AP104" s="473"/>
      <c r="AQ104" s="473"/>
      <c r="AR104" s="473"/>
      <c r="AS104" s="473"/>
      <c r="AT104" s="473"/>
      <c r="AU104" s="473"/>
      <c r="AV104" s="473"/>
      <c r="AW104" s="473"/>
      <c r="AX104" s="473"/>
      <c r="AY104" s="473"/>
      <c r="AZ104" s="473"/>
      <c r="BA104" s="473"/>
      <c r="BB104" s="473"/>
      <c r="BC104" s="474"/>
      <c r="BD104" s="404" t="s">
        <v>8</v>
      </c>
      <c r="BE104" s="404"/>
      <c r="BF104" s="404"/>
      <c r="BG104" s="404"/>
      <c r="BH104" s="404"/>
      <c r="BI104" s="404"/>
      <c r="BJ104" s="404"/>
      <c r="BK104" s="404"/>
      <c r="BL104" s="404"/>
      <c r="BM104" s="404"/>
      <c r="BN104" s="404"/>
      <c r="BO104" s="404"/>
      <c r="BP104" s="404"/>
      <c r="BQ104" s="404"/>
      <c r="BR104" s="404"/>
      <c r="BS104" s="404"/>
      <c r="BT104" s="404" t="s">
        <v>8</v>
      </c>
      <c r="BU104" s="404"/>
      <c r="BV104" s="404"/>
      <c r="BW104" s="404"/>
      <c r="BX104" s="404"/>
      <c r="BY104" s="404"/>
      <c r="BZ104" s="404"/>
      <c r="CA104" s="404"/>
      <c r="CB104" s="404"/>
      <c r="CC104" s="404"/>
      <c r="CD104" s="404"/>
      <c r="CE104" s="404"/>
      <c r="CF104" s="404"/>
      <c r="CG104" s="404"/>
      <c r="CH104" s="404"/>
      <c r="CI104" s="404"/>
      <c r="CJ104" s="551"/>
      <c r="CK104" s="551"/>
      <c r="CL104" s="551"/>
      <c r="CM104" s="551"/>
      <c r="CN104" s="551"/>
      <c r="CO104" s="551"/>
      <c r="CP104" s="551"/>
      <c r="CQ104" s="551"/>
      <c r="CR104" s="551"/>
      <c r="CS104" s="551"/>
      <c r="CT104" s="551"/>
      <c r="CU104" s="551"/>
      <c r="CV104" s="551"/>
      <c r="CW104" s="551"/>
      <c r="CX104" s="551"/>
      <c r="CY104" s="551"/>
      <c r="CZ104" s="551"/>
      <c r="DA104" s="551"/>
    </row>
    <row r="105" spans="1:105" s="3" customFormat="1" ht="12.75" hidden="1" customHeight="1" x14ac:dyDescent="0.25">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c r="BN105" s="2"/>
      <c r="BO105" s="2"/>
      <c r="BP105" s="2"/>
      <c r="BQ105" s="2"/>
      <c r="BR105" s="2"/>
      <c r="BS105" s="2"/>
      <c r="BT105" s="2"/>
      <c r="BU105" s="2"/>
      <c r="BV105" s="2"/>
      <c r="BW105" s="2"/>
      <c r="BX105" s="2"/>
      <c r="BY105" s="2"/>
      <c r="BZ105" s="2"/>
      <c r="CA105" s="2"/>
      <c r="CB105" s="2"/>
      <c r="CC105" s="2"/>
      <c r="CD105" s="2"/>
      <c r="CE105" s="2"/>
      <c r="CF105" s="2"/>
      <c r="CG105" s="2"/>
      <c r="CH105" s="2"/>
      <c r="CI105" s="2"/>
      <c r="CJ105" s="2"/>
      <c r="CK105" s="2"/>
      <c r="CL105" s="2"/>
      <c r="CM105" s="2"/>
      <c r="CN105" s="2"/>
      <c r="CO105" s="2"/>
      <c r="CP105" s="2"/>
      <c r="CQ105" s="2"/>
      <c r="CR105" s="2"/>
      <c r="CS105" s="2"/>
      <c r="CT105" s="2"/>
      <c r="CU105" s="2"/>
      <c r="CV105" s="2"/>
      <c r="CW105" s="2"/>
      <c r="CX105" s="2"/>
      <c r="CY105" s="2"/>
      <c r="CZ105" s="2"/>
      <c r="DA105" s="2"/>
    </row>
    <row r="106" spans="1:105" s="4" customFormat="1" ht="14.25" hidden="1" x14ac:dyDescent="0.2">
      <c r="A106" s="659" t="s">
        <v>56</v>
      </c>
      <c r="B106" s="659"/>
      <c r="C106" s="659"/>
      <c r="D106" s="659"/>
      <c r="E106" s="659"/>
      <c r="F106" s="659"/>
      <c r="G106" s="659"/>
      <c r="H106" s="659"/>
      <c r="I106" s="659"/>
      <c r="J106" s="659"/>
      <c r="K106" s="659"/>
      <c r="L106" s="659"/>
      <c r="M106" s="659"/>
      <c r="N106" s="659"/>
      <c r="O106" s="659"/>
      <c r="P106" s="659"/>
      <c r="Q106" s="659"/>
      <c r="R106" s="659"/>
      <c r="S106" s="659"/>
      <c r="T106" s="659"/>
      <c r="U106" s="659"/>
      <c r="V106" s="659"/>
      <c r="W106" s="659"/>
      <c r="X106" s="659"/>
      <c r="Y106" s="659"/>
      <c r="Z106" s="659"/>
      <c r="AA106" s="659"/>
      <c r="AB106" s="659"/>
      <c r="AC106" s="659"/>
      <c r="AD106" s="659"/>
      <c r="AE106" s="659"/>
      <c r="AF106" s="659"/>
      <c r="AG106" s="659"/>
      <c r="AH106" s="659"/>
      <c r="AI106" s="659"/>
      <c r="AJ106" s="659"/>
      <c r="AK106" s="659"/>
      <c r="AL106" s="659"/>
      <c r="AM106" s="659"/>
      <c r="AN106" s="659"/>
      <c r="AO106" s="659"/>
      <c r="AP106" s="659"/>
      <c r="AQ106" s="659"/>
      <c r="AR106" s="659"/>
      <c r="AS106" s="659"/>
      <c r="AT106" s="659"/>
      <c r="AU106" s="659"/>
      <c r="AV106" s="659"/>
      <c r="AW106" s="659"/>
      <c r="AX106" s="659"/>
      <c r="AY106" s="659"/>
      <c r="AZ106" s="659"/>
      <c r="BA106" s="659"/>
      <c r="BB106" s="659"/>
      <c r="BC106" s="659"/>
      <c r="BD106" s="659"/>
      <c r="BE106" s="659"/>
      <c r="BF106" s="659"/>
      <c r="BG106" s="659"/>
      <c r="BH106" s="659"/>
      <c r="BI106" s="659"/>
      <c r="BJ106" s="659"/>
      <c r="BK106" s="659"/>
      <c r="BL106" s="659"/>
      <c r="BM106" s="659"/>
      <c r="BN106" s="659"/>
      <c r="BO106" s="659"/>
      <c r="BP106" s="659"/>
      <c r="BQ106" s="659"/>
      <c r="BR106" s="659"/>
      <c r="BS106" s="659"/>
      <c r="BT106" s="659"/>
      <c r="BU106" s="659"/>
      <c r="BV106" s="659"/>
      <c r="BW106" s="659"/>
      <c r="BX106" s="659"/>
      <c r="BY106" s="659"/>
      <c r="BZ106" s="659"/>
      <c r="CA106" s="659"/>
      <c r="CB106" s="659"/>
      <c r="CC106" s="659"/>
      <c r="CD106" s="659"/>
      <c r="CE106" s="659"/>
      <c r="CF106" s="659"/>
      <c r="CG106" s="659"/>
      <c r="CH106" s="659"/>
      <c r="CI106" s="659"/>
      <c r="CJ106" s="659"/>
      <c r="CK106" s="659"/>
      <c r="CL106" s="659"/>
      <c r="CM106" s="659"/>
      <c r="CN106" s="659"/>
      <c r="CO106" s="659"/>
      <c r="CP106" s="659"/>
      <c r="CQ106" s="659"/>
      <c r="CR106" s="659"/>
      <c r="CS106" s="659"/>
      <c r="CT106" s="659"/>
      <c r="CU106" s="659"/>
      <c r="CV106" s="659"/>
      <c r="CW106" s="659"/>
      <c r="CX106" s="659"/>
      <c r="CY106" s="659"/>
      <c r="CZ106" s="659"/>
      <c r="DA106" s="659"/>
    </row>
    <row r="107" spans="1:105" s="5" customFormat="1" ht="9.75" hidden="1" customHeight="1" x14ac:dyDescent="0.25">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c r="BR107" s="2"/>
      <c r="BS107" s="2"/>
      <c r="BT107" s="2"/>
      <c r="BU107" s="2"/>
      <c r="BV107" s="2"/>
      <c r="BW107" s="2"/>
      <c r="BX107" s="2"/>
      <c r="BY107" s="2"/>
      <c r="BZ107" s="2"/>
      <c r="CA107" s="2"/>
      <c r="CB107" s="2"/>
      <c r="CC107" s="2"/>
      <c r="CD107" s="2"/>
      <c r="CE107" s="2"/>
      <c r="CF107" s="2"/>
      <c r="CG107" s="2"/>
      <c r="CH107" s="2"/>
      <c r="CI107" s="2"/>
      <c r="CJ107" s="2"/>
      <c r="CK107" s="2"/>
      <c r="CL107" s="2"/>
      <c r="CM107" s="2"/>
      <c r="CN107" s="2"/>
      <c r="CO107" s="2"/>
      <c r="CP107" s="2"/>
      <c r="CQ107" s="2"/>
      <c r="CR107" s="2"/>
      <c r="CS107" s="2"/>
      <c r="CT107" s="2"/>
      <c r="CU107" s="2"/>
      <c r="CV107" s="2"/>
      <c r="CW107" s="2"/>
      <c r="CX107" s="2"/>
      <c r="CY107" s="2"/>
      <c r="CZ107" s="2"/>
      <c r="DA107" s="2"/>
    </row>
    <row r="108" spans="1:105" s="5" customFormat="1" ht="15" hidden="1" customHeight="1" x14ac:dyDescent="0.25">
      <c r="A108" s="6" t="s">
        <v>11</v>
      </c>
      <c r="B108" s="6"/>
      <c r="C108" s="6"/>
      <c r="D108" s="6"/>
      <c r="E108" s="6"/>
      <c r="F108" s="6"/>
      <c r="G108" s="6"/>
      <c r="H108" s="6"/>
      <c r="I108" s="6"/>
      <c r="J108" s="6"/>
      <c r="K108" s="6"/>
      <c r="L108" s="6"/>
      <c r="M108" s="6"/>
      <c r="N108" s="6"/>
      <c r="O108" s="6"/>
      <c r="P108" s="6"/>
      <c r="Q108" s="6"/>
      <c r="R108" s="6"/>
      <c r="S108" s="6"/>
      <c r="T108" s="6"/>
      <c r="U108" s="6"/>
      <c r="V108" s="6"/>
      <c r="W108" s="6"/>
      <c r="X108" s="678" t="s">
        <v>240</v>
      </c>
      <c r="Y108" s="678"/>
      <c r="Z108" s="678"/>
      <c r="AA108" s="678"/>
      <c r="AB108" s="678"/>
      <c r="AC108" s="678"/>
      <c r="AD108" s="678"/>
      <c r="AE108" s="678"/>
      <c r="AF108" s="678"/>
      <c r="AG108" s="678"/>
      <c r="AH108" s="678"/>
      <c r="AI108" s="678"/>
      <c r="AJ108" s="678"/>
      <c r="AK108" s="678"/>
      <c r="AL108" s="678"/>
      <c r="AM108" s="678"/>
      <c r="AN108" s="678"/>
      <c r="AO108" s="678"/>
      <c r="AP108" s="678"/>
      <c r="AQ108" s="678"/>
      <c r="AR108" s="678"/>
      <c r="AS108" s="678"/>
      <c r="AT108" s="678"/>
      <c r="AU108" s="678"/>
      <c r="AV108" s="678"/>
      <c r="AW108" s="678"/>
      <c r="AX108" s="678"/>
      <c r="AY108" s="678"/>
      <c r="AZ108" s="678"/>
      <c r="BA108" s="678"/>
      <c r="BB108" s="678"/>
      <c r="BC108" s="678"/>
      <c r="BD108" s="678"/>
      <c r="BE108" s="678"/>
      <c r="BF108" s="678"/>
      <c r="BG108" s="678"/>
      <c r="BH108" s="678"/>
      <c r="BI108" s="678"/>
      <c r="BJ108" s="678"/>
      <c r="BK108" s="678"/>
      <c r="BL108" s="678"/>
      <c r="BM108" s="678"/>
      <c r="BN108" s="678"/>
      <c r="BO108" s="678"/>
      <c r="BP108" s="678"/>
      <c r="BQ108" s="678"/>
      <c r="BR108" s="678"/>
      <c r="BS108" s="678"/>
      <c r="BT108" s="678"/>
      <c r="BU108" s="678"/>
      <c r="BV108" s="678"/>
      <c r="BW108" s="678"/>
      <c r="BX108" s="678"/>
      <c r="BY108" s="678"/>
      <c r="BZ108" s="678"/>
      <c r="CA108" s="678"/>
      <c r="CB108" s="678"/>
      <c r="CC108" s="678"/>
      <c r="CD108" s="678"/>
      <c r="CE108" s="678"/>
      <c r="CF108" s="678"/>
      <c r="CG108" s="678"/>
      <c r="CH108" s="678"/>
      <c r="CI108" s="678"/>
      <c r="CJ108" s="678"/>
      <c r="CK108" s="678"/>
      <c r="CL108" s="678"/>
      <c r="CM108" s="678"/>
      <c r="CN108" s="678"/>
      <c r="CO108" s="678"/>
      <c r="CP108" s="678"/>
      <c r="CQ108" s="678"/>
      <c r="CR108" s="678"/>
      <c r="CS108" s="678"/>
      <c r="CT108" s="678"/>
      <c r="CU108" s="678"/>
      <c r="CV108" s="678"/>
      <c r="CW108" s="678"/>
      <c r="CX108" s="678"/>
      <c r="CY108" s="678"/>
      <c r="CZ108" s="678"/>
      <c r="DA108" s="678"/>
    </row>
    <row r="109" spans="1:105" s="5" customFormat="1" ht="9" hidden="1" customHeight="1" x14ac:dyDescent="0.2">
      <c r="A109" s="6"/>
      <c r="B109" s="6"/>
      <c r="C109" s="6"/>
      <c r="D109" s="6"/>
      <c r="E109" s="6"/>
      <c r="F109" s="6"/>
      <c r="G109" s="6"/>
      <c r="H109" s="6"/>
      <c r="I109" s="6"/>
      <c r="J109" s="6"/>
      <c r="K109" s="6"/>
      <c r="L109" s="6"/>
      <c r="M109" s="6"/>
      <c r="N109" s="6"/>
      <c r="O109" s="6"/>
      <c r="P109" s="6"/>
      <c r="Q109" s="6"/>
      <c r="R109" s="6"/>
      <c r="S109" s="6"/>
      <c r="T109" s="6"/>
      <c r="U109" s="6"/>
      <c r="V109" s="6"/>
      <c r="W109" s="6"/>
      <c r="X109" s="11"/>
      <c r="Y109" s="11"/>
      <c r="Z109" s="11"/>
      <c r="AA109" s="11"/>
      <c r="AB109" s="11"/>
      <c r="AC109" s="11"/>
      <c r="AD109" s="11"/>
      <c r="AE109" s="11"/>
      <c r="AF109" s="11"/>
      <c r="AG109" s="11"/>
      <c r="AH109" s="11"/>
      <c r="AI109" s="11"/>
      <c r="AJ109" s="11"/>
      <c r="AK109" s="11"/>
      <c r="AL109" s="11"/>
      <c r="AM109" s="11"/>
      <c r="AN109" s="11"/>
      <c r="AO109" s="11"/>
      <c r="AP109" s="11"/>
      <c r="AQ109" s="11"/>
      <c r="AR109" s="11"/>
      <c r="AS109" s="11"/>
      <c r="AT109" s="11"/>
      <c r="AU109" s="11"/>
      <c r="AV109" s="11"/>
      <c r="AW109" s="11"/>
      <c r="AX109" s="11"/>
      <c r="AY109" s="11"/>
      <c r="AZ109" s="11"/>
      <c r="BA109" s="11"/>
      <c r="BB109" s="11"/>
      <c r="BC109" s="11"/>
      <c r="BD109" s="11"/>
      <c r="BE109" s="11"/>
      <c r="BF109" s="11"/>
      <c r="BG109" s="11"/>
      <c r="BH109" s="11"/>
      <c r="BI109" s="11"/>
      <c r="BJ109" s="11"/>
      <c r="BK109" s="11"/>
      <c r="BL109" s="11"/>
      <c r="BM109" s="11"/>
      <c r="BN109" s="11"/>
      <c r="BO109" s="11"/>
      <c r="BP109" s="11"/>
      <c r="BQ109" s="11"/>
      <c r="BR109" s="11"/>
      <c r="BS109" s="11"/>
      <c r="BT109" s="11"/>
      <c r="BU109" s="11"/>
      <c r="BV109" s="11"/>
      <c r="BW109" s="11"/>
      <c r="BX109" s="11"/>
      <c r="BY109" s="11"/>
      <c r="BZ109" s="11"/>
      <c r="CA109" s="11"/>
      <c r="CB109" s="11"/>
      <c r="CC109" s="11"/>
      <c r="CD109" s="11"/>
      <c r="CE109" s="11"/>
      <c r="CF109" s="11"/>
      <c r="CG109" s="11"/>
      <c r="CH109" s="11"/>
      <c r="CI109" s="11"/>
      <c r="CJ109" s="11"/>
      <c r="CK109" s="11"/>
      <c r="CL109" s="11"/>
      <c r="CM109" s="11"/>
      <c r="CN109" s="11"/>
      <c r="CO109" s="11"/>
      <c r="CP109" s="11"/>
      <c r="CQ109" s="11"/>
      <c r="CR109" s="11"/>
      <c r="CS109" s="11"/>
      <c r="CT109" s="11"/>
      <c r="CU109" s="11"/>
      <c r="CV109" s="11"/>
      <c r="CW109" s="11"/>
      <c r="CX109" s="11"/>
      <c r="CY109" s="11"/>
      <c r="CZ109" s="11"/>
      <c r="DA109" s="11"/>
    </row>
    <row r="110" spans="1:105" ht="12" hidden="1" customHeight="1" x14ac:dyDescent="0.25">
      <c r="A110" s="443" t="s">
        <v>10</v>
      </c>
      <c r="B110" s="443"/>
      <c r="C110" s="443"/>
      <c r="D110" s="443"/>
      <c r="E110" s="443"/>
      <c r="F110" s="443"/>
      <c r="G110" s="443"/>
      <c r="H110" s="443"/>
      <c r="I110" s="443"/>
      <c r="J110" s="443"/>
      <c r="K110" s="443"/>
      <c r="L110" s="443"/>
      <c r="M110" s="443"/>
      <c r="N110" s="443"/>
      <c r="O110" s="443"/>
      <c r="P110" s="443"/>
      <c r="Q110" s="443"/>
      <c r="R110" s="443"/>
      <c r="S110" s="443"/>
      <c r="T110" s="443"/>
      <c r="U110" s="443"/>
      <c r="V110" s="443"/>
      <c r="W110" s="443"/>
      <c r="X110" s="443"/>
      <c r="Y110" s="443"/>
      <c r="Z110" s="443"/>
      <c r="AA110" s="443"/>
      <c r="AB110" s="443"/>
      <c r="AC110" s="443"/>
      <c r="AD110" s="443"/>
      <c r="AE110" s="443"/>
      <c r="AF110" s="443"/>
      <c r="AG110" s="443"/>
      <c r="AH110" s="443"/>
      <c r="AI110" s="443"/>
      <c r="AJ110" s="443"/>
      <c r="AK110" s="443"/>
      <c r="AL110" s="443"/>
      <c r="AM110" s="443"/>
      <c r="AN110" s="443"/>
      <c r="AO110" s="443"/>
      <c r="AP110" s="668" t="s">
        <v>142</v>
      </c>
      <c r="AQ110" s="668"/>
      <c r="AR110" s="668"/>
      <c r="AS110" s="668"/>
      <c r="AT110" s="668"/>
      <c r="AU110" s="668"/>
      <c r="AV110" s="668"/>
      <c r="AW110" s="668"/>
      <c r="AX110" s="668"/>
      <c r="AY110" s="668"/>
      <c r="AZ110" s="668"/>
      <c r="BA110" s="668"/>
      <c r="BB110" s="668"/>
      <c r="BC110" s="668"/>
      <c r="BD110" s="668"/>
      <c r="BE110" s="668"/>
      <c r="BF110" s="668"/>
      <c r="BG110" s="668"/>
      <c r="BH110" s="668"/>
      <c r="BI110" s="668"/>
      <c r="BJ110" s="668"/>
      <c r="BK110" s="668"/>
      <c r="BL110" s="668"/>
      <c r="BM110" s="668"/>
      <c r="BN110" s="668"/>
      <c r="BO110" s="668"/>
      <c r="BP110" s="668"/>
      <c r="BQ110" s="668"/>
      <c r="BR110" s="668"/>
      <c r="BS110" s="668"/>
      <c r="BT110" s="668"/>
      <c r="BU110" s="668"/>
      <c r="BV110" s="668"/>
      <c r="BW110" s="668"/>
      <c r="BX110" s="668"/>
      <c r="BY110" s="668"/>
      <c r="BZ110" s="668"/>
      <c r="CA110" s="668"/>
      <c r="CB110" s="668"/>
      <c r="CC110" s="668"/>
      <c r="CD110" s="668"/>
      <c r="CE110" s="668"/>
      <c r="CF110" s="668"/>
      <c r="CG110" s="668"/>
      <c r="CH110" s="668"/>
      <c r="CI110" s="668"/>
      <c r="CJ110" s="668"/>
      <c r="CK110" s="668"/>
      <c r="CL110" s="668"/>
      <c r="CM110" s="668"/>
      <c r="CN110" s="668"/>
      <c r="CO110" s="668"/>
      <c r="CP110" s="668"/>
      <c r="CQ110" s="668"/>
      <c r="CR110" s="668"/>
      <c r="CS110" s="668"/>
      <c r="CT110" s="668"/>
      <c r="CU110" s="668"/>
      <c r="CV110" s="668"/>
      <c r="CW110" s="668"/>
      <c r="CX110" s="668"/>
      <c r="CY110" s="668"/>
      <c r="CZ110" s="668"/>
      <c r="DA110" s="668"/>
    </row>
    <row r="111" spans="1:105" s="6" customFormat="1" ht="6.75" hidden="1" customHeight="1" x14ac:dyDescent="0.25">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c r="BM111" s="2"/>
      <c r="BN111" s="2"/>
      <c r="BO111" s="2"/>
      <c r="BP111" s="2"/>
      <c r="BQ111" s="2"/>
      <c r="BR111" s="2"/>
      <c r="BS111" s="2"/>
      <c r="BT111" s="2"/>
      <c r="BU111" s="2"/>
      <c r="BV111" s="2"/>
      <c r="BW111" s="2"/>
      <c r="BX111" s="2"/>
      <c r="BY111" s="2"/>
      <c r="BZ111" s="2"/>
      <c r="CA111" s="2"/>
      <c r="CB111" s="2"/>
      <c r="CC111" s="2"/>
      <c r="CD111" s="2"/>
      <c r="CE111" s="2"/>
      <c r="CF111" s="2"/>
      <c r="CG111" s="2"/>
      <c r="CH111" s="2"/>
      <c r="CI111" s="2"/>
      <c r="CJ111" s="2"/>
      <c r="CK111" s="2"/>
      <c r="CL111" s="2"/>
      <c r="CM111" s="2"/>
      <c r="CN111" s="2"/>
      <c r="CO111" s="2"/>
      <c r="CP111" s="2"/>
      <c r="CQ111" s="2"/>
      <c r="CR111" s="2"/>
      <c r="CS111" s="2"/>
      <c r="CT111" s="2"/>
      <c r="CU111" s="2"/>
      <c r="CV111" s="2"/>
      <c r="CW111" s="2"/>
      <c r="CX111" s="2"/>
      <c r="CY111" s="2"/>
      <c r="CZ111" s="2"/>
      <c r="DA111" s="2"/>
    </row>
    <row r="112" spans="1:105" ht="26.25" hidden="1" customHeight="1" x14ac:dyDescent="0.25">
      <c r="A112" s="466" t="s">
        <v>0</v>
      </c>
      <c r="B112" s="467"/>
      <c r="C112" s="467"/>
      <c r="D112" s="467"/>
      <c r="E112" s="467"/>
      <c r="F112" s="467"/>
      <c r="G112" s="468"/>
      <c r="H112" s="466" t="s">
        <v>50</v>
      </c>
      <c r="I112" s="467"/>
      <c r="J112" s="467"/>
      <c r="K112" s="467"/>
      <c r="L112" s="467"/>
      <c r="M112" s="467"/>
      <c r="N112" s="467"/>
      <c r="O112" s="467"/>
      <c r="P112" s="467"/>
      <c r="Q112" s="467"/>
      <c r="R112" s="467"/>
      <c r="S112" s="467"/>
      <c r="T112" s="467"/>
      <c r="U112" s="467"/>
      <c r="V112" s="467"/>
      <c r="W112" s="467"/>
      <c r="X112" s="467"/>
      <c r="Y112" s="467"/>
      <c r="Z112" s="467"/>
      <c r="AA112" s="467"/>
      <c r="AB112" s="467"/>
      <c r="AC112" s="467"/>
      <c r="AD112" s="467"/>
      <c r="AE112" s="467"/>
      <c r="AF112" s="467"/>
      <c r="AG112" s="467"/>
      <c r="AH112" s="467"/>
      <c r="AI112" s="467"/>
      <c r="AJ112" s="467"/>
      <c r="AK112" s="467"/>
      <c r="AL112" s="467"/>
      <c r="AM112" s="467"/>
      <c r="AN112" s="467"/>
      <c r="AO112" s="467"/>
      <c r="AP112" s="467"/>
      <c r="AQ112" s="467"/>
      <c r="AR112" s="467"/>
      <c r="AS112" s="467"/>
      <c r="AT112" s="467"/>
      <c r="AU112" s="467"/>
      <c r="AV112" s="467"/>
      <c r="AW112" s="467"/>
      <c r="AX112" s="467"/>
      <c r="AY112" s="467"/>
      <c r="AZ112" s="467"/>
      <c r="BA112" s="467"/>
      <c r="BB112" s="467"/>
      <c r="BC112" s="468"/>
      <c r="BD112" s="466" t="s">
        <v>51</v>
      </c>
      <c r="BE112" s="467"/>
      <c r="BF112" s="467"/>
      <c r="BG112" s="467"/>
      <c r="BH112" s="467"/>
      <c r="BI112" s="467"/>
      <c r="BJ112" s="467"/>
      <c r="BK112" s="467"/>
      <c r="BL112" s="467"/>
      <c r="BM112" s="467"/>
      <c r="BN112" s="467"/>
      <c r="BO112" s="467"/>
      <c r="BP112" s="467"/>
      <c r="BQ112" s="467"/>
      <c r="BR112" s="467"/>
      <c r="BS112" s="468"/>
      <c r="BT112" s="466" t="s">
        <v>52</v>
      </c>
      <c r="BU112" s="467"/>
      <c r="BV112" s="467"/>
      <c r="BW112" s="467"/>
      <c r="BX112" s="467"/>
      <c r="BY112" s="467"/>
      <c r="BZ112" s="467"/>
      <c r="CA112" s="467"/>
      <c r="CB112" s="467"/>
      <c r="CC112" s="467"/>
      <c r="CD112" s="467"/>
      <c r="CE112" s="467"/>
      <c r="CF112" s="467"/>
      <c r="CG112" s="467"/>
      <c r="CH112" s="467"/>
      <c r="CI112" s="468"/>
      <c r="CJ112" s="466" t="s">
        <v>49</v>
      </c>
      <c r="CK112" s="467"/>
      <c r="CL112" s="467"/>
      <c r="CM112" s="467"/>
      <c r="CN112" s="467"/>
      <c r="CO112" s="467"/>
      <c r="CP112" s="467"/>
      <c r="CQ112" s="467"/>
      <c r="CR112" s="467"/>
      <c r="CS112" s="467"/>
      <c r="CT112" s="467"/>
      <c r="CU112" s="467"/>
      <c r="CV112" s="467"/>
      <c r="CW112" s="467"/>
      <c r="CX112" s="467"/>
      <c r="CY112" s="467"/>
      <c r="CZ112" s="467"/>
      <c r="DA112" s="468"/>
    </row>
    <row r="113" spans="1:105" s="6" customFormat="1" ht="12" hidden="1" customHeight="1" x14ac:dyDescent="0.2">
      <c r="A113" s="472">
        <v>1</v>
      </c>
      <c r="B113" s="472"/>
      <c r="C113" s="472"/>
      <c r="D113" s="472"/>
      <c r="E113" s="472"/>
      <c r="F113" s="472"/>
      <c r="G113" s="472"/>
      <c r="H113" s="472">
        <v>2</v>
      </c>
      <c r="I113" s="472"/>
      <c r="J113" s="472"/>
      <c r="K113" s="472"/>
      <c r="L113" s="472"/>
      <c r="M113" s="472"/>
      <c r="N113" s="472"/>
      <c r="O113" s="472"/>
      <c r="P113" s="472"/>
      <c r="Q113" s="472"/>
      <c r="R113" s="472"/>
      <c r="S113" s="472"/>
      <c r="T113" s="472"/>
      <c r="U113" s="472"/>
      <c r="V113" s="472"/>
      <c r="W113" s="472"/>
      <c r="X113" s="472"/>
      <c r="Y113" s="472"/>
      <c r="Z113" s="472"/>
      <c r="AA113" s="472"/>
      <c r="AB113" s="472"/>
      <c r="AC113" s="472"/>
      <c r="AD113" s="472"/>
      <c r="AE113" s="472"/>
      <c r="AF113" s="472"/>
      <c r="AG113" s="472"/>
      <c r="AH113" s="472"/>
      <c r="AI113" s="472"/>
      <c r="AJ113" s="472"/>
      <c r="AK113" s="472"/>
      <c r="AL113" s="472"/>
      <c r="AM113" s="472"/>
      <c r="AN113" s="472"/>
      <c r="AO113" s="472"/>
      <c r="AP113" s="472"/>
      <c r="AQ113" s="472"/>
      <c r="AR113" s="472"/>
      <c r="AS113" s="472"/>
      <c r="AT113" s="472"/>
      <c r="AU113" s="472"/>
      <c r="AV113" s="472"/>
      <c r="AW113" s="472"/>
      <c r="AX113" s="472"/>
      <c r="AY113" s="472"/>
      <c r="AZ113" s="472"/>
      <c r="BA113" s="472"/>
      <c r="BB113" s="472"/>
      <c r="BC113" s="472"/>
      <c r="BD113" s="472">
        <v>3</v>
      </c>
      <c r="BE113" s="472"/>
      <c r="BF113" s="472"/>
      <c r="BG113" s="472"/>
      <c r="BH113" s="472"/>
      <c r="BI113" s="472"/>
      <c r="BJ113" s="472"/>
      <c r="BK113" s="472"/>
      <c r="BL113" s="472"/>
      <c r="BM113" s="472"/>
      <c r="BN113" s="472"/>
      <c r="BO113" s="472"/>
      <c r="BP113" s="472"/>
      <c r="BQ113" s="472"/>
      <c r="BR113" s="472"/>
      <c r="BS113" s="472"/>
      <c r="BT113" s="472">
        <v>4</v>
      </c>
      <c r="BU113" s="472"/>
      <c r="BV113" s="472"/>
      <c r="BW113" s="472"/>
      <c r="BX113" s="472"/>
      <c r="BY113" s="472"/>
      <c r="BZ113" s="472"/>
      <c r="CA113" s="472"/>
      <c r="CB113" s="472"/>
      <c r="CC113" s="472"/>
      <c r="CD113" s="472"/>
      <c r="CE113" s="472"/>
      <c r="CF113" s="472"/>
      <c r="CG113" s="472"/>
      <c r="CH113" s="472"/>
      <c r="CI113" s="472"/>
      <c r="CJ113" s="472">
        <v>5</v>
      </c>
      <c r="CK113" s="472"/>
      <c r="CL113" s="472"/>
      <c r="CM113" s="472"/>
      <c r="CN113" s="472"/>
      <c r="CO113" s="472"/>
      <c r="CP113" s="472"/>
      <c r="CQ113" s="472"/>
      <c r="CR113" s="472"/>
      <c r="CS113" s="472"/>
      <c r="CT113" s="472"/>
      <c r="CU113" s="472"/>
      <c r="CV113" s="472"/>
      <c r="CW113" s="472"/>
      <c r="CX113" s="472"/>
      <c r="CY113" s="472"/>
      <c r="CZ113" s="472"/>
      <c r="DA113" s="472"/>
    </row>
    <row r="114" spans="1:105" s="6" customFormat="1" ht="27.75" hidden="1" customHeight="1" x14ac:dyDescent="0.2">
      <c r="A114" s="411" t="s">
        <v>26</v>
      </c>
      <c r="B114" s="411"/>
      <c r="C114" s="411"/>
      <c r="D114" s="411"/>
      <c r="E114" s="411"/>
      <c r="F114" s="411"/>
      <c r="G114" s="411"/>
      <c r="H114" s="622" t="s">
        <v>705</v>
      </c>
      <c r="I114" s="622"/>
      <c r="J114" s="622"/>
      <c r="K114" s="622"/>
      <c r="L114" s="622"/>
      <c r="M114" s="622"/>
      <c r="N114" s="622"/>
      <c r="O114" s="622"/>
      <c r="P114" s="622"/>
      <c r="Q114" s="622"/>
      <c r="R114" s="622"/>
      <c r="S114" s="622"/>
      <c r="T114" s="622"/>
      <c r="U114" s="622"/>
      <c r="V114" s="622"/>
      <c r="W114" s="622"/>
      <c r="X114" s="622"/>
      <c r="Y114" s="622"/>
      <c r="Z114" s="622"/>
      <c r="AA114" s="622"/>
      <c r="AB114" s="622"/>
      <c r="AC114" s="622"/>
      <c r="AD114" s="622"/>
      <c r="AE114" s="622"/>
      <c r="AF114" s="622"/>
      <c r="AG114" s="622"/>
      <c r="AH114" s="622"/>
      <c r="AI114" s="622"/>
      <c r="AJ114" s="622"/>
      <c r="AK114" s="622"/>
      <c r="AL114" s="622"/>
      <c r="AM114" s="622"/>
      <c r="AN114" s="622"/>
      <c r="AO114" s="622"/>
      <c r="AP114" s="622"/>
      <c r="AQ114" s="622"/>
      <c r="AR114" s="622"/>
      <c r="AS114" s="622"/>
      <c r="AT114" s="622"/>
      <c r="AU114" s="622"/>
      <c r="AV114" s="622"/>
      <c r="AW114" s="622"/>
      <c r="AX114" s="622"/>
      <c r="AY114" s="622"/>
      <c r="AZ114" s="622"/>
      <c r="BA114" s="622"/>
      <c r="BB114" s="622"/>
      <c r="BC114" s="622"/>
      <c r="BD114" s="413">
        <v>2000</v>
      </c>
      <c r="BE114" s="413"/>
      <c r="BF114" s="413"/>
      <c r="BG114" s="413"/>
      <c r="BH114" s="413"/>
      <c r="BI114" s="413"/>
      <c r="BJ114" s="413"/>
      <c r="BK114" s="413"/>
      <c r="BL114" s="413"/>
      <c r="BM114" s="413"/>
      <c r="BN114" s="413"/>
      <c r="BO114" s="413"/>
      <c r="BP114" s="413"/>
      <c r="BQ114" s="413"/>
      <c r="BR114" s="413"/>
      <c r="BS114" s="413"/>
      <c r="BT114" s="413">
        <v>1</v>
      </c>
      <c r="BU114" s="413"/>
      <c r="BV114" s="413"/>
      <c r="BW114" s="413"/>
      <c r="BX114" s="413"/>
      <c r="BY114" s="413"/>
      <c r="BZ114" s="413"/>
      <c r="CA114" s="413"/>
      <c r="CB114" s="413"/>
      <c r="CC114" s="413"/>
      <c r="CD114" s="413"/>
      <c r="CE114" s="413"/>
      <c r="CF114" s="413"/>
      <c r="CG114" s="413"/>
      <c r="CH114" s="413"/>
      <c r="CI114" s="413"/>
      <c r="CJ114" s="414">
        <f>BD114*BT114</f>
        <v>2000</v>
      </c>
      <c r="CK114" s="414"/>
      <c r="CL114" s="414"/>
      <c r="CM114" s="414"/>
      <c r="CN114" s="414"/>
      <c r="CO114" s="414"/>
      <c r="CP114" s="414"/>
      <c r="CQ114" s="414"/>
      <c r="CR114" s="414"/>
      <c r="CS114" s="414"/>
      <c r="CT114" s="414"/>
      <c r="CU114" s="414"/>
      <c r="CV114" s="414"/>
      <c r="CW114" s="414"/>
      <c r="CX114" s="414"/>
      <c r="CY114" s="414"/>
      <c r="CZ114" s="414"/>
      <c r="DA114" s="414"/>
    </row>
    <row r="115" spans="1:105" s="280" customFormat="1" ht="27.75" hidden="1" customHeight="1" x14ac:dyDescent="0.2">
      <c r="A115" s="411" t="s">
        <v>30</v>
      </c>
      <c r="B115" s="411"/>
      <c r="C115" s="411"/>
      <c r="D115" s="411"/>
      <c r="E115" s="411"/>
      <c r="F115" s="411"/>
      <c r="G115" s="411"/>
      <c r="H115" s="622" t="s">
        <v>789</v>
      </c>
      <c r="I115" s="622"/>
      <c r="J115" s="622"/>
      <c r="K115" s="622"/>
      <c r="L115" s="622"/>
      <c r="M115" s="622"/>
      <c r="N115" s="622"/>
      <c r="O115" s="622"/>
      <c r="P115" s="622"/>
      <c r="Q115" s="622"/>
      <c r="R115" s="622"/>
      <c r="S115" s="622"/>
      <c r="T115" s="622"/>
      <c r="U115" s="622"/>
      <c r="V115" s="622"/>
      <c r="W115" s="622"/>
      <c r="X115" s="622"/>
      <c r="Y115" s="622"/>
      <c r="Z115" s="622"/>
      <c r="AA115" s="622"/>
      <c r="AB115" s="622"/>
      <c r="AC115" s="622"/>
      <c r="AD115" s="622"/>
      <c r="AE115" s="622"/>
      <c r="AF115" s="622"/>
      <c r="AG115" s="622"/>
      <c r="AH115" s="622"/>
      <c r="AI115" s="622"/>
      <c r="AJ115" s="622"/>
      <c r="AK115" s="622"/>
      <c r="AL115" s="622"/>
      <c r="AM115" s="622"/>
      <c r="AN115" s="622"/>
      <c r="AO115" s="622"/>
      <c r="AP115" s="622"/>
      <c r="AQ115" s="622"/>
      <c r="AR115" s="622"/>
      <c r="AS115" s="622"/>
      <c r="AT115" s="622"/>
      <c r="AU115" s="622"/>
      <c r="AV115" s="622"/>
      <c r="AW115" s="622"/>
      <c r="AX115" s="622"/>
      <c r="AY115" s="622"/>
      <c r="AZ115" s="622"/>
      <c r="BA115" s="622"/>
      <c r="BB115" s="622"/>
      <c r="BC115" s="622"/>
      <c r="BD115" s="413">
        <v>1144.5</v>
      </c>
      <c r="BE115" s="413"/>
      <c r="BF115" s="413"/>
      <c r="BG115" s="413"/>
      <c r="BH115" s="413"/>
      <c r="BI115" s="413"/>
      <c r="BJ115" s="413"/>
      <c r="BK115" s="413"/>
      <c r="BL115" s="413"/>
      <c r="BM115" s="413"/>
      <c r="BN115" s="413"/>
      <c r="BO115" s="413"/>
      <c r="BP115" s="413"/>
      <c r="BQ115" s="413"/>
      <c r="BR115" s="413"/>
      <c r="BS115" s="413"/>
      <c r="BT115" s="413">
        <v>14</v>
      </c>
      <c r="BU115" s="413"/>
      <c r="BV115" s="413"/>
      <c r="BW115" s="413"/>
      <c r="BX115" s="413"/>
      <c r="BY115" s="413"/>
      <c r="BZ115" s="413"/>
      <c r="CA115" s="413"/>
      <c r="CB115" s="413"/>
      <c r="CC115" s="413"/>
      <c r="CD115" s="413"/>
      <c r="CE115" s="413"/>
      <c r="CF115" s="413"/>
      <c r="CG115" s="413"/>
      <c r="CH115" s="413"/>
      <c r="CI115" s="413"/>
      <c r="CJ115" s="414">
        <f>BD115*BT115-160.06</f>
        <v>15862.94</v>
      </c>
      <c r="CK115" s="414"/>
      <c r="CL115" s="414"/>
      <c r="CM115" s="414"/>
      <c r="CN115" s="414"/>
      <c r="CO115" s="414"/>
      <c r="CP115" s="414"/>
      <c r="CQ115" s="414"/>
      <c r="CR115" s="414"/>
      <c r="CS115" s="414"/>
      <c r="CT115" s="414"/>
      <c r="CU115" s="414"/>
      <c r="CV115" s="414"/>
      <c r="CW115" s="414"/>
      <c r="CX115" s="414"/>
      <c r="CY115" s="414"/>
      <c r="CZ115" s="414"/>
      <c r="DA115" s="414"/>
    </row>
    <row r="116" spans="1:105" s="280" customFormat="1" ht="27.75" hidden="1" customHeight="1" x14ac:dyDescent="0.2">
      <c r="A116" s="411" t="s">
        <v>36</v>
      </c>
      <c r="B116" s="411"/>
      <c r="C116" s="411"/>
      <c r="D116" s="411"/>
      <c r="E116" s="411"/>
      <c r="F116" s="411"/>
      <c r="G116" s="411"/>
      <c r="H116" s="622" t="s">
        <v>790</v>
      </c>
      <c r="I116" s="622"/>
      <c r="J116" s="622"/>
      <c r="K116" s="622"/>
      <c r="L116" s="622"/>
      <c r="M116" s="622"/>
      <c r="N116" s="622"/>
      <c r="O116" s="622"/>
      <c r="P116" s="622"/>
      <c r="Q116" s="622"/>
      <c r="R116" s="622"/>
      <c r="S116" s="622"/>
      <c r="T116" s="622"/>
      <c r="U116" s="622"/>
      <c r="V116" s="622"/>
      <c r="W116" s="622"/>
      <c r="X116" s="622"/>
      <c r="Y116" s="622"/>
      <c r="Z116" s="622"/>
      <c r="AA116" s="622"/>
      <c r="AB116" s="622"/>
      <c r="AC116" s="622"/>
      <c r="AD116" s="622"/>
      <c r="AE116" s="622"/>
      <c r="AF116" s="622"/>
      <c r="AG116" s="622"/>
      <c r="AH116" s="622"/>
      <c r="AI116" s="622"/>
      <c r="AJ116" s="622"/>
      <c r="AK116" s="622"/>
      <c r="AL116" s="622"/>
      <c r="AM116" s="622"/>
      <c r="AN116" s="622"/>
      <c r="AO116" s="622"/>
      <c r="AP116" s="622"/>
      <c r="AQ116" s="622"/>
      <c r="AR116" s="622"/>
      <c r="AS116" s="622"/>
      <c r="AT116" s="622"/>
      <c r="AU116" s="622"/>
      <c r="AV116" s="622"/>
      <c r="AW116" s="622"/>
      <c r="AX116" s="622"/>
      <c r="AY116" s="622"/>
      <c r="AZ116" s="622"/>
      <c r="BA116" s="622"/>
      <c r="BB116" s="622"/>
      <c r="BC116" s="622"/>
      <c r="BD116" s="413">
        <v>763</v>
      </c>
      <c r="BE116" s="413"/>
      <c r="BF116" s="413"/>
      <c r="BG116" s="413"/>
      <c r="BH116" s="413"/>
      <c r="BI116" s="413"/>
      <c r="BJ116" s="413"/>
      <c r="BK116" s="413"/>
      <c r="BL116" s="413"/>
      <c r="BM116" s="413"/>
      <c r="BN116" s="413"/>
      <c r="BO116" s="413"/>
      <c r="BP116" s="413"/>
      <c r="BQ116" s="413"/>
      <c r="BR116" s="413"/>
      <c r="BS116" s="413"/>
      <c r="BT116" s="413">
        <v>21</v>
      </c>
      <c r="BU116" s="413"/>
      <c r="BV116" s="413"/>
      <c r="BW116" s="413"/>
      <c r="BX116" s="413"/>
      <c r="BY116" s="413"/>
      <c r="BZ116" s="413"/>
      <c r="CA116" s="413"/>
      <c r="CB116" s="413"/>
      <c r="CC116" s="413"/>
      <c r="CD116" s="413"/>
      <c r="CE116" s="413"/>
      <c r="CF116" s="413"/>
      <c r="CG116" s="413"/>
      <c r="CH116" s="413"/>
      <c r="CI116" s="413"/>
      <c r="CJ116" s="414">
        <f>BD116*BT116-67.08</f>
        <v>15955.92</v>
      </c>
      <c r="CK116" s="414"/>
      <c r="CL116" s="414"/>
      <c r="CM116" s="414"/>
      <c r="CN116" s="414"/>
      <c r="CO116" s="414"/>
      <c r="CP116" s="414"/>
      <c r="CQ116" s="414"/>
      <c r="CR116" s="414"/>
      <c r="CS116" s="414"/>
      <c r="CT116" s="414"/>
      <c r="CU116" s="414"/>
      <c r="CV116" s="414"/>
      <c r="CW116" s="414"/>
      <c r="CX116" s="414"/>
      <c r="CY116" s="414"/>
      <c r="CZ116" s="414"/>
      <c r="DA116" s="414"/>
    </row>
    <row r="117" spans="1:105" s="6" customFormat="1" ht="26.25" hidden="1" customHeight="1" x14ac:dyDescent="0.2">
      <c r="A117" s="411" t="s">
        <v>99</v>
      </c>
      <c r="B117" s="411"/>
      <c r="C117" s="411"/>
      <c r="D117" s="411"/>
      <c r="E117" s="411"/>
      <c r="F117" s="411"/>
      <c r="G117" s="411"/>
      <c r="H117" s="622" t="s">
        <v>706</v>
      </c>
      <c r="I117" s="622"/>
      <c r="J117" s="622"/>
      <c r="K117" s="622"/>
      <c r="L117" s="622"/>
      <c r="M117" s="622"/>
      <c r="N117" s="622"/>
      <c r="O117" s="622"/>
      <c r="P117" s="622"/>
      <c r="Q117" s="622"/>
      <c r="R117" s="622"/>
      <c r="S117" s="622"/>
      <c r="T117" s="622"/>
      <c r="U117" s="622"/>
      <c r="V117" s="622"/>
      <c r="W117" s="622"/>
      <c r="X117" s="622"/>
      <c r="Y117" s="622"/>
      <c r="Z117" s="622"/>
      <c r="AA117" s="622"/>
      <c r="AB117" s="622"/>
      <c r="AC117" s="622"/>
      <c r="AD117" s="622"/>
      <c r="AE117" s="622"/>
      <c r="AF117" s="622"/>
      <c r="AG117" s="622"/>
      <c r="AH117" s="622"/>
      <c r="AI117" s="622"/>
      <c r="AJ117" s="622"/>
      <c r="AK117" s="622"/>
      <c r="AL117" s="622"/>
      <c r="AM117" s="622"/>
      <c r="AN117" s="622"/>
      <c r="AO117" s="622"/>
      <c r="AP117" s="622"/>
      <c r="AQ117" s="622"/>
      <c r="AR117" s="622"/>
      <c r="AS117" s="622"/>
      <c r="AT117" s="622"/>
      <c r="AU117" s="622"/>
      <c r="AV117" s="622"/>
      <c r="AW117" s="622"/>
      <c r="AX117" s="622"/>
      <c r="AY117" s="622"/>
      <c r="AZ117" s="622"/>
      <c r="BA117" s="622"/>
      <c r="BB117" s="622"/>
      <c r="BC117" s="622"/>
      <c r="BD117" s="561">
        <v>2800</v>
      </c>
      <c r="BE117" s="561"/>
      <c r="BF117" s="561"/>
      <c r="BG117" s="561"/>
      <c r="BH117" s="561"/>
      <c r="BI117" s="561"/>
      <c r="BJ117" s="561"/>
      <c r="BK117" s="561"/>
      <c r="BL117" s="561"/>
      <c r="BM117" s="561"/>
      <c r="BN117" s="561"/>
      <c r="BO117" s="561"/>
      <c r="BP117" s="561"/>
      <c r="BQ117" s="561"/>
      <c r="BR117" s="561"/>
      <c r="BS117" s="561"/>
      <c r="BT117" s="561">
        <v>6</v>
      </c>
      <c r="BU117" s="561"/>
      <c r="BV117" s="561"/>
      <c r="BW117" s="561"/>
      <c r="BX117" s="561"/>
      <c r="BY117" s="561"/>
      <c r="BZ117" s="561"/>
      <c r="CA117" s="561"/>
      <c r="CB117" s="561"/>
      <c r="CC117" s="561"/>
      <c r="CD117" s="561"/>
      <c r="CE117" s="561"/>
      <c r="CF117" s="561"/>
      <c r="CG117" s="561"/>
      <c r="CH117" s="561"/>
      <c r="CI117" s="561"/>
      <c r="CJ117" s="574">
        <f>BD117*BT117</f>
        <v>16800</v>
      </c>
      <c r="CK117" s="574"/>
      <c r="CL117" s="574"/>
      <c r="CM117" s="574"/>
      <c r="CN117" s="574"/>
      <c r="CO117" s="574"/>
      <c r="CP117" s="574"/>
      <c r="CQ117" s="574"/>
      <c r="CR117" s="574"/>
      <c r="CS117" s="574"/>
      <c r="CT117" s="574"/>
      <c r="CU117" s="574"/>
      <c r="CV117" s="574"/>
      <c r="CW117" s="574"/>
      <c r="CX117" s="574"/>
      <c r="CY117" s="574"/>
      <c r="CZ117" s="574"/>
      <c r="DA117" s="574"/>
    </row>
    <row r="118" spans="1:105" ht="21" hidden="1" customHeight="1" x14ac:dyDescent="0.25">
      <c r="A118" s="411" t="s">
        <v>100</v>
      </c>
      <c r="B118" s="411"/>
      <c r="C118" s="411"/>
      <c r="D118" s="411"/>
      <c r="E118" s="411"/>
      <c r="F118" s="411"/>
      <c r="G118" s="411"/>
      <c r="H118" s="418" t="s">
        <v>786</v>
      </c>
      <c r="I118" s="418"/>
      <c r="J118" s="418"/>
      <c r="K118" s="418"/>
      <c r="L118" s="418"/>
      <c r="M118" s="418"/>
      <c r="N118" s="418"/>
      <c r="O118" s="418"/>
      <c r="P118" s="418"/>
      <c r="Q118" s="418"/>
      <c r="R118" s="418"/>
      <c r="S118" s="418"/>
      <c r="T118" s="418"/>
      <c r="U118" s="418"/>
      <c r="V118" s="418"/>
      <c r="W118" s="418"/>
      <c r="X118" s="418"/>
      <c r="Y118" s="418"/>
      <c r="Z118" s="418"/>
      <c r="AA118" s="418"/>
      <c r="AB118" s="418"/>
      <c r="AC118" s="418"/>
      <c r="AD118" s="418"/>
      <c r="AE118" s="418"/>
      <c r="AF118" s="418"/>
      <c r="AG118" s="418"/>
      <c r="AH118" s="418"/>
      <c r="AI118" s="418"/>
      <c r="AJ118" s="418"/>
      <c r="AK118" s="418"/>
      <c r="AL118" s="418"/>
      <c r="AM118" s="418"/>
      <c r="AN118" s="418"/>
      <c r="AO118" s="418"/>
      <c r="AP118" s="418"/>
      <c r="AQ118" s="418"/>
      <c r="AR118" s="418"/>
      <c r="AS118" s="418"/>
      <c r="AT118" s="418"/>
      <c r="AU118" s="418"/>
      <c r="AV118" s="418"/>
      <c r="AW118" s="418"/>
      <c r="AX118" s="418"/>
      <c r="AY118" s="418"/>
      <c r="AZ118" s="418"/>
      <c r="BA118" s="418"/>
      <c r="BB118" s="418"/>
      <c r="BC118" s="418"/>
      <c r="BD118" s="404">
        <v>4000</v>
      </c>
      <c r="BE118" s="404"/>
      <c r="BF118" s="404"/>
      <c r="BG118" s="404"/>
      <c r="BH118" s="404"/>
      <c r="BI118" s="404"/>
      <c r="BJ118" s="404"/>
      <c r="BK118" s="404"/>
      <c r="BL118" s="404"/>
      <c r="BM118" s="404"/>
      <c r="BN118" s="404"/>
      <c r="BO118" s="404"/>
      <c r="BP118" s="404"/>
      <c r="BQ118" s="404"/>
      <c r="BR118" s="404"/>
      <c r="BS118" s="404"/>
      <c r="BT118" s="404">
        <v>1</v>
      </c>
      <c r="BU118" s="404"/>
      <c r="BV118" s="404"/>
      <c r="BW118" s="404"/>
      <c r="BX118" s="404"/>
      <c r="BY118" s="404"/>
      <c r="BZ118" s="404"/>
      <c r="CA118" s="404"/>
      <c r="CB118" s="404"/>
      <c r="CC118" s="404"/>
      <c r="CD118" s="404"/>
      <c r="CE118" s="404"/>
      <c r="CF118" s="404"/>
      <c r="CG118" s="404"/>
      <c r="CH118" s="404"/>
      <c r="CI118" s="404"/>
      <c r="CJ118" s="574">
        <f>BD118*BT118</f>
        <v>4000</v>
      </c>
      <c r="CK118" s="574"/>
      <c r="CL118" s="574"/>
      <c r="CM118" s="574"/>
      <c r="CN118" s="574"/>
      <c r="CO118" s="574"/>
      <c r="CP118" s="574"/>
      <c r="CQ118" s="574"/>
      <c r="CR118" s="574"/>
      <c r="CS118" s="574"/>
      <c r="CT118" s="574"/>
      <c r="CU118" s="574"/>
      <c r="CV118" s="574"/>
      <c r="CW118" s="574"/>
      <c r="CX118" s="574"/>
      <c r="CY118" s="574"/>
      <c r="CZ118" s="574"/>
      <c r="DA118" s="574"/>
    </row>
    <row r="119" spans="1:105" s="3" customFormat="1" ht="11.25" hidden="1" customHeight="1" x14ac:dyDescent="0.2">
      <c r="A119" s="411" t="s">
        <v>101</v>
      </c>
      <c r="B119" s="411"/>
      <c r="C119" s="411"/>
      <c r="D119" s="411"/>
      <c r="E119" s="411"/>
      <c r="F119" s="411"/>
      <c r="G119" s="411"/>
      <c r="H119" s="418"/>
      <c r="I119" s="418"/>
      <c r="J119" s="418"/>
      <c r="K119" s="418"/>
      <c r="L119" s="418"/>
      <c r="M119" s="418"/>
      <c r="N119" s="418"/>
      <c r="O119" s="418"/>
      <c r="P119" s="418"/>
      <c r="Q119" s="418"/>
      <c r="R119" s="418"/>
      <c r="S119" s="418"/>
      <c r="T119" s="418"/>
      <c r="U119" s="418"/>
      <c r="V119" s="418"/>
      <c r="W119" s="418"/>
      <c r="X119" s="418"/>
      <c r="Y119" s="418"/>
      <c r="Z119" s="418"/>
      <c r="AA119" s="418"/>
      <c r="AB119" s="418"/>
      <c r="AC119" s="418"/>
      <c r="AD119" s="418"/>
      <c r="AE119" s="418"/>
      <c r="AF119" s="418"/>
      <c r="AG119" s="418"/>
      <c r="AH119" s="418"/>
      <c r="AI119" s="418"/>
      <c r="AJ119" s="418"/>
      <c r="AK119" s="418"/>
      <c r="AL119" s="418"/>
      <c r="AM119" s="418"/>
      <c r="AN119" s="418"/>
      <c r="AO119" s="418"/>
      <c r="AP119" s="418"/>
      <c r="AQ119" s="418"/>
      <c r="AR119" s="418"/>
      <c r="AS119" s="418"/>
      <c r="AT119" s="418"/>
      <c r="AU119" s="418"/>
      <c r="AV119" s="418"/>
      <c r="AW119" s="418"/>
      <c r="AX119" s="418"/>
      <c r="AY119" s="418"/>
      <c r="AZ119" s="418"/>
      <c r="BA119" s="418"/>
      <c r="BB119" s="418"/>
      <c r="BC119" s="418"/>
      <c r="BD119" s="404"/>
      <c r="BE119" s="404"/>
      <c r="BF119" s="404"/>
      <c r="BG119" s="404"/>
      <c r="BH119" s="404"/>
      <c r="BI119" s="404"/>
      <c r="BJ119" s="404"/>
      <c r="BK119" s="404"/>
      <c r="BL119" s="404"/>
      <c r="BM119" s="404"/>
      <c r="BN119" s="404"/>
      <c r="BO119" s="404"/>
      <c r="BP119" s="404"/>
      <c r="BQ119" s="404"/>
      <c r="BR119" s="404"/>
      <c r="BS119" s="404"/>
      <c r="BT119" s="404"/>
      <c r="BU119" s="404"/>
      <c r="BV119" s="404"/>
      <c r="BW119" s="404"/>
      <c r="BX119" s="404"/>
      <c r="BY119" s="404"/>
      <c r="BZ119" s="404"/>
      <c r="CA119" s="404"/>
      <c r="CB119" s="404"/>
      <c r="CC119" s="404"/>
      <c r="CD119" s="404"/>
      <c r="CE119" s="404"/>
      <c r="CF119" s="404"/>
      <c r="CG119" s="404"/>
      <c r="CH119" s="404"/>
      <c r="CI119" s="404"/>
      <c r="CJ119" s="551"/>
      <c r="CK119" s="551"/>
      <c r="CL119" s="551"/>
      <c r="CM119" s="551"/>
      <c r="CN119" s="551"/>
      <c r="CO119" s="551"/>
      <c r="CP119" s="551"/>
      <c r="CQ119" s="551"/>
      <c r="CR119" s="551"/>
      <c r="CS119" s="551"/>
      <c r="CT119" s="551"/>
      <c r="CU119" s="551"/>
      <c r="CV119" s="551"/>
      <c r="CW119" s="551"/>
      <c r="CX119" s="551"/>
      <c r="CY119" s="551"/>
      <c r="CZ119" s="551"/>
      <c r="DA119" s="551"/>
    </row>
    <row r="120" spans="1:105" s="4" customFormat="1" ht="18" hidden="1" customHeight="1" x14ac:dyDescent="0.2">
      <c r="A120" s="411"/>
      <c r="B120" s="411"/>
      <c r="C120" s="411"/>
      <c r="D120" s="411"/>
      <c r="E120" s="411"/>
      <c r="F120" s="411"/>
      <c r="G120" s="411"/>
      <c r="H120" s="473" t="s">
        <v>7</v>
      </c>
      <c r="I120" s="473"/>
      <c r="J120" s="473"/>
      <c r="K120" s="473"/>
      <c r="L120" s="473"/>
      <c r="M120" s="473"/>
      <c r="N120" s="473"/>
      <c r="O120" s="473"/>
      <c r="P120" s="473"/>
      <c r="Q120" s="473"/>
      <c r="R120" s="473"/>
      <c r="S120" s="473"/>
      <c r="T120" s="473"/>
      <c r="U120" s="473"/>
      <c r="V120" s="473"/>
      <c r="W120" s="473"/>
      <c r="X120" s="473"/>
      <c r="Y120" s="473"/>
      <c r="Z120" s="473"/>
      <c r="AA120" s="473"/>
      <c r="AB120" s="473"/>
      <c r="AC120" s="473"/>
      <c r="AD120" s="473"/>
      <c r="AE120" s="473"/>
      <c r="AF120" s="473"/>
      <c r="AG120" s="473"/>
      <c r="AH120" s="473"/>
      <c r="AI120" s="473"/>
      <c r="AJ120" s="473"/>
      <c r="AK120" s="473"/>
      <c r="AL120" s="473"/>
      <c r="AM120" s="473"/>
      <c r="AN120" s="473"/>
      <c r="AO120" s="473"/>
      <c r="AP120" s="473"/>
      <c r="AQ120" s="473"/>
      <c r="AR120" s="473"/>
      <c r="AS120" s="473"/>
      <c r="AT120" s="473"/>
      <c r="AU120" s="473"/>
      <c r="AV120" s="473"/>
      <c r="AW120" s="473"/>
      <c r="AX120" s="473"/>
      <c r="AY120" s="473"/>
      <c r="AZ120" s="473"/>
      <c r="BA120" s="473"/>
      <c r="BB120" s="473"/>
      <c r="BC120" s="474"/>
      <c r="BD120" s="404" t="s">
        <v>8</v>
      </c>
      <c r="BE120" s="404"/>
      <c r="BF120" s="404"/>
      <c r="BG120" s="404"/>
      <c r="BH120" s="404"/>
      <c r="BI120" s="404"/>
      <c r="BJ120" s="404"/>
      <c r="BK120" s="404"/>
      <c r="BL120" s="404"/>
      <c r="BM120" s="404"/>
      <c r="BN120" s="404"/>
      <c r="BO120" s="404"/>
      <c r="BP120" s="404"/>
      <c r="BQ120" s="404"/>
      <c r="BR120" s="404"/>
      <c r="BS120" s="404"/>
      <c r="BT120" s="404" t="s">
        <v>8</v>
      </c>
      <c r="BU120" s="404"/>
      <c r="BV120" s="404"/>
      <c r="BW120" s="404"/>
      <c r="BX120" s="404"/>
      <c r="BY120" s="404"/>
      <c r="BZ120" s="404"/>
      <c r="CA120" s="404"/>
      <c r="CB120" s="404"/>
      <c r="CC120" s="404"/>
      <c r="CD120" s="404"/>
      <c r="CE120" s="404"/>
      <c r="CF120" s="404"/>
      <c r="CG120" s="404"/>
      <c r="CH120" s="404"/>
      <c r="CI120" s="404"/>
      <c r="CJ120" s="589">
        <f>SUM(CJ114:DA119)</f>
        <v>54618.86</v>
      </c>
      <c r="CK120" s="589"/>
      <c r="CL120" s="589"/>
      <c r="CM120" s="589"/>
      <c r="CN120" s="589"/>
      <c r="CO120" s="589"/>
      <c r="CP120" s="589"/>
      <c r="CQ120" s="589"/>
      <c r="CR120" s="589"/>
      <c r="CS120" s="589"/>
      <c r="CT120" s="589"/>
      <c r="CU120" s="589"/>
      <c r="CV120" s="589"/>
      <c r="CW120" s="589"/>
      <c r="CX120" s="589"/>
      <c r="CY120" s="589"/>
      <c r="CZ120" s="589"/>
      <c r="DA120" s="589"/>
    </row>
    <row r="121" spans="1:105" s="5" customFormat="1" ht="15" customHeight="1" x14ac:dyDescent="0.25">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c r="BM121" s="2"/>
      <c r="BN121" s="2"/>
      <c r="BO121" s="2"/>
      <c r="BP121" s="2"/>
      <c r="BQ121" s="2"/>
      <c r="BR121" s="2"/>
      <c r="BS121" s="2"/>
      <c r="BT121" s="2"/>
      <c r="BU121" s="2"/>
      <c r="BV121" s="2"/>
      <c r="BW121" s="2"/>
      <c r="BX121" s="2"/>
      <c r="BY121" s="2"/>
      <c r="BZ121" s="2"/>
      <c r="CA121" s="2"/>
      <c r="CB121" s="2"/>
      <c r="CC121" s="2"/>
      <c r="CD121" s="2"/>
      <c r="CE121" s="2"/>
      <c r="CF121" s="2"/>
      <c r="CG121" s="2"/>
      <c r="CH121" s="2"/>
      <c r="CI121" s="2"/>
      <c r="CJ121" s="2"/>
      <c r="CK121" s="2"/>
      <c r="CL121" s="2"/>
      <c r="CM121" s="2"/>
      <c r="CN121" s="2"/>
      <c r="CO121" s="2"/>
      <c r="CP121" s="2"/>
      <c r="CQ121" s="2"/>
      <c r="CR121" s="2"/>
      <c r="CS121" s="2"/>
      <c r="CT121" s="2"/>
      <c r="CU121" s="2"/>
      <c r="CV121" s="2"/>
      <c r="CW121" s="2"/>
      <c r="CX121" s="2"/>
      <c r="CY121" s="2"/>
      <c r="CZ121" s="2"/>
      <c r="DA121" s="2"/>
    </row>
    <row r="122" spans="1:105" s="5" customFormat="1" ht="15" customHeight="1" x14ac:dyDescent="0.2">
      <c r="A122" s="465" t="s">
        <v>57</v>
      </c>
      <c r="B122" s="465"/>
      <c r="C122" s="465"/>
      <c r="D122" s="465"/>
      <c r="E122" s="465"/>
      <c r="F122" s="465"/>
      <c r="G122" s="465"/>
      <c r="H122" s="465"/>
      <c r="I122" s="465"/>
      <c r="J122" s="465"/>
      <c r="K122" s="465"/>
      <c r="L122" s="465"/>
      <c r="M122" s="465"/>
      <c r="N122" s="465"/>
      <c r="O122" s="465"/>
      <c r="P122" s="465"/>
      <c r="Q122" s="465"/>
      <c r="R122" s="465"/>
      <c r="S122" s="465"/>
      <c r="T122" s="465"/>
      <c r="U122" s="465"/>
      <c r="V122" s="465"/>
      <c r="W122" s="465"/>
      <c r="X122" s="465"/>
      <c r="Y122" s="465"/>
      <c r="Z122" s="465"/>
      <c r="AA122" s="465"/>
      <c r="AB122" s="465"/>
      <c r="AC122" s="465"/>
      <c r="AD122" s="465"/>
      <c r="AE122" s="465"/>
      <c r="AF122" s="465"/>
      <c r="AG122" s="465"/>
      <c r="AH122" s="465"/>
      <c r="AI122" s="465"/>
      <c r="AJ122" s="465"/>
      <c r="AK122" s="465"/>
      <c r="AL122" s="465"/>
      <c r="AM122" s="465"/>
      <c r="AN122" s="465"/>
      <c r="AO122" s="465"/>
      <c r="AP122" s="465"/>
      <c r="AQ122" s="465"/>
      <c r="AR122" s="465"/>
      <c r="AS122" s="465"/>
      <c r="AT122" s="465"/>
      <c r="AU122" s="465"/>
      <c r="AV122" s="465"/>
      <c r="AW122" s="465"/>
      <c r="AX122" s="465"/>
      <c r="AY122" s="465"/>
      <c r="AZ122" s="465"/>
      <c r="BA122" s="465"/>
      <c r="BB122" s="465"/>
      <c r="BC122" s="465"/>
      <c r="BD122" s="465"/>
      <c r="BE122" s="465"/>
      <c r="BF122" s="465"/>
      <c r="BG122" s="465"/>
      <c r="BH122" s="465"/>
      <c r="BI122" s="465"/>
      <c r="BJ122" s="465"/>
      <c r="BK122" s="465"/>
      <c r="BL122" s="465"/>
      <c r="BM122" s="465"/>
      <c r="BN122" s="465"/>
      <c r="BO122" s="465"/>
      <c r="BP122" s="465"/>
      <c r="BQ122" s="465"/>
      <c r="BR122" s="465"/>
      <c r="BS122" s="465"/>
      <c r="BT122" s="465"/>
      <c r="BU122" s="465"/>
      <c r="BV122" s="465"/>
      <c r="BW122" s="465"/>
      <c r="BX122" s="465"/>
      <c r="BY122" s="465"/>
      <c r="BZ122" s="465"/>
      <c r="CA122" s="465"/>
      <c r="CB122" s="465"/>
      <c r="CC122" s="465"/>
      <c r="CD122" s="465"/>
      <c r="CE122" s="465"/>
      <c r="CF122" s="465"/>
      <c r="CG122" s="465"/>
      <c r="CH122" s="465"/>
      <c r="CI122" s="465"/>
      <c r="CJ122" s="465"/>
      <c r="CK122" s="465"/>
      <c r="CL122" s="465"/>
      <c r="CM122" s="465"/>
      <c r="CN122" s="465"/>
      <c r="CO122" s="465"/>
      <c r="CP122" s="465"/>
      <c r="CQ122" s="465"/>
      <c r="CR122" s="465"/>
      <c r="CS122" s="465"/>
      <c r="CT122" s="465"/>
      <c r="CU122" s="465"/>
      <c r="CV122" s="465"/>
      <c r="CW122" s="465"/>
      <c r="CX122" s="465"/>
      <c r="CY122" s="465"/>
      <c r="CZ122" s="465"/>
      <c r="DA122" s="465"/>
    </row>
    <row r="123" spans="1:105" s="5" customFormat="1" ht="7.5" customHeight="1" x14ac:dyDescent="0.25">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c r="BM123" s="2"/>
      <c r="BN123" s="2"/>
      <c r="BO123" s="2"/>
      <c r="BP123" s="2"/>
      <c r="BQ123" s="2"/>
      <c r="BR123" s="2"/>
      <c r="BS123" s="2"/>
      <c r="BT123" s="2"/>
      <c r="BU123" s="2"/>
      <c r="BV123" s="2"/>
      <c r="BW123" s="2"/>
      <c r="BX123" s="2"/>
      <c r="BY123" s="2"/>
      <c r="BZ123" s="2"/>
      <c r="CA123" s="2"/>
      <c r="CB123" s="2"/>
      <c r="CC123" s="2"/>
      <c r="CD123" s="2"/>
      <c r="CE123" s="2"/>
      <c r="CF123" s="2"/>
      <c r="CG123" s="2"/>
      <c r="CH123" s="2"/>
      <c r="CI123" s="2"/>
      <c r="CJ123" s="2"/>
      <c r="CK123" s="2"/>
      <c r="CL123" s="2"/>
      <c r="CM123" s="2"/>
      <c r="CN123" s="2"/>
      <c r="CO123" s="2"/>
      <c r="CP123" s="2"/>
      <c r="CQ123" s="2"/>
      <c r="CR123" s="2"/>
      <c r="CS123" s="2"/>
      <c r="CT123" s="2"/>
      <c r="CU123" s="2"/>
      <c r="CV123" s="2"/>
      <c r="CW123" s="2"/>
      <c r="CX123" s="2"/>
      <c r="CY123" s="2"/>
      <c r="CZ123" s="2"/>
      <c r="DA123" s="2"/>
    </row>
    <row r="124" spans="1:105" s="5" customFormat="1" ht="15" customHeight="1" x14ac:dyDescent="0.25">
      <c r="A124" s="6" t="s">
        <v>11</v>
      </c>
      <c r="B124" s="6"/>
      <c r="C124" s="6"/>
      <c r="D124" s="6"/>
      <c r="E124" s="6"/>
      <c r="F124" s="6"/>
      <c r="G124" s="6"/>
      <c r="H124" s="6"/>
      <c r="I124" s="6"/>
      <c r="J124" s="6"/>
      <c r="K124" s="6"/>
      <c r="L124" s="6"/>
      <c r="M124" s="6"/>
      <c r="N124" s="6"/>
      <c r="O124" s="6"/>
      <c r="P124" s="6"/>
      <c r="Q124" s="6"/>
      <c r="R124" s="6"/>
      <c r="S124" s="6"/>
      <c r="T124" s="6"/>
      <c r="U124" s="6"/>
      <c r="V124" s="6"/>
      <c r="W124" s="6"/>
      <c r="X124" s="678" t="s">
        <v>277</v>
      </c>
      <c r="Y124" s="678"/>
      <c r="Z124" s="678"/>
      <c r="AA124" s="678"/>
      <c r="AB124" s="678"/>
      <c r="AC124" s="678"/>
      <c r="AD124" s="678"/>
      <c r="AE124" s="678"/>
      <c r="AF124" s="678"/>
      <c r="AG124" s="678"/>
      <c r="AH124" s="678"/>
      <c r="AI124" s="678"/>
      <c r="AJ124" s="678"/>
      <c r="AK124" s="678"/>
      <c r="AL124" s="678"/>
      <c r="AM124" s="678"/>
      <c r="AN124" s="678"/>
      <c r="AO124" s="678"/>
      <c r="AP124" s="678"/>
      <c r="AQ124" s="678"/>
      <c r="AR124" s="678"/>
      <c r="AS124" s="678"/>
      <c r="AT124" s="678"/>
      <c r="AU124" s="678"/>
      <c r="AV124" s="678"/>
      <c r="AW124" s="678"/>
      <c r="AX124" s="678"/>
      <c r="AY124" s="678"/>
      <c r="AZ124" s="678"/>
      <c r="BA124" s="678"/>
      <c r="BB124" s="678"/>
      <c r="BC124" s="678"/>
      <c r="BD124" s="678"/>
      <c r="BE124" s="678"/>
      <c r="BF124" s="678"/>
      <c r="BG124" s="678"/>
      <c r="BH124" s="678"/>
      <c r="BI124" s="678"/>
      <c r="BJ124" s="678"/>
      <c r="BK124" s="678"/>
      <c r="BL124" s="678"/>
      <c r="BM124" s="678"/>
      <c r="BN124" s="678"/>
      <c r="BO124" s="678"/>
      <c r="BP124" s="678"/>
      <c r="BQ124" s="678"/>
      <c r="BR124" s="678"/>
      <c r="BS124" s="678"/>
      <c r="BT124" s="678"/>
      <c r="BU124" s="678"/>
      <c r="BV124" s="678"/>
      <c r="BW124" s="678"/>
      <c r="BX124" s="678"/>
      <c r="BY124" s="678"/>
      <c r="BZ124" s="678"/>
      <c r="CA124" s="678"/>
      <c r="CB124" s="678"/>
      <c r="CC124" s="678"/>
      <c r="CD124" s="678"/>
      <c r="CE124" s="678"/>
      <c r="CF124" s="678"/>
      <c r="CG124" s="678"/>
      <c r="CH124" s="678"/>
      <c r="CI124" s="678"/>
      <c r="CJ124" s="678"/>
      <c r="CK124" s="678"/>
      <c r="CL124" s="678"/>
      <c r="CM124" s="678"/>
      <c r="CN124" s="678"/>
      <c r="CO124" s="678"/>
      <c r="CP124" s="678"/>
      <c r="CQ124" s="678"/>
      <c r="CR124" s="678"/>
      <c r="CS124" s="678"/>
      <c r="CT124" s="678"/>
      <c r="CU124" s="678"/>
      <c r="CV124" s="678"/>
      <c r="CW124" s="678"/>
      <c r="CX124" s="678"/>
      <c r="CY124" s="678"/>
      <c r="CZ124" s="678"/>
      <c r="DA124" s="678"/>
    </row>
    <row r="125" spans="1:105" s="5" customFormat="1" ht="9" customHeight="1" x14ac:dyDescent="0.2">
      <c r="A125" s="6"/>
      <c r="B125" s="6"/>
      <c r="C125" s="6"/>
      <c r="D125" s="6"/>
      <c r="E125" s="6"/>
      <c r="F125" s="6"/>
      <c r="G125" s="6"/>
      <c r="H125" s="6"/>
      <c r="I125" s="6"/>
      <c r="J125" s="6"/>
      <c r="K125" s="6"/>
      <c r="L125" s="6"/>
      <c r="M125" s="6"/>
      <c r="N125" s="6"/>
      <c r="O125" s="6"/>
      <c r="P125" s="6"/>
      <c r="Q125" s="6"/>
      <c r="R125" s="6"/>
      <c r="S125" s="6"/>
      <c r="T125" s="6"/>
      <c r="U125" s="6"/>
      <c r="V125" s="6"/>
      <c r="W125" s="6"/>
      <c r="X125" s="11"/>
      <c r="Y125" s="11"/>
      <c r="Z125" s="11"/>
      <c r="AA125" s="11"/>
      <c r="AB125" s="11"/>
      <c r="AC125" s="11"/>
      <c r="AD125" s="11"/>
      <c r="AE125" s="11"/>
      <c r="AF125" s="11"/>
      <c r="AG125" s="11"/>
      <c r="AH125" s="11"/>
      <c r="AI125" s="11"/>
      <c r="AJ125" s="11"/>
      <c r="AK125" s="11"/>
      <c r="AL125" s="11"/>
      <c r="AM125" s="11"/>
      <c r="AN125" s="11"/>
      <c r="AO125" s="11"/>
      <c r="AP125" s="11"/>
      <c r="AQ125" s="11"/>
      <c r="AR125" s="11"/>
      <c r="AS125" s="11"/>
      <c r="AT125" s="11"/>
      <c r="AU125" s="11"/>
      <c r="AV125" s="11"/>
      <c r="AW125" s="11"/>
      <c r="AX125" s="11"/>
      <c r="AY125" s="11"/>
      <c r="AZ125" s="11"/>
      <c r="BA125" s="11"/>
      <c r="BB125" s="11"/>
      <c r="BC125" s="11"/>
      <c r="BD125" s="11"/>
      <c r="BE125" s="11"/>
      <c r="BF125" s="11"/>
      <c r="BG125" s="11"/>
      <c r="BH125" s="11"/>
      <c r="BI125" s="11"/>
      <c r="BJ125" s="11"/>
      <c r="BK125" s="11"/>
      <c r="BL125" s="11"/>
      <c r="BM125" s="11"/>
      <c r="BN125" s="11"/>
      <c r="BO125" s="11"/>
      <c r="BP125" s="11"/>
      <c r="BQ125" s="11"/>
      <c r="BR125" s="11"/>
      <c r="BS125" s="11"/>
      <c r="BT125" s="11"/>
      <c r="BU125" s="11"/>
      <c r="BV125" s="11"/>
      <c r="BW125" s="11"/>
      <c r="BX125" s="11"/>
      <c r="BY125" s="11"/>
      <c r="BZ125" s="11"/>
      <c r="CA125" s="11"/>
      <c r="CB125" s="11"/>
      <c r="CC125" s="11"/>
      <c r="CD125" s="11"/>
      <c r="CE125" s="11"/>
      <c r="CF125" s="11"/>
      <c r="CG125" s="11"/>
      <c r="CH125" s="11"/>
      <c r="CI125" s="11"/>
      <c r="CJ125" s="11"/>
      <c r="CK125" s="11"/>
      <c r="CL125" s="11"/>
      <c r="CM125" s="11"/>
      <c r="CN125" s="11"/>
      <c r="CO125" s="11"/>
      <c r="CP125" s="11"/>
      <c r="CQ125" s="11"/>
      <c r="CR125" s="11"/>
      <c r="CS125" s="11"/>
      <c r="CT125" s="11"/>
      <c r="CU125" s="11"/>
      <c r="CV125" s="11"/>
      <c r="CW125" s="11"/>
      <c r="CX125" s="11"/>
      <c r="CY125" s="11"/>
      <c r="CZ125" s="11"/>
      <c r="DA125" s="11"/>
    </row>
    <row r="126" spans="1:105" ht="24.75" customHeight="1" x14ac:dyDescent="0.25">
      <c r="A126" s="443" t="s">
        <v>10</v>
      </c>
      <c r="B126" s="443"/>
      <c r="C126" s="443"/>
      <c r="D126" s="443"/>
      <c r="E126" s="443"/>
      <c r="F126" s="443"/>
      <c r="G126" s="443"/>
      <c r="H126" s="443"/>
      <c r="I126" s="443"/>
      <c r="J126" s="443"/>
      <c r="K126" s="443"/>
      <c r="L126" s="443"/>
      <c r="M126" s="443"/>
      <c r="N126" s="443"/>
      <c r="O126" s="443"/>
      <c r="P126" s="443"/>
      <c r="Q126" s="443"/>
      <c r="R126" s="443"/>
      <c r="S126" s="443"/>
      <c r="T126" s="443"/>
      <c r="U126" s="443"/>
      <c r="V126" s="443"/>
      <c r="W126" s="443"/>
      <c r="X126" s="443"/>
      <c r="Y126" s="443"/>
      <c r="Z126" s="443"/>
      <c r="AA126" s="443"/>
      <c r="AB126" s="443"/>
      <c r="AC126" s="443"/>
      <c r="AD126" s="443"/>
      <c r="AE126" s="443"/>
      <c r="AF126" s="443"/>
      <c r="AG126" s="443"/>
      <c r="AH126" s="443"/>
      <c r="AI126" s="443"/>
      <c r="AJ126" s="443"/>
      <c r="AK126" s="443"/>
      <c r="AL126" s="443"/>
      <c r="AM126" s="443"/>
      <c r="AN126" s="443"/>
      <c r="AO126" s="443"/>
      <c r="AP126" s="668" t="s">
        <v>142</v>
      </c>
      <c r="AQ126" s="668"/>
      <c r="AR126" s="668"/>
      <c r="AS126" s="668"/>
      <c r="AT126" s="668"/>
      <c r="AU126" s="668"/>
      <c r="AV126" s="668"/>
      <c r="AW126" s="668"/>
      <c r="AX126" s="668"/>
      <c r="AY126" s="668"/>
      <c r="AZ126" s="668"/>
      <c r="BA126" s="668"/>
      <c r="BB126" s="668"/>
      <c r="BC126" s="668"/>
      <c r="BD126" s="668"/>
      <c r="BE126" s="668"/>
      <c r="BF126" s="668"/>
      <c r="BG126" s="668"/>
      <c r="BH126" s="668"/>
      <c r="BI126" s="668"/>
      <c r="BJ126" s="668"/>
      <c r="BK126" s="668"/>
      <c r="BL126" s="668"/>
      <c r="BM126" s="668"/>
      <c r="BN126" s="668"/>
      <c r="BO126" s="668"/>
      <c r="BP126" s="668"/>
      <c r="BQ126" s="668"/>
      <c r="BR126" s="668"/>
      <c r="BS126" s="668"/>
      <c r="BT126" s="668"/>
      <c r="BU126" s="668"/>
      <c r="BV126" s="668"/>
      <c r="BW126" s="668"/>
      <c r="BX126" s="668"/>
      <c r="BY126" s="668"/>
      <c r="BZ126" s="668"/>
      <c r="CA126" s="668"/>
      <c r="CB126" s="668"/>
      <c r="CC126" s="668"/>
      <c r="CD126" s="668"/>
      <c r="CE126" s="668"/>
      <c r="CF126" s="668"/>
      <c r="CG126" s="668"/>
      <c r="CH126" s="668"/>
      <c r="CI126" s="668"/>
      <c r="CJ126" s="668"/>
      <c r="CK126" s="668"/>
      <c r="CL126" s="668"/>
      <c r="CM126" s="668"/>
      <c r="CN126" s="668"/>
      <c r="CO126" s="668"/>
      <c r="CP126" s="668"/>
      <c r="CQ126" s="668"/>
      <c r="CR126" s="668"/>
      <c r="CS126" s="668"/>
      <c r="CT126" s="668"/>
      <c r="CU126" s="668"/>
      <c r="CV126" s="668"/>
      <c r="CW126" s="668"/>
      <c r="CX126" s="668"/>
      <c r="CY126" s="668"/>
      <c r="CZ126" s="668"/>
      <c r="DA126" s="668"/>
    </row>
    <row r="127" spans="1:105" s="6" customFormat="1" ht="3.75" customHeight="1" x14ac:dyDescent="0.25">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c r="BM127" s="2"/>
      <c r="BN127" s="2"/>
      <c r="BO127" s="2"/>
      <c r="BP127" s="2"/>
      <c r="BQ127" s="2"/>
      <c r="BR127" s="2"/>
      <c r="BS127" s="2"/>
      <c r="BT127" s="2"/>
      <c r="BU127" s="2"/>
      <c r="BV127" s="2"/>
      <c r="BW127" s="2"/>
      <c r="BX127" s="2"/>
      <c r="BY127" s="2"/>
      <c r="BZ127" s="2"/>
      <c r="CA127" s="2"/>
      <c r="CB127" s="2"/>
      <c r="CC127" s="2"/>
      <c r="CD127" s="2"/>
      <c r="CE127" s="2"/>
      <c r="CF127" s="2"/>
      <c r="CG127" s="2"/>
      <c r="CH127" s="2"/>
      <c r="CI127" s="2"/>
      <c r="CJ127" s="2"/>
      <c r="CK127" s="2"/>
      <c r="CL127" s="2"/>
      <c r="CM127" s="2"/>
      <c r="CN127" s="2"/>
      <c r="CO127" s="2"/>
      <c r="CP127" s="2"/>
      <c r="CQ127" s="2"/>
      <c r="CR127" s="2"/>
      <c r="CS127" s="2"/>
      <c r="CT127" s="2"/>
      <c r="CU127" s="2"/>
      <c r="CV127" s="2"/>
      <c r="CW127" s="2"/>
      <c r="CX127" s="2"/>
      <c r="CY127" s="2"/>
      <c r="CZ127" s="2"/>
      <c r="DA127" s="2"/>
    </row>
    <row r="128" spans="1:105" ht="18" hidden="1" customHeight="1" x14ac:dyDescent="0.25">
      <c r="A128" s="465" t="s">
        <v>58</v>
      </c>
      <c r="B128" s="465"/>
      <c r="C128" s="465"/>
      <c r="D128" s="465"/>
      <c r="E128" s="465"/>
      <c r="F128" s="465"/>
      <c r="G128" s="465"/>
      <c r="H128" s="465"/>
      <c r="I128" s="465"/>
      <c r="J128" s="465"/>
      <c r="K128" s="465"/>
      <c r="L128" s="465"/>
      <c r="M128" s="465"/>
      <c r="N128" s="465"/>
      <c r="O128" s="465"/>
      <c r="P128" s="465"/>
      <c r="Q128" s="465"/>
      <c r="R128" s="465"/>
      <c r="S128" s="465"/>
      <c r="T128" s="465"/>
      <c r="U128" s="465"/>
      <c r="V128" s="465"/>
      <c r="W128" s="465"/>
      <c r="X128" s="465"/>
      <c r="Y128" s="465"/>
      <c r="Z128" s="465"/>
      <c r="AA128" s="465"/>
      <c r="AB128" s="465"/>
      <c r="AC128" s="465"/>
      <c r="AD128" s="465"/>
      <c r="AE128" s="465"/>
      <c r="AF128" s="465"/>
      <c r="AG128" s="465"/>
      <c r="AH128" s="465"/>
      <c r="AI128" s="465"/>
      <c r="AJ128" s="465"/>
      <c r="AK128" s="465"/>
      <c r="AL128" s="465"/>
      <c r="AM128" s="465"/>
      <c r="AN128" s="465"/>
      <c r="AO128" s="465"/>
      <c r="AP128" s="465"/>
      <c r="AQ128" s="465"/>
      <c r="AR128" s="465"/>
      <c r="AS128" s="465"/>
      <c r="AT128" s="465"/>
      <c r="AU128" s="465"/>
      <c r="AV128" s="465"/>
      <c r="AW128" s="465"/>
      <c r="AX128" s="465"/>
      <c r="AY128" s="465"/>
      <c r="AZ128" s="465"/>
      <c r="BA128" s="465"/>
      <c r="BB128" s="465"/>
      <c r="BC128" s="465"/>
      <c r="BD128" s="465"/>
      <c r="BE128" s="465"/>
      <c r="BF128" s="465"/>
      <c r="BG128" s="465"/>
      <c r="BH128" s="465"/>
      <c r="BI128" s="465"/>
      <c r="BJ128" s="465"/>
      <c r="BK128" s="465"/>
      <c r="BL128" s="465"/>
      <c r="BM128" s="465"/>
      <c r="BN128" s="465"/>
      <c r="BO128" s="465"/>
      <c r="BP128" s="465"/>
      <c r="BQ128" s="465"/>
      <c r="BR128" s="465"/>
      <c r="BS128" s="465"/>
      <c r="BT128" s="465"/>
      <c r="BU128" s="465"/>
      <c r="BV128" s="465"/>
      <c r="BW128" s="465"/>
      <c r="BX128" s="465"/>
      <c r="BY128" s="465"/>
      <c r="BZ128" s="465"/>
      <c r="CA128" s="465"/>
      <c r="CB128" s="465"/>
      <c r="CC128" s="465"/>
      <c r="CD128" s="465"/>
      <c r="CE128" s="465"/>
      <c r="CF128" s="465"/>
      <c r="CG128" s="465"/>
      <c r="CH128" s="465"/>
      <c r="CI128" s="465"/>
      <c r="CJ128" s="465"/>
      <c r="CK128" s="465"/>
      <c r="CL128" s="465"/>
      <c r="CM128" s="465"/>
      <c r="CN128" s="465"/>
      <c r="CO128" s="465"/>
      <c r="CP128" s="465"/>
      <c r="CQ128" s="465"/>
      <c r="CR128" s="465"/>
      <c r="CS128" s="465"/>
      <c r="CT128" s="465"/>
      <c r="CU128" s="465"/>
      <c r="CV128" s="465"/>
      <c r="CW128" s="465"/>
      <c r="CX128" s="465"/>
      <c r="CY128" s="465"/>
      <c r="CZ128" s="465"/>
      <c r="DA128" s="465"/>
    </row>
    <row r="129" spans="1:105" s="6" customFormat="1" ht="9" hidden="1" customHeight="1" x14ac:dyDescent="0.25">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c r="BN129" s="2"/>
      <c r="BO129" s="2"/>
      <c r="BP129" s="2"/>
      <c r="BQ129" s="2"/>
      <c r="BR129" s="2"/>
      <c r="BS129" s="2"/>
      <c r="BT129" s="2"/>
      <c r="BU129" s="2"/>
      <c r="BV129" s="2"/>
      <c r="BW129" s="2"/>
      <c r="BX129" s="2"/>
      <c r="BY129" s="2"/>
      <c r="BZ129" s="2"/>
      <c r="CA129" s="2"/>
      <c r="CB129" s="2"/>
      <c r="CC129" s="2"/>
      <c r="CD129" s="2"/>
      <c r="CE129" s="2"/>
      <c r="CF129" s="2"/>
      <c r="CG129" s="2"/>
      <c r="CH129" s="2"/>
      <c r="CI129" s="2"/>
      <c r="CJ129" s="2"/>
      <c r="CK129" s="2"/>
      <c r="CL129" s="2"/>
      <c r="CM129" s="2"/>
      <c r="CN129" s="2"/>
      <c r="CO129" s="2"/>
      <c r="CP129" s="2"/>
      <c r="CQ129" s="2"/>
      <c r="CR129" s="2"/>
      <c r="CS129" s="2"/>
      <c r="CT129" s="2"/>
      <c r="CU129" s="2"/>
      <c r="CV129" s="2"/>
      <c r="CW129" s="2"/>
      <c r="CX129" s="2"/>
      <c r="CY129" s="2"/>
      <c r="CZ129" s="2"/>
      <c r="DA129" s="2"/>
    </row>
    <row r="130" spans="1:105" s="6" customFormat="1" ht="23.25" hidden="1" customHeight="1" x14ac:dyDescent="0.2">
      <c r="A130" s="469" t="s">
        <v>0</v>
      </c>
      <c r="B130" s="470"/>
      <c r="C130" s="470"/>
      <c r="D130" s="470"/>
      <c r="E130" s="470"/>
      <c r="F130" s="470"/>
      <c r="G130" s="471"/>
      <c r="H130" s="469" t="s">
        <v>14</v>
      </c>
      <c r="I130" s="470"/>
      <c r="J130" s="470"/>
      <c r="K130" s="470"/>
      <c r="L130" s="470"/>
      <c r="M130" s="470"/>
      <c r="N130" s="470"/>
      <c r="O130" s="470"/>
      <c r="P130" s="470"/>
      <c r="Q130" s="470"/>
      <c r="R130" s="470"/>
      <c r="S130" s="470"/>
      <c r="T130" s="470"/>
      <c r="U130" s="470"/>
      <c r="V130" s="470"/>
      <c r="W130" s="470"/>
      <c r="X130" s="470"/>
      <c r="Y130" s="470"/>
      <c r="Z130" s="470"/>
      <c r="AA130" s="470"/>
      <c r="AB130" s="470"/>
      <c r="AC130" s="470"/>
      <c r="AD130" s="470"/>
      <c r="AE130" s="470"/>
      <c r="AF130" s="470"/>
      <c r="AG130" s="470"/>
      <c r="AH130" s="470"/>
      <c r="AI130" s="470"/>
      <c r="AJ130" s="470"/>
      <c r="AK130" s="470"/>
      <c r="AL130" s="470"/>
      <c r="AM130" s="470"/>
      <c r="AN130" s="470"/>
      <c r="AO130" s="471"/>
      <c r="AP130" s="469" t="s">
        <v>60</v>
      </c>
      <c r="AQ130" s="470"/>
      <c r="AR130" s="470"/>
      <c r="AS130" s="470"/>
      <c r="AT130" s="470"/>
      <c r="AU130" s="470"/>
      <c r="AV130" s="470"/>
      <c r="AW130" s="470"/>
      <c r="AX130" s="470"/>
      <c r="AY130" s="470"/>
      <c r="AZ130" s="470"/>
      <c r="BA130" s="470"/>
      <c r="BB130" s="470"/>
      <c r="BC130" s="470"/>
      <c r="BD130" s="470"/>
      <c r="BE130" s="471"/>
      <c r="BF130" s="469" t="s">
        <v>61</v>
      </c>
      <c r="BG130" s="470"/>
      <c r="BH130" s="470"/>
      <c r="BI130" s="470"/>
      <c r="BJ130" s="470"/>
      <c r="BK130" s="470"/>
      <c r="BL130" s="470"/>
      <c r="BM130" s="470"/>
      <c r="BN130" s="470"/>
      <c r="BO130" s="470"/>
      <c r="BP130" s="470"/>
      <c r="BQ130" s="470"/>
      <c r="BR130" s="470"/>
      <c r="BS130" s="470"/>
      <c r="BT130" s="470"/>
      <c r="BU130" s="471"/>
      <c r="BV130" s="469" t="s">
        <v>62</v>
      </c>
      <c r="BW130" s="470"/>
      <c r="BX130" s="470"/>
      <c r="BY130" s="470"/>
      <c r="BZ130" s="470"/>
      <c r="CA130" s="470"/>
      <c r="CB130" s="470"/>
      <c r="CC130" s="470"/>
      <c r="CD130" s="470"/>
      <c r="CE130" s="470"/>
      <c r="CF130" s="470"/>
      <c r="CG130" s="470"/>
      <c r="CH130" s="470"/>
      <c r="CI130" s="470"/>
      <c r="CJ130" s="470"/>
      <c r="CK130" s="471"/>
      <c r="CL130" s="469" t="s">
        <v>17</v>
      </c>
      <c r="CM130" s="470"/>
      <c r="CN130" s="470"/>
      <c r="CO130" s="470"/>
      <c r="CP130" s="470"/>
      <c r="CQ130" s="470"/>
      <c r="CR130" s="470"/>
      <c r="CS130" s="470"/>
      <c r="CT130" s="470"/>
      <c r="CU130" s="470"/>
      <c r="CV130" s="470"/>
      <c r="CW130" s="470"/>
      <c r="CX130" s="470"/>
      <c r="CY130" s="470"/>
      <c r="CZ130" s="470"/>
      <c r="DA130" s="471"/>
    </row>
    <row r="131" spans="1:105" s="6" customFormat="1" ht="15" hidden="1" customHeight="1" x14ac:dyDescent="0.2">
      <c r="A131" s="472">
        <v>1</v>
      </c>
      <c r="B131" s="472"/>
      <c r="C131" s="472"/>
      <c r="D131" s="472"/>
      <c r="E131" s="472"/>
      <c r="F131" s="472"/>
      <c r="G131" s="472"/>
      <c r="H131" s="472">
        <v>2</v>
      </c>
      <c r="I131" s="472"/>
      <c r="J131" s="472"/>
      <c r="K131" s="472"/>
      <c r="L131" s="472"/>
      <c r="M131" s="472"/>
      <c r="N131" s="472"/>
      <c r="O131" s="472"/>
      <c r="P131" s="472"/>
      <c r="Q131" s="472"/>
      <c r="R131" s="472"/>
      <c r="S131" s="472"/>
      <c r="T131" s="472"/>
      <c r="U131" s="472"/>
      <c r="V131" s="472"/>
      <c r="W131" s="472"/>
      <c r="X131" s="472"/>
      <c r="Y131" s="472"/>
      <c r="Z131" s="472"/>
      <c r="AA131" s="472"/>
      <c r="AB131" s="472"/>
      <c r="AC131" s="472"/>
      <c r="AD131" s="472"/>
      <c r="AE131" s="472"/>
      <c r="AF131" s="472"/>
      <c r="AG131" s="472"/>
      <c r="AH131" s="472"/>
      <c r="AI131" s="472"/>
      <c r="AJ131" s="472"/>
      <c r="AK131" s="472"/>
      <c r="AL131" s="472"/>
      <c r="AM131" s="472"/>
      <c r="AN131" s="472"/>
      <c r="AO131" s="472"/>
      <c r="AP131" s="472">
        <v>3</v>
      </c>
      <c r="AQ131" s="472"/>
      <c r="AR131" s="472"/>
      <c r="AS131" s="472"/>
      <c r="AT131" s="472"/>
      <c r="AU131" s="472"/>
      <c r="AV131" s="472"/>
      <c r="AW131" s="472"/>
      <c r="AX131" s="472"/>
      <c r="AY131" s="472"/>
      <c r="AZ131" s="472"/>
      <c r="BA131" s="472"/>
      <c r="BB131" s="472"/>
      <c r="BC131" s="472"/>
      <c r="BD131" s="472"/>
      <c r="BE131" s="472"/>
      <c r="BF131" s="472">
        <v>4</v>
      </c>
      <c r="BG131" s="472"/>
      <c r="BH131" s="472"/>
      <c r="BI131" s="472"/>
      <c r="BJ131" s="472"/>
      <c r="BK131" s="472"/>
      <c r="BL131" s="472"/>
      <c r="BM131" s="472"/>
      <c r="BN131" s="472"/>
      <c r="BO131" s="472"/>
      <c r="BP131" s="472"/>
      <c r="BQ131" s="472"/>
      <c r="BR131" s="472"/>
      <c r="BS131" s="472"/>
      <c r="BT131" s="472"/>
      <c r="BU131" s="472"/>
      <c r="BV131" s="472">
        <v>5</v>
      </c>
      <c r="BW131" s="472"/>
      <c r="BX131" s="472"/>
      <c r="BY131" s="472"/>
      <c r="BZ131" s="472"/>
      <c r="CA131" s="472"/>
      <c r="CB131" s="472"/>
      <c r="CC131" s="472"/>
      <c r="CD131" s="472"/>
      <c r="CE131" s="472"/>
      <c r="CF131" s="472"/>
      <c r="CG131" s="472"/>
      <c r="CH131" s="472"/>
      <c r="CI131" s="472"/>
      <c r="CJ131" s="472"/>
      <c r="CK131" s="472"/>
      <c r="CL131" s="472">
        <v>6</v>
      </c>
      <c r="CM131" s="472"/>
      <c r="CN131" s="472"/>
      <c r="CO131" s="472"/>
      <c r="CP131" s="472"/>
      <c r="CQ131" s="472"/>
      <c r="CR131" s="472"/>
      <c r="CS131" s="472"/>
      <c r="CT131" s="472"/>
      <c r="CU131" s="472"/>
      <c r="CV131" s="472"/>
      <c r="CW131" s="472"/>
      <c r="CX131" s="472"/>
      <c r="CY131" s="472"/>
      <c r="CZ131" s="472"/>
      <c r="DA131" s="472"/>
    </row>
    <row r="132" spans="1:105" ht="19.5" hidden="1" customHeight="1" x14ac:dyDescent="0.25">
      <c r="A132" s="411" t="s">
        <v>26</v>
      </c>
      <c r="B132" s="411"/>
      <c r="C132" s="411"/>
      <c r="D132" s="411"/>
      <c r="E132" s="411"/>
      <c r="F132" s="411"/>
      <c r="G132" s="411"/>
      <c r="H132" s="418" t="s">
        <v>88</v>
      </c>
      <c r="I132" s="418"/>
      <c r="J132" s="418"/>
      <c r="K132" s="418"/>
      <c r="L132" s="418"/>
      <c r="M132" s="418"/>
      <c r="N132" s="418"/>
      <c r="O132" s="418"/>
      <c r="P132" s="418"/>
      <c r="Q132" s="418"/>
      <c r="R132" s="418"/>
      <c r="S132" s="418"/>
      <c r="T132" s="418"/>
      <c r="U132" s="418"/>
      <c r="V132" s="418"/>
      <c r="W132" s="418"/>
      <c r="X132" s="418"/>
      <c r="Y132" s="418"/>
      <c r="Z132" s="418"/>
      <c r="AA132" s="418"/>
      <c r="AB132" s="418"/>
      <c r="AC132" s="418"/>
      <c r="AD132" s="418"/>
      <c r="AE132" s="418"/>
      <c r="AF132" s="418"/>
      <c r="AG132" s="418"/>
      <c r="AH132" s="418"/>
      <c r="AI132" s="418"/>
      <c r="AJ132" s="418"/>
      <c r="AK132" s="418"/>
      <c r="AL132" s="418"/>
      <c r="AM132" s="418"/>
      <c r="AN132" s="418"/>
      <c r="AO132" s="418"/>
      <c r="AP132" s="404">
        <v>2</v>
      </c>
      <c r="AQ132" s="404"/>
      <c r="AR132" s="404"/>
      <c r="AS132" s="404"/>
      <c r="AT132" s="404"/>
      <c r="AU132" s="404"/>
      <c r="AV132" s="404"/>
      <c r="AW132" s="404"/>
      <c r="AX132" s="404"/>
      <c r="AY132" s="404"/>
      <c r="AZ132" s="404"/>
      <c r="BA132" s="404"/>
      <c r="BB132" s="404"/>
      <c r="BC132" s="404"/>
      <c r="BD132" s="404"/>
      <c r="BE132" s="404"/>
      <c r="BF132" s="404">
        <v>12</v>
      </c>
      <c r="BG132" s="404"/>
      <c r="BH132" s="404"/>
      <c r="BI132" s="404"/>
      <c r="BJ132" s="404"/>
      <c r="BK132" s="404"/>
      <c r="BL132" s="404"/>
      <c r="BM132" s="404"/>
      <c r="BN132" s="404"/>
      <c r="BO132" s="404"/>
      <c r="BP132" s="404"/>
      <c r="BQ132" s="404"/>
      <c r="BR132" s="404"/>
      <c r="BS132" s="404"/>
      <c r="BT132" s="404"/>
      <c r="BU132" s="404"/>
      <c r="BV132" s="551">
        <v>2500</v>
      </c>
      <c r="BW132" s="551"/>
      <c r="BX132" s="551"/>
      <c r="BY132" s="551"/>
      <c r="BZ132" s="551"/>
      <c r="CA132" s="551"/>
      <c r="CB132" s="551"/>
      <c r="CC132" s="551"/>
      <c r="CD132" s="551"/>
      <c r="CE132" s="551"/>
      <c r="CF132" s="551"/>
      <c r="CG132" s="551"/>
      <c r="CH132" s="551"/>
      <c r="CI132" s="551"/>
      <c r="CJ132" s="551"/>
      <c r="CK132" s="551"/>
      <c r="CL132" s="551">
        <f t="shared" ref="CL132:CL141" si="0">AP132*BF132*BV132</f>
        <v>60000</v>
      </c>
      <c r="CM132" s="551"/>
      <c r="CN132" s="551"/>
      <c r="CO132" s="551"/>
      <c r="CP132" s="551"/>
      <c r="CQ132" s="551"/>
      <c r="CR132" s="551"/>
      <c r="CS132" s="551"/>
      <c r="CT132" s="551"/>
      <c r="CU132" s="551"/>
      <c r="CV132" s="551"/>
      <c r="CW132" s="551"/>
      <c r="CX132" s="551"/>
      <c r="CY132" s="551"/>
      <c r="CZ132" s="551"/>
      <c r="DA132" s="551"/>
    </row>
    <row r="133" spans="1:105" s="6" customFormat="1" ht="14.25" hidden="1" x14ac:dyDescent="0.2">
      <c r="A133" s="411" t="s">
        <v>30</v>
      </c>
      <c r="B133" s="411"/>
      <c r="C133" s="411"/>
      <c r="D133" s="411"/>
      <c r="E133" s="411"/>
      <c r="F133" s="411"/>
      <c r="G133" s="411"/>
      <c r="H133" s="418" t="s">
        <v>89</v>
      </c>
      <c r="I133" s="418"/>
      <c r="J133" s="418"/>
      <c r="K133" s="418"/>
      <c r="L133" s="418"/>
      <c r="M133" s="418"/>
      <c r="N133" s="418"/>
      <c r="O133" s="418"/>
      <c r="P133" s="418"/>
      <c r="Q133" s="418"/>
      <c r="R133" s="418"/>
      <c r="S133" s="418"/>
      <c r="T133" s="418"/>
      <c r="U133" s="418"/>
      <c r="V133" s="418"/>
      <c r="W133" s="418"/>
      <c r="X133" s="418"/>
      <c r="Y133" s="418"/>
      <c r="Z133" s="418"/>
      <c r="AA133" s="418"/>
      <c r="AB133" s="418"/>
      <c r="AC133" s="418"/>
      <c r="AD133" s="418"/>
      <c r="AE133" s="418"/>
      <c r="AF133" s="418"/>
      <c r="AG133" s="418"/>
      <c r="AH133" s="418"/>
      <c r="AI133" s="418"/>
      <c r="AJ133" s="418"/>
      <c r="AK133" s="418"/>
      <c r="AL133" s="418"/>
      <c r="AM133" s="418"/>
      <c r="AN133" s="418"/>
      <c r="AO133" s="418"/>
      <c r="AP133" s="404"/>
      <c r="AQ133" s="404"/>
      <c r="AR133" s="404"/>
      <c r="AS133" s="404"/>
      <c r="AT133" s="404"/>
      <c r="AU133" s="404"/>
      <c r="AV133" s="404"/>
      <c r="AW133" s="404"/>
      <c r="AX133" s="404"/>
      <c r="AY133" s="404"/>
      <c r="AZ133" s="404"/>
      <c r="BA133" s="404"/>
      <c r="BB133" s="404"/>
      <c r="BC133" s="404"/>
      <c r="BD133" s="404"/>
      <c r="BE133" s="404"/>
      <c r="BF133" s="404"/>
      <c r="BG133" s="404"/>
      <c r="BH133" s="404"/>
      <c r="BI133" s="404"/>
      <c r="BJ133" s="404"/>
      <c r="BK133" s="404"/>
      <c r="BL133" s="404"/>
      <c r="BM133" s="404"/>
      <c r="BN133" s="404"/>
      <c r="BO133" s="404"/>
      <c r="BP133" s="404"/>
      <c r="BQ133" s="404"/>
      <c r="BR133" s="404"/>
      <c r="BS133" s="404"/>
      <c r="BT133" s="404"/>
      <c r="BU133" s="404"/>
      <c r="BV133" s="551"/>
      <c r="BW133" s="551"/>
      <c r="BX133" s="551"/>
      <c r="BY133" s="551"/>
      <c r="BZ133" s="551"/>
      <c r="CA133" s="551"/>
      <c r="CB133" s="551"/>
      <c r="CC133" s="551"/>
      <c r="CD133" s="551"/>
      <c r="CE133" s="551"/>
      <c r="CF133" s="551"/>
      <c r="CG133" s="551"/>
      <c r="CH133" s="551"/>
      <c r="CI133" s="551"/>
      <c r="CJ133" s="551"/>
      <c r="CK133" s="551"/>
      <c r="CL133" s="551">
        <f t="shared" si="0"/>
        <v>0</v>
      </c>
      <c r="CM133" s="551"/>
      <c r="CN133" s="551"/>
      <c r="CO133" s="551"/>
      <c r="CP133" s="551"/>
      <c r="CQ133" s="551"/>
      <c r="CR133" s="551"/>
      <c r="CS133" s="551"/>
      <c r="CT133" s="551"/>
      <c r="CU133" s="551"/>
      <c r="CV133" s="551"/>
      <c r="CW133" s="551"/>
      <c r="CX133" s="551"/>
      <c r="CY133" s="551"/>
      <c r="CZ133" s="551"/>
      <c r="DA133" s="551"/>
    </row>
    <row r="134" spans="1:105" ht="15" hidden="1" customHeight="1" x14ac:dyDescent="0.25">
      <c r="A134" s="411" t="s">
        <v>36</v>
      </c>
      <c r="B134" s="411"/>
      <c r="C134" s="411"/>
      <c r="D134" s="411"/>
      <c r="E134" s="411"/>
      <c r="F134" s="411"/>
      <c r="G134" s="411"/>
      <c r="H134" s="418" t="s">
        <v>90</v>
      </c>
      <c r="I134" s="418"/>
      <c r="J134" s="418"/>
      <c r="K134" s="418"/>
      <c r="L134" s="418"/>
      <c r="M134" s="418"/>
      <c r="N134" s="418"/>
      <c r="O134" s="418"/>
      <c r="P134" s="418"/>
      <c r="Q134" s="418"/>
      <c r="R134" s="418"/>
      <c r="S134" s="418"/>
      <c r="T134" s="418"/>
      <c r="U134" s="418"/>
      <c r="V134" s="418"/>
      <c r="W134" s="418"/>
      <c r="X134" s="418"/>
      <c r="Y134" s="418"/>
      <c r="Z134" s="418"/>
      <c r="AA134" s="418"/>
      <c r="AB134" s="418"/>
      <c r="AC134" s="418"/>
      <c r="AD134" s="418"/>
      <c r="AE134" s="418"/>
      <c r="AF134" s="418"/>
      <c r="AG134" s="418"/>
      <c r="AH134" s="418"/>
      <c r="AI134" s="418"/>
      <c r="AJ134" s="418"/>
      <c r="AK134" s="418"/>
      <c r="AL134" s="418"/>
      <c r="AM134" s="418"/>
      <c r="AN134" s="418"/>
      <c r="AO134" s="418"/>
      <c r="AP134" s="404"/>
      <c r="AQ134" s="404"/>
      <c r="AR134" s="404"/>
      <c r="AS134" s="404"/>
      <c r="AT134" s="404"/>
      <c r="AU134" s="404"/>
      <c r="AV134" s="404"/>
      <c r="AW134" s="404"/>
      <c r="AX134" s="404"/>
      <c r="AY134" s="404"/>
      <c r="AZ134" s="404"/>
      <c r="BA134" s="404"/>
      <c r="BB134" s="404"/>
      <c r="BC134" s="404"/>
      <c r="BD134" s="404"/>
      <c r="BE134" s="404"/>
      <c r="BF134" s="404"/>
      <c r="BG134" s="404"/>
      <c r="BH134" s="404"/>
      <c r="BI134" s="404"/>
      <c r="BJ134" s="404"/>
      <c r="BK134" s="404"/>
      <c r="BL134" s="404"/>
      <c r="BM134" s="404"/>
      <c r="BN134" s="404"/>
      <c r="BO134" s="404"/>
      <c r="BP134" s="404"/>
      <c r="BQ134" s="404"/>
      <c r="BR134" s="404"/>
      <c r="BS134" s="404"/>
      <c r="BT134" s="404"/>
      <c r="BU134" s="404"/>
      <c r="BV134" s="551"/>
      <c r="BW134" s="551"/>
      <c r="BX134" s="551"/>
      <c r="BY134" s="551"/>
      <c r="BZ134" s="551"/>
      <c r="CA134" s="551"/>
      <c r="CB134" s="551"/>
      <c r="CC134" s="551"/>
      <c r="CD134" s="551"/>
      <c r="CE134" s="551"/>
      <c r="CF134" s="551"/>
      <c r="CG134" s="551"/>
      <c r="CH134" s="551"/>
      <c r="CI134" s="551"/>
      <c r="CJ134" s="551"/>
      <c r="CK134" s="551"/>
      <c r="CL134" s="551">
        <f t="shared" si="0"/>
        <v>0</v>
      </c>
      <c r="CM134" s="551"/>
      <c r="CN134" s="551"/>
      <c r="CO134" s="551"/>
      <c r="CP134" s="551"/>
      <c r="CQ134" s="551"/>
      <c r="CR134" s="551"/>
      <c r="CS134" s="551"/>
      <c r="CT134" s="551"/>
      <c r="CU134" s="551"/>
      <c r="CV134" s="551"/>
      <c r="CW134" s="551"/>
      <c r="CX134" s="551"/>
      <c r="CY134" s="551"/>
      <c r="CZ134" s="551"/>
      <c r="DA134" s="551"/>
    </row>
    <row r="135" spans="1:105" s="3" customFormat="1" ht="17.25" hidden="1" customHeight="1" x14ac:dyDescent="0.2">
      <c r="A135" s="411" t="s">
        <v>99</v>
      </c>
      <c r="B135" s="411"/>
      <c r="C135" s="411"/>
      <c r="D135" s="411"/>
      <c r="E135" s="411"/>
      <c r="F135" s="411"/>
      <c r="G135" s="411"/>
      <c r="H135" s="418" t="s">
        <v>91</v>
      </c>
      <c r="I135" s="418"/>
      <c r="J135" s="418"/>
      <c r="K135" s="418"/>
      <c r="L135" s="418"/>
      <c r="M135" s="418"/>
      <c r="N135" s="418"/>
      <c r="O135" s="418"/>
      <c r="P135" s="418"/>
      <c r="Q135" s="418"/>
      <c r="R135" s="418"/>
      <c r="S135" s="418"/>
      <c r="T135" s="418"/>
      <c r="U135" s="418"/>
      <c r="V135" s="418"/>
      <c r="W135" s="418"/>
      <c r="X135" s="418"/>
      <c r="Y135" s="418"/>
      <c r="Z135" s="418"/>
      <c r="AA135" s="418"/>
      <c r="AB135" s="418"/>
      <c r="AC135" s="418"/>
      <c r="AD135" s="418"/>
      <c r="AE135" s="418"/>
      <c r="AF135" s="418"/>
      <c r="AG135" s="418"/>
      <c r="AH135" s="418"/>
      <c r="AI135" s="418"/>
      <c r="AJ135" s="418"/>
      <c r="AK135" s="418"/>
      <c r="AL135" s="418"/>
      <c r="AM135" s="418"/>
      <c r="AN135" s="418"/>
      <c r="AO135" s="418"/>
      <c r="AP135" s="404">
        <v>16</v>
      </c>
      <c r="AQ135" s="404"/>
      <c r="AR135" s="404"/>
      <c r="AS135" s="404"/>
      <c r="AT135" s="404"/>
      <c r="AU135" s="404"/>
      <c r="AV135" s="404"/>
      <c r="AW135" s="404"/>
      <c r="AX135" s="404"/>
      <c r="AY135" s="404"/>
      <c r="AZ135" s="404"/>
      <c r="BA135" s="404"/>
      <c r="BB135" s="404"/>
      <c r="BC135" s="404"/>
      <c r="BD135" s="404"/>
      <c r="BE135" s="404"/>
      <c r="BF135" s="404">
        <v>12</v>
      </c>
      <c r="BG135" s="404"/>
      <c r="BH135" s="404"/>
      <c r="BI135" s="404"/>
      <c r="BJ135" s="404"/>
      <c r="BK135" s="404"/>
      <c r="BL135" s="404"/>
      <c r="BM135" s="404"/>
      <c r="BN135" s="404"/>
      <c r="BO135" s="404"/>
      <c r="BP135" s="404"/>
      <c r="BQ135" s="404"/>
      <c r="BR135" s="404"/>
      <c r="BS135" s="404"/>
      <c r="BT135" s="404"/>
      <c r="BU135" s="404"/>
      <c r="BV135" s="551">
        <v>250</v>
      </c>
      <c r="BW135" s="551"/>
      <c r="BX135" s="551"/>
      <c r="BY135" s="551"/>
      <c r="BZ135" s="551"/>
      <c r="CA135" s="551"/>
      <c r="CB135" s="551"/>
      <c r="CC135" s="551"/>
      <c r="CD135" s="551"/>
      <c r="CE135" s="551"/>
      <c r="CF135" s="551"/>
      <c r="CG135" s="551"/>
      <c r="CH135" s="551"/>
      <c r="CI135" s="551"/>
      <c r="CJ135" s="551"/>
      <c r="CK135" s="551"/>
      <c r="CL135" s="551">
        <f t="shared" si="0"/>
        <v>48000</v>
      </c>
      <c r="CM135" s="551"/>
      <c r="CN135" s="551"/>
      <c r="CO135" s="551"/>
      <c r="CP135" s="551"/>
      <c r="CQ135" s="551"/>
      <c r="CR135" s="551"/>
      <c r="CS135" s="551"/>
      <c r="CT135" s="551"/>
      <c r="CU135" s="551"/>
      <c r="CV135" s="551"/>
      <c r="CW135" s="551"/>
      <c r="CX135" s="551"/>
      <c r="CY135" s="551"/>
      <c r="CZ135" s="551"/>
      <c r="DA135" s="551"/>
    </row>
    <row r="136" spans="1:105" s="4" customFormat="1" ht="12.75" hidden="1" x14ac:dyDescent="0.2">
      <c r="A136" s="411" t="s">
        <v>100</v>
      </c>
      <c r="B136" s="411"/>
      <c r="C136" s="411"/>
      <c r="D136" s="411"/>
      <c r="E136" s="411"/>
      <c r="F136" s="411"/>
      <c r="G136" s="411"/>
      <c r="H136" s="418" t="s">
        <v>92</v>
      </c>
      <c r="I136" s="418"/>
      <c r="J136" s="418"/>
      <c r="K136" s="418"/>
      <c r="L136" s="418"/>
      <c r="M136" s="418"/>
      <c r="N136" s="418"/>
      <c r="O136" s="418"/>
      <c r="P136" s="418"/>
      <c r="Q136" s="418"/>
      <c r="R136" s="418"/>
      <c r="S136" s="418"/>
      <c r="T136" s="418"/>
      <c r="U136" s="418"/>
      <c r="V136" s="418"/>
      <c r="W136" s="418"/>
      <c r="X136" s="418"/>
      <c r="Y136" s="418"/>
      <c r="Z136" s="418"/>
      <c r="AA136" s="418"/>
      <c r="AB136" s="418"/>
      <c r="AC136" s="418"/>
      <c r="AD136" s="418"/>
      <c r="AE136" s="418"/>
      <c r="AF136" s="418"/>
      <c r="AG136" s="418"/>
      <c r="AH136" s="418"/>
      <c r="AI136" s="418"/>
      <c r="AJ136" s="418"/>
      <c r="AK136" s="418"/>
      <c r="AL136" s="418"/>
      <c r="AM136" s="418"/>
      <c r="AN136" s="418"/>
      <c r="AO136" s="418"/>
      <c r="AP136" s="404"/>
      <c r="AQ136" s="404"/>
      <c r="AR136" s="404"/>
      <c r="AS136" s="404"/>
      <c r="AT136" s="404"/>
      <c r="AU136" s="404"/>
      <c r="AV136" s="404"/>
      <c r="AW136" s="404"/>
      <c r="AX136" s="404"/>
      <c r="AY136" s="404"/>
      <c r="AZ136" s="404"/>
      <c r="BA136" s="404"/>
      <c r="BB136" s="404"/>
      <c r="BC136" s="404"/>
      <c r="BD136" s="404"/>
      <c r="BE136" s="404"/>
      <c r="BF136" s="404"/>
      <c r="BG136" s="404"/>
      <c r="BH136" s="404"/>
      <c r="BI136" s="404"/>
      <c r="BJ136" s="404"/>
      <c r="BK136" s="404"/>
      <c r="BL136" s="404"/>
      <c r="BM136" s="404"/>
      <c r="BN136" s="404"/>
      <c r="BO136" s="404"/>
      <c r="BP136" s="404"/>
      <c r="BQ136" s="404"/>
      <c r="BR136" s="404"/>
      <c r="BS136" s="404"/>
      <c r="BT136" s="404"/>
      <c r="BU136" s="404"/>
      <c r="BV136" s="551"/>
      <c r="BW136" s="551"/>
      <c r="BX136" s="551"/>
      <c r="BY136" s="551"/>
      <c r="BZ136" s="551"/>
      <c r="CA136" s="551"/>
      <c r="CB136" s="551"/>
      <c r="CC136" s="551"/>
      <c r="CD136" s="551"/>
      <c r="CE136" s="551"/>
      <c r="CF136" s="551"/>
      <c r="CG136" s="551"/>
      <c r="CH136" s="551"/>
      <c r="CI136" s="551"/>
      <c r="CJ136" s="551"/>
      <c r="CK136" s="551"/>
      <c r="CL136" s="551">
        <f t="shared" si="0"/>
        <v>0</v>
      </c>
      <c r="CM136" s="551"/>
      <c r="CN136" s="551"/>
      <c r="CO136" s="551"/>
      <c r="CP136" s="551"/>
      <c r="CQ136" s="551"/>
      <c r="CR136" s="551"/>
      <c r="CS136" s="551"/>
      <c r="CT136" s="551"/>
      <c r="CU136" s="551"/>
      <c r="CV136" s="551"/>
      <c r="CW136" s="551"/>
      <c r="CX136" s="551"/>
      <c r="CY136" s="551"/>
      <c r="CZ136" s="551"/>
      <c r="DA136" s="551"/>
    </row>
    <row r="137" spans="1:105" s="5" customFormat="1" ht="15" hidden="1" customHeight="1" x14ac:dyDescent="0.2">
      <c r="A137" s="411" t="s">
        <v>101</v>
      </c>
      <c r="B137" s="411"/>
      <c r="C137" s="411"/>
      <c r="D137" s="411"/>
      <c r="E137" s="411"/>
      <c r="F137" s="411"/>
      <c r="G137" s="411"/>
      <c r="H137" s="418" t="s">
        <v>93</v>
      </c>
      <c r="I137" s="418"/>
      <c r="J137" s="418"/>
      <c r="K137" s="418"/>
      <c r="L137" s="418"/>
      <c r="M137" s="418"/>
      <c r="N137" s="418"/>
      <c r="O137" s="418"/>
      <c r="P137" s="418"/>
      <c r="Q137" s="418"/>
      <c r="R137" s="418"/>
      <c r="S137" s="418"/>
      <c r="T137" s="418"/>
      <c r="U137" s="418"/>
      <c r="V137" s="418"/>
      <c r="W137" s="418"/>
      <c r="X137" s="418"/>
      <c r="Y137" s="418"/>
      <c r="Z137" s="418"/>
      <c r="AA137" s="418"/>
      <c r="AB137" s="418"/>
      <c r="AC137" s="418"/>
      <c r="AD137" s="418"/>
      <c r="AE137" s="418"/>
      <c r="AF137" s="418"/>
      <c r="AG137" s="418"/>
      <c r="AH137" s="418"/>
      <c r="AI137" s="418"/>
      <c r="AJ137" s="418"/>
      <c r="AK137" s="418"/>
      <c r="AL137" s="418"/>
      <c r="AM137" s="418"/>
      <c r="AN137" s="418"/>
      <c r="AO137" s="418"/>
      <c r="AP137" s="404">
        <v>2</v>
      </c>
      <c r="AQ137" s="404"/>
      <c r="AR137" s="404"/>
      <c r="AS137" s="404"/>
      <c r="AT137" s="404"/>
      <c r="AU137" s="404"/>
      <c r="AV137" s="404"/>
      <c r="AW137" s="404"/>
      <c r="AX137" s="404"/>
      <c r="AY137" s="404"/>
      <c r="AZ137" s="404"/>
      <c r="BA137" s="404"/>
      <c r="BB137" s="404"/>
      <c r="BC137" s="404"/>
      <c r="BD137" s="404"/>
      <c r="BE137" s="404"/>
      <c r="BF137" s="404">
        <v>12</v>
      </c>
      <c r="BG137" s="404"/>
      <c r="BH137" s="404"/>
      <c r="BI137" s="404"/>
      <c r="BJ137" s="404"/>
      <c r="BK137" s="404"/>
      <c r="BL137" s="404"/>
      <c r="BM137" s="404"/>
      <c r="BN137" s="404"/>
      <c r="BO137" s="404"/>
      <c r="BP137" s="404"/>
      <c r="BQ137" s="404"/>
      <c r="BR137" s="404"/>
      <c r="BS137" s="404"/>
      <c r="BT137" s="404"/>
      <c r="BU137" s="404"/>
      <c r="BV137" s="551">
        <v>6700</v>
      </c>
      <c r="BW137" s="551"/>
      <c r="BX137" s="551"/>
      <c r="BY137" s="551"/>
      <c r="BZ137" s="551"/>
      <c r="CA137" s="551"/>
      <c r="CB137" s="551"/>
      <c r="CC137" s="551"/>
      <c r="CD137" s="551"/>
      <c r="CE137" s="551"/>
      <c r="CF137" s="551"/>
      <c r="CG137" s="551"/>
      <c r="CH137" s="551"/>
      <c r="CI137" s="551"/>
      <c r="CJ137" s="551"/>
      <c r="CK137" s="551"/>
      <c r="CL137" s="551">
        <f t="shared" si="0"/>
        <v>160800</v>
      </c>
      <c r="CM137" s="551"/>
      <c r="CN137" s="551"/>
      <c r="CO137" s="551"/>
      <c r="CP137" s="551"/>
      <c r="CQ137" s="551"/>
      <c r="CR137" s="551"/>
      <c r="CS137" s="551"/>
      <c r="CT137" s="551"/>
      <c r="CU137" s="551"/>
      <c r="CV137" s="551"/>
      <c r="CW137" s="551"/>
      <c r="CX137" s="551"/>
      <c r="CY137" s="551"/>
      <c r="CZ137" s="551"/>
      <c r="DA137" s="551"/>
    </row>
    <row r="138" spans="1:105" s="5" customFormat="1" ht="15" hidden="1" customHeight="1" x14ac:dyDescent="0.2">
      <c r="A138" s="411" t="s">
        <v>102</v>
      </c>
      <c r="B138" s="411"/>
      <c r="C138" s="411"/>
      <c r="D138" s="411"/>
      <c r="E138" s="411"/>
      <c r="F138" s="411"/>
      <c r="G138" s="411"/>
      <c r="H138" s="418" t="s">
        <v>94</v>
      </c>
      <c r="I138" s="418"/>
      <c r="J138" s="418"/>
      <c r="K138" s="418"/>
      <c r="L138" s="418"/>
      <c r="M138" s="418"/>
      <c r="N138" s="418"/>
      <c r="O138" s="418"/>
      <c r="P138" s="418"/>
      <c r="Q138" s="418"/>
      <c r="R138" s="418"/>
      <c r="S138" s="418"/>
      <c r="T138" s="418"/>
      <c r="U138" s="418"/>
      <c r="V138" s="418"/>
      <c r="W138" s="418"/>
      <c r="X138" s="418"/>
      <c r="Y138" s="418"/>
      <c r="Z138" s="418"/>
      <c r="AA138" s="418"/>
      <c r="AB138" s="418"/>
      <c r="AC138" s="418"/>
      <c r="AD138" s="418"/>
      <c r="AE138" s="418"/>
      <c r="AF138" s="418"/>
      <c r="AG138" s="418"/>
      <c r="AH138" s="418"/>
      <c r="AI138" s="418"/>
      <c r="AJ138" s="418"/>
      <c r="AK138" s="418"/>
      <c r="AL138" s="418"/>
      <c r="AM138" s="418"/>
      <c r="AN138" s="418"/>
      <c r="AO138" s="418"/>
      <c r="AP138" s="404"/>
      <c r="AQ138" s="404"/>
      <c r="AR138" s="404"/>
      <c r="AS138" s="404"/>
      <c r="AT138" s="404"/>
      <c r="AU138" s="404"/>
      <c r="AV138" s="404"/>
      <c r="AW138" s="404"/>
      <c r="AX138" s="404"/>
      <c r="AY138" s="404"/>
      <c r="AZ138" s="404"/>
      <c r="BA138" s="404"/>
      <c r="BB138" s="404"/>
      <c r="BC138" s="404"/>
      <c r="BD138" s="404"/>
      <c r="BE138" s="404"/>
      <c r="BF138" s="404"/>
      <c r="BG138" s="404"/>
      <c r="BH138" s="404"/>
      <c r="BI138" s="404"/>
      <c r="BJ138" s="404"/>
      <c r="BK138" s="404"/>
      <c r="BL138" s="404"/>
      <c r="BM138" s="404"/>
      <c r="BN138" s="404"/>
      <c r="BO138" s="404"/>
      <c r="BP138" s="404"/>
      <c r="BQ138" s="404"/>
      <c r="BR138" s="404"/>
      <c r="BS138" s="404"/>
      <c r="BT138" s="404"/>
      <c r="BU138" s="404"/>
      <c r="BV138" s="551"/>
      <c r="BW138" s="551"/>
      <c r="BX138" s="551"/>
      <c r="BY138" s="551"/>
      <c r="BZ138" s="551"/>
      <c r="CA138" s="551"/>
      <c r="CB138" s="551"/>
      <c r="CC138" s="551"/>
      <c r="CD138" s="551"/>
      <c r="CE138" s="551"/>
      <c r="CF138" s="551"/>
      <c r="CG138" s="551"/>
      <c r="CH138" s="551"/>
      <c r="CI138" s="551"/>
      <c r="CJ138" s="551"/>
      <c r="CK138" s="551"/>
      <c r="CL138" s="551">
        <f t="shared" si="0"/>
        <v>0</v>
      </c>
      <c r="CM138" s="551"/>
      <c r="CN138" s="551"/>
      <c r="CO138" s="551"/>
      <c r="CP138" s="551"/>
      <c r="CQ138" s="551"/>
      <c r="CR138" s="551"/>
      <c r="CS138" s="551"/>
      <c r="CT138" s="551"/>
      <c r="CU138" s="551"/>
      <c r="CV138" s="551"/>
      <c r="CW138" s="551"/>
      <c r="CX138" s="551"/>
      <c r="CY138" s="551"/>
      <c r="CZ138" s="551"/>
      <c r="DA138" s="551"/>
    </row>
    <row r="139" spans="1:105" s="5" customFormat="1" ht="15" hidden="1" customHeight="1" x14ac:dyDescent="0.2">
      <c r="A139" s="411" t="s">
        <v>103</v>
      </c>
      <c r="B139" s="411"/>
      <c r="C139" s="411"/>
      <c r="D139" s="411"/>
      <c r="E139" s="411"/>
      <c r="F139" s="411"/>
      <c r="G139" s="411"/>
      <c r="H139" s="418" t="s">
        <v>707</v>
      </c>
      <c r="I139" s="418"/>
      <c r="J139" s="418"/>
      <c r="K139" s="418"/>
      <c r="L139" s="418"/>
      <c r="M139" s="418"/>
      <c r="N139" s="418"/>
      <c r="O139" s="418"/>
      <c r="P139" s="418"/>
      <c r="Q139" s="418"/>
      <c r="R139" s="418"/>
      <c r="S139" s="418"/>
      <c r="T139" s="418"/>
      <c r="U139" s="418"/>
      <c r="V139" s="418"/>
      <c r="W139" s="418"/>
      <c r="X139" s="418"/>
      <c r="Y139" s="418"/>
      <c r="Z139" s="418"/>
      <c r="AA139" s="418"/>
      <c r="AB139" s="418"/>
      <c r="AC139" s="418"/>
      <c r="AD139" s="418"/>
      <c r="AE139" s="418"/>
      <c r="AF139" s="418"/>
      <c r="AG139" s="418"/>
      <c r="AH139" s="418"/>
      <c r="AI139" s="418"/>
      <c r="AJ139" s="418"/>
      <c r="AK139" s="418"/>
      <c r="AL139" s="418"/>
      <c r="AM139" s="418"/>
      <c r="AN139" s="418"/>
      <c r="AO139" s="418"/>
      <c r="AP139" s="404"/>
      <c r="AQ139" s="404"/>
      <c r="AR139" s="404"/>
      <c r="AS139" s="404"/>
      <c r="AT139" s="404"/>
      <c r="AU139" s="404"/>
      <c r="AV139" s="404"/>
      <c r="AW139" s="404"/>
      <c r="AX139" s="404"/>
      <c r="AY139" s="404"/>
      <c r="AZ139" s="404"/>
      <c r="BA139" s="404"/>
      <c r="BB139" s="404"/>
      <c r="BC139" s="404"/>
      <c r="BD139" s="404"/>
      <c r="BE139" s="404"/>
      <c r="BF139" s="404"/>
      <c r="BG139" s="404"/>
      <c r="BH139" s="404"/>
      <c r="BI139" s="404"/>
      <c r="BJ139" s="404"/>
      <c r="BK139" s="404"/>
      <c r="BL139" s="404"/>
      <c r="BM139" s="404"/>
      <c r="BN139" s="404"/>
      <c r="BO139" s="404"/>
      <c r="BP139" s="404"/>
      <c r="BQ139" s="404"/>
      <c r="BR139" s="404"/>
      <c r="BS139" s="404"/>
      <c r="BT139" s="404"/>
      <c r="BU139" s="404"/>
      <c r="BV139" s="551"/>
      <c r="BW139" s="551"/>
      <c r="BX139" s="551"/>
      <c r="BY139" s="551"/>
      <c r="BZ139" s="551"/>
      <c r="CA139" s="551"/>
      <c r="CB139" s="551"/>
      <c r="CC139" s="551"/>
      <c r="CD139" s="551"/>
      <c r="CE139" s="551"/>
      <c r="CF139" s="551"/>
      <c r="CG139" s="551"/>
      <c r="CH139" s="551"/>
      <c r="CI139" s="551"/>
      <c r="CJ139" s="551"/>
      <c r="CK139" s="551"/>
      <c r="CL139" s="551">
        <f t="shared" si="0"/>
        <v>0</v>
      </c>
      <c r="CM139" s="551"/>
      <c r="CN139" s="551"/>
      <c r="CO139" s="551"/>
      <c r="CP139" s="551"/>
      <c r="CQ139" s="551"/>
      <c r="CR139" s="551"/>
      <c r="CS139" s="551"/>
      <c r="CT139" s="551"/>
      <c r="CU139" s="551"/>
      <c r="CV139" s="551"/>
      <c r="CW139" s="551"/>
      <c r="CX139" s="551"/>
      <c r="CY139" s="551"/>
      <c r="CZ139" s="551"/>
      <c r="DA139" s="551"/>
    </row>
    <row r="140" spans="1:105" s="5" customFormat="1" ht="15" hidden="1" customHeight="1" x14ac:dyDescent="0.2">
      <c r="A140" s="411" t="s">
        <v>104</v>
      </c>
      <c r="B140" s="411"/>
      <c r="C140" s="411"/>
      <c r="D140" s="411"/>
      <c r="E140" s="411"/>
      <c r="F140" s="411"/>
      <c r="G140" s="411"/>
      <c r="H140" s="418" t="s">
        <v>95</v>
      </c>
      <c r="I140" s="418"/>
      <c r="J140" s="418"/>
      <c r="K140" s="418"/>
      <c r="L140" s="418"/>
      <c r="M140" s="418"/>
      <c r="N140" s="418"/>
      <c r="O140" s="418"/>
      <c r="P140" s="418"/>
      <c r="Q140" s="418"/>
      <c r="R140" s="418"/>
      <c r="S140" s="418"/>
      <c r="T140" s="418"/>
      <c r="U140" s="418"/>
      <c r="V140" s="418"/>
      <c r="W140" s="418"/>
      <c r="X140" s="418"/>
      <c r="Y140" s="418"/>
      <c r="Z140" s="418"/>
      <c r="AA140" s="418"/>
      <c r="AB140" s="418"/>
      <c r="AC140" s="418"/>
      <c r="AD140" s="418"/>
      <c r="AE140" s="418"/>
      <c r="AF140" s="418"/>
      <c r="AG140" s="418"/>
      <c r="AH140" s="418"/>
      <c r="AI140" s="418"/>
      <c r="AJ140" s="418"/>
      <c r="AK140" s="418"/>
      <c r="AL140" s="418"/>
      <c r="AM140" s="418"/>
      <c r="AN140" s="418"/>
      <c r="AO140" s="418"/>
      <c r="AP140" s="404">
        <v>5</v>
      </c>
      <c r="AQ140" s="404"/>
      <c r="AR140" s="404"/>
      <c r="AS140" s="404"/>
      <c r="AT140" s="404"/>
      <c r="AU140" s="404"/>
      <c r="AV140" s="404"/>
      <c r="AW140" s="404"/>
      <c r="AX140" s="404"/>
      <c r="AY140" s="404"/>
      <c r="AZ140" s="404"/>
      <c r="BA140" s="404"/>
      <c r="BB140" s="404"/>
      <c r="BC140" s="404"/>
      <c r="BD140" s="404"/>
      <c r="BE140" s="404"/>
      <c r="BF140" s="404">
        <v>29</v>
      </c>
      <c r="BG140" s="404"/>
      <c r="BH140" s="404"/>
      <c r="BI140" s="404"/>
      <c r="BJ140" s="404"/>
      <c r="BK140" s="404"/>
      <c r="BL140" s="404"/>
      <c r="BM140" s="404"/>
      <c r="BN140" s="404"/>
      <c r="BO140" s="404"/>
      <c r="BP140" s="404"/>
      <c r="BQ140" s="404"/>
      <c r="BR140" s="404"/>
      <c r="BS140" s="404"/>
      <c r="BT140" s="404"/>
      <c r="BU140" s="404"/>
      <c r="BV140" s="551">
        <v>350</v>
      </c>
      <c r="BW140" s="551"/>
      <c r="BX140" s="551"/>
      <c r="BY140" s="551"/>
      <c r="BZ140" s="551"/>
      <c r="CA140" s="551"/>
      <c r="CB140" s="551"/>
      <c r="CC140" s="551"/>
      <c r="CD140" s="551"/>
      <c r="CE140" s="551"/>
      <c r="CF140" s="551"/>
      <c r="CG140" s="551"/>
      <c r="CH140" s="551"/>
      <c r="CI140" s="551"/>
      <c r="CJ140" s="551"/>
      <c r="CK140" s="551"/>
      <c r="CL140" s="551">
        <f t="shared" si="0"/>
        <v>50750</v>
      </c>
      <c r="CM140" s="551"/>
      <c r="CN140" s="551"/>
      <c r="CO140" s="551"/>
      <c r="CP140" s="551"/>
      <c r="CQ140" s="551"/>
      <c r="CR140" s="551"/>
      <c r="CS140" s="551"/>
      <c r="CT140" s="551"/>
      <c r="CU140" s="551"/>
      <c r="CV140" s="551"/>
      <c r="CW140" s="551"/>
      <c r="CX140" s="551"/>
      <c r="CY140" s="551"/>
      <c r="CZ140" s="551"/>
      <c r="DA140" s="551"/>
    </row>
    <row r="141" spans="1:105" s="5" customFormat="1" ht="15" hidden="1" customHeight="1" x14ac:dyDescent="0.2">
      <c r="A141" s="411"/>
      <c r="B141" s="411"/>
      <c r="C141" s="411"/>
      <c r="D141" s="411"/>
      <c r="E141" s="411"/>
      <c r="F141" s="411"/>
      <c r="G141" s="411"/>
      <c r="H141" s="418"/>
      <c r="I141" s="418"/>
      <c r="J141" s="418"/>
      <c r="K141" s="418"/>
      <c r="L141" s="418"/>
      <c r="M141" s="418"/>
      <c r="N141" s="418"/>
      <c r="O141" s="418"/>
      <c r="P141" s="418"/>
      <c r="Q141" s="418"/>
      <c r="R141" s="418"/>
      <c r="S141" s="418"/>
      <c r="T141" s="418"/>
      <c r="U141" s="418"/>
      <c r="V141" s="418"/>
      <c r="W141" s="418"/>
      <c r="X141" s="418"/>
      <c r="Y141" s="418"/>
      <c r="Z141" s="418"/>
      <c r="AA141" s="418"/>
      <c r="AB141" s="418"/>
      <c r="AC141" s="418"/>
      <c r="AD141" s="418"/>
      <c r="AE141" s="418"/>
      <c r="AF141" s="418"/>
      <c r="AG141" s="418"/>
      <c r="AH141" s="418"/>
      <c r="AI141" s="418"/>
      <c r="AJ141" s="418"/>
      <c r="AK141" s="418"/>
      <c r="AL141" s="418"/>
      <c r="AM141" s="418"/>
      <c r="AN141" s="418"/>
      <c r="AO141" s="418"/>
      <c r="AP141" s="404"/>
      <c r="AQ141" s="404"/>
      <c r="AR141" s="404"/>
      <c r="AS141" s="404"/>
      <c r="AT141" s="404"/>
      <c r="AU141" s="404"/>
      <c r="AV141" s="404"/>
      <c r="AW141" s="404"/>
      <c r="AX141" s="404"/>
      <c r="AY141" s="404"/>
      <c r="AZ141" s="404"/>
      <c r="BA141" s="404"/>
      <c r="BB141" s="404"/>
      <c r="BC141" s="404"/>
      <c r="BD141" s="404"/>
      <c r="BE141" s="404"/>
      <c r="BF141" s="404"/>
      <c r="BG141" s="404"/>
      <c r="BH141" s="404"/>
      <c r="BI141" s="404"/>
      <c r="BJ141" s="404"/>
      <c r="BK141" s="404"/>
      <c r="BL141" s="404"/>
      <c r="BM141" s="404"/>
      <c r="BN141" s="404"/>
      <c r="BO141" s="404"/>
      <c r="BP141" s="404"/>
      <c r="BQ141" s="404"/>
      <c r="BR141" s="404"/>
      <c r="BS141" s="404"/>
      <c r="BT141" s="404"/>
      <c r="BU141" s="404"/>
      <c r="BV141" s="551"/>
      <c r="BW141" s="551"/>
      <c r="BX141" s="551"/>
      <c r="BY141" s="551"/>
      <c r="BZ141" s="551"/>
      <c r="CA141" s="551"/>
      <c r="CB141" s="551"/>
      <c r="CC141" s="551"/>
      <c r="CD141" s="551"/>
      <c r="CE141" s="551"/>
      <c r="CF141" s="551"/>
      <c r="CG141" s="551"/>
      <c r="CH141" s="551"/>
      <c r="CI141" s="551"/>
      <c r="CJ141" s="551"/>
      <c r="CK141" s="551"/>
      <c r="CL141" s="551">
        <f t="shared" si="0"/>
        <v>0</v>
      </c>
      <c r="CM141" s="551"/>
      <c r="CN141" s="551"/>
      <c r="CO141" s="551"/>
      <c r="CP141" s="551"/>
      <c r="CQ141" s="551"/>
      <c r="CR141" s="551"/>
      <c r="CS141" s="551"/>
      <c r="CT141" s="551"/>
      <c r="CU141" s="551"/>
      <c r="CV141" s="551"/>
      <c r="CW141" s="551"/>
      <c r="CX141" s="551"/>
      <c r="CY141" s="551"/>
      <c r="CZ141" s="551"/>
      <c r="DA141" s="551"/>
    </row>
    <row r="142" spans="1:105" s="5" customFormat="1" ht="15" hidden="1" customHeight="1" x14ac:dyDescent="0.2">
      <c r="A142" s="411"/>
      <c r="B142" s="411"/>
      <c r="C142" s="411"/>
      <c r="D142" s="411"/>
      <c r="E142" s="411"/>
      <c r="F142" s="411"/>
      <c r="G142" s="411"/>
      <c r="H142" s="609" t="s">
        <v>59</v>
      </c>
      <c r="I142" s="473"/>
      <c r="J142" s="473"/>
      <c r="K142" s="473"/>
      <c r="L142" s="473"/>
      <c r="M142" s="473"/>
      <c r="N142" s="473"/>
      <c r="O142" s="473"/>
      <c r="P142" s="473"/>
      <c r="Q142" s="473"/>
      <c r="R142" s="473"/>
      <c r="S142" s="473"/>
      <c r="T142" s="473"/>
      <c r="U142" s="473"/>
      <c r="V142" s="473"/>
      <c r="W142" s="473"/>
      <c r="X142" s="473"/>
      <c r="Y142" s="473"/>
      <c r="Z142" s="473"/>
      <c r="AA142" s="473"/>
      <c r="AB142" s="473"/>
      <c r="AC142" s="473"/>
      <c r="AD142" s="473"/>
      <c r="AE142" s="473"/>
      <c r="AF142" s="473"/>
      <c r="AG142" s="473"/>
      <c r="AH142" s="473"/>
      <c r="AI142" s="473"/>
      <c r="AJ142" s="473"/>
      <c r="AK142" s="473"/>
      <c r="AL142" s="473"/>
      <c r="AM142" s="473"/>
      <c r="AN142" s="473"/>
      <c r="AO142" s="474"/>
      <c r="AP142" s="404" t="s">
        <v>8</v>
      </c>
      <c r="AQ142" s="404"/>
      <c r="AR142" s="404"/>
      <c r="AS142" s="404"/>
      <c r="AT142" s="404"/>
      <c r="AU142" s="404"/>
      <c r="AV142" s="404"/>
      <c r="AW142" s="404"/>
      <c r="AX142" s="404"/>
      <c r="AY142" s="404"/>
      <c r="AZ142" s="404"/>
      <c r="BA142" s="404"/>
      <c r="BB142" s="404"/>
      <c r="BC142" s="404"/>
      <c r="BD142" s="404"/>
      <c r="BE142" s="404"/>
      <c r="BF142" s="404" t="s">
        <v>8</v>
      </c>
      <c r="BG142" s="404"/>
      <c r="BH142" s="404"/>
      <c r="BI142" s="404"/>
      <c r="BJ142" s="404"/>
      <c r="BK142" s="404"/>
      <c r="BL142" s="404"/>
      <c r="BM142" s="404"/>
      <c r="BN142" s="404"/>
      <c r="BO142" s="404"/>
      <c r="BP142" s="404"/>
      <c r="BQ142" s="404"/>
      <c r="BR142" s="404"/>
      <c r="BS142" s="404"/>
      <c r="BT142" s="404"/>
      <c r="BU142" s="404"/>
      <c r="BV142" s="404" t="s">
        <v>8</v>
      </c>
      <c r="BW142" s="404"/>
      <c r="BX142" s="404"/>
      <c r="BY142" s="404"/>
      <c r="BZ142" s="404"/>
      <c r="CA142" s="404"/>
      <c r="CB142" s="404"/>
      <c r="CC142" s="404"/>
      <c r="CD142" s="404"/>
      <c r="CE142" s="404"/>
      <c r="CF142" s="404"/>
      <c r="CG142" s="404"/>
      <c r="CH142" s="404"/>
      <c r="CI142" s="404"/>
      <c r="CJ142" s="404"/>
      <c r="CK142" s="404"/>
      <c r="CL142" s="589">
        <f>SUM(CL132:DA141)</f>
        <v>319550</v>
      </c>
      <c r="CM142" s="589"/>
      <c r="CN142" s="589"/>
      <c r="CO142" s="589"/>
      <c r="CP142" s="589"/>
      <c r="CQ142" s="589"/>
      <c r="CR142" s="589"/>
      <c r="CS142" s="589"/>
      <c r="CT142" s="589"/>
      <c r="CU142" s="589"/>
      <c r="CV142" s="589"/>
      <c r="CW142" s="589"/>
      <c r="CX142" s="589"/>
      <c r="CY142" s="589"/>
      <c r="CZ142" s="589"/>
      <c r="DA142" s="589"/>
    </row>
    <row r="143" spans="1:105" s="5" customFormat="1" ht="10.5" hidden="1" customHeight="1" x14ac:dyDescent="0.25">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c r="BM143" s="2"/>
      <c r="BN143" s="2"/>
      <c r="BO143" s="2"/>
      <c r="BP143" s="2"/>
      <c r="BQ143" s="2"/>
      <c r="BR143" s="2"/>
      <c r="BS143" s="2"/>
      <c r="BT143" s="2"/>
      <c r="BU143" s="2"/>
      <c r="BV143" s="2"/>
      <c r="BW143" s="2"/>
      <c r="BX143" s="2"/>
      <c r="BY143" s="2"/>
      <c r="BZ143" s="2"/>
      <c r="CA143" s="2"/>
      <c r="CB143" s="2"/>
      <c r="CC143" s="2"/>
      <c r="CD143" s="2"/>
      <c r="CE143" s="2"/>
      <c r="CF143" s="2"/>
      <c r="CG143" s="2"/>
      <c r="CH143" s="2"/>
      <c r="CI143" s="2"/>
      <c r="CJ143" s="2"/>
      <c r="CK143" s="2"/>
      <c r="CL143" s="2"/>
      <c r="CM143" s="2"/>
      <c r="CN143" s="2"/>
      <c r="CO143" s="2"/>
      <c r="CP143" s="2"/>
      <c r="CQ143" s="2"/>
      <c r="CR143" s="2"/>
      <c r="CS143" s="2"/>
      <c r="CT143" s="2"/>
      <c r="CU143" s="2"/>
      <c r="CV143" s="2"/>
      <c r="CW143" s="2"/>
      <c r="CX143" s="2"/>
      <c r="CY143" s="2"/>
      <c r="CZ143" s="2"/>
      <c r="DA143" s="2"/>
    </row>
    <row r="144" spans="1:105" s="5" customFormat="1" ht="15" hidden="1" customHeight="1" x14ac:dyDescent="0.2">
      <c r="A144" s="465" t="s">
        <v>63</v>
      </c>
      <c r="B144" s="465"/>
      <c r="C144" s="465"/>
      <c r="D144" s="465"/>
      <c r="E144" s="465"/>
      <c r="F144" s="465"/>
      <c r="G144" s="465"/>
      <c r="H144" s="465"/>
      <c r="I144" s="465"/>
      <c r="J144" s="465"/>
      <c r="K144" s="465"/>
      <c r="L144" s="465"/>
      <c r="M144" s="465"/>
      <c r="N144" s="465"/>
      <c r="O144" s="465"/>
      <c r="P144" s="465"/>
      <c r="Q144" s="465"/>
      <c r="R144" s="465"/>
      <c r="S144" s="465"/>
      <c r="T144" s="465"/>
      <c r="U144" s="465"/>
      <c r="V144" s="465"/>
      <c r="W144" s="465"/>
      <c r="X144" s="465"/>
      <c r="Y144" s="465"/>
      <c r="Z144" s="465"/>
      <c r="AA144" s="465"/>
      <c r="AB144" s="465"/>
      <c r="AC144" s="465"/>
      <c r="AD144" s="465"/>
      <c r="AE144" s="465"/>
      <c r="AF144" s="465"/>
      <c r="AG144" s="465"/>
      <c r="AH144" s="465"/>
      <c r="AI144" s="465"/>
      <c r="AJ144" s="465"/>
      <c r="AK144" s="465"/>
      <c r="AL144" s="465"/>
      <c r="AM144" s="465"/>
      <c r="AN144" s="465"/>
      <c r="AO144" s="465"/>
      <c r="AP144" s="465"/>
      <c r="AQ144" s="465"/>
      <c r="AR144" s="465"/>
      <c r="AS144" s="465"/>
      <c r="AT144" s="465"/>
      <c r="AU144" s="465"/>
      <c r="AV144" s="465"/>
      <c r="AW144" s="465"/>
      <c r="AX144" s="465"/>
      <c r="AY144" s="465"/>
      <c r="AZ144" s="465"/>
      <c r="BA144" s="465"/>
      <c r="BB144" s="465"/>
      <c r="BC144" s="465"/>
      <c r="BD144" s="465"/>
      <c r="BE144" s="465"/>
      <c r="BF144" s="465"/>
      <c r="BG144" s="465"/>
      <c r="BH144" s="465"/>
      <c r="BI144" s="465"/>
      <c r="BJ144" s="465"/>
      <c r="BK144" s="465"/>
      <c r="BL144" s="465"/>
      <c r="BM144" s="465"/>
      <c r="BN144" s="465"/>
      <c r="BO144" s="465"/>
      <c r="BP144" s="465"/>
      <c r="BQ144" s="465"/>
      <c r="BR144" s="465"/>
      <c r="BS144" s="465"/>
      <c r="BT144" s="465"/>
      <c r="BU144" s="465"/>
      <c r="BV144" s="465"/>
      <c r="BW144" s="465"/>
      <c r="BX144" s="465"/>
      <c r="BY144" s="465"/>
      <c r="BZ144" s="465"/>
      <c r="CA144" s="465"/>
      <c r="CB144" s="465"/>
      <c r="CC144" s="465"/>
      <c r="CD144" s="465"/>
      <c r="CE144" s="465"/>
      <c r="CF144" s="465"/>
      <c r="CG144" s="465"/>
      <c r="CH144" s="465"/>
      <c r="CI144" s="465"/>
      <c r="CJ144" s="465"/>
      <c r="CK144" s="465"/>
      <c r="CL144" s="465"/>
      <c r="CM144" s="465"/>
      <c r="CN144" s="465"/>
      <c r="CO144" s="465"/>
      <c r="CP144" s="465"/>
      <c r="CQ144" s="465"/>
      <c r="CR144" s="465"/>
      <c r="CS144" s="465"/>
      <c r="CT144" s="465"/>
      <c r="CU144" s="465"/>
      <c r="CV144" s="465"/>
      <c r="CW144" s="465"/>
      <c r="CX144" s="465"/>
      <c r="CY144" s="465"/>
      <c r="CZ144" s="465"/>
      <c r="DA144" s="465"/>
    </row>
    <row r="145" spans="1:105" s="5" customFormat="1" ht="8.25" hidden="1" customHeight="1" x14ac:dyDescent="0.25">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c r="BM145" s="2"/>
      <c r="BN145" s="2"/>
      <c r="BO145" s="2"/>
      <c r="BP145" s="2"/>
      <c r="BQ145" s="2"/>
      <c r="BR145" s="2"/>
      <c r="BS145" s="2"/>
      <c r="BT145" s="2"/>
      <c r="BU145" s="2"/>
      <c r="BV145" s="2"/>
      <c r="BW145" s="2"/>
      <c r="BX145" s="2"/>
      <c r="BY145" s="2"/>
      <c r="BZ145" s="2"/>
      <c r="CA145" s="2"/>
      <c r="CB145" s="2"/>
      <c r="CC145" s="2"/>
      <c r="CD145" s="2"/>
      <c r="CE145" s="2"/>
      <c r="CF145" s="2"/>
      <c r="CG145" s="2"/>
      <c r="CH145" s="2"/>
      <c r="CI145" s="2"/>
      <c r="CJ145" s="2"/>
      <c r="CK145" s="2"/>
      <c r="CL145" s="2"/>
      <c r="CM145" s="2"/>
      <c r="CN145" s="2"/>
      <c r="CO145" s="2"/>
      <c r="CP145" s="2"/>
      <c r="CQ145" s="2"/>
      <c r="CR145" s="2"/>
      <c r="CS145" s="2"/>
      <c r="CT145" s="2"/>
      <c r="CU145" s="2"/>
      <c r="CV145" s="2"/>
      <c r="CW145" s="2"/>
      <c r="CX145" s="2"/>
      <c r="CY145" s="2"/>
      <c r="CZ145" s="2"/>
      <c r="DA145" s="2"/>
    </row>
    <row r="146" spans="1:105" s="5" customFormat="1" ht="11.25" hidden="1" customHeight="1" x14ac:dyDescent="0.2">
      <c r="A146" s="466" t="s">
        <v>0</v>
      </c>
      <c r="B146" s="467"/>
      <c r="C146" s="467"/>
      <c r="D146" s="467"/>
      <c r="E146" s="467"/>
      <c r="F146" s="467"/>
      <c r="G146" s="468"/>
      <c r="H146" s="466" t="s">
        <v>14</v>
      </c>
      <c r="I146" s="467"/>
      <c r="J146" s="467"/>
      <c r="K146" s="467"/>
      <c r="L146" s="467"/>
      <c r="M146" s="467"/>
      <c r="N146" s="467"/>
      <c r="O146" s="467"/>
      <c r="P146" s="467"/>
      <c r="Q146" s="467"/>
      <c r="R146" s="467"/>
      <c r="S146" s="467"/>
      <c r="T146" s="467"/>
      <c r="U146" s="467"/>
      <c r="V146" s="467"/>
      <c r="W146" s="467"/>
      <c r="X146" s="467"/>
      <c r="Y146" s="467"/>
      <c r="Z146" s="467"/>
      <c r="AA146" s="467"/>
      <c r="AB146" s="467"/>
      <c r="AC146" s="467"/>
      <c r="AD146" s="467"/>
      <c r="AE146" s="467"/>
      <c r="AF146" s="467"/>
      <c r="AG146" s="467"/>
      <c r="AH146" s="467"/>
      <c r="AI146" s="467"/>
      <c r="AJ146" s="467"/>
      <c r="AK146" s="467"/>
      <c r="AL146" s="467"/>
      <c r="AM146" s="467"/>
      <c r="AN146" s="467"/>
      <c r="AO146" s="467"/>
      <c r="AP146" s="467"/>
      <c r="AQ146" s="467"/>
      <c r="AR146" s="467"/>
      <c r="AS146" s="467"/>
      <c r="AT146" s="467"/>
      <c r="AU146" s="467"/>
      <c r="AV146" s="467"/>
      <c r="AW146" s="467"/>
      <c r="AX146" s="467"/>
      <c r="AY146" s="467"/>
      <c r="AZ146" s="467"/>
      <c r="BA146" s="467"/>
      <c r="BB146" s="467"/>
      <c r="BC146" s="468"/>
      <c r="BD146" s="466" t="s">
        <v>64</v>
      </c>
      <c r="BE146" s="467"/>
      <c r="BF146" s="467"/>
      <c r="BG146" s="467"/>
      <c r="BH146" s="467"/>
      <c r="BI146" s="467"/>
      <c r="BJ146" s="467"/>
      <c r="BK146" s="467"/>
      <c r="BL146" s="467"/>
      <c r="BM146" s="467"/>
      <c r="BN146" s="467"/>
      <c r="BO146" s="467"/>
      <c r="BP146" s="467"/>
      <c r="BQ146" s="467"/>
      <c r="BR146" s="467"/>
      <c r="BS146" s="468"/>
      <c r="BT146" s="466" t="s">
        <v>65</v>
      </c>
      <c r="BU146" s="467"/>
      <c r="BV146" s="467"/>
      <c r="BW146" s="467"/>
      <c r="BX146" s="467"/>
      <c r="BY146" s="467"/>
      <c r="BZ146" s="467"/>
      <c r="CA146" s="467"/>
      <c r="CB146" s="467"/>
      <c r="CC146" s="467"/>
      <c r="CD146" s="467"/>
      <c r="CE146" s="467"/>
      <c r="CF146" s="467"/>
      <c r="CG146" s="467"/>
      <c r="CH146" s="467"/>
      <c r="CI146" s="468"/>
      <c r="CJ146" s="466" t="s">
        <v>48</v>
      </c>
      <c r="CK146" s="467"/>
      <c r="CL146" s="467"/>
      <c r="CM146" s="467"/>
      <c r="CN146" s="467"/>
      <c r="CO146" s="467"/>
      <c r="CP146" s="467"/>
      <c r="CQ146" s="467"/>
      <c r="CR146" s="467"/>
      <c r="CS146" s="467"/>
      <c r="CT146" s="467"/>
      <c r="CU146" s="467"/>
      <c r="CV146" s="467"/>
      <c r="CW146" s="467"/>
      <c r="CX146" s="467"/>
      <c r="CY146" s="467"/>
      <c r="CZ146" s="467"/>
      <c r="DA146" s="468"/>
    </row>
    <row r="147" spans="1:105" s="5" customFormat="1" ht="15" hidden="1" customHeight="1" x14ac:dyDescent="0.2">
      <c r="A147" s="472">
        <v>1</v>
      </c>
      <c r="B147" s="472"/>
      <c r="C147" s="472"/>
      <c r="D147" s="472"/>
      <c r="E147" s="472"/>
      <c r="F147" s="472"/>
      <c r="G147" s="472"/>
      <c r="H147" s="472">
        <v>2</v>
      </c>
      <c r="I147" s="472"/>
      <c r="J147" s="472"/>
      <c r="K147" s="472"/>
      <c r="L147" s="472"/>
      <c r="M147" s="472"/>
      <c r="N147" s="472"/>
      <c r="O147" s="472"/>
      <c r="P147" s="472"/>
      <c r="Q147" s="472"/>
      <c r="R147" s="472"/>
      <c r="S147" s="472"/>
      <c r="T147" s="472"/>
      <c r="U147" s="472"/>
      <c r="V147" s="472"/>
      <c r="W147" s="472"/>
      <c r="X147" s="472"/>
      <c r="Y147" s="472"/>
      <c r="Z147" s="472"/>
      <c r="AA147" s="472"/>
      <c r="AB147" s="472"/>
      <c r="AC147" s="472"/>
      <c r="AD147" s="472"/>
      <c r="AE147" s="472"/>
      <c r="AF147" s="472"/>
      <c r="AG147" s="472"/>
      <c r="AH147" s="472"/>
      <c r="AI147" s="472"/>
      <c r="AJ147" s="472"/>
      <c r="AK147" s="472"/>
      <c r="AL147" s="472"/>
      <c r="AM147" s="472"/>
      <c r="AN147" s="472"/>
      <c r="AO147" s="472"/>
      <c r="AP147" s="472"/>
      <c r="AQ147" s="472"/>
      <c r="AR147" s="472"/>
      <c r="AS147" s="472"/>
      <c r="AT147" s="472"/>
      <c r="AU147" s="472"/>
      <c r="AV147" s="472"/>
      <c r="AW147" s="472"/>
      <c r="AX147" s="472"/>
      <c r="AY147" s="472"/>
      <c r="AZ147" s="472"/>
      <c r="BA147" s="472"/>
      <c r="BB147" s="472"/>
      <c r="BC147" s="472"/>
      <c r="BD147" s="472">
        <v>3</v>
      </c>
      <c r="BE147" s="472"/>
      <c r="BF147" s="472"/>
      <c r="BG147" s="472"/>
      <c r="BH147" s="472"/>
      <c r="BI147" s="472"/>
      <c r="BJ147" s="472"/>
      <c r="BK147" s="472"/>
      <c r="BL147" s="472"/>
      <c r="BM147" s="472"/>
      <c r="BN147" s="472"/>
      <c r="BO147" s="472"/>
      <c r="BP147" s="472"/>
      <c r="BQ147" s="472"/>
      <c r="BR147" s="472"/>
      <c r="BS147" s="472"/>
      <c r="BT147" s="472">
        <v>4</v>
      </c>
      <c r="BU147" s="472"/>
      <c r="BV147" s="472"/>
      <c r="BW147" s="472"/>
      <c r="BX147" s="472"/>
      <c r="BY147" s="472"/>
      <c r="BZ147" s="472"/>
      <c r="CA147" s="472"/>
      <c r="CB147" s="472"/>
      <c r="CC147" s="472"/>
      <c r="CD147" s="472"/>
      <c r="CE147" s="472"/>
      <c r="CF147" s="472"/>
      <c r="CG147" s="472"/>
      <c r="CH147" s="472"/>
      <c r="CI147" s="472"/>
      <c r="CJ147" s="472">
        <v>5</v>
      </c>
      <c r="CK147" s="472"/>
      <c r="CL147" s="472"/>
      <c r="CM147" s="472"/>
      <c r="CN147" s="472"/>
      <c r="CO147" s="472"/>
      <c r="CP147" s="472"/>
      <c r="CQ147" s="472"/>
      <c r="CR147" s="472"/>
      <c r="CS147" s="472"/>
      <c r="CT147" s="472"/>
      <c r="CU147" s="472"/>
      <c r="CV147" s="472"/>
      <c r="CW147" s="472"/>
      <c r="CX147" s="472"/>
      <c r="CY147" s="472"/>
      <c r="CZ147" s="472"/>
      <c r="DA147" s="472"/>
    </row>
    <row r="148" spans="1:105" ht="9.75" hidden="1" customHeight="1" x14ac:dyDescent="0.25">
      <c r="A148" s="411"/>
      <c r="B148" s="411"/>
      <c r="C148" s="411"/>
      <c r="D148" s="411"/>
      <c r="E148" s="411"/>
      <c r="F148" s="411"/>
      <c r="G148" s="411"/>
      <c r="H148" s="418"/>
      <c r="I148" s="418"/>
      <c r="J148" s="418"/>
      <c r="K148" s="418"/>
      <c r="L148" s="418"/>
      <c r="M148" s="418"/>
      <c r="N148" s="418"/>
      <c r="O148" s="418"/>
      <c r="P148" s="418"/>
      <c r="Q148" s="418"/>
      <c r="R148" s="418"/>
      <c r="S148" s="418"/>
      <c r="T148" s="418"/>
      <c r="U148" s="418"/>
      <c r="V148" s="418"/>
      <c r="W148" s="418"/>
      <c r="X148" s="418"/>
      <c r="Y148" s="418"/>
      <c r="Z148" s="418"/>
      <c r="AA148" s="418"/>
      <c r="AB148" s="418"/>
      <c r="AC148" s="418"/>
      <c r="AD148" s="418"/>
      <c r="AE148" s="418"/>
      <c r="AF148" s="418"/>
      <c r="AG148" s="418"/>
      <c r="AH148" s="418"/>
      <c r="AI148" s="418"/>
      <c r="AJ148" s="418"/>
      <c r="AK148" s="418"/>
      <c r="AL148" s="418"/>
      <c r="AM148" s="418"/>
      <c r="AN148" s="418"/>
      <c r="AO148" s="418"/>
      <c r="AP148" s="418"/>
      <c r="AQ148" s="418"/>
      <c r="AR148" s="418"/>
      <c r="AS148" s="418"/>
      <c r="AT148" s="418"/>
      <c r="AU148" s="418"/>
      <c r="AV148" s="418"/>
      <c r="AW148" s="418"/>
      <c r="AX148" s="418"/>
      <c r="AY148" s="418"/>
      <c r="AZ148" s="418"/>
      <c r="BA148" s="418"/>
      <c r="BB148" s="418"/>
      <c r="BC148" s="418"/>
      <c r="BD148" s="404"/>
      <c r="BE148" s="404"/>
      <c r="BF148" s="404"/>
      <c r="BG148" s="404"/>
      <c r="BH148" s="404"/>
      <c r="BI148" s="404"/>
      <c r="BJ148" s="404"/>
      <c r="BK148" s="404"/>
      <c r="BL148" s="404"/>
      <c r="BM148" s="404"/>
      <c r="BN148" s="404"/>
      <c r="BO148" s="404"/>
      <c r="BP148" s="404"/>
      <c r="BQ148" s="404"/>
      <c r="BR148" s="404"/>
      <c r="BS148" s="404"/>
      <c r="BT148" s="551"/>
      <c r="BU148" s="551"/>
      <c r="BV148" s="551"/>
      <c r="BW148" s="551"/>
      <c r="BX148" s="551"/>
      <c r="BY148" s="551"/>
      <c r="BZ148" s="551"/>
      <c r="CA148" s="551"/>
      <c r="CB148" s="551"/>
      <c r="CC148" s="551"/>
      <c r="CD148" s="551"/>
      <c r="CE148" s="551"/>
      <c r="CF148" s="551"/>
      <c r="CG148" s="551"/>
      <c r="CH148" s="551"/>
      <c r="CI148" s="551"/>
      <c r="CJ148" s="551"/>
      <c r="CK148" s="551"/>
      <c r="CL148" s="551"/>
      <c r="CM148" s="551"/>
      <c r="CN148" s="551"/>
      <c r="CO148" s="551"/>
      <c r="CP148" s="551"/>
      <c r="CQ148" s="551"/>
      <c r="CR148" s="551"/>
      <c r="CS148" s="551"/>
      <c r="CT148" s="551"/>
      <c r="CU148" s="551"/>
      <c r="CV148" s="551"/>
      <c r="CW148" s="551"/>
      <c r="CX148" s="551"/>
      <c r="CY148" s="551"/>
      <c r="CZ148" s="551"/>
      <c r="DA148" s="551"/>
    </row>
    <row r="149" spans="1:105" s="6" customFormat="1" ht="14.25" hidden="1" x14ac:dyDescent="0.2">
      <c r="A149" s="411"/>
      <c r="B149" s="411"/>
      <c r="C149" s="411"/>
      <c r="D149" s="411"/>
      <c r="E149" s="411"/>
      <c r="F149" s="411"/>
      <c r="G149" s="411"/>
      <c r="H149" s="418"/>
      <c r="I149" s="418"/>
      <c r="J149" s="418"/>
      <c r="K149" s="418"/>
      <c r="L149" s="418"/>
      <c r="M149" s="418"/>
      <c r="N149" s="418"/>
      <c r="O149" s="418"/>
      <c r="P149" s="418"/>
      <c r="Q149" s="418"/>
      <c r="R149" s="418"/>
      <c r="S149" s="418"/>
      <c r="T149" s="418"/>
      <c r="U149" s="418"/>
      <c r="V149" s="418"/>
      <c r="W149" s="418"/>
      <c r="X149" s="418"/>
      <c r="Y149" s="418"/>
      <c r="Z149" s="418"/>
      <c r="AA149" s="418"/>
      <c r="AB149" s="418"/>
      <c r="AC149" s="418"/>
      <c r="AD149" s="418"/>
      <c r="AE149" s="418"/>
      <c r="AF149" s="418"/>
      <c r="AG149" s="418"/>
      <c r="AH149" s="418"/>
      <c r="AI149" s="418"/>
      <c r="AJ149" s="418"/>
      <c r="AK149" s="418"/>
      <c r="AL149" s="418"/>
      <c r="AM149" s="418"/>
      <c r="AN149" s="418"/>
      <c r="AO149" s="418"/>
      <c r="AP149" s="418"/>
      <c r="AQ149" s="418"/>
      <c r="AR149" s="418"/>
      <c r="AS149" s="418"/>
      <c r="AT149" s="418"/>
      <c r="AU149" s="418"/>
      <c r="AV149" s="418"/>
      <c r="AW149" s="418"/>
      <c r="AX149" s="418"/>
      <c r="AY149" s="418"/>
      <c r="AZ149" s="418"/>
      <c r="BA149" s="418"/>
      <c r="BB149" s="418"/>
      <c r="BC149" s="418"/>
      <c r="BD149" s="404"/>
      <c r="BE149" s="404"/>
      <c r="BF149" s="404"/>
      <c r="BG149" s="404"/>
      <c r="BH149" s="404"/>
      <c r="BI149" s="404"/>
      <c r="BJ149" s="404"/>
      <c r="BK149" s="404"/>
      <c r="BL149" s="404"/>
      <c r="BM149" s="404"/>
      <c r="BN149" s="404"/>
      <c r="BO149" s="404"/>
      <c r="BP149" s="404"/>
      <c r="BQ149" s="404"/>
      <c r="BR149" s="404"/>
      <c r="BS149" s="404"/>
      <c r="BT149" s="551"/>
      <c r="BU149" s="551"/>
      <c r="BV149" s="551"/>
      <c r="BW149" s="551"/>
      <c r="BX149" s="551"/>
      <c r="BY149" s="551"/>
      <c r="BZ149" s="551"/>
      <c r="CA149" s="551"/>
      <c r="CB149" s="551"/>
      <c r="CC149" s="551"/>
      <c r="CD149" s="551"/>
      <c r="CE149" s="551"/>
      <c r="CF149" s="551"/>
      <c r="CG149" s="551"/>
      <c r="CH149" s="551"/>
      <c r="CI149" s="551"/>
      <c r="CJ149" s="551"/>
      <c r="CK149" s="551"/>
      <c r="CL149" s="551"/>
      <c r="CM149" s="551"/>
      <c r="CN149" s="551"/>
      <c r="CO149" s="551"/>
      <c r="CP149" s="551"/>
      <c r="CQ149" s="551"/>
      <c r="CR149" s="551"/>
      <c r="CS149" s="551"/>
      <c r="CT149" s="551"/>
      <c r="CU149" s="551"/>
      <c r="CV149" s="551"/>
      <c r="CW149" s="551"/>
      <c r="CX149" s="551"/>
      <c r="CY149" s="551"/>
      <c r="CZ149" s="551"/>
      <c r="DA149" s="551"/>
    </row>
    <row r="150" spans="1:105" ht="14.25" hidden="1" customHeight="1" x14ac:dyDescent="0.25">
      <c r="A150" s="411"/>
      <c r="B150" s="411"/>
      <c r="C150" s="411"/>
      <c r="D150" s="411"/>
      <c r="E150" s="411"/>
      <c r="F150" s="411"/>
      <c r="G150" s="411"/>
      <c r="H150" s="473" t="s">
        <v>7</v>
      </c>
      <c r="I150" s="473"/>
      <c r="J150" s="473"/>
      <c r="K150" s="473"/>
      <c r="L150" s="473"/>
      <c r="M150" s="473"/>
      <c r="N150" s="473"/>
      <c r="O150" s="473"/>
      <c r="P150" s="473"/>
      <c r="Q150" s="473"/>
      <c r="R150" s="473"/>
      <c r="S150" s="473"/>
      <c r="T150" s="473"/>
      <c r="U150" s="473"/>
      <c r="V150" s="473"/>
      <c r="W150" s="473"/>
      <c r="X150" s="473"/>
      <c r="Y150" s="473"/>
      <c r="Z150" s="473"/>
      <c r="AA150" s="473"/>
      <c r="AB150" s="473"/>
      <c r="AC150" s="473"/>
      <c r="AD150" s="473"/>
      <c r="AE150" s="473"/>
      <c r="AF150" s="473"/>
      <c r="AG150" s="473"/>
      <c r="AH150" s="473"/>
      <c r="AI150" s="473"/>
      <c r="AJ150" s="473"/>
      <c r="AK150" s="473"/>
      <c r="AL150" s="473"/>
      <c r="AM150" s="473"/>
      <c r="AN150" s="473"/>
      <c r="AO150" s="473"/>
      <c r="AP150" s="473"/>
      <c r="AQ150" s="473"/>
      <c r="AR150" s="473"/>
      <c r="AS150" s="473"/>
      <c r="AT150" s="473"/>
      <c r="AU150" s="473"/>
      <c r="AV150" s="473"/>
      <c r="AW150" s="473"/>
      <c r="AX150" s="473"/>
      <c r="AY150" s="473"/>
      <c r="AZ150" s="473"/>
      <c r="BA150" s="473"/>
      <c r="BB150" s="473"/>
      <c r="BC150" s="474"/>
      <c r="BD150" s="404"/>
      <c r="BE150" s="404"/>
      <c r="BF150" s="404"/>
      <c r="BG150" s="404"/>
      <c r="BH150" s="404"/>
      <c r="BI150" s="404"/>
      <c r="BJ150" s="404"/>
      <c r="BK150" s="404"/>
      <c r="BL150" s="404"/>
      <c r="BM150" s="404"/>
      <c r="BN150" s="404"/>
      <c r="BO150" s="404"/>
      <c r="BP150" s="404"/>
      <c r="BQ150" s="404"/>
      <c r="BR150" s="404"/>
      <c r="BS150" s="404"/>
      <c r="BT150" s="551"/>
      <c r="BU150" s="551"/>
      <c r="BV150" s="551"/>
      <c r="BW150" s="551"/>
      <c r="BX150" s="551"/>
      <c r="BY150" s="551"/>
      <c r="BZ150" s="551"/>
      <c r="CA150" s="551"/>
      <c r="CB150" s="551"/>
      <c r="CC150" s="551"/>
      <c r="CD150" s="551"/>
      <c r="CE150" s="551"/>
      <c r="CF150" s="551"/>
      <c r="CG150" s="551"/>
      <c r="CH150" s="551"/>
      <c r="CI150" s="551"/>
      <c r="CJ150" s="551"/>
      <c r="CK150" s="551"/>
      <c r="CL150" s="551"/>
      <c r="CM150" s="551"/>
      <c r="CN150" s="551"/>
      <c r="CO150" s="551"/>
      <c r="CP150" s="551"/>
      <c r="CQ150" s="551"/>
      <c r="CR150" s="551"/>
      <c r="CS150" s="551"/>
      <c r="CT150" s="551"/>
      <c r="CU150" s="551"/>
      <c r="CV150" s="551"/>
      <c r="CW150" s="551"/>
      <c r="CX150" s="551"/>
      <c r="CY150" s="551"/>
      <c r="CZ150" s="551"/>
      <c r="DA150" s="551"/>
    </row>
    <row r="151" spans="1:105" s="3" customFormat="1" ht="0.75" hidden="1" customHeight="1" x14ac:dyDescent="0.25">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c r="BM151" s="2"/>
      <c r="BN151" s="2"/>
      <c r="BO151" s="2"/>
      <c r="BP151" s="2"/>
      <c r="BQ151" s="2"/>
      <c r="BR151" s="2"/>
      <c r="BS151" s="2"/>
      <c r="BT151" s="2"/>
      <c r="BU151" s="2"/>
      <c r="BV151" s="2"/>
      <c r="BW151" s="2"/>
      <c r="BX151" s="2"/>
      <c r="BY151" s="2"/>
      <c r="BZ151" s="2"/>
      <c r="CA151" s="2"/>
      <c r="CB151" s="2"/>
      <c r="CC151" s="2"/>
      <c r="CD151" s="2"/>
      <c r="CE151" s="2"/>
      <c r="CF151" s="2"/>
      <c r="CG151" s="2"/>
      <c r="CH151" s="2"/>
      <c r="CI151" s="2"/>
      <c r="CJ151" s="2"/>
      <c r="CK151" s="2"/>
      <c r="CL151" s="2"/>
      <c r="CM151" s="2"/>
      <c r="CN151" s="2"/>
      <c r="CO151" s="2"/>
      <c r="CP151" s="2"/>
      <c r="CQ151" s="2"/>
      <c r="CR151" s="2"/>
      <c r="CS151" s="2"/>
      <c r="CT151" s="2"/>
      <c r="CU151" s="2"/>
      <c r="CV151" s="2"/>
      <c r="CW151" s="2"/>
      <c r="CX151" s="2"/>
      <c r="CY151" s="2"/>
      <c r="CZ151" s="2"/>
      <c r="DA151" s="2"/>
    </row>
    <row r="152" spans="1:105" s="4" customFormat="1" ht="14.25" hidden="1" x14ac:dyDescent="0.2">
      <c r="A152" s="465" t="s">
        <v>66</v>
      </c>
      <c r="B152" s="465"/>
      <c r="C152" s="465"/>
      <c r="D152" s="465"/>
      <c r="E152" s="465"/>
      <c r="F152" s="465"/>
      <c r="G152" s="465"/>
      <c r="H152" s="465"/>
      <c r="I152" s="465"/>
      <c r="J152" s="465"/>
      <c r="K152" s="465"/>
      <c r="L152" s="465"/>
      <c r="M152" s="465"/>
      <c r="N152" s="465"/>
      <c r="O152" s="465"/>
      <c r="P152" s="465"/>
      <c r="Q152" s="465"/>
      <c r="R152" s="465"/>
      <c r="S152" s="465"/>
      <c r="T152" s="465"/>
      <c r="U152" s="465"/>
      <c r="V152" s="465"/>
      <c r="W152" s="465"/>
      <c r="X152" s="465"/>
      <c r="Y152" s="465"/>
      <c r="Z152" s="465"/>
      <c r="AA152" s="465"/>
      <c r="AB152" s="465"/>
      <c r="AC152" s="465"/>
      <c r="AD152" s="465"/>
      <c r="AE152" s="465"/>
      <c r="AF152" s="465"/>
      <c r="AG152" s="465"/>
      <c r="AH152" s="465"/>
      <c r="AI152" s="465"/>
      <c r="AJ152" s="465"/>
      <c r="AK152" s="465"/>
      <c r="AL152" s="465"/>
      <c r="AM152" s="465"/>
      <c r="AN152" s="465"/>
      <c r="AO152" s="465"/>
      <c r="AP152" s="465"/>
      <c r="AQ152" s="465"/>
      <c r="AR152" s="465"/>
      <c r="AS152" s="465"/>
      <c r="AT152" s="465"/>
      <c r="AU152" s="465"/>
      <c r="AV152" s="465"/>
      <c r="AW152" s="465"/>
      <c r="AX152" s="465"/>
      <c r="AY152" s="465"/>
      <c r="AZ152" s="465"/>
      <c r="BA152" s="465"/>
      <c r="BB152" s="465"/>
      <c r="BC152" s="465"/>
      <c r="BD152" s="465"/>
      <c r="BE152" s="465"/>
      <c r="BF152" s="465"/>
      <c r="BG152" s="465"/>
      <c r="BH152" s="465"/>
      <c r="BI152" s="465"/>
      <c r="BJ152" s="465"/>
      <c r="BK152" s="465"/>
      <c r="BL152" s="465"/>
      <c r="BM152" s="465"/>
      <c r="BN152" s="465"/>
      <c r="BO152" s="465"/>
      <c r="BP152" s="465"/>
      <c r="BQ152" s="465"/>
      <c r="BR152" s="465"/>
      <c r="BS152" s="465"/>
      <c r="BT152" s="465"/>
      <c r="BU152" s="465"/>
      <c r="BV152" s="465"/>
      <c r="BW152" s="465"/>
      <c r="BX152" s="465"/>
      <c r="BY152" s="465"/>
      <c r="BZ152" s="465"/>
      <c r="CA152" s="465"/>
      <c r="CB152" s="465"/>
      <c r="CC152" s="465"/>
      <c r="CD152" s="465"/>
      <c r="CE152" s="465"/>
      <c r="CF152" s="465"/>
      <c r="CG152" s="465"/>
      <c r="CH152" s="465"/>
      <c r="CI152" s="465"/>
      <c r="CJ152" s="465"/>
      <c r="CK152" s="465"/>
      <c r="CL152" s="465"/>
      <c r="CM152" s="465"/>
      <c r="CN152" s="465"/>
      <c r="CO152" s="465"/>
      <c r="CP152" s="465"/>
      <c r="CQ152" s="465"/>
      <c r="CR152" s="465"/>
      <c r="CS152" s="465"/>
      <c r="CT152" s="465"/>
      <c r="CU152" s="465"/>
      <c r="CV152" s="465"/>
      <c r="CW152" s="465"/>
      <c r="CX152" s="465"/>
      <c r="CY152" s="465"/>
      <c r="CZ152" s="465"/>
      <c r="DA152" s="465"/>
    </row>
    <row r="153" spans="1:105" s="5" customFormat="1" ht="15" hidden="1" customHeight="1" x14ac:dyDescent="0.25">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c r="BM153" s="2"/>
      <c r="BN153" s="2"/>
      <c r="BO153" s="2"/>
      <c r="BP153" s="2"/>
      <c r="BQ153" s="2"/>
      <c r="BR153" s="2"/>
      <c r="BS153" s="2"/>
      <c r="BT153" s="2"/>
      <c r="BU153" s="2"/>
      <c r="BV153" s="2"/>
      <c r="BW153" s="2"/>
      <c r="BX153" s="2"/>
      <c r="BY153" s="2"/>
      <c r="BZ153" s="2"/>
      <c r="CA153" s="2"/>
      <c r="CB153" s="2"/>
      <c r="CC153" s="2"/>
      <c r="CD153" s="2"/>
      <c r="CE153" s="2"/>
      <c r="CF153" s="2"/>
      <c r="CG153" s="2"/>
      <c r="CH153" s="2"/>
      <c r="CI153" s="2"/>
      <c r="CJ153" s="2"/>
      <c r="CK153" s="2"/>
      <c r="CL153" s="2"/>
      <c r="CM153" s="2"/>
      <c r="CN153" s="2"/>
      <c r="CO153" s="2"/>
      <c r="CP153" s="2"/>
      <c r="CQ153" s="2"/>
      <c r="CR153" s="2"/>
      <c r="CS153" s="2"/>
      <c r="CT153" s="2"/>
      <c r="CU153" s="2"/>
      <c r="CV153" s="2"/>
      <c r="CW153" s="2"/>
      <c r="CX153" s="2"/>
      <c r="CY153" s="2"/>
      <c r="CZ153" s="2"/>
      <c r="DA153" s="2"/>
    </row>
    <row r="154" spans="1:105" s="5" customFormat="1" ht="35.25" hidden="1" customHeight="1" x14ac:dyDescent="0.2">
      <c r="A154" s="469" t="s">
        <v>0</v>
      </c>
      <c r="B154" s="470"/>
      <c r="C154" s="470"/>
      <c r="D154" s="470"/>
      <c r="E154" s="470"/>
      <c r="F154" s="470"/>
      <c r="G154" s="471"/>
      <c r="H154" s="469" t="s">
        <v>50</v>
      </c>
      <c r="I154" s="470"/>
      <c r="J154" s="470"/>
      <c r="K154" s="470"/>
      <c r="L154" s="470"/>
      <c r="M154" s="470"/>
      <c r="N154" s="470"/>
      <c r="O154" s="470"/>
      <c r="P154" s="470"/>
      <c r="Q154" s="470"/>
      <c r="R154" s="470"/>
      <c r="S154" s="470"/>
      <c r="T154" s="470"/>
      <c r="U154" s="470"/>
      <c r="V154" s="470"/>
      <c r="W154" s="470"/>
      <c r="X154" s="470"/>
      <c r="Y154" s="470"/>
      <c r="Z154" s="470"/>
      <c r="AA154" s="470"/>
      <c r="AB154" s="470"/>
      <c r="AC154" s="470"/>
      <c r="AD154" s="470"/>
      <c r="AE154" s="470"/>
      <c r="AF154" s="470"/>
      <c r="AG154" s="470"/>
      <c r="AH154" s="470"/>
      <c r="AI154" s="470"/>
      <c r="AJ154" s="470"/>
      <c r="AK154" s="470"/>
      <c r="AL154" s="470"/>
      <c r="AM154" s="470"/>
      <c r="AN154" s="470"/>
      <c r="AO154" s="471"/>
      <c r="AP154" s="469" t="s">
        <v>67</v>
      </c>
      <c r="AQ154" s="470"/>
      <c r="AR154" s="470"/>
      <c r="AS154" s="470"/>
      <c r="AT154" s="470"/>
      <c r="AU154" s="470"/>
      <c r="AV154" s="470"/>
      <c r="AW154" s="470"/>
      <c r="AX154" s="470"/>
      <c r="AY154" s="470"/>
      <c r="AZ154" s="470"/>
      <c r="BA154" s="470"/>
      <c r="BB154" s="470"/>
      <c r="BC154" s="470"/>
      <c r="BD154" s="470"/>
      <c r="BE154" s="471"/>
      <c r="BF154" s="469" t="s">
        <v>68</v>
      </c>
      <c r="BG154" s="470"/>
      <c r="BH154" s="470"/>
      <c r="BI154" s="470"/>
      <c r="BJ154" s="470"/>
      <c r="BK154" s="470"/>
      <c r="BL154" s="470"/>
      <c r="BM154" s="470"/>
      <c r="BN154" s="470"/>
      <c r="BO154" s="470"/>
      <c r="BP154" s="470"/>
      <c r="BQ154" s="470"/>
      <c r="BR154" s="470"/>
      <c r="BS154" s="470"/>
      <c r="BT154" s="470"/>
      <c r="BU154" s="471"/>
      <c r="BV154" s="469" t="s">
        <v>69</v>
      </c>
      <c r="BW154" s="470"/>
      <c r="BX154" s="470"/>
      <c r="BY154" s="470"/>
      <c r="BZ154" s="470"/>
      <c r="CA154" s="470"/>
      <c r="CB154" s="470"/>
      <c r="CC154" s="470"/>
      <c r="CD154" s="470"/>
      <c r="CE154" s="470"/>
      <c r="CF154" s="470"/>
      <c r="CG154" s="470"/>
      <c r="CH154" s="470"/>
      <c r="CI154" s="470"/>
      <c r="CJ154" s="470"/>
      <c r="CK154" s="471"/>
      <c r="CL154" s="469" t="s">
        <v>17</v>
      </c>
      <c r="CM154" s="470"/>
      <c r="CN154" s="470"/>
      <c r="CO154" s="470"/>
      <c r="CP154" s="470"/>
      <c r="CQ154" s="470"/>
      <c r="CR154" s="470"/>
      <c r="CS154" s="470"/>
      <c r="CT154" s="470"/>
      <c r="CU154" s="470"/>
      <c r="CV154" s="470"/>
      <c r="CW154" s="470"/>
      <c r="CX154" s="470"/>
      <c r="CY154" s="470"/>
      <c r="CZ154" s="470"/>
      <c r="DA154" s="471"/>
    </row>
    <row r="155" spans="1:105" s="5" customFormat="1" ht="10.5" hidden="1" customHeight="1" x14ac:dyDescent="0.2">
      <c r="A155" s="472">
        <v>1</v>
      </c>
      <c r="B155" s="472"/>
      <c r="C155" s="472"/>
      <c r="D155" s="472"/>
      <c r="E155" s="472"/>
      <c r="F155" s="472"/>
      <c r="G155" s="472"/>
      <c r="H155" s="472">
        <v>2</v>
      </c>
      <c r="I155" s="472"/>
      <c r="J155" s="472"/>
      <c r="K155" s="472"/>
      <c r="L155" s="472"/>
      <c r="M155" s="472"/>
      <c r="N155" s="472"/>
      <c r="O155" s="472"/>
      <c r="P155" s="472"/>
      <c r="Q155" s="472"/>
      <c r="R155" s="472"/>
      <c r="S155" s="472"/>
      <c r="T155" s="472"/>
      <c r="U155" s="472"/>
      <c r="V155" s="472"/>
      <c r="W155" s="472"/>
      <c r="X155" s="472"/>
      <c r="Y155" s="472"/>
      <c r="Z155" s="472"/>
      <c r="AA155" s="472"/>
      <c r="AB155" s="472"/>
      <c r="AC155" s="472"/>
      <c r="AD155" s="472"/>
      <c r="AE155" s="472"/>
      <c r="AF155" s="472"/>
      <c r="AG155" s="472"/>
      <c r="AH155" s="472"/>
      <c r="AI155" s="472"/>
      <c r="AJ155" s="472"/>
      <c r="AK155" s="472"/>
      <c r="AL155" s="472"/>
      <c r="AM155" s="472"/>
      <c r="AN155" s="472"/>
      <c r="AO155" s="472"/>
      <c r="AP155" s="472">
        <v>3</v>
      </c>
      <c r="AQ155" s="472"/>
      <c r="AR155" s="472"/>
      <c r="AS155" s="472"/>
      <c r="AT155" s="472"/>
      <c r="AU155" s="472"/>
      <c r="AV155" s="472"/>
      <c r="AW155" s="472"/>
      <c r="AX155" s="472"/>
      <c r="AY155" s="472"/>
      <c r="AZ155" s="472"/>
      <c r="BA155" s="472"/>
      <c r="BB155" s="472"/>
      <c r="BC155" s="472"/>
      <c r="BD155" s="472"/>
      <c r="BE155" s="472"/>
      <c r="BF155" s="472">
        <v>4</v>
      </c>
      <c r="BG155" s="472"/>
      <c r="BH155" s="472"/>
      <c r="BI155" s="472"/>
      <c r="BJ155" s="472"/>
      <c r="BK155" s="472"/>
      <c r="BL155" s="472"/>
      <c r="BM155" s="472"/>
      <c r="BN155" s="472"/>
      <c r="BO155" s="472"/>
      <c r="BP155" s="472"/>
      <c r="BQ155" s="472"/>
      <c r="BR155" s="472"/>
      <c r="BS155" s="472"/>
      <c r="BT155" s="472"/>
      <c r="BU155" s="472"/>
      <c r="BV155" s="472">
        <v>5</v>
      </c>
      <c r="BW155" s="472"/>
      <c r="BX155" s="472"/>
      <c r="BY155" s="472"/>
      <c r="BZ155" s="472"/>
      <c r="CA155" s="472"/>
      <c r="CB155" s="472"/>
      <c r="CC155" s="472"/>
      <c r="CD155" s="472"/>
      <c r="CE155" s="472"/>
      <c r="CF155" s="472"/>
      <c r="CG155" s="472"/>
      <c r="CH155" s="472"/>
      <c r="CI155" s="472"/>
      <c r="CJ155" s="472"/>
      <c r="CK155" s="472"/>
      <c r="CL155" s="472">
        <v>6</v>
      </c>
      <c r="CM155" s="472"/>
      <c r="CN155" s="472"/>
      <c r="CO155" s="472"/>
      <c r="CP155" s="472"/>
      <c r="CQ155" s="472"/>
      <c r="CR155" s="472"/>
      <c r="CS155" s="472"/>
      <c r="CT155" s="472"/>
      <c r="CU155" s="472"/>
      <c r="CV155" s="472"/>
      <c r="CW155" s="472"/>
      <c r="CX155" s="472"/>
      <c r="CY155" s="472"/>
      <c r="CZ155" s="472"/>
      <c r="DA155" s="472"/>
    </row>
    <row r="156" spans="1:105" ht="18" hidden="1" customHeight="1" x14ac:dyDescent="0.25">
      <c r="A156" s="450" t="s">
        <v>26</v>
      </c>
      <c r="B156" s="450"/>
      <c r="C156" s="450"/>
      <c r="D156" s="450"/>
      <c r="E156" s="450"/>
      <c r="F156" s="450"/>
      <c r="G156" s="450"/>
      <c r="H156" s="673" t="s">
        <v>111</v>
      </c>
      <c r="I156" s="673"/>
      <c r="J156" s="673"/>
      <c r="K156" s="673"/>
      <c r="L156" s="673"/>
      <c r="M156" s="673"/>
      <c r="N156" s="673"/>
      <c r="O156" s="673"/>
      <c r="P156" s="673"/>
      <c r="Q156" s="673"/>
      <c r="R156" s="673"/>
      <c r="S156" s="673"/>
      <c r="T156" s="673"/>
      <c r="U156" s="673"/>
      <c r="V156" s="673"/>
      <c r="W156" s="673"/>
      <c r="X156" s="673"/>
      <c r="Y156" s="673"/>
      <c r="Z156" s="673"/>
      <c r="AA156" s="673"/>
      <c r="AB156" s="673"/>
      <c r="AC156" s="673"/>
      <c r="AD156" s="673"/>
      <c r="AE156" s="673"/>
      <c r="AF156" s="673"/>
      <c r="AG156" s="673"/>
      <c r="AH156" s="673"/>
      <c r="AI156" s="673"/>
      <c r="AJ156" s="673"/>
      <c r="AK156" s="673"/>
      <c r="AL156" s="673"/>
      <c r="AM156" s="673"/>
      <c r="AN156" s="673"/>
      <c r="AO156" s="673"/>
      <c r="AP156" s="676">
        <f>SUM(AP158:BE160)</f>
        <v>1337.1399999999999</v>
      </c>
      <c r="AQ156" s="676"/>
      <c r="AR156" s="676"/>
      <c r="AS156" s="676"/>
      <c r="AT156" s="676"/>
      <c r="AU156" s="676"/>
      <c r="AV156" s="676"/>
      <c r="AW156" s="676"/>
      <c r="AX156" s="676"/>
      <c r="AY156" s="676"/>
      <c r="AZ156" s="676"/>
      <c r="BA156" s="676"/>
      <c r="BB156" s="676"/>
      <c r="BC156" s="676"/>
      <c r="BD156" s="676"/>
      <c r="BE156" s="676"/>
      <c r="BF156" s="677" t="s">
        <v>113</v>
      </c>
      <c r="BG156" s="677"/>
      <c r="BH156" s="677"/>
      <c r="BI156" s="677"/>
      <c r="BJ156" s="677"/>
      <c r="BK156" s="677"/>
      <c r="BL156" s="677"/>
      <c r="BM156" s="677"/>
      <c r="BN156" s="677"/>
      <c r="BO156" s="677"/>
      <c r="BP156" s="677"/>
      <c r="BQ156" s="677"/>
      <c r="BR156" s="677"/>
      <c r="BS156" s="677"/>
      <c r="BT156" s="677"/>
      <c r="BU156" s="677"/>
      <c r="BV156" s="677" t="s">
        <v>113</v>
      </c>
      <c r="BW156" s="677"/>
      <c r="BX156" s="677"/>
      <c r="BY156" s="677"/>
      <c r="BZ156" s="677"/>
      <c r="CA156" s="677"/>
      <c r="CB156" s="677"/>
      <c r="CC156" s="677"/>
      <c r="CD156" s="677"/>
      <c r="CE156" s="677"/>
      <c r="CF156" s="677"/>
      <c r="CG156" s="677"/>
      <c r="CH156" s="677"/>
      <c r="CI156" s="677"/>
      <c r="CJ156" s="677"/>
      <c r="CK156" s="677"/>
      <c r="CL156" s="626">
        <f>SUM(CL158:DA160)</f>
        <v>44781.008600000001</v>
      </c>
      <c r="CM156" s="626"/>
      <c r="CN156" s="626"/>
      <c r="CO156" s="626"/>
      <c r="CP156" s="626"/>
      <c r="CQ156" s="626"/>
      <c r="CR156" s="626"/>
      <c r="CS156" s="626"/>
      <c r="CT156" s="626"/>
      <c r="CU156" s="626"/>
      <c r="CV156" s="626"/>
      <c r="CW156" s="626"/>
      <c r="CX156" s="626"/>
      <c r="CY156" s="626"/>
      <c r="CZ156" s="626"/>
      <c r="DA156" s="626"/>
    </row>
    <row r="157" spans="1:105" s="6" customFormat="1" ht="14.25" hidden="1" x14ac:dyDescent="0.2">
      <c r="A157" s="411"/>
      <c r="B157" s="411"/>
      <c r="C157" s="411"/>
      <c r="D157" s="411"/>
      <c r="E157" s="411"/>
      <c r="F157" s="411"/>
      <c r="G157" s="411"/>
      <c r="H157" s="673" t="s">
        <v>98</v>
      </c>
      <c r="I157" s="673"/>
      <c r="J157" s="673"/>
      <c r="K157" s="673"/>
      <c r="L157" s="673"/>
      <c r="M157" s="673"/>
      <c r="N157" s="673"/>
      <c r="O157" s="673"/>
      <c r="P157" s="673"/>
      <c r="Q157" s="673"/>
      <c r="R157" s="673"/>
      <c r="S157" s="673"/>
      <c r="T157" s="673"/>
      <c r="U157" s="673"/>
      <c r="V157" s="673"/>
      <c r="W157" s="673"/>
      <c r="X157" s="673"/>
      <c r="Y157" s="673"/>
      <c r="Z157" s="673"/>
      <c r="AA157" s="673"/>
      <c r="AB157" s="673"/>
      <c r="AC157" s="673"/>
      <c r="AD157" s="673"/>
      <c r="AE157" s="673"/>
      <c r="AF157" s="673"/>
      <c r="AG157" s="673"/>
      <c r="AH157" s="673"/>
      <c r="AI157" s="673"/>
      <c r="AJ157" s="673"/>
      <c r="AK157" s="673"/>
      <c r="AL157" s="673"/>
      <c r="AM157" s="673"/>
      <c r="AN157" s="673"/>
      <c r="AO157" s="673"/>
      <c r="AP157" s="561"/>
      <c r="AQ157" s="561"/>
      <c r="AR157" s="561"/>
      <c r="AS157" s="561"/>
      <c r="AT157" s="561"/>
      <c r="AU157" s="561"/>
      <c r="AV157" s="561"/>
      <c r="AW157" s="561"/>
      <c r="AX157" s="561"/>
      <c r="AY157" s="561"/>
      <c r="AZ157" s="561"/>
      <c r="BA157" s="561"/>
      <c r="BB157" s="561"/>
      <c r="BC157" s="561"/>
      <c r="BD157" s="561"/>
      <c r="BE157" s="561"/>
      <c r="BF157" s="561"/>
      <c r="BG157" s="561"/>
      <c r="BH157" s="561"/>
      <c r="BI157" s="561"/>
      <c r="BJ157" s="561"/>
      <c r="BK157" s="561"/>
      <c r="BL157" s="561"/>
      <c r="BM157" s="561"/>
      <c r="BN157" s="561"/>
      <c r="BO157" s="561"/>
      <c r="BP157" s="561"/>
      <c r="BQ157" s="561"/>
      <c r="BR157" s="561"/>
      <c r="BS157" s="561"/>
      <c r="BT157" s="561"/>
      <c r="BU157" s="561"/>
      <c r="BV157" s="561"/>
      <c r="BW157" s="561"/>
      <c r="BX157" s="561"/>
      <c r="BY157" s="561"/>
      <c r="BZ157" s="561"/>
      <c r="CA157" s="561"/>
      <c r="CB157" s="561"/>
      <c r="CC157" s="561"/>
      <c r="CD157" s="561"/>
      <c r="CE157" s="561"/>
      <c r="CF157" s="561"/>
      <c r="CG157" s="561"/>
      <c r="CH157" s="561"/>
      <c r="CI157" s="561"/>
      <c r="CJ157" s="561"/>
      <c r="CK157" s="561"/>
      <c r="CL157" s="574"/>
      <c r="CM157" s="574"/>
      <c r="CN157" s="574"/>
      <c r="CO157" s="574"/>
      <c r="CP157" s="574"/>
      <c r="CQ157" s="574"/>
      <c r="CR157" s="574"/>
      <c r="CS157" s="574"/>
      <c r="CT157" s="574"/>
      <c r="CU157" s="574"/>
      <c r="CV157" s="574"/>
      <c r="CW157" s="574"/>
      <c r="CX157" s="574"/>
      <c r="CY157" s="574"/>
      <c r="CZ157" s="574"/>
      <c r="DA157" s="574"/>
    </row>
    <row r="158" spans="1:105" ht="16.5" hidden="1" customHeight="1" x14ac:dyDescent="0.25">
      <c r="A158" s="411" t="s">
        <v>27</v>
      </c>
      <c r="B158" s="411"/>
      <c r="C158" s="411"/>
      <c r="D158" s="411"/>
      <c r="E158" s="411"/>
      <c r="F158" s="411"/>
      <c r="G158" s="411"/>
      <c r="H158" s="622" t="s">
        <v>695</v>
      </c>
      <c r="I158" s="622"/>
      <c r="J158" s="622"/>
      <c r="K158" s="622"/>
      <c r="L158" s="622"/>
      <c r="M158" s="622"/>
      <c r="N158" s="622"/>
      <c r="O158" s="622"/>
      <c r="P158" s="622"/>
      <c r="Q158" s="622"/>
      <c r="R158" s="622"/>
      <c r="S158" s="622"/>
      <c r="T158" s="622"/>
      <c r="U158" s="622"/>
      <c r="V158" s="622"/>
      <c r="W158" s="622"/>
      <c r="X158" s="622"/>
      <c r="Y158" s="622"/>
      <c r="Z158" s="622"/>
      <c r="AA158" s="622"/>
      <c r="AB158" s="622"/>
      <c r="AC158" s="622"/>
      <c r="AD158" s="622"/>
      <c r="AE158" s="622"/>
      <c r="AF158" s="622"/>
      <c r="AG158" s="622"/>
      <c r="AH158" s="622"/>
      <c r="AI158" s="622"/>
      <c r="AJ158" s="622"/>
      <c r="AK158" s="622"/>
      <c r="AL158" s="622"/>
      <c r="AM158" s="622"/>
      <c r="AN158" s="622"/>
      <c r="AO158" s="622"/>
      <c r="AP158" s="674">
        <v>503.1</v>
      </c>
      <c r="AQ158" s="674"/>
      <c r="AR158" s="674"/>
      <c r="AS158" s="674"/>
      <c r="AT158" s="674"/>
      <c r="AU158" s="674"/>
      <c r="AV158" s="674"/>
      <c r="AW158" s="674"/>
      <c r="AX158" s="674"/>
      <c r="AY158" s="674"/>
      <c r="AZ158" s="674"/>
      <c r="BA158" s="674"/>
      <c r="BB158" s="674"/>
      <c r="BC158" s="674"/>
      <c r="BD158" s="674"/>
      <c r="BE158" s="674"/>
      <c r="BF158" s="561">
        <v>33.49</v>
      </c>
      <c r="BG158" s="561"/>
      <c r="BH158" s="561"/>
      <c r="BI158" s="561"/>
      <c r="BJ158" s="561"/>
      <c r="BK158" s="561"/>
      <c r="BL158" s="561"/>
      <c r="BM158" s="561"/>
      <c r="BN158" s="561"/>
      <c r="BO158" s="561"/>
      <c r="BP158" s="561"/>
      <c r="BQ158" s="561"/>
      <c r="BR158" s="561"/>
      <c r="BS158" s="561"/>
      <c r="BT158" s="561"/>
      <c r="BU158" s="561"/>
      <c r="BV158" s="675"/>
      <c r="BW158" s="675"/>
      <c r="BX158" s="675"/>
      <c r="BY158" s="675"/>
      <c r="BZ158" s="675"/>
      <c r="CA158" s="675"/>
      <c r="CB158" s="675"/>
      <c r="CC158" s="675"/>
      <c r="CD158" s="675"/>
      <c r="CE158" s="675"/>
      <c r="CF158" s="675"/>
      <c r="CG158" s="675"/>
      <c r="CH158" s="675"/>
      <c r="CI158" s="675"/>
      <c r="CJ158" s="675"/>
      <c r="CK158" s="675"/>
      <c r="CL158" s="574">
        <f>AP158*BF158+0.03</f>
        <v>16848.849000000002</v>
      </c>
      <c r="CM158" s="574"/>
      <c r="CN158" s="574"/>
      <c r="CO158" s="574"/>
      <c r="CP158" s="574"/>
      <c r="CQ158" s="574"/>
      <c r="CR158" s="574"/>
      <c r="CS158" s="574"/>
      <c r="CT158" s="574"/>
      <c r="CU158" s="574"/>
      <c r="CV158" s="574"/>
      <c r="CW158" s="574"/>
      <c r="CX158" s="574"/>
      <c r="CY158" s="574"/>
      <c r="CZ158" s="574"/>
      <c r="DA158" s="574"/>
    </row>
    <row r="159" spans="1:105" s="3" customFormat="1" ht="14.25" hidden="1" customHeight="1" x14ac:dyDescent="0.2">
      <c r="A159" s="411" t="s">
        <v>28</v>
      </c>
      <c r="B159" s="411"/>
      <c r="C159" s="411"/>
      <c r="D159" s="411"/>
      <c r="E159" s="411"/>
      <c r="F159" s="411"/>
      <c r="G159" s="411"/>
      <c r="H159" s="622" t="s">
        <v>696</v>
      </c>
      <c r="I159" s="622"/>
      <c r="J159" s="622"/>
      <c r="K159" s="622"/>
      <c r="L159" s="622"/>
      <c r="M159" s="622"/>
      <c r="N159" s="622"/>
      <c r="O159" s="622"/>
      <c r="P159" s="622"/>
      <c r="Q159" s="622"/>
      <c r="R159" s="622"/>
      <c r="S159" s="622"/>
      <c r="T159" s="622"/>
      <c r="U159" s="622"/>
      <c r="V159" s="622"/>
      <c r="W159" s="622"/>
      <c r="X159" s="622"/>
      <c r="Y159" s="622"/>
      <c r="Z159" s="622"/>
      <c r="AA159" s="622"/>
      <c r="AB159" s="622"/>
      <c r="AC159" s="622"/>
      <c r="AD159" s="622"/>
      <c r="AE159" s="622"/>
      <c r="AF159" s="622"/>
      <c r="AG159" s="622"/>
      <c r="AH159" s="622"/>
      <c r="AI159" s="622"/>
      <c r="AJ159" s="622"/>
      <c r="AK159" s="622"/>
      <c r="AL159" s="622"/>
      <c r="AM159" s="622"/>
      <c r="AN159" s="622"/>
      <c r="AO159" s="622"/>
      <c r="AP159" s="674">
        <v>798.04</v>
      </c>
      <c r="AQ159" s="674"/>
      <c r="AR159" s="674"/>
      <c r="AS159" s="674"/>
      <c r="AT159" s="674"/>
      <c r="AU159" s="674"/>
      <c r="AV159" s="674"/>
      <c r="AW159" s="674"/>
      <c r="AX159" s="674"/>
      <c r="AY159" s="674"/>
      <c r="AZ159" s="674"/>
      <c r="BA159" s="674"/>
      <c r="BB159" s="674"/>
      <c r="BC159" s="674"/>
      <c r="BD159" s="674"/>
      <c r="BE159" s="674"/>
      <c r="BF159" s="561">
        <v>33.49</v>
      </c>
      <c r="BG159" s="561"/>
      <c r="BH159" s="561"/>
      <c r="BI159" s="561"/>
      <c r="BJ159" s="561"/>
      <c r="BK159" s="561"/>
      <c r="BL159" s="561"/>
      <c r="BM159" s="561"/>
      <c r="BN159" s="561"/>
      <c r="BO159" s="561"/>
      <c r="BP159" s="561"/>
      <c r="BQ159" s="561"/>
      <c r="BR159" s="561"/>
      <c r="BS159" s="561"/>
      <c r="BT159" s="561"/>
      <c r="BU159" s="561"/>
      <c r="BV159" s="675"/>
      <c r="BW159" s="675"/>
      <c r="BX159" s="675"/>
      <c r="BY159" s="675"/>
      <c r="BZ159" s="675"/>
      <c r="CA159" s="675"/>
      <c r="CB159" s="675"/>
      <c r="CC159" s="675"/>
      <c r="CD159" s="675"/>
      <c r="CE159" s="675"/>
      <c r="CF159" s="675"/>
      <c r="CG159" s="675"/>
      <c r="CH159" s="675"/>
      <c r="CI159" s="675"/>
      <c r="CJ159" s="675"/>
      <c r="CK159" s="675"/>
      <c r="CL159" s="574">
        <f>AP159*BF159+0.16</f>
        <v>26726.5196</v>
      </c>
      <c r="CM159" s="574"/>
      <c r="CN159" s="574"/>
      <c r="CO159" s="574"/>
      <c r="CP159" s="574"/>
      <c r="CQ159" s="574"/>
      <c r="CR159" s="574"/>
      <c r="CS159" s="574"/>
      <c r="CT159" s="574"/>
      <c r="CU159" s="574"/>
      <c r="CV159" s="574"/>
      <c r="CW159" s="574"/>
      <c r="CX159" s="574"/>
      <c r="CY159" s="574"/>
      <c r="CZ159" s="574"/>
      <c r="DA159" s="574"/>
    </row>
    <row r="160" spans="1:105" s="4" customFormat="1" ht="12.75" hidden="1" x14ac:dyDescent="0.2">
      <c r="A160" s="411" t="s">
        <v>29</v>
      </c>
      <c r="B160" s="411"/>
      <c r="C160" s="411"/>
      <c r="D160" s="411"/>
      <c r="E160" s="411"/>
      <c r="F160" s="411"/>
      <c r="G160" s="411"/>
      <c r="H160" s="622" t="s">
        <v>697</v>
      </c>
      <c r="I160" s="622"/>
      <c r="J160" s="622"/>
      <c r="K160" s="622"/>
      <c r="L160" s="622"/>
      <c r="M160" s="622"/>
      <c r="N160" s="622"/>
      <c r="O160" s="622"/>
      <c r="P160" s="622"/>
      <c r="Q160" s="622"/>
      <c r="R160" s="622"/>
      <c r="S160" s="622"/>
      <c r="T160" s="622"/>
      <c r="U160" s="622"/>
      <c r="V160" s="622"/>
      <c r="W160" s="622"/>
      <c r="X160" s="622"/>
      <c r="Y160" s="622"/>
      <c r="Z160" s="622"/>
      <c r="AA160" s="622"/>
      <c r="AB160" s="622"/>
      <c r="AC160" s="622"/>
      <c r="AD160" s="622"/>
      <c r="AE160" s="622"/>
      <c r="AF160" s="622"/>
      <c r="AG160" s="622"/>
      <c r="AH160" s="622"/>
      <c r="AI160" s="622"/>
      <c r="AJ160" s="622"/>
      <c r="AK160" s="622"/>
      <c r="AL160" s="622"/>
      <c r="AM160" s="622"/>
      <c r="AN160" s="622"/>
      <c r="AO160" s="622"/>
      <c r="AP160" s="674">
        <v>36</v>
      </c>
      <c r="AQ160" s="674"/>
      <c r="AR160" s="674"/>
      <c r="AS160" s="674"/>
      <c r="AT160" s="674"/>
      <c r="AU160" s="674"/>
      <c r="AV160" s="674"/>
      <c r="AW160" s="674"/>
      <c r="AX160" s="674"/>
      <c r="AY160" s="674"/>
      <c r="AZ160" s="674"/>
      <c r="BA160" s="674"/>
      <c r="BB160" s="674"/>
      <c r="BC160" s="674"/>
      <c r="BD160" s="674"/>
      <c r="BE160" s="674"/>
      <c r="BF160" s="561">
        <v>33.49</v>
      </c>
      <c r="BG160" s="561"/>
      <c r="BH160" s="561"/>
      <c r="BI160" s="561"/>
      <c r="BJ160" s="561"/>
      <c r="BK160" s="561"/>
      <c r="BL160" s="561"/>
      <c r="BM160" s="561"/>
      <c r="BN160" s="561"/>
      <c r="BO160" s="561"/>
      <c r="BP160" s="561"/>
      <c r="BQ160" s="561"/>
      <c r="BR160" s="561"/>
      <c r="BS160" s="561"/>
      <c r="BT160" s="561"/>
      <c r="BU160" s="561"/>
      <c r="BV160" s="675"/>
      <c r="BW160" s="675"/>
      <c r="BX160" s="675"/>
      <c r="BY160" s="675"/>
      <c r="BZ160" s="675"/>
      <c r="CA160" s="675"/>
      <c r="CB160" s="675"/>
      <c r="CC160" s="675"/>
      <c r="CD160" s="675"/>
      <c r="CE160" s="675"/>
      <c r="CF160" s="675"/>
      <c r="CG160" s="675"/>
      <c r="CH160" s="675"/>
      <c r="CI160" s="675"/>
      <c r="CJ160" s="675"/>
      <c r="CK160" s="675"/>
      <c r="CL160" s="574">
        <f>AP160*BF160</f>
        <v>1205.6400000000001</v>
      </c>
      <c r="CM160" s="574"/>
      <c r="CN160" s="574"/>
      <c r="CO160" s="574"/>
      <c r="CP160" s="574"/>
      <c r="CQ160" s="574"/>
      <c r="CR160" s="574"/>
      <c r="CS160" s="574"/>
      <c r="CT160" s="574"/>
      <c r="CU160" s="574"/>
      <c r="CV160" s="574"/>
      <c r="CW160" s="574"/>
      <c r="CX160" s="574"/>
      <c r="CY160" s="574"/>
      <c r="CZ160" s="574"/>
      <c r="DA160" s="574"/>
    </row>
    <row r="161" spans="1:128" s="5" customFormat="1" ht="15" hidden="1" customHeight="1" x14ac:dyDescent="0.2">
      <c r="A161" s="450" t="s">
        <v>30</v>
      </c>
      <c r="B161" s="450"/>
      <c r="C161" s="450"/>
      <c r="D161" s="450"/>
      <c r="E161" s="450"/>
      <c r="F161" s="450"/>
      <c r="G161" s="450"/>
      <c r="H161" s="673" t="s">
        <v>112</v>
      </c>
      <c r="I161" s="673"/>
      <c r="J161" s="673"/>
      <c r="K161" s="673"/>
      <c r="L161" s="673"/>
      <c r="M161" s="673"/>
      <c r="N161" s="673"/>
      <c r="O161" s="673"/>
      <c r="P161" s="673"/>
      <c r="Q161" s="673"/>
      <c r="R161" s="673"/>
      <c r="S161" s="673"/>
      <c r="T161" s="673"/>
      <c r="U161" s="673"/>
      <c r="V161" s="673"/>
      <c r="W161" s="673"/>
      <c r="X161" s="673"/>
      <c r="Y161" s="673"/>
      <c r="Z161" s="673"/>
      <c r="AA161" s="673"/>
      <c r="AB161" s="673"/>
      <c r="AC161" s="673"/>
      <c r="AD161" s="673"/>
      <c r="AE161" s="673"/>
      <c r="AF161" s="673"/>
      <c r="AG161" s="673"/>
      <c r="AH161" s="673"/>
      <c r="AI161" s="673"/>
      <c r="AJ161" s="673"/>
      <c r="AK161" s="673"/>
      <c r="AL161" s="673"/>
      <c r="AM161" s="673"/>
      <c r="AN161" s="673"/>
      <c r="AO161" s="673"/>
      <c r="AP161" s="676">
        <f>SUM(AP163:BE165)</f>
        <v>1126.2819999999999</v>
      </c>
      <c r="AQ161" s="676"/>
      <c r="AR161" s="676"/>
      <c r="AS161" s="676"/>
      <c r="AT161" s="676"/>
      <c r="AU161" s="676"/>
      <c r="AV161" s="676"/>
      <c r="AW161" s="676"/>
      <c r="AX161" s="676"/>
      <c r="AY161" s="676"/>
      <c r="AZ161" s="676"/>
      <c r="BA161" s="676"/>
      <c r="BB161" s="676"/>
      <c r="BC161" s="676"/>
      <c r="BD161" s="676"/>
      <c r="BE161" s="676"/>
      <c r="BF161" s="677" t="s">
        <v>113</v>
      </c>
      <c r="BG161" s="677"/>
      <c r="BH161" s="677"/>
      <c r="BI161" s="677"/>
      <c r="BJ161" s="677"/>
      <c r="BK161" s="677"/>
      <c r="BL161" s="677"/>
      <c r="BM161" s="677"/>
      <c r="BN161" s="677"/>
      <c r="BO161" s="677"/>
      <c r="BP161" s="677"/>
      <c r="BQ161" s="677"/>
      <c r="BR161" s="677"/>
      <c r="BS161" s="677"/>
      <c r="BT161" s="677"/>
      <c r="BU161" s="677"/>
      <c r="BV161" s="677" t="s">
        <v>113</v>
      </c>
      <c r="BW161" s="677"/>
      <c r="BX161" s="677"/>
      <c r="BY161" s="677"/>
      <c r="BZ161" s="677"/>
      <c r="CA161" s="677"/>
      <c r="CB161" s="677"/>
      <c r="CC161" s="677"/>
      <c r="CD161" s="677"/>
      <c r="CE161" s="677"/>
      <c r="CF161" s="677"/>
      <c r="CG161" s="677"/>
      <c r="CH161" s="677"/>
      <c r="CI161" s="677"/>
      <c r="CJ161" s="677"/>
      <c r="CK161" s="677"/>
      <c r="CL161" s="626">
        <f>SUM(CL163:DA165)</f>
        <v>44781.012319999994</v>
      </c>
      <c r="CM161" s="626"/>
      <c r="CN161" s="626"/>
      <c r="CO161" s="626"/>
      <c r="CP161" s="626"/>
      <c r="CQ161" s="626"/>
      <c r="CR161" s="626"/>
      <c r="CS161" s="626"/>
      <c r="CT161" s="626"/>
      <c r="CU161" s="626"/>
      <c r="CV161" s="626"/>
      <c r="CW161" s="626"/>
      <c r="CX161" s="626"/>
      <c r="CY161" s="626"/>
      <c r="CZ161" s="626"/>
      <c r="DA161" s="626"/>
    </row>
    <row r="162" spans="1:128" s="5" customFormat="1" ht="12.75" hidden="1" customHeight="1" x14ac:dyDescent="0.2">
      <c r="A162" s="411"/>
      <c r="B162" s="411"/>
      <c r="C162" s="411"/>
      <c r="D162" s="411"/>
      <c r="E162" s="411"/>
      <c r="F162" s="411"/>
      <c r="G162" s="411"/>
      <c r="H162" s="673" t="s">
        <v>98</v>
      </c>
      <c r="I162" s="673"/>
      <c r="J162" s="673"/>
      <c r="K162" s="673"/>
      <c r="L162" s="673"/>
      <c r="M162" s="673"/>
      <c r="N162" s="673"/>
      <c r="O162" s="673"/>
      <c r="P162" s="673"/>
      <c r="Q162" s="673"/>
      <c r="R162" s="673"/>
      <c r="S162" s="673"/>
      <c r="T162" s="673"/>
      <c r="U162" s="673"/>
      <c r="V162" s="673"/>
      <c r="W162" s="673"/>
      <c r="X162" s="673"/>
      <c r="Y162" s="673"/>
      <c r="Z162" s="673"/>
      <c r="AA162" s="673"/>
      <c r="AB162" s="673"/>
      <c r="AC162" s="673"/>
      <c r="AD162" s="673"/>
      <c r="AE162" s="673"/>
      <c r="AF162" s="673"/>
      <c r="AG162" s="673"/>
      <c r="AH162" s="673"/>
      <c r="AI162" s="673"/>
      <c r="AJ162" s="673"/>
      <c r="AK162" s="673"/>
      <c r="AL162" s="673"/>
      <c r="AM162" s="673"/>
      <c r="AN162" s="673"/>
      <c r="AO162" s="673"/>
      <c r="AP162" s="561"/>
      <c r="AQ162" s="561"/>
      <c r="AR162" s="561"/>
      <c r="AS162" s="561"/>
      <c r="AT162" s="561"/>
      <c r="AU162" s="561"/>
      <c r="AV162" s="561"/>
      <c r="AW162" s="561"/>
      <c r="AX162" s="561"/>
      <c r="AY162" s="561"/>
      <c r="AZ162" s="561"/>
      <c r="BA162" s="561"/>
      <c r="BB162" s="561"/>
      <c r="BC162" s="561"/>
      <c r="BD162" s="561"/>
      <c r="BE162" s="561"/>
      <c r="BF162" s="561"/>
      <c r="BG162" s="561"/>
      <c r="BH162" s="561"/>
      <c r="BI162" s="561"/>
      <c r="BJ162" s="561"/>
      <c r="BK162" s="561"/>
      <c r="BL162" s="561"/>
      <c r="BM162" s="561"/>
      <c r="BN162" s="561"/>
      <c r="BO162" s="561"/>
      <c r="BP162" s="561"/>
      <c r="BQ162" s="561"/>
      <c r="BR162" s="561"/>
      <c r="BS162" s="561"/>
      <c r="BT162" s="561"/>
      <c r="BU162" s="561"/>
      <c r="BV162" s="561"/>
      <c r="BW162" s="561"/>
      <c r="BX162" s="561"/>
      <c r="BY162" s="561"/>
      <c r="BZ162" s="561"/>
      <c r="CA162" s="561"/>
      <c r="CB162" s="561"/>
      <c r="CC162" s="561"/>
      <c r="CD162" s="561"/>
      <c r="CE162" s="561"/>
      <c r="CF162" s="561"/>
      <c r="CG162" s="561"/>
      <c r="CH162" s="561"/>
      <c r="CI162" s="561"/>
      <c r="CJ162" s="561"/>
      <c r="CK162" s="561"/>
      <c r="CL162" s="574"/>
      <c r="CM162" s="574"/>
      <c r="CN162" s="574"/>
      <c r="CO162" s="574"/>
      <c r="CP162" s="574"/>
      <c r="CQ162" s="574"/>
      <c r="CR162" s="574"/>
      <c r="CS162" s="574"/>
      <c r="CT162" s="574"/>
      <c r="CU162" s="574"/>
      <c r="CV162" s="574"/>
      <c r="CW162" s="574"/>
      <c r="CX162" s="574"/>
      <c r="CY162" s="574"/>
      <c r="CZ162" s="574"/>
      <c r="DA162" s="574"/>
    </row>
    <row r="163" spans="1:128" s="5" customFormat="1" ht="12.75" hidden="1" customHeight="1" x14ac:dyDescent="0.2">
      <c r="A163" s="411" t="s">
        <v>31</v>
      </c>
      <c r="B163" s="411"/>
      <c r="C163" s="411"/>
      <c r="D163" s="411"/>
      <c r="E163" s="411"/>
      <c r="F163" s="411"/>
      <c r="G163" s="411"/>
      <c r="H163" s="622" t="s">
        <v>695</v>
      </c>
      <c r="I163" s="622"/>
      <c r="J163" s="622"/>
      <c r="K163" s="622"/>
      <c r="L163" s="622"/>
      <c r="M163" s="622"/>
      <c r="N163" s="622"/>
      <c r="O163" s="622"/>
      <c r="P163" s="622"/>
      <c r="Q163" s="622"/>
      <c r="R163" s="622"/>
      <c r="S163" s="622"/>
      <c r="T163" s="622"/>
      <c r="U163" s="622"/>
      <c r="V163" s="622"/>
      <c r="W163" s="622"/>
      <c r="X163" s="622"/>
      <c r="Y163" s="622"/>
      <c r="Z163" s="622"/>
      <c r="AA163" s="622"/>
      <c r="AB163" s="622"/>
      <c r="AC163" s="622"/>
      <c r="AD163" s="622"/>
      <c r="AE163" s="622"/>
      <c r="AF163" s="622"/>
      <c r="AG163" s="622"/>
      <c r="AH163" s="622"/>
      <c r="AI163" s="622"/>
      <c r="AJ163" s="622"/>
      <c r="AK163" s="622"/>
      <c r="AL163" s="622"/>
      <c r="AM163" s="622"/>
      <c r="AN163" s="622"/>
      <c r="AO163" s="622"/>
      <c r="AP163" s="674">
        <v>416.47800000000001</v>
      </c>
      <c r="AQ163" s="674"/>
      <c r="AR163" s="674"/>
      <c r="AS163" s="674"/>
      <c r="AT163" s="674"/>
      <c r="AU163" s="674"/>
      <c r="AV163" s="674"/>
      <c r="AW163" s="674"/>
      <c r="AX163" s="674"/>
      <c r="AY163" s="674"/>
      <c r="AZ163" s="674"/>
      <c r="BA163" s="674"/>
      <c r="BB163" s="674"/>
      <c r="BC163" s="674"/>
      <c r="BD163" s="674"/>
      <c r="BE163" s="674"/>
      <c r="BF163" s="561">
        <v>39.76</v>
      </c>
      <c r="BG163" s="561"/>
      <c r="BH163" s="561"/>
      <c r="BI163" s="561"/>
      <c r="BJ163" s="561"/>
      <c r="BK163" s="561"/>
      <c r="BL163" s="561"/>
      <c r="BM163" s="561"/>
      <c r="BN163" s="561"/>
      <c r="BO163" s="561"/>
      <c r="BP163" s="561"/>
      <c r="BQ163" s="561"/>
      <c r="BR163" s="561"/>
      <c r="BS163" s="561"/>
      <c r="BT163" s="561"/>
      <c r="BU163" s="561"/>
      <c r="BV163" s="675"/>
      <c r="BW163" s="675"/>
      <c r="BX163" s="675"/>
      <c r="BY163" s="675"/>
      <c r="BZ163" s="675"/>
      <c r="CA163" s="675"/>
      <c r="CB163" s="675"/>
      <c r="CC163" s="675"/>
      <c r="CD163" s="675"/>
      <c r="CE163" s="675"/>
      <c r="CF163" s="675"/>
      <c r="CG163" s="675"/>
      <c r="CH163" s="675"/>
      <c r="CI163" s="675"/>
      <c r="CJ163" s="675"/>
      <c r="CK163" s="675"/>
      <c r="CL163" s="574">
        <f>BF163*AP163+0.01</f>
        <v>16559.175279999999</v>
      </c>
      <c r="CM163" s="574"/>
      <c r="CN163" s="574"/>
      <c r="CO163" s="574"/>
      <c r="CP163" s="574"/>
      <c r="CQ163" s="574"/>
      <c r="CR163" s="574"/>
      <c r="CS163" s="574"/>
      <c r="CT163" s="574"/>
      <c r="CU163" s="574"/>
      <c r="CV163" s="574"/>
      <c r="CW163" s="574"/>
      <c r="CX163" s="574"/>
      <c r="CY163" s="574"/>
      <c r="CZ163" s="574"/>
      <c r="DA163" s="574"/>
      <c r="DH163" s="13"/>
      <c r="DI163" s="14"/>
      <c r="DJ163" s="14"/>
      <c r="DK163" s="14"/>
      <c r="DL163" s="14"/>
      <c r="DM163" s="14"/>
      <c r="DN163" s="14"/>
      <c r="DO163" s="14"/>
      <c r="DP163" s="14"/>
      <c r="DQ163" s="14"/>
      <c r="DR163" s="14"/>
      <c r="DS163" s="14"/>
      <c r="DT163" s="14"/>
      <c r="DU163" s="14"/>
      <c r="DV163" s="14"/>
      <c r="DW163" s="14"/>
      <c r="DX163" s="14"/>
    </row>
    <row r="164" spans="1:128" s="5" customFormat="1" ht="12" hidden="1" customHeight="1" x14ac:dyDescent="0.2">
      <c r="A164" s="411" t="s">
        <v>32</v>
      </c>
      <c r="B164" s="411"/>
      <c r="C164" s="411"/>
      <c r="D164" s="411"/>
      <c r="E164" s="411"/>
      <c r="F164" s="411"/>
      <c r="G164" s="411"/>
      <c r="H164" s="622" t="s">
        <v>696</v>
      </c>
      <c r="I164" s="622"/>
      <c r="J164" s="622"/>
      <c r="K164" s="622"/>
      <c r="L164" s="622"/>
      <c r="M164" s="622"/>
      <c r="N164" s="622"/>
      <c r="O164" s="622"/>
      <c r="P164" s="622"/>
      <c r="Q164" s="622"/>
      <c r="R164" s="622"/>
      <c r="S164" s="622"/>
      <c r="T164" s="622"/>
      <c r="U164" s="622"/>
      <c r="V164" s="622"/>
      <c r="W164" s="622"/>
      <c r="X164" s="622"/>
      <c r="Y164" s="622"/>
      <c r="Z164" s="622"/>
      <c r="AA164" s="622"/>
      <c r="AB164" s="622"/>
      <c r="AC164" s="622"/>
      <c r="AD164" s="622"/>
      <c r="AE164" s="622"/>
      <c r="AF164" s="622"/>
      <c r="AG164" s="622"/>
      <c r="AH164" s="622"/>
      <c r="AI164" s="622"/>
      <c r="AJ164" s="622"/>
      <c r="AK164" s="622"/>
      <c r="AL164" s="622"/>
      <c r="AM164" s="622"/>
      <c r="AN164" s="622"/>
      <c r="AO164" s="622"/>
      <c r="AP164" s="674">
        <v>679.80399999999997</v>
      </c>
      <c r="AQ164" s="674"/>
      <c r="AR164" s="674"/>
      <c r="AS164" s="674"/>
      <c r="AT164" s="674"/>
      <c r="AU164" s="674"/>
      <c r="AV164" s="674"/>
      <c r="AW164" s="674"/>
      <c r="AX164" s="674"/>
      <c r="AY164" s="674"/>
      <c r="AZ164" s="674"/>
      <c r="BA164" s="674"/>
      <c r="BB164" s="674"/>
      <c r="BC164" s="674"/>
      <c r="BD164" s="674"/>
      <c r="BE164" s="674"/>
      <c r="BF164" s="561">
        <v>39.76</v>
      </c>
      <c r="BG164" s="561"/>
      <c r="BH164" s="561"/>
      <c r="BI164" s="561"/>
      <c r="BJ164" s="561"/>
      <c r="BK164" s="561"/>
      <c r="BL164" s="561"/>
      <c r="BM164" s="561"/>
      <c r="BN164" s="561"/>
      <c r="BO164" s="561"/>
      <c r="BP164" s="561"/>
      <c r="BQ164" s="561"/>
      <c r="BR164" s="561"/>
      <c r="BS164" s="561"/>
      <c r="BT164" s="561"/>
      <c r="BU164" s="561"/>
      <c r="BV164" s="675"/>
      <c r="BW164" s="675"/>
      <c r="BX164" s="675"/>
      <c r="BY164" s="675"/>
      <c r="BZ164" s="675"/>
      <c r="CA164" s="675"/>
      <c r="CB164" s="675"/>
      <c r="CC164" s="675"/>
      <c r="CD164" s="675"/>
      <c r="CE164" s="675"/>
      <c r="CF164" s="675"/>
      <c r="CG164" s="675"/>
      <c r="CH164" s="675"/>
      <c r="CI164" s="675"/>
      <c r="CJ164" s="675"/>
      <c r="CK164" s="675"/>
      <c r="CL164" s="574">
        <f>BF164*AP164+0.03</f>
        <v>27029.037039999996</v>
      </c>
      <c r="CM164" s="574"/>
      <c r="CN164" s="574"/>
      <c r="CO164" s="574"/>
      <c r="CP164" s="574"/>
      <c r="CQ164" s="574"/>
      <c r="CR164" s="574"/>
      <c r="CS164" s="574"/>
      <c r="CT164" s="574"/>
      <c r="CU164" s="574"/>
      <c r="CV164" s="574"/>
      <c r="CW164" s="574"/>
      <c r="CX164" s="574"/>
      <c r="CY164" s="574"/>
      <c r="CZ164" s="574"/>
      <c r="DA164" s="574"/>
    </row>
    <row r="165" spans="1:128" s="5" customFormat="1" ht="12.75" hidden="1" customHeight="1" x14ac:dyDescent="0.2">
      <c r="A165" s="411" t="s">
        <v>33</v>
      </c>
      <c r="B165" s="411"/>
      <c r="C165" s="411"/>
      <c r="D165" s="411"/>
      <c r="E165" s="411"/>
      <c r="F165" s="411"/>
      <c r="G165" s="411"/>
      <c r="H165" s="622" t="s">
        <v>697</v>
      </c>
      <c r="I165" s="622"/>
      <c r="J165" s="622"/>
      <c r="K165" s="622"/>
      <c r="L165" s="622"/>
      <c r="M165" s="622"/>
      <c r="N165" s="622"/>
      <c r="O165" s="622"/>
      <c r="P165" s="622"/>
      <c r="Q165" s="622"/>
      <c r="R165" s="622"/>
      <c r="S165" s="622"/>
      <c r="T165" s="622"/>
      <c r="U165" s="622"/>
      <c r="V165" s="622"/>
      <c r="W165" s="622"/>
      <c r="X165" s="622"/>
      <c r="Y165" s="622"/>
      <c r="Z165" s="622"/>
      <c r="AA165" s="622"/>
      <c r="AB165" s="622"/>
      <c r="AC165" s="622"/>
      <c r="AD165" s="622"/>
      <c r="AE165" s="622"/>
      <c r="AF165" s="622"/>
      <c r="AG165" s="622"/>
      <c r="AH165" s="622"/>
      <c r="AI165" s="622"/>
      <c r="AJ165" s="622"/>
      <c r="AK165" s="622"/>
      <c r="AL165" s="622"/>
      <c r="AM165" s="622"/>
      <c r="AN165" s="622"/>
      <c r="AO165" s="622"/>
      <c r="AP165" s="674">
        <v>30</v>
      </c>
      <c r="AQ165" s="674"/>
      <c r="AR165" s="674"/>
      <c r="AS165" s="674"/>
      <c r="AT165" s="674"/>
      <c r="AU165" s="674"/>
      <c r="AV165" s="674"/>
      <c r="AW165" s="674"/>
      <c r="AX165" s="674"/>
      <c r="AY165" s="674"/>
      <c r="AZ165" s="674"/>
      <c r="BA165" s="674"/>
      <c r="BB165" s="674"/>
      <c r="BC165" s="674"/>
      <c r="BD165" s="674"/>
      <c r="BE165" s="674"/>
      <c r="BF165" s="561">
        <v>39.76</v>
      </c>
      <c r="BG165" s="561"/>
      <c r="BH165" s="561"/>
      <c r="BI165" s="561"/>
      <c r="BJ165" s="561"/>
      <c r="BK165" s="561"/>
      <c r="BL165" s="561"/>
      <c r="BM165" s="561"/>
      <c r="BN165" s="561"/>
      <c r="BO165" s="561"/>
      <c r="BP165" s="561"/>
      <c r="BQ165" s="561"/>
      <c r="BR165" s="561"/>
      <c r="BS165" s="561"/>
      <c r="BT165" s="561"/>
      <c r="BU165" s="561"/>
      <c r="BV165" s="675"/>
      <c r="BW165" s="675"/>
      <c r="BX165" s="675"/>
      <c r="BY165" s="675"/>
      <c r="BZ165" s="675"/>
      <c r="CA165" s="675"/>
      <c r="CB165" s="675"/>
      <c r="CC165" s="675"/>
      <c r="CD165" s="675"/>
      <c r="CE165" s="675"/>
      <c r="CF165" s="675"/>
      <c r="CG165" s="675"/>
      <c r="CH165" s="675"/>
      <c r="CI165" s="675"/>
      <c r="CJ165" s="675"/>
      <c r="CK165" s="675"/>
      <c r="CL165" s="574">
        <f>BF165*AP165</f>
        <v>1192.8</v>
      </c>
      <c r="CM165" s="574"/>
      <c r="CN165" s="574"/>
      <c r="CO165" s="574"/>
      <c r="CP165" s="574"/>
      <c r="CQ165" s="574"/>
      <c r="CR165" s="574"/>
      <c r="CS165" s="574"/>
      <c r="CT165" s="574"/>
      <c r="CU165" s="574"/>
      <c r="CV165" s="574"/>
      <c r="CW165" s="574"/>
      <c r="CX165" s="574"/>
      <c r="CY165" s="574"/>
      <c r="CZ165" s="574"/>
      <c r="DA165" s="574"/>
    </row>
    <row r="166" spans="1:128" s="5" customFormat="1" ht="21.75" hidden="1" customHeight="1" x14ac:dyDescent="0.2">
      <c r="A166" s="450" t="s">
        <v>36</v>
      </c>
      <c r="B166" s="450"/>
      <c r="C166" s="450"/>
      <c r="D166" s="450"/>
      <c r="E166" s="450"/>
      <c r="F166" s="450"/>
      <c r="G166" s="450"/>
      <c r="H166" s="673" t="s">
        <v>154</v>
      </c>
      <c r="I166" s="673"/>
      <c r="J166" s="673"/>
      <c r="K166" s="673"/>
      <c r="L166" s="673"/>
      <c r="M166" s="673"/>
      <c r="N166" s="673"/>
      <c r="O166" s="673"/>
      <c r="P166" s="673"/>
      <c r="Q166" s="673"/>
      <c r="R166" s="673"/>
      <c r="S166" s="673"/>
      <c r="T166" s="673"/>
      <c r="U166" s="673"/>
      <c r="V166" s="673"/>
      <c r="W166" s="673"/>
      <c r="X166" s="673"/>
      <c r="Y166" s="673"/>
      <c r="Z166" s="673"/>
      <c r="AA166" s="673"/>
      <c r="AB166" s="673"/>
      <c r="AC166" s="673"/>
      <c r="AD166" s="673"/>
      <c r="AE166" s="673"/>
      <c r="AF166" s="673"/>
      <c r="AG166" s="673"/>
      <c r="AH166" s="673"/>
      <c r="AI166" s="673"/>
      <c r="AJ166" s="673"/>
      <c r="AK166" s="673"/>
      <c r="AL166" s="673"/>
      <c r="AM166" s="673"/>
      <c r="AN166" s="673"/>
      <c r="AO166" s="673"/>
      <c r="AP166" s="676">
        <f>SUM(AP168:BE169)</f>
        <v>49</v>
      </c>
      <c r="AQ166" s="676"/>
      <c r="AR166" s="676"/>
      <c r="AS166" s="676"/>
      <c r="AT166" s="676"/>
      <c r="AU166" s="676"/>
      <c r="AV166" s="676"/>
      <c r="AW166" s="676"/>
      <c r="AX166" s="676"/>
      <c r="AY166" s="676"/>
      <c r="AZ166" s="676"/>
      <c r="BA166" s="676"/>
      <c r="BB166" s="676"/>
      <c r="BC166" s="676"/>
      <c r="BD166" s="676"/>
      <c r="BE166" s="676"/>
      <c r="BF166" s="677" t="s">
        <v>113</v>
      </c>
      <c r="BG166" s="677"/>
      <c r="BH166" s="677"/>
      <c r="BI166" s="677"/>
      <c r="BJ166" s="677"/>
      <c r="BK166" s="677"/>
      <c r="BL166" s="677"/>
      <c r="BM166" s="677"/>
      <c r="BN166" s="677"/>
      <c r="BO166" s="677"/>
      <c r="BP166" s="677"/>
      <c r="BQ166" s="677"/>
      <c r="BR166" s="677"/>
      <c r="BS166" s="677"/>
      <c r="BT166" s="677"/>
      <c r="BU166" s="677"/>
      <c r="BV166" s="677" t="s">
        <v>113</v>
      </c>
      <c r="BW166" s="677"/>
      <c r="BX166" s="677"/>
      <c r="BY166" s="677"/>
      <c r="BZ166" s="677"/>
      <c r="CA166" s="677"/>
      <c r="CB166" s="677"/>
      <c r="CC166" s="677"/>
      <c r="CD166" s="677"/>
      <c r="CE166" s="677"/>
      <c r="CF166" s="677"/>
      <c r="CG166" s="677"/>
      <c r="CH166" s="677"/>
      <c r="CI166" s="677"/>
      <c r="CJ166" s="677"/>
      <c r="CK166" s="677"/>
      <c r="CL166" s="626">
        <f>SUM(CL168:DA169)+0.01</f>
        <v>26383.999999999996</v>
      </c>
      <c r="CM166" s="626"/>
      <c r="CN166" s="626"/>
      <c r="CO166" s="626"/>
      <c r="CP166" s="626"/>
      <c r="CQ166" s="626"/>
      <c r="CR166" s="626"/>
      <c r="CS166" s="626"/>
      <c r="CT166" s="626"/>
      <c r="CU166" s="626"/>
      <c r="CV166" s="626"/>
      <c r="CW166" s="626"/>
      <c r="CX166" s="626"/>
      <c r="CY166" s="626"/>
      <c r="CZ166" s="626"/>
      <c r="DA166" s="626"/>
    </row>
    <row r="167" spans="1:128" s="5" customFormat="1" ht="13.5" hidden="1" customHeight="1" x14ac:dyDescent="0.2">
      <c r="A167" s="411"/>
      <c r="B167" s="411"/>
      <c r="C167" s="411"/>
      <c r="D167" s="411"/>
      <c r="E167" s="411"/>
      <c r="F167" s="411"/>
      <c r="G167" s="411"/>
      <c r="H167" s="673" t="s">
        <v>155</v>
      </c>
      <c r="I167" s="673"/>
      <c r="J167" s="673"/>
      <c r="K167" s="673"/>
      <c r="L167" s="673"/>
      <c r="M167" s="673"/>
      <c r="N167" s="673"/>
      <c r="O167" s="673"/>
      <c r="P167" s="673"/>
      <c r="Q167" s="673"/>
      <c r="R167" s="673"/>
      <c r="S167" s="673"/>
      <c r="T167" s="673"/>
      <c r="U167" s="673"/>
      <c r="V167" s="673"/>
      <c r="W167" s="673"/>
      <c r="X167" s="673"/>
      <c r="Y167" s="673"/>
      <c r="Z167" s="673"/>
      <c r="AA167" s="673"/>
      <c r="AB167" s="673"/>
      <c r="AC167" s="673"/>
      <c r="AD167" s="673"/>
      <c r="AE167" s="673"/>
      <c r="AF167" s="673"/>
      <c r="AG167" s="673"/>
      <c r="AH167" s="673"/>
      <c r="AI167" s="673"/>
      <c r="AJ167" s="673"/>
      <c r="AK167" s="673"/>
      <c r="AL167" s="673"/>
      <c r="AM167" s="673"/>
      <c r="AN167" s="673"/>
      <c r="AO167" s="673"/>
      <c r="AP167" s="561"/>
      <c r="AQ167" s="561"/>
      <c r="AR167" s="561"/>
      <c r="AS167" s="561"/>
      <c r="AT167" s="561"/>
      <c r="AU167" s="561"/>
      <c r="AV167" s="561"/>
      <c r="AW167" s="561"/>
      <c r="AX167" s="561"/>
      <c r="AY167" s="561"/>
      <c r="AZ167" s="561"/>
      <c r="BA167" s="561"/>
      <c r="BB167" s="561"/>
      <c r="BC167" s="561"/>
      <c r="BD167" s="561"/>
      <c r="BE167" s="561"/>
      <c r="BF167" s="561"/>
      <c r="BG167" s="561"/>
      <c r="BH167" s="561"/>
      <c r="BI167" s="561"/>
      <c r="BJ167" s="561"/>
      <c r="BK167" s="561"/>
      <c r="BL167" s="561"/>
      <c r="BM167" s="561"/>
      <c r="BN167" s="561"/>
      <c r="BO167" s="561"/>
      <c r="BP167" s="561"/>
      <c r="BQ167" s="561"/>
      <c r="BR167" s="561"/>
      <c r="BS167" s="561"/>
      <c r="BT167" s="561"/>
      <c r="BU167" s="561"/>
      <c r="BV167" s="561"/>
      <c r="BW167" s="561"/>
      <c r="BX167" s="561"/>
      <c r="BY167" s="561"/>
      <c r="BZ167" s="561"/>
      <c r="CA167" s="561"/>
      <c r="CB167" s="561"/>
      <c r="CC167" s="561"/>
      <c r="CD167" s="561"/>
      <c r="CE167" s="561"/>
      <c r="CF167" s="561"/>
      <c r="CG167" s="561"/>
      <c r="CH167" s="561"/>
      <c r="CI167" s="561"/>
      <c r="CJ167" s="561"/>
      <c r="CK167" s="561"/>
      <c r="CL167" s="574"/>
      <c r="CM167" s="574"/>
      <c r="CN167" s="574"/>
      <c r="CO167" s="574"/>
      <c r="CP167" s="574"/>
      <c r="CQ167" s="574"/>
      <c r="CR167" s="574"/>
      <c r="CS167" s="574"/>
      <c r="CT167" s="574"/>
      <c r="CU167" s="574"/>
      <c r="CV167" s="574"/>
      <c r="CW167" s="574"/>
      <c r="CX167" s="574"/>
      <c r="CY167" s="574"/>
      <c r="CZ167" s="574"/>
      <c r="DA167" s="574"/>
    </row>
    <row r="168" spans="1:128" s="5" customFormat="1" ht="16.5" hidden="1" customHeight="1" x14ac:dyDescent="0.2">
      <c r="A168" s="411" t="s">
        <v>136</v>
      </c>
      <c r="B168" s="411"/>
      <c r="C168" s="411"/>
      <c r="D168" s="411"/>
      <c r="E168" s="411"/>
      <c r="F168" s="411"/>
      <c r="G168" s="411"/>
      <c r="H168" s="622" t="s">
        <v>695</v>
      </c>
      <c r="I168" s="622"/>
      <c r="J168" s="622"/>
      <c r="K168" s="622"/>
      <c r="L168" s="622"/>
      <c r="M168" s="622"/>
      <c r="N168" s="622"/>
      <c r="O168" s="622"/>
      <c r="P168" s="622"/>
      <c r="Q168" s="622"/>
      <c r="R168" s="622"/>
      <c r="S168" s="622"/>
      <c r="T168" s="622"/>
      <c r="U168" s="622"/>
      <c r="V168" s="622"/>
      <c r="W168" s="622"/>
      <c r="X168" s="622"/>
      <c r="Y168" s="622"/>
      <c r="Z168" s="622"/>
      <c r="AA168" s="622"/>
      <c r="AB168" s="622"/>
      <c r="AC168" s="622"/>
      <c r="AD168" s="622"/>
      <c r="AE168" s="622"/>
      <c r="AF168" s="622"/>
      <c r="AG168" s="622"/>
      <c r="AH168" s="622"/>
      <c r="AI168" s="622"/>
      <c r="AJ168" s="622"/>
      <c r="AK168" s="622"/>
      <c r="AL168" s="622"/>
      <c r="AM168" s="622"/>
      <c r="AN168" s="622"/>
      <c r="AO168" s="622"/>
      <c r="AP168" s="674">
        <v>24.5</v>
      </c>
      <c r="AQ168" s="674"/>
      <c r="AR168" s="674"/>
      <c r="AS168" s="674"/>
      <c r="AT168" s="674"/>
      <c r="AU168" s="674"/>
      <c r="AV168" s="674"/>
      <c r="AW168" s="674"/>
      <c r="AX168" s="674"/>
      <c r="AY168" s="674"/>
      <c r="AZ168" s="674"/>
      <c r="BA168" s="674"/>
      <c r="BB168" s="674"/>
      <c r="BC168" s="674"/>
      <c r="BD168" s="674"/>
      <c r="BE168" s="674"/>
      <c r="BF168" s="561">
        <v>539.54999999999995</v>
      </c>
      <c r="BG168" s="561"/>
      <c r="BH168" s="561"/>
      <c r="BI168" s="561"/>
      <c r="BJ168" s="561"/>
      <c r="BK168" s="561"/>
      <c r="BL168" s="561"/>
      <c r="BM168" s="561"/>
      <c r="BN168" s="561"/>
      <c r="BO168" s="561"/>
      <c r="BP168" s="561"/>
      <c r="BQ168" s="561"/>
      <c r="BR168" s="561"/>
      <c r="BS168" s="561"/>
      <c r="BT168" s="561"/>
      <c r="BU168" s="561"/>
      <c r="BV168" s="561"/>
      <c r="BW168" s="561"/>
      <c r="BX168" s="561"/>
      <c r="BY168" s="561"/>
      <c r="BZ168" s="561"/>
      <c r="CA168" s="561"/>
      <c r="CB168" s="561"/>
      <c r="CC168" s="561"/>
      <c r="CD168" s="561"/>
      <c r="CE168" s="561"/>
      <c r="CF168" s="561"/>
      <c r="CG168" s="561"/>
      <c r="CH168" s="561"/>
      <c r="CI168" s="561"/>
      <c r="CJ168" s="561"/>
      <c r="CK168" s="561"/>
      <c r="CL168" s="574">
        <f>AP168*BF168-26.98</f>
        <v>13191.994999999999</v>
      </c>
      <c r="CM168" s="574"/>
      <c r="CN168" s="574"/>
      <c r="CO168" s="574"/>
      <c r="CP168" s="574"/>
      <c r="CQ168" s="574"/>
      <c r="CR168" s="574"/>
      <c r="CS168" s="574"/>
      <c r="CT168" s="574"/>
      <c r="CU168" s="574"/>
      <c r="CV168" s="574"/>
      <c r="CW168" s="574"/>
      <c r="CX168" s="574"/>
      <c r="CY168" s="574"/>
      <c r="CZ168" s="574"/>
      <c r="DA168" s="574"/>
    </row>
    <row r="169" spans="1:128" s="5" customFormat="1" ht="13.5" hidden="1" customHeight="1" x14ac:dyDescent="0.2">
      <c r="A169" s="411" t="s">
        <v>137</v>
      </c>
      <c r="B169" s="411"/>
      <c r="C169" s="411"/>
      <c r="D169" s="411"/>
      <c r="E169" s="411"/>
      <c r="F169" s="411"/>
      <c r="G169" s="411"/>
      <c r="H169" s="622" t="s">
        <v>696</v>
      </c>
      <c r="I169" s="622"/>
      <c r="J169" s="622"/>
      <c r="K169" s="622"/>
      <c r="L169" s="622"/>
      <c r="M169" s="622"/>
      <c r="N169" s="622"/>
      <c r="O169" s="622"/>
      <c r="P169" s="622"/>
      <c r="Q169" s="622"/>
      <c r="R169" s="622"/>
      <c r="S169" s="622"/>
      <c r="T169" s="622"/>
      <c r="U169" s="622"/>
      <c r="V169" s="622"/>
      <c r="W169" s="622"/>
      <c r="X169" s="622"/>
      <c r="Y169" s="622"/>
      <c r="Z169" s="622"/>
      <c r="AA169" s="622"/>
      <c r="AB169" s="622"/>
      <c r="AC169" s="622"/>
      <c r="AD169" s="622"/>
      <c r="AE169" s="622"/>
      <c r="AF169" s="622"/>
      <c r="AG169" s="622"/>
      <c r="AH169" s="622"/>
      <c r="AI169" s="622"/>
      <c r="AJ169" s="622"/>
      <c r="AK169" s="622"/>
      <c r="AL169" s="622"/>
      <c r="AM169" s="622"/>
      <c r="AN169" s="622"/>
      <c r="AO169" s="622"/>
      <c r="AP169" s="561">
        <v>24.5</v>
      </c>
      <c r="AQ169" s="561"/>
      <c r="AR169" s="561"/>
      <c r="AS169" s="561"/>
      <c r="AT169" s="561"/>
      <c r="AU169" s="561"/>
      <c r="AV169" s="561"/>
      <c r="AW169" s="561"/>
      <c r="AX169" s="561"/>
      <c r="AY169" s="561"/>
      <c r="AZ169" s="561"/>
      <c r="BA169" s="561"/>
      <c r="BB169" s="561"/>
      <c r="BC169" s="561"/>
      <c r="BD169" s="561"/>
      <c r="BE169" s="561"/>
      <c r="BF169" s="561">
        <v>539.54999999999995</v>
      </c>
      <c r="BG169" s="561"/>
      <c r="BH169" s="561"/>
      <c r="BI169" s="561"/>
      <c r="BJ169" s="561"/>
      <c r="BK169" s="561"/>
      <c r="BL169" s="561"/>
      <c r="BM169" s="561"/>
      <c r="BN169" s="561"/>
      <c r="BO169" s="561"/>
      <c r="BP169" s="561"/>
      <c r="BQ169" s="561"/>
      <c r="BR169" s="561"/>
      <c r="BS169" s="561"/>
      <c r="BT169" s="561"/>
      <c r="BU169" s="561"/>
      <c r="BV169" s="561"/>
      <c r="BW169" s="561"/>
      <c r="BX169" s="561"/>
      <c r="BY169" s="561"/>
      <c r="BZ169" s="561"/>
      <c r="CA169" s="561"/>
      <c r="CB169" s="561"/>
      <c r="CC169" s="561"/>
      <c r="CD169" s="561"/>
      <c r="CE169" s="561"/>
      <c r="CF169" s="561"/>
      <c r="CG169" s="561"/>
      <c r="CH169" s="561"/>
      <c r="CI169" s="561"/>
      <c r="CJ169" s="561"/>
      <c r="CK169" s="561"/>
      <c r="CL169" s="574">
        <f>AP169*BF169-26.98</f>
        <v>13191.994999999999</v>
      </c>
      <c r="CM169" s="574"/>
      <c r="CN169" s="574"/>
      <c r="CO169" s="574"/>
      <c r="CP169" s="574"/>
      <c r="CQ169" s="574"/>
      <c r="CR169" s="574"/>
      <c r="CS169" s="574"/>
      <c r="CT169" s="574"/>
      <c r="CU169" s="574"/>
      <c r="CV169" s="574"/>
      <c r="CW169" s="574"/>
      <c r="CX169" s="574"/>
      <c r="CY169" s="574"/>
      <c r="CZ169" s="574"/>
      <c r="DA169" s="574"/>
    </row>
    <row r="170" spans="1:128" s="5" customFormat="1" ht="15" hidden="1" customHeight="1" x14ac:dyDescent="0.2">
      <c r="A170" s="530" t="s">
        <v>99</v>
      </c>
      <c r="B170" s="531"/>
      <c r="C170" s="531"/>
      <c r="D170" s="531"/>
      <c r="E170" s="531"/>
      <c r="F170" s="531"/>
      <c r="G170" s="532"/>
      <c r="H170" s="610" t="s">
        <v>141</v>
      </c>
      <c r="I170" s="611"/>
      <c r="J170" s="611"/>
      <c r="K170" s="611"/>
      <c r="L170" s="611"/>
      <c r="M170" s="611"/>
      <c r="N170" s="611"/>
      <c r="O170" s="611"/>
      <c r="P170" s="611"/>
      <c r="Q170" s="611"/>
      <c r="R170" s="611"/>
      <c r="S170" s="611"/>
      <c r="T170" s="611"/>
      <c r="U170" s="611"/>
      <c r="V170" s="611"/>
      <c r="W170" s="611"/>
      <c r="X170" s="611"/>
      <c r="Y170" s="611"/>
      <c r="Z170" s="611"/>
      <c r="AA170" s="611"/>
      <c r="AB170" s="611"/>
      <c r="AC170" s="611"/>
      <c r="AD170" s="611"/>
      <c r="AE170" s="611"/>
      <c r="AF170" s="611"/>
      <c r="AG170" s="611"/>
      <c r="AH170" s="611"/>
      <c r="AI170" s="611"/>
      <c r="AJ170" s="611"/>
      <c r="AK170" s="611"/>
      <c r="AL170" s="611"/>
      <c r="AM170" s="611"/>
      <c r="AN170" s="611"/>
      <c r="AO170" s="612"/>
      <c r="AP170" s="669">
        <f>SUM(AP172:BE173)</f>
        <v>500</v>
      </c>
      <c r="AQ170" s="670"/>
      <c r="AR170" s="670"/>
      <c r="AS170" s="670"/>
      <c r="AT170" s="670"/>
      <c r="AU170" s="670"/>
      <c r="AV170" s="670"/>
      <c r="AW170" s="670"/>
      <c r="AX170" s="670"/>
      <c r="AY170" s="670"/>
      <c r="AZ170" s="670"/>
      <c r="BA170" s="670"/>
      <c r="BB170" s="670"/>
      <c r="BC170" s="670"/>
      <c r="BD170" s="670"/>
      <c r="BE170" s="671"/>
      <c r="BF170" s="507" t="s">
        <v>113</v>
      </c>
      <c r="BG170" s="508"/>
      <c r="BH170" s="508"/>
      <c r="BI170" s="508"/>
      <c r="BJ170" s="508"/>
      <c r="BK170" s="508"/>
      <c r="BL170" s="508"/>
      <c r="BM170" s="508"/>
      <c r="BN170" s="508"/>
      <c r="BO170" s="508"/>
      <c r="BP170" s="508"/>
      <c r="BQ170" s="508"/>
      <c r="BR170" s="508"/>
      <c r="BS170" s="508"/>
      <c r="BT170" s="508"/>
      <c r="BU170" s="509"/>
      <c r="BV170" s="507" t="s">
        <v>113</v>
      </c>
      <c r="BW170" s="508"/>
      <c r="BX170" s="508"/>
      <c r="BY170" s="508"/>
      <c r="BZ170" s="508"/>
      <c r="CA170" s="508"/>
      <c r="CB170" s="508"/>
      <c r="CC170" s="508"/>
      <c r="CD170" s="508"/>
      <c r="CE170" s="508"/>
      <c r="CF170" s="508"/>
      <c r="CG170" s="508"/>
      <c r="CH170" s="508"/>
      <c r="CI170" s="508"/>
      <c r="CJ170" s="508"/>
      <c r="CK170" s="509"/>
      <c r="CL170" s="405">
        <f>SUM(CL172)</f>
        <v>19880</v>
      </c>
      <c r="CM170" s="406"/>
      <c r="CN170" s="406"/>
      <c r="CO170" s="406"/>
      <c r="CP170" s="406"/>
      <c r="CQ170" s="406"/>
      <c r="CR170" s="406"/>
      <c r="CS170" s="406"/>
      <c r="CT170" s="406"/>
      <c r="CU170" s="406"/>
      <c r="CV170" s="406"/>
      <c r="CW170" s="406"/>
      <c r="CX170" s="406"/>
      <c r="CY170" s="406"/>
      <c r="CZ170" s="406"/>
      <c r="DA170" s="407"/>
    </row>
    <row r="171" spans="1:128" s="5" customFormat="1" ht="13.5" hidden="1" customHeight="1" x14ac:dyDescent="0.2">
      <c r="A171" s="411"/>
      <c r="B171" s="411"/>
      <c r="C171" s="411"/>
      <c r="D171" s="411"/>
      <c r="E171" s="411"/>
      <c r="F171" s="411"/>
      <c r="G171" s="411"/>
      <c r="H171" s="435" t="s">
        <v>155</v>
      </c>
      <c r="I171" s="435"/>
      <c r="J171" s="435"/>
      <c r="K171" s="435"/>
      <c r="L171" s="435"/>
      <c r="M171" s="435"/>
      <c r="N171" s="435"/>
      <c r="O171" s="435"/>
      <c r="P171" s="435"/>
      <c r="Q171" s="435"/>
      <c r="R171" s="435"/>
      <c r="S171" s="435"/>
      <c r="T171" s="435"/>
      <c r="U171" s="435"/>
      <c r="V171" s="435"/>
      <c r="W171" s="435"/>
      <c r="X171" s="435"/>
      <c r="Y171" s="435"/>
      <c r="Z171" s="435"/>
      <c r="AA171" s="435"/>
      <c r="AB171" s="435"/>
      <c r="AC171" s="435"/>
      <c r="AD171" s="435"/>
      <c r="AE171" s="435"/>
      <c r="AF171" s="435"/>
      <c r="AG171" s="435"/>
      <c r="AH171" s="435"/>
      <c r="AI171" s="435"/>
      <c r="AJ171" s="435"/>
      <c r="AK171" s="435"/>
      <c r="AL171" s="435"/>
      <c r="AM171" s="435"/>
      <c r="AN171" s="435"/>
      <c r="AO171" s="435"/>
      <c r="AP171" s="404"/>
      <c r="AQ171" s="404"/>
      <c r="AR171" s="404"/>
      <c r="AS171" s="404"/>
      <c r="AT171" s="404"/>
      <c r="AU171" s="404"/>
      <c r="AV171" s="404"/>
      <c r="AW171" s="404"/>
      <c r="AX171" s="404"/>
      <c r="AY171" s="404"/>
      <c r="AZ171" s="404"/>
      <c r="BA171" s="404"/>
      <c r="BB171" s="404"/>
      <c r="BC171" s="404"/>
      <c r="BD171" s="404"/>
      <c r="BE171" s="404"/>
      <c r="BF171" s="404"/>
      <c r="BG171" s="404"/>
      <c r="BH171" s="404"/>
      <c r="BI171" s="404"/>
      <c r="BJ171" s="404"/>
      <c r="BK171" s="404"/>
      <c r="BL171" s="404"/>
      <c r="BM171" s="404"/>
      <c r="BN171" s="404"/>
      <c r="BO171" s="404"/>
      <c r="BP171" s="404"/>
      <c r="BQ171" s="404"/>
      <c r="BR171" s="404"/>
      <c r="BS171" s="404"/>
      <c r="BT171" s="404"/>
      <c r="BU171" s="404"/>
      <c r="BV171" s="404"/>
      <c r="BW171" s="404"/>
      <c r="BX171" s="404"/>
      <c r="BY171" s="404"/>
      <c r="BZ171" s="404"/>
      <c r="CA171" s="404"/>
      <c r="CB171" s="404"/>
      <c r="CC171" s="404"/>
      <c r="CD171" s="404"/>
      <c r="CE171" s="404"/>
      <c r="CF171" s="404"/>
      <c r="CG171" s="404"/>
      <c r="CH171" s="404"/>
      <c r="CI171" s="404"/>
      <c r="CJ171" s="404"/>
      <c r="CK171" s="404"/>
      <c r="CL171" s="551"/>
      <c r="CM171" s="551"/>
      <c r="CN171" s="551"/>
      <c r="CO171" s="551"/>
      <c r="CP171" s="551"/>
      <c r="CQ171" s="551"/>
      <c r="CR171" s="551"/>
      <c r="CS171" s="551"/>
      <c r="CT171" s="551"/>
      <c r="CU171" s="551"/>
      <c r="CV171" s="551"/>
      <c r="CW171" s="551"/>
      <c r="CX171" s="551"/>
      <c r="CY171" s="551"/>
      <c r="CZ171" s="551"/>
      <c r="DA171" s="551"/>
    </row>
    <row r="172" spans="1:128" s="5" customFormat="1" ht="12" hidden="1" customHeight="1" x14ac:dyDescent="0.2">
      <c r="A172" s="411" t="s">
        <v>148</v>
      </c>
      <c r="B172" s="411"/>
      <c r="C172" s="411"/>
      <c r="D172" s="411"/>
      <c r="E172" s="411"/>
      <c r="F172" s="411"/>
      <c r="G172" s="411"/>
      <c r="H172" s="418" t="s">
        <v>708</v>
      </c>
      <c r="I172" s="418"/>
      <c r="J172" s="418"/>
      <c r="K172" s="418"/>
      <c r="L172" s="418"/>
      <c r="M172" s="418"/>
      <c r="N172" s="418"/>
      <c r="O172" s="418"/>
      <c r="P172" s="418"/>
      <c r="Q172" s="418"/>
      <c r="R172" s="418"/>
      <c r="S172" s="418"/>
      <c r="T172" s="418"/>
      <c r="U172" s="418"/>
      <c r="V172" s="418"/>
      <c r="W172" s="418"/>
      <c r="X172" s="418"/>
      <c r="Y172" s="418"/>
      <c r="Z172" s="418"/>
      <c r="AA172" s="418"/>
      <c r="AB172" s="418"/>
      <c r="AC172" s="418"/>
      <c r="AD172" s="418"/>
      <c r="AE172" s="418"/>
      <c r="AF172" s="418"/>
      <c r="AG172" s="418"/>
      <c r="AH172" s="418"/>
      <c r="AI172" s="418"/>
      <c r="AJ172" s="418"/>
      <c r="AK172" s="418"/>
      <c r="AL172" s="418"/>
      <c r="AM172" s="418"/>
      <c r="AN172" s="418"/>
      <c r="AO172" s="418"/>
      <c r="AP172" s="672">
        <v>500</v>
      </c>
      <c r="AQ172" s="672"/>
      <c r="AR172" s="672"/>
      <c r="AS172" s="672"/>
      <c r="AT172" s="672"/>
      <c r="AU172" s="672"/>
      <c r="AV172" s="672"/>
      <c r="AW172" s="672"/>
      <c r="AX172" s="672"/>
      <c r="AY172" s="672"/>
      <c r="AZ172" s="672"/>
      <c r="BA172" s="672"/>
      <c r="BB172" s="672"/>
      <c r="BC172" s="672"/>
      <c r="BD172" s="672"/>
      <c r="BE172" s="672"/>
      <c r="BF172" s="404">
        <v>39.76</v>
      </c>
      <c r="BG172" s="404"/>
      <c r="BH172" s="404"/>
      <c r="BI172" s="404"/>
      <c r="BJ172" s="404"/>
      <c r="BK172" s="404"/>
      <c r="BL172" s="404"/>
      <c r="BM172" s="404"/>
      <c r="BN172" s="404"/>
      <c r="BO172" s="404"/>
      <c r="BP172" s="404"/>
      <c r="BQ172" s="404"/>
      <c r="BR172" s="404"/>
      <c r="BS172" s="404"/>
      <c r="BT172" s="404"/>
      <c r="BU172" s="404"/>
      <c r="BV172" s="404"/>
      <c r="BW172" s="404"/>
      <c r="BX172" s="404"/>
      <c r="BY172" s="404"/>
      <c r="BZ172" s="404"/>
      <c r="CA172" s="404"/>
      <c r="CB172" s="404"/>
      <c r="CC172" s="404"/>
      <c r="CD172" s="404"/>
      <c r="CE172" s="404"/>
      <c r="CF172" s="404"/>
      <c r="CG172" s="404"/>
      <c r="CH172" s="404"/>
      <c r="CI172" s="404"/>
      <c r="CJ172" s="404"/>
      <c r="CK172" s="404"/>
      <c r="CL172" s="551">
        <f>AP172*BF172</f>
        <v>19880</v>
      </c>
      <c r="CM172" s="551"/>
      <c r="CN172" s="551"/>
      <c r="CO172" s="551"/>
      <c r="CP172" s="551"/>
      <c r="CQ172" s="551"/>
      <c r="CR172" s="551"/>
      <c r="CS172" s="551"/>
      <c r="CT172" s="551"/>
      <c r="CU172" s="551"/>
      <c r="CV172" s="551"/>
      <c r="CW172" s="551"/>
      <c r="CX172" s="551"/>
      <c r="CY172" s="551"/>
      <c r="CZ172" s="551"/>
      <c r="DA172" s="551"/>
    </row>
    <row r="173" spans="1:128" s="5" customFormat="1" ht="15" hidden="1" customHeight="1" x14ac:dyDescent="0.2">
      <c r="A173" s="411"/>
      <c r="B173" s="411"/>
      <c r="C173" s="411"/>
      <c r="D173" s="411"/>
      <c r="E173" s="411"/>
      <c r="F173" s="411"/>
      <c r="G173" s="411"/>
      <c r="H173" s="609" t="s">
        <v>7</v>
      </c>
      <c r="I173" s="473"/>
      <c r="J173" s="473"/>
      <c r="K173" s="473"/>
      <c r="L173" s="473"/>
      <c r="M173" s="473"/>
      <c r="N173" s="473"/>
      <c r="O173" s="473"/>
      <c r="P173" s="473"/>
      <c r="Q173" s="473"/>
      <c r="R173" s="473"/>
      <c r="S173" s="473"/>
      <c r="T173" s="473"/>
      <c r="U173" s="473"/>
      <c r="V173" s="473"/>
      <c r="W173" s="473"/>
      <c r="X173" s="473"/>
      <c r="Y173" s="473"/>
      <c r="Z173" s="473"/>
      <c r="AA173" s="473"/>
      <c r="AB173" s="473"/>
      <c r="AC173" s="473"/>
      <c r="AD173" s="473"/>
      <c r="AE173" s="473"/>
      <c r="AF173" s="473"/>
      <c r="AG173" s="473"/>
      <c r="AH173" s="473"/>
      <c r="AI173" s="473"/>
      <c r="AJ173" s="473"/>
      <c r="AK173" s="473"/>
      <c r="AL173" s="473"/>
      <c r="AM173" s="473"/>
      <c r="AN173" s="473"/>
      <c r="AO173" s="474"/>
      <c r="AP173" s="404" t="s">
        <v>8</v>
      </c>
      <c r="AQ173" s="404"/>
      <c r="AR173" s="404"/>
      <c r="AS173" s="404"/>
      <c r="AT173" s="404"/>
      <c r="AU173" s="404"/>
      <c r="AV173" s="404"/>
      <c r="AW173" s="404"/>
      <c r="AX173" s="404"/>
      <c r="AY173" s="404"/>
      <c r="AZ173" s="404"/>
      <c r="BA173" s="404"/>
      <c r="BB173" s="404"/>
      <c r="BC173" s="404"/>
      <c r="BD173" s="404"/>
      <c r="BE173" s="404"/>
      <c r="BF173" s="404" t="s">
        <v>8</v>
      </c>
      <c r="BG173" s="404"/>
      <c r="BH173" s="404"/>
      <c r="BI173" s="404"/>
      <c r="BJ173" s="404"/>
      <c r="BK173" s="404"/>
      <c r="BL173" s="404"/>
      <c r="BM173" s="404"/>
      <c r="BN173" s="404"/>
      <c r="BO173" s="404"/>
      <c r="BP173" s="404"/>
      <c r="BQ173" s="404"/>
      <c r="BR173" s="404"/>
      <c r="BS173" s="404"/>
      <c r="BT173" s="404"/>
      <c r="BU173" s="404"/>
      <c r="BV173" s="404" t="s">
        <v>8</v>
      </c>
      <c r="BW173" s="404"/>
      <c r="BX173" s="404"/>
      <c r="BY173" s="404"/>
      <c r="BZ173" s="404"/>
      <c r="CA173" s="404"/>
      <c r="CB173" s="404"/>
      <c r="CC173" s="404"/>
      <c r="CD173" s="404"/>
      <c r="CE173" s="404"/>
      <c r="CF173" s="404"/>
      <c r="CG173" s="404"/>
      <c r="CH173" s="404"/>
      <c r="CI173" s="404"/>
      <c r="CJ173" s="404"/>
      <c r="CK173" s="404"/>
      <c r="CL173" s="589">
        <f>+CL156+CL161+CL166+CL170</f>
        <v>135826.02091999998</v>
      </c>
      <c r="CM173" s="589"/>
      <c r="CN173" s="589"/>
      <c r="CO173" s="589"/>
      <c r="CP173" s="589"/>
      <c r="CQ173" s="589"/>
      <c r="CR173" s="589"/>
      <c r="CS173" s="589"/>
      <c r="CT173" s="589"/>
      <c r="CU173" s="589"/>
      <c r="CV173" s="589"/>
      <c r="CW173" s="589"/>
      <c r="CX173" s="589"/>
      <c r="CY173" s="589"/>
      <c r="CZ173" s="589"/>
      <c r="DA173" s="589"/>
    </row>
    <row r="174" spans="1:128" s="5" customFormat="1" ht="12" hidden="1" customHeight="1" x14ac:dyDescent="0.2">
      <c r="A174" s="18"/>
      <c r="B174" s="18"/>
      <c r="C174" s="18"/>
      <c r="D174" s="18"/>
      <c r="E174" s="18"/>
      <c r="F174" s="18"/>
      <c r="G174" s="18"/>
      <c r="H174" s="242"/>
      <c r="I174" s="242"/>
      <c r="J174" s="242"/>
      <c r="K174" s="242"/>
      <c r="L174" s="242"/>
      <c r="M174" s="242"/>
      <c r="N174" s="242"/>
      <c r="O174" s="242"/>
      <c r="P174" s="242"/>
      <c r="Q174" s="242"/>
      <c r="R174" s="242"/>
      <c r="S174" s="242"/>
      <c r="T174" s="242"/>
      <c r="U174" s="242"/>
      <c r="V174" s="242"/>
      <c r="W174" s="242"/>
      <c r="X174" s="243"/>
      <c r="Y174" s="243"/>
      <c r="Z174" s="243"/>
      <c r="AA174" s="243"/>
      <c r="AB174" s="243"/>
      <c r="AC174" s="243"/>
      <c r="AD174" s="243"/>
      <c r="AE174" s="243"/>
      <c r="AF174" s="243"/>
      <c r="AG174" s="243"/>
      <c r="AH174" s="243"/>
      <c r="AI174" s="243"/>
      <c r="AJ174" s="243"/>
      <c r="AK174" s="243"/>
      <c r="AL174" s="243"/>
      <c r="AM174" s="243"/>
      <c r="AN174" s="243"/>
      <c r="AO174" s="243"/>
      <c r="AP174" s="243"/>
      <c r="AQ174" s="243"/>
      <c r="AR174" s="243"/>
      <c r="AS174" s="243"/>
      <c r="AT174" s="243"/>
      <c r="AU174" s="243"/>
      <c r="AV174" s="243"/>
      <c r="AW174" s="243"/>
      <c r="AX174" s="243"/>
      <c r="AY174" s="243"/>
      <c r="AZ174" s="243"/>
      <c r="BA174" s="243"/>
      <c r="BB174" s="243"/>
      <c r="BC174" s="243"/>
      <c r="BD174" s="239"/>
      <c r="BE174" s="239"/>
      <c r="BF174" s="239"/>
      <c r="BG174" s="239"/>
      <c r="BH174" s="239"/>
      <c r="BI174" s="239"/>
      <c r="BJ174" s="239"/>
      <c r="BK174" s="239"/>
      <c r="BL174" s="239"/>
      <c r="BM174" s="239"/>
      <c r="BN174" s="239"/>
      <c r="BO174" s="239"/>
      <c r="BP174" s="239"/>
      <c r="BQ174" s="239"/>
      <c r="BR174" s="239"/>
      <c r="BS174" s="239"/>
      <c r="BT174" s="239"/>
      <c r="BU174" s="239"/>
      <c r="BV174" s="239"/>
      <c r="BW174" s="239"/>
      <c r="BX174" s="239"/>
      <c r="BY174" s="239"/>
      <c r="BZ174" s="239"/>
      <c r="CA174" s="239"/>
      <c r="CB174" s="239"/>
      <c r="CC174" s="239"/>
      <c r="CD174" s="239"/>
      <c r="CE174" s="239"/>
      <c r="CF174" s="239"/>
      <c r="CG174" s="239"/>
      <c r="CH174" s="239"/>
      <c r="CI174" s="239"/>
      <c r="CJ174" s="244"/>
      <c r="CK174" s="244"/>
      <c r="CL174" s="244"/>
      <c r="CM174" s="244"/>
      <c r="CN174" s="244"/>
      <c r="CO174" s="244"/>
      <c r="CP174" s="244"/>
      <c r="CQ174" s="244"/>
      <c r="CR174" s="244"/>
      <c r="CS174" s="244"/>
      <c r="CT174" s="244"/>
      <c r="CU174" s="244"/>
      <c r="CV174" s="244"/>
      <c r="CW174" s="244"/>
      <c r="CX174" s="244"/>
      <c r="CY174" s="244"/>
      <c r="CZ174" s="244"/>
      <c r="DA174" s="244"/>
    </row>
    <row r="175" spans="1:128" s="5" customFormat="1" ht="17.25" hidden="1" customHeight="1" x14ac:dyDescent="0.2">
      <c r="A175" s="6" t="s">
        <v>11</v>
      </c>
      <c r="B175" s="6"/>
      <c r="C175" s="6"/>
      <c r="D175" s="6"/>
      <c r="E175" s="6"/>
      <c r="F175" s="6"/>
      <c r="G175" s="6"/>
      <c r="H175" s="6"/>
      <c r="I175" s="6"/>
      <c r="J175" s="6"/>
      <c r="K175" s="6"/>
      <c r="L175" s="6"/>
      <c r="M175" s="6"/>
      <c r="N175" s="6"/>
      <c r="O175" s="6"/>
      <c r="P175" s="6"/>
      <c r="Q175" s="6"/>
      <c r="R175" s="6"/>
      <c r="S175" s="6"/>
      <c r="T175" s="6"/>
      <c r="U175" s="6"/>
      <c r="V175" s="6"/>
      <c r="W175" s="6"/>
      <c r="X175" s="442" t="s">
        <v>455</v>
      </c>
      <c r="Y175" s="442"/>
      <c r="Z175" s="442"/>
      <c r="AA175" s="442"/>
      <c r="AB175" s="442"/>
      <c r="AC175" s="442"/>
      <c r="AD175" s="442"/>
      <c r="AE175" s="442"/>
      <c r="AF175" s="442"/>
      <c r="AG175" s="442"/>
      <c r="AH175" s="442"/>
      <c r="AI175" s="442"/>
      <c r="AJ175" s="442"/>
      <c r="AK175" s="442"/>
      <c r="AL175" s="442"/>
      <c r="AM175" s="442"/>
      <c r="AN175" s="442"/>
      <c r="AO175" s="442"/>
      <c r="AP175" s="442"/>
      <c r="AQ175" s="442"/>
      <c r="AR175" s="442"/>
      <c r="AS175" s="442"/>
      <c r="AT175" s="442"/>
      <c r="AU175" s="442"/>
      <c r="AV175" s="442"/>
      <c r="AW175" s="442"/>
      <c r="AX175" s="442"/>
      <c r="AY175" s="442"/>
      <c r="AZ175" s="442"/>
      <c r="BA175" s="442"/>
      <c r="BB175" s="442"/>
      <c r="BC175" s="442"/>
      <c r="BD175" s="442"/>
      <c r="BE175" s="442"/>
      <c r="BF175" s="442"/>
      <c r="BG175" s="442"/>
      <c r="BH175" s="442"/>
      <c r="BI175" s="442"/>
      <c r="BJ175" s="442"/>
      <c r="BK175" s="442"/>
      <c r="BL175" s="442"/>
      <c r="BM175" s="442"/>
      <c r="BN175" s="442"/>
      <c r="BO175" s="442"/>
      <c r="BP175" s="442"/>
      <c r="BQ175" s="442"/>
      <c r="BR175" s="442"/>
      <c r="BS175" s="442"/>
      <c r="BT175" s="442"/>
      <c r="BU175" s="442"/>
      <c r="BV175" s="442"/>
      <c r="BW175" s="442"/>
      <c r="BX175" s="442"/>
      <c r="BY175" s="442"/>
      <c r="BZ175" s="442"/>
      <c r="CA175" s="442"/>
      <c r="CB175" s="442"/>
      <c r="CC175" s="442"/>
      <c r="CD175" s="442"/>
      <c r="CE175" s="442"/>
      <c r="CF175" s="442"/>
      <c r="CG175" s="442"/>
      <c r="CH175" s="442"/>
      <c r="CI175" s="442"/>
      <c r="CJ175" s="442"/>
      <c r="CK175" s="442"/>
      <c r="CL175" s="442"/>
      <c r="CM175" s="442"/>
      <c r="CN175" s="442"/>
      <c r="CO175" s="442"/>
      <c r="CP175" s="442"/>
      <c r="CQ175" s="442"/>
      <c r="CR175" s="442"/>
      <c r="CS175" s="442"/>
      <c r="CT175" s="442"/>
      <c r="CU175" s="442"/>
      <c r="CV175" s="442"/>
      <c r="CW175" s="442"/>
      <c r="CX175" s="442"/>
      <c r="CY175" s="442"/>
      <c r="CZ175" s="442"/>
      <c r="DA175" s="442"/>
    </row>
    <row r="176" spans="1:128" s="5" customFormat="1" ht="12.75" hidden="1" customHeight="1" x14ac:dyDescent="0.2">
      <c r="A176" s="6"/>
      <c r="B176" s="6"/>
      <c r="C176" s="6"/>
      <c r="D176" s="6"/>
      <c r="E176" s="6"/>
      <c r="F176" s="6"/>
      <c r="G176" s="6"/>
      <c r="H176" s="6"/>
      <c r="I176" s="6"/>
      <c r="J176" s="6"/>
      <c r="K176" s="6"/>
      <c r="L176" s="6"/>
      <c r="M176" s="6"/>
      <c r="N176" s="6"/>
      <c r="O176" s="6"/>
      <c r="P176" s="6"/>
      <c r="Q176" s="6"/>
      <c r="R176" s="6"/>
      <c r="S176" s="6"/>
      <c r="T176" s="6"/>
      <c r="U176" s="6"/>
      <c r="V176" s="6"/>
      <c r="W176" s="6"/>
      <c r="X176" s="11"/>
      <c r="Y176" s="11"/>
      <c r="Z176" s="11"/>
      <c r="AA176" s="11"/>
      <c r="AB176" s="11"/>
      <c r="AC176" s="11"/>
      <c r="AD176" s="11"/>
      <c r="AE176" s="11"/>
      <c r="AF176" s="11"/>
      <c r="AG176" s="11"/>
      <c r="AH176" s="11"/>
      <c r="AI176" s="11"/>
      <c r="AJ176" s="11"/>
      <c r="AK176" s="11"/>
      <c r="AL176" s="11"/>
      <c r="AM176" s="11"/>
      <c r="AN176" s="11"/>
      <c r="AO176" s="11"/>
      <c r="AP176" s="11"/>
      <c r="AQ176" s="11"/>
      <c r="AR176" s="11"/>
      <c r="AS176" s="11"/>
      <c r="AT176" s="11"/>
      <c r="AU176" s="11"/>
      <c r="AV176" s="11"/>
      <c r="AW176" s="11"/>
      <c r="AX176" s="11"/>
      <c r="AY176" s="11"/>
      <c r="AZ176" s="11"/>
      <c r="BA176" s="11"/>
      <c r="BB176" s="11"/>
      <c r="BC176" s="11"/>
      <c r="BD176" s="11"/>
      <c r="BE176" s="11"/>
      <c r="BF176" s="11"/>
      <c r="BG176" s="11"/>
      <c r="BH176" s="11"/>
      <c r="BI176" s="11"/>
      <c r="BJ176" s="11"/>
      <c r="BK176" s="11"/>
      <c r="BL176" s="11"/>
      <c r="BM176" s="11"/>
      <c r="BN176" s="11"/>
      <c r="BO176" s="11"/>
      <c r="BP176" s="11"/>
      <c r="BQ176" s="11"/>
      <c r="BR176" s="11"/>
      <c r="BS176" s="11"/>
      <c r="BT176" s="11"/>
      <c r="BU176" s="11"/>
      <c r="BV176" s="11"/>
      <c r="BW176" s="11"/>
      <c r="BX176" s="11"/>
      <c r="BY176" s="11"/>
      <c r="BZ176" s="11"/>
      <c r="CA176" s="11"/>
      <c r="CB176" s="11"/>
      <c r="CC176" s="11"/>
      <c r="CD176" s="11"/>
      <c r="CE176" s="11"/>
      <c r="CF176" s="11"/>
      <c r="CG176" s="11"/>
      <c r="CH176" s="11"/>
      <c r="CI176" s="11"/>
      <c r="CJ176" s="11"/>
      <c r="CK176" s="11"/>
      <c r="CL176" s="11"/>
      <c r="CM176" s="11"/>
      <c r="CN176" s="11"/>
      <c r="CO176" s="11"/>
      <c r="CP176" s="11"/>
      <c r="CQ176" s="11"/>
      <c r="CR176" s="11"/>
      <c r="CS176" s="11"/>
      <c r="CT176" s="11"/>
      <c r="CU176" s="11"/>
      <c r="CV176" s="11"/>
      <c r="CW176" s="11"/>
      <c r="CX176" s="11"/>
      <c r="CY176" s="11"/>
      <c r="CZ176" s="11"/>
      <c r="DA176" s="11"/>
    </row>
    <row r="177" spans="1:105" s="5" customFormat="1" ht="15" hidden="1" customHeight="1" x14ac:dyDescent="0.2">
      <c r="A177" s="443" t="s">
        <v>10</v>
      </c>
      <c r="B177" s="443"/>
      <c r="C177" s="443"/>
      <c r="D177" s="443"/>
      <c r="E177" s="443"/>
      <c r="F177" s="443"/>
      <c r="G177" s="443"/>
      <c r="H177" s="443"/>
      <c r="I177" s="443"/>
      <c r="J177" s="443"/>
      <c r="K177" s="443"/>
      <c r="L177" s="443"/>
      <c r="M177" s="443"/>
      <c r="N177" s="443"/>
      <c r="O177" s="443"/>
      <c r="P177" s="443"/>
      <c r="Q177" s="443"/>
      <c r="R177" s="443"/>
      <c r="S177" s="443"/>
      <c r="T177" s="443"/>
      <c r="U177" s="443"/>
      <c r="V177" s="443"/>
      <c r="W177" s="443"/>
      <c r="X177" s="443"/>
      <c r="Y177" s="443"/>
      <c r="Z177" s="443"/>
      <c r="AA177" s="443"/>
      <c r="AB177" s="443"/>
      <c r="AC177" s="443"/>
      <c r="AD177" s="443"/>
      <c r="AE177" s="443"/>
      <c r="AF177" s="443"/>
      <c r="AG177" s="443"/>
      <c r="AH177" s="443"/>
      <c r="AI177" s="443"/>
      <c r="AJ177" s="443"/>
      <c r="AK177" s="443"/>
      <c r="AL177" s="443"/>
      <c r="AM177" s="443"/>
      <c r="AN177" s="443"/>
      <c r="AO177" s="443"/>
      <c r="AP177" s="668" t="s">
        <v>142</v>
      </c>
      <c r="AQ177" s="668"/>
      <c r="AR177" s="668"/>
      <c r="AS177" s="668"/>
      <c r="AT177" s="668"/>
      <c r="AU177" s="668"/>
      <c r="AV177" s="668"/>
      <c r="AW177" s="668"/>
      <c r="AX177" s="668"/>
      <c r="AY177" s="668"/>
      <c r="AZ177" s="668"/>
      <c r="BA177" s="668"/>
      <c r="BB177" s="668"/>
      <c r="BC177" s="668"/>
      <c r="BD177" s="668"/>
      <c r="BE177" s="668"/>
      <c r="BF177" s="668"/>
      <c r="BG177" s="668"/>
      <c r="BH177" s="668"/>
      <c r="BI177" s="668"/>
      <c r="BJ177" s="668"/>
      <c r="BK177" s="668"/>
      <c r="BL177" s="668"/>
      <c r="BM177" s="668"/>
      <c r="BN177" s="668"/>
      <c r="BO177" s="668"/>
      <c r="BP177" s="668"/>
      <c r="BQ177" s="668"/>
      <c r="BR177" s="668"/>
      <c r="BS177" s="668"/>
      <c r="BT177" s="668"/>
      <c r="BU177" s="668"/>
      <c r="BV177" s="668"/>
      <c r="BW177" s="668"/>
      <c r="BX177" s="668"/>
      <c r="BY177" s="668"/>
      <c r="BZ177" s="668"/>
      <c r="CA177" s="668"/>
      <c r="CB177" s="668"/>
      <c r="CC177" s="668"/>
      <c r="CD177" s="668"/>
      <c r="CE177" s="668"/>
      <c r="CF177" s="668"/>
      <c r="CG177" s="668"/>
      <c r="CH177" s="668"/>
      <c r="CI177" s="668"/>
      <c r="CJ177" s="668"/>
      <c r="CK177" s="668"/>
      <c r="CL177" s="668"/>
      <c r="CM177" s="668"/>
      <c r="CN177" s="668"/>
      <c r="CO177" s="668"/>
      <c r="CP177" s="668"/>
      <c r="CQ177" s="668"/>
      <c r="CR177" s="668"/>
      <c r="CS177" s="668"/>
      <c r="CT177" s="668"/>
      <c r="CU177" s="668"/>
      <c r="CV177" s="668"/>
      <c r="CW177" s="668"/>
      <c r="CX177" s="668"/>
      <c r="CY177" s="668"/>
      <c r="CZ177" s="668"/>
      <c r="DA177" s="668"/>
    </row>
    <row r="178" spans="1:105" s="5" customFormat="1" ht="7.5" hidden="1" customHeight="1" x14ac:dyDescent="0.2">
      <c r="A178" s="18"/>
      <c r="B178" s="18"/>
      <c r="C178" s="18"/>
      <c r="D178" s="18"/>
      <c r="E178" s="18"/>
      <c r="F178" s="18"/>
      <c r="G178" s="18"/>
      <c r="H178" s="242"/>
      <c r="I178" s="242"/>
      <c r="J178" s="242"/>
      <c r="K178" s="242"/>
      <c r="L178" s="242"/>
      <c r="M178" s="242"/>
      <c r="N178" s="242"/>
      <c r="O178" s="242"/>
      <c r="P178" s="242"/>
      <c r="Q178" s="242"/>
      <c r="R178" s="242"/>
      <c r="S178" s="242"/>
      <c r="T178" s="242"/>
      <c r="U178" s="242"/>
      <c r="V178" s="242"/>
      <c r="W178" s="242"/>
      <c r="X178" s="242"/>
      <c r="Y178" s="242"/>
      <c r="Z178" s="242"/>
      <c r="AA178" s="242"/>
      <c r="AB178" s="242"/>
      <c r="AC178" s="242"/>
      <c r="AD178" s="242"/>
      <c r="AE178" s="242"/>
      <c r="AF178" s="242"/>
      <c r="AG178" s="242"/>
      <c r="AH178" s="242"/>
      <c r="AI178" s="242"/>
      <c r="AJ178" s="242"/>
      <c r="AK178" s="242"/>
      <c r="AL178" s="242"/>
      <c r="AM178" s="242"/>
      <c r="AN178" s="242"/>
      <c r="AO178" s="242"/>
      <c r="AP178" s="242"/>
      <c r="AQ178" s="242"/>
      <c r="AR178" s="242"/>
      <c r="AS178" s="242"/>
      <c r="AT178" s="242"/>
      <c r="AU178" s="242"/>
      <c r="AV178" s="242"/>
      <c r="AW178" s="242"/>
      <c r="AX178" s="242"/>
      <c r="AY178" s="242"/>
      <c r="AZ178" s="242"/>
      <c r="BA178" s="242"/>
      <c r="BB178" s="242"/>
      <c r="BC178" s="242"/>
      <c r="BD178" s="20"/>
      <c r="BE178" s="20"/>
      <c r="BF178" s="20"/>
      <c r="BG178" s="20"/>
      <c r="BH178" s="20"/>
      <c r="BI178" s="20"/>
      <c r="BJ178" s="20"/>
      <c r="BK178" s="20"/>
      <c r="BL178" s="20"/>
      <c r="BM178" s="20"/>
      <c r="BN178" s="20"/>
      <c r="BO178" s="20"/>
      <c r="BP178" s="20"/>
      <c r="BQ178" s="20"/>
      <c r="BR178" s="20"/>
      <c r="BS178" s="20"/>
      <c r="BT178" s="20"/>
      <c r="BU178" s="20"/>
      <c r="BV178" s="20"/>
      <c r="BW178" s="20"/>
      <c r="BX178" s="20"/>
      <c r="BY178" s="20"/>
      <c r="BZ178" s="20"/>
      <c r="CA178" s="20"/>
      <c r="CB178" s="20"/>
      <c r="CC178" s="20"/>
      <c r="CD178" s="20"/>
      <c r="CE178" s="20"/>
      <c r="CF178" s="20"/>
      <c r="CG178" s="20"/>
      <c r="CH178" s="20"/>
      <c r="CI178" s="20"/>
      <c r="CJ178" s="245"/>
      <c r="CK178" s="245"/>
      <c r="CL178" s="245"/>
      <c r="CM178" s="245"/>
      <c r="CN178" s="245"/>
      <c r="CO178" s="245"/>
      <c r="CP178" s="245"/>
      <c r="CQ178" s="245"/>
      <c r="CR178" s="245"/>
      <c r="CS178" s="245"/>
      <c r="CT178" s="245"/>
      <c r="CU178" s="245"/>
      <c r="CV178" s="245"/>
      <c r="CW178" s="245"/>
      <c r="CX178" s="245"/>
      <c r="CY178" s="245"/>
      <c r="CZ178" s="245"/>
      <c r="DA178" s="245"/>
    </row>
    <row r="179" spans="1:105" s="5" customFormat="1" ht="15" hidden="1" customHeight="1" x14ac:dyDescent="0.2">
      <c r="A179" s="445" t="s">
        <v>699</v>
      </c>
      <c r="B179" s="445"/>
      <c r="C179" s="445"/>
      <c r="D179" s="445"/>
      <c r="E179" s="445"/>
      <c r="F179" s="445"/>
      <c r="G179" s="445"/>
      <c r="H179" s="445"/>
      <c r="I179" s="445"/>
      <c r="J179" s="445"/>
      <c r="K179" s="445"/>
      <c r="L179" s="445"/>
      <c r="M179" s="445"/>
      <c r="N179" s="445"/>
      <c r="O179" s="445"/>
      <c r="P179" s="445"/>
      <c r="Q179" s="445"/>
      <c r="R179" s="445"/>
      <c r="S179" s="445"/>
      <c r="T179" s="445"/>
      <c r="U179" s="445"/>
      <c r="V179" s="445"/>
      <c r="W179" s="445"/>
      <c r="X179" s="445"/>
      <c r="Y179" s="445"/>
      <c r="Z179" s="445"/>
      <c r="AA179" s="445"/>
      <c r="AB179" s="445"/>
      <c r="AC179" s="445"/>
      <c r="AD179" s="445"/>
      <c r="AE179" s="445"/>
      <c r="AF179" s="445"/>
      <c r="AG179" s="445"/>
      <c r="AH179" s="445"/>
      <c r="AI179" s="445"/>
      <c r="AJ179" s="445"/>
      <c r="AK179" s="445"/>
      <c r="AL179" s="445"/>
      <c r="AM179" s="445"/>
      <c r="AN179" s="445"/>
      <c r="AO179" s="445"/>
      <c r="AP179" s="445"/>
      <c r="AQ179" s="445"/>
      <c r="AR179" s="445"/>
      <c r="AS179" s="445"/>
      <c r="AT179" s="445"/>
      <c r="AU179" s="445"/>
      <c r="AV179" s="445"/>
      <c r="AW179" s="445"/>
      <c r="AX179" s="445"/>
      <c r="AY179" s="445"/>
      <c r="AZ179" s="445"/>
      <c r="BA179" s="445"/>
      <c r="BB179" s="445"/>
      <c r="BC179" s="445"/>
      <c r="BD179" s="445"/>
      <c r="BE179" s="445"/>
      <c r="BF179" s="445"/>
      <c r="BG179" s="445"/>
      <c r="BH179" s="445"/>
      <c r="BI179" s="445"/>
      <c r="BJ179" s="445"/>
      <c r="BK179" s="445"/>
      <c r="BL179" s="445"/>
      <c r="BM179" s="445"/>
      <c r="BN179" s="445"/>
      <c r="BO179" s="445"/>
      <c r="BP179" s="445"/>
      <c r="BQ179" s="445"/>
      <c r="BR179" s="445"/>
      <c r="BS179" s="445"/>
      <c r="BT179" s="445"/>
      <c r="BU179" s="445"/>
      <c r="BV179" s="445"/>
      <c r="BW179" s="445"/>
      <c r="BX179" s="445"/>
      <c r="BY179" s="445"/>
      <c r="BZ179" s="445"/>
      <c r="CA179" s="445"/>
      <c r="CB179" s="445"/>
      <c r="CC179" s="445"/>
      <c r="CD179" s="445"/>
      <c r="CE179" s="445"/>
      <c r="CF179" s="445"/>
      <c r="CG179" s="445"/>
      <c r="CH179" s="445"/>
      <c r="CI179" s="445"/>
      <c r="CJ179" s="445"/>
      <c r="CK179" s="445"/>
      <c r="CL179" s="445"/>
      <c r="CM179" s="445"/>
      <c r="CN179" s="445"/>
      <c r="CO179" s="445"/>
      <c r="CP179" s="445"/>
      <c r="CQ179" s="445"/>
      <c r="CR179" s="445"/>
      <c r="CS179" s="445"/>
      <c r="CT179" s="445"/>
      <c r="CU179" s="445"/>
      <c r="CV179" s="445"/>
      <c r="CW179" s="445"/>
      <c r="CX179" s="445"/>
      <c r="CY179" s="445"/>
      <c r="CZ179" s="445"/>
      <c r="DA179" s="445"/>
    </row>
    <row r="180" spans="1:105" s="5" customFormat="1" ht="8.25" hidden="1" customHeight="1" x14ac:dyDescent="0.25">
      <c r="A180" s="90"/>
      <c r="B180" s="90"/>
      <c r="C180" s="90"/>
      <c r="D180" s="90"/>
      <c r="E180" s="90"/>
      <c r="F180" s="90"/>
      <c r="G180" s="90"/>
      <c r="H180" s="90"/>
      <c r="I180" s="90"/>
      <c r="J180" s="90"/>
      <c r="K180" s="90"/>
      <c r="L180" s="90"/>
      <c r="M180" s="90"/>
      <c r="N180" s="90"/>
      <c r="O180" s="90"/>
      <c r="P180" s="90"/>
      <c r="Q180" s="90"/>
      <c r="R180" s="90"/>
      <c r="S180" s="90"/>
      <c r="T180" s="90"/>
      <c r="U180" s="90"/>
      <c r="V180" s="90"/>
      <c r="W180" s="90"/>
      <c r="X180" s="90"/>
      <c r="Y180" s="90"/>
      <c r="Z180" s="90"/>
      <c r="AA180" s="90"/>
      <c r="AB180" s="90"/>
      <c r="AC180" s="90"/>
      <c r="AD180" s="90"/>
      <c r="AE180" s="90"/>
      <c r="AF180" s="90"/>
      <c r="AG180" s="90"/>
      <c r="AH180" s="90"/>
      <c r="AI180" s="90"/>
      <c r="AJ180" s="90"/>
      <c r="AK180" s="90"/>
      <c r="AL180" s="90"/>
      <c r="AM180" s="90"/>
      <c r="AN180" s="90"/>
      <c r="AO180" s="90"/>
      <c r="AP180" s="90"/>
      <c r="AQ180" s="90"/>
      <c r="AR180" s="90"/>
      <c r="AS180" s="90"/>
      <c r="AT180" s="90"/>
      <c r="AU180" s="90"/>
      <c r="AV180" s="90"/>
      <c r="AW180" s="90"/>
      <c r="AX180" s="90"/>
      <c r="AY180" s="90"/>
      <c r="AZ180" s="90"/>
      <c r="BA180" s="90"/>
      <c r="BB180" s="90"/>
      <c r="BC180" s="90"/>
      <c r="BD180" s="90"/>
      <c r="BE180" s="90"/>
      <c r="BF180" s="90"/>
      <c r="BG180" s="90"/>
      <c r="BH180" s="90"/>
      <c r="BI180" s="90"/>
      <c r="BJ180" s="90"/>
      <c r="BK180" s="90"/>
      <c r="BL180" s="90"/>
      <c r="BM180" s="90"/>
      <c r="BN180" s="90"/>
      <c r="BO180" s="90"/>
      <c r="BP180" s="90"/>
      <c r="BQ180" s="90"/>
      <c r="BR180" s="90"/>
      <c r="BS180" s="90"/>
      <c r="BT180" s="90"/>
      <c r="BU180" s="90"/>
      <c r="BV180" s="90"/>
      <c r="BW180" s="90"/>
      <c r="BX180" s="90"/>
      <c r="BY180" s="90"/>
      <c r="BZ180" s="90"/>
      <c r="CA180" s="90"/>
      <c r="CB180" s="90"/>
      <c r="CC180" s="90"/>
      <c r="CD180" s="90"/>
      <c r="CE180" s="90"/>
      <c r="CF180" s="90"/>
      <c r="CG180" s="90"/>
      <c r="CH180" s="90"/>
      <c r="CI180" s="90"/>
      <c r="CJ180" s="90"/>
      <c r="CK180" s="90"/>
      <c r="CL180" s="90"/>
      <c r="CM180" s="90"/>
      <c r="CN180" s="90"/>
      <c r="CO180" s="90"/>
      <c r="CP180" s="90"/>
      <c r="CQ180" s="90"/>
      <c r="CR180" s="90"/>
      <c r="CS180" s="90"/>
      <c r="CT180" s="90"/>
      <c r="CU180" s="90"/>
      <c r="CV180" s="90"/>
      <c r="CW180" s="90"/>
      <c r="CX180" s="90"/>
      <c r="CY180" s="90"/>
      <c r="CZ180" s="90"/>
      <c r="DA180" s="90"/>
    </row>
    <row r="181" spans="1:105" s="15" customFormat="1" ht="39" hidden="1" customHeight="1" x14ac:dyDescent="0.2">
      <c r="A181" s="447" t="s">
        <v>0</v>
      </c>
      <c r="B181" s="448"/>
      <c r="C181" s="448"/>
      <c r="D181" s="448"/>
      <c r="E181" s="448"/>
      <c r="F181" s="448"/>
      <c r="G181" s="449"/>
      <c r="H181" s="447" t="s">
        <v>50</v>
      </c>
      <c r="I181" s="448"/>
      <c r="J181" s="448"/>
      <c r="K181" s="448"/>
      <c r="L181" s="448"/>
      <c r="M181" s="448"/>
      <c r="N181" s="448"/>
      <c r="O181" s="448"/>
      <c r="P181" s="448"/>
      <c r="Q181" s="448"/>
      <c r="R181" s="448"/>
      <c r="S181" s="448"/>
      <c r="T181" s="448"/>
      <c r="U181" s="448"/>
      <c r="V181" s="448"/>
      <c r="W181" s="448"/>
      <c r="X181" s="448"/>
      <c r="Y181" s="448"/>
      <c r="Z181" s="448"/>
      <c r="AA181" s="448"/>
      <c r="AB181" s="448"/>
      <c r="AC181" s="448"/>
      <c r="AD181" s="448"/>
      <c r="AE181" s="448"/>
      <c r="AF181" s="448"/>
      <c r="AG181" s="448"/>
      <c r="AH181" s="448"/>
      <c r="AI181" s="448"/>
      <c r="AJ181" s="448"/>
      <c r="AK181" s="448"/>
      <c r="AL181" s="448"/>
      <c r="AM181" s="448"/>
      <c r="AN181" s="448"/>
      <c r="AO181" s="449"/>
      <c r="AP181" s="447" t="s">
        <v>67</v>
      </c>
      <c r="AQ181" s="448"/>
      <c r="AR181" s="448"/>
      <c r="AS181" s="448"/>
      <c r="AT181" s="448"/>
      <c r="AU181" s="448"/>
      <c r="AV181" s="448"/>
      <c r="AW181" s="448"/>
      <c r="AX181" s="448"/>
      <c r="AY181" s="448"/>
      <c r="AZ181" s="448"/>
      <c r="BA181" s="448"/>
      <c r="BB181" s="448"/>
      <c r="BC181" s="448"/>
      <c r="BD181" s="448"/>
      <c r="BE181" s="449"/>
      <c r="BF181" s="447" t="s">
        <v>68</v>
      </c>
      <c r="BG181" s="448"/>
      <c r="BH181" s="448"/>
      <c r="BI181" s="448"/>
      <c r="BJ181" s="448"/>
      <c r="BK181" s="448"/>
      <c r="BL181" s="448"/>
      <c r="BM181" s="448"/>
      <c r="BN181" s="448"/>
      <c r="BO181" s="448"/>
      <c r="BP181" s="448"/>
      <c r="BQ181" s="448"/>
      <c r="BR181" s="448"/>
      <c r="BS181" s="448"/>
      <c r="BT181" s="448"/>
      <c r="BU181" s="449"/>
      <c r="BV181" s="447" t="s">
        <v>69</v>
      </c>
      <c r="BW181" s="448"/>
      <c r="BX181" s="448"/>
      <c r="BY181" s="448"/>
      <c r="BZ181" s="448"/>
      <c r="CA181" s="448"/>
      <c r="CB181" s="448"/>
      <c r="CC181" s="448"/>
      <c r="CD181" s="448"/>
      <c r="CE181" s="448"/>
      <c r="CF181" s="448"/>
      <c r="CG181" s="448"/>
      <c r="CH181" s="448"/>
      <c r="CI181" s="448"/>
      <c r="CJ181" s="448"/>
      <c r="CK181" s="449"/>
      <c r="CL181" s="447" t="s">
        <v>17</v>
      </c>
      <c r="CM181" s="448"/>
      <c r="CN181" s="448"/>
      <c r="CO181" s="448"/>
      <c r="CP181" s="448"/>
      <c r="CQ181" s="448"/>
      <c r="CR181" s="448"/>
      <c r="CS181" s="448"/>
      <c r="CT181" s="448"/>
      <c r="CU181" s="448"/>
      <c r="CV181" s="448"/>
      <c r="CW181" s="448"/>
      <c r="CX181" s="448"/>
      <c r="CY181" s="448"/>
      <c r="CZ181" s="448"/>
      <c r="DA181" s="449"/>
    </row>
    <row r="182" spans="1:105" s="5" customFormat="1" ht="12" hidden="1" customHeight="1" x14ac:dyDescent="0.2">
      <c r="A182" s="446">
        <v>1</v>
      </c>
      <c r="B182" s="446"/>
      <c r="C182" s="446"/>
      <c r="D182" s="446"/>
      <c r="E182" s="446"/>
      <c r="F182" s="446"/>
      <c r="G182" s="446"/>
      <c r="H182" s="446">
        <v>2</v>
      </c>
      <c r="I182" s="446"/>
      <c r="J182" s="446"/>
      <c r="K182" s="446"/>
      <c r="L182" s="446"/>
      <c r="M182" s="446"/>
      <c r="N182" s="446"/>
      <c r="O182" s="446"/>
      <c r="P182" s="446"/>
      <c r="Q182" s="446"/>
      <c r="R182" s="446"/>
      <c r="S182" s="446"/>
      <c r="T182" s="446"/>
      <c r="U182" s="446"/>
      <c r="V182" s="446"/>
      <c r="W182" s="446"/>
      <c r="X182" s="446"/>
      <c r="Y182" s="446"/>
      <c r="Z182" s="446"/>
      <c r="AA182" s="446"/>
      <c r="AB182" s="446"/>
      <c r="AC182" s="446"/>
      <c r="AD182" s="446"/>
      <c r="AE182" s="446"/>
      <c r="AF182" s="446"/>
      <c r="AG182" s="446"/>
      <c r="AH182" s="446"/>
      <c r="AI182" s="446"/>
      <c r="AJ182" s="446"/>
      <c r="AK182" s="446"/>
      <c r="AL182" s="446"/>
      <c r="AM182" s="446"/>
      <c r="AN182" s="446"/>
      <c r="AO182" s="446"/>
      <c r="AP182" s="446">
        <v>3</v>
      </c>
      <c r="AQ182" s="446"/>
      <c r="AR182" s="446"/>
      <c r="AS182" s="446"/>
      <c r="AT182" s="446"/>
      <c r="AU182" s="446"/>
      <c r="AV182" s="446"/>
      <c r="AW182" s="446"/>
      <c r="AX182" s="446"/>
      <c r="AY182" s="446"/>
      <c r="AZ182" s="446"/>
      <c r="BA182" s="446"/>
      <c r="BB182" s="446"/>
      <c r="BC182" s="446"/>
      <c r="BD182" s="446"/>
      <c r="BE182" s="446"/>
      <c r="BF182" s="446">
        <v>4</v>
      </c>
      <c r="BG182" s="446"/>
      <c r="BH182" s="446"/>
      <c r="BI182" s="446"/>
      <c r="BJ182" s="446"/>
      <c r="BK182" s="446"/>
      <c r="BL182" s="446"/>
      <c r="BM182" s="446"/>
      <c r="BN182" s="446"/>
      <c r="BO182" s="446"/>
      <c r="BP182" s="446"/>
      <c r="BQ182" s="446"/>
      <c r="BR182" s="446"/>
      <c r="BS182" s="446"/>
      <c r="BT182" s="446"/>
      <c r="BU182" s="446"/>
      <c r="BV182" s="446">
        <v>5</v>
      </c>
      <c r="BW182" s="446"/>
      <c r="BX182" s="446"/>
      <c r="BY182" s="446"/>
      <c r="BZ182" s="446"/>
      <c r="CA182" s="446"/>
      <c r="CB182" s="446"/>
      <c r="CC182" s="446"/>
      <c r="CD182" s="446"/>
      <c r="CE182" s="446"/>
      <c r="CF182" s="446"/>
      <c r="CG182" s="446"/>
      <c r="CH182" s="446"/>
      <c r="CI182" s="446"/>
      <c r="CJ182" s="446"/>
      <c r="CK182" s="446"/>
      <c r="CL182" s="446">
        <v>6</v>
      </c>
      <c r="CM182" s="446"/>
      <c r="CN182" s="446"/>
      <c r="CO182" s="446"/>
      <c r="CP182" s="446"/>
      <c r="CQ182" s="446"/>
      <c r="CR182" s="446"/>
      <c r="CS182" s="446"/>
      <c r="CT182" s="446"/>
      <c r="CU182" s="446"/>
      <c r="CV182" s="446"/>
      <c r="CW182" s="446"/>
      <c r="CX182" s="446"/>
      <c r="CY182" s="446"/>
      <c r="CZ182" s="446"/>
      <c r="DA182" s="446"/>
    </row>
    <row r="183" spans="1:105" s="5" customFormat="1" ht="18.75" hidden="1" customHeight="1" x14ac:dyDescent="0.2">
      <c r="A183" s="450" t="s">
        <v>26</v>
      </c>
      <c r="B183" s="450"/>
      <c r="C183" s="450"/>
      <c r="D183" s="450"/>
      <c r="E183" s="450"/>
      <c r="F183" s="450"/>
      <c r="G183" s="450"/>
      <c r="H183" s="435" t="s">
        <v>109</v>
      </c>
      <c r="I183" s="435"/>
      <c r="J183" s="435"/>
      <c r="K183" s="435"/>
      <c r="L183" s="435"/>
      <c r="M183" s="435"/>
      <c r="N183" s="435"/>
      <c r="O183" s="435"/>
      <c r="P183" s="435"/>
      <c r="Q183" s="435"/>
      <c r="R183" s="435"/>
      <c r="S183" s="435"/>
      <c r="T183" s="435"/>
      <c r="U183" s="435"/>
      <c r="V183" s="435"/>
      <c r="W183" s="435"/>
      <c r="X183" s="435"/>
      <c r="Y183" s="435"/>
      <c r="Z183" s="435"/>
      <c r="AA183" s="435"/>
      <c r="AB183" s="435"/>
      <c r="AC183" s="435"/>
      <c r="AD183" s="435"/>
      <c r="AE183" s="435"/>
      <c r="AF183" s="435"/>
      <c r="AG183" s="435"/>
      <c r="AH183" s="435"/>
      <c r="AI183" s="435"/>
      <c r="AJ183" s="435"/>
      <c r="AK183" s="435"/>
      <c r="AL183" s="435"/>
      <c r="AM183" s="435"/>
      <c r="AN183" s="435"/>
      <c r="AO183" s="435"/>
      <c r="AP183" s="456">
        <f>SUM(AP185:BE187)</f>
        <v>559</v>
      </c>
      <c r="AQ183" s="452"/>
      <c r="AR183" s="452"/>
      <c r="AS183" s="452"/>
      <c r="AT183" s="452"/>
      <c r="AU183" s="452"/>
      <c r="AV183" s="452"/>
      <c r="AW183" s="452"/>
      <c r="AX183" s="452"/>
      <c r="AY183" s="452"/>
      <c r="AZ183" s="452"/>
      <c r="BA183" s="452"/>
      <c r="BB183" s="452"/>
      <c r="BC183" s="452"/>
      <c r="BD183" s="452"/>
      <c r="BE183" s="452"/>
      <c r="BF183" s="452" t="s">
        <v>113</v>
      </c>
      <c r="BG183" s="452"/>
      <c r="BH183" s="452"/>
      <c r="BI183" s="452"/>
      <c r="BJ183" s="452"/>
      <c r="BK183" s="452"/>
      <c r="BL183" s="452"/>
      <c r="BM183" s="452"/>
      <c r="BN183" s="452"/>
      <c r="BO183" s="452"/>
      <c r="BP183" s="452"/>
      <c r="BQ183" s="452"/>
      <c r="BR183" s="452"/>
      <c r="BS183" s="452"/>
      <c r="BT183" s="452"/>
      <c r="BU183" s="452"/>
      <c r="BV183" s="452" t="s">
        <v>113</v>
      </c>
      <c r="BW183" s="452"/>
      <c r="BX183" s="452"/>
      <c r="BY183" s="452"/>
      <c r="BZ183" s="452"/>
      <c r="CA183" s="452"/>
      <c r="CB183" s="452"/>
      <c r="CC183" s="452"/>
      <c r="CD183" s="452"/>
      <c r="CE183" s="452"/>
      <c r="CF183" s="452"/>
      <c r="CG183" s="452"/>
      <c r="CH183" s="452"/>
      <c r="CI183" s="452"/>
      <c r="CJ183" s="452"/>
      <c r="CK183" s="452"/>
      <c r="CL183" s="589">
        <f>SUM(CL185:DA187)</f>
        <v>1957053.41</v>
      </c>
      <c r="CM183" s="589"/>
      <c r="CN183" s="589"/>
      <c r="CO183" s="589"/>
      <c r="CP183" s="589"/>
      <c r="CQ183" s="589"/>
      <c r="CR183" s="589"/>
      <c r="CS183" s="589"/>
      <c r="CT183" s="589"/>
      <c r="CU183" s="589"/>
      <c r="CV183" s="589"/>
      <c r="CW183" s="589"/>
      <c r="CX183" s="589"/>
      <c r="CY183" s="589"/>
      <c r="CZ183" s="589"/>
      <c r="DA183" s="589"/>
    </row>
    <row r="184" spans="1:105" s="5" customFormat="1" ht="15" hidden="1" customHeight="1" x14ac:dyDescent="0.2">
      <c r="A184" s="450"/>
      <c r="B184" s="450"/>
      <c r="C184" s="450"/>
      <c r="D184" s="450"/>
      <c r="E184" s="450"/>
      <c r="F184" s="450"/>
      <c r="G184" s="450"/>
      <c r="H184" s="435" t="s">
        <v>98</v>
      </c>
      <c r="I184" s="435"/>
      <c r="J184" s="435"/>
      <c r="K184" s="435"/>
      <c r="L184" s="435"/>
      <c r="M184" s="435"/>
      <c r="N184" s="435"/>
      <c r="O184" s="435"/>
      <c r="P184" s="435"/>
      <c r="Q184" s="435"/>
      <c r="R184" s="435"/>
      <c r="S184" s="435"/>
      <c r="T184" s="435"/>
      <c r="U184" s="435"/>
      <c r="V184" s="435"/>
      <c r="W184" s="435"/>
      <c r="X184" s="435"/>
      <c r="Y184" s="435"/>
      <c r="Z184" s="435"/>
      <c r="AA184" s="435"/>
      <c r="AB184" s="435"/>
      <c r="AC184" s="435"/>
      <c r="AD184" s="435"/>
      <c r="AE184" s="435"/>
      <c r="AF184" s="435"/>
      <c r="AG184" s="435"/>
      <c r="AH184" s="435"/>
      <c r="AI184" s="435"/>
      <c r="AJ184" s="435"/>
      <c r="AK184" s="435"/>
      <c r="AL184" s="435"/>
      <c r="AM184" s="435"/>
      <c r="AN184" s="435"/>
      <c r="AO184" s="435"/>
      <c r="AP184" s="404"/>
      <c r="AQ184" s="404"/>
      <c r="AR184" s="404"/>
      <c r="AS184" s="404"/>
      <c r="AT184" s="404"/>
      <c r="AU184" s="404"/>
      <c r="AV184" s="404"/>
      <c r="AW184" s="404"/>
      <c r="AX184" s="404"/>
      <c r="AY184" s="404"/>
      <c r="AZ184" s="404"/>
      <c r="BA184" s="404"/>
      <c r="BB184" s="404"/>
      <c r="BC184" s="404"/>
      <c r="BD184" s="404"/>
      <c r="BE184" s="404"/>
      <c r="BF184" s="404"/>
      <c r="BG184" s="404"/>
      <c r="BH184" s="404"/>
      <c r="BI184" s="404"/>
      <c r="BJ184" s="404"/>
      <c r="BK184" s="404"/>
      <c r="BL184" s="404"/>
      <c r="BM184" s="404"/>
      <c r="BN184" s="404"/>
      <c r="BO184" s="404"/>
      <c r="BP184" s="404"/>
      <c r="BQ184" s="404"/>
      <c r="BR184" s="404"/>
      <c r="BS184" s="404"/>
      <c r="BT184" s="404"/>
      <c r="BU184" s="404"/>
      <c r="BV184" s="404"/>
      <c r="BW184" s="404"/>
      <c r="BX184" s="404"/>
      <c r="BY184" s="404"/>
      <c r="BZ184" s="404"/>
      <c r="CA184" s="404"/>
      <c r="CB184" s="404"/>
      <c r="CC184" s="404"/>
      <c r="CD184" s="404"/>
      <c r="CE184" s="404"/>
      <c r="CF184" s="404"/>
      <c r="CG184" s="404"/>
      <c r="CH184" s="404"/>
      <c r="CI184" s="404"/>
      <c r="CJ184" s="404"/>
      <c r="CK184" s="404"/>
      <c r="CL184" s="551"/>
      <c r="CM184" s="551"/>
      <c r="CN184" s="551"/>
      <c r="CO184" s="551"/>
      <c r="CP184" s="551"/>
      <c r="CQ184" s="551"/>
      <c r="CR184" s="551"/>
      <c r="CS184" s="551"/>
      <c r="CT184" s="551"/>
      <c r="CU184" s="551"/>
      <c r="CV184" s="551"/>
      <c r="CW184" s="551"/>
      <c r="CX184" s="551"/>
      <c r="CY184" s="551"/>
      <c r="CZ184" s="551"/>
      <c r="DA184" s="551"/>
    </row>
    <row r="185" spans="1:105" s="15" customFormat="1" ht="17.25" hidden="1" customHeight="1" x14ac:dyDescent="0.2">
      <c r="A185" s="424"/>
      <c r="B185" s="424"/>
      <c r="C185" s="424"/>
      <c r="D185" s="424"/>
      <c r="E185" s="424"/>
      <c r="F185" s="424"/>
      <c r="G185" s="424"/>
      <c r="H185" s="412" t="s">
        <v>695</v>
      </c>
      <c r="I185" s="412"/>
      <c r="J185" s="412"/>
      <c r="K185" s="412"/>
      <c r="L185" s="412"/>
      <c r="M185" s="412"/>
      <c r="N185" s="412"/>
      <c r="O185" s="412"/>
      <c r="P185" s="412"/>
      <c r="Q185" s="412"/>
      <c r="R185" s="412"/>
      <c r="S185" s="412"/>
      <c r="T185" s="412"/>
      <c r="U185" s="412"/>
      <c r="V185" s="412"/>
      <c r="W185" s="412"/>
      <c r="X185" s="412"/>
      <c r="Y185" s="412"/>
      <c r="Z185" s="412"/>
      <c r="AA185" s="412"/>
      <c r="AB185" s="412"/>
      <c r="AC185" s="412"/>
      <c r="AD185" s="412"/>
      <c r="AE185" s="412"/>
      <c r="AF185" s="412"/>
      <c r="AG185" s="412"/>
      <c r="AH185" s="412"/>
      <c r="AI185" s="412"/>
      <c r="AJ185" s="412"/>
      <c r="AK185" s="412"/>
      <c r="AL185" s="412"/>
      <c r="AM185" s="412"/>
      <c r="AN185" s="412"/>
      <c r="AO185" s="412"/>
      <c r="AP185" s="428">
        <v>158</v>
      </c>
      <c r="AQ185" s="428"/>
      <c r="AR185" s="428"/>
      <c r="AS185" s="428"/>
      <c r="AT185" s="428"/>
      <c r="AU185" s="428"/>
      <c r="AV185" s="428"/>
      <c r="AW185" s="428"/>
      <c r="AX185" s="428"/>
      <c r="AY185" s="428"/>
      <c r="AZ185" s="428"/>
      <c r="BA185" s="428"/>
      <c r="BB185" s="428"/>
      <c r="BC185" s="428"/>
      <c r="BD185" s="428"/>
      <c r="BE185" s="428"/>
      <c r="BF185" s="413">
        <v>3500.99</v>
      </c>
      <c r="BG185" s="413"/>
      <c r="BH185" s="413"/>
      <c r="BI185" s="413"/>
      <c r="BJ185" s="413"/>
      <c r="BK185" s="413"/>
      <c r="BL185" s="413"/>
      <c r="BM185" s="413"/>
      <c r="BN185" s="413"/>
      <c r="BO185" s="413"/>
      <c r="BP185" s="413"/>
      <c r="BQ185" s="413"/>
      <c r="BR185" s="413"/>
      <c r="BS185" s="413"/>
      <c r="BT185" s="413"/>
      <c r="BU185" s="413"/>
      <c r="BV185" s="506"/>
      <c r="BW185" s="506"/>
      <c r="BX185" s="506"/>
      <c r="BY185" s="506"/>
      <c r="BZ185" s="506"/>
      <c r="CA185" s="506"/>
      <c r="CB185" s="506"/>
      <c r="CC185" s="506"/>
      <c r="CD185" s="506"/>
      <c r="CE185" s="506"/>
      <c r="CF185" s="506"/>
      <c r="CG185" s="506"/>
      <c r="CH185" s="506"/>
      <c r="CI185" s="506"/>
      <c r="CJ185" s="506"/>
      <c r="CK185" s="506"/>
      <c r="CL185" s="414">
        <f>AP185*BF185</f>
        <v>553156.41999999993</v>
      </c>
      <c r="CM185" s="414"/>
      <c r="CN185" s="414"/>
      <c r="CO185" s="414"/>
      <c r="CP185" s="414"/>
      <c r="CQ185" s="414"/>
      <c r="CR185" s="414"/>
      <c r="CS185" s="414"/>
      <c r="CT185" s="414"/>
      <c r="CU185" s="414"/>
      <c r="CV185" s="414"/>
      <c r="CW185" s="414"/>
      <c r="CX185" s="414"/>
      <c r="CY185" s="414"/>
      <c r="CZ185" s="414"/>
      <c r="DA185" s="414"/>
    </row>
    <row r="186" spans="1:105" s="5" customFormat="1" ht="15" hidden="1" customHeight="1" x14ac:dyDescent="0.2">
      <c r="A186" s="424"/>
      <c r="B186" s="424"/>
      <c r="C186" s="424"/>
      <c r="D186" s="424"/>
      <c r="E186" s="424"/>
      <c r="F186" s="424"/>
      <c r="G186" s="424"/>
      <c r="H186" s="412" t="s">
        <v>697</v>
      </c>
      <c r="I186" s="412"/>
      <c r="J186" s="412"/>
      <c r="K186" s="412"/>
      <c r="L186" s="412"/>
      <c r="M186" s="412"/>
      <c r="N186" s="412"/>
      <c r="O186" s="412"/>
      <c r="P186" s="412"/>
      <c r="Q186" s="412"/>
      <c r="R186" s="412"/>
      <c r="S186" s="412"/>
      <c r="T186" s="412"/>
      <c r="U186" s="412"/>
      <c r="V186" s="412"/>
      <c r="W186" s="412"/>
      <c r="X186" s="412"/>
      <c r="Y186" s="412"/>
      <c r="Z186" s="412"/>
      <c r="AA186" s="412"/>
      <c r="AB186" s="412"/>
      <c r="AC186" s="412"/>
      <c r="AD186" s="412"/>
      <c r="AE186" s="412"/>
      <c r="AF186" s="412"/>
      <c r="AG186" s="412"/>
      <c r="AH186" s="412"/>
      <c r="AI186" s="412"/>
      <c r="AJ186" s="412"/>
      <c r="AK186" s="412"/>
      <c r="AL186" s="412"/>
      <c r="AM186" s="412"/>
      <c r="AN186" s="412"/>
      <c r="AO186" s="412"/>
      <c r="AP186" s="428">
        <v>51</v>
      </c>
      <c r="AQ186" s="428"/>
      <c r="AR186" s="428"/>
      <c r="AS186" s="428"/>
      <c r="AT186" s="428"/>
      <c r="AU186" s="428"/>
      <c r="AV186" s="428"/>
      <c r="AW186" s="428"/>
      <c r="AX186" s="428"/>
      <c r="AY186" s="428"/>
      <c r="AZ186" s="428"/>
      <c r="BA186" s="428"/>
      <c r="BB186" s="428"/>
      <c r="BC186" s="428"/>
      <c r="BD186" s="428"/>
      <c r="BE186" s="428"/>
      <c r="BF186" s="413">
        <v>3500.99</v>
      </c>
      <c r="BG186" s="413"/>
      <c r="BH186" s="413"/>
      <c r="BI186" s="413"/>
      <c r="BJ186" s="413"/>
      <c r="BK186" s="413"/>
      <c r="BL186" s="413"/>
      <c r="BM186" s="413"/>
      <c r="BN186" s="413"/>
      <c r="BO186" s="413"/>
      <c r="BP186" s="413"/>
      <c r="BQ186" s="413"/>
      <c r="BR186" s="413"/>
      <c r="BS186" s="413"/>
      <c r="BT186" s="413"/>
      <c r="BU186" s="413"/>
      <c r="BV186" s="506"/>
      <c r="BW186" s="506"/>
      <c r="BX186" s="506"/>
      <c r="BY186" s="506"/>
      <c r="BZ186" s="506"/>
      <c r="CA186" s="506"/>
      <c r="CB186" s="506"/>
      <c r="CC186" s="506"/>
      <c r="CD186" s="506"/>
      <c r="CE186" s="506"/>
      <c r="CF186" s="506"/>
      <c r="CG186" s="506"/>
      <c r="CH186" s="506"/>
      <c r="CI186" s="506"/>
      <c r="CJ186" s="506"/>
      <c r="CK186" s="506"/>
      <c r="CL186" s="414">
        <f>AP186*BF186</f>
        <v>178550.49</v>
      </c>
      <c r="CM186" s="414"/>
      <c r="CN186" s="414"/>
      <c r="CO186" s="414"/>
      <c r="CP186" s="414"/>
      <c r="CQ186" s="414"/>
      <c r="CR186" s="414"/>
      <c r="CS186" s="414"/>
      <c r="CT186" s="414"/>
      <c r="CU186" s="414"/>
      <c r="CV186" s="414"/>
      <c r="CW186" s="414"/>
      <c r="CX186" s="414"/>
      <c r="CY186" s="414"/>
      <c r="CZ186" s="414"/>
      <c r="DA186" s="414"/>
    </row>
    <row r="187" spans="1:105" s="5" customFormat="1" ht="15" hidden="1" customHeight="1" x14ac:dyDescent="0.2">
      <c r="A187" s="424"/>
      <c r="B187" s="424"/>
      <c r="C187" s="424"/>
      <c r="D187" s="424"/>
      <c r="E187" s="424"/>
      <c r="F187" s="424"/>
      <c r="G187" s="424"/>
      <c r="H187" s="412" t="s">
        <v>696</v>
      </c>
      <c r="I187" s="412"/>
      <c r="J187" s="412"/>
      <c r="K187" s="412"/>
      <c r="L187" s="412"/>
      <c r="M187" s="412"/>
      <c r="N187" s="412"/>
      <c r="O187" s="412"/>
      <c r="P187" s="412"/>
      <c r="Q187" s="412"/>
      <c r="R187" s="412"/>
      <c r="S187" s="412"/>
      <c r="T187" s="412"/>
      <c r="U187" s="412"/>
      <c r="V187" s="412"/>
      <c r="W187" s="412"/>
      <c r="X187" s="412"/>
      <c r="Y187" s="412"/>
      <c r="Z187" s="412"/>
      <c r="AA187" s="412"/>
      <c r="AB187" s="412"/>
      <c r="AC187" s="412"/>
      <c r="AD187" s="412"/>
      <c r="AE187" s="412"/>
      <c r="AF187" s="412"/>
      <c r="AG187" s="412"/>
      <c r="AH187" s="412"/>
      <c r="AI187" s="412"/>
      <c r="AJ187" s="412"/>
      <c r="AK187" s="412"/>
      <c r="AL187" s="412"/>
      <c r="AM187" s="412"/>
      <c r="AN187" s="412"/>
      <c r="AO187" s="412"/>
      <c r="AP187" s="428">
        <v>350</v>
      </c>
      <c r="AQ187" s="428"/>
      <c r="AR187" s="428"/>
      <c r="AS187" s="428"/>
      <c r="AT187" s="428"/>
      <c r="AU187" s="428"/>
      <c r="AV187" s="428"/>
      <c r="AW187" s="428"/>
      <c r="AX187" s="428"/>
      <c r="AY187" s="428"/>
      <c r="AZ187" s="428"/>
      <c r="BA187" s="428"/>
      <c r="BB187" s="428"/>
      <c r="BC187" s="428"/>
      <c r="BD187" s="428"/>
      <c r="BE187" s="428"/>
      <c r="BF187" s="413">
        <v>3500.99</v>
      </c>
      <c r="BG187" s="413"/>
      <c r="BH187" s="413"/>
      <c r="BI187" s="413"/>
      <c r="BJ187" s="413"/>
      <c r="BK187" s="413"/>
      <c r="BL187" s="413"/>
      <c r="BM187" s="413"/>
      <c r="BN187" s="413"/>
      <c r="BO187" s="413"/>
      <c r="BP187" s="413"/>
      <c r="BQ187" s="413"/>
      <c r="BR187" s="413"/>
      <c r="BS187" s="413"/>
      <c r="BT187" s="413"/>
      <c r="BU187" s="413"/>
      <c r="BV187" s="506"/>
      <c r="BW187" s="506"/>
      <c r="BX187" s="506"/>
      <c r="BY187" s="506"/>
      <c r="BZ187" s="506"/>
      <c r="CA187" s="506"/>
      <c r="CB187" s="506"/>
      <c r="CC187" s="506"/>
      <c r="CD187" s="506"/>
      <c r="CE187" s="506"/>
      <c r="CF187" s="506"/>
      <c r="CG187" s="506"/>
      <c r="CH187" s="506"/>
      <c r="CI187" s="506"/>
      <c r="CJ187" s="506"/>
      <c r="CK187" s="506"/>
      <c r="CL187" s="414">
        <f>AP187*BF187</f>
        <v>1225346.5</v>
      </c>
      <c r="CM187" s="414"/>
      <c r="CN187" s="414"/>
      <c r="CO187" s="414"/>
      <c r="CP187" s="414"/>
      <c r="CQ187" s="414"/>
      <c r="CR187" s="414"/>
      <c r="CS187" s="414"/>
      <c r="CT187" s="414"/>
      <c r="CU187" s="414"/>
      <c r="CV187" s="414"/>
      <c r="CW187" s="414"/>
      <c r="CX187" s="414"/>
      <c r="CY187" s="414"/>
      <c r="CZ187" s="414"/>
      <c r="DA187" s="414"/>
    </row>
    <row r="188" spans="1:105" s="5" customFormat="1" ht="15" hidden="1" customHeight="1" x14ac:dyDescent="0.2">
      <c r="A188" s="450" t="s">
        <v>30</v>
      </c>
      <c r="B188" s="450"/>
      <c r="C188" s="450"/>
      <c r="D188" s="450"/>
      <c r="E188" s="450"/>
      <c r="F188" s="450"/>
      <c r="G188" s="450"/>
      <c r="H188" s="435" t="s">
        <v>110</v>
      </c>
      <c r="I188" s="435"/>
      <c r="J188" s="435"/>
      <c r="K188" s="435"/>
      <c r="L188" s="435"/>
      <c r="M188" s="435"/>
      <c r="N188" s="435"/>
      <c r="O188" s="435"/>
      <c r="P188" s="435"/>
      <c r="Q188" s="435"/>
      <c r="R188" s="435"/>
      <c r="S188" s="435"/>
      <c r="T188" s="435"/>
      <c r="U188" s="435"/>
      <c r="V188" s="435"/>
      <c r="W188" s="435"/>
      <c r="X188" s="435"/>
      <c r="Y188" s="435"/>
      <c r="Z188" s="435"/>
      <c r="AA188" s="435"/>
      <c r="AB188" s="435"/>
      <c r="AC188" s="435"/>
      <c r="AD188" s="435"/>
      <c r="AE188" s="435"/>
      <c r="AF188" s="435"/>
      <c r="AG188" s="435"/>
      <c r="AH188" s="435"/>
      <c r="AI188" s="435"/>
      <c r="AJ188" s="435"/>
      <c r="AK188" s="435"/>
      <c r="AL188" s="435"/>
      <c r="AM188" s="435"/>
      <c r="AN188" s="435"/>
      <c r="AO188" s="435"/>
      <c r="AP188" s="451">
        <f>SUM(AP190:BE192)</f>
        <v>62470</v>
      </c>
      <c r="AQ188" s="451"/>
      <c r="AR188" s="451"/>
      <c r="AS188" s="451"/>
      <c r="AT188" s="451"/>
      <c r="AU188" s="451"/>
      <c r="AV188" s="451"/>
      <c r="AW188" s="451"/>
      <c r="AX188" s="451"/>
      <c r="AY188" s="451"/>
      <c r="AZ188" s="451"/>
      <c r="BA188" s="451"/>
      <c r="BB188" s="451"/>
      <c r="BC188" s="451"/>
      <c r="BD188" s="451"/>
      <c r="BE188" s="451"/>
      <c r="BF188" s="452" t="s">
        <v>113</v>
      </c>
      <c r="BG188" s="452"/>
      <c r="BH188" s="452"/>
      <c r="BI188" s="452"/>
      <c r="BJ188" s="452"/>
      <c r="BK188" s="452"/>
      <c r="BL188" s="452"/>
      <c r="BM188" s="452"/>
      <c r="BN188" s="452"/>
      <c r="BO188" s="452"/>
      <c r="BP188" s="452"/>
      <c r="BQ188" s="452"/>
      <c r="BR188" s="452"/>
      <c r="BS188" s="452"/>
      <c r="BT188" s="452"/>
      <c r="BU188" s="452"/>
      <c r="BV188" s="452" t="s">
        <v>113</v>
      </c>
      <c r="BW188" s="452"/>
      <c r="BX188" s="452"/>
      <c r="BY188" s="452"/>
      <c r="BZ188" s="452"/>
      <c r="CA188" s="452"/>
      <c r="CB188" s="452"/>
      <c r="CC188" s="452"/>
      <c r="CD188" s="452"/>
      <c r="CE188" s="452"/>
      <c r="CF188" s="452"/>
      <c r="CG188" s="452"/>
      <c r="CH188" s="452"/>
      <c r="CI188" s="452"/>
      <c r="CJ188" s="452"/>
      <c r="CK188" s="452"/>
      <c r="CL188" s="589">
        <f>SUM(CL190:DA192)</f>
        <v>437290</v>
      </c>
      <c r="CM188" s="589"/>
      <c r="CN188" s="589"/>
      <c r="CO188" s="589"/>
      <c r="CP188" s="589"/>
      <c r="CQ188" s="589"/>
      <c r="CR188" s="589"/>
      <c r="CS188" s="589"/>
      <c r="CT188" s="589"/>
      <c r="CU188" s="589"/>
      <c r="CV188" s="589"/>
      <c r="CW188" s="589"/>
      <c r="CX188" s="589"/>
      <c r="CY188" s="589"/>
      <c r="CZ188" s="589"/>
      <c r="DA188" s="589"/>
    </row>
    <row r="189" spans="1:105" s="5" customFormat="1" ht="15" hidden="1" customHeight="1" x14ac:dyDescent="0.2">
      <c r="A189" s="450"/>
      <c r="B189" s="450"/>
      <c r="C189" s="450"/>
      <c r="D189" s="450"/>
      <c r="E189" s="450"/>
      <c r="F189" s="450"/>
      <c r="G189" s="450"/>
      <c r="H189" s="435" t="s">
        <v>98</v>
      </c>
      <c r="I189" s="435"/>
      <c r="J189" s="435"/>
      <c r="K189" s="435"/>
      <c r="L189" s="435"/>
      <c r="M189" s="435"/>
      <c r="N189" s="435"/>
      <c r="O189" s="435"/>
      <c r="P189" s="435"/>
      <c r="Q189" s="435"/>
      <c r="R189" s="435"/>
      <c r="S189" s="435"/>
      <c r="T189" s="435"/>
      <c r="U189" s="435"/>
      <c r="V189" s="435"/>
      <c r="W189" s="435"/>
      <c r="X189" s="435"/>
      <c r="Y189" s="435"/>
      <c r="Z189" s="435"/>
      <c r="AA189" s="435"/>
      <c r="AB189" s="435"/>
      <c r="AC189" s="435"/>
      <c r="AD189" s="435"/>
      <c r="AE189" s="435"/>
      <c r="AF189" s="435"/>
      <c r="AG189" s="435"/>
      <c r="AH189" s="435"/>
      <c r="AI189" s="435"/>
      <c r="AJ189" s="435"/>
      <c r="AK189" s="435"/>
      <c r="AL189" s="435"/>
      <c r="AM189" s="435"/>
      <c r="AN189" s="435"/>
      <c r="AO189" s="435"/>
      <c r="AP189" s="404"/>
      <c r="AQ189" s="404"/>
      <c r="AR189" s="404"/>
      <c r="AS189" s="404"/>
      <c r="AT189" s="404"/>
      <c r="AU189" s="404"/>
      <c r="AV189" s="404"/>
      <c r="AW189" s="404"/>
      <c r="AX189" s="404"/>
      <c r="AY189" s="404"/>
      <c r="AZ189" s="404"/>
      <c r="BA189" s="404"/>
      <c r="BB189" s="404"/>
      <c r="BC189" s="404"/>
      <c r="BD189" s="404"/>
      <c r="BE189" s="404"/>
      <c r="BF189" s="404"/>
      <c r="BG189" s="404"/>
      <c r="BH189" s="404"/>
      <c r="BI189" s="404"/>
      <c r="BJ189" s="404"/>
      <c r="BK189" s="404"/>
      <c r="BL189" s="404"/>
      <c r="BM189" s="404"/>
      <c r="BN189" s="404"/>
      <c r="BO189" s="404"/>
      <c r="BP189" s="404"/>
      <c r="BQ189" s="404"/>
      <c r="BR189" s="404"/>
      <c r="BS189" s="404"/>
      <c r="BT189" s="404"/>
      <c r="BU189" s="404"/>
      <c r="BV189" s="404"/>
      <c r="BW189" s="404"/>
      <c r="BX189" s="404"/>
      <c r="BY189" s="404"/>
      <c r="BZ189" s="404"/>
      <c r="CA189" s="404"/>
      <c r="CB189" s="404"/>
      <c r="CC189" s="404"/>
      <c r="CD189" s="404"/>
      <c r="CE189" s="404"/>
      <c r="CF189" s="404"/>
      <c r="CG189" s="404"/>
      <c r="CH189" s="404"/>
      <c r="CI189" s="404"/>
      <c r="CJ189" s="404"/>
      <c r="CK189" s="404"/>
      <c r="CL189" s="551"/>
      <c r="CM189" s="551"/>
      <c r="CN189" s="551"/>
      <c r="CO189" s="551"/>
      <c r="CP189" s="551"/>
      <c r="CQ189" s="551"/>
      <c r="CR189" s="551"/>
      <c r="CS189" s="551"/>
      <c r="CT189" s="551"/>
      <c r="CU189" s="551"/>
      <c r="CV189" s="551"/>
      <c r="CW189" s="551"/>
      <c r="CX189" s="551"/>
      <c r="CY189" s="551"/>
      <c r="CZ189" s="551"/>
      <c r="DA189" s="551"/>
    </row>
    <row r="190" spans="1:105" s="5" customFormat="1" ht="15" hidden="1" customHeight="1" x14ac:dyDescent="0.2">
      <c r="A190" s="411"/>
      <c r="B190" s="411"/>
      <c r="C190" s="411"/>
      <c r="D190" s="411"/>
      <c r="E190" s="411"/>
      <c r="F190" s="411"/>
      <c r="G190" s="411"/>
      <c r="H190" s="412" t="s">
        <v>695</v>
      </c>
      <c r="I190" s="412"/>
      <c r="J190" s="412"/>
      <c r="K190" s="412"/>
      <c r="L190" s="412"/>
      <c r="M190" s="412"/>
      <c r="N190" s="412"/>
      <c r="O190" s="412"/>
      <c r="P190" s="412"/>
      <c r="Q190" s="412"/>
      <c r="R190" s="412"/>
      <c r="S190" s="412"/>
      <c r="T190" s="412"/>
      <c r="U190" s="412"/>
      <c r="V190" s="412"/>
      <c r="W190" s="412"/>
      <c r="X190" s="412"/>
      <c r="Y190" s="412"/>
      <c r="Z190" s="412"/>
      <c r="AA190" s="412"/>
      <c r="AB190" s="412"/>
      <c r="AC190" s="412"/>
      <c r="AD190" s="412"/>
      <c r="AE190" s="412"/>
      <c r="AF190" s="412"/>
      <c r="AG190" s="412"/>
      <c r="AH190" s="412"/>
      <c r="AI190" s="412"/>
      <c r="AJ190" s="412"/>
      <c r="AK190" s="412"/>
      <c r="AL190" s="412"/>
      <c r="AM190" s="412"/>
      <c r="AN190" s="412"/>
      <c r="AO190" s="412"/>
      <c r="AP190" s="658">
        <v>16250</v>
      </c>
      <c r="AQ190" s="658"/>
      <c r="AR190" s="658"/>
      <c r="AS190" s="658"/>
      <c r="AT190" s="658"/>
      <c r="AU190" s="658"/>
      <c r="AV190" s="658"/>
      <c r="AW190" s="658"/>
      <c r="AX190" s="658"/>
      <c r="AY190" s="658"/>
      <c r="AZ190" s="658"/>
      <c r="BA190" s="658"/>
      <c r="BB190" s="658"/>
      <c r="BC190" s="658"/>
      <c r="BD190" s="658"/>
      <c r="BE190" s="658"/>
      <c r="BF190" s="404">
        <v>7</v>
      </c>
      <c r="BG190" s="404"/>
      <c r="BH190" s="404"/>
      <c r="BI190" s="404"/>
      <c r="BJ190" s="404"/>
      <c r="BK190" s="404"/>
      <c r="BL190" s="404"/>
      <c r="BM190" s="404"/>
      <c r="BN190" s="404"/>
      <c r="BO190" s="404"/>
      <c r="BP190" s="404"/>
      <c r="BQ190" s="404"/>
      <c r="BR190" s="404"/>
      <c r="BS190" s="404"/>
      <c r="BT190" s="404"/>
      <c r="BU190" s="404"/>
      <c r="BV190" s="650"/>
      <c r="BW190" s="650"/>
      <c r="BX190" s="650"/>
      <c r="BY190" s="650"/>
      <c r="BZ190" s="650"/>
      <c r="CA190" s="650"/>
      <c r="CB190" s="650"/>
      <c r="CC190" s="650"/>
      <c r="CD190" s="650"/>
      <c r="CE190" s="650"/>
      <c r="CF190" s="650"/>
      <c r="CG190" s="650"/>
      <c r="CH190" s="650"/>
      <c r="CI190" s="650"/>
      <c r="CJ190" s="650"/>
      <c r="CK190" s="650"/>
      <c r="CL190" s="551">
        <f>AP190*BF190</f>
        <v>113750</v>
      </c>
      <c r="CM190" s="551"/>
      <c r="CN190" s="551"/>
      <c r="CO190" s="551"/>
      <c r="CP190" s="551"/>
      <c r="CQ190" s="551"/>
      <c r="CR190" s="551"/>
      <c r="CS190" s="551"/>
      <c r="CT190" s="551"/>
      <c r="CU190" s="551"/>
      <c r="CV190" s="551"/>
      <c r="CW190" s="551"/>
      <c r="CX190" s="551"/>
      <c r="CY190" s="551"/>
      <c r="CZ190" s="551"/>
      <c r="DA190" s="551"/>
    </row>
    <row r="191" spans="1:105" s="5" customFormat="1" ht="15" hidden="1" customHeight="1" x14ac:dyDescent="0.2">
      <c r="A191" s="411"/>
      <c r="B191" s="411"/>
      <c r="C191" s="411"/>
      <c r="D191" s="411"/>
      <c r="E191" s="411"/>
      <c r="F191" s="411"/>
      <c r="G191" s="411"/>
      <c r="H191" s="412" t="s">
        <v>697</v>
      </c>
      <c r="I191" s="412"/>
      <c r="J191" s="412"/>
      <c r="K191" s="412"/>
      <c r="L191" s="412"/>
      <c r="M191" s="412"/>
      <c r="N191" s="412"/>
      <c r="O191" s="412"/>
      <c r="P191" s="412"/>
      <c r="Q191" s="412"/>
      <c r="R191" s="412"/>
      <c r="S191" s="412"/>
      <c r="T191" s="412"/>
      <c r="U191" s="412"/>
      <c r="V191" s="412"/>
      <c r="W191" s="412"/>
      <c r="X191" s="412"/>
      <c r="Y191" s="412"/>
      <c r="Z191" s="412"/>
      <c r="AA191" s="412"/>
      <c r="AB191" s="412"/>
      <c r="AC191" s="412"/>
      <c r="AD191" s="412"/>
      <c r="AE191" s="412"/>
      <c r="AF191" s="412"/>
      <c r="AG191" s="412"/>
      <c r="AH191" s="412"/>
      <c r="AI191" s="412"/>
      <c r="AJ191" s="412"/>
      <c r="AK191" s="412"/>
      <c r="AL191" s="412"/>
      <c r="AM191" s="412"/>
      <c r="AN191" s="412"/>
      <c r="AO191" s="412"/>
      <c r="AP191" s="658">
        <v>13000</v>
      </c>
      <c r="AQ191" s="658"/>
      <c r="AR191" s="658"/>
      <c r="AS191" s="658"/>
      <c r="AT191" s="658"/>
      <c r="AU191" s="658"/>
      <c r="AV191" s="658"/>
      <c r="AW191" s="658"/>
      <c r="AX191" s="658"/>
      <c r="AY191" s="658"/>
      <c r="AZ191" s="658"/>
      <c r="BA191" s="658"/>
      <c r="BB191" s="658"/>
      <c r="BC191" s="658"/>
      <c r="BD191" s="658"/>
      <c r="BE191" s="658"/>
      <c r="BF191" s="404">
        <v>7</v>
      </c>
      <c r="BG191" s="404"/>
      <c r="BH191" s="404"/>
      <c r="BI191" s="404"/>
      <c r="BJ191" s="404"/>
      <c r="BK191" s="404"/>
      <c r="BL191" s="404"/>
      <c r="BM191" s="404"/>
      <c r="BN191" s="404"/>
      <c r="BO191" s="404"/>
      <c r="BP191" s="404"/>
      <c r="BQ191" s="404"/>
      <c r="BR191" s="404"/>
      <c r="BS191" s="404"/>
      <c r="BT191" s="404"/>
      <c r="BU191" s="404"/>
      <c r="BV191" s="650"/>
      <c r="BW191" s="650"/>
      <c r="BX191" s="650"/>
      <c r="BY191" s="650"/>
      <c r="BZ191" s="650"/>
      <c r="CA191" s="650"/>
      <c r="CB191" s="650"/>
      <c r="CC191" s="650"/>
      <c r="CD191" s="650"/>
      <c r="CE191" s="650"/>
      <c r="CF191" s="650"/>
      <c r="CG191" s="650"/>
      <c r="CH191" s="650"/>
      <c r="CI191" s="650"/>
      <c r="CJ191" s="650"/>
      <c r="CK191" s="650"/>
      <c r="CL191" s="551">
        <f>AP191*BF191</f>
        <v>91000</v>
      </c>
      <c r="CM191" s="551"/>
      <c r="CN191" s="551"/>
      <c r="CO191" s="551"/>
      <c r="CP191" s="551"/>
      <c r="CQ191" s="551"/>
      <c r="CR191" s="551"/>
      <c r="CS191" s="551"/>
      <c r="CT191" s="551"/>
      <c r="CU191" s="551"/>
      <c r="CV191" s="551"/>
      <c r="CW191" s="551"/>
      <c r="CX191" s="551"/>
      <c r="CY191" s="551"/>
      <c r="CZ191" s="551"/>
      <c r="DA191" s="551"/>
    </row>
    <row r="192" spans="1:105" s="5" customFormat="1" ht="15" hidden="1" customHeight="1" x14ac:dyDescent="0.2">
      <c r="A192" s="411"/>
      <c r="B192" s="411"/>
      <c r="C192" s="411"/>
      <c r="D192" s="411"/>
      <c r="E192" s="411"/>
      <c r="F192" s="411"/>
      <c r="G192" s="411"/>
      <c r="H192" s="412" t="s">
        <v>696</v>
      </c>
      <c r="I192" s="412"/>
      <c r="J192" s="412"/>
      <c r="K192" s="412"/>
      <c r="L192" s="412"/>
      <c r="M192" s="412"/>
      <c r="N192" s="412"/>
      <c r="O192" s="412"/>
      <c r="P192" s="412"/>
      <c r="Q192" s="412"/>
      <c r="R192" s="412"/>
      <c r="S192" s="412"/>
      <c r="T192" s="412"/>
      <c r="U192" s="412"/>
      <c r="V192" s="412"/>
      <c r="W192" s="412"/>
      <c r="X192" s="412"/>
      <c r="Y192" s="412"/>
      <c r="Z192" s="412"/>
      <c r="AA192" s="412"/>
      <c r="AB192" s="412"/>
      <c r="AC192" s="412"/>
      <c r="AD192" s="412"/>
      <c r="AE192" s="412"/>
      <c r="AF192" s="412"/>
      <c r="AG192" s="412"/>
      <c r="AH192" s="412"/>
      <c r="AI192" s="412"/>
      <c r="AJ192" s="412"/>
      <c r="AK192" s="412"/>
      <c r="AL192" s="412"/>
      <c r="AM192" s="412"/>
      <c r="AN192" s="412"/>
      <c r="AO192" s="412"/>
      <c r="AP192" s="658">
        <v>33220</v>
      </c>
      <c r="AQ192" s="658"/>
      <c r="AR192" s="658"/>
      <c r="AS192" s="658"/>
      <c r="AT192" s="658"/>
      <c r="AU192" s="658"/>
      <c r="AV192" s="658"/>
      <c r="AW192" s="658"/>
      <c r="AX192" s="658"/>
      <c r="AY192" s="658"/>
      <c r="AZ192" s="658"/>
      <c r="BA192" s="658"/>
      <c r="BB192" s="658"/>
      <c r="BC192" s="658"/>
      <c r="BD192" s="658"/>
      <c r="BE192" s="658"/>
      <c r="BF192" s="404">
        <v>7</v>
      </c>
      <c r="BG192" s="404"/>
      <c r="BH192" s="404"/>
      <c r="BI192" s="404"/>
      <c r="BJ192" s="404"/>
      <c r="BK192" s="404"/>
      <c r="BL192" s="404"/>
      <c r="BM192" s="404"/>
      <c r="BN192" s="404"/>
      <c r="BO192" s="404"/>
      <c r="BP192" s="404"/>
      <c r="BQ192" s="404"/>
      <c r="BR192" s="404"/>
      <c r="BS192" s="404"/>
      <c r="BT192" s="404"/>
      <c r="BU192" s="404"/>
      <c r="BV192" s="650"/>
      <c r="BW192" s="650"/>
      <c r="BX192" s="650"/>
      <c r="BY192" s="650"/>
      <c r="BZ192" s="650"/>
      <c r="CA192" s="650"/>
      <c r="CB192" s="650"/>
      <c r="CC192" s="650"/>
      <c r="CD192" s="650"/>
      <c r="CE192" s="650"/>
      <c r="CF192" s="650"/>
      <c r="CG192" s="650"/>
      <c r="CH192" s="650"/>
      <c r="CI192" s="650"/>
      <c r="CJ192" s="650"/>
      <c r="CK192" s="650"/>
      <c r="CL192" s="551">
        <f>AP192*BF192</f>
        <v>232540</v>
      </c>
      <c r="CM192" s="551"/>
      <c r="CN192" s="551"/>
      <c r="CO192" s="551"/>
      <c r="CP192" s="551"/>
      <c r="CQ192" s="551"/>
      <c r="CR192" s="551"/>
      <c r="CS192" s="551"/>
      <c r="CT192" s="551"/>
      <c r="CU192" s="551"/>
      <c r="CV192" s="551"/>
      <c r="CW192" s="551"/>
      <c r="CX192" s="551"/>
      <c r="CY192" s="551"/>
      <c r="CZ192" s="551"/>
      <c r="DA192" s="551"/>
    </row>
    <row r="193" spans="1:105" s="5" customFormat="1" ht="15" hidden="1" customHeight="1" x14ac:dyDescent="0.2">
      <c r="A193" s="411"/>
      <c r="B193" s="411"/>
      <c r="C193" s="411"/>
      <c r="D193" s="411"/>
      <c r="E193" s="411"/>
      <c r="F193" s="411"/>
      <c r="G193" s="411"/>
      <c r="H193" s="599" t="s">
        <v>709</v>
      </c>
      <c r="I193" s="599"/>
      <c r="J193" s="599"/>
      <c r="K193" s="599"/>
      <c r="L193" s="599"/>
      <c r="M193" s="599"/>
      <c r="N193" s="599"/>
      <c r="O193" s="599"/>
      <c r="P193" s="599"/>
      <c r="Q193" s="599"/>
      <c r="R193" s="599"/>
      <c r="S193" s="599"/>
      <c r="T193" s="599"/>
      <c r="U193" s="599"/>
      <c r="V193" s="599"/>
      <c r="W193" s="599"/>
      <c r="X193" s="599"/>
      <c r="Y193" s="599"/>
      <c r="Z193" s="599"/>
      <c r="AA193" s="599"/>
      <c r="AB193" s="599"/>
      <c r="AC193" s="599"/>
      <c r="AD193" s="599"/>
      <c r="AE193" s="599"/>
      <c r="AF193" s="599"/>
      <c r="AG193" s="599"/>
      <c r="AH193" s="599"/>
      <c r="AI193" s="599"/>
      <c r="AJ193" s="599"/>
      <c r="AK193" s="599"/>
      <c r="AL193" s="599"/>
      <c r="AM193" s="599"/>
      <c r="AN193" s="599"/>
      <c r="AO193" s="599"/>
      <c r="AP193" s="452" t="s">
        <v>113</v>
      </c>
      <c r="AQ193" s="452"/>
      <c r="AR193" s="452"/>
      <c r="AS193" s="452"/>
      <c r="AT193" s="452"/>
      <c r="AU193" s="452"/>
      <c r="AV193" s="452"/>
      <c r="AW193" s="452"/>
      <c r="AX193" s="452"/>
      <c r="AY193" s="452"/>
      <c r="AZ193" s="452"/>
      <c r="BA193" s="452"/>
      <c r="BB193" s="452"/>
      <c r="BC193" s="452"/>
      <c r="BD193" s="452"/>
      <c r="BE193" s="452"/>
      <c r="BF193" s="452" t="s">
        <v>113</v>
      </c>
      <c r="BG193" s="452"/>
      <c r="BH193" s="452"/>
      <c r="BI193" s="452"/>
      <c r="BJ193" s="452"/>
      <c r="BK193" s="452"/>
      <c r="BL193" s="452"/>
      <c r="BM193" s="452"/>
      <c r="BN193" s="452"/>
      <c r="BO193" s="452"/>
      <c r="BP193" s="452"/>
      <c r="BQ193" s="452"/>
      <c r="BR193" s="452"/>
      <c r="BS193" s="452"/>
      <c r="BT193" s="452"/>
      <c r="BU193" s="452"/>
      <c r="BV193" s="452" t="s">
        <v>113</v>
      </c>
      <c r="BW193" s="452"/>
      <c r="BX193" s="452"/>
      <c r="BY193" s="452"/>
      <c r="BZ193" s="452"/>
      <c r="CA193" s="452"/>
      <c r="CB193" s="452"/>
      <c r="CC193" s="452"/>
      <c r="CD193" s="452"/>
      <c r="CE193" s="452"/>
      <c r="CF193" s="452"/>
      <c r="CG193" s="452"/>
      <c r="CH193" s="452"/>
      <c r="CI193" s="452"/>
      <c r="CJ193" s="452"/>
      <c r="CK193" s="452"/>
      <c r="CL193" s="589">
        <f>CL183+CL188</f>
        <v>2394343.41</v>
      </c>
      <c r="CM193" s="589"/>
      <c r="CN193" s="589"/>
      <c r="CO193" s="589"/>
      <c r="CP193" s="589"/>
      <c r="CQ193" s="589"/>
      <c r="CR193" s="589"/>
      <c r="CS193" s="589"/>
      <c r="CT193" s="589"/>
      <c r="CU193" s="589"/>
      <c r="CV193" s="589"/>
      <c r="CW193" s="589"/>
      <c r="CX193" s="589"/>
      <c r="CY193" s="589"/>
      <c r="CZ193" s="589"/>
      <c r="DA193" s="589"/>
    </row>
    <row r="194" spans="1:105" s="5" customFormat="1" ht="15" hidden="1" customHeight="1" x14ac:dyDescent="0.25">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2"/>
      <c r="BF194" s="2"/>
      <c r="BG194" s="2"/>
      <c r="BH194" s="2"/>
      <c r="BI194" s="2"/>
      <c r="BJ194" s="2"/>
      <c r="BK194" s="2"/>
      <c r="BL194" s="2"/>
      <c r="BM194" s="2"/>
      <c r="BN194" s="2"/>
      <c r="BO194" s="2"/>
      <c r="BP194" s="2"/>
      <c r="BQ194" s="2"/>
      <c r="BR194" s="2"/>
      <c r="BS194" s="2"/>
      <c r="BT194" s="2"/>
      <c r="BU194" s="2"/>
      <c r="BV194" s="2"/>
      <c r="BW194" s="2"/>
      <c r="BX194" s="2"/>
      <c r="BY194" s="2"/>
      <c r="BZ194" s="2"/>
      <c r="CA194" s="2"/>
      <c r="CB194" s="2"/>
      <c r="CC194" s="2"/>
      <c r="CD194" s="2"/>
      <c r="CE194" s="2"/>
      <c r="CF194" s="2"/>
      <c r="CG194" s="2"/>
      <c r="CH194" s="2"/>
      <c r="CI194" s="2"/>
      <c r="CJ194" s="2"/>
      <c r="CK194" s="2"/>
      <c r="CL194" s="2"/>
      <c r="CM194" s="2"/>
      <c r="CN194" s="2"/>
      <c r="CO194" s="2"/>
      <c r="CP194" s="2"/>
      <c r="CQ194" s="2"/>
      <c r="CR194" s="2"/>
      <c r="CS194" s="2"/>
      <c r="CT194" s="2"/>
      <c r="CU194" s="2"/>
      <c r="CV194" s="2"/>
      <c r="CW194" s="2"/>
      <c r="CX194" s="2"/>
      <c r="CY194" s="2"/>
      <c r="CZ194" s="2"/>
      <c r="DA194" s="2"/>
    </row>
    <row r="195" spans="1:105" s="5" customFormat="1" ht="15" hidden="1" customHeight="1" x14ac:dyDescent="0.2">
      <c r="A195" s="465" t="s">
        <v>73</v>
      </c>
      <c r="B195" s="465"/>
      <c r="C195" s="465"/>
      <c r="D195" s="465"/>
      <c r="E195" s="465"/>
      <c r="F195" s="465"/>
      <c r="G195" s="465"/>
      <c r="H195" s="465"/>
      <c r="I195" s="465"/>
      <c r="J195" s="465"/>
      <c r="K195" s="465"/>
      <c r="L195" s="465"/>
      <c r="M195" s="465"/>
      <c r="N195" s="465"/>
      <c r="O195" s="465"/>
      <c r="P195" s="465"/>
      <c r="Q195" s="465"/>
      <c r="R195" s="465"/>
      <c r="S195" s="465"/>
      <c r="T195" s="465"/>
      <c r="U195" s="465"/>
      <c r="V195" s="465"/>
      <c r="W195" s="465"/>
      <c r="X195" s="465"/>
      <c r="Y195" s="465"/>
      <c r="Z195" s="465"/>
      <c r="AA195" s="465"/>
      <c r="AB195" s="465"/>
      <c r="AC195" s="465"/>
      <c r="AD195" s="465"/>
      <c r="AE195" s="465"/>
      <c r="AF195" s="465"/>
      <c r="AG195" s="465"/>
      <c r="AH195" s="465"/>
      <c r="AI195" s="465"/>
      <c r="AJ195" s="465"/>
      <c r="AK195" s="465"/>
      <c r="AL195" s="465"/>
      <c r="AM195" s="465"/>
      <c r="AN195" s="465"/>
      <c r="AO195" s="465"/>
      <c r="AP195" s="465"/>
      <c r="AQ195" s="465"/>
      <c r="AR195" s="465"/>
      <c r="AS195" s="465"/>
      <c r="AT195" s="465"/>
      <c r="AU195" s="465"/>
      <c r="AV195" s="465"/>
      <c r="AW195" s="465"/>
      <c r="AX195" s="465"/>
      <c r="AY195" s="465"/>
      <c r="AZ195" s="465"/>
      <c r="BA195" s="465"/>
      <c r="BB195" s="465"/>
      <c r="BC195" s="465"/>
      <c r="BD195" s="465"/>
      <c r="BE195" s="465"/>
      <c r="BF195" s="465"/>
      <c r="BG195" s="465"/>
      <c r="BH195" s="465"/>
      <c r="BI195" s="465"/>
      <c r="BJ195" s="465"/>
      <c r="BK195" s="465"/>
      <c r="BL195" s="465"/>
      <c r="BM195" s="465"/>
      <c r="BN195" s="465"/>
      <c r="BO195" s="465"/>
      <c r="BP195" s="465"/>
      <c r="BQ195" s="465"/>
      <c r="BR195" s="465"/>
      <c r="BS195" s="465"/>
      <c r="BT195" s="465"/>
      <c r="BU195" s="465"/>
      <c r="BV195" s="465"/>
      <c r="BW195" s="465"/>
      <c r="BX195" s="465"/>
      <c r="BY195" s="465"/>
      <c r="BZ195" s="465"/>
      <c r="CA195" s="465"/>
      <c r="CB195" s="465"/>
      <c r="CC195" s="465"/>
      <c r="CD195" s="465"/>
      <c r="CE195" s="465"/>
      <c r="CF195" s="465"/>
      <c r="CG195" s="465"/>
      <c r="CH195" s="465"/>
      <c r="CI195" s="465"/>
      <c r="CJ195" s="465"/>
      <c r="CK195" s="465"/>
      <c r="CL195" s="465"/>
      <c r="CM195" s="465"/>
      <c r="CN195" s="465"/>
      <c r="CO195" s="465"/>
      <c r="CP195" s="465"/>
      <c r="CQ195" s="465"/>
      <c r="CR195" s="465"/>
      <c r="CS195" s="465"/>
      <c r="CT195" s="465"/>
      <c r="CU195" s="465"/>
      <c r="CV195" s="465"/>
      <c r="CW195" s="465"/>
      <c r="CX195" s="465"/>
      <c r="CY195" s="465"/>
      <c r="CZ195" s="465"/>
      <c r="DA195" s="465"/>
    </row>
    <row r="196" spans="1:105" s="5" customFormat="1" ht="8.25" hidden="1" customHeight="1" x14ac:dyDescent="0.25">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c r="BF196" s="2"/>
      <c r="BG196" s="2"/>
      <c r="BH196" s="2"/>
      <c r="BI196" s="2"/>
      <c r="BJ196" s="2"/>
      <c r="BK196" s="2"/>
      <c r="BL196" s="2"/>
      <c r="BM196" s="2"/>
      <c r="BN196" s="2"/>
      <c r="BO196" s="2"/>
      <c r="BP196" s="2"/>
      <c r="BQ196" s="2"/>
      <c r="BR196" s="2"/>
      <c r="BS196" s="2"/>
      <c r="BT196" s="2"/>
      <c r="BU196" s="2"/>
      <c r="BV196" s="2"/>
      <c r="BW196" s="2"/>
      <c r="BX196" s="2"/>
      <c r="BY196" s="2"/>
      <c r="BZ196" s="2"/>
      <c r="CA196" s="2"/>
      <c r="CB196" s="2"/>
      <c r="CC196" s="2"/>
      <c r="CD196" s="2"/>
      <c r="CE196" s="2"/>
      <c r="CF196" s="2"/>
      <c r="CG196" s="2"/>
      <c r="CH196" s="2"/>
      <c r="CI196" s="2"/>
      <c r="CJ196" s="2"/>
      <c r="CK196" s="2"/>
      <c r="CL196" s="2"/>
      <c r="CM196" s="2"/>
      <c r="CN196" s="2"/>
      <c r="CO196" s="2"/>
      <c r="CP196" s="2"/>
      <c r="CQ196" s="2"/>
      <c r="CR196" s="2"/>
      <c r="CS196" s="2"/>
      <c r="CT196" s="2"/>
      <c r="CU196" s="2"/>
      <c r="CV196" s="2"/>
      <c r="CW196" s="2"/>
      <c r="CX196" s="2"/>
      <c r="CY196" s="2"/>
      <c r="CZ196" s="2"/>
      <c r="DA196" s="2"/>
    </row>
    <row r="197" spans="1:105" s="5" customFormat="1" ht="33.75" hidden="1" customHeight="1" x14ac:dyDescent="0.2">
      <c r="A197" s="466" t="s">
        <v>0</v>
      </c>
      <c r="B197" s="467"/>
      <c r="C197" s="467"/>
      <c r="D197" s="467"/>
      <c r="E197" s="467"/>
      <c r="F197" s="467"/>
      <c r="G197" s="468"/>
      <c r="H197" s="466" t="s">
        <v>50</v>
      </c>
      <c r="I197" s="467"/>
      <c r="J197" s="467"/>
      <c r="K197" s="467"/>
      <c r="L197" s="467"/>
      <c r="M197" s="467"/>
      <c r="N197" s="467"/>
      <c r="O197" s="467"/>
      <c r="P197" s="467"/>
      <c r="Q197" s="467"/>
      <c r="R197" s="467"/>
      <c r="S197" s="467"/>
      <c r="T197" s="467"/>
      <c r="U197" s="467"/>
      <c r="V197" s="467"/>
      <c r="W197" s="467"/>
      <c r="X197" s="467"/>
      <c r="Y197" s="467"/>
      <c r="Z197" s="467"/>
      <c r="AA197" s="467"/>
      <c r="AB197" s="467"/>
      <c r="AC197" s="467"/>
      <c r="AD197" s="467"/>
      <c r="AE197" s="467"/>
      <c r="AF197" s="467"/>
      <c r="AG197" s="467"/>
      <c r="AH197" s="467"/>
      <c r="AI197" s="467"/>
      <c r="AJ197" s="467"/>
      <c r="AK197" s="467"/>
      <c r="AL197" s="467"/>
      <c r="AM197" s="467"/>
      <c r="AN197" s="467"/>
      <c r="AO197" s="467"/>
      <c r="AP197" s="467"/>
      <c r="AQ197" s="467"/>
      <c r="AR197" s="467"/>
      <c r="AS197" s="467"/>
      <c r="AT197" s="467"/>
      <c r="AU197" s="467"/>
      <c r="AV197" s="467"/>
      <c r="AW197" s="467"/>
      <c r="AX197" s="467"/>
      <c r="AY197" s="467"/>
      <c r="AZ197" s="467"/>
      <c r="BA197" s="467"/>
      <c r="BB197" s="467"/>
      <c r="BC197" s="468"/>
      <c r="BD197" s="466" t="s">
        <v>70</v>
      </c>
      <c r="BE197" s="467"/>
      <c r="BF197" s="467"/>
      <c r="BG197" s="467"/>
      <c r="BH197" s="467"/>
      <c r="BI197" s="467"/>
      <c r="BJ197" s="467"/>
      <c r="BK197" s="467"/>
      <c r="BL197" s="467"/>
      <c r="BM197" s="467"/>
      <c r="BN197" s="467"/>
      <c r="BO197" s="467"/>
      <c r="BP197" s="467"/>
      <c r="BQ197" s="467"/>
      <c r="BR197" s="467"/>
      <c r="BS197" s="468"/>
      <c r="BT197" s="466" t="s">
        <v>72</v>
      </c>
      <c r="BU197" s="467"/>
      <c r="BV197" s="467"/>
      <c r="BW197" s="467"/>
      <c r="BX197" s="467"/>
      <c r="BY197" s="467"/>
      <c r="BZ197" s="467"/>
      <c r="CA197" s="467"/>
      <c r="CB197" s="467"/>
      <c r="CC197" s="467"/>
      <c r="CD197" s="467"/>
      <c r="CE197" s="467"/>
      <c r="CF197" s="467"/>
      <c r="CG197" s="467"/>
      <c r="CH197" s="467"/>
      <c r="CI197" s="468"/>
      <c r="CJ197" s="466" t="s">
        <v>71</v>
      </c>
      <c r="CK197" s="467"/>
      <c r="CL197" s="467"/>
      <c r="CM197" s="467"/>
      <c r="CN197" s="467"/>
      <c r="CO197" s="467"/>
      <c r="CP197" s="467"/>
      <c r="CQ197" s="467"/>
      <c r="CR197" s="467"/>
      <c r="CS197" s="467"/>
      <c r="CT197" s="467"/>
      <c r="CU197" s="467"/>
      <c r="CV197" s="467"/>
      <c r="CW197" s="467"/>
      <c r="CX197" s="467"/>
      <c r="CY197" s="467"/>
      <c r="CZ197" s="467"/>
      <c r="DA197" s="468"/>
    </row>
    <row r="198" spans="1:105" s="5" customFormat="1" ht="12.75" hidden="1" customHeight="1" x14ac:dyDescent="0.2">
      <c r="A198" s="472">
        <v>1</v>
      </c>
      <c r="B198" s="472"/>
      <c r="C198" s="472"/>
      <c r="D198" s="472"/>
      <c r="E198" s="472"/>
      <c r="F198" s="472"/>
      <c r="G198" s="472"/>
      <c r="H198" s="472">
        <v>2</v>
      </c>
      <c r="I198" s="472"/>
      <c r="J198" s="472"/>
      <c r="K198" s="472"/>
      <c r="L198" s="472"/>
      <c r="M198" s="472"/>
      <c r="N198" s="472"/>
      <c r="O198" s="472"/>
      <c r="P198" s="472"/>
      <c r="Q198" s="472"/>
      <c r="R198" s="472"/>
      <c r="S198" s="472"/>
      <c r="T198" s="472"/>
      <c r="U198" s="472"/>
      <c r="V198" s="472"/>
      <c r="W198" s="472"/>
      <c r="X198" s="472"/>
      <c r="Y198" s="472"/>
      <c r="Z198" s="472"/>
      <c r="AA198" s="472"/>
      <c r="AB198" s="472"/>
      <c r="AC198" s="472"/>
      <c r="AD198" s="472"/>
      <c r="AE198" s="472"/>
      <c r="AF198" s="472"/>
      <c r="AG198" s="472"/>
      <c r="AH198" s="472"/>
      <c r="AI198" s="472"/>
      <c r="AJ198" s="472"/>
      <c r="AK198" s="472"/>
      <c r="AL198" s="472"/>
      <c r="AM198" s="472"/>
      <c r="AN198" s="472"/>
      <c r="AO198" s="472"/>
      <c r="AP198" s="472"/>
      <c r="AQ198" s="472"/>
      <c r="AR198" s="472"/>
      <c r="AS198" s="472"/>
      <c r="AT198" s="472"/>
      <c r="AU198" s="472"/>
      <c r="AV198" s="472"/>
      <c r="AW198" s="472"/>
      <c r="AX198" s="472"/>
      <c r="AY198" s="472"/>
      <c r="AZ198" s="472"/>
      <c r="BA198" s="472"/>
      <c r="BB198" s="472"/>
      <c r="BC198" s="472"/>
      <c r="BD198" s="472">
        <v>3</v>
      </c>
      <c r="BE198" s="472"/>
      <c r="BF198" s="472"/>
      <c r="BG198" s="472"/>
      <c r="BH198" s="472"/>
      <c r="BI198" s="472"/>
      <c r="BJ198" s="472"/>
      <c r="BK198" s="472"/>
      <c r="BL198" s="472"/>
      <c r="BM198" s="472"/>
      <c r="BN198" s="472"/>
      <c r="BO198" s="472"/>
      <c r="BP198" s="472"/>
      <c r="BQ198" s="472"/>
      <c r="BR198" s="472"/>
      <c r="BS198" s="472"/>
      <c r="BT198" s="472">
        <v>4</v>
      </c>
      <c r="BU198" s="472"/>
      <c r="BV198" s="472"/>
      <c r="BW198" s="472"/>
      <c r="BX198" s="472"/>
      <c r="BY198" s="472"/>
      <c r="BZ198" s="472"/>
      <c r="CA198" s="472"/>
      <c r="CB198" s="472"/>
      <c r="CC198" s="472"/>
      <c r="CD198" s="472"/>
      <c r="CE198" s="472"/>
      <c r="CF198" s="472"/>
      <c r="CG198" s="472"/>
      <c r="CH198" s="472"/>
      <c r="CI198" s="472"/>
      <c r="CJ198" s="472">
        <v>5</v>
      </c>
      <c r="CK198" s="472"/>
      <c r="CL198" s="472"/>
      <c r="CM198" s="472"/>
      <c r="CN198" s="472"/>
      <c r="CO198" s="472"/>
      <c r="CP198" s="472"/>
      <c r="CQ198" s="472"/>
      <c r="CR198" s="472"/>
      <c r="CS198" s="472"/>
      <c r="CT198" s="472"/>
      <c r="CU198" s="472"/>
      <c r="CV198" s="472"/>
      <c r="CW198" s="472"/>
      <c r="CX198" s="472"/>
      <c r="CY198" s="472"/>
      <c r="CZ198" s="472"/>
      <c r="DA198" s="472"/>
    </row>
    <row r="199" spans="1:105" s="5" customFormat="1" ht="12.75" hidden="1" customHeight="1" x14ac:dyDescent="0.2">
      <c r="A199" s="411" t="s">
        <v>26</v>
      </c>
      <c r="B199" s="411"/>
      <c r="C199" s="411"/>
      <c r="D199" s="411"/>
      <c r="E199" s="411"/>
      <c r="F199" s="411"/>
      <c r="G199" s="411"/>
      <c r="H199" s="412"/>
      <c r="I199" s="412"/>
      <c r="J199" s="412"/>
      <c r="K199" s="412"/>
      <c r="L199" s="412"/>
      <c r="M199" s="412"/>
      <c r="N199" s="412"/>
      <c r="O199" s="412"/>
      <c r="P199" s="412"/>
      <c r="Q199" s="412"/>
      <c r="R199" s="412"/>
      <c r="S199" s="412"/>
      <c r="T199" s="412"/>
      <c r="U199" s="412"/>
      <c r="V199" s="412"/>
      <c r="W199" s="412"/>
      <c r="X199" s="412"/>
      <c r="Y199" s="412"/>
      <c r="Z199" s="412"/>
      <c r="AA199" s="412"/>
      <c r="AB199" s="412"/>
      <c r="AC199" s="412"/>
      <c r="AD199" s="412"/>
      <c r="AE199" s="412"/>
      <c r="AF199" s="412"/>
      <c r="AG199" s="412"/>
      <c r="AH199" s="412"/>
      <c r="AI199" s="412"/>
      <c r="AJ199" s="412"/>
      <c r="AK199" s="412"/>
      <c r="AL199" s="412"/>
      <c r="AM199" s="412"/>
      <c r="AN199" s="412"/>
      <c r="AO199" s="412"/>
      <c r="AP199" s="412"/>
      <c r="AQ199" s="412"/>
      <c r="AR199" s="412"/>
      <c r="AS199" s="412"/>
      <c r="AT199" s="412"/>
      <c r="AU199" s="412"/>
      <c r="AV199" s="412"/>
      <c r="AW199" s="412"/>
      <c r="AX199" s="412"/>
      <c r="AY199" s="412"/>
      <c r="AZ199" s="412"/>
      <c r="BA199" s="412"/>
      <c r="BB199" s="412"/>
      <c r="BC199" s="412"/>
      <c r="BD199" s="413"/>
      <c r="BE199" s="413"/>
      <c r="BF199" s="413"/>
      <c r="BG199" s="413"/>
      <c r="BH199" s="413"/>
      <c r="BI199" s="413"/>
      <c r="BJ199" s="413"/>
      <c r="BK199" s="413"/>
      <c r="BL199" s="413"/>
      <c r="BM199" s="413"/>
      <c r="BN199" s="413"/>
      <c r="BO199" s="413"/>
      <c r="BP199" s="413"/>
      <c r="BQ199" s="413"/>
      <c r="BR199" s="413"/>
      <c r="BS199" s="413"/>
      <c r="BT199" s="414"/>
      <c r="BU199" s="414"/>
      <c r="BV199" s="414"/>
      <c r="BW199" s="414"/>
      <c r="BX199" s="414"/>
      <c r="BY199" s="414"/>
      <c r="BZ199" s="414"/>
      <c r="CA199" s="414"/>
      <c r="CB199" s="414"/>
      <c r="CC199" s="414"/>
      <c r="CD199" s="414"/>
      <c r="CE199" s="414"/>
      <c r="CF199" s="414"/>
      <c r="CG199" s="414"/>
      <c r="CH199" s="414"/>
      <c r="CI199" s="414"/>
      <c r="CJ199" s="414"/>
      <c r="CK199" s="414"/>
      <c r="CL199" s="414"/>
      <c r="CM199" s="414"/>
      <c r="CN199" s="414"/>
      <c r="CO199" s="414"/>
      <c r="CP199" s="414"/>
      <c r="CQ199" s="414"/>
      <c r="CR199" s="414"/>
      <c r="CS199" s="414"/>
      <c r="CT199" s="414"/>
      <c r="CU199" s="414"/>
      <c r="CV199" s="414"/>
      <c r="CW199" s="414"/>
      <c r="CX199" s="414"/>
      <c r="CY199" s="414"/>
      <c r="CZ199" s="414"/>
      <c r="DA199" s="414"/>
    </row>
    <row r="200" spans="1:105" ht="12" hidden="1" customHeight="1" x14ac:dyDescent="0.25">
      <c r="A200" s="411" t="s">
        <v>30</v>
      </c>
      <c r="B200" s="411"/>
      <c r="C200" s="411"/>
      <c r="D200" s="411"/>
      <c r="E200" s="411"/>
      <c r="F200" s="411"/>
      <c r="G200" s="411"/>
      <c r="H200" s="418"/>
      <c r="I200" s="418"/>
      <c r="J200" s="418"/>
      <c r="K200" s="418"/>
      <c r="L200" s="418"/>
      <c r="M200" s="418"/>
      <c r="N200" s="418"/>
      <c r="O200" s="418"/>
      <c r="P200" s="418"/>
      <c r="Q200" s="418"/>
      <c r="R200" s="418"/>
      <c r="S200" s="418"/>
      <c r="T200" s="418"/>
      <c r="U200" s="418"/>
      <c r="V200" s="418"/>
      <c r="W200" s="418"/>
      <c r="X200" s="418"/>
      <c r="Y200" s="418"/>
      <c r="Z200" s="418"/>
      <c r="AA200" s="418"/>
      <c r="AB200" s="418"/>
      <c r="AC200" s="418"/>
      <c r="AD200" s="418"/>
      <c r="AE200" s="418"/>
      <c r="AF200" s="418"/>
      <c r="AG200" s="418"/>
      <c r="AH200" s="418"/>
      <c r="AI200" s="418"/>
      <c r="AJ200" s="418"/>
      <c r="AK200" s="418"/>
      <c r="AL200" s="418"/>
      <c r="AM200" s="418"/>
      <c r="AN200" s="418"/>
      <c r="AO200" s="418"/>
      <c r="AP200" s="418"/>
      <c r="AQ200" s="418"/>
      <c r="AR200" s="418"/>
      <c r="AS200" s="418"/>
      <c r="AT200" s="418"/>
      <c r="AU200" s="418"/>
      <c r="AV200" s="418"/>
      <c r="AW200" s="418"/>
      <c r="AX200" s="418"/>
      <c r="AY200" s="418"/>
      <c r="AZ200" s="418"/>
      <c r="BA200" s="418"/>
      <c r="BB200" s="418"/>
      <c r="BC200" s="418"/>
      <c r="BD200" s="404"/>
      <c r="BE200" s="404"/>
      <c r="BF200" s="404"/>
      <c r="BG200" s="404"/>
      <c r="BH200" s="404"/>
      <c r="BI200" s="404"/>
      <c r="BJ200" s="404"/>
      <c r="BK200" s="404"/>
      <c r="BL200" s="404"/>
      <c r="BM200" s="404"/>
      <c r="BN200" s="404"/>
      <c r="BO200" s="404"/>
      <c r="BP200" s="404"/>
      <c r="BQ200" s="404"/>
      <c r="BR200" s="404"/>
      <c r="BS200" s="404"/>
      <c r="BT200" s="404"/>
      <c r="BU200" s="404"/>
      <c r="BV200" s="404"/>
      <c r="BW200" s="404"/>
      <c r="BX200" s="404"/>
      <c r="BY200" s="404"/>
      <c r="BZ200" s="404"/>
      <c r="CA200" s="404"/>
      <c r="CB200" s="404"/>
      <c r="CC200" s="404"/>
      <c r="CD200" s="404"/>
      <c r="CE200" s="404"/>
      <c r="CF200" s="404"/>
      <c r="CG200" s="404"/>
      <c r="CH200" s="404"/>
      <c r="CI200" s="404"/>
      <c r="CJ200" s="551"/>
      <c r="CK200" s="551"/>
      <c r="CL200" s="551"/>
      <c r="CM200" s="551"/>
      <c r="CN200" s="551"/>
      <c r="CO200" s="551"/>
      <c r="CP200" s="551"/>
      <c r="CQ200" s="551"/>
      <c r="CR200" s="551"/>
      <c r="CS200" s="551"/>
      <c r="CT200" s="551"/>
      <c r="CU200" s="551"/>
      <c r="CV200" s="551"/>
      <c r="CW200" s="551"/>
      <c r="CX200" s="551"/>
      <c r="CY200" s="551"/>
      <c r="CZ200" s="551"/>
      <c r="DA200" s="551"/>
    </row>
    <row r="201" spans="1:105" s="6" customFormat="1" ht="14.25" hidden="1" customHeight="1" x14ac:dyDescent="0.2">
      <c r="A201" s="411"/>
      <c r="B201" s="411"/>
      <c r="C201" s="411"/>
      <c r="D201" s="411"/>
      <c r="E201" s="411"/>
      <c r="F201" s="411"/>
      <c r="G201" s="411"/>
      <c r="H201" s="473" t="s">
        <v>7</v>
      </c>
      <c r="I201" s="473"/>
      <c r="J201" s="473"/>
      <c r="K201" s="473"/>
      <c r="L201" s="473"/>
      <c r="M201" s="473"/>
      <c r="N201" s="473"/>
      <c r="O201" s="473"/>
      <c r="P201" s="473"/>
      <c r="Q201" s="473"/>
      <c r="R201" s="473"/>
      <c r="S201" s="473"/>
      <c r="T201" s="473"/>
      <c r="U201" s="473"/>
      <c r="V201" s="473"/>
      <c r="W201" s="473"/>
      <c r="X201" s="473"/>
      <c r="Y201" s="473"/>
      <c r="Z201" s="473"/>
      <c r="AA201" s="473"/>
      <c r="AB201" s="473"/>
      <c r="AC201" s="473"/>
      <c r="AD201" s="473"/>
      <c r="AE201" s="473"/>
      <c r="AF201" s="473"/>
      <c r="AG201" s="473"/>
      <c r="AH201" s="473"/>
      <c r="AI201" s="473"/>
      <c r="AJ201" s="473"/>
      <c r="AK201" s="473"/>
      <c r="AL201" s="473"/>
      <c r="AM201" s="473"/>
      <c r="AN201" s="473"/>
      <c r="AO201" s="473"/>
      <c r="AP201" s="473"/>
      <c r="AQ201" s="473"/>
      <c r="AR201" s="473"/>
      <c r="AS201" s="473"/>
      <c r="AT201" s="473"/>
      <c r="AU201" s="473"/>
      <c r="AV201" s="473"/>
      <c r="AW201" s="473"/>
      <c r="AX201" s="473"/>
      <c r="AY201" s="473"/>
      <c r="AZ201" s="473"/>
      <c r="BA201" s="473"/>
      <c r="BB201" s="473"/>
      <c r="BC201" s="474"/>
      <c r="BD201" s="404" t="s">
        <v>8</v>
      </c>
      <c r="BE201" s="404"/>
      <c r="BF201" s="404"/>
      <c r="BG201" s="404"/>
      <c r="BH201" s="404"/>
      <c r="BI201" s="404"/>
      <c r="BJ201" s="404"/>
      <c r="BK201" s="404"/>
      <c r="BL201" s="404"/>
      <c r="BM201" s="404"/>
      <c r="BN201" s="404"/>
      <c r="BO201" s="404"/>
      <c r="BP201" s="404"/>
      <c r="BQ201" s="404"/>
      <c r="BR201" s="404"/>
      <c r="BS201" s="404"/>
      <c r="BT201" s="404" t="s">
        <v>8</v>
      </c>
      <c r="BU201" s="404"/>
      <c r="BV201" s="404"/>
      <c r="BW201" s="404"/>
      <c r="BX201" s="404"/>
      <c r="BY201" s="404"/>
      <c r="BZ201" s="404"/>
      <c r="CA201" s="404"/>
      <c r="CB201" s="404"/>
      <c r="CC201" s="404"/>
      <c r="CD201" s="404"/>
      <c r="CE201" s="404"/>
      <c r="CF201" s="404"/>
      <c r="CG201" s="404"/>
      <c r="CH201" s="404"/>
      <c r="CI201" s="404"/>
      <c r="CJ201" s="589"/>
      <c r="CK201" s="589"/>
      <c r="CL201" s="589"/>
      <c r="CM201" s="589"/>
      <c r="CN201" s="589"/>
      <c r="CO201" s="589"/>
      <c r="CP201" s="589"/>
      <c r="CQ201" s="589"/>
      <c r="CR201" s="589"/>
      <c r="CS201" s="589"/>
      <c r="CT201" s="589"/>
      <c r="CU201" s="589"/>
      <c r="CV201" s="589"/>
      <c r="CW201" s="589"/>
      <c r="CX201" s="589"/>
      <c r="CY201" s="589"/>
      <c r="CZ201" s="589"/>
      <c r="DA201" s="589"/>
    </row>
    <row r="202" spans="1:105" ht="12.75" hidden="1" customHeight="1" x14ac:dyDescent="0.25"/>
    <row r="203" spans="1:105" s="3" customFormat="1" ht="15.75" customHeight="1" x14ac:dyDescent="0.2">
      <c r="A203" s="465" t="s">
        <v>74</v>
      </c>
      <c r="B203" s="465"/>
      <c r="C203" s="465"/>
      <c r="D203" s="465"/>
      <c r="E203" s="465"/>
      <c r="F203" s="465"/>
      <c r="G203" s="465"/>
      <c r="H203" s="465"/>
      <c r="I203" s="465"/>
      <c r="J203" s="465"/>
      <c r="K203" s="465"/>
      <c r="L203" s="465"/>
      <c r="M203" s="465"/>
      <c r="N203" s="465"/>
      <c r="O203" s="465"/>
      <c r="P203" s="465"/>
      <c r="Q203" s="465"/>
      <c r="R203" s="465"/>
      <c r="S203" s="465"/>
      <c r="T203" s="465"/>
      <c r="U203" s="465"/>
      <c r="V203" s="465"/>
      <c r="W203" s="465"/>
      <c r="X203" s="465"/>
      <c r="Y203" s="465"/>
      <c r="Z203" s="465"/>
      <c r="AA203" s="465"/>
      <c r="AB203" s="465"/>
      <c r="AC203" s="465"/>
      <c r="AD203" s="465"/>
      <c r="AE203" s="465"/>
      <c r="AF203" s="465"/>
      <c r="AG203" s="465"/>
      <c r="AH203" s="465"/>
      <c r="AI203" s="465"/>
      <c r="AJ203" s="465"/>
      <c r="AK203" s="465"/>
      <c r="AL203" s="465"/>
      <c r="AM203" s="465"/>
      <c r="AN203" s="465"/>
      <c r="AO203" s="465"/>
      <c r="AP203" s="465"/>
      <c r="AQ203" s="465"/>
      <c r="AR203" s="465"/>
      <c r="AS203" s="465"/>
      <c r="AT203" s="465"/>
      <c r="AU203" s="465"/>
      <c r="AV203" s="465"/>
      <c r="AW203" s="465"/>
      <c r="AX203" s="465"/>
      <c r="AY203" s="465"/>
      <c r="AZ203" s="465"/>
      <c r="BA203" s="465"/>
      <c r="BB203" s="465"/>
      <c r="BC203" s="465"/>
      <c r="BD203" s="465"/>
      <c r="BE203" s="465"/>
      <c r="BF203" s="465"/>
      <c r="BG203" s="465"/>
      <c r="BH203" s="465"/>
      <c r="BI203" s="465"/>
      <c r="BJ203" s="465"/>
      <c r="BK203" s="465"/>
      <c r="BL203" s="465"/>
      <c r="BM203" s="465"/>
      <c r="BN203" s="465"/>
      <c r="BO203" s="465"/>
      <c r="BP203" s="465"/>
      <c r="BQ203" s="465"/>
      <c r="BR203" s="465"/>
      <c r="BS203" s="465"/>
      <c r="BT203" s="465"/>
      <c r="BU203" s="465"/>
      <c r="BV203" s="465"/>
      <c r="BW203" s="465"/>
      <c r="BX203" s="465"/>
      <c r="BY203" s="465"/>
      <c r="BZ203" s="465"/>
      <c r="CA203" s="465"/>
      <c r="CB203" s="465"/>
      <c r="CC203" s="465"/>
      <c r="CD203" s="465"/>
      <c r="CE203" s="465"/>
      <c r="CF203" s="465"/>
      <c r="CG203" s="465"/>
      <c r="CH203" s="465"/>
      <c r="CI203" s="465"/>
      <c r="CJ203" s="465"/>
      <c r="CK203" s="465"/>
      <c r="CL203" s="465"/>
      <c r="CM203" s="465"/>
      <c r="CN203" s="465"/>
      <c r="CO203" s="465"/>
      <c r="CP203" s="465"/>
      <c r="CQ203" s="465"/>
      <c r="CR203" s="465"/>
      <c r="CS203" s="465"/>
      <c r="CT203" s="465"/>
      <c r="CU203" s="465"/>
      <c r="CV203" s="465"/>
      <c r="CW203" s="465"/>
      <c r="CX203" s="465"/>
      <c r="CY203" s="465"/>
      <c r="CZ203" s="465"/>
      <c r="DA203" s="465"/>
    </row>
    <row r="204" spans="1:105" s="4" customFormat="1" ht="9.75" customHeight="1" x14ac:dyDescent="0.25">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c r="BG204" s="2"/>
      <c r="BH204" s="2"/>
      <c r="BI204" s="2"/>
      <c r="BJ204" s="2"/>
      <c r="BK204" s="2"/>
      <c r="BL204" s="2"/>
      <c r="BM204" s="2"/>
      <c r="BN204" s="2"/>
      <c r="BO204" s="2"/>
      <c r="BP204" s="2"/>
      <c r="BQ204" s="2"/>
      <c r="BR204" s="2"/>
      <c r="BS204" s="2"/>
      <c r="BT204" s="2"/>
      <c r="BU204" s="2"/>
      <c r="BV204" s="2"/>
      <c r="BW204" s="2"/>
      <c r="BX204" s="2"/>
      <c r="BY204" s="2"/>
      <c r="BZ204" s="2"/>
      <c r="CA204" s="2"/>
      <c r="CB204" s="2"/>
      <c r="CC204" s="2"/>
      <c r="CD204" s="2"/>
      <c r="CE204" s="2"/>
      <c r="CF204" s="2"/>
      <c r="CG204" s="2"/>
      <c r="CH204" s="2"/>
      <c r="CI204" s="2"/>
      <c r="CJ204" s="2"/>
      <c r="CK204" s="2"/>
      <c r="CL204" s="2"/>
      <c r="CM204" s="2"/>
      <c r="CN204" s="2"/>
      <c r="CO204" s="2"/>
      <c r="CP204" s="2"/>
      <c r="CQ204" s="2"/>
      <c r="CR204" s="2"/>
      <c r="CS204" s="2"/>
      <c r="CT204" s="2"/>
      <c r="CU204" s="2"/>
      <c r="CV204" s="2"/>
      <c r="CW204" s="2"/>
      <c r="CX204" s="2"/>
      <c r="CY204" s="2"/>
      <c r="CZ204" s="2"/>
      <c r="DA204" s="2"/>
    </row>
    <row r="205" spans="1:105" s="5" customFormat="1" ht="33" customHeight="1" x14ac:dyDescent="0.2">
      <c r="A205" s="469" t="s">
        <v>0</v>
      </c>
      <c r="B205" s="470"/>
      <c r="C205" s="470"/>
      <c r="D205" s="470"/>
      <c r="E205" s="470"/>
      <c r="F205" s="470"/>
      <c r="G205" s="471"/>
      <c r="H205" s="469" t="s">
        <v>14</v>
      </c>
      <c r="I205" s="470"/>
      <c r="J205" s="470"/>
      <c r="K205" s="470"/>
      <c r="L205" s="470"/>
      <c r="M205" s="470"/>
      <c r="N205" s="470"/>
      <c r="O205" s="470"/>
      <c r="P205" s="470"/>
      <c r="Q205" s="470"/>
      <c r="R205" s="470"/>
      <c r="S205" s="470"/>
      <c r="T205" s="470"/>
      <c r="U205" s="470"/>
      <c r="V205" s="470"/>
      <c r="W205" s="470"/>
      <c r="X205" s="470"/>
      <c r="Y205" s="470"/>
      <c r="Z205" s="470"/>
      <c r="AA205" s="470"/>
      <c r="AB205" s="470"/>
      <c r="AC205" s="470"/>
      <c r="AD205" s="470"/>
      <c r="AE205" s="470"/>
      <c r="AF205" s="470"/>
      <c r="AG205" s="470"/>
      <c r="AH205" s="470"/>
      <c r="AI205" s="470"/>
      <c r="AJ205" s="470"/>
      <c r="AK205" s="470"/>
      <c r="AL205" s="470"/>
      <c r="AM205" s="471"/>
      <c r="AN205" s="469" t="s">
        <v>75</v>
      </c>
      <c r="AO205" s="470"/>
      <c r="AP205" s="470"/>
      <c r="AQ205" s="470"/>
      <c r="AR205" s="470"/>
      <c r="AS205" s="470"/>
      <c r="AT205" s="470"/>
      <c r="AU205" s="470"/>
      <c r="AV205" s="470"/>
      <c r="AW205" s="470"/>
      <c r="AX205" s="470"/>
      <c r="AY205" s="470"/>
      <c r="AZ205" s="470"/>
      <c r="BA205" s="470"/>
      <c r="BB205" s="470"/>
      <c r="BC205" s="471"/>
      <c r="BD205" s="469" t="s">
        <v>85</v>
      </c>
      <c r="BE205" s="470"/>
      <c r="BF205" s="470"/>
      <c r="BG205" s="470"/>
      <c r="BH205" s="470"/>
      <c r="BI205" s="470"/>
      <c r="BJ205" s="470"/>
      <c r="BK205" s="470"/>
      <c r="BL205" s="470"/>
      <c r="BM205" s="470"/>
      <c r="BN205" s="470"/>
      <c r="BO205" s="470"/>
      <c r="BP205" s="470"/>
      <c r="BQ205" s="470"/>
      <c r="BR205" s="470"/>
      <c r="BS205" s="471"/>
      <c r="BT205" s="469" t="s">
        <v>76</v>
      </c>
      <c r="BU205" s="470"/>
      <c r="BV205" s="470"/>
      <c r="BW205" s="470"/>
      <c r="BX205" s="470"/>
      <c r="BY205" s="470"/>
      <c r="BZ205" s="470"/>
      <c r="CA205" s="470"/>
      <c r="CB205" s="470"/>
      <c r="CC205" s="470"/>
      <c r="CD205" s="470"/>
      <c r="CE205" s="470"/>
      <c r="CF205" s="470"/>
      <c r="CG205" s="470"/>
      <c r="CH205" s="470"/>
      <c r="CI205" s="471"/>
      <c r="CJ205" s="469" t="s">
        <v>77</v>
      </c>
      <c r="CK205" s="470"/>
      <c r="CL205" s="470"/>
      <c r="CM205" s="470"/>
      <c r="CN205" s="470"/>
      <c r="CO205" s="470"/>
      <c r="CP205" s="470"/>
      <c r="CQ205" s="470"/>
      <c r="CR205" s="470"/>
      <c r="CS205" s="470"/>
      <c r="CT205" s="470"/>
      <c r="CU205" s="470"/>
      <c r="CV205" s="470"/>
      <c r="CW205" s="470"/>
      <c r="CX205" s="470"/>
      <c r="CY205" s="470"/>
      <c r="CZ205" s="470"/>
      <c r="DA205" s="471"/>
    </row>
    <row r="206" spans="1:105" s="5" customFormat="1" ht="15" customHeight="1" x14ac:dyDescent="0.2">
      <c r="A206" s="408">
        <v>1</v>
      </c>
      <c r="B206" s="409"/>
      <c r="C206" s="409"/>
      <c r="D206" s="409"/>
      <c r="E206" s="409"/>
      <c r="F206" s="409"/>
      <c r="G206" s="410"/>
      <c r="H206" s="408">
        <v>2</v>
      </c>
      <c r="I206" s="409"/>
      <c r="J206" s="409"/>
      <c r="K206" s="409"/>
      <c r="L206" s="409"/>
      <c r="M206" s="409"/>
      <c r="N206" s="409"/>
      <c r="O206" s="409"/>
      <c r="P206" s="409"/>
      <c r="Q206" s="409"/>
      <c r="R206" s="409"/>
      <c r="S206" s="409"/>
      <c r="T206" s="409"/>
      <c r="U206" s="409"/>
      <c r="V206" s="409"/>
      <c r="W206" s="409"/>
      <c r="X206" s="409"/>
      <c r="Y206" s="409"/>
      <c r="Z206" s="409"/>
      <c r="AA206" s="409"/>
      <c r="AB206" s="409"/>
      <c r="AC206" s="409"/>
      <c r="AD206" s="409"/>
      <c r="AE206" s="409"/>
      <c r="AF206" s="409"/>
      <c r="AG206" s="409"/>
      <c r="AH206" s="409"/>
      <c r="AI206" s="409"/>
      <c r="AJ206" s="409"/>
      <c r="AK206" s="409"/>
      <c r="AL206" s="409"/>
      <c r="AM206" s="410"/>
      <c r="AN206" s="408">
        <v>3</v>
      </c>
      <c r="AO206" s="409"/>
      <c r="AP206" s="409"/>
      <c r="AQ206" s="409"/>
      <c r="AR206" s="409"/>
      <c r="AS206" s="409"/>
      <c r="AT206" s="409"/>
      <c r="AU206" s="409"/>
      <c r="AV206" s="409"/>
      <c r="AW206" s="409"/>
      <c r="AX206" s="409"/>
      <c r="AY206" s="409"/>
      <c r="AZ206" s="409"/>
      <c r="BA206" s="409"/>
      <c r="BB206" s="409"/>
      <c r="BC206" s="410"/>
      <c r="BD206" s="408">
        <v>4</v>
      </c>
      <c r="BE206" s="409"/>
      <c r="BF206" s="409"/>
      <c r="BG206" s="409"/>
      <c r="BH206" s="409"/>
      <c r="BI206" s="409"/>
      <c r="BJ206" s="409"/>
      <c r="BK206" s="409"/>
      <c r="BL206" s="409"/>
      <c r="BM206" s="409"/>
      <c r="BN206" s="409"/>
      <c r="BO206" s="409"/>
      <c r="BP206" s="409"/>
      <c r="BQ206" s="409"/>
      <c r="BR206" s="409"/>
      <c r="BS206" s="410"/>
      <c r="BT206" s="408">
        <v>5</v>
      </c>
      <c r="BU206" s="409"/>
      <c r="BV206" s="409"/>
      <c r="BW206" s="409"/>
      <c r="BX206" s="409"/>
      <c r="BY206" s="409"/>
      <c r="BZ206" s="409"/>
      <c r="CA206" s="409"/>
      <c r="CB206" s="409"/>
      <c r="CC206" s="409"/>
      <c r="CD206" s="409"/>
      <c r="CE206" s="409"/>
      <c r="CF206" s="409"/>
      <c r="CG206" s="409"/>
      <c r="CH206" s="409"/>
      <c r="CI206" s="410"/>
      <c r="CJ206" s="408">
        <v>6</v>
      </c>
      <c r="CK206" s="409"/>
      <c r="CL206" s="409"/>
      <c r="CM206" s="409"/>
      <c r="CN206" s="409"/>
      <c r="CO206" s="409"/>
      <c r="CP206" s="409"/>
      <c r="CQ206" s="409"/>
      <c r="CR206" s="409"/>
      <c r="CS206" s="409"/>
      <c r="CT206" s="409"/>
      <c r="CU206" s="409"/>
      <c r="CV206" s="409"/>
      <c r="CW206" s="409"/>
      <c r="CX206" s="409"/>
      <c r="CY206" s="409"/>
      <c r="CZ206" s="409"/>
      <c r="DA206" s="410"/>
    </row>
    <row r="207" spans="1:105" s="5" customFormat="1" ht="26.25" customHeight="1" x14ac:dyDescent="0.2">
      <c r="A207" s="619" t="s">
        <v>26</v>
      </c>
      <c r="B207" s="620"/>
      <c r="C207" s="620"/>
      <c r="D207" s="620"/>
      <c r="E207" s="620"/>
      <c r="F207" s="620"/>
      <c r="G207" s="621"/>
      <c r="H207" s="639" t="s">
        <v>712</v>
      </c>
      <c r="I207" s="640"/>
      <c r="J207" s="640"/>
      <c r="K207" s="640"/>
      <c r="L207" s="640"/>
      <c r="M207" s="640"/>
      <c r="N207" s="640"/>
      <c r="O207" s="640"/>
      <c r="P207" s="640"/>
      <c r="Q207" s="640"/>
      <c r="R207" s="640"/>
      <c r="S207" s="640"/>
      <c r="T207" s="640"/>
      <c r="U207" s="640"/>
      <c r="V207" s="640"/>
      <c r="W207" s="640"/>
      <c r="X207" s="640"/>
      <c r="Y207" s="640"/>
      <c r="Z207" s="640"/>
      <c r="AA207" s="640"/>
      <c r="AB207" s="640"/>
      <c r="AC207" s="640"/>
      <c r="AD207" s="640"/>
      <c r="AE207" s="640"/>
      <c r="AF207" s="640"/>
      <c r="AG207" s="640"/>
      <c r="AH207" s="640"/>
      <c r="AI207" s="640"/>
      <c r="AJ207" s="640"/>
      <c r="AK207" s="640"/>
      <c r="AL207" s="640"/>
      <c r="AM207" s="641"/>
      <c r="AN207" s="642" t="s">
        <v>713</v>
      </c>
      <c r="AO207" s="643"/>
      <c r="AP207" s="643"/>
      <c r="AQ207" s="643"/>
      <c r="AR207" s="643"/>
      <c r="AS207" s="643"/>
      <c r="AT207" s="643"/>
      <c r="AU207" s="643"/>
      <c r="AV207" s="643"/>
      <c r="AW207" s="643"/>
      <c r="AX207" s="643"/>
      <c r="AY207" s="643"/>
      <c r="AZ207" s="643"/>
      <c r="BA207" s="643"/>
      <c r="BB207" s="643"/>
      <c r="BC207" s="644"/>
      <c r="BD207" s="633">
        <v>3000</v>
      </c>
      <c r="BE207" s="634"/>
      <c r="BF207" s="634"/>
      <c r="BG207" s="634"/>
      <c r="BH207" s="634"/>
      <c r="BI207" s="634"/>
      <c r="BJ207" s="634"/>
      <c r="BK207" s="634"/>
      <c r="BL207" s="634"/>
      <c r="BM207" s="634"/>
      <c r="BN207" s="634"/>
      <c r="BO207" s="634"/>
      <c r="BP207" s="634"/>
      <c r="BQ207" s="634"/>
      <c r="BR207" s="634"/>
      <c r="BS207" s="635"/>
      <c r="BT207" s="633">
        <v>12</v>
      </c>
      <c r="BU207" s="634"/>
      <c r="BV207" s="634"/>
      <c r="BW207" s="634"/>
      <c r="BX207" s="634"/>
      <c r="BY207" s="634"/>
      <c r="BZ207" s="634"/>
      <c r="CA207" s="634"/>
      <c r="CB207" s="634"/>
      <c r="CC207" s="634"/>
      <c r="CD207" s="634"/>
      <c r="CE207" s="634"/>
      <c r="CF207" s="634"/>
      <c r="CG207" s="634"/>
      <c r="CH207" s="634"/>
      <c r="CI207" s="635"/>
      <c r="CJ207" s="636">
        <f>BD207*BT207</f>
        <v>36000</v>
      </c>
      <c r="CK207" s="637"/>
      <c r="CL207" s="637"/>
      <c r="CM207" s="637"/>
      <c r="CN207" s="637"/>
      <c r="CO207" s="637"/>
      <c r="CP207" s="637"/>
      <c r="CQ207" s="637"/>
      <c r="CR207" s="637"/>
      <c r="CS207" s="637"/>
      <c r="CT207" s="637"/>
      <c r="CU207" s="637"/>
      <c r="CV207" s="637"/>
      <c r="CW207" s="637"/>
      <c r="CX207" s="637"/>
      <c r="CY207" s="637"/>
      <c r="CZ207" s="637"/>
      <c r="DA207" s="638"/>
    </row>
    <row r="208" spans="1:105" ht="54" customHeight="1" x14ac:dyDescent="0.25">
      <c r="A208" s="619" t="s">
        <v>30</v>
      </c>
      <c r="B208" s="620"/>
      <c r="C208" s="620"/>
      <c r="D208" s="620"/>
      <c r="E208" s="620"/>
      <c r="F208" s="620"/>
      <c r="G208" s="621"/>
      <c r="H208" s="639" t="s">
        <v>714</v>
      </c>
      <c r="I208" s="640"/>
      <c r="J208" s="640"/>
      <c r="K208" s="640"/>
      <c r="L208" s="640"/>
      <c r="M208" s="640"/>
      <c r="N208" s="640"/>
      <c r="O208" s="640"/>
      <c r="P208" s="640"/>
      <c r="Q208" s="640"/>
      <c r="R208" s="640"/>
      <c r="S208" s="640"/>
      <c r="T208" s="640"/>
      <c r="U208" s="640"/>
      <c r="V208" s="640"/>
      <c r="W208" s="640"/>
      <c r="X208" s="640"/>
      <c r="Y208" s="640"/>
      <c r="Z208" s="640"/>
      <c r="AA208" s="640"/>
      <c r="AB208" s="640"/>
      <c r="AC208" s="640"/>
      <c r="AD208" s="640"/>
      <c r="AE208" s="640"/>
      <c r="AF208" s="640"/>
      <c r="AG208" s="640"/>
      <c r="AH208" s="640"/>
      <c r="AI208" s="640"/>
      <c r="AJ208" s="640"/>
      <c r="AK208" s="640"/>
      <c r="AL208" s="640"/>
      <c r="AM208" s="641"/>
      <c r="AN208" s="642" t="s">
        <v>715</v>
      </c>
      <c r="AO208" s="643"/>
      <c r="AP208" s="643"/>
      <c r="AQ208" s="643"/>
      <c r="AR208" s="643"/>
      <c r="AS208" s="643"/>
      <c r="AT208" s="643"/>
      <c r="AU208" s="643"/>
      <c r="AV208" s="643"/>
      <c r="AW208" s="643"/>
      <c r="AX208" s="643"/>
      <c r="AY208" s="643"/>
      <c r="AZ208" s="643"/>
      <c r="BA208" s="643"/>
      <c r="BB208" s="643"/>
      <c r="BC208" s="644"/>
      <c r="BD208" s="633">
        <v>11250</v>
      </c>
      <c r="BE208" s="634"/>
      <c r="BF208" s="634"/>
      <c r="BG208" s="634"/>
      <c r="BH208" s="634"/>
      <c r="BI208" s="634"/>
      <c r="BJ208" s="634"/>
      <c r="BK208" s="634"/>
      <c r="BL208" s="634"/>
      <c r="BM208" s="634"/>
      <c r="BN208" s="634"/>
      <c r="BO208" s="634"/>
      <c r="BP208" s="634"/>
      <c r="BQ208" s="634"/>
      <c r="BR208" s="634"/>
      <c r="BS208" s="635"/>
      <c r="BT208" s="633">
        <v>12</v>
      </c>
      <c r="BU208" s="634"/>
      <c r="BV208" s="634"/>
      <c r="BW208" s="634"/>
      <c r="BX208" s="634"/>
      <c r="BY208" s="634"/>
      <c r="BZ208" s="634"/>
      <c r="CA208" s="634"/>
      <c r="CB208" s="634"/>
      <c r="CC208" s="634"/>
      <c r="CD208" s="634"/>
      <c r="CE208" s="634"/>
      <c r="CF208" s="634"/>
      <c r="CG208" s="634"/>
      <c r="CH208" s="634"/>
      <c r="CI208" s="635"/>
      <c r="CJ208" s="636">
        <f t="shared" ref="CJ208:CJ214" si="1">BD208*BT208</f>
        <v>135000</v>
      </c>
      <c r="CK208" s="637"/>
      <c r="CL208" s="637"/>
      <c r="CM208" s="637"/>
      <c r="CN208" s="637"/>
      <c r="CO208" s="637"/>
      <c r="CP208" s="637"/>
      <c r="CQ208" s="637"/>
      <c r="CR208" s="637"/>
      <c r="CS208" s="637"/>
      <c r="CT208" s="637"/>
      <c r="CU208" s="637"/>
      <c r="CV208" s="637"/>
      <c r="CW208" s="637"/>
      <c r="CX208" s="637"/>
      <c r="CY208" s="637"/>
      <c r="CZ208" s="637"/>
      <c r="DA208" s="638"/>
    </row>
    <row r="209" spans="1:105" s="6" customFormat="1" ht="37.5" customHeight="1" x14ac:dyDescent="0.2">
      <c r="A209" s="619" t="s">
        <v>36</v>
      </c>
      <c r="B209" s="620"/>
      <c r="C209" s="620"/>
      <c r="D209" s="620"/>
      <c r="E209" s="620"/>
      <c r="F209" s="620"/>
      <c r="G209" s="621"/>
      <c r="H209" s="639" t="s">
        <v>716</v>
      </c>
      <c r="I209" s="640"/>
      <c r="J209" s="640"/>
      <c r="K209" s="640"/>
      <c r="L209" s="640"/>
      <c r="M209" s="640"/>
      <c r="N209" s="640"/>
      <c r="O209" s="640"/>
      <c r="P209" s="640"/>
      <c r="Q209" s="640"/>
      <c r="R209" s="640"/>
      <c r="S209" s="640"/>
      <c r="T209" s="640"/>
      <c r="U209" s="640"/>
      <c r="V209" s="640"/>
      <c r="W209" s="640"/>
      <c r="X209" s="640"/>
      <c r="Y209" s="640"/>
      <c r="Z209" s="640"/>
      <c r="AA209" s="640"/>
      <c r="AB209" s="640"/>
      <c r="AC209" s="640"/>
      <c r="AD209" s="640"/>
      <c r="AE209" s="640"/>
      <c r="AF209" s="640"/>
      <c r="AG209" s="640"/>
      <c r="AH209" s="640"/>
      <c r="AI209" s="640"/>
      <c r="AJ209" s="640"/>
      <c r="AK209" s="640"/>
      <c r="AL209" s="640"/>
      <c r="AM209" s="641"/>
      <c r="AN209" s="642" t="s">
        <v>717</v>
      </c>
      <c r="AO209" s="643"/>
      <c r="AP209" s="643"/>
      <c r="AQ209" s="643"/>
      <c r="AR209" s="643"/>
      <c r="AS209" s="643"/>
      <c r="AT209" s="643"/>
      <c r="AU209" s="643"/>
      <c r="AV209" s="643"/>
      <c r="AW209" s="643"/>
      <c r="AX209" s="643"/>
      <c r="AY209" s="643"/>
      <c r="AZ209" s="643"/>
      <c r="BA209" s="643"/>
      <c r="BB209" s="643"/>
      <c r="BC209" s="644"/>
      <c r="BD209" s="633">
        <v>2971.4</v>
      </c>
      <c r="BE209" s="634"/>
      <c r="BF209" s="634"/>
      <c r="BG209" s="634"/>
      <c r="BH209" s="634"/>
      <c r="BI209" s="634"/>
      <c r="BJ209" s="634"/>
      <c r="BK209" s="634"/>
      <c r="BL209" s="634"/>
      <c r="BM209" s="634"/>
      <c r="BN209" s="634"/>
      <c r="BO209" s="634"/>
      <c r="BP209" s="634"/>
      <c r="BQ209" s="634"/>
      <c r="BR209" s="634"/>
      <c r="BS209" s="635"/>
      <c r="BT209" s="633">
        <v>12</v>
      </c>
      <c r="BU209" s="634"/>
      <c r="BV209" s="634"/>
      <c r="BW209" s="634"/>
      <c r="BX209" s="634"/>
      <c r="BY209" s="634"/>
      <c r="BZ209" s="634"/>
      <c r="CA209" s="634"/>
      <c r="CB209" s="634"/>
      <c r="CC209" s="634"/>
      <c r="CD209" s="634"/>
      <c r="CE209" s="634"/>
      <c r="CF209" s="634"/>
      <c r="CG209" s="634"/>
      <c r="CH209" s="634"/>
      <c r="CI209" s="635"/>
      <c r="CJ209" s="636">
        <f t="shared" si="1"/>
        <v>35656.800000000003</v>
      </c>
      <c r="CK209" s="637"/>
      <c r="CL209" s="637"/>
      <c r="CM209" s="637"/>
      <c r="CN209" s="637"/>
      <c r="CO209" s="637"/>
      <c r="CP209" s="637"/>
      <c r="CQ209" s="637"/>
      <c r="CR209" s="637"/>
      <c r="CS209" s="637"/>
      <c r="CT209" s="637"/>
      <c r="CU209" s="637"/>
      <c r="CV209" s="637"/>
      <c r="CW209" s="637"/>
      <c r="CX209" s="637"/>
      <c r="CY209" s="637"/>
      <c r="CZ209" s="637"/>
      <c r="DA209" s="638"/>
    </row>
    <row r="210" spans="1:105" ht="40.5" customHeight="1" x14ac:dyDescent="0.25">
      <c r="A210" s="619" t="s">
        <v>99</v>
      </c>
      <c r="B210" s="620"/>
      <c r="C210" s="620"/>
      <c r="D210" s="620"/>
      <c r="E210" s="620"/>
      <c r="F210" s="620"/>
      <c r="G210" s="621"/>
      <c r="H210" s="639" t="s">
        <v>718</v>
      </c>
      <c r="I210" s="640"/>
      <c r="J210" s="640"/>
      <c r="K210" s="640"/>
      <c r="L210" s="640"/>
      <c r="M210" s="640"/>
      <c r="N210" s="640"/>
      <c r="O210" s="640"/>
      <c r="P210" s="640"/>
      <c r="Q210" s="640"/>
      <c r="R210" s="640"/>
      <c r="S210" s="640"/>
      <c r="T210" s="640"/>
      <c r="U210" s="640"/>
      <c r="V210" s="640"/>
      <c r="W210" s="640"/>
      <c r="X210" s="640"/>
      <c r="Y210" s="640"/>
      <c r="Z210" s="640"/>
      <c r="AA210" s="640"/>
      <c r="AB210" s="640"/>
      <c r="AC210" s="640"/>
      <c r="AD210" s="640"/>
      <c r="AE210" s="640"/>
      <c r="AF210" s="640"/>
      <c r="AG210" s="640"/>
      <c r="AH210" s="640"/>
      <c r="AI210" s="640"/>
      <c r="AJ210" s="640"/>
      <c r="AK210" s="640"/>
      <c r="AL210" s="640"/>
      <c r="AM210" s="641"/>
      <c r="AN210" s="642" t="s">
        <v>719</v>
      </c>
      <c r="AO210" s="643"/>
      <c r="AP210" s="643"/>
      <c r="AQ210" s="643"/>
      <c r="AR210" s="643"/>
      <c r="AS210" s="643"/>
      <c r="AT210" s="643"/>
      <c r="AU210" s="643"/>
      <c r="AV210" s="643"/>
      <c r="AW210" s="643"/>
      <c r="AX210" s="643"/>
      <c r="AY210" s="643"/>
      <c r="AZ210" s="643"/>
      <c r="BA210" s="643"/>
      <c r="BB210" s="643"/>
      <c r="BC210" s="644"/>
      <c r="BD210" s="633">
        <v>12000</v>
      </c>
      <c r="BE210" s="634"/>
      <c r="BF210" s="634"/>
      <c r="BG210" s="634"/>
      <c r="BH210" s="634"/>
      <c r="BI210" s="634"/>
      <c r="BJ210" s="634"/>
      <c r="BK210" s="634"/>
      <c r="BL210" s="634"/>
      <c r="BM210" s="634"/>
      <c r="BN210" s="634"/>
      <c r="BO210" s="634"/>
      <c r="BP210" s="634"/>
      <c r="BQ210" s="634"/>
      <c r="BR210" s="634"/>
      <c r="BS210" s="635"/>
      <c r="BT210" s="633">
        <v>12</v>
      </c>
      <c r="BU210" s="634"/>
      <c r="BV210" s="634"/>
      <c r="BW210" s="634"/>
      <c r="BX210" s="634"/>
      <c r="BY210" s="634"/>
      <c r="BZ210" s="634"/>
      <c r="CA210" s="634"/>
      <c r="CB210" s="634"/>
      <c r="CC210" s="634"/>
      <c r="CD210" s="634"/>
      <c r="CE210" s="634"/>
      <c r="CF210" s="634"/>
      <c r="CG210" s="634"/>
      <c r="CH210" s="634"/>
      <c r="CI210" s="635"/>
      <c r="CJ210" s="636">
        <f t="shared" si="1"/>
        <v>144000</v>
      </c>
      <c r="CK210" s="637"/>
      <c r="CL210" s="637"/>
      <c r="CM210" s="637"/>
      <c r="CN210" s="637"/>
      <c r="CO210" s="637"/>
      <c r="CP210" s="637"/>
      <c r="CQ210" s="637"/>
      <c r="CR210" s="637"/>
      <c r="CS210" s="637"/>
      <c r="CT210" s="637"/>
      <c r="CU210" s="637"/>
      <c r="CV210" s="637"/>
      <c r="CW210" s="637"/>
      <c r="CX210" s="637"/>
      <c r="CY210" s="637"/>
      <c r="CZ210" s="637"/>
      <c r="DA210" s="638"/>
    </row>
    <row r="211" spans="1:105" s="3" customFormat="1" ht="29.25" customHeight="1" x14ac:dyDescent="0.2">
      <c r="A211" s="619" t="s">
        <v>100</v>
      </c>
      <c r="B211" s="620"/>
      <c r="C211" s="620"/>
      <c r="D211" s="620"/>
      <c r="E211" s="620"/>
      <c r="F211" s="620"/>
      <c r="G211" s="621"/>
      <c r="H211" s="639" t="s">
        <v>718</v>
      </c>
      <c r="I211" s="640"/>
      <c r="J211" s="640"/>
      <c r="K211" s="640"/>
      <c r="L211" s="640"/>
      <c r="M211" s="640"/>
      <c r="N211" s="640"/>
      <c r="O211" s="640"/>
      <c r="P211" s="640"/>
      <c r="Q211" s="640"/>
      <c r="R211" s="640"/>
      <c r="S211" s="640"/>
      <c r="T211" s="640"/>
      <c r="U211" s="640"/>
      <c r="V211" s="640"/>
      <c r="W211" s="640"/>
      <c r="X211" s="640"/>
      <c r="Y211" s="640"/>
      <c r="Z211" s="640"/>
      <c r="AA211" s="640"/>
      <c r="AB211" s="640"/>
      <c r="AC211" s="640"/>
      <c r="AD211" s="640"/>
      <c r="AE211" s="640"/>
      <c r="AF211" s="640"/>
      <c r="AG211" s="640"/>
      <c r="AH211" s="640"/>
      <c r="AI211" s="640"/>
      <c r="AJ211" s="640"/>
      <c r="AK211" s="640"/>
      <c r="AL211" s="640"/>
      <c r="AM211" s="641"/>
      <c r="AN211" s="642" t="s">
        <v>720</v>
      </c>
      <c r="AO211" s="643"/>
      <c r="AP211" s="643"/>
      <c r="AQ211" s="643"/>
      <c r="AR211" s="643"/>
      <c r="AS211" s="643"/>
      <c r="AT211" s="643"/>
      <c r="AU211" s="643"/>
      <c r="AV211" s="643"/>
      <c r="AW211" s="643"/>
      <c r="AX211" s="643"/>
      <c r="AY211" s="643"/>
      <c r="AZ211" s="643"/>
      <c r="BA211" s="643"/>
      <c r="BB211" s="643"/>
      <c r="BC211" s="644"/>
      <c r="BD211" s="633">
        <v>19500</v>
      </c>
      <c r="BE211" s="634"/>
      <c r="BF211" s="634"/>
      <c r="BG211" s="634"/>
      <c r="BH211" s="634"/>
      <c r="BI211" s="634"/>
      <c r="BJ211" s="634"/>
      <c r="BK211" s="634"/>
      <c r="BL211" s="634"/>
      <c r="BM211" s="634"/>
      <c r="BN211" s="634"/>
      <c r="BO211" s="634"/>
      <c r="BP211" s="634"/>
      <c r="BQ211" s="634"/>
      <c r="BR211" s="634"/>
      <c r="BS211" s="635"/>
      <c r="BT211" s="633">
        <v>12</v>
      </c>
      <c r="BU211" s="634"/>
      <c r="BV211" s="634"/>
      <c r="BW211" s="634"/>
      <c r="BX211" s="634"/>
      <c r="BY211" s="634"/>
      <c r="BZ211" s="634"/>
      <c r="CA211" s="634"/>
      <c r="CB211" s="634"/>
      <c r="CC211" s="634"/>
      <c r="CD211" s="634"/>
      <c r="CE211" s="634"/>
      <c r="CF211" s="634"/>
      <c r="CG211" s="634"/>
      <c r="CH211" s="634"/>
      <c r="CI211" s="635"/>
      <c r="CJ211" s="636">
        <f>BD211*BT211</f>
        <v>234000</v>
      </c>
      <c r="CK211" s="637"/>
      <c r="CL211" s="637"/>
      <c r="CM211" s="637"/>
      <c r="CN211" s="637"/>
      <c r="CO211" s="637"/>
      <c r="CP211" s="637"/>
      <c r="CQ211" s="637"/>
      <c r="CR211" s="637"/>
      <c r="CS211" s="637"/>
      <c r="CT211" s="637"/>
      <c r="CU211" s="637"/>
      <c r="CV211" s="637"/>
      <c r="CW211" s="637"/>
      <c r="CX211" s="637"/>
      <c r="CY211" s="637"/>
      <c r="CZ211" s="637"/>
      <c r="DA211" s="638"/>
    </row>
    <row r="212" spans="1:105" s="4" customFormat="1" ht="15.75" customHeight="1" x14ac:dyDescent="0.2">
      <c r="A212" s="619" t="s">
        <v>101</v>
      </c>
      <c r="B212" s="620"/>
      <c r="C212" s="620"/>
      <c r="D212" s="620"/>
      <c r="E212" s="620"/>
      <c r="F212" s="620"/>
      <c r="G212" s="621"/>
      <c r="H212" s="639" t="s">
        <v>721</v>
      </c>
      <c r="I212" s="640"/>
      <c r="J212" s="640"/>
      <c r="K212" s="640"/>
      <c r="L212" s="640"/>
      <c r="M212" s="640"/>
      <c r="N212" s="640"/>
      <c r="O212" s="640"/>
      <c r="P212" s="640"/>
      <c r="Q212" s="640"/>
      <c r="R212" s="640"/>
      <c r="S212" s="640"/>
      <c r="T212" s="640"/>
      <c r="U212" s="640"/>
      <c r="V212" s="640"/>
      <c r="W212" s="640"/>
      <c r="X212" s="640"/>
      <c r="Y212" s="640"/>
      <c r="Z212" s="640"/>
      <c r="AA212" s="640"/>
      <c r="AB212" s="640"/>
      <c r="AC212" s="640"/>
      <c r="AD212" s="640"/>
      <c r="AE212" s="640"/>
      <c r="AF212" s="640"/>
      <c r="AG212" s="640"/>
      <c r="AH212" s="640"/>
      <c r="AI212" s="640"/>
      <c r="AJ212" s="640"/>
      <c r="AK212" s="640"/>
      <c r="AL212" s="640"/>
      <c r="AM212" s="641"/>
      <c r="AN212" s="642" t="s">
        <v>722</v>
      </c>
      <c r="AO212" s="643"/>
      <c r="AP212" s="643"/>
      <c r="AQ212" s="643"/>
      <c r="AR212" s="643"/>
      <c r="AS212" s="643"/>
      <c r="AT212" s="643"/>
      <c r="AU212" s="643"/>
      <c r="AV212" s="643"/>
      <c r="AW212" s="643"/>
      <c r="AX212" s="643"/>
      <c r="AY212" s="643"/>
      <c r="AZ212" s="643"/>
      <c r="BA212" s="643"/>
      <c r="BB212" s="643"/>
      <c r="BC212" s="644"/>
      <c r="BD212" s="645">
        <v>1300</v>
      </c>
      <c r="BE212" s="646"/>
      <c r="BF212" s="646"/>
      <c r="BG212" s="646"/>
      <c r="BH212" s="646"/>
      <c r="BI212" s="646"/>
      <c r="BJ212" s="646"/>
      <c r="BK212" s="646"/>
      <c r="BL212" s="646"/>
      <c r="BM212" s="646"/>
      <c r="BN212" s="646"/>
      <c r="BO212" s="646"/>
      <c r="BP212" s="646"/>
      <c r="BQ212" s="646"/>
      <c r="BR212" s="646"/>
      <c r="BS212" s="647"/>
      <c r="BT212" s="633">
        <v>12</v>
      </c>
      <c r="BU212" s="634"/>
      <c r="BV212" s="634"/>
      <c r="BW212" s="634"/>
      <c r="BX212" s="634"/>
      <c r="BY212" s="634"/>
      <c r="BZ212" s="634"/>
      <c r="CA212" s="634"/>
      <c r="CB212" s="634"/>
      <c r="CC212" s="634"/>
      <c r="CD212" s="634"/>
      <c r="CE212" s="634"/>
      <c r="CF212" s="634"/>
      <c r="CG212" s="634"/>
      <c r="CH212" s="634"/>
      <c r="CI212" s="635"/>
      <c r="CJ212" s="636">
        <f>BD212*BT212</f>
        <v>15600</v>
      </c>
      <c r="CK212" s="637"/>
      <c r="CL212" s="637"/>
      <c r="CM212" s="637"/>
      <c r="CN212" s="637"/>
      <c r="CO212" s="637"/>
      <c r="CP212" s="637"/>
      <c r="CQ212" s="637"/>
      <c r="CR212" s="637"/>
      <c r="CS212" s="637"/>
      <c r="CT212" s="637"/>
      <c r="CU212" s="637"/>
      <c r="CV212" s="637"/>
      <c r="CW212" s="637"/>
      <c r="CX212" s="637"/>
      <c r="CY212" s="637"/>
      <c r="CZ212" s="637"/>
      <c r="DA212" s="638"/>
    </row>
    <row r="213" spans="1:105" s="4" customFormat="1" ht="26.25" customHeight="1" x14ac:dyDescent="0.2">
      <c r="A213" s="619" t="s">
        <v>102</v>
      </c>
      <c r="B213" s="620"/>
      <c r="C213" s="620"/>
      <c r="D213" s="620"/>
      <c r="E213" s="620"/>
      <c r="F213" s="620"/>
      <c r="G213" s="621"/>
      <c r="H213" s="639" t="s">
        <v>723</v>
      </c>
      <c r="I213" s="640"/>
      <c r="J213" s="640"/>
      <c r="K213" s="640"/>
      <c r="L213" s="640"/>
      <c r="M213" s="640"/>
      <c r="N213" s="640"/>
      <c r="O213" s="640"/>
      <c r="P213" s="640"/>
      <c r="Q213" s="640"/>
      <c r="R213" s="640"/>
      <c r="S213" s="640"/>
      <c r="T213" s="640"/>
      <c r="U213" s="640"/>
      <c r="V213" s="640"/>
      <c r="W213" s="640"/>
      <c r="X213" s="640"/>
      <c r="Y213" s="640"/>
      <c r="Z213" s="640"/>
      <c r="AA213" s="640"/>
      <c r="AB213" s="640"/>
      <c r="AC213" s="640"/>
      <c r="AD213" s="640"/>
      <c r="AE213" s="640"/>
      <c r="AF213" s="640"/>
      <c r="AG213" s="640"/>
      <c r="AH213" s="640"/>
      <c r="AI213" s="640"/>
      <c r="AJ213" s="640"/>
      <c r="AK213" s="640"/>
      <c r="AL213" s="640"/>
      <c r="AM213" s="641"/>
      <c r="AN213" s="642" t="s">
        <v>715</v>
      </c>
      <c r="AO213" s="643"/>
      <c r="AP213" s="643"/>
      <c r="AQ213" s="643"/>
      <c r="AR213" s="643"/>
      <c r="AS213" s="643"/>
      <c r="AT213" s="643"/>
      <c r="AU213" s="643"/>
      <c r="AV213" s="643"/>
      <c r="AW213" s="643"/>
      <c r="AX213" s="643"/>
      <c r="AY213" s="643"/>
      <c r="AZ213" s="643"/>
      <c r="BA213" s="643"/>
      <c r="BB213" s="643"/>
      <c r="BC213" s="644"/>
      <c r="BD213" s="484">
        <v>25000</v>
      </c>
      <c r="BE213" s="485"/>
      <c r="BF213" s="485"/>
      <c r="BG213" s="485"/>
      <c r="BH213" s="485"/>
      <c r="BI213" s="485"/>
      <c r="BJ213" s="485"/>
      <c r="BK213" s="485"/>
      <c r="BL213" s="485"/>
      <c r="BM213" s="485"/>
      <c r="BN213" s="485"/>
      <c r="BO213" s="485"/>
      <c r="BP213" s="485"/>
      <c r="BQ213" s="485"/>
      <c r="BR213" s="485"/>
      <c r="BS213" s="486"/>
      <c r="BT213" s="633">
        <v>5</v>
      </c>
      <c r="BU213" s="634"/>
      <c r="BV213" s="634"/>
      <c r="BW213" s="634"/>
      <c r="BX213" s="634"/>
      <c r="BY213" s="634"/>
      <c r="BZ213" s="634"/>
      <c r="CA213" s="634"/>
      <c r="CB213" s="634"/>
      <c r="CC213" s="634"/>
      <c r="CD213" s="634"/>
      <c r="CE213" s="634"/>
      <c r="CF213" s="634"/>
      <c r="CG213" s="634"/>
      <c r="CH213" s="634"/>
      <c r="CI213" s="635"/>
      <c r="CJ213" s="636">
        <f>BT213*BD213</f>
        <v>125000</v>
      </c>
      <c r="CK213" s="637"/>
      <c r="CL213" s="637"/>
      <c r="CM213" s="637"/>
      <c r="CN213" s="637"/>
      <c r="CO213" s="637"/>
      <c r="CP213" s="637"/>
      <c r="CQ213" s="637"/>
      <c r="CR213" s="637"/>
      <c r="CS213" s="637"/>
      <c r="CT213" s="637"/>
      <c r="CU213" s="637"/>
      <c r="CV213" s="637"/>
      <c r="CW213" s="637"/>
      <c r="CX213" s="637"/>
      <c r="CY213" s="637"/>
      <c r="CZ213" s="637"/>
      <c r="DA213" s="638"/>
    </row>
    <row r="214" spans="1:105" s="4" customFormat="1" ht="17.25" customHeight="1" x14ac:dyDescent="0.2">
      <c r="A214" s="619" t="s">
        <v>103</v>
      </c>
      <c r="B214" s="620"/>
      <c r="C214" s="620"/>
      <c r="D214" s="620"/>
      <c r="E214" s="620"/>
      <c r="F214" s="620"/>
      <c r="G214" s="621"/>
      <c r="H214" s="639" t="s">
        <v>724</v>
      </c>
      <c r="I214" s="640"/>
      <c r="J214" s="640"/>
      <c r="K214" s="640"/>
      <c r="L214" s="640"/>
      <c r="M214" s="640"/>
      <c r="N214" s="640"/>
      <c r="O214" s="640"/>
      <c r="P214" s="640"/>
      <c r="Q214" s="640"/>
      <c r="R214" s="640"/>
      <c r="S214" s="640"/>
      <c r="T214" s="640"/>
      <c r="U214" s="640"/>
      <c r="V214" s="640"/>
      <c r="W214" s="640"/>
      <c r="X214" s="640"/>
      <c r="Y214" s="640"/>
      <c r="Z214" s="640"/>
      <c r="AA214" s="640"/>
      <c r="AB214" s="640"/>
      <c r="AC214" s="640"/>
      <c r="AD214" s="640"/>
      <c r="AE214" s="640"/>
      <c r="AF214" s="640"/>
      <c r="AG214" s="640"/>
      <c r="AH214" s="640"/>
      <c r="AI214" s="640"/>
      <c r="AJ214" s="640"/>
      <c r="AK214" s="640"/>
      <c r="AL214" s="640"/>
      <c r="AM214" s="641"/>
      <c r="AN214" s="642" t="s">
        <v>725</v>
      </c>
      <c r="AO214" s="643"/>
      <c r="AP214" s="643"/>
      <c r="AQ214" s="643"/>
      <c r="AR214" s="643"/>
      <c r="AS214" s="643"/>
      <c r="AT214" s="643"/>
      <c r="AU214" s="643"/>
      <c r="AV214" s="643"/>
      <c r="AW214" s="643"/>
      <c r="AX214" s="643"/>
      <c r="AY214" s="643"/>
      <c r="AZ214" s="643"/>
      <c r="BA214" s="643"/>
      <c r="BB214" s="643"/>
      <c r="BC214" s="644"/>
      <c r="BD214" s="645">
        <v>13750</v>
      </c>
      <c r="BE214" s="646"/>
      <c r="BF214" s="646"/>
      <c r="BG214" s="646"/>
      <c r="BH214" s="646"/>
      <c r="BI214" s="646"/>
      <c r="BJ214" s="646"/>
      <c r="BK214" s="646"/>
      <c r="BL214" s="646"/>
      <c r="BM214" s="646"/>
      <c r="BN214" s="646"/>
      <c r="BO214" s="646"/>
      <c r="BP214" s="646"/>
      <c r="BQ214" s="646"/>
      <c r="BR214" s="646"/>
      <c r="BS214" s="647"/>
      <c r="BT214" s="633">
        <v>12</v>
      </c>
      <c r="BU214" s="634"/>
      <c r="BV214" s="634"/>
      <c r="BW214" s="634"/>
      <c r="BX214" s="634"/>
      <c r="BY214" s="634"/>
      <c r="BZ214" s="634"/>
      <c r="CA214" s="634"/>
      <c r="CB214" s="634"/>
      <c r="CC214" s="634"/>
      <c r="CD214" s="634"/>
      <c r="CE214" s="634"/>
      <c r="CF214" s="634"/>
      <c r="CG214" s="634"/>
      <c r="CH214" s="634"/>
      <c r="CI214" s="635"/>
      <c r="CJ214" s="636">
        <f t="shared" si="1"/>
        <v>165000</v>
      </c>
      <c r="CK214" s="637"/>
      <c r="CL214" s="637"/>
      <c r="CM214" s="637"/>
      <c r="CN214" s="637"/>
      <c r="CO214" s="637"/>
      <c r="CP214" s="637"/>
      <c r="CQ214" s="637"/>
      <c r="CR214" s="637"/>
      <c r="CS214" s="637"/>
      <c r="CT214" s="637"/>
      <c r="CU214" s="637"/>
      <c r="CV214" s="637"/>
      <c r="CW214" s="637"/>
      <c r="CX214" s="637"/>
      <c r="CY214" s="637"/>
      <c r="CZ214" s="637"/>
      <c r="DA214" s="638"/>
    </row>
    <row r="215" spans="1:105" s="4" customFormat="1" ht="29.25" customHeight="1" x14ac:dyDescent="0.2">
      <c r="A215" s="619" t="s">
        <v>104</v>
      </c>
      <c r="B215" s="620"/>
      <c r="C215" s="620"/>
      <c r="D215" s="620"/>
      <c r="E215" s="620"/>
      <c r="F215" s="620"/>
      <c r="G215" s="621"/>
      <c r="H215" s="639" t="s">
        <v>726</v>
      </c>
      <c r="I215" s="640"/>
      <c r="J215" s="640"/>
      <c r="K215" s="640"/>
      <c r="L215" s="640"/>
      <c r="M215" s="640"/>
      <c r="N215" s="640"/>
      <c r="O215" s="640"/>
      <c r="P215" s="640"/>
      <c r="Q215" s="640"/>
      <c r="R215" s="640"/>
      <c r="S215" s="640"/>
      <c r="T215" s="640"/>
      <c r="U215" s="640"/>
      <c r="V215" s="640"/>
      <c r="W215" s="640"/>
      <c r="X215" s="640"/>
      <c r="Y215" s="640"/>
      <c r="Z215" s="640"/>
      <c r="AA215" s="640"/>
      <c r="AB215" s="640"/>
      <c r="AC215" s="640"/>
      <c r="AD215" s="640"/>
      <c r="AE215" s="640"/>
      <c r="AF215" s="640"/>
      <c r="AG215" s="640"/>
      <c r="AH215" s="640"/>
      <c r="AI215" s="640"/>
      <c r="AJ215" s="640"/>
      <c r="AK215" s="640"/>
      <c r="AL215" s="640"/>
      <c r="AM215" s="641"/>
      <c r="AN215" s="642" t="s">
        <v>717</v>
      </c>
      <c r="AO215" s="643"/>
      <c r="AP215" s="643"/>
      <c r="AQ215" s="643"/>
      <c r="AR215" s="643"/>
      <c r="AS215" s="643"/>
      <c r="AT215" s="643"/>
      <c r="AU215" s="643"/>
      <c r="AV215" s="643"/>
      <c r="AW215" s="643"/>
      <c r="AX215" s="643"/>
      <c r="AY215" s="643"/>
      <c r="AZ215" s="643"/>
      <c r="BA215" s="643"/>
      <c r="BB215" s="643"/>
      <c r="BC215" s="644"/>
      <c r="BD215" s="484">
        <v>44833</v>
      </c>
      <c r="BE215" s="485"/>
      <c r="BF215" s="485"/>
      <c r="BG215" s="485"/>
      <c r="BH215" s="485"/>
      <c r="BI215" s="485"/>
      <c r="BJ215" s="485"/>
      <c r="BK215" s="485"/>
      <c r="BL215" s="485"/>
      <c r="BM215" s="485"/>
      <c r="BN215" s="485"/>
      <c r="BO215" s="485"/>
      <c r="BP215" s="485"/>
      <c r="BQ215" s="485"/>
      <c r="BR215" s="485"/>
      <c r="BS215" s="486"/>
      <c r="BT215" s="484">
        <v>12</v>
      </c>
      <c r="BU215" s="485"/>
      <c r="BV215" s="485"/>
      <c r="BW215" s="485"/>
      <c r="BX215" s="485"/>
      <c r="BY215" s="485"/>
      <c r="BZ215" s="485"/>
      <c r="CA215" s="485"/>
      <c r="CB215" s="485"/>
      <c r="CC215" s="485"/>
      <c r="CD215" s="485"/>
      <c r="CE215" s="485"/>
      <c r="CF215" s="485"/>
      <c r="CG215" s="485"/>
      <c r="CH215" s="485"/>
      <c r="CI215" s="486"/>
      <c r="CJ215" s="636">
        <f>BD215*BT215+4</f>
        <v>538000</v>
      </c>
      <c r="CK215" s="637"/>
      <c r="CL215" s="637"/>
      <c r="CM215" s="637"/>
      <c r="CN215" s="637"/>
      <c r="CO215" s="637"/>
      <c r="CP215" s="637"/>
      <c r="CQ215" s="637"/>
      <c r="CR215" s="637"/>
      <c r="CS215" s="637"/>
      <c r="CT215" s="637"/>
      <c r="CU215" s="637"/>
      <c r="CV215" s="637"/>
      <c r="CW215" s="637"/>
      <c r="CX215" s="637"/>
      <c r="CY215" s="637"/>
      <c r="CZ215" s="637"/>
      <c r="DA215" s="638"/>
    </row>
    <row r="216" spans="1:105" s="4" customFormat="1" ht="28.5" customHeight="1" x14ac:dyDescent="0.2">
      <c r="A216" s="619" t="s">
        <v>710</v>
      </c>
      <c r="B216" s="620"/>
      <c r="C216" s="620"/>
      <c r="D216" s="620"/>
      <c r="E216" s="620"/>
      <c r="F216" s="620"/>
      <c r="G216" s="621"/>
      <c r="H216" s="639" t="s">
        <v>727</v>
      </c>
      <c r="I216" s="640"/>
      <c r="J216" s="640"/>
      <c r="K216" s="640"/>
      <c r="L216" s="640"/>
      <c r="M216" s="640"/>
      <c r="N216" s="640"/>
      <c r="O216" s="640"/>
      <c r="P216" s="640"/>
      <c r="Q216" s="640"/>
      <c r="R216" s="640"/>
      <c r="S216" s="640"/>
      <c r="T216" s="640"/>
      <c r="U216" s="640"/>
      <c r="V216" s="640"/>
      <c r="W216" s="640"/>
      <c r="X216" s="640"/>
      <c r="Y216" s="640"/>
      <c r="Z216" s="640"/>
      <c r="AA216" s="640"/>
      <c r="AB216" s="640"/>
      <c r="AC216" s="640"/>
      <c r="AD216" s="640"/>
      <c r="AE216" s="640"/>
      <c r="AF216" s="640"/>
      <c r="AG216" s="640"/>
      <c r="AH216" s="640"/>
      <c r="AI216" s="640"/>
      <c r="AJ216" s="640"/>
      <c r="AK216" s="640"/>
      <c r="AL216" s="640"/>
      <c r="AM216" s="641"/>
      <c r="AN216" s="642" t="s">
        <v>717</v>
      </c>
      <c r="AO216" s="643"/>
      <c r="AP216" s="643"/>
      <c r="AQ216" s="643"/>
      <c r="AR216" s="643"/>
      <c r="AS216" s="643"/>
      <c r="AT216" s="643"/>
      <c r="AU216" s="643"/>
      <c r="AV216" s="643"/>
      <c r="AW216" s="643"/>
      <c r="AX216" s="643"/>
      <c r="AY216" s="643"/>
      <c r="AZ216" s="643"/>
      <c r="BA216" s="643"/>
      <c r="BB216" s="643"/>
      <c r="BC216" s="644"/>
      <c r="BD216" s="484">
        <v>20000</v>
      </c>
      <c r="BE216" s="485"/>
      <c r="BF216" s="485"/>
      <c r="BG216" s="485"/>
      <c r="BH216" s="485"/>
      <c r="BI216" s="485"/>
      <c r="BJ216" s="485"/>
      <c r="BK216" s="485"/>
      <c r="BL216" s="485"/>
      <c r="BM216" s="485"/>
      <c r="BN216" s="485"/>
      <c r="BO216" s="485"/>
      <c r="BP216" s="485"/>
      <c r="BQ216" s="485"/>
      <c r="BR216" s="485"/>
      <c r="BS216" s="486"/>
      <c r="BT216" s="484">
        <v>5</v>
      </c>
      <c r="BU216" s="485"/>
      <c r="BV216" s="485"/>
      <c r="BW216" s="485"/>
      <c r="BX216" s="485"/>
      <c r="BY216" s="485"/>
      <c r="BZ216" s="485"/>
      <c r="CA216" s="485"/>
      <c r="CB216" s="485"/>
      <c r="CC216" s="485"/>
      <c r="CD216" s="485"/>
      <c r="CE216" s="485"/>
      <c r="CF216" s="485"/>
      <c r="CG216" s="485"/>
      <c r="CH216" s="485"/>
      <c r="CI216" s="486"/>
      <c r="CJ216" s="636">
        <f>BT216*BD216</f>
        <v>100000</v>
      </c>
      <c r="CK216" s="637"/>
      <c r="CL216" s="637"/>
      <c r="CM216" s="637"/>
      <c r="CN216" s="637"/>
      <c r="CO216" s="637"/>
      <c r="CP216" s="637"/>
      <c r="CQ216" s="637"/>
      <c r="CR216" s="637"/>
      <c r="CS216" s="637"/>
      <c r="CT216" s="637"/>
      <c r="CU216" s="637"/>
      <c r="CV216" s="637"/>
      <c r="CW216" s="637"/>
      <c r="CX216" s="637"/>
      <c r="CY216" s="637"/>
      <c r="CZ216" s="637"/>
      <c r="DA216" s="638"/>
    </row>
    <row r="217" spans="1:105" s="4" customFormat="1" ht="25.5" customHeight="1" x14ac:dyDescent="0.2">
      <c r="A217" s="619" t="s">
        <v>711</v>
      </c>
      <c r="B217" s="620"/>
      <c r="C217" s="620"/>
      <c r="D217" s="620"/>
      <c r="E217" s="620"/>
      <c r="F217" s="620"/>
      <c r="G217" s="621"/>
      <c r="H217" s="639" t="s">
        <v>728</v>
      </c>
      <c r="I217" s="640"/>
      <c r="J217" s="640"/>
      <c r="K217" s="640"/>
      <c r="L217" s="640"/>
      <c r="M217" s="640"/>
      <c r="N217" s="640"/>
      <c r="O217" s="640"/>
      <c r="P217" s="640"/>
      <c r="Q217" s="640"/>
      <c r="R217" s="640"/>
      <c r="S217" s="640"/>
      <c r="T217" s="640"/>
      <c r="U217" s="640"/>
      <c r="V217" s="640"/>
      <c r="W217" s="640"/>
      <c r="X217" s="640"/>
      <c r="Y217" s="640"/>
      <c r="Z217" s="640"/>
      <c r="AA217" s="640"/>
      <c r="AB217" s="640"/>
      <c r="AC217" s="640"/>
      <c r="AD217" s="640"/>
      <c r="AE217" s="640"/>
      <c r="AF217" s="640"/>
      <c r="AG217" s="640"/>
      <c r="AH217" s="640"/>
      <c r="AI217" s="640"/>
      <c r="AJ217" s="640"/>
      <c r="AK217" s="640"/>
      <c r="AL217" s="640"/>
      <c r="AM217" s="640"/>
      <c r="AN217" s="642" t="s">
        <v>715</v>
      </c>
      <c r="AO217" s="643"/>
      <c r="AP217" s="643"/>
      <c r="AQ217" s="643"/>
      <c r="AR217" s="643"/>
      <c r="AS217" s="643"/>
      <c r="AT217" s="643"/>
      <c r="AU217" s="643"/>
      <c r="AV217" s="643"/>
      <c r="AW217" s="643"/>
      <c r="AX217" s="643"/>
      <c r="AY217" s="643"/>
      <c r="AZ217" s="643"/>
      <c r="BA217" s="643"/>
      <c r="BB217" s="643"/>
      <c r="BC217" s="644"/>
      <c r="BD217" s="484">
        <v>5400</v>
      </c>
      <c r="BE217" s="485"/>
      <c r="BF217" s="485"/>
      <c r="BG217" s="485"/>
      <c r="BH217" s="485"/>
      <c r="BI217" s="485"/>
      <c r="BJ217" s="485"/>
      <c r="BK217" s="485"/>
      <c r="BL217" s="485"/>
      <c r="BM217" s="485"/>
      <c r="BN217" s="485"/>
      <c r="BO217" s="485"/>
      <c r="BP217" s="485"/>
      <c r="BQ217" s="485"/>
      <c r="BR217" s="485"/>
      <c r="BS217" s="486"/>
      <c r="BT217" s="484">
        <v>12</v>
      </c>
      <c r="BU217" s="485"/>
      <c r="BV217" s="485"/>
      <c r="BW217" s="485"/>
      <c r="BX217" s="485"/>
      <c r="BY217" s="485"/>
      <c r="BZ217" s="485"/>
      <c r="CA217" s="485"/>
      <c r="CB217" s="485"/>
      <c r="CC217" s="485"/>
      <c r="CD217" s="485"/>
      <c r="CE217" s="485"/>
      <c r="CF217" s="485"/>
      <c r="CG217" s="485"/>
      <c r="CH217" s="485"/>
      <c r="CI217" s="486"/>
      <c r="CJ217" s="636">
        <f>BT217*BD217</f>
        <v>64800</v>
      </c>
      <c r="CK217" s="637"/>
      <c r="CL217" s="637"/>
      <c r="CM217" s="637"/>
      <c r="CN217" s="637"/>
      <c r="CO217" s="637"/>
      <c r="CP217" s="637"/>
      <c r="CQ217" s="637"/>
      <c r="CR217" s="637"/>
      <c r="CS217" s="637"/>
      <c r="CT217" s="637"/>
      <c r="CU217" s="637"/>
      <c r="CV217" s="637"/>
      <c r="CW217" s="637"/>
      <c r="CX217" s="637"/>
      <c r="CY217" s="637"/>
      <c r="CZ217" s="637"/>
      <c r="DA217" s="638"/>
    </row>
    <row r="218" spans="1:105" s="282" customFormat="1" ht="23.25" customHeight="1" x14ac:dyDescent="0.2">
      <c r="A218" s="619" t="s">
        <v>781</v>
      </c>
      <c r="B218" s="620"/>
      <c r="C218" s="620"/>
      <c r="D218" s="620"/>
      <c r="E218" s="620"/>
      <c r="F218" s="620"/>
      <c r="G218" s="621"/>
      <c r="H218" s="639" t="s">
        <v>793</v>
      </c>
      <c r="I218" s="640"/>
      <c r="J218" s="640"/>
      <c r="K218" s="640"/>
      <c r="L218" s="640"/>
      <c r="M218" s="640"/>
      <c r="N218" s="640"/>
      <c r="O218" s="640"/>
      <c r="P218" s="640"/>
      <c r="Q218" s="640"/>
      <c r="R218" s="640"/>
      <c r="S218" s="640"/>
      <c r="T218" s="640"/>
      <c r="U218" s="640"/>
      <c r="V218" s="640"/>
      <c r="W218" s="640"/>
      <c r="X218" s="640"/>
      <c r="Y218" s="640"/>
      <c r="Z218" s="640"/>
      <c r="AA218" s="640"/>
      <c r="AB218" s="640"/>
      <c r="AC218" s="640"/>
      <c r="AD218" s="640"/>
      <c r="AE218" s="640"/>
      <c r="AF218" s="640"/>
      <c r="AG218" s="640"/>
      <c r="AH218" s="640"/>
      <c r="AI218" s="640"/>
      <c r="AJ218" s="640"/>
      <c r="AK218" s="640"/>
      <c r="AL218" s="640"/>
      <c r="AM218" s="640"/>
      <c r="AN218" s="642" t="s">
        <v>794</v>
      </c>
      <c r="AO218" s="643"/>
      <c r="AP218" s="643"/>
      <c r="AQ218" s="643"/>
      <c r="AR218" s="643"/>
      <c r="AS218" s="643"/>
      <c r="AT218" s="643"/>
      <c r="AU218" s="643"/>
      <c r="AV218" s="643"/>
      <c r="AW218" s="643"/>
      <c r="AX218" s="643"/>
      <c r="AY218" s="643"/>
      <c r="AZ218" s="643"/>
      <c r="BA218" s="643"/>
      <c r="BB218" s="643"/>
      <c r="BC218" s="644"/>
      <c r="BD218" s="484">
        <v>50000</v>
      </c>
      <c r="BE218" s="485"/>
      <c r="BF218" s="485"/>
      <c r="BG218" s="485"/>
      <c r="BH218" s="485"/>
      <c r="BI218" s="485"/>
      <c r="BJ218" s="485"/>
      <c r="BK218" s="485"/>
      <c r="BL218" s="485"/>
      <c r="BM218" s="485"/>
      <c r="BN218" s="485"/>
      <c r="BO218" s="485"/>
      <c r="BP218" s="485"/>
      <c r="BQ218" s="485"/>
      <c r="BR218" s="485"/>
      <c r="BS218" s="486"/>
      <c r="BT218" s="484">
        <v>1</v>
      </c>
      <c r="BU218" s="485"/>
      <c r="BV218" s="485"/>
      <c r="BW218" s="485"/>
      <c r="BX218" s="485"/>
      <c r="BY218" s="485"/>
      <c r="BZ218" s="485"/>
      <c r="CA218" s="485"/>
      <c r="CB218" s="485"/>
      <c r="CC218" s="485"/>
      <c r="CD218" s="485"/>
      <c r="CE218" s="485"/>
      <c r="CF218" s="485"/>
      <c r="CG218" s="485"/>
      <c r="CH218" s="485"/>
      <c r="CI218" s="486"/>
      <c r="CJ218" s="636">
        <f>BT218*BD218</f>
        <v>50000</v>
      </c>
      <c r="CK218" s="637"/>
      <c r="CL218" s="637"/>
      <c r="CM218" s="637"/>
      <c r="CN218" s="637"/>
      <c r="CO218" s="637"/>
      <c r="CP218" s="637"/>
      <c r="CQ218" s="637"/>
      <c r="CR218" s="637"/>
      <c r="CS218" s="637"/>
      <c r="CT218" s="637"/>
      <c r="CU218" s="637"/>
      <c r="CV218" s="637"/>
      <c r="CW218" s="637"/>
      <c r="CX218" s="637"/>
      <c r="CY218" s="637"/>
      <c r="CZ218" s="637"/>
      <c r="DA218" s="638"/>
    </row>
    <row r="219" spans="1:105" s="4" customFormat="1" ht="13.5" customHeight="1" x14ac:dyDescent="0.2">
      <c r="A219" s="411"/>
      <c r="B219" s="411"/>
      <c r="C219" s="411"/>
      <c r="D219" s="411"/>
      <c r="E219" s="411"/>
      <c r="F219" s="411"/>
      <c r="G219" s="411"/>
      <c r="H219" s="667" t="s">
        <v>7</v>
      </c>
      <c r="I219" s="667"/>
      <c r="J219" s="667"/>
      <c r="K219" s="667"/>
      <c r="L219" s="667"/>
      <c r="M219" s="667"/>
      <c r="N219" s="667"/>
      <c r="O219" s="667"/>
      <c r="P219" s="667"/>
      <c r="Q219" s="667"/>
      <c r="R219" s="667"/>
      <c r="S219" s="667"/>
      <c r="T219" s="667"/>
      <c r="U219" s="667"/>
      <c r="V219" s="667"/>
      <c r="W219" s="667"/>
      <c r="X219" s="667"/>
      <c r="Y219" s="667"/>
      <c r="Z219" s="667"/>
      <c r="AA219" s="667"/>
      <c r="AB219" s="667"/>
      <c r="AC219" s="667"/>
      <c r="AD219" s="667"/>
      <c r="AE219" s="667"/>
      <c r="AF219" s="667"/>
      <c r="AG219" s="667"/>
      <c r="AH219" s="667"/>
      <c r="AI219" s="667"/>
      <c r="AJ219" s="667"/>
      <c r="AK219" s="667"/>
      <c r="AL219" s="667"/>
      <c r="AM219" s="667"/>
      <c r="AN219" s="452" t="s">
        <v>8</v>
      </c>
      <c r="AO219" s="452"/>
      <c r="AP219" s="452"/>
      <c r="AQ219" s="452"/>
      <c r="AR219" s="452"/>
      <c r="AS219" s="452"/>
      <c r="AT219" s="452"/>
      <c r="AU219" s="452"/>
      <c r="AV219" s="452"/>
      <c r="AW219" s="452"/>
      <c r="AX219" s="452"/>
      <c r="AY219" s="452"/>
      <c r="AZ219" s="452"/>
      <c r="BA219" s="452"/>
      <c r="BB219" s="452"/>
      <c r="BC219" s="452"/>
      <c r="BD219" s="452" t="s">
        <v>8</v>
      </c>
      <c r="BE219" s="452"/>
      <c r="BF219" s="452"/>
      <c r="BG219" s="452"/>
      <c r="BH219" s="452"/>
      <c r="BI219" s="452"/>
      <c r="BJ219" s="452"/>
      <c r="BK219" s="452"/>
      <c r="BL219" s="452"/>
      <c r="BM219" s="452"/>
      <c r="BN219" s="452"/>
      <c r="BO219" s="452"/>
      <c r="BP219" s="452"/>
      <c r="BQ219" s="452"/>
      <c r="BR219" s="452"/>
      <c r="BS219" s="452"/>
      <c r="BT219" s="452" t="s">
        <v>8</v>
      </c>
      <c r="BU219" s="452"/>
      <c r="BV219" s="452"/>
      <c r="BW219" s="452"/>
      <c r="BX219" s="452"/>
      <c r="BY219" s="452"/>
      <c r="BZ219" s="452"/>
      <c r="CA219" s="452"/>
      <c r="CB219" s="452"/>
      <c r="CC219" s="452"/>
      <c r="CD219" s="452"/>
      <c r="CE219" s="452"/>
      <c r="CF219" s="452"/>
      <c r="CG219" s="452"/>
      <c r="CH219" s="452"/>
      <c r="CI219" s="452"/>
      <c r="CJ219" s="589">
        <f>SUM(CJ207:DA218)</f>
        <v>1643056.8</v>
      </c>
      <c r="CK219" s="589"/>
      <c r="CL219" s="589"/>
      <c r="CM219" s="589"/>
      <c r="CN219" s="589"/>
      <c r="CO219" s="589"/>
      <c r="CP219" s="589"/>
      <c r="CQ219" s="589"/>
      <c r="CR219" s="589"/>
      <c r="CS219" s="589"/>
      <c r="CT219" s="589"/>
      <c r="CU219" s="589"/>
      <c r="CV219" s="589"/>
      <c r="CW219" s="589"/>
      <c r="CX219" s="589"/>
      <c r="CY219" s="589"/>
      <c r="CZ219" s="589"/>
      <c r="DA219" s="589"/>
    </row>
    <row r="220" spans="1:105" s="4" customFormat="1" ht="8.25" customHeight="1" x14ac:dyDescent="0.25">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c r="AU220" s="2"/>
      <c r="AV220" s="2"/>
      <c r="AW220" s="2"/>
      <c r="AX220" s="2"/>
      <c r="AY220" s="2"/>
      <c r="AZ220" s="2"/>
      <c r="BA220" s="2"/>
      <c r="BB220" s="2"/>
      <c r="BC220" s="2"/>
      <c r="BD220" s="2"/>
      <c r="BE220" s="2"/>
      <c r="BF220" s="2"/>
      <c r="BG220" s="2"/>
      <c r="BH220" s="2"/>
      <c r="BI220" s="2"/>
      <c r="BJ220" s="2"/>
      <c r="BK220" s="2"/>
      <c r="BL220" s="2"/>
      <c r="BM220" s="2"/>
      <c r="BN220" s="2"/>
      <c r="BO220" s="2"/>
      <c r="BP220" s="2"/>
      <c r="BQ220" s="2"/>
      <c r="BR220" s="2"/>
      <c r="BS220" s="2"/>
      <c r="BT220" s="2"/>
      <c r="BU220" s="2"/>
      <c r="BV220" s="2"/>
      <c r="BW220" s="2"/>
      <c r="BX220" s="2"/>
      <c r="BY220" s="2"/>
      <c r="BZ220" s="2"/>
      <c r="CA220" s="2"/>
      <c r="CB220" s="2"/>
      <c r="CC220" s="2"/>
      <c r="CD220" s="2"/>
      <c r="CE220" s="2"/>
      <c r="CF220" s="2"/>
      <c r="CG220" s="2"/>
      <c r="CH220" s="2"/>
      <c r="CI220" s="2"/>
      <c r="CJ220" s="2"/>
      <c r="CK220" s="2"/>
      <c r="CL220" s="2"/>
      <c r="CM220" s="2"/>
      <c r="CN220" s="2"/>
      <c r="CO220" s="2"/>
      <c r="CP220" s="2"/>
      <c r="CQ220" s="2"/>
      <c r="CR220" s="2"/>
      <c r="CS220" s="2"/>
      <c r="CT220" s="2"/>
      <c r="CU220" s="2"/>
      <c r="CV220" s="2"/>
      <c r="CW220" s="2"/>
      <c r="CX220" s="2"/>
      <c r="CY220" s="2"/>
      <c r="CZ220" s="2"/>
      <c r="DA220" s="2"/>
    </row>
    <row r="221" spans="1:105" s="4" customFormat="1" ht="15" customHeight="1" x14ac:dyDescent="0.2">
      <c r="A221" s="465" t="s">
        <v>156</v>
      </c>
      <c r="B221" s="465"/>
      <c r="C221" s="465"/>
      <c r="D221" s="465"/>
      <c r="E221" s="465"/>
      <c r="F221" s="465"/>
      <c r="G221" s="465"/>
      <c r="H221" s="465"/>
      <c r="I221" s="465"/>
      <c r="J221" s="465"/>
      <c r="K221" s="465"/>
      <c r="L221" s="465"/>
      <c r="M221" s="465"/>
      <c r="N221" s="465"/>
      <c r="O221" s="465"/>
      <c r="P221" s="465"/>
      <c r="Q221" s="465"/>
      <c r="R221" s="465"/>
      <c r="S221" s="465"/>
      <c r="T221" s="465"/>
      <c r="U221" s="465"/>
      <c r="V221" s="465"/>
      <c r="W221" s="465"/>
      <c r="X221" s="465"/>
      <c r="Y221" s="465"/>
      <c r="Z221" s="465"/>
      <c r="AA221" s="465"/>
      <c r="AB221" s="465"/>
      <c r="AC221" s="465"/>
      <c r="AD221" s="465"/>
      <c r="AE221" s="465"/>
      <c r="AF221" s="465"/>
      <c r="AG221" s="465"/>
      <c r="AH221" s="465"/>
      <c r="AI221" s="465"/>
      <c r="AJ221" s="465"/>
      <c r="AK221" s="465"/>
      <c r="AL221" s="465"/>
      <c r="AM221" s="465"/>
      <c r="AN221" s="465"/>
      <c r="AO221" s="465"/>
      <c r="AP221" s="465"/>
      <c r="AQ221" s="465"/>
      <c r="AR221" s="465"/>
      <c r="AS221" s="465"/>
      <c r="AT221" s="465"/>
      <c r="AU221" s="465"/>
      <c r="AV221" s="465"/>
      <c r="AW221" s="465"/>
      <c r="AX221" s="465"/>
      <c r="AY221" s="465"/>
      <c r="AZ221" s="465"/>
      <c r="BA221" s="465"/>
      <c r="BB221" s="465"/>
      <c r="BC221" s="465"/>
      <c r="BD221" s="465"/>
      <c r="BE221" s="465"/>
      <c r="BF221" s="465"/>
      <c r="BG221" s="465"/>
      <c r="BH221" s="465"/>
      <c r="BI221" s="465"/>
      <c r="BJ221" s="465"/>
      <c r="BK221" s="465"/>
      <c r="BL221" s="465"/>
      <c r="BM221" s="465"/>
      <c r="BN221" s="465"/>
      <c r="BO221" s="465"/>
      <c r="BP221" s="465"/>
      <c r="BQ221" s="465"/>
      <c r="BR221" s="465"/>
      <c r="BS221" s="465"/>
      <c r="BT221" s="465"/>
      <c r="BU221" s="465"/>
      <c r="BV221" s="465"/>
      <c r="BW221" s="465"/>
      <c r="BX221" s="465"/>
      <c r="BY221" s="465"/>
      <c r="BZ221" s="465"/>
      <c r="CA221" s="465"/>
      <c r="CB221" s="465"/>
      <c r="CC221" s="465"/>
      <c r="CD221" s="465"/>
      <c r="CE221" s="465"/>
      <c r="CF221" s="465"/>
      <c r="CG221" s="465"/>
      <c r="CH221" s="465"/>
      <c r="CI221" s="465"/>
      <c r="CJ221" s="465"/>
      <c r="CK221" s="465"/>
      <c r="CL221" s="465"/>
      <c r="CM221" s="465"/>
      <c r="CN221" s="465"/>
      <c r="CO221" s="465"/>
      <c r="CP221" s="465"/>
      <c r="CQ221" s="465"/>
      <c r="CR221" s="465"/>
      <c r="CS221" s="465"/>
      <c r="CT221" s="465"/>
      <c r="CU221" s="465"/>
      <c r="CV221" s="465"/>
      <c r="CW221" s="465"/>
      <c r="CX221" s="465"/>
      <c r="CY221" s="465"/>
      <c r="CZ221" s="465"/>
      <c r="DA221" s="465"/>
    </row>
    <row r="222" spans="1:105" s="4" customFormat="1" ht="10.5" customHeight="1" x14ac:dyDescent="0.25">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c r="AW222" s="2"/>
      <c r="AX222" s="2"/>
      <c r="AY222" s="2"/>
      <c r="AZ222" s="2"/>
      <c r="BA222" s="2"/>
      <c r="BB222" s="2"/>
      <c r="BC222" s="2"/>
      <c r="BD222" s="2"/>
      <c r="BE222" s="2"/>
      <c r="BF222" s="2"/>
      <c r="BG222" s="2"/>
      <c r="BH222" s="2"/>
      <c r="BI222" s="2"/>
      <c r="BJ222" s="2"/>
      <c r="BK222" s="2"/>
      <c r="BL222" s="2"/>
      <c r="BM222" s="2"/>
      <c r="BN222" s="2"/>
      <c r="BO222" s="2"/>
      <c r="BP222" s="2"/>
      <c r="BQ222" s="2"/>
      <c r="BR222" s="2"/>
      <c r="BS222" s="2"/>
      <c r="BT222" s="2"/>
      <c r="BU222" s="2"/>
      <c r="BV222" s="2"/>
      <c r="BW222" s="2"/>
      <c r="BX222" s="2"/>
      <c r="BY222" s="2"/>
      <c r="BZ222" s="2"/>
      <c r="CA222" s="2"/>
      <c r="CB222" s="2"/>
      <c r="CC222" s="2"/>
      <c r="CD222" s="2"/>
      <c r="CE222" s="2"/>
      <c r="CF222" s="2"/>
      <c r="CG222" s="2"/>
      <c r="CH222" s="2"/>
      <c r="CI222" s="2"/>
      <c r="CJ222" s="2"/>
      <c r="CK222" s="2"/>
      <c r="CL222" s="2"/>
      <c r="CM222" s="2"/>
      <c r="CN222" s="2"/>
      <c r="CO222" s="2"/>
      <c r="CP222" s="2"/>
      <c r="CQ222" s="2"/>
      <c r="CR222" s="2"/>
      <c r="CS222" s="2"/>
      <c r="CT222" s="2"/>
      <c r="CU222" s="2"/>
      <c r="CV222" s="2"/>
      <c r="CW222" s="2"/>
      <c r="CX222" s="2"/>
      <c r="CY222" s="2"/>
      <c r="CZ222" s="2"/>
      <c r="DA222" s="2"/>
    </row>
    <row r="223" spans="1:105" s="4" customFormat="1" ht="24.75" customHeight="1" x14ac:dyDescent="0.2">
      <c r="A223" s="466" t="s">
        <v>0</v>
      </c>
      <c r="B223" s="467"/>
      <c r="C223" s="467"/>
      <c r="D223" s="467"/>
      <c r="E223" s="467"/>
      <c r="F223" s="467"/>
      <c r="G223" s="468"/>
      <c r="H223" s="466" t="s">
        <v>14</v>
      </c>
      <c r="I223" s="467"/>
      <c r="J223" s="467"/>
      <c r="K223" s="467"/>
      <c r="L223" s="467"/>
      <c r="M223" s="467"/>
      <c r="N223" s="467"/>
      <c r="O223" s="467"/>
      <c r="P223" s="467"/>
      <c r="Q223" s="467"/>
      <c r="R223" s="467"/>
      <c r="S223" s="467"/>
      <c r="T223" s="467"/>
      <c r="U223" s="467"/>
      <c r="V223" s="467"/>
      <c r="W223" s="467"/>
      <c r="X223" s="467"/>
      <c r="Y223" s="467"/>
      <c r="Z223" s="467"/>
      <c r="AA223" s="467"/>
      <c r="AB223" s="467"/>
      <c r="AC223" s="467"/>
      <c r="AD223" s="467"/>
      <c r="AE223" s="467"/>
      <c r="AF223" s="467"/>
      <c r="AG223" s="467"/>
      <c r="AH223" s="467"/>
      <c r="AI223" s="467"/>
      <c r="AJ223" s="467"/>
      <c r="AK223" s="467"/>
      <c r="AL223" s="467"/>
      <c r="AM223" s="467"/>
      <c r="AN223" s="467"/>
      <c r="AO223" s="467"/>
      <c r="AP223" s="467"/>
      <c r="AQ223" s="467"/>
      <c r="AR223" s="467"/>
      <c r="AS223" s="467"/>
      <c r="AT223" s="467"/>
      <c r="AU223" s="467"/>
      <c r="AV223" s="467"/>
      <c r="AW223" s="467"/>
      <c r="AX223" s="467"/>
      <c r="AY223" s="467"/>
      <c r="AZ223" s="467"/>
      <c r="BA223" s="467"/>
      <c r="BB223" s="467"/>
      <c r="BC223" s="467"/>
      <c r="BD223" s="467"/>
      <c r="BE223" s="467"/>
      <c r="BF223" s="467"/>
      <c r="BG223" s="467"/>
      <c r="BH223" s="467"/>
      <c r="BI223" s="467"/>
      <c r="BJ223" s="467"/>
      <c r="BK223" s="467"/>
      <c r="BL223" s="467"/>
      <c r="BM223" s="467"/>
      <c r="BN223" s="467"/>
      <c r="BO223" s="467"/>
      <c r="BP223" s="467"/>
      <c r="BQ223" s="467"/>
      <c r="BR223" s="467"/>
      <c r="BS223" s="468"/>
      <c r="BT223" s="466" t="s">
        <v>79</v>
      </c>
      <c r="BU223" s="467"/>
      <c r="BV223" s="467"/>
      <c r="BW223" s="467"/>
      <c r="BX223" s="467"/>
      <c r="BY223" s="467"/>
      <c r="BZ223" s="467"/>
      <c r="CA223" s="467"/>
      <c r="CB223" s="467"/>
      <c r="CC223" s="467"/>
      <c r="CD223" s="467"/>
      <c r="CE223" s="467"/>
      <c r="CF223" s="467"/>
      <c r="CG223" s="467"/>
      <c r="CH223" s="467"/>
      <c r="CI223" s="468"/>
      <c r="CJ223" s="469" t="s">
        <v>80</v>
      </c>
      <c r="CK223" s="470"/>
      <c r="CL223" s="470"/>
      <c r="CM223" s="470"/>
      <c r="CN223" s="470"/>
      <c r="CO223" s="470"/>
      <c r="CP223" s="470"/>
      <c r="CQ223" s="470"/>
      <c r="CR223" s="470"/>
      <c r="CS223" s="470"/>
      <c r="CT223" s="470"/>
      <c r="CU223" s="470"/>
      <c r="CV223" s="470"/>
      <c r="CW223" s="470"/>
      <c r="CX223" s="470"/>
      <c r="CY223" s="470"/>
      <c r="CZ223" s="470"/>
      <c r="DA223" s="471"/>
    </row>
    <row r="224" spans="1:105" s="5" customFormat="1" ht="12.75" customHeight="1" x14ac:dyDescent="0.2">
      <c r="A224" s="472">
        <v>1</v>
      </c>
      <c r="B224" s="472"/>
      <c r="C224" s="472"/>
      <c r="D224" s="472"/>
      <c r="E224" s="472"/>
      <c r="F224" s="472"/>
      <c r="G224" s="472"/>
      <c r="H224" s="472">
        <v>2</v>
      </c>
      <c r="I224" s="472"/>
      <c r="J224" s="472"/>
      <c r="K224" s="472"/>
      <c r="L224" s="472"/>
      <c r="M224" s="472"/>
      <c r="N224" s="472"/>
      <c r="O224" s="472"/>
      <c r="P224" s="472"/>
      <c r="Q224" s="472"/>
      <c r="R224" s="472"/>
      <c r="S224" s="472"/>
      <c r="T224" s="472"/>
      <c r="U224" s="472"/>
      <c r="V224" s="472"/>
      <c r="W224" s="472"/>
      <c r="X224" s="472"/>
      <c r="Y224" s="472"/>
      <c r="Z224" s="472"/>
      <c r="AA224" s="472"/>
      <c r="AB224" s="472"/>
      <c r="AC224" s="472"/>
      <c r="AD224" s="472"/>
      <c r="AE224" s="472"/>
      <c r="AF224" s="472"/>
      <c r="AG224" s="472"/>
      <c r="AH224" s="472"/>
      <c r="AI224" s="472"/>
      <c r="AJ224" s="472"/>
      <c r="AK224" s="472"/>
      <c r="AL224" s="472"/>
      <c r="AM224" s="472"/>
      <c r="AN224" s="472"/>
      <c r="AO224" s="472"/>
      <c r="AP224" s="472"/>
      <c r="AQ224" s="472"/>
      <c r="AR224" s="472"/>
      <c r="AS224" s="472"/>
      <c r="AT224" s="472"/>
      <c r="AU224" s="472"/>
      <c r="AV224" s="472"/>
      <c r="AW224" s="472"/>
      <c r="AX224" s="472"/>
      <c r="AY224" s="472"/>
      <c r="AZ224" s="472"/>
      <c r="BA224" s="472"/>
      <c r="BB224" s="472"/>
      <c r="BC224" s="472"/>
      <c r="BD224" s="472"/>
      <c r="BE224" s="472"/>
      <c r="BF224" s="472"/>
      <c r="BG224" s="472"/>
      <c r="BH224" s="472"/>
      <c r="BI224" s="472"/>
      <c r="BJ224" s="472"/>
      <c r="BK224" s="472"/>
      <c r="BL224" s="472"/>
      <c r="BM224" s="472"/>
      <c r="BN224" s="472"/>
      <c r="BO224" s="472"/>
      <c r="BP224" s="472"/>
      <c r="BQ224" s="472"/>
      <c r="BR224" s="472"/>
      <c r="BS224" s="472"/>
      <c r="BT224" s="472">
        <v>3</v>
      </c>
      <c r="BU224" s="472"/>
      <c r="BV224" s="472"/>
      <c r="BW224" s="472"/>
      <c r="BX224" s="472"/>
      <c r="BY224" s="472"/>
      <c r="BZ224" s="472"/>
      <c r="CA224" s="472"/>
      <c r="CB224" s="472"/>
      <c r="CC224" s="472"/>
      <c r="CD224" s="472"/>
      <c r="CE224" s="472"/>
      <c r="CF224" s="472"/>
      <c r="CG224" s="472"/>
      <c r="CH224" s="472"/>
      <c r="CI224" s="472"/>
      <c r="CJ224" s="408">
        <v>4</v>
      </c>
      <c r="CK224" s="409"/>
      <c r="CL224" s="409"/>
      <c r="CM224" s="409"/>
      <c r="CN224" s="409"/>
      <c r="CO224" s="409"/>
      <c r="CP224" s="409"/>
      <c r="CQ224" s="409"/>
      <c r="CR224" s="409"/>
      <c r="CS224" s="409"/>
      <c r="CT224" s="409"/>
      <c r="CU224" s="409"/>
      <c r="CV224" s="409"/>
      <c r="CW224" s="409"/>
      <c r="CX224" s="409"/>
      <c r="CY224" s="409"/>
      <c r="CZ224" s="409"/>
      <c r="DA224" s="410"/>
    </row>
    <row r="225" spans="1:105" s="5" customFormat="1" ht="12.75" customHeight="1" x14ac:dyDescent="0.2">
      <c r="A225" s="450" t="s">
        <v>26</v>
      </c>
      <c r="B225" s="450"/>
      <c r="C225" s="450"/>
      <c r="D225" s="450"/>
      <c r="E225" s="450"/>
      <c r="F225" s="450"/>
      <c r="G225" s="450"/>
      <c r="H225" s="610" t="s">
        <v>97</v>
      </c>
      <c r="I225" s="611"/>
      <c r="J225" s="611"/>
      <c r="K225" s="611"/>
      <c r="L225" s="611"/>
      <c r="M225" s="611"/>
      <c r="N225" s="611"/>
      <c r="O225" s="611"/>
      <c r="P225" s="611"/>
      <c r="Q225" s="611"/>
      <c r="R225" s="611"/>
      <c r="S225" s="611"/>
      <c r="T225" s="611"/>
      <c r="U225" s="611"/>
      <c r="V225" s="611"/>
      <c r="W225" s="611"/>
      <c r="X225" s="611"/>
      <c r="Y225" s="611"/>
      <c r="Z225" s="611"/>
      <c r="AA225" s="611"/>
      <c r="AB225" s="611"/>
      <c r="AC225" s="611"/>
      <c r="AD225" s="611"/>
      <c r="AE225" s="611"/>
      <c r="AF225" s="611"/>
      <c r="AG225" s="611"/>
      <c r="AH225" s="611"/>
      <c r="AI225" s="611"/>
      <c r="AJ225" s="611"/>
      <c r="AK225" s="611"/>
      <c r="AL225" s="611"/>
      <c r="AM225" s="611"/>
      <c r="AN225" s="611"/>
      <c r="AO225" s="611"/>
      <c r="AP225" s="611"/>
      <c r="AQ225" s="611"/>
      <c r="AR225" s="611"/>
      <c r="AS225" s="611"/>
      <c r="AT225" s="611"/>
      <c r="AU225" s="611"/>
      <c r="AV225" s="611"/>
      <c r="AW225" s="611"/>
      <c r="AX225" s="611"/>
      <c r="AY225" s="611"/>
      <c r="AZ225" s="611"/>
      <c r="BA225" s="611"/>
      <c r="BB225" s="611"/>
      <c r="BC225" s="611"/>
      <c r="BD225" s="611"/>
      <c r="BE225" s="611"/>
      <c r="BF225" s="611"/>
      <c r="BG225" s="611"/>
      <c r="BH225" s="611"/>
      <c r="BI225" s="611"/>
      <c r="BJ225" s="611"/>
      <c r="BK225" s="611"/>
      <c r="BL225" s="611"/>
      <c r="BM225" s="611"/>
      <c r="BN225" s="611"/>
      <c r="BO225" s="611"/>
      <c r="BP225" s="611"/>
      <c r="BQ225" s="611"/>
      <c r="BR225" s="611"/>
      <c r="BS225" s="612"/>
      <c r="BT225" s="404"/>
      <c r="BU225" s="404"/>
      <c r="BV225" s="404"/>
      <c r="BW225" s="404"/>
      <c r="BX225" s="404"/>
      <c r="BY225" s="404"/>
      <c r="BZ225" s="404"/>
      <c r="CA225" s="404"/>
      <c r="CB225" s="404"/>
      <c r="CC225" s="404"/>
      <c r="CD225" s="404"/>
      <c r="CE225" s="404"/>
      <c r="CF225" s="404"/>
      <c r="CG225" s="404"/>
      <c r="CH225" s="404"/>
      <c r="CI225" s="404"/>
      <c r="CJ225" s="405">
        <f>CJ227+CJ228+CJ229</f>
        <v>45500</v>
      </c>
      <c r="CK225" s="406"/>
      <c r="CL225" s="406"/>
      <c r="CM225" s="406"/>
      <c r="CN225" s="406"/>
      <c r="CO225" s="406"/>
      <c r="CP225" s="406"/>
      <c r="CQ225" s="406"/>
      <c r="CR225" s="406"/>
      <c r="CS225" s="406"/>
      <c r="CT225" s="406"/>
      <c r="CU225" s="406"/>
      <c r="CV225" s="406"/>
      <c r="CW225" s="406"/>
      <c r="CX225" s="406"/>
      <c r="CY225" s="406"/>
      <c r="CZ225" s="406"/>
      <c r="DA225" s="407"/>
    </row>
    <row r="226" spans="1:105" s="5" customFormat="1" ht="15" customHeight="1" x14ac:dyDescent="0.2">
      <c r="A226" s="411"/>
      <c r="B226" s="411"/>
      <c r="C226" s="411"/>
      <c r="D226" s="411"/>
      <c r="E226" s="411"/>
      <c r="F226" s="411"/>
      <c r="G226" s="411"/>
      <c r="H226" s="552" t="s">
        <v>98</v>
      </c>
      <c r="I226" s="553"/>
      <c r="J226" s="553"/>
      <c r="K226" s="553"/>
      <c r="L226" s="553"/>
      <c r="M226" s="553"/>
      <c r="N226" s="553"/>
      <c r="O226" s="553"/>
      <c r="P226" s="553"/>
      <c r="Q226" s="553"/>
      <c r="R226" s="553"/>
      <c r="S226" s="553"/>
      <c r="T226" s="553"/>
      <c r="U226" s="553"/>
      <c r="V226" s="553"/>
      <c r="W226" s="553"/>
      <c r="X226" s="553"/>
      <c r="Y226" s="553"/>
      <c r="Z226" s="553"/>
      <c r="AA226" s="553"/>
      <c r="AB226" s="553"/>
      <c r="AC226" s="553"/>
      <c r="AD226" s="553"/>
      <c r="AE226" s="553"/>
      <c r="AF226" s="553"/>
      <c r="AG226" s="553"/>
      <c r="AH226" s="553"/>
      <c r="AI226" s="553"/>
      <c r="AJ226" s="553"/>
      <c r="AK226" s="553"/>
      <c r="AL226" s="553"/>
      <c r="AM226" s="553"/>
      <c r="AN226" s="553"/>
      <c r="AO226" s="553"/>
      <c r="AP226" s="553"/>
      <c r="AQ226" s="553"/>
      <c r="AR226" s="553"/>
      <c r="AS226" s="553"/>
      <c r="AT226" s="553"/>
      <c r="AU226" s="553"/>
      <c r="AV226" s="553"/>
      <c r="AW226" s="553"/>
      <c r="AX226" s="553"/>
      <c r="AY226" s="553"/>
      <c r="AZ226" s="553"/>
      <c r="BA226" s="553"/>
      <c r="BB226" s="553"/>
      <c r="BC226" s="553"/>
      <c r="BD226" s="553"/>
      <c r="BE226" s="553"/>
      <c r="BF226" s="553"/>
      <c r="BG226" s="553"/>
      <c r="BH226" s="553"/>
      <c r="BI226" s="553"/>
      <c r="BJ226" s="553"/>
      <c r="BK226" s="553"/>
      <c r="BL226" s="553"/>
      <c r="BM226" s="553"/>
      <c r="BN226" s="553"/>
      <c r="BO226" s="553"/>
      <c r="BP226" s="553"/>
      <c r="BQ226" s="553"/>
      <c r="BR226" s="553"/>
      <c r="BS226" s="554"/>
      <c r="BT226" s="404"/>
      <c r="BU226" s="404"/>
      <c r="BV226" s="404"/>
      <c r="BW226" s="404"/>
      <c r="BX226" s="404"/>
      <c r="BY226" s="404"/>
      <c r="BZ226" s="404"/>
      <c r="CA226" s="404"/>
      <c r="CB226" s="404"/>
      <c r="CC226" s="404"/>
      <c r="CD226" s="404"/>
      <c r="CE226" s="404"/>
      <c r="CF226" s="404"/>
      <c r="CG226" s="404"/>
      <c r="CH226" s="404"/>
      <c r="CI226" s="404"/>
      <c r="CJ226" s="419"/>
      <c r="CK226" s="420"/>
      <c r="CL226" s="420"/>
      <c r="CM226" s="420"/>
      <c r="CN226" s="420"/>
      <c r="CO226" s="420"/>
      <c r="CP226" s="420"/>
      <c r="CQ226" s="420"/>
      <c r="CR226" s="420"/>
      <c r="CS226" s="420"/>
      <c r="CT226" s="420"/>
      <c r="CU226" s="420"/>
      <c r="CV226" s="420"/>
      <c r="CW226" s="420"/>
      <c r="CX226" s="420"/>
      <c r="CY226" s="420"/>
      <c r="CZ226" s="420"/>
      <c r="DA226" s="421"/>
    </row>
    <row r="227" spans="1:105" ht="12" customHeight="1" x14ac:dyDescent="0.25">
      <c r="A227" s="411" t="s">
        <v>27</v>
      </c>
      <c r="B227" s="411"/>
      <c r="C227" s="411"/>
      <c r="D227" s="411"/>
      <c r="E227" s="411"/>
      <c r="F227" s="411"/>
      <c r="G227" s="411"/>
      <c r="H227" s="516" t="s">
        <v>729</v>
      </c>
      <c r="I227" s="517"/>
      <c r="J227" s="517"/>
      <c r="K227" s="517"/>
      <c r="L227" s="517"/>
      <c r="M227" s="517"/>
      <c r="N227" s="517"/>
      <c r="O227" s="517"/>
      <c r="P227" s="517"/>
      <c r="Q227" s="517"/>
      <c r="R227" s="517"/>
      <c r="S227" s="517"/>
      <c r="T227" s="517"/>
      <c r="U227" s="517"/>
      <c r="V227" s="517"/>
      <c r="W227" s="517"/>
      <c r="X227" s="517"/>
      <c r="Y227" s="517"/>
      <c r="Z227" s="517"/>
      <c r="AA227" s="517"/>
      <c r="AB227" s="517"/>
      <c r="AC227" s="517"/>
      <c r="AD227" s="517"/>
      <c r="AE227" s="517"/>
      <c r="AF227" s="517"/>
      <c r="AG227" s="517"/>
      <c r="AH227" s="517"/>
      <c r="AI227" s="517"/>
      <c r="AJ227" s="517"/>
      <c r="AK227" s="517"/>
      <c r="AL227" s="517"/>
      <c r="AM227" s="517"/>
      <c r="AN227" s="517"/>
      <c r="AO227" s="517"/>
      <c r="AP227" s="517"/>
      <c r="AQ227" s="517"/>
      <c r="AR227" s="517"/>
      <c r="AS227" s="517"/>
      <c r="AT227" s="517"/>
      <c r="AU227" s="517"/>
      <c r="AV227" s="517"/>
      <c r="AW227" s="517"/>
      <c r="AX227" s="517"/>
      <c r="AY227" s="517"/>
      <c r="AZ227" s="517"/>
      <c r="BA227" s="517"/>
      <c r="BB227" s="517"/>
      <c r="BC227" s="517"/>
      <c r="BD227" s="517"/>
      <c r="BE227" s="517"/>
      <c r="BF227" s="517"/>
      <c r="BG227" s="517"/>
      <c r="BH227" s="517"/>
      <c r="BI227" s="517"/>
      <c r="BJ227" s="517"/>
      <c r="BK227" s="517"/>
      <c r="BL227" s="517"/>
      <c r="BM227" s="517"/>
      <c r="BN227" s="517"/>
      <c r="BO227" s="517"/>
      <c r="BP227" s="517"/>
      <c r="BQ227" s="517"/>
      <c r="BR227" s="517"/>
      <c r="BS227" s="518"/>
      <c r="BT227" s="561">
        <v>1</v>
      </c>
      <c r="BU227" s="561"/>
      <c r="BV227" s="561"/>
      <c r="BW227" s="561"/>
      <c r="BX227" s="561"/>
      <c r="BY227" s="561"/>
      <c r="BZ227" s="561"/>
      <c r="CA227" s="561"/>
      <c r="CB227" s="561"/>
      <c r="CC227" s="561"/>
      <c r="CD227" s="561"/>
      <c r="CE227" s="561"/>
      <c r="CF227" s="561"/>
      <c r="CG227" s="561"/>
      <c r="CH227" s="561"/>
      <c r="CI227" s="561"/>
      <c r="CJ227" s="419">
        <v>12700</v>
      </c>
      <c r="CK227" s="420"/>
      <c r="CL227" s="420"/>
      <c r="CM227" s="420"/>
      <c r="CN227" s="420"/>
      <c r="CO227" s="420"/>
      <c r="CP227" s="420"/>
      <c r="CQ227" s="420"/>
      <c r="CR227" s="420"/>
      <c r="CS227" s="420"/>
      <c r="CT227" s="420"/>
      <c r="CU227" s="420"/>
      <c r="CV227" s="420"/>
      <c r="CW227" s="420"/>
      <c r="CX227" s="420"/>
      <c r="CY227" s="420"/>
      <c r="CZ227" s="420"/>
      <c r="DA227" s="421"/>
    </row>
    <row r="228" spans="1:105" s="6" customFormat="1" ht="14.25" customHeight="1" x14ac:dyDescent="0.2">
      <c r="A228" s="411" t="s">
        <v>28</v>
      </c>
      <c r="B228" s="411"/>
      <c r="C228" s="411"/>
      <c r="D228" s="411"/>
      <c r="E228" s="411"/>
      <c r="F228" s="411"/>
      <c r="G228" s="411"/>
      <c r="H228" s="516" t="s">
        <v>730</v>
      </c>
      <c r="I228" s="517"/>
      <c r="J228" s="517"/>
      <c r="K228" s="517"/>
      <c r="L228" s="517"/>
      <c r="M228" s="517"/>
      <c r="N228" s="517"/>
      <c r="O228" s="517"/>
      <c r="P228" s="517"/>
      <c r="Q228" s="517"/>
      <c r="R228" s="517"/>
      <c r="S228" s="517"/>
      <c r="T228" s="517"/>
      <c r="U228" s="517"/>
      <c r="V228" s="517"/>
      <c r="W228" s="517"/>
      <c r="X228" s="517"/>
      <c r="Y228" s="517"/>
      <c r="Z228" s="517"/>
      <c r="AA228" s="517"/>
      <c r="AB228" s="517"/>
      <c r="AC228" s="517"/>
      <c r="AD228" s="517"/>
      <c r="AE228" s="517"/>
      <c r="AF228" s="517"/>
      <c r="AG228" s="517"/>
      <c r="AH228" s="517"/>
      <c r="AI228" s="517"/>
      <c r="AJ228" s="517"/>
      <c r="AK228" s="517"/>
      <c r="AL228" s="517"/>
      <c r="AM228" s="517"/>
      <c r="AN228" s="517"/>
      <c r="AO228" s="517"/>
      <c r="AP228" s="517"/>
      <c r="AQ228" s="517"/>
      <c r="AR228" s="517"/>
      <c r="AS228" s="517"/>
      <c r="AT228" s="517"/>
      <c r="AU228" s="517"/>
      <c r="AV228" s="517"/>
      <c r="AW228" s="517"/>
      <c r="AX228" s="517"/>
      <c r="AY228" s="517"/>
      <c r="AZ228" s="517"/>
      <c r="BA228" s="517"/>
      <c r="BB228" s="517"/>
      <c r="BC228" s="517"/>
      <c r="BD228" s="517"/>
      <c r="BE228" s="517"/>
      <c r="BF228" s="517"/>
      <c r="BG228" s="517"/>
      <c r="BH228" s="517"/>
      <c r="BI228" s="517"/>
      <c r="BJ228" s="517"/>
      <c r="BK228" s="517"/>
      <c r="BL228" s="517"/>
      <c r="BM228" s="517"/>
      <c r="BN228" s="517"/>
      <c r="BO228" s="517"/>
      <c r="BP228" s="517"/>
      <c r="BQ228" s="517"/>
      <c r="BR228" s="517"/>
      <c r="BS228" s="518"/>
      <c r="BT228" s="561">
        <v>1</v>
      </c>
      <c r="BU228" s="561"/>
      <c r="BV228" s="561"/>
      <c r="BW228" s="561"/>
      <c r="BX228" s="561"/>
      <c r="BY228" s="561"/>
      <c r="BZ228" s="561"/>
      <c r="CA228" s="561"/>
      <c r="CB228" s="561"/>
      <c r="CC228" s="561"/>
      <c r="CD228" s="561"/>
      <c r="CE228" s="561"/>
      <c r="CF228" s="561"/>
      <c r="CG228" s="561"/>
      <c r="CH228" s="561"/>
      <c r="CI228" s="561"/>
      <c r="CJ228" s="419">
        <v>13900</v>
      </c>
      <c r="CK228" s="420"/>
      <c r="CL228" s="420"/>
      <c r="CM228" s="420"/>
      <c r="CN228" s="420"/>
      <c r="CO228" s="420"/>
      <c r="CP228" s="420"/>
      <c r="CQ228" s="420"/>
      <c r="CR228" s="420"/>
      <c r="CS228" s="420"/>
      <c r="CT228" s="420"/>
      <c r="CU228" s="420"/>
      <c r="CV228" s="420"/>
      <c r="CW228" s="420"/>
      <c r="CX228" s="420"/>
      <c r="CY228" s="420"/>
      <c r="CZ228" s="420"/>
      <c r="DA228" s="421"/>
    </row>
    <row r="229" spans="1:105" ht="13.5" customHeight="1" x14ac:dyDescent="0.25">
      <c r="A229" s="411" t="s">
        <v>29</v>
      </c>
      <c r="B229" s="411"/>
      <c r="C229" s="411"/>
      <c r="D229" s="411"/>
      <c r="E229" s="411"/>
      <c r="F229" s="411"/>
      <c r="G229" s="411"/>
      <c r="H229" s="516" t="s">
        <v>719</v>
      </c>
      <c r="I229" s="517"/>
      <c r="J229" s="517"/>
      <c r="K229" s="517"/>
      <c r="L229" s="517"/>
      <c r="M229" s="517"/>
      <c r="N229" s="517"/>
      <c r="O229" s="517"/>
      <c r="P229" s="517"/>
      <c r="Q229" s="517"/>
      <c r="R229" s="517"/>
      <c r="S229" s="517"/>
      <c r="T229" s="517"/>
      <c r="U229" s="517"/>
      <c r="V229" s="517"/>
      <c r="W229" s="517"/>
      <c r="X229" s="517"/>
      <c r="Y229" s="517"/>
      <c r="Z229" s="517"/>
      <c r="AA229" s="517"/>
      <c r="AB229" s="517"/>
      <c r="AC229" s="517"/>
      <c r="AD229" s="517"/>
      <c r="AE229" s="517"/>
      <c r="AF229" s="517"/>
      <c r="AG229" s="517"/>
      <c r="AH229" s="517"/>
      <c r="AI229" s="517"/>
      <c r="AJ229" s="517"/>
      <c r="AK229" s="517"/>
      <c r="AL229" s="517"/>
      <c r="AM229" s="517"/>
      <c r="AN229" s="517"/>
      <c r="AO229" s="517"/>
      <c r="AP229" s="517"/>
      <c r="AQ229" s="517"/>
      <c r="AR229" s="517"/>
      <c r="AS229" s="517"/>
      <c r="AT229" s="517"/>
      <c r="AU229" s="517"/>
      <c r="AV229" s="517"/>
      <c r="AW229" s="517"/>
      <c r="AX229" s="517"/>
      <c r="AY229" s="517"/>
      <c r="AZ229" s="517"/>
      <c r="BA229" s="517"/>
      <c r="BB229" s="517"/>
      <c r="BC229" s="517"/>
      <c r="BD229" s="517"/>
      <c r="BE229" s="517"/>
      <c r="BF229" s="517"/>
      <c r="BG229" s="517"/>
      <c r="BH229" s="517"/>
      <c r="BI229" s="517"/>
      <c r="BJ229" s="517"/>
      <c r="BK229" s="517"/>
      <c r="BL229" s="517"/>
      <c r="BM229" s="517"/>
      <c r="BN229" s="517"/>
      <c r="BO229" s="517"/>
      <c r="BP229" s="517"/>
      <c r="BQ229" s="517"/>
      <c r="BR229" s="517"/>
      <c r="BS229" s="518"/>
      <c r="BT229" s="561">
        <v>1</v>
      </c>
      <c r="BU229" s="561"/>
      <c r="BV229" s="561"/>
      <c r="BW229" s="561"/>
      <c r="BX229" s="561"/>
      <c r="BY229" s="561"/>
      <c r="BZ229" s="561"/>
      <c r="CA229" s="561"/>
      <c r="CB229" s="561"/>
      <c r="CC229" s="561"/>
      <c r="CD229" s="561"/>
      <c r="CE229" s="561"/>
      <c r="CF229" s="561"/>
      <c r="CG229" s="561"/>
      <c r="CH229" s="561"/>
      <c r="CI229" s="561"/>
      <c r="CJ229" s="419">
        <v>18900</v>
      </c>
      <c r="CK229" s="420"/>
      <c r="CL229" s="420"/>
      <c r="CM229" s="420"/>
      <c r="CN229" s="420"/>
      <c r="CO229" s="420"/>
      <c r="CP229" s="420"/>
      <c r="CQ229" s="420"/>
      <c r="CR229" s="420"/>
      <c r="CS229" s="420"/>
      <c r="CT229" s="420"/>
      <c r="CU229" s="420"/>
      <c r="CV229" s="420"/>
      <c r="CW229" s="420"/>
      <c r="CX229" s="420"/>
      <c r="CY229" s="420"/>
      <c r="CZ229" s="420"/>
      <c r="DA229" s="421"/>
    </row>
    <row r="230" spans="1:105" ht="14.25" customHeight="1" x14ac:dyDescent="0.25">
      <c r="A230" s="450" t="s">
        <v>30</v>
      </c>
      <c r="B230" s="450"/>
      <c r="C230" s="450"/>
      <c r="D230" s="450"/>
      <c r="E230" s="450"/>
      <c r="F230" s="450"/>
      <c r="G230" s="450"/>
      <c r="H230" s="661" t="s">
        <v>114</v>
      </c>
      <c r="I230" s="662"/>
      <c r="J230" s="662"/>
      <c r="K230" s="662"/>
      <c r="L230" s="662"/>
      <c r="M230" s="662"/>
      <c r="N230" s="662"/>
      <c r="O230" s="662"/>
      <c r="P230" s="662"/>
      <c r="Q230" s="662"/>
      <c r="R230" s="662"/>
      <c r="S230" s="662"/>
      <c r="T230" s="662"/>
      <c r="U230" s="662"/>
      <c r="V230" s="662"/>
      <c r="W230" s="662"/>
      <c r="X230" s="662"/>
      <c r="Y230" s="662"/>
      <c r="Z230" s="662"/>
      <c r="AA230" s="662"/>
      <c r="AB230" s="662"/>
      <c r="AC230" s="662"/>
      <c r="AD230" s="662"/>
      <c r="AE230" s="662"/>
      <c r="AF230" s="662"/>
      <c r="AG230" s="662"/>
      <c r="AH230" s="662"/>
      <c r="AI230" s="662"/>
      <c r="AJ230" s="662"/>
      <c r="AK230" s="662"/>
      <c r="AL230" s="662"/>
      <c r="AM230" s="662"/>
      <c r="AN230" s="662"/>
      <c r="AO230" s="662"/>
      <c r="AP230" s="662"/>
      <c r="AQ230" s="662"/>
      <c r="AR230" s="662"/>
      <c r="AS230" s="662"/>
      <c r="AT230" s="662"/>
      <c r="AU230" s="662"/>
      <c r="AV230" s="662"/>
      <c r="AW230" s="662"/>
      <c r="AX230" s="662"/>
      <c r="AY230" s="662"/>
      <c r="AZ230" s="662"/>
      <c r="BA230" s="662"/>
      <c r="BB230" s="662"/>
      <c r="BC230" s="662"/>
      <c r="BD230" s="662"/>
      <c r="BE230" s="662"/>
      <c r="BF230" s="662"/>
      <c r="BG230" s="662"/>
      <c r="BH230" s="662"/>
      <c r="BI230" s="662"/>
      <c r="BJ230" s="662"/>
      <c r="BK230" s="662"/>
      <c r="BL230" s="662"/>
      <c r="BM230" s="662"/>
      <c r="BN230" s="662"/>
      <c r="BO230" s="662"/>
      <c r="BP230" s="662"/>
      <c r="BQ230" s="662"/>
      <c r="BR230" s="662"/>
      <c r="BS230" s="663"/>
      <c r="BT230" s="404"/>
      <c r="BU230" s="404"/>
      <c r="BV230" s="404"/>
      <c r="BW230" s="404"/>
      <c r="BX230" s="404"/>
      <c r="BY230" s="404"/>
      <c r="BZ230" s="404"/>
      <c r="CA230" s="404"/>
      <c r="CB230" s="404"/>
      <c r="CC230" s="404"/>
      <c r="CD230" s="404"/>
      <c r="CE230" s="404"/>
      <c r="CF230" s="404"/>
      <c r="CG230" s="404"/>
      <c r="CH230" s="404"/>
      <c r="CI230" s="404"/>
      <c r="CJ230" s="664">
        <f>SUM(CJ231:DA233)</f>
        <v>9500</v>
      </c>
      <c r="CK230" s="665"/>
      <c r="CL230" s="665"/>
      <c r="CM230" s="665"/>
      <c r="CN230" s="665"/>
      <c r="CO230" s="665"/>
      <c r="CP230" s="665"/>
      <c r="CQ230" s="665"/>
      <c r="CR230" s="665"/>
      <c r="CS230" s="665"/>
      <c r="CT230" s="665"/>
      <c r="CU230" s="665"/>
      <c r="CV230" s="665"/>
      <c r="CW230" s="665"/>
      <c r="CX230" s="665"/>
      <c r="CY230" s="665"/>
      <c r="CZ230" s="665"/>
      <c r="DA230" s="666"/>
    </row>
    <row r="231" spans="1:105" s="1" customFormat="1" ht="12.75" customHeight="1" x14ac:dyDescent="0.2">
      <c r="A231" s="411" t="s">
        <v>31</v>
      </c>
      <c r="B231" s="411"/>
      <c r="C231" s="411"/>
      <c r="D231" s="411"/>
      <c r="E231" s="411"/>
      <c r="F231" s="411"/>
      <c r="G231" s="411"/>
      <c r="H231" s="552" t="s">
        <v>731</v>
      </c>
      <c r="I231" s="553"/>
      <c r="J231" s="553"/>
      <c r="K231" s="553"/>
      <c r="L231" s="553"/>
      <c r="M231" s="553"/>
      <c r="N231" s="553"/>
      <c r="O231" s="553"/>
      <c r="P231" s="553"/>
      <c r="Q231" s="553"/>
      <c r="R231" s="553"/>
      <c r="S231" s="553"/>
      <c r="T231" s="553"/>
      <c r="U231" s="553"/>
      <c r="V231" s="553"/>
      <c r="W231" s="553"/>
      <c r="X231" s="553"/>
      <c r="Y231" s="553"/>
      <c r="Z231" s="553"/>
      <c r="AA231" s="553"/>
      <c r="AB231" s="553"/>
      <c r="AC231" s="553"/>
      <c r="AD231" s="553"/>
      <c r="AE231" s="553"/>
      <c r="AF231" s="553"/>
      <c r="AG231" s="553"/>
      <c r="AH231" s="553"/>
      <c r="AI231" s="553"/>
      <c r="AJ231" s="553"/>
      <c r="AK231" s="553"/>
      <c r="AL231" s="553"/>
      <c r="AM231" s="553"/>
      <c r="AN231" s="553"/>
      <c r="AO231" s="553"/>
      <c r="AP231" s="553"/>
      <c r="AQ231" s="553"/>
      <c r="AR231" s="553"/>
      <c r="AS231" s="553"/>
      <c r="AT231" s="553"/>
      <c r="AU231" s="553"/>
      <c r="AV231" s="553"/>
      <c r="AW231" s="553"/>
      <c r="AX231" s="553"/>
      <c r="AY231" s="553"/>
      <c r="AZ231" s="553"/>
      <c r="BA231" s="553"/>
      <c r="BB231" s="553"/>
      <c r="BC231" s="553"/>
      <c r="BD231" s="553"/>
      <c r="BE231" s="553"/>
      <c r="BF231" s="553"/>
      <c r="BG231" s="553"/>
      <c r="BH231" s="553"/>
      <c r="BI231" s="553"/>
      <c r="BJ231" s="553"/>
      <c r="BK231" s="553"/>
      <c r="BL231" s="553"/>
      <c r="BM231" s="553"/>
      <c r="BN231" s="553"/>
      <c r="BO231" s="553"/>
      <c r="BP231" s="553"/>
      <c r="BQ231" s="553"/>
      <c r="BR231" s="553"/>
      <c r="BS231" s="554"/>
      <c r="BT231" s="404">
        <v>1</v>
      </c>
      <c r="BU231" s="404"/>
      <c r="BV231" s="404"/>
      <c r="BW231" s="404"/>
      <c r="BX231" s="404"/>
      <c r="BY231" s="404"/>
      <c r="BZ231" s="404"/>
      <c r="CA231" s="404"/>
      <c r="CB231" s="404"/>
      <c r="CC231" s="404"/>
      <c r="CD231" s="404"/>
      <c r="CE231" s="404"/>
      <c r="CF231" s="404"/>
      <c r="CG231" s="404"/>
      <c r="CH231" s="404"/>
      <c r="CI231" s="404"/>
      <c r="CJ231" s="419">
        <v>2900</v>
      </c>
      <c r="CK231" s="420"/>
      <c r="CL231" s="420"/>
      <c r="CM231" s="420"/>
      <c r="CN231" s="420"/>
      <c r="CO231" s="420"/>
      <c r="CP231" s="420"/>
      <c r="CQ231" s="420"/>
      <c r="CR231" s="420"/>
      <c r="CS231" s="420"/>
      <c r="CT231" s="420"/>
      <c r="CU231" s="420"/>
      <c r="CV231" s="420"/>
      <c r="CW231" s="420"/>
      <c r="CX231" s="420"/>
      <c r="CY231" s="420"/>
      <c r="CZ231" s="420"/>
      <c r="DA231" s="421"/>
    </row>
    <row r="232" spans="1:105" ht="15" customHeight="1" x14ac:dyDescent="0.25">
      <c r="A232" s="411" t="s">
        <v>32</v>
      </c>
      <c r="B232" s="411"/>
      <c r="C232" s="411"/>
      <c r="D232" s="411"/>
      <c r="E232" s="411"/>
      <c r="F232" s="411"/>
      <c r="G232" s="411"/>
      <c r="H232" s="552" t="s">
        <v>732</v>
      </c>
      <c r="I232" s="553"/>
      <c r="J232" s="553"/>
      <c r="K232" s="553"/>
      <c r="L232" s="553"/>
      <c r="M232" s="553"/>
      <c r="N232" s="553"/>
      <c r="O232" s="553"/>
      <c r="P232" s="553"/>
      <c r="Q232" s="553"/>
      <c r="R232" s="553"/>
      <c r="S232" s="553"/>
      <c r="T232" s="553"/>
      <c r="U232" s="553"/>
      <c r="V232" s="553"/>
      <c r="W232" s="553"/>
      <c r="X232" s="553"/>
      <c r="Y232" s="553"/>
      <c r="Z232" s="553"/>
      <c r="AA232" s="553"/>
      <c r="AB232" s="553"/>
      <c r="AC232" s="553"/>
      <c r="AD232" s="553"/>
      <c r="AE232" s="553"/>
      <c r="AF232" s="553"/>
      <c r="AG232" s="553"/>
      <c r="AH232" s="553"/>
      <c r="AI232" s="553"/>
      <c r="AJ232" s="553"/>
      <c r="AK232" s="553"/>
      <c r="AL232" s="553"/>
      <c r="AM232" s="553"/>
      <c r="AN232" s="553"/>
      <c r="AO232" s="553"/>
      <c r="AP232" s="553"/>
      <c r="AQ232" s="553"/>
      <c r="AR232" s="553"/>
      <c r="AS232" s="553"/>
      <c r="AT232" s="553"/>
      <c r="AU232" s="553"/>
      <c r="AV232" s="553"/>
      <c r="AW232" s="553"/>
      <c r="AX232" s="553"/>
      <c r="AY232" s="553"/>
      <c r="AZ232" s="553"/>
      <c r="BA232" s="553"/>
      <c r="BB232" s="553"/>
      <c r="BC232" s="553"/>
      <c r="BD232" s="553"/>
      <c r="BE232" s="553"/>
      <c r="BF232" s="553"/>
      <c r="BG232" s="553"/>
      <c r="BH232" s="553"/>
      <c r="BI232" s="553"/>
      <c r="BJ232" s="553"/>
      <c r="BK232" s="553"/>
      <c r="BL232" s="553"/>
      <c r="BM232" s="553"/>
      <c r="BN232" s="553"/>
      <c r="BO232" s="553"/>
      <c r="BP232" s="553"/>
      <c r="BQ232" s="553"/>
      <c r="BR232" s="553"/>
      <c r="BS232" s="554"/>
      <c r="BT232" s="404">
        <v>1</v>
      </c>
      <c r="BU232" s="404"/>
      <c r="BV232" s="404"/>
      <c r="BW232" s="404"/>
      <c r="BX232" s="404"/>
      <c r="BY232" s="404"/>
      <c r="BZ232" s="404"/>
      <c r="CA232" s="404"/>
      <c r="CB232" s="404"/>
      <c r="CC232" s="404"/>
      <c r="CD232" s="404"/>
      <c r="CE232" s="404"/>
      <c r="CF232" s="404"/>
      <c r="CG232" s="404"/>
      <c r="CH232" s="404"/>
      <c r="CI232" s="404"/>
      <c r="CJ232" s="419">
        <v>2900</v>
      </c>
      <c r="CK232" s="420"/>
      <c r="CL232" s="420"/>
      <c r="CM232" s="420"/>
      <c r="CN232" s="420"/>
      <c r="CO232" s="420"/>
      <c r="CP232" s="420"/>
      <c r="CQ232" s="420"/>
      <c r="CR232" s="420"/>
      <c r="CS232" s="420"/>
      <c r="CT232" s="420"/>
      <c r="CU232" s="420"/>
      <c r="CV232" s="420"/>
      <c r="CW232" s="420"/>
      <c r="CX232" s="420"/>
      <c r="CY232" s="420"/>
      <c r="CZ232" s="420"/>
      <c r="DA232" s="421"/>
    </row>
    <row r="233" spans="1:105" ht="15" customHeight="1" x14ac:dyDescent="0.25">
      <c r="A233" s="411" t="s">
        <v>33</v>
      </c>
      <c r="B233" s="411"/>
      <c r="C233" s="411"/>
      <c r="D233" s="411"/>
      <c r="E233" s="411"/>
      <c r="F233" s="411"/>
      <c r="G233" s="411"/>
      <c r="H233" s="552" t="s">
        <v>688</v>
      </c>
      <c r="I233" s="553"/>
      <c r="J233" s="553"/>
      <c r="K233" s="553"/>
      <c r="L233" s="553"/>
      <c r="M233" s="553"/>
      <c r="N233" s="553"/>
      <c r="O233" s="553"/>
      <c r="P233" s="553"/>
      <c r="Q233" s="553"/>
      <c r="R233" s="553"/>
      <c r="S233" s="553"/>
      <c r="T233" s="553"/>
      <c r="U233" s="553"/>
      <c r="V233" s="553"/>
      <c r="W233" s="553"/>
      <c r="X233" s="553"/>
      <c r="Y233" s="553"/>
      <c r="Z233" s="553"/>
      <c r="AA233" s="553"/>
      <c r="AB233" s="553"/>
      <c r="AC233" s="553"/>
      <c r="AD233" s="553"/>
      <c r="AE233" s="553"/>
      <c r="AF233" s="553"/>
      <c r="AG233" s="553"/>
      <c r="AH233" s="553"/>
      <c r="AI233" s="553"/>
      <c r="AJ233" s="553"/>
      <c r="AK233" s="553"/>
      <c r="AL233" s="553"/>
      <c r="AM233" s="553"/>
      <c r="AN233" s="553"/>
      <c r="AO233" s="553"/>
      <c r="AP233" s="553"/>
      <c r="AQ233" s="553"/>
      <c r="AR233" s="553"/>
      <c r="AS233" s="553"/>
      <c r="AT233" s="553"/>
      <c r="AU233" s="553"/>
      <c r="AV233" s="553"/>
      <c r="AW233" s="553"/>
      <c r="AX233" s="553"/>
      <c r="AY233" s="553"/>
      <c r="AZ233" s="553"/>
      <c r="BA233" s="553"/>
      <c r="BB233" s="553"/>
      <c r="BC233" s="553"/>
      <c r="BD233" s="553"/>
      <c r="BE233" s="553"/>
      <c r="BF233" s="553"/>
      <c r="BG233" s="553"/>
      <c r="BH233" s="553"/>
      <c r="BI233" s="553"/>
      <c r="BJ233" s="553"/>
      <c r="BK233" s="553"/>
      <c r="BL233" s="553"/>
      <c r="BM233" s="553"/>
      <c r="BN233" s="553"/>
      <c r="BO233" s="553"/>
      <c r="BP233" s="553"/>
      <c r="BQ233" s="553"/>
      <c r="BR233" s="553"/>
      <c r="BS233" s="554"/>
      <c r="BT233" s="404">
        <v>1</v>
      </c>
      <c r="BU233" s="404"/>
      <c r="BV233" s="404"/>
      <c r="BW233" s="404"/>
      <c r="BX233" s="404"/>
      <c r="BY233" s="404"/>
      <c r="BZ233" s="404"/>
      <c r="CA233" s="404"/>
      <c r="CB233" s="404"/>
      <c r="CC233" s="404"/>
      <c r="CD233" s="404"/>
      <c r="CE233" s="404"/>
      <c r="CF233" s="404"/>
      <c r="CG233" s="404"/>
      <c r="CH233" s="404"/>
      <c r="CI233" s="404"/>
      <c r="CJ233" s="419">
        <v>3700</v>
      </c>
      <c r="CK233" s="420"/>
      <c r="CL233" s="420"/>
      <c r="CM233" s="420"/>
      <c r="CN233" s="420"/>
      <c r="CO233" s="420"/>
      <c r="CP233" s="420"/>
      <c r="CQ233" s="420"/>
      <c r="CR233" s="420"/>
      <c r="CS233" s="420"/>
      <c r="CT233" s="420"/>
      <c r="CU233" s="420"/>
      <c r="CV233" s="420"/>
      <c r="CW233" s="420"/>
      <c r="CX233" s="420"/>
      <c r="CY233" s="420"/>
      <c r="CZ233" s="420"/>
      <c r="DA233" s="421"/>
    </row>
    <row r="234" spans="1:105" ht="15" x14ac:dyDescent="0.25">
      <c r="A234" s="411"/>
      <c r="B234" s="411"/>
      <c r="C234" s="411"/>
      <c r="D234" s="411"/>
      <c r="E234" s="411"/>
      <c r="F234" s="411"/>
      <c r="G234" s="411"/>
      <c r="H234" s="530" t="s">
        <v>7</v>
      </c>
      <c r="I234" s="531"/>
      <c r="J234" s="531"/>
      <c r="K234" s="531"/>
      <c r="L234" s="531"/>
      <c r="M234" s="531"/>
      <c r="N234" s="531"/>
      <c r="O234" s="531"/>
      <c r="P234" s="531"/>
      <c r="Q234" s="531"/>
      <c r="R234" s="531"/>
      <c r="S234" s="531"/>
      <c r="T234" s="531"/>
      <c r="U234" s="531"/>
      <c r="V234" s="531"/>
      <c r="W234" s="531"/>
      <c r="X234" s="531"/>
      <c r="Y234" s="531"/>
      <c r="Z234" s="531"/>
      <c r="AA234" s="531"/>
      <c r="AB234" s="531"/>
      <c r="AC234" s="531"/>
      <c r="AD234" s="531"/>
      <c r="AE234" s="531"/>
      <c r="AF234" s="531"/>
      <c r="AG234" s="531"/>
      <c r="AH234" s="531"/>
      <c r="AI234" s="531"/>
      <c r="AJ234" s="531"/>
      <c r="AK234" s="531"/>
      <c r="AL234" s="531"/>
      <c r="AM234" s="531"/>
      <c r="AN234" s="531"/>
      <c r="AO234" s="531"/>
      <c r="AP234" s="531"/>
      <c r="AQ234" s="531"/>
      <c r="AR234" s="531"/>
      <c r="AS234" s="531"/>
      <c r="AT234" s="531"/>
      <c r="AU234" s="531"/>
      <c r="AV234" s="531"/>
      <c r="AW234" s="531"/>
      <c r="AX234" s="531"/>
      <c r="AY234" s="531"/>
      <c r="AZ234" s="531"/>
      <c r="BA234" s="531"/>
      <c r="BB234" s="531"/>
      <c r="BC234" s="531"/>
      <c r="BD234" s="531"/>
      <c r="BE234" s="531"/>
      <c r="BF234" s="531"/>
      <c r="BG234" s="531"/>
      <c r="BH234" s="531"/>
      <c r="BI234" s="531"/>
      <c r="BJ234" s="531"/>
      <c r="BK234" s="531"/>
      <c r="BL234" s="531"/>
      <c r="BM234" s="531"/>
      <c r="BN234" s="531"/>
      <c r="BO234" s="531"/>
      <c r="BP234" s="531"/>
      <c r="BQ234" s="531"/>
      <c r="BR234" s="531"/>
      <c r="BS234" s="532"/>
      <c r="BT234" s="404" t="s">
        <v>8</v>
      </c>
      <c r="BU234" s="404"/>
      <c r="BV234" s="404"/>
      <c r="BW234" s="404"/>
      <c r="BX234" s="404"/>
      <c r="BY234" s="404"/>
      <c r="BZ234" s="404"/>
      <c r="CA234" s="404"/>
      <c r="CB234" s="404"/>
      <c r="CC234" s="404"/>
      <c r="CD234" s="404"/>
      <c r="CE234" s="404"/>
      <c r="CF234" s="404"/>
      <c r="CG234" s="404"/>
      <c r="CH234" s="404"/>
      <c r="CI234" s="404"/>
      <c r="CJ234" s="405">
        <f>CJ225+CJ230</f>
        <v>55000</v>
      </c>
      <c r="CK234" s="406"/>
      <c r="CL234" s="406"/>
      <c r="CM234" s="406"/>
      <c r="CN234" s="406"/>
      <c r="CO234" s="406"/>
      <c r="CP234" s="406"/>
      <c r="CQ234" s="406"/>
      <c r="CR234" s="406"/>
      <c r="CS234" s="406"/>
      <c r="CT234" s="406"/>
      <c r="CU234" s="406"/>
      <c r="CV234" s="406"/>
      <c r="CW234" s="406"/>
      <c r="CX234" s="406"/>
      <c r="CY234" s="406"/>
      <c r="CZ234" s="406"/>
      <c r="DA234" s="407"/>
    </row>
    <row r="235" spans="1:105" ht="11.25" customHeight="1" x14ac:dyDescent="0.25">
      <c r="A235" s="18"/>
      <c r="B235" s="18"/>
      <c r="C235" s="18"/>
      <c r="D235" s="18"/>
      <c r="E235" s="18"/>
      <c r="F235" s="18"/>
      <c r="G235" s="18"/>
      <c r="H235" s="19"/>
      <c r="I235" s="19"/>
      <c r="J235" s="19"/>
      <c r="K235" s="19"/>
      <c r="L235" s="19"/>
      <c r="M235" s="19"/>
      <c r="N235" s="19"/>
      <c r="O235" s="19"/>
      <c r="P235" s="19"/>
      <c r="Q235" s="19"/>
      <c r="R235" s="19"/>
      <c r="S235" s="19"/>
      <c r="T235" s="19"/>
      <c r="U235" s="19"/>
      <c r="V235" s="19"/>
      <c r="W235" s="19"/>
      <c r="X235" s="19"/>
      <c r="Y235" s="19"/>
      <c r="Z235" s="19"/>
      <c r="AA235" s="19"/>
      <c r="AB235" s="19"/>
      <c r="AC235" s="19"/>
      <c r="AD235" s="19"/>
      <c r="AE235" s="19"/>
      <c r="AF235" s="19"/>
      <c r="AG235" s="19"/>
      <c r="AH235" s="19"/>
      <c r="AI235" s="19"/>
      <c r="AJ235" s="19"/>
      <c r="AK235" s="19"/>
      <c r="AL235" s="19"/>
      <c r="AM235" s="19"/>
      <c r="AN235" s="19"/>
      <c r="AO235" s="19"/>
      <c r="AP235" s="19"/>
      <c r="AQ235" s="19"/>
      <c r="AR235" s="19"/>
      <c r="AS235" s="19"/>
      <c r="AT235" s="19"/>
      <c r="AU235" s="19"/>
      <c r="AV235" s="19"/>
      <c r="AW235" s="19"/>
      <c r="AX235" s="19"/>
      <c r="AY235" s="19"/>
      <c r="AZ235" s="19"/>
      <c r="BA235" s="19"/>
      <c r="BB235" s="19"/>
      <c r="BC235" s="19"/>
      <c r="BD235" s="19"/>
      <c r="BE235" s="19"/>
      <c r="BF235" s="19"/>
      <c r="BG235" s="19"/>
      <c r="BH235" s="19"/>
      <c r="BI235" s="19"/>
      <c r="BJ235" s="19"/>
      <c r="BK235" s="19"/>
      <c r="BL235" s="19"/>
      <c r="BM235" s="19"/>
      <c r="BN235" s="19"/>
      <c r="BO235" s="19"/>
      <c r="BP235" s="19"/>
      <c r="BQ235" s="19"/>
      <c r="BR235" s="19"/>
      <c r="BS235" s="19"/>
      <c r="BT235" s="20"/>
      <c r="BU235" s="20"/>
      <c r="BV235" s="20"/>
      <c r="BW235" s="20"/>
      <c r="BX235" s="20"/>
      <c r="BY235" s="20"/>
      <c r="BZ235" s="20"/>
      <c r="CA235" s="20"/>
      <c r="CB235" s="20"/>
      <c r="CC235" s="20"/>
      <c r="CD235" s="20"/>
      <c r="CE235" s="20"/>
      <c r="CF235" s="20"/>
      <c r="CG235" s="20"/>
      <c r="CH235" s="20"/>
      <c r="CI235" s="20"/>
      <c r="CJ235" s="21"/>
      <c r="CK235" s="21"/>
      <c r="CL235" s="21"/>
      <c r="CM235" s="21"/>
      <c r="CN235" s="21"/>
      <c r="CO235" s="21"/>
      <c r="CP235" s="21"/>
      <c r="CQ235" s="21"/>
      <c r="CR235" s="21"/>
      <c r="CS235" s="21"/>
      <c r="CT235" s="21"/>
      <c r="CU235" s="21"/>
      <c r="CV235" s="21"/>
      <c r="CW235" s="21"/>
      <c r="CX235" s="21"/>
      <c r="CY235" s="21"/>
      <c r="CZ235" s="21"/>
      <c r="DA235" s="21"/>
    </row>
    <row r="236" spans="1:105" ht="15" x14ac:dyDescent="0.25">
      <c r="A236" s="465" t="s">
        <v>157</v>
      </c>
      <c r="B236" s="465"/>
      <c r="C236" s="465"/>
      <c r="D236" s="465"/>
      <c r="E236" s="465"/>
      <c r="F236" s="465"/>
      <c r="G236" s="465"/>
      <c r="H236" s="465"/>
      <c r="I236" s="465"/>
      <c r="J236" s="465"/>
      <c r="K236" s="465"/>
      <c r="L236" s="465"/>
      <c r="M236" s="465"/>
      <c r="N236" s="465"/>
      <c r="O236" s="465"/>
      <c r="P236" s="465"/>
      <c r="Q236" s="465"/>
      <c r="R236" s="465"/>
      <c r="S236" s="465"/>
      <c r="T236" s="465"/>
      <c r="U236" s="465"/>
      <c r="V236" s="465"/>
      <c r="W236" s="465"/>
      <c r="X236" s="465"/>
      <c r="Y236" s="465"/>
      <c r="Z236" s="465"/>
      <c r="AA236" s="465"/>
      <c r="AB236" s="465"/>
      <c r="AC236" s="465"/>
      <c r="AD236" s="465"/>
      <c r="AE236" s="465"/>
      <c r="AF236" s="465"/>
      <c r="AG236" s="465"/>
      <c r="AH236" s="465"/>
      <c r="AI236" s="465"/>
      <c r="AJ236" s="465"/>
      <c r="AK236" s="465"/>
      <c r="AL236" s="465"/>
      <c r="AM236" s="465"/>
      <c r="AN236" s="465"/>
      <c r="AO236" s="465"/>
      <c r="AP236" s="465"/>
      <c r="AQ236" s="465"/>
      <c r="AR236" s="465"/>
      <c r="AS236" s="465"/>
      <c r="AT236" s="465"/>
      <c r="AU236" s="465"/>
      <c r="AV236" s="465"/>
      <c r="AW236" s="465"/>
      <c r="AX236" s="465"/>
      <c r="AY236" s="465"/>
      <c r="AZ236" s="465"/>
      <c r="BA236" s="465"/>
      <c r="BB236" s="465"/>
      <c r="BC236" s="465"/>
      <c r="BD236" s="465"/>
      <c r="BE236" s="465"/>
      <c r="BF236" s="465"/>
      <c r="BG236" s="465"/>
      <c r="BH236" s="465"/>
      <c r="BI236" s="465"/>
      <c r="BJ236" s="465"/>
      <c r="BK236" s="465"/>
      <c r="BL236" s="465"/>
      <c r="BM236" s="465"/>
      <c r="BN236" s="465"/>
      <c r="BO236" s="465"/>
      <c r="BP236" s="465"/>
      <c r="BQ236" s="465"/>
      <c r="BR236" s="465"/>
      <c r="BS236" s="465"/>
      <c r="BT236" s="465"/>
      <c r="BU236" s="465"/>
      <c r="BV236" s="465"/>
      <c r="BW236" s="465"/>
      <c r="BX236" s="465"/>
      <c r="BY236" s="465"/>
      <c r="BZ236" s="465"/>
      <c r="CA236" s="465"/>
      <c r="CB236" s="465"/>
      <c r="CC236" s="465"/>
      <c r="CD236" s="465"/>
      <c r="CE236" s="465"/>
      <c r="CF236" s="465"/>
      <c r="CG236" s="465"/>
      <c r="CH236" s="465"/>
      <c r="CI236" s="465"/>
      <c r="CJ236" s="465"/>
      <c r="CK236" s="465"/>
      <c r="CL236" s="465"/>
      <c r="CM236" s="465"/>
      <c r="CN236" s="465"/>
      <c r="CO236" s="465"/>
      <c r="CP236" s="465"/>
      <c r="CQ236" s="465"/>
      <c r="CR236" s="465"/>
      <c r="CS236" s="465"/>
      <c r="CT236" s="465"/>
      <c r="CU236" s="465"/>
      <c r="CV236" s="465"/>
      <c r="CW236" s="465"/>
      <c r="CX236" s="465"/>
      <c r="CY236" s="465"/>
      <c r="CZ236" s="465"/>
      <c r="DA236" s="465"/>
    </row>
    <row r="237" spans="1:105" ht="8.25" customHeight="1" x14ac:dyDescent="0.25">
      <c r="A237" s="17"/>
      <c r="B237" s="17"/>
      <c r="C237" s="17"/>
      <c r="D237" s="17"/>
      <c r="E237" s="17"/>
      <c r="F237" s="17"/>
      <c r="G237" s="17"/>
      <c r="H237" s="17"/>
      <c r="I237" s="17"/>
      <c r="J237" s="17"/>
      <c r="K237" s="17"/>
      <c r="L237" s="17"/>
      <c r="M237" s="17"/>
      <c r="N237" s="17"/>
      <c r="O237" s="17"/>
      <c r="P237" s="17"/>
      <c r="Q237" s="17"/>
      <c r="R237" s="17"/>
      <c r="S237" s="17"/>
      <c r="T237" s="17"/>
      <c r="U237" s="17"/>
      <c r="V237" s="17"/>
      <c r="W237" s="17"/>
      <c r="X237" s="17"/>
      <c r="Y237" s="17"/>
      <c r="Z237" s="17"/>
      <c r="AA237" s="17"/>
      <c r="AB237" s="17"/>
      <c r="AC237" s="17"/>
      <c r="AD237" s="17"/>
      <c r="AE237" s="17"/>
      <c r="AF237" s="17"/>
      <c r="AG237" s="17"/>
      <c r="AH237" s="17"/>
      <c r="AI237" s="17"/>
      <c r="AJ237" s="17"/>
      <c r="AK237" s="17"/>
      <c r="AL237" s="17"/>
      <c r="AM237" s="17"/>
      <c r="AN237" s="17"/>
      <c r="AO237" s="17"/>
      <c r="AP237" s="17"/>
      <c r="AQ237" s="17"/>
      <c r="AR237" s="17"/>
      <c r="AS237" s="17"/>
      <c r="AT237" s="17"/>
      <c r="AU237" s="17"/>
      <c r="AV237" s="17"/>
      <c r="AW237" s="17"/>
      <c r="AX237" s="17"/>
      <c r="AY237" s="17"/>
      <c r="AZ237" s="17"/>
      <c r="BA237" s="17"/>
      <c r="BB237" s="17"/>
      <c r="BC237" s="17"/>
      <c r="BD237" s="17"/>
      <c r="BE237" s="17"/>
      <c r="BF237" s="17"/>
      <c r="BG237" s="17"/>
      <c r="BH237" s="17"/>
      <c r="BI237" s="17"/>
      <c r="BJ237" s="17"/>
      <c r="BK237" s="17"/>
      <c r="BL237" s="17"/>
      <c r="BM237" s="17"/>
      <c r="BN237" s="17"/>
      <c r="BO237" s="17"/>
      <c r="BP237" s="17"/>
      <c r="BQ237" s="17"/>
      <c r="BR237" s="17"/>
      <c r="BS237" s="17"/>
      <c r="BT237" s="17"/>
      <c r="BU237" s="17"/>
      <c r="BV237" s="17"/>
      <c r="BW237" s="17"/>
      <c r="BX237" s="17"/>
      <c r="BY237" s="17"/>
      <c r="BZ237" s="17"/>
      <c r="CA237" s="17"/>
      <c r="CB237" s="17"/>
      <c r="CC237" s="17"/>
      <c r="CD237" s="17"/>
      <c r="CE237" s="17"/>
      <c r="CF237" s="17"/>
      <c r="CG237" s="17"/>
      <c r="CH237" s="17"/>
      <c r="CI237" s="17"/>
      <c r="CJ237" s="17"/>
      <c r="CK237" s="17"/>
      <c r="CL237" s="17"/>
      <c r="CM237" s="17"/>
      <c r="CN237" s="17"/>
      <c r="CO237" s="17"/>
      <c r="CP237" s="17"/>
      <c r="CQ237" s="17"/>
      <c r="CR237" s="17"/>
      <c r="CS237" s="17"/>
      <c r="CT237" s="17"/>
      <c r="CU237" s="17"/>
      <c r="CV237" s="17"/>
      <c r="CW237" s="17"/>
      <c r="CX237" s="17"/>
      <c r="CY237" s="17"/>
      <c r="CZ237" s="17"/>
      <c r="DA237" s="17"/>
    </row>
    <row r="238" spans="1:105" ht="28.5" customHeight="1" x14ac:dyDescent="0.25">
      <c r="A238" s="447" t="s">
        <v>0</v>
      </c>
      <c r="B238" s="448"/>
      <c r="C238" s="448"/>
      <c r="D238" s="448"/>
      <c r="E238" s="448"/>
      <c r="F238" s="448"/>
      <c r="G238" s="449"/>
      <c r="H238" s="447" t="s">
        <v>14</v>
      </c>
      <c r="I238" s="448"/>
      <c r="J238" s="448"/>
      <c r="K238" s="448"/>
      <c r="L238" s="448"/>
      <c r="M238" s="448"/>
      <c r="N238" s="448"/>
      <c r="O238" s="448"/>
      <c r="P238" s="448"/>
      <c r="Q238" s="448"/>
      <c r="R238" s="448"/>
      <c r="S238" s="448"/>
      <c r="T238" s="448"/>
      <c r="U238" s="448"/>
      <c r="V238" s="448"/>
      <c r="W238" s="448"/>
      <c r="X238" s="448"/>
      <c r="Y238" s="448"/>
      <c r="Z238" s="448"/>
      <c r="AA238" s="448"/>
      <c r="AB238" s="448"/>
      <c r="AC238" s="448"/>
      <c r="AD238" s="448"/>
      <c r="AE238" s="448"/>
      <c r="AF238" s="448"/>
      <c r="AG238" s="448"/>
      <c r="AH238" s="448"/>
      <c r="AI238" s="448"/>
      <c r="AJ238" s="448"/>
      <c r="AK238" s="448"/>
      <c r="AL238" s="448"/>
      <c r="AM238" s="448"/>
      <c r="AN238" s="448"/>
      <c r="AO238" s="448"/>
      <c r="AP238" s="448"/>
      <c r="AQ238" s="448"/>
      <c r="AR238" s="448"/>
      <c r="AS238" s="448"/>
      <c r="AT238" s="448"/>
      <c r="AU238" s="448"/>
      <c r="AV238" s="448"/>
      <c r="AW238" s="448"/>
      <c r="AX238" s="448"/>
      <c r="AY238" s="448"/>
      <c r="AZ238" s="448"/>
      <c r="BA238" s="448"/>
      <c r="BB238" s="448"/>
      <c r="BC238" s="449"/>
      <c r="BD238" s="447" t="s">
        <v>70</v>
      </c>
      <c r="BE238" s="448"/>
      <c r="BF238" s="448"/>
      <c r="BG238" s="448"/>
      <c r="BH238" s="448"/>
      <c r="BI238" s="448"/>
      <c r="BJ238" s="448"/>
      <c r="BK238" s="448"/>
      <c r="BL238" s="448"/>
      <c r="BM238" s="448"/>
      <c r="BN238" s="448"/>
      <c r="BO238" s="448"/>
      <c r="BP238" s="448"/>
      <c r="BQ238" s="448"/>
      <c r="BR238" s="448"/>
      <c r="BS238" s="449"/>
      <c r="BT238" s="447" t="s">
        <v>81</v>
      </c>
      <c r="BU238" s="448"/>
      <c r="BV238" s="448"/>
      <c r="BW238" s="448"/>
      <c r="BX238" s="448"/>
      <c r="BY238" s="448"/>
      <c r="BZ238" s="448"/>
      <c r="CA238" s="448"/>
      <c r="CB238" s="448"/>
      <c r="CC238" s="448"/>
      <c r="CD238" s="448"/>
      <c r="CE238" s="448"/>
      <c r="CF238" s="448"/>
      <c r="CG238" s="448"/>
      <c r="CH238" s="448"/>
      <c r="CI238" s="449"/>
      <c r="CJ238" s="447" t="s">
        <v>48</v>
      </c>
      <c r="CK238" s="448"/>
      <c r="CL238" s="448"/>
      <c r="CM238" s="448"/>
      <c r="CN238" s="448"/>
      <c r="CO238" s="448"/>
      <c r="CP238" s="448"/>
      <c r="CQ238" s="448"/>
      <c r="CR238" s="448"/>
      <c r="CS238" s="448"/>
      <c r="CT238" s="448"/>
      <c r="CU238" s="448"/>
      <c r="CV238" s="448"/>
      <c r="CW238" s="448"/>
      <c r="CX238" s="448"/>
      <c r="CY238" s="448"/>
      <c r="CZ238" s="448"/>
      <c r="DA238" s="449"/>
    </row>
    <row r="239" spans="1:105" ht="13.5" customHeight="1" x14ac:dyDescent="0.25">
      <c r="A239" s="447">
        <v>1</v>
      </c>
      <c r="B239" s="448"/>
      <c r="C239" s="448"/>
      <c r="D239" s="448"/>
      <c r="E239" s="448"/>
      <c r="F239" s="448"/>
      <c r="G239" s="449"/>
      <c r="H239" s="447">
        <v>2</v>
      </c>
      <c r="I239" s="448"/>
      <c r="J239" s="448"/>
      <c r="K239" s="448"/>
      <c r="L239" s="448"/>
      <c r="M239" s="448"/>
      <c r="N239" s="448"/>
      <c r="O239" s="448"/>
      <c r="P239" s="448"/>
      <c r="Q239" s="448"/>
      <c r="R239" s="448"/>
      <c r="S239" s="448"/>
      <c r="T239" s="448"/>
      <c r="U239" s="448"/>
      <c r="V239" s="448"/>
      <c r="W239" s="448"/>
      <c r="X239" s="448"/>
      <c r="Y239" s="448"/>
      <c r="Z239" s="448"/>
      <c r="AA239" s="448"/>
      <c r="AB239" s="448"/>
      <c r="AC239" s="448"/>
      <c r="AD239" s="448"/>
      <c r="AE239" s="448"/>
      <c r="AF239" s="448"/>
      <c r="AG239" s="448"/>
      <c r="AH239" s="448"/>
      <c r="AI239" s="448"/>
      <c r="AJ239" s="448"/>
      <c r="AK239" s="448"/>
      <c r="AL239" s="448"/>
      <c r="AM239" s="448"/>
      <c r="AN239" s="448"/>
      <c r="AO239" s="448"/>
      <c r="AP239" s="448"/>
      <c r="AQ239" s="448"/>
      <c r="AR239" s="448"/>
      <c r="AS239" s="448"/>
      <c r="AT239" s="448"/>
      <c r="AU239" s="448"/>
      <c r="AV239" s="448"/>
      <c r="AW239" s="448"/>
      <c r="AX239" s="448"/>
      <c r="AY239" s="448"/>
      <c r="AZ239" s="448"/>
      <c r="BA239" s="448"/>
      <c r="BB239" s="448"/>
      <c r="BC239" s="449"/>
      <c r="BD239" s="447">
        <v>3</v>
      </c>
      <c r="BE239" s="448"/>
      <c r="BF239" s="448"/>
      <c r="BG239" s="448"/>
      <c r="BH239" s="448"/>
      <c r="BI239" s="448"/>
      <c r="BJ239" s="448"/>
      <c r="BK239" s="448"/>
      <c r="BL239" s="448"/>
      <c r="BM239" s="448"/>
      <c r="BN239" s="448"/>
      <c r="BO239" s="448"/>
      <c r="BP239" s="448"/>
      <c r="BQ239" s="448"/>
      <c r="BR239" s="448"/>
      <c r="BS239" s="449"/>
      <c r="BT239" s="447">
        <v>4</v>
      </c>
      <c r="BU239" s="448"/>
      <c r="BV239" s="448"/>
      <c r="BW239" s="448"/>
      <c r="BX239" s="448"/>
      <c r="BY239" s="448"/>
      <c r="BZ239" s="448"/>
      <c r="CA239" s="448"/>
      <c r="CB239" s="448"/>
      <c r="CC239" s="448"/>
      <c r="CD239" s="448"/>
      <c r="CE239" s="448"/>
      <c r="CF239" s="448"/>
      <c r="CG239" s="448"/>
      <c r="CH239" s="448"/>
      <c r="CI239" s="449"/>
      <c r="CJ239" s="447">
        <v>5</v>
      </c>
      <c r="CK239" s="448"/>
      <c r="CL239" s="448"/>
      <c r="CM239" s="448"/>
      <c r="CN239" s="448"/>
      <c r="CO239" s="448"/>
      <c r="CP239" s="448"/>
      <c r="CQ239" s="448"/>
      <c r="CR239" s="448"/>
      <c r="CS239" s="448"/>
      <c r="CT239" s="448"/>
      <c r="CU239" s="448"/>
      <c r="CV239" s="448"/>
      <c r="CW239" s="448"/>
      <c r="CX239" s="448"/>
      <c r="CY239" s="448"/>
      <c r="CZ239" s="448"/>
      <c r="DA239" s="449"/>
    </row>
    <row r="240" spans="1:105" ht="16.5" customHeight="1" x14ac:dyDescent="0.25">
      <c r="A240" s="619" t="s">
        <v>26</v>
      </c>
      <c r="B240" s="620"/>
      <c r="C240" s="620"/>
      <c r="D240" s="620"/>
      <c r="E240" s="620"/>
      <c r="F240" s="620"/>
      <c r="G240" s="621"/>
      <c r="H240" s="516" t="s">
        <v>119</v>
      </c>
      <c r="I240" s="517"/>
      <c r="J240" s="517"/>
      <c r="K240" s="517"/>
      <c r="L240" s="517"/>
      <c r="M240" s="517"/>
      <c r="N240" s="517"/>
      <c r="O240" s="517"/>
      <c r="P240" s="517"/>
      <c r="Q240" s="517"/>
      <c r="R240" s="517"/>
      <c r="S240" s="517"/>
      <c r="T240" s="517"/>
      <c r="U240" s="517"/>
      <c r="V240" s="517"/>
      <c r="W240" s="517"/>
      <c r="X240" s="517"/>
      <c r="Y240" s="517"/>
      <c r="Z240" s="517"/>
      <c r="AA240" s="517"/>
      <c r="AB240" s="517"/>
      <c r="AC240" s="517"/>
      <c r="AD240" s="517"/>
      <c r="AE240" s="517"/>
      <c r="AF240" s="517"/>
      <c r="AG240" s="517"/>
      <c r="AH240" s="517"/>
      <c r="AI240" s="517"/>
      <c r="AJ240" s="517"/>
      <c r="AK240" s="517"/>
      <c r="AL240" s="517"/>
      <c r="AM240" s="517"/>
      <c r="AN240" s="517"/>
      <c r="AO240" s="517"/>
      <c r="AP240" s="517"/>
      <c r="AQ240" s="517"/>
      <c r="AR240" s="517"/>
      <c r="AS240" s="517"/>
      <c r="AT240" s="517"/>
      <c r="AU240" s="517"/>
      <c r="AV240" s="517"/>
      <c r="AW240" s="517"/>
      <c r="AX240" s="517"/>
      <c r="AY240" s="517"/>
      <c r="AZ240" s="517"/>
      <c r="BA240" s="517"/>
      <c r="BB240" s="517"/>
      <c r="BC240" s="518"/>
      <c r="BD240" s="623">
        <v>10</v>
      </c>
      <c r="BE240" s="624"/>
      <c r="BF240" s="624"/>
      <c r="BG240" s="624"/>
      <c r="BH240" s="624"/>
      <c r="BI240" s="624"/>
      <c r="BJ240" s="624"/>
      <c r="BK240" s="624"/>
      <c r="BL240" s="624"/>
      <c r="BM240" s="624"/>
      <c r="BN240" s="624"/>
      <c r="BO240" s="624"/>
      <c r="BP240" s="624"/>
      <c r="BQ240" s="624"/>
      <c r="BR240" s="624"/>
      <c r="BS240" s="625"/>
      <c r="BT240" s="484">
        <v>5000</v>
      </c>
      <c r="BU240" s="485"/>
      <c r="BV240" s="485"/>
      <c r="BW240" s="485"/>
      <c r="BX240" s="485"/>
      <c r="BY240" s="485"/>
      <c r="BZ240" s="485"/>
      <c r="CA240" s="485"/>
      <c r="CB240" s="485"/>
      <c r="CC240" s="485"/>
      <c r="CD240" s="485"/>
      <c r="CE240" s="485"/>
      <c r="CF240" s="485"/>
      <c r="CG240" s="485"/>
      <c r="CH240" s="485"/>
      <c r="CI240" s="486"/>
      <c r="CJ240" s="596">
        <f>BD240*BT240</f>
        <v>50000</v>
      </c>
      <c r="CK240" s="597"/>
      <c r="CL240" s="597"/>
      <c r="CM240" s="597"/>
      <c r="CN240" s="597"/>
      <c r="CO240" s="597"/>
      <c r="CP240" s="597"/>
      <c r="CQ240" s="597"/>
      <c r="CR240" s="597"/>
      <c r="CS240" s="597"/>
      <c r="CT240" s="597"/>
      <c r="CU240" s="597"/>
      <c r="CV240" s="597"/>
      <c r="CW240" s="597"/>
      <c r="CX240" s="597"/>
      <c r="CY240" s="597"/>
      <c r="CZ240" s="597"/>
      <c r="DA240" s="598"/>
    </row>
    <row r="241" spans="1:105" ht="15" x14ac:dyDescent="0.25">
      <c r="A241" s="562" t="s">
        <v>30</v>
      </c>
      <c r="B241" s="562"/>
      <c r="C241" s="562"/>
      <c r="D241" s="562"/>
      <c r="E241" s="562"/>
      <c r="F241" s="562"/>
      <c r="G241" s="562"/>
      <c r="H241" s="622" t="s">
        <v>733</v>
      </c>
      <c r="I241" s="622"/>
      <c r="J241" s="622"/>
      <c r="K241" s="622"/>
      <c r="L241" s="622"/>
      <c r="M241" s="622"/>
      <c r="N241" s="622"/>
      <c r="O241" s="622"/>
      <c r="P241" s="622"/>
      <c r="Q241" s="622"/>
      <c r="R241" s="622"/>
      <c r="S241" s="622"/>
      <c r="T241" s="622"/>
      <c r="U241" s="622"/>
      <c r="V241" s="622"/>
      <c r="W241" s="622"/>
      <c r="X241" s="622"/>
      <c r="Y241" s="622"/>
      <c r="Z241" s="622"/>
      <c r="AA241" s="622"/>
      <c r="AB241" s="622"/>
      <c r="AC241" s="622"/>
      <c r="AD241" s="622"/>
      <c r="AE241" s="622"/>
      <c r="AF241" s="622"/>
      <c r="AG241" s="622"/>
      <c r="AH241" s="622"/>
      <c r="AI241" s="622"/>
      <c r="AJ241" s="622"/>
      <c r="AK241" s="622"/>
      <c r="AL241" s="622"/>
      <c r="AM241" s="622"/>
      <c r="AN241" s="622"/>
      <c r="AO241" s="622"/>
      <c r="AP241" s="622"/>
      <c r="AQ241" s="622"/>
      <c r="AR241" s="622"/>
      <c r="AS241" s="622"/>
      <c r="AT241" s="622"/>
      <c r="AU241" s="622"/>
      <c r="AV241" s="622"/>
      <c r="AW241" s="622"/>
      <c r="AX241" s="622"/>
      <c r="AY241" s="622"/>
      <c r="AZ241" s="622"/>
      <c r="BA241" s="622"/>
      <c r="BB241" s="622"/>
      <c r="BC241" s="622"/>
      <c r="BD241" s="623">
        <v>20</v>
      </c>
      <c r="BE241" s="624"/>
      <c r="BF241" s="624"/>
      <c r="BG241" s="624"/>
      <c r="BH241" s="624"/>
      <c r="BI241" s="624"/>
      <c r="BJ241" s="624"/>
      <c r="BK241" s="624"/>
      <c r="BL241" s="624"/>
      <c r="BM241" s="624"/>
      <c r="BN241" s="624"/>
      <c r="BO241" s="624"/>
      <c r="BP241" s="624"/>
      <c r="BQ241" s="624"/>
      <c r="BR241" s="624"/>
      <c r="BS241" s="625"/>
      <c r="BT241" s="561">
        <v>83550</v>
      </c>
      <c r="BU241" s="561"/>
      <c r="BV241" s="561"/>
      <c r="BW241" s="561"/>
      <c r="BX241" s="561"/>
      <c r="BY241" s="561"/>
      <c r="BZ241" s="561"/>
      <c r="CA241" s="561"/>
      <c r="CB241" s="561"/>
      <c r="CC241" s="561"/>
      <c r="CD241" s="561"/>
      <c r="CE241" s="561"/>
      <c r="CF241" s="561"/>
      <c r="CG241" s="561"/>
      <c r="CH241" s="561"/>
      <c r="CI241" s="561"/>
      <c r="CJ241" s="626">
        <v>1321000</v>
      </c>
      <c r="CK241" s="626"/>
      <c r="CL241" s="626"/>
      <c r="CM241" s="626"/>
      <c r="CN241" s="626"/>
      <c r="CO241" s="626"/>
      <c r="CP241" s="626"/>
      <c r="CQ241" s="626"/>
      <c r="CR241" s="626"/>
      <c r="CS241" s="626"/>
      <c r="CT241" s="626"/>
      <c r="CU241" s="626"/>
      <c r="CV241" s="626"/>
      <c r="CW241" s="626"/>
      <c r="CX241" s="626"/>
      <c r="CY241" s="626"/>
      <c r="CZ241" s="626"/>
      <c r="DA241" s="626"/>
    </row>
    <row r="242" spans="1:105" ht="16.5" customHeight="1" x14ac:dyDescent="0.25">
      <c r="A242" s="619" t="s">
        <v>36</v>
      </c>
      <c r="B242" s="620"/>
      <c r="C242" s="620"/>
      <c r="D242" s="620"/>
      <c r="E242" s="620"/>
      <c r="F242" s="620"/>
      <c r="G242" s="621"/>
      <c r="H242" s="622" t="s">
        <v>734</v>
      </c>
      <c r="I242" s="622"/>
      <c r="J242" s="622"/>
      <c r="K242" s="622"/>
      <c r="L242" s="622"/>
      <c r="M242" s="622"/>
      <c r="N242" s="622"/>
      <c r="O242" s="622"/>
      <c r="P242" s="622"/>
      <c r="Q242" s="622"/>
      <c r="R242" s="622"/>
      <c r="S242" s="622"/>
      <c r="T242" s="622"/>
      <c r="U242" s="622"/>
      <c r="V242" s="622"/>
      <c r="W242" s="622"/>
      <c r="X242" s="622"/>
      <c r="Y242" s="622"/>
      <c r="Z242" s="622"/>
      <c r="AA242" s="622"/>
      <c r="AB242" s="622"/>
      <c r="AC242" s="622"/>
      <c r="AD242" s="622"/>
      <c r="AE242" s="622"/>
      <c r="AF242" s="622"/>
      <c r="AG242" s="622"/>
      <c r="AH242" s="622"/>
      <c r="AI242" s="622"/>
      <c r="AJ242" s="622"/>
      <c r="AK242" s="622"/>
      <c r="AL242" s="622"/>
      <c r="AM242" s="622"/>
      <c r="AN242" s="622"/>
      <c r="AO242" s="622"/>
      <c r="AP242" s="622"/>
      <c r="AQ242" s="622"/>
      <c r="AR242" s="622"/>
      <c r="AS242" s="622"/>
      <c r="AT242" s="622"/>
      <c r="AU242" s="622"/>
      <c r="AV242" s="622"/>
      <c r="AW242" s="622"/>
      <c r="AX242" s="622"/>
      <c r="AY242" s="622"/>
      <c r="AZ242" s="622"/>
      <c r="BA242" s="622"/>
      <c r="BB242" s="622"/>
      <c r="BC242" s="622"/>
      <c r="BD242" s="623">
        <v>15</v>
      </c>
      <c r="BE242" s="624"/>
      <c r="BF242" s="624"/>
      <c r="BG242" s="624"/>
      <c r="BH242" s="624"/>
      <c r="BI242" s="624"/>
      <c r="BJ242" s="624"/>
      <c r="BK242" s="624"/>
      <c r="BL242" s="624"/>
      <c r="BM242" s="624"/>
      <c r="BN242" s="624"/>
      <c r="BO242" s="624"/>
      <c r="BP242" s="624"/>
      <c r="BQ242" s="624"/>
      <c r="BR242" s="624"/>
      <c r="BS242" s="625"/>
      <c r="BT242" s="561">
        <v>3000</v>
      </c>
      <c r="BU242" s="561"/>
      <c r="BV242" s="561"/>
      <c r="BW242" s="561"/>
      <c r="BX242" s="561"/>
      <c r="BY242" s="561"/>
      <c r="BZ242" s="561"/>
      <c r="CA242" s="561"/>
      <c r="CB242" s="561"/>
      <c r="CC242" s="561"/>
      <c r="CD242" s="561"/>
      <c r="CE242" s="561"/>
      <c r="CF242" s="561"/>
      <c r="CG242" s="561"/>
      <c r="CH242" s="561"/>
      <c r="CI242" s="561"/>
      <c r="CJ242" s="626">
        <f>BD242*BT242</f>
        <v>45000</v>
      </c>
      <c r="CK242" s="626"/>
      <c r="CL242" s="626"/>
      <c r="CM242" s="626"/>
      <c r="CN242" s="626"/>
      <c r="CO242" s="626"/>
      <c r="CP242" s="626"/>
      <c r="CQ242" s="626"/>
      <c r="CR242" s="626"/>
      <c r="CS242" s="626"/>
      <c r="CT242" s="626"/>
      <c r="CU242" s="626"/>
      <c r="CV242" s="626"/>
      <c r="CW242" s="626"/>
      <c r="CX242" s="626"/>
      <c r="CY242" s="626"/>
      <c r="CZ242" s="626"/>
      <c r="DA242" s="626"/>
    </row>
    <row r="243" spans="1:105" ht="18" customHeight="1" x14ac:dyDescent="0.25">
      <c r="A243" s="619" t="s">
        <v>99</v>
      </c>
      <c r="B243" s="620"/>
      <c r="C243" s="620"/>
      <c r="D243" s="620"/>
      <c r="E243" s="620"/>
      <c r="F243" s="620"/>
      <c r="G243" s="621"/>
      <c r="H243" s="622" t="s">
        <v>735</v>
      </c>
      <c r="I243" s="622"/>
      <c r="J243" s="622"/>
      <c r="K243" s="622"/>
      <c r="L243" s="622"/>
      <c r="M243" s="622"/>
      <c r="N243" s="622"/>
      <c r="O243" s="622"/>
      <c r="P243" s="622"/>
      <c r="Q243" s="622"/>
      <c r="R243" s="622"/>
      <c r="S243" s="622"/>
      <c r="T243" s="622"/>
      <c r="U243" s="622"/>
      <c r="V243" s="622"/>
      <c r="W243" s="622"/>
      <c r="X243" s="622"/>
      <c r="Y243" s="622"/>
      <c r="Z243" s="622"/>
      <c r="AA243" s="622"/>
      <c r="AB243" s="622"/>
      <c r="AC243" s="622"/>
      <c r="AD243" s="622"/>
      <c r="AE243" s="622"/>
      <c r="AF243" s="622"/>
      <c r="AG243" s="622"/>
      <c r="AH243" s="622"/>
      <c r="AI243" s="622"/>
      <c r="AJ243" s="622"/>
      <c r="AK243" s="622"/>
      <c r="AL243" s="622"/>
      <c r="AM243" s="622"/>
      <c r="AN243" s="622"/>
      <c r="AO243" s="622"/>
      <c r="AP243" s="622"/>
      <c r="AQ243" s="622"/>
      <c r="AR243" s="622"/>
      <c r="AS243" s="622"/>
      <c r="AT243" s="622"/>
      <c r="AU243" s="622"/>
      <c r="AV243" s="622"/>
      <c r="AW243" s="622"/>
      <c r="AX243" s="622"/>
      <c r="AY243" s="622"/>
      <c r="AZ243" s="622"/>
      <c r="BA243" s="622"/>
      <c r="BB243" s="622"/>
      <c r="BC243" s="622"/>
      <c r="BD243" s="623">
        <v>60</v>
      </c>
      <c r="BE243" s="624"/>
      <c r="BF243" s="624"/>
      <c r="BG243" s="624"/>
      <c r="BH243" s="624"/>
      <c r="BI243" s="624"/>
      <c r="BJ243" s="624"/>
      <c r="BK243" s="624"/>
      <c r="BL243" s="624"/>
      <c r="BM243" s="624"/>
      <c r="BN243" s="624"/>
      <c r="BO243" s="624"/>
      <c r="BP243" s="624"/>
      <c r="BQ243" s="624"/>
      <c r="BR243" s="624"/>
      <c r="BS243" s="625"/>
      <c r="BT243" s="561">
        <v>16000</v>
      </c>
      <c r="BU243" s="561"/>
      <c r="BV243" s="561"/>
      <c r="BW243" s="561"/>
      <c r="BX243" s="561"/>
      <c r="BY243" s="561"/>
      <c r="BZ243" s="561"/>
      <c r="CA243" s="561"/>
      <c r="CB243" s="561"/>
      <c r="CC243" s="561"/>
      <c r="CD243" s="561"/>
      <c r="CE243" s="561"/>
      <c r="CF243" s="561"/>
      <c r="CG243" s="561"/>
      <c r="CH243" s="561"/>
      <c r="CI243" s="561"/>
      <c r="CJ243" s="626">
        <v>1310000</v>
      </c>
      <c r="CK243" s="626"/>
      <c r="CL243" s="626"/>
      <c r="CM243" s="626"/>
      <c r="CN243" s="626"/>
      <c r="CO243" s="626"/>
      <c r="CP243" s="626"/>
      <c r="CQ243" s="626"/>
      <c r="CR243" s="626"/>
      <c r="CS243" s="626"/>
      <c r="CT243" s="626"/>
      <c r="CU243" s="626"/>
      <c r="CV243" s="626"/>
      <c r="CW243" s="626"/>
      <c r="CX243" s="626"/>
      <c r="CY243" s="626"/>
      <c r="CZ243" s="626"/>
      <c r="DA243" s="626"/>
    </row>
    <row r="244" spans="1:105" ht="15" customHeight="1" x14ac:dyDescent="0.25">
      <c r="A244" s="562"/>
      <c r="B244" s="562"/>
      <c r="C244" s="562"/>
      <c r="D244" s="562"/>
      <c r="E244" s="562"/>
      <c r="F244" s="562"/>
      <c r="G244" s="562"/>
      <c r="H244" s="622" t="s">
        <v>1</v>
      </c>
      <c r="I244" s="622"/>
      <c r="J244" s="622"/>
      <c r="K244" s="622"/>
      <c r="L244" s="622"/>
      <c r="M244" s="622"/>
      <c r="N244" s="622"/>
      <c r="O244" s="622"/>
      <c r="P244" s="622"/>
      <c r="Q244" s="622"/>
      <c r="R244" s="622"/>
      <c r="S244" s="622"/>
      <c r="T244" s="622"/>
      <c r="U244" s="622"/>
      <c r="V244" s="622"/>
      <c r="W244" s="622"/>
      <c r="X244" s="622"/>
      <c r="Y244" s="622"/>
      <c r="Z244" s="622"/>
      <c r="AA244" s="622"/>
      <c r="AB244" s="622"/>
      <c r="AC244" s="622"/>
      <c r="AD244" s="622"/>
      <c r="AE244" s="622"/>
      <c r="AF244" s="622"/>
      <c r="AG244" s="622"/>
      <c r="AH244" s="622"/>
      <c r="AI244" s="622"/>
      <c r="AJ244" s="622"/>
      <c r="AK244" s="622"/>
      <c r="AL244" s="622"/>
      <c r="AM244" s="622"/>
      <c r="AN244" s="622"/>
      <c r="AO244" s="622"/>
      <c r="AP244" s="622"/>
      <c r="AQ244" s="622"/>
      <c r="AR244" s="622"/>
      <c r="AS244" s="622"/>
      <c r="AT244" s="622"/>
      <c r="AU244" s="622"/>
      <c r="AV244" s="622"/>
      <c r="AW244" s="622"/>
      <c r="AX244" s="622"/>
      <c r="AY244" s="622"/>
      <c r="AZ244" s="622"/>
      <c r="BA244" s="622"/>
      <c r="BB244" s="622"/>
      <c r="BC244" s="622"/>
      <c r="BD244" s="623"/>
      <c r="BE244" s="624"/>
      <c r="BF244" s="624"/>
      <c r="BG244" s="624"/>
      <c r="BH244" s="624"/>
      <c r="BI244" s="624"/>
      <c r="BJ244" s="624"/>
      <c r="BK244" s="624"/>
      <c r="BL244" s="624"/>
      <c r="BM244" s="624"/>
      <c r="BN244" s="624"/>
      <c r="BO244" s="624"/>
      <c r="BP244" s="624"/>
      <c r="BQ244" s="624"/>
      <c r="BR244" s="624"/>
      <c r="BS244" s="625"/>
      <c r="BT244" s="561"/>
      <c r="BU244" s="561"/>
      <c r="BV244" s="561"/>
      <c r="BW244" s="561"/>
      <c r="BX244" s="561"/>
      <c r="BY244" s="561"/>
      <c r="BZ244" s="561"/>
      <c r="CA244" s="561"/>
      <c r="CB244" s="561"/>
      <c r="CC244" s="561"/>
      <c r="CD244" s="561"/>
      <c r="CE244" s="561"/>
      <c r="CF244" s="561"/>
      <c r="CG244" s="561"/>
      <c r="CH244" s="561"/>
      <c r="CI244" s="561"/>
      <c r="CJ244" s="626"/>
      <c r="CK244" s="626"/>
      <c r="CL244" s="626"/>
      <c r="CM244" s="626"/>
      <c r="CN244" s="626"/>
      <c r="CO244" s="626"/>
      <c r="CP244" s="626"/>
      <c r="CQ244" s="626"/>
      <c r="CR244" s="626"/>
      <c r="CS244" s="626"/>
      <c r="CT244" s="626"/>
      <c r="CU244" s="626"/>
      <c r="CV244" s="626"/>
      <c r="CW244" s="626"/>
      <c r="CX244" s="626"/>
      <c r="CY244" s="626"/>
      <c r="CZ244" s="626"/>
      <c r="DA244" s="626"/>
    </row>
    <row r="245" spans="1:105" ht="27" customHeight="1" x14ac:dyDescent="0.25">
      <c r="A245" s="562" t="s">
        <v>148</v>
      </c>
      <c r="B245" s="562"/>
      <c r="C245" s="562"/>
      <c r="D245" s="562"/>
      <c r="E245" s="562"/>
      <c r="F245" s="562"/>
      <c r="G245" s="562"/>
      <c r="H245" s="622" t="s">
        <v>736</v>
      </c>
      <c r="I245" s="622"/>
      <c r="J245" s="622"/>
      <c r="K245" s="622"/>
      <c r="L245" s="622"/>
      <c r="M245" s="622"/>
      <c r="N245" s="622"/>
      <c r="O245" s="622"/>
      <c r="P245" s="622"/>
      <c r="Q245" s="622"/>
      <c r="R245" s="622"/>
      <c r="S245" s="622"/>
      <c r="T245" s="622"/>
      <c r="U245" s="622"/>
      <c r="V245" s="622"/>
      <c r="W245" s="622"/>
      <c r="X245" s="622"/>
      <c r="Y245" s="622"/>
      <c r="Z245" s="622"/>
      <c r="AA245" s="622"/>
      <c r="AB245" s="622"/>
      <c r="AC245" s="622"/>
      <c r="AD245" s="622"/>
      <c r="AE245" s="622"/>
      <c r="AF245" s="622"/>
      <c r="AG245" s="622"/>
      <c r="AH245" s="622"/>
      <c r="AI245" s="622"/>
      <c r="AJ245" s="622"/>
      <c r="AK245" s="622"/>
      <c r="AL245" s="622"/>
      <c r="AM245" s="622"/>
      <c r="AN245" s="622"/>
      <c r="AO245" s="622"/>
      <c r="AP245" s="622"/>
      <c r="AQ245" s="622"/>
      <c r="AR245" s="622"/>
      <c r="AS245" s="622"/>
      <c r="AT245" s="622"/>
      <c r="AU245" s="622"/>
      <c r="AV245" s="622"/>
      <c r="AW245" s="622"/>
      <c r="AX245" s="622"/>
      <c r="AY245" s="622"/>
      <c r="AZ245" s="622"/>
      <c r="BA245" s="622"/>
      <c r="BB245" s="622"/>
      <c r="BC245" s="622"/>
      <c r="BD245" s="623">
        <v>25</v>
      </c>
      <c r="BE245" s="624"/>
      <c r="BF245" s="624"/>
      <c r="BG245" s="624"/>
      <c r="BH245" s="624"/>
      <c r="BI245" s="624"/>
      <c r="BJ245" s="624"/>
      <c r="BK245" s="624"/>
      <c r="BL245" s="624"/>
      <c r="BM245" s="624"/>
      <c r="BN245" s="624"/>
      <c r="BO245" s="624"/>
      <c r="BP245" s="624"/>
      <c r="BQ245" s="624"/>
      <c r="BR245" s="624"/>
      <c r="BS245" s="625"/>
      <c r="BT245" s="561">
        <v>18000</v>
      </c>
      <c r="BU245" s="561"/>
      <c r="BV245" s="561"/>
      <c r="BW245" s="561"/>
      <c r="BX245" s="561"/>
      <c r="BY245" s="561"/>
      <c r="BZ245" s="561"/>
      <c r="CA245" s="561"/>
      <c r="CB245" s="561"/>
      <c r="CC245" s="561"/>
      <c r="CD245" s="561"/>
      <c r="CE245" s="561"/>
      <c r="CF245" s="561"/>
      <c r="CG245" s="561"/>
      <c r="CH245" s="561"/>
      <c r="CI245" s="561"/>
      <c r="CJ245" s="574">
        <f>BD245*BT245</f>
        <v>450000</v>
      </c>
      <c r="CK245" s="574"/>
      <c r="CL245" s="574"/>
      <c r="CM245" s="574"/>
      <c r="CN245" s="574"/>
      <c r="CO245" s="574"/>
      <c r="CP245" s="574"/>
      <c r="CQ245" s="574"/>
      <c r="CR245" s="574"/>
      <c r="CS245" s="574"/>
      <c r="CT245" s="574"/>
      <c r="CU245" s="574"/>
      <c r="CV245" s="574"/>
      <c r="CW245" s="574"/>
      <c r="CX245" s="574"/>
      <c r="CY245" s="574"/>
      <c r="CZ245" s="574"/>
      <c r="DA245" s="574"/>
    </row>
    <row r="246" spans="1:105" ht="22.5" customHeight="1" x14ac:dyDescent="0.25">
      <c r="A246" s="562" t="s">
        <v>149</v>
      </c>
      <c r="B246" s="562"/>
      <c r="C246" s="562"/>
      <c r="D246" s="562"/>
      <c r="E246" s="562"/>
      <c r="F246" s="562"/>
      <c r="G246" s="562"/>
      <c r="H246" s="622" t="s">
        <v>737</v>
      </c>
      <c r="I246" s="622"/>
      <c r="J246" s="622"/>
      <c r="K246" s="622"/>
      <c r="L246" s="622"/>
      <c r="M246" s="622"/>
      <c r="N246" s="622"/>
      <c r="O246" s="622"/>
      <c r="P246" s="622"/>
      <c r="Q246" s="622"/>
      <c r="R246" s="622"/>
      <c r="S246" s="622"/>
      <c r="T246" s="622"/>
      <c r="U246" s="622"/>
      <c r="V246" s="622"/>
      <c r="W246" s="622"/>
      <c r="X246" s="622"/>
      <c r="Y246" s="622"/>
      <c r="Z246" s="622"/>
      <c r="AA246" s="622"/>
      <c r="AB246" s="622"/>
      <c r="AC246" s="622"/>
      <c r="AD246" s="622"/>
      <c r="AE246" s="622"/>
      <c r="AF246" s="622"/>
      <c r="AG246" s="622"/>
      <c r="AH246" s="622"/>
      <c r="AI246" s="622"/>
      <c r="AJ246" s="622"/>
      <c r="AK246" s="622"/>
      <c r="AL246" s="622"/>
      <c r="AM246" s="622"/>
      <c r="AN246" s="622"/>
      <c r="AO246" s="622"/>
      <c r="AP246" s="622"/>
      <c r="AQ246" s="622"/>
      <c r="AR246" s="622"/>
      <c r="AS246" s="622"/>
      <c r="AT246" s="622"/>
      <c r="AU246" s="622"/>
      <c r="AV246" s="622"/>
      <c r="AW246" s="622"/>
      <c r="AX246" s="622"/>
      <c r="AY246" s="622"/>
      <c r="AZ246" s="622"/>
      <c r="BA246" s="622"/>
      <c r="BB246" s="622"/>
      <c r="BC246" s="622"/>
      <c r="BD246" s="623">
        <v>98</v>
      </c>
      <c r="BE246" s="624"/>
      <c r="BF246" s="624"/>
      <c r="BG246" s="624"/>
      <c r="BH246" s="624"/>
      <c r="BI246" s="624"/>
      <c r="BJ246" s="624"/>
      <c r="BK246" s="624"/>
      <c r="BL246" s="624"/>
      <c r="BM246" s="624"/>
      <c r="BN246" s="624"/>
      <c r="BO246" s="624"/>
      <c r="BP246" s="624"/>
      <c r="BQ246" s="624"/>
      <c r="BR246" s="624"/>
      <c r="BS246" s="625"/>
      <c r="BT246" s="561">
        <v>2034</v>
      </c>
      <c r="BU246" s="561"/>
      <c r="BV246" s="561"/>
      <c r="BW246" s="561"/>
      <c r="BX246" s="561"/>
      <c r="BY246" s="561"/>
      <c r="BZ246" s="561"/>
      <c r="CA246" s="561"/>
      <c r="CB246" s="561"/>
      <c r="CC246" s="561"/>
      <c r="CD246" s="561"/>
      <c r="CE246" s="561"/>
      <c r="CF246" s="561"/>
      <c r="CG246" s="561"/>
      <c r="CH246" s="561"/>
      <c r="CI246" s="561"/>
      <c r="CJ246" s="574">
        <f>BD246*BT246-12</f>
        <v>199320</v>
      </c>
      <c r="CK246" s="574"/>
      <c r="CL246" s="574"/>
      <c r="CM246" s="574"/>
      <c r="CN246" s="574"/>
      <c r="CO246" s="574"/>
      <c r="CP246" s="574"/>
      <c r="CQ246" s="574"/>
      <c r="CR246" s="574"/>
      <c r="CS246" s="574"/>
      <c r="CT246" s="574"/>
      <c r="CU246" s="574"/>
      <c r="CV246" s="574"/>
      <c r="CW246" s="574"/>
      <c r="CX246" s="574"/>
      <c r="CY246" s="574"/>
      <c r="CZ246" s="574"/>
      <c r="DA246" s="574"/>
    </row>
    <row r="247" spans="1:105" ht="16.5" customHeight="1" x14ac:dyDescent="0.25">
      <c r="A247" s="562"/>
      <c r="B247" s="562"/>
      <c r="C247" s="562"/>
      <c r="D247" s="562"/>
      <c r="E247" s="562"/>
      <c r="F247" s="562"/>
      <c r="G247" s="562"/>
      <c r="H247" s="660" t="s">
        <v>7</v>
      </c>
      <c r="I247" s="660"/>
      <c r="J247" s="660"/>
      <c r="K247" s="660"/>
      <c r="L247" s="660"/>
      <c r="M247" s="660"/>
      <c r="N247" s="660"/>
      <c r="O247" s="660"/>
      <c r="P247" s="660"/>
      <c r="Q247" s="660"/>
      <c r="R247" s="660"/>
      <c r="S247" s="660"/>
      <c r="T247" s="660"/>
      <c r="U247" s="660"/>
      <c r="V247" s="660"/>
      <c r="W247" s="660"/>
      <c r="X247" s="660"/>
      <c r="Y247" s="660"/>
      <c r="Z247" s="660"/>
      <c r="AA247" s="660"/>
      <c r="AB247" s="660"/>
      <c r="AC247" s="660"/>
      <c r="AD247" s="660"/>
      <c r="AE247" s="660"/>
      <c r="AF247" s="660"/>
      <c r="AG247" s="660"/>
      <c r="AH247" s="660"/>
      <c r="AI247" s="660"/>
      <c r="AJ247" s="660"/>
      <c r="AK247" s="660"/>
      <c r="AL247" s="660"/>
      <c r="AM247" s="660"/>
      <c r="AN247" s="660"/>
      <c r="AO247" s="660"/>
      <c r="AP247" s="660"/>
      <c r="AQ247" s="660"/>
      <c r="AR247" s="660"/>
      <c r="AS247" s="660"/>
      <c r="AT247" s="660"/>
      <c r="AU247" s="660"/>
      <c r="AV247" s="660"/>
      <c r="AW247" s="660"/>
      <c r="AX247" s="660"/>
      <c r="AY247" s="660"/>
      <c r="AZ247" s="660"/>
      <c r="BA247" s="660"/>
      <c r="BB247" s="660"/>
      <c r="BC247" s="660"/>
      <c r="BD247" s="623"/>
      <c r="BE247" s="624"/>
      <c r="BF247" s="624"/>
      <c r="BG247" s="624"/>
      <c r="BH247" s="624"/>
      <c r="BI247" s="624"/>
      <c r="BJ247" s="624"/>
      <c r="BK247" s="624"/>
      <c r="BL247" s="624"/>
      <c r="BM247" s="624"/>
      <c r="BN247" s="624"/>
      <c r="BO247" s="624"/>
      <c r="BP247" s="624"/>
      <c r="BQ247" s="624"/>
      <c r="BR247" s="624"/>
      <c r="BS247" s="625"/>
      <c r="BT247" s="561" t="s">
        <v>8</v>
      </c>
      <c r="BU247" s="561"/>
      <c r="BV247" s="561"/>
      <c r="BW247" s="561"/>
      <c r="BX247" s="561"/>
      <c r="BY247" s="561"/>
      <c r="BZ247" s="561"/>
      <c r="CA247" s="561"/>
      <c r="CB247" s="561"/>
      <c r="CC247" s="561"/>
      <c r="CD247" s="561"/>
      <c r="CE247" s="561"/>
      <c r="CF247" s="561"/>
      <c r="CG247" s="561"/>
      <c r="CH247" s="561"/>
      <c r="CI247" s="561"/>
      <c r="CJ247" s="626">
        <f>CJ240+CJ243+CJ241+CJ242</f>
        <v>2726000</v>
      </c>
      <c r="CK247" s="626"/>
      <c r="CL247" s="626"/>
      <c r="CM247" s="626"/>
      <c r="CN247" s="626"/>
      <c r="CO247" s="626"/>
      <c r="CP247" s="626"/>
      <c r="CQ247" s="626"/>
      <c r="CR247" s="626"/>
      <c r="CS247" s="626"/>
      <c r="CT247" s="626"/>
      <c r="CU247" s="626"/>
      <c r="CV247" s="626"/>
      <c r="CW247" s="626"/>
      <c r="CX247" s="626"/>
      <c r="CY247" s="626"/>
      <c r="CZ247" s="626"/>
      <c r="DA247" s="626"/>
    </row>
    <row r="248" spans="1:105" ht="15" customHeight="1" x14ac:dyDescent="0.25"/>
    <row r="249" spans="1:105" ht="15" customHeight="1" x14ac:dyDescent="0.25">
      <c r="A249" s="659" t="s">
        <v>158</v>
      </c>
      <c r="B249" s="659"/>
      <c r="C249" s="659"/>
      <c r="D249" s="659"/>
      <c r="E249" s="659"/>
      <c r="F249" s="659"/>
      <c r="G249" s="659"/>
      <c r="H249" s="659"/>
      <c r="I249" s="659"/>
      <c r="J249" s="659"/>
      <c r="K249" s="659"/>
      <c r="L249" s="659"/>
      <c r="M249" s="659"/>
      <c r="N249" s="659"/>
      <c r="O249" s="659"/>
      <c r="P249" s="659"/>
      <c r="Q249" s="659"/>
      <c r="R249" s="659"/>
      <c r="S249" s="659"/>
      <c r="T249" s="659"/>
      <c r="U249" s="659"/>
      <c r="V249" s="659"/>
      <c r="W249" s="659"/>
      <c r="X249" s="659"/>
      <c r="Y249" s="659"/>
      <c r="Z249" s="659"/>
      <c r="AA249" s="659"/>
      <c r="AB249" s="659"/>
      <c r="AC249" s="659"/>
      <c r="AD249" s="659"/>
      <c r="AE249" s="659"/>
      <c r="AF249" s="659"/>
      <c r="AG249" s="659"/>
      <c r="AH249" s="659"/>
      <c r="AI249" s="659"/>
      <c r="AJ249" s="659"/>
      <c r="AK249" s="659"/>
      <c r="AL249" s="659"/>
      <c r="AM249" s="659"/>
      <c r="AN249" s="659"/>
      <c r="AO249" s="659"/>
      <c r="AP249" s="659"/>
      <c r="AQ249" s="659"/>
      <c r="AR249" s="659"/>
      <c r="AS249" s="659"/>
      <c r="AT249" s="659"/>
      <c r="AU249" s="659"/>
      <c r="AV249" s="659"/>
      <c r="AW249" s="659"/>
      <c r="AX249" s="659"/>
      <c r="AY249" s="659"/>
      <c r="AZ249" s="659"/>
      <c r="BA249" s="659"/>
      <c r="BB249" s="659"/>
      <c r="BC249" s="659"/>
      <c r="BD249" s="659"/>
      <c r="BE249" s="659"/>
      <c r="BF249" s="659"/>
      <c r="BG249" s="659"/>
      <c r="BH249" s="659"/>
      <c r="BI249" s="659"/>
      <c r="BJ249" s="659"/>
      <c r="BK249" s="659"/>
      <c r="BL249" s="659"/>
      <c r="BM249" s="659"/>
      <c r="BN249" s="659"/>
      <c r="BO249" s="659"/>
      <c r="BP249" s="659"/>
      <c r="BQ249" s="659"/>
      <c r="BR249" s="659"/>
      <c r="BS249" s="659"/>
      <c r="BT249" s="659"/>
      <c r="BU249" s="659"/>
      <c r="BV249" s="659"/>
      <c r="BW249" s="659"/>
      <c r="BX249" s="659"/>
      <c r="BY249" s="659"/>
      <c r="BZ249" s="659"/>
      <c r="CA249" s="659"/>
      <c r="CB249" s="659"/>
      <c r="CC249" s="659"/>
      <c r="CD249" s="659"/>
      <c r="CE249" s="659"/>
      <c r="CF249" s="659"/>
      <c r="CG249" s="659"/>
      <c r="CH249" s="659"/>
      <c r="CI249" s="659"/>
      <c r="CJ249" s="659"/>
      <c r="CK249" s="659"/>
      <c r="CL249" s="659"/>
      <c r="CM249" s="659"/>
      <c r="CN249" s="659"/>
      <c r="CO249" s="659"/>
      <c r="CP249" s="659"/>
      <c r="CQ249" s="659"/>
      <c r="CR249" s="659"/>
      <c r="CS249" s="659"/>
      <c r="CT249" s="659"/>
      <c r="CU249" s="659"/>
      <c r="CV249" s="659"/>
      <c r="CW249" s="659"/>
      <c r="CX249" s="659"/>
      <c r="CY249" s="659"/>
      <c r="CZ249" s="659"/>
      <c r="DA249" s="659"/>
    </row>
    <row r="250" spans="1:105" ht="15" customHeight="1" x14ac:dyDescent="0.25"/>
    <row r="251" spans="1:105" ht="24.75" customHeight="1" x14ac:dyDescent="0.25">
      <c r="A251" s="466" t="s">
        <v>0</v>
      </c>
      <c r="B251" s="467"/>
      <c r="C251" s="467"/>
      <c r="D251" s="467"/>
      <c r="E251" s="467"/>
      <c r="F251" s="467"/>
      <c r="G251" s="468"/>
      <c r="H251" s="466" t="s">
        <v>14</v>
      </c>
      <c r="I251" s="467"/>
      <c r="J251" s="467"/>
      <c r="K251" s="467"/>
      <c r="L251" s="467"/>
      <c r="M251" s="467"/>
      <c r="N251" s="467"/>
      <c r="O251" s="467"/>
      <c r="P251" s="467"/>
      <c r="Q251" s="467"/>
      <c r="R251" s="467"/>
      <c r="S251" s="467"/>
      <c r="T251" s="467"/>
      <c r="U251" s="467"/>
      <c r="V251" s="467"/>
      <c r="W251" s="467"/>
      <c r="X251" s="467"/>
      <c r="Y251" s="467"/>
      <c r="Z251" s="467"/>
      <c r="AA251" s="467"/>
      <c r="AB251" s="467"/>
      <c r="AC251" s="467"/>
      <c r="AD251" s="467"/>
      <c r="AE251" s="467"/>
      <c r="AF251" s="467"/>
      <c r="AG251" s="467"/>
      <c r="AH251" s="467"/>
      <c r="AI251" s="467"/>
      <c r="AJ251" s="467"/>
      <c r="AK251" s="467"/>
      <c r="AL251" s="467"/>
      <c r="AM251" s="467"/>
      <c r="AN251" s="467"/>
      <c r="AO251" s="467"/>
      <c r="AP251" s="467"/>
      <c r="AQ251" s="467"/>
      <c r="AR251" s="467"/>
      <c r="AS251" s="467"/>
      <c r="AT251" s="467"/>
      <c r="AU251" s="467"/>
      <c r="AV251" s="467"/>
      <c r="AW251" s="467"/>
      <c r="AX251" s="467"/>
      <c r="AY251" s="467"/>
      <c r="AZ251" s="467"/>
      <c r="BA251" s="467"/>
      <c r="BB251" s="467"/>
      <c r="BC251" s="468"/>
      <c r="BD251" s="466" t="s">
        <v>70</v>
      </c>
      <c r="BE251" s="467"/>
      <c r="BF251" s="467"/>
      <c r="BG251" s="467"/>
      <c r="BH251" s="467"/>
      <c r="BI251" s="467"/>
      <c r="BJ251" s="467"/>
      <c r="BK251" s="467"/>
      <c r="BL251" s="467"/>
      <c r="BM251" s="467"/>
      <c r="BN251" s="467"/>
      <c r="BO251" s="467"/>
      <c r="BP251" s="467"/>
      <c r="BQ251" s="467"/>
      <c r="BR251" s="467"/>
      <c r="BS251" s="468"/>
      <c r="BT251" s="466" t="s">
        <v>81</v>
      </c>
      <c r="BU251" s="467"/>
      <c r="BV251" s="467"/>
      <c r="BW251" s="467"/>
      <c r="BX251" s="467"/>
      <c r="BY251" s="467"/>
      <c r="BZ251" s="467"/>
      <c r="CA251" s="467"/>
      <c r="CB251" s="467"/>
      <c r="CC251" s="467"/>
      <c r="CD251" s="467"/>
      <c r="CE251" s="467"/>
      <c r="CF251" s="467"/>
      <c r="CG251" s="467"/>
      <c r="CH251" s="467"/>
      <c r="CI251" s="468"/>
      <c r="CJ251" s="466" t="s">
        <v>48</v>
      </c>
      <c r="CK251" s="467"/>
      <c r="CL251" s="467"/>
      <c r="CM251" s="467"/>
      <c r="CN251" s="467"/>
      <c r="CO251" s="467"/>
      <c r="CP251" s="467"/>
      <c r="CQ251" s="467"/>
      <c r="CR251" s="467"/>
      <c r="CS251" s="467"/>
      <c r="CT251" s="467"/>
      <c r="CU251" s="467"/>
      <c r="CV251" s="467"/>
      <c r="CW251" s="467"/>
      <c r="CX251" s="467"/>
      <c r="CY251" s="467"/>
      <c r="CZ251" s="467"/>
      <c r="DA251" s="468"/>
    </row>
    <row r="252" spans="1:105" ht="12" customHeight="1" x14ac:dyDescent="0.25">
      <c r="A252" s="472">
        <v>1</v>
      </c>
      <c r="B252" s="472"/>
      <c r="C252" s="472"/>
      <c r="D252" s="472"/>
      <c r="E252" s="472"/>
      <c r="F252" s="472"/>
      <c r="G252" s="472"/>
      <c r="H252" s="472">
        <v>2</v>
      </c>
      <c r="I252" s="472"/>
      <c r="J252" s="472"/>
      <c r="K252" s="472"/>
      <c r="L252" s="472"/>
      <c r="M252" s="472"/>
      <c r="N252" s="472"/>
      <c r="O252" s="472"/>
      <c r="P252" s="472"/>
      <c r="Q252" s="472"/>
      <c r="R252" s="472"/>
      <c r="S252" s="472"/>
      <c r="T252" s="472"/>
      <c r="U252" s="472"/>
      <c r="V252" s="472"/>
      <c r="W252" s="472"/>
      <c r="X252" s="472"/>
      <c r="Y252" s="472"/>
      <c r="Z252" s="472"/>
      <c r="AA252" s="472"/>
      <c r="AB252" s="472"/>
      <c r="AC252" s="472"/>
      <c r="AD252" s="472"/>
      <c r="AE252" s="472"/>
      <c r="AF252" s="472"/>
      <c r="AG252" s="472"/>
      <c r="AH252" s="472"/>
      <c r="AI252" s="472"/>
      <c r="AJ252" s="472"/>
      <c r="AK252" s="472"/>
      <c r="AL252" s="472"/>
      <c r="AM252" s="472"/>
      <c r="AN252" s="472"/>
      <c r="AO252" s="472"/>
      <c r="AP252" s="472"/>
      <c r="AQ252" s="472"/>
      <c r="AR252" s="472"/>
      <c r="AS252" s="472"/>
      <c r="AT252" s="472"/>
      <c r="AU252" s="472"/>
      <c r="AV252" s="472"/>
      <c r="AW252" s="472"/>
      <c r="AX252" s="472"/>
      <c r="AY252" s="472"/>
      <c r="AZ252" s="472"/>
      <c r="BA252" s="472"/>
      <c r="BB252" s="472"/>
      <c r="BC252" s="472"/>
      <c r="BD252" s="472">
        <v>3</v>
      </c>
      <c r="BE252" s="472"/>
      <c r="BF252" s="472"/>
      <c r="BG252" s="472"/>
      <c r="BH252" s="472"/>
      <c r="BI252" s="472"/>
      <c r="BJ252" s="472"/>
      <c r="BK252" s="472"/>
      <c r="BL252" s="472"/>
      <c r="BM252" s="472"/>
      <c r="BN252" s="472"/>
      <c r="BO252" s="472"/>
      <c r="BP252" s="472"/>
      <c r="BQ252" s="472"/>
      <c r="BR252" s="472"/>
      <c r="BS252" s="472"/>
      <c r="BT252" s="472">
        <v>4</v>
      </c>
      <c r="BU252" s="472"/>
      <c r="BV252" s="472"/>
      <c r="BW252" s="472"/>
      <c r="BX252" s="472"/>
      <c r="BY252" s="472"/>
      <c r="BZ252" s="472"/>
      <c r="CA252" s="472"/>
      <c r="CB252" s="472"/>
      <c r="CC252" s="472"/>
      <c r="CD252" s="472"/>
      <c r="CE252" s="472"/>
      <c r="CF252" s="472"/>
      <c r="CG252" s="472"/>
      <c r="CH252" s="472"/>
      <c r="CI252" s="472"/>
      <c r="CJ252" s="472">
        <v>5</v>
      </c>
      <c r="CK252" s="472"/>
      <c r="CL252" s="472"/>
      <c r="CM252" s="472"/>
      <c r="CN252" s="472"/>
      <c r="CO252" s="472"/>
      <c r="CP252" s="472"/>
      <c r="CQ252" s="472"/>
      <c r="CR252" s="472"/>
      <c r="CS252" s="472"/>
      <c r="CT252" s="472"/>
      <c r="CU252" s="472"/>
      <c r="CV252" s="472"/>
      <c r="CW252" s="472"/>
      <c r="CX252" s="472"/>
      <c r="CY252" s="472"/>
      <c r="CZ252" s="472"/>
      <c r="DA252" s="472"/>
    </row>
    <row r="253" spans="1:105" s="6" customFormat="1" ht="17.25" customHeight="1" x14ac:dyDescent="0.2">
      <c r="A253" s="411" t="s">
        <v>26</v>
      </c>
      <c r="B253" s="411"/>
      <c r="C253" s="411"/>
      <c r="D253" s="411"/>
      <c r="E253" s="411"/>
      <c r="F253" s="411"/>
      <c r="G253" s="411"/>
      <c r="H253" s="418" t="s">
        <v>738</v>
      </c>
      <c r="I253" s="418"/>
      <c r="J253" s="418"/>
      <c r="K253" s="418"/>
      <c r="L253" s="418"/>
      <c r="M253" s="418"/>
      <c r="N253" s="418"/>
      <c r="O253" s="418"/>
      <c r="P253" s="418"/>
      <c r="Q253" s="418"/>
      <c r="R253" s="418"/>
      <c r="S253" s="418"/>
      <c r="T253" s="418"/>
      <c r="U253" s="418"/>
      <c r="V253" s="418"/>
      <c r="W253" s="418"/>
      <c r="X253" s="418"/>
      <c r="Y253" s="418"/>
      <c r="Z253" s="418"/>
      <c r="AA253" s="418"/>
      <c r="AB253" s="418"/>
      <c r="AC253" s="418"/>
      <c r="AD253" s="418"/>
      <c r="AE253" s="418"/>
      <c r="AF253" s="418"/>
      <c r="AG253" s="418"/>
      <c r="AH253" s="418"/>
      <c r="AI253" s="418"/>
      <c r="AJ253" s="418"/>
      <c r="AK253" s="418"/>
      <c r="AL253" s="418"/>
      <c r="AM253" s="418"/>
      <c r="AN253" s="418"/>
      <c r="AO253" s="418"/>
      <c r="AP253" s="418"/>
      <c r="AQ253" s="418"/>
      <c r="AR253" s="418"/>
      <c r="AS253" s="418"/>
      <c r="AT253" s="418"/>
      <c r="AU253" s="418"/>
      <c r="AV253" s="418"/>
      <c r="AW253" s="418"/>
      <c r="AX253" s="418"/>
      <c r="AY253" s="418"/>
      <c r="AZ253" s="418"/>
      <c r="BA253" s="418"/>
      <c r="BB253" s="418"/>
      <c r="BC253" s="418"/>
      <c r="BD253" s="404">
        <v>1</v>
      </c>
      <c r="BE253" s="404"/>
      <c r="BF253" s="404"/>
      <c r="BG253" s="404"/>
      <c r="BH253" s="404"/>
      <c r="BI253" s="404"/>
      <c r="BJ253" s="404"/>
      <c r="BK253" s="404"/>
      <c r="BL253" s="404"/>
      <c r="BM253" s="404"/>
      <c r="BN253" s="404"/>
      <c r="BO253" s="404"/>
      <c r="BP253" s="404"/>
      <c r="BQ253" s="404"/>
      <c r="BR253" s="404"/>
      <c r="BS253" s="404"/>
      <c r="BT253" s="551">
        <v>250000</v>
      </c>
      <c r="BU253" s="551"/>
      <c r="BV253" s="551"/>
      <c r="BW253" s="551"/>
      <c r="BX253" s="551"/>
      <c r="BY253" s="551"/>
      <c r="BZ253" s="551"/>
      <c r="CA253" s="551"/>
      <c r="CB253" s="551"/>
      <c r="CC253" s="551"/>
      <c r="CD253" s="551"/>
      <c r="CE253" s="551"/>
      <c r="CF253" s="551"/>
      <c r="CG253" s="551"/>
      <c r="CH253" s="551"/>
      <c r="CI253" s="551"/>
      <c r="CJ253" s="551">
        <f>BD253*BT253</f>
        <v>250000</v>
      </c>
      <c r="CK253" s="551"/>
      <c r="CL253" s="551"/>
      <c r="CM253" s="551"/>
      <c r="CN253" s="551"/>
      <c r="CO253" s="551"/>
      <c r="CP253" s="551"/>
      <c r="CQ253" s="551"/>
      <c r="CR253" s="551"/>
      <c r="CS253" s="551"/>
      <c r="CT253" s="551"/>
      <c r="CU253" s="551"/>
      <c r="CV253" s="551"/>
      <c r="CW253" s="551"/>
      <c r="CX253" s="551"/>
      <c r="CY253" s="551"/>
      <c r="CZ253" s="551"/>
      <c r="DA253" s="551"/>
    </row>
    <row r="254" spans="1:105" s="281" customFormat="1" ht="17.25" customHeight="1" x14ac:dyDescent="0.2">
      <c r="A254" s="411" t="s">
        <v>30</v>
      </c>
      <c r="B254" s="411"/>
      <c r="C254" s="411"/>
      <c r="D254" s="411"/>
      <c r="E254" s="411"/>
      <c r="F254" s="411"/>
      <c r="G254" s="411"/>
      <c r="H254" s="418" t="s">
        <v>795</v>
      </c>
      <c r="I254" s="418"/>
      <c r="J254" s="418"/>
      <c r="K254" s="418"/>
      <c r="L254" s="418"/>
      <c r="M254" s="418"/>
      <c r="N254" s="418"/>
      <c r="O254" s="418"/>
      <c r="P254" s="418"/>
      <c r="Q254" s="418"/>
      <c r="R254" s="418"/>
      <c r="S254" s="418"/>
      <c r="T254" s="418"/>
      <c r="U254" s="418"/>
      <c r="V254" s="418"/>
      <c r="W254" s="418"/>
      <c r="X254" s="418"/>
      <c r="Y254" s="418"/>
      <c r="Z254" s="418"/>
      <c r="AA254" s="418"/>
      <c r="AB254" s="418"/>
      <c r="AC254" s="418"/>
      <c r="AD254" s="418"/>
      <c r="AE254" s="418"/>
      <c r="AF254" s="418"/>
      <c r="AG254" s="418"/>
      <c r="AH254" s="418"/>
      <c r="AI254" s="418"/>
      <c r="AJ254" s="418"/>
      <c r="AK254" s="418"/>
      <c r="AL254" s="418"/>
      <c r="AM254" s="418"/>
      <c r="AN254" s="418"/>
      <c r="AO254" s="418"/>
      <c r="AP254" s="418"/>
      <c r="AQ254" s="418"/>
      <c r="AR254" s="418"/>
      <c r="AS254" s="418"/>
      <c r="AT254" s="418"/>
      <c r="AU254" s="418"/>
      <c r="AV254" s="418"/>
      <c r="AW254" s="418"/>
      <c r="AX254" s="418"/>
      <c r="AY254" s="418"/>
      <c r="AZ254" s="418"/>
      <c r="BA254" s="418"/>
      <c r="BB254" s="418"/>
      <c r="BC254" s="418"/>
      <c r="BD254" s="404">
        <v>2</v>
      </c>
      <c r="BE254" s="404"/>
      <c r="BF254" s="404"/>
      <c r="BG254" s="404"/>
      <c r="BH254" s="404"/>
      <c r="BI254" s="404"/>
      <c r="BJ254" s="404"/>
      <c r="BK254" s="404"/>
      <c r="BL254" s="404"/>
      <c r="BM254" s="404"/>
      <c r="BN254" s="404"/>
      <c r="BO254" s="404"/>
      <c r="BP254" s="404"/>
      <c r="BQ254" s="404"/>
      <c r="BR254" s="404"/>
      <c r="BS254" s="404"/>
      <c r="BT254" s="551">
        <v>25350</v>
      </c>
      <c r="BU254" s="551"/>
      <c r="BV254" s="551"/>
      <c r="BW254" s="551"/>
      <c r="BX254" s="551"/>
      <c r="BY254" s="551"/>
      <c r="BZ254" s="551"/>
      <c r="CA254" s="551"/>
      <c r="CB254" s="551"/>
      <c r="CC254" s="551"/>
      <c r="CD254" s="551"/>
      <c r="CE254" s="551"/>
      <c r="CF254" s="551"/>
      <c r="CG254" s="551"/>
      <c r="CH254" s="551"/>
      <c r="CI254" s="551"/>
      <c r="CJ254" s="551">
        <f t="shared" ref="CJ254" si="2">BD254*BT254</f>
        <v>50700</v>
      </c>
      <c r="CK254" s="551"/>
      <c r="CL254" s="551"/>
      <c r="CM254" s="551"/>
      <c r="CN254" s="551"/>
      <c r="CO254" s="551"/>
      <c r="CP254" s="551"/>
      <c r="CQ254" s="551"/>
      <c r="CR254" s="551"/>
      <c r="CS254" s="551"/>
      <c r="CT254" s="551"/>
      <c r="CU254" s="551"/>
      <c r="CV254" s="551"/>
      <c r="CW254" s="551"/>
      <c r="CX254" s="551"/>
      <c r="CY254" s="551"/>
      <c r="CZ254" s="551"/>
      <c r="DA254" s="551"/>
    </row>
    <row r="255" spans="1:105" s="281" customFormat="1" ht="17.25" customHeight="1" x14ac:dyDescent="0.2">
      <c r="A255" s="411" t="s">
        <v>36</v>
      </c>
      <c r="B255" s="411"/>
      <c r="C255" s="411"/>
      <c r="D255" s="411"/>
      <c r="E255" s="411"/>
      <c r="F255" s="411"/>
      <c r="G255" s="411"/>
      <c r="H255" s="418" t="s">
        <v>796</v>
      </c>
      <c r="I255" s="418"/>
      <c r="J255" s="418"/>
      <c r="K255" s="418"/>
      <c r="L255" s="418"/>
      <c r="M255" s="418"/>
      <c r="N255" s="418"/>
      <c r="O255" s="418"/>
      <c r="P255" s="418"/>
      <c r="Q255" s="418"/>
      <c r="R255" s="418"/>
      <c r="S255" s="418"/>
      <c r="T255" s="418"/>
      <c r="U255" s="418"/>
      <c r="V255" s="418"/>
      <c r="W255" s="418"/>
      <c r="X255" s="418"/>
      <c r="Y255" s="418"/>
      <c r="Z255" s="418"/>
      <c r="AA255" s="418"/>
      <c r="AB255" s="418"/>
      <c r="AC255" s="418"/>
      <c r="AD255" s="418"/>
      <c r="AE255" s="418"/>
      <c r="AF255" s="418"/>
      <c r="AG255" s="418"/>
      <c r="AH255" s="418"/>
      <c r="AI255" s="418"/>
      <c r="AJ255" s="418"/>
      <c r="AK255" s="418"/>
      <c r="AL255" s="418"/>
      <c r="AM255" s="418"/>
      <c r="AN255" s="418"/>
      <c r="AO255" s="418"/>
      <c r="AP255" s="418"/>
      <c r="AQ255" s="418"/>
      <c r="AR255" s="418"/>
      <c r="AS255" s="418"/>
      <c r="AT255" s="418"/>
      <c r="AU255" s="418"/>
      <c r="AV255" s="418"/>
      <c r="AW255" s="418"/>
      <c r="AX255" s="418"/>
      <c r="AY255" s="418"/>
      <c r="AZ255" s="418"/>
      <c r="BA255" s="418"/>
      <c r="BB255" s="418"/>
      <c r="BC255" s="418"/>
      <c r="BD255" s="404">
        <v>1</v>
      </c>
      <c r="BE255" s="404"/>
      <c r="BF255" s="404"/>
      <c r="BG255" s="404"/>
      <c r="BH255" s="404"/>
      <c r="BI255" s="404"/>
      <c r="BJ255" s="404"/>
      <c r="BK255" s="404"/>
      <c r="BL255" s="404"/>
      <c r="BM255" s="404"/>
      <c r="BN255" s="404"/>
      <c r="BO255" s="404"/>
      <c r="BP255" s="404"/>
      <c r="BQ255" s="404"/>
      <c r="BR255" s="404"/>
      <c r="BS255" s="404"/>
      <c r="BT255" s="551">
        <v>4300</v>
      </c>
      <c r="BU255" s="551"/>
      <c r="BV255" s="551"/>
      <c r="BW255" s="551"/>
      <c r="BX255" s="551"/>
      <c r="BY255" s="551"/>
      <c r="BZ255" s="551"/>
      <c r="CA255" s="551"/>
      <c r="CB255" s="551"/>
      <c r="CC255" s="551"/>
      <c r="CD255" s="551"/>
      <c r="CE255" s="551"/>
      <c r="CF255" s="551"/>
      <c r="CG255" s="551"/>
      <c r="CH255" s="551"/>
      <c r="CI255" s="551"/>
      <c r="CJ255" s="551">
        <f>BD255*BT255</f>
        <v>4300</v>
      </c>
      <c r="CK255" s="551"/>
      <c r="CL255" s="551"/>
      <c r="CM255" s="551"/>
      <c r="CN255" s="551"/>
      <c r="CO255" s="551"/>
      <c r="CP255" s="551"/>
      <c r="CQ255" s="551"/>
      <c r="CR255" s="551"/>
      <c r="CS255" s="551"/>
      <c r="CT255" s="551"/>
      <c r="CU255" s="551"/>
      <c r="CV255" s="551"/>
      <c r="CW255" s="551"/>
      <c r="CX255" s="551"/>
      <c r="CY255" s="551"/>
      <c r="CZ255" s="551"/>
      <c r="DA255" s="551"/>
    </row>
    <row r="256" spans="1:105" s="281" customFormat="1" ht="17.25" customHeight="1" x14ac:dyDescent="0.2">
      <c r="A256" s="411" t="s">
        <v>99</v>
      </c>
      <c r="B256" s="411"/>
      <c r="C256" s="411"/>
      <c r="D256" s="411"/>
      <c r="E256" s="411"/>
      <c r="F256" s="411"/>
      <c r="G256" s="411"/>
      <c r="H256" s="418" t="s">
        <v>797</v>
      </c>
      <c r="I256" s="418"/>
      <c r="J256" s="418"/>
      <c r="K256" s="418"/>
      <c r="L256" s="418"/>
      <c r="M256" s="418"/>
      <c r="N256" s="418"/>
      <c r="O256" s="418"/>
      <c r="P256" s="418"/>
      <c r="Q256" s="418"/>
      <c r="R256" s="418"/>
      <c r="S256" s="418"/>
      <c r="T256" s="418"/>
      <c r="U256" s="418"/>
      <c r="V256" s="418"/>
      <c r="W256" s="418"/>
      <c r="X256" s="418"/>
      <c r="Y256" s="418"/>
      <c r="Z256" s="418"/>
      <c r="AA256" s="418"/>
      <c r="AB256" s="418"/>
      <c r="AC256" s="418"/>
      <c r="AD256" s="418"/>
      <c r="AE256" s="418"/>
      <c r="AF256" s="418"/>
      <c r="AG256" s="418"/>
      <c r="AH256" s="418"/>
      <c r="AI256" s="418"/>
      <c r="AJ256" s="418"/>
      <c r="AK256" s="418"/>
      <c r="AL256" s="418"/>
      <c r="AM256" s="418"/>
      <c r="AN256" s="418"/>
      <c r="AO256" s="418"/>
      <c r="AP256" s="418"/>
      <c r="AQ256" s="418"/>
      <c r="AR256" s="418"/>
      <c r="AS256" s="418"/>
      <c r="AT256" s="418"/>
      <c r="AU256" s="418"/>
      <c r="AV256" s="418"/>
      <c r="AW256" s="418"/>
      <c r="AX256" s="418"/>
      <c r="AY256" s="418"/>
      <c r="AZ256" s="418"/>
      <c r="BA256" s="418"/>
      <c r="BB256" s="418"/>
      <c r="BC256" s="418"/>
      <c r="BD256" s="404">
        <v>1</v>
      </c>
      <c r="BE256" s="404"/>
      <c r="BF256" s="404"/>
      <c r="BG256" s="404"/>
      <c r="BH256" s="404"/>
      <c r="BI256" s="404"/>
      <c r="BJ256" s="404"/>
      <c r="BK256" s="404"/>
      <c r="BL256" s="404"/>
      <c r="BM256" s="404"/>
      <c r="BN256" s="404"/>
      <c r="BO256" s="404"/>
      <c r="BP256" s="404"/>
      <c r="BQ256" s="404"/>
      <c r="BR256" s="404"/>
      <c r="BS256" s="404"/>
      <c r="BT256" s="551">
        <v>70000</v>
      </c>
      <c r="BU256" s="551"/>
      <c r="BV256" s="551"/>
      <c r="BW256" s="551"/>
      <c r="BX256" s="551"/>
      <c r="BY256" s="551"/>
      <c r="BZ256" s="551"/>
      <c r="CA256" s="551"/>
      <c r="CB256" s="551"/>
      <c r="CC256" s="551"/>
      <c r="CD256" s="551"/>
      <c r="CE256" s="551"/>
      <c r="CF256" s="551"/>
      <c r="CG256" s="551"/>
      <c r="CH256" s="551"/>
      <c r="CI256" s="551"/>
      <c r="CJ256" s="551">
        <f>BD256*BT256</f>
        <v>70000</v>
      </c>
      <c r="CK256" s="551"/>
      <c r="CL256" s="551"/>
      <c r="CM256" s="551"/>
      <c r="CN256" s="551"/>
      <c r="CO256" s="551"/>
      <c r="CP256" s="551"/>
      <c r="CQ256" s="551"/>
      <c r="CR256" s="551"/>
      <c r="CS256" s="551"/>
      <c r="CT256" s="551"/>
      <c r="CU256" s="551"/>
      <c r="CV256" s="551"/>
      <c r="CW256" s="551"/>
      <c r="CX256" s="551"/>
      <c r="CY256" s="551"/>
      <c r="CZ256" s="551"/>
      <c r="DA256" s="551"/>
    </row>
    <row r="257" spans="1:105" s="6" customFormat="1" ht="14.25" x14ac:dyDescent="0.2">
      <c r="A257" s="411"/>
      <c r="B257" s="411"/>
      <c r="C257" s="411"/>
      <c r="D257" s="411"/>
      <c r="E257" s="411"/>
      <c r="F257" s="411"/>
      <c r="G257" s="411"/>
      <c r="H257" s="473" t="s">
        <v>7</v>
      </c>
      <c r="I257" s="473"/>
      <c r="J257" s="473"/>
      <c r="K257" s="473"/>
      <c r="L257" s="473"/>
      <c r="M257" s="473"/>
      <c r="N257" s="473"/>
      <c r="O257" s="473"/>
      <c r="P257" s="473"/>
      <c r="Q257" s="473"/>
      <c r="R257" s="473"/>
      <c r="S257" s="473"/>
      <c r="T257" s="473"/>
      <c r="U257" s="473"/>
      <c r="V257" s="473"/>
      <c r="W257" s="473"/>
      <c r="X257" s="473"/>
      <c r="Y257" s="473"/>
      <c r="Z257" s="473"/>
      <c r="AA257" s="473"/>
      <c r="AB257" s="473"/>
      <c r="AC257" s="473"/>
      <c r="AD257" s="473"/>
      <c r="AE257" s="473"/>
      <c r="AF257" s="473"/>
      <c r="AG257" s="473"/>
      <c r="AH257" s="473"/>
      <c r="AI257" s="473"/>
      <c r="AJ257" s="473"/>
      <c r="AK257" s="473"/>
      <c r="AL257" s="473"/>
      <c r="AM257" s="473"/>
      <c r="AN257" s="473"/>
      <c r="AO257" s="473"/>
      <c r="AP257" s="473"/>
      <c r="AQ257" s="473"/>
      <c r="AR257" s="473"/>
      <c r="AS257" s="473"/>
      <c r="AT257" s="473"/>
      <c r="AU257" s="473"/>
      <c r="AV257" s="473"/>
      <c r="AW257" s="473"/>
      <c r="AX257" s="473"/>
      <c r="AY257" s="473"/>
      <c r="AZ257" s="473"/>
      <c r="BA257" s="473"/>
      <c r="BB257" s="473"/>
      <c r="BC257" s="474"/>
      <c r="BD257" s="404"/>
      <c r="BE257" s="404"/>
      <c r="BF257" s="404"/>
      <c r="BG257" s="404"/>
      <c r="BH257" s="404"/>
      <c r="BI257" s="404"/>
      <c r="BJ257" s="404"/>
      <c r="BK257" s="404"/>
      <c r="BL257" s="404"/>
      <c r="BM257" s="404"/>
      <c r="BN257" s="404"/>
      <c r="BO257" s="404"/>
      <c r="BP257" s="404"/>
      <c r="BQ257" s="404"/>
      <c r="BR257" s="404"/>
      <c r="BS257" s="404"/>
      <c r="BT257" s="404" t="s">
        <v>8</v>
      </c>
      <c r="BU257" s="404"/>
      <c r="BV257" s="404"/>
      <c r="BW257" s="404"/>
      <c r="BX257" s="404"/>
      <c r="BY257" s="404"/>
      <c r="BZ257" s="404"/>
      <c r="CA257" s="404"/>
      <c r="CB257" s="404"/>
      <c r="CC257" s="404"/>
      <c r="CD257" s="404"/>
      <c r="CE257" s="404"/>
      <c r="CF257" s="404"/>
      <c r="CG257" s="404"/>
      <c r="CH257" s="404"/>
      <c r="CI257" s="404"/>
      <c r="CJ257" s="589">
        <f>SUM(CJ253:DA256)</f>
        <v>375000</v>
      </c>
      <c r="CK257" s="589"/>
      <c r="CL257" s="589"/>
      <c r="CM257" s="589"/>
      <c r="CN257" s="589"/>
      <c r="CO257" s="589"/>
      <c r="CP257" s="589"/>
      <c r="CQ257" s="589"/>
      <c r="CR257" s="589"/>
      <c r="CS257" s="589"/>
      <c r="CT257" s="589"/>
      <c r="CU257" s="589"/>
      <c r="CV257" s="589"/>
      <c r="CW257" s="589"/>
      <c r="CX257" s="589"/>
      <c r="CY257" s="589"/>
      <c r="CZ257" s="589"/>
      <c r="DA257" s="589"/>
    </row>
    <row r="258" spans="1:105" ht="12.75" customHeight="1" x14ac:dyDescent="0.25"/>
    <row r="259" spans="1:105" ht="15.75" customHeight="1" x14ac:dyDescent="0.25">
      <c r="A259" s="659" t="s">
        <v>159</v>
      </c>
      <c r="B259" s="659"/>
      <c r="C259" s="659"/>
      <c r="D259" s="659"/>
      <c r="E259" s="659"/>
      <c r="F259" s="659"/>
      <c r="G259" s="659"/>
      <c r="H259" s="659"/>
      <c r="I259" s="659"/>
      <c r="J259" s="659"/>
      <c r="K259" s="659"/>
      <c r="L259" s="659"/>
      <c r="M259" s="659"/>
      <c r="N259" s="659"/>
      <c r="O259" s="659"/>
      <c r="P259" s="659"/>
      <c r="Q259" s="659"/>
      <c r="R259" s="659"/>
      <c r="S259" s="659"/>
      <c r="T259" s="659"/>
      <c r="U259" s="659"/>
      <c r="V259" s="659"/>
      <c r="W259" s="659"/>
      <c r="X259" s="659"/>
      <c r="Y259" s="659"/>
      <c r="Z259" s="659"/>
      <c r="AA259" s="659"/>
      <c r="AB259" s="659"/>
      <c r="AC259" s="659"/>
      <c r="AD259" s="659"/>
      <c r="AE259" s="659"/>
      <c r="AF259" s="659"/>
      <c r="AG259" s="659"/>
      <c r="AH259" s="659"/>
      <c r="AI259" s="659"/>
      <c r="AJ259" s="659"/>
      <c r="AK259" s="659"/>
      <c r="AL259" s="659"/>
      <c r="AM259" s="659"/>
      <c r="AN259" s="659"/>
      <c r="AO259" s="659"/>
      <c r="AP259" s="659"/>
      <c r="AQ259" s="659"/>
      <c r="AR259" s="659"/>
      <c r="AS259" s="659"/>
      <c r="AT259" s="659"/>
      <c r="AU259" s="659"/>
      <c r="AV259" s="659"/>
      <c r="AW259" s="659"/>
      <c r="AX259" s="659"/>
      <c r="AY259" s="659"/>
      <c r="AZ259" s="659"/>
      <c r="BA259" s="659"/>
      <c r="BB259" s="659"/>
      <c r="BC259" s="659"/>
      <c r="BD259" s="659"/>
      <c r="BE259" s="659"/>
      <c r="BF259" s="659"/>
      <c r="BG259" s="659"/>
      <c r="BH259" s="659"/>
      <c r="BI259" s="659"/>
      <c r="BJ259" s="659"/>
      <c r="BK259" s="659"/>
      <c r="BL259" s="659"/>
      <c r="BM259" s="659"/>
      <c r="BN259" s="659"/>
      <c r="BO259" s="659"/>
      <c r="BP259" s="659"/>
      <c r="BQ259" s="659"/>
      <c r="BR259" s="659"/>
      <c r="BS259" s="659"/>
      <c r="BT259" s="659"/>
      <c r="BU259" s="659"/>
      <c r="BV259" s="659"/>
      <c r="BW259" s="659"/>
      <c r="BX259" s="659"/>
      <c r="BY259" s="659"/>
      <c r="BZ259" s="659"/>
      <c r="CA259" s="659"/>
      <c r="CB259" s="659"/>
      <c r="CC259" s="659"/>
      <c r="CD259" s="659"/>
      <c r="CE259" s="659"/>
      <c r="CF259" s="659"/>
      <c r="CG259" s="659"/>
      <c r="CH259" s="659"/>
      <c r="CI259" s="659"/>
      <c r="CJ259" s="659"/>
      <c r="CK259" s="659"/>
      <c r="CL259" s="659"/>
      <c r="CM259" s="659"/>
      <c r="CN259" s="659"/>
      <c r="CO259" s="659"/>
      <c r="CP259" s="659"/>
      <c r="CQ259" s="659"/>
      <c r="CR259" s="659"/>
      <c r="CS259" s="659"/>
      <c r="CT259" s="659"/>
      <c r="CU259" s="659"/>
      <c r="CV259" s="659"/>
      <c r="CW259" s="659"/>
      <c r="CX259" s="659"/>
      <c r="CY259" s="659"/>
      <c r="CZ259" s="659"/>
      <c r="DA259" s="659"/>
    </row>
    <row r="261" spans="1:105" ht="28.5" customHeight="1" x14ac:dyDescent="0.25">
      <c r="A261" s="466" t="s">
        <v>0</v>
      </c>
      <c r="B261" s="467"/>
      <c r="C261" s="467"/>
      <c r="D261" s="467"/>
      <c r="E261" s="467"/>
      <c r="F261" s="467"/>
      <c r="G261" s="468"/>
      <c r="H261" s="466" t="s">
        <v>14</v>
      </c>
      <c r="I261" s="467"/>
      <c r="J261" s="467"/>
      <c r="K261" s="467"/>
      <c r="L261" s="467"/>
      <c r="M261" s="467"/>
      <c r="N261" s="467"/>
      <c r="O261" s="467"/>
      <c r="P261" s="467"/>
      <c r="Q261" s="467"/>
      <c r="R261" s="467"/>
      <c r="S261" s="467"/>
      <c r="T261" s="467"/>
      <c r="U261" s="467"/>
      <c r="V261" s="467"/>
      <c r="W261" s="467"/>
      <c r="X261" s="467"/>
      <c r="Y261" s="467"/>
      <c r="Z261" s="467"/>
      <c r="AA261" s="467"/>
      <c r="AB261" s="467"/>
      <c r="AC261" s="467"/>
      <c r="AD261" s="467"/>
      <c r="AE261" s="467"/>
      <c r="AF261" s="467"/>
      <c r="AG261" s="467"/>
      <c r="AH261" s="467"/>
      <c r="AI261" s="467"/>
      <c r="AJ261" s="467"/>
      <c r="AK261" s="467"/>
      <c r="AL261" s="467"/>
      <c r="AM261" s="467"/>
      <c r="AN261" s="467"/>
      <c r="AO261" s="467"/>
      <c r="AP261" s="467"/>
      <c r="AQ261" s="467"/>
      <c r="AR261" s="467"/>
      <c r="AS261" s="467"/>
      <c r="AT261" s="467"/>
      <c r="AU261" s="467"/>
      <c r="AV261" s="467"/>
      <c r="AW261" s="467"/>
      <c r="AX261" s="467"/>
      <c r="AY261" s="467"/>
      <c r="AZ261" s="467"/>
      <c r="BA261" s="467"/>
      <c r="BB261" s="467"/>
      <c r="BC261" s="468"/>
      <c r="BD261" s="469" t="s">
        <v>70</v>
      </c>
      <c r="BE261" s="470"/>
      <c r="BF261" s="470"/>
      <c r="BG261" s="470"/>
      <c r="BH261" s="470"/>
      <c r="BI261" s="470"/>
      <c r="BJ261" s="470"/>
      <c r="BK261" s="470"/>
      <c r="BL261" s="470"/>
      <c r="BM261" s="470"/>
      <c r="BN261" s="470"/>
      <c r="BO261" s="470"/>
      <c r="BP261" s="470"/>
      <c r="BQ261" s="470"/>
      <c r="BR261" s="470"/>
      <c r="BS261" s="471"/>
      <c r="BT261" s="466" t="s">
        <v>81</v>
      </c>
      <c r="BU261" s="467"/>
      <c r="BV261" s="467"/>
      <c r="BW261" s="467"/>
      <c r="BX261" s="467"/>
      <c r="BY261" s="467"/>
      <c r="BZ261" s="467"/>
      <c r="CA261" s="467"/>
      <c r="CB261" s="467"/>
      <c r="CC261" s="467"/>
      <c r="CD261" s="467"/>
      <c r="CE261" s="467"/>
      <c r="CF261" s="467"/>
      <c r="CG261" s="467"/>
      <c r="CH261" s="467"/>
      <c r="CI261" s="468"/>
      <c r="CJ261" s="466" t="s">
        <v>48</v>
      </c>
      <c r="CK261" s="467"/>
      <c r="CL261" s="467"/>
      <c r="CM261" s="467"/>
      <c r="CN261" s="467"/>
      <c r="CO261" s="467"/>
      <c r="CP261" s="467"/>
      <c r="CQ261" s="467"/>
      <c r="CR261" s="467"/>
      <c r="CS261" s="467"/>
      <c r="CT261" s="467"/>
      <c r="CU261" s="467"/>
      <c r="CV261" s="467"/>
      <c r="CW261" s="467"/>
      <c r="CX261" s="467"/>
      <c r="CY261" s="467"/>
      <c r="CZ261" s="467"/>
      <c r="DA261" s="468"/>
    </row>
    <row r="262" spans="1:105" s="6" customFormat="1" ht="15" customHeight="1" x14ac:dyDescent="0.2">
      <c r="A262" s="472">
        <v>1</v>
      </c>
      <c r="B262" s="472"/>
      <c r="C262" s="472"/>
      <c r="D262" s="472"/>
      <c r="E262" s="472"/>
      <c r="F262" s="472"/>
      <c r="G262" s="472"/>
      <c r="H262" s="472">
        <v>2</v>
      </c>
      <c r="I262" s="472"/>
      <c r="J262" s="472"/>
      <c r="K262" s="472"/>
      <c r="L262" s="472"/>
      <c r="M262" s="472"/>
      <c r="N262" s="472"/>
      <c r="O262" s="472"/>
      <c r="P262" s="472"/>
      <c r="Q262" s="472"/>
      <c r="R262" s="472"/>
      <c r="S262" s="472"/>
      <c r="T262" s="472"/>
      <c r="U262" s="472"/>
      <c r="V262" s="472"/>
      <c r="W262" s="472"/>
      <c r="X262" s="472"/>
      <c r="Y262" s="472"/>
      <c r="Z262" s="472"/>
      <c r="AA262" s="472"/>
      <c r="AB262" s="472"/>
      <c r="AC262" s="472"/>
      <c r="AD262" s="472"/>
      <c r="AE262" s="472"/>
      <c r="AF262" s="472"/>
      <c r="AG262" s="472"/>
      <c r="AH262" s="472"/>
      <c r="AI262" s="472"/>
      <c r="AJ262" s="472"/>
      <c r="AK262" s="472"/>
      <c r="AL262" s="472"/>
      <c r="AM262" s="472"/>
      <c r="AN262" s="472"/>
      <c r="AO262" s="472"/>
      <c r="AP262" s="472"/>
      <c r="AQ262" s="472"/>
      <c r="AR262" s="472"/>
      <c r="AS262" s="472"/>
      <c r="AT262" s="472"/>
      <c r="AU262" s="472"/>
      <c r="AV262" s="472"/>
      <c r="AW262" s="472"/>
      <c r="AX262" s="472"/>
      <c r="AY262" s="472"/>
      <c r="AZ262" s="472"/>
      <c r="BA262" s="472"/>
      <c r="BB262" s="472"/>
      <c r="BC262" s="472"/>
      <c r="BD262" s="408">
        <v>3</v>
      </c>
      <c r="BE262" s="409"/>
      <c r="BF262" s="409"/>
      <c r="BG262" s="409"/>
      <c r="BH262" s="409"/>
      <c r="BI262" s="409"/>
      <c r="BJ262" s="409"/>
      <c r="BK262" s="409"/>
      <c r="BL262" s="409"/>
      <c r="BM262" s="409"/>
      <c r="BN262" s="409"/>
      <c r="BO262" s="409"/>
      <c r="BP262" s="409"/>
      <c r="BQ262" s="409"/>
      <c r="BR262" s="409"/>
      <c r="BS262" s="410"/>
      <c r="BT262" s="472">
        <v>4</v>
      </c>
      <c r="BU262" s="472"/>
      <c r="BV262" s="472"/>
      <c r="BW262" s="472"/>
      <c r="BX262" s="472"/>
      <c r="BY262" s="472"/>
      <c r="BZ262" s="472"/>
      <c r="CA262" s="472"/>
      <c r="CB262" s="472"/>
      <c r="CC262" s="472"/>
      <c r="CD262" s="472"/>
      <c r="CE262" s="472"/>
      <c r="CF262" s="472"/>
      <c r="CG262" s="472"/>
      <c r="CH262" s="472"/>
      <c r="CI262" s="472"/>
      <c r="CJ262" s="472">
        <v>5</v>
      </c>
      <c r="CK262" s="472"/>
      <c r="CL262" s="472"/>
      <c r="CM262" s="472"/>
      <c r="CN262" s="472"/>
      <c r="CO262" s="472"/>
      <c r="CP262" s="472"/>
      <c r="CQ262" s="472"/>
      <c r="CR262" s="472"/>
      <c r="CS262" s="472"/>
      <c r="CT262" s="472"/>
      <c r="CU262" s="472"/>
      <c r="CV262" s="472"/>
      <c r="CW262" s="472"/>
      <c r="CX262" s="472"/>
      <c r="CY262" s="472"/>
      <c r="CZ262" s="472"/>
      <c r="DA262" s="472"/>
    </row>
    <row r="263" spans="1:105" ht="19.5" customHeight="1" x14ac:dyDescent="0.25">
      <c r="A263" s="411" t="s">
        <v>26</v>
      </c>
      <c r="B263" s="411"/>
      <c r="C263" s="411"/>
      <c r="D263" s="411"/>
      <c r="E263" s="411"/>
      <c r="F263" s="411"/>
      <c r="G263" s="411"/>
      <c r="H263" s="552" t="s">
        <v>739</v>
      </c>
      <c r="I263" s="553"/>
      <c r="J263" s="553"/>
      <c r="K263" s="553"/>
      <c r="L263" s="553"/>
      <c r="M263" s="553"/>
      <c r="N263" s="553"/>
      <c r="O263" s="553"/>
      <c r="P263" s="553"/>
      <c r="Q263" s="553"/>
      <c r="R263" s="553"/>
      <c r="S263" s="553"/>
      <c r="T263" s="553"/>
      <c r="U263" s="553"/>
      <c r="V263" s="553"/>
      <c r="W263" s="553"/>
      <c r="X263" s="553"/>
      <c r="Y263" s="553"/>
      <c r="Z263" s="553"/>
      <c r="AA263" s="553"/>
      <c r="AB263" s="553"/>
      <c r="AC263" s="553"/>
      <c r="AD263" s="553"/>
      <c r="AE263" s="553"/>
      <c r="AF263" s="553"/>
      <c r="AG263" s="553"/>
      <c r="AH263" s="553"/>
      <c r="AI263" s="553"/>
      <c r="AJ263" s="553"/>
      <c r="AK263" s="553"/>
      <c r="AL263" s="553"/>
      <c r="AM263" s="553"/>
      <c r="AN263" s="553"/>
      <c r="AO263" s="553"/>
      <c r="AP263" s="553"/>
      <c r="AQ263" s="553"/>
      <c r="AR263" s="553"/>
      <c r="AS263" s="553"/>
      <c r="AT263" s="553"/>
      <c r="AU263" s="553"/>
      <c r="AV263" s="553"/>
      <c r="AW263" s="553"/>
      <c r="AX263" s="553"/>
      <c r="AY263" s="553"/>
      <c r="AZ263" s="553"/>
      <c r="BA263" s="553"/>
      <c r="BB263" s="553"/>
      <c r="BC263" s="554"/>
      <c r="BD263" s="630">
        <v>1400</v>
      </c>
      <c r="BE263" s="631"/>
      <c r="BF263" s="631"/>
      <c r="BG263" s="631"/>
      <c r="BH263" s="631"/>
      <c r="BI263" s="631"/>
      <c r="BJ263" s="631"/>
      <c r="BK263" s="631"/>
      <c r="BL263" s="631"/>
      <c r="BM263" s="631"/>
      <c r="BN263" s="631"/>
      <c r="BO263" s="631"/>
      <c r="BP263" s="631"/>
      <c r="BQ263" s="631"/>
      <c r="BR263" s="631"/>
      <c r="BS263" s="632"/>
      <c r="BT263" s="404">
        <v>50</v>
      </c>
      <c r="BU263" s="404"/>
      <c r="BV263" s="404"/>
      <c r="BW263" s="404"/>
      <c r="BX263" s="404"/>
      <c r="BY263" s="404"/>
      <c r="BZ263" s="404"/>
      <c r="CA263" s="404"/>
      <c r="CB263" s="404"/>
      <c r="CC263" s="404"/>
      <c r="CD263" s="404"/>
      <c r="CE263" s="404"/>
      <c r="CF263" s="404"/>
      <c r="CG263" s="404"/>
      <c r="CH263" s="404"/>
      <c r="CI263" s="404"/>
      <c r="CJ263" s="551">
        <f t="shared" ref="CJ263:CJ270" si="3">BD263*BT263</f>
        <v>70000</v>
      </c>
      <c r="CK263" s="551"/>
      <c r="CL263" s="551"/>
      <c r="CM263" s="551"/>
      <c r="CN263" s="551"/>
      <c r="CO263" s="551"/>
      <c r="CP263" s="551"/>
      <c r="CQ263" s="551"/>
      <c r="CR263" s="551"/>
      <c r="CS263" s="551"/>
      <c r="CT263" s="551"/>
      <c r="CU263" s="551"/>
      <c r="CV263" s="551"/>
      <c r="CW263" s="551"/>
      <c r="CX263" s="551"/>
      <c r="CY263" s="551"/>
      <c r="CZ263" s="551"/>
      <c r="DA263" s="551"/>
    </row>
    <row r="264" spans="1:105" s="3" customFormat="1" ht="13.5" customHeight="1" x14ac:dyDescent="0.2">
      <c r="A264" s="404">
        <v>2</v>
      </c>
      <c r="B264" s="404"/>
      <c r="C264" s="404"/>
      <c r="D264" s="404"/>
      <c r="E264" s="404"/>
      <c r="F264" s="404"/>
      <c r="G264" s="404"/>
      <c r="H264" s="552" t="s">
        <v>740</v>
      </c>
      <c r="I264" s="553"/>
      <c r="J264" s="553"/>
      <c r="K264" s="553"/>
      <c r="L264" s="553"/>
      <c r="M264" s="553"/>
      <c r="N264" s="553"/>
      <c r="O264" s="553"/>
      <c r="P264" s="553"/>
      <c r="Q264" s="553"/>
      <c r="R264" s="553"/>
      <c r="S264" s="553"/>
      <c r="T264" s="553"/>
      <c r="U264" s="553"/>
      <c r="V264" s="553"/>
      <c r="W264" s="553"/>
      <c r="X264" s="553"/>
      <c r="Y264" s="553"/>
      <c r="Z264" s="553"/>
      <c r="AA264" s="553"/>
      <c r="AB264" s="553"/>
      <c r="AC264" s="553"/>
      <c r="AD264" s="553"/>
      <c r="AE264" s="553"/>
      <c r="AF264" s="553"/>
      <c r="AG264" s="553"/>
      <c r="AH264" s="553"/>
      <c r="AI264" s="553"/>
      <c r="AJ264" s="553"/>
      <c r="AK264" s="553"/>
      <c r="AL264" s="553"/>
      <c r="AM264" s="553"/>
      <c r="AN264" s="553"/>
      <c r="AO264" s="553"/>
      <c r="AP264" s="553"/>
      <c r="AQ264" s="553"/>
      <c r="AR264" s="553"/>
      <c r="AS264" s="553"/>
      <c r="AT264" s="553"/>
      <c r="AU264" s="553"/>
      <c r="AV264" s="553"/>
      <c r="AW264" s="553"/>
      <c r="AX264" s="553"/>
      <c r="AY264" s="553"/>
      <c r="AZ264" s="553"/>
      <c r="BA264" s="553"/>
      <c r="BB264" s="553"/>
      <c r="BC264" s="554"/>
      <c r="BD264" s="630">
        <v>100</v>
      </c>
      <c r="BE264" s="631"/>
      <c r="BF264" s="631"/>
      <c r="BG264" s="631"/>
      <c r="BH264" s="631"/>
      <c r="BI264" s="631"/>
      <c r="BJ264" s="631"/>
      <c r="BK264" s="631"/>
      <c r="BL264" s="631"/>
      <c r="BM264" s="631"/>
      <c r="BN264" s="631"/>
      <c r="BO264" s="631"/>
      <c r="BP264" s="631"/>
      <c r="BQ264" s="631"/>
      <c r="BR264" s="631"/>
      <c r="BS264" s="632"/>
      <c r="BT264" s="404">
        <v>4500</v>
      </c>
      <c r="BU264" s="404"/>
      <c r="BV264" s="404"/>
      <c r="BW264" s="404"/>
      <c r="BX264" s="404"/>
      <c r="BY264" s="404"/>
      <c r="BZ264" s="404"/>
      <c r="CA264" s="404"/>
      <c r="CB264" s="404"/>
      <c r="CC264" s="404"/>
      <c r="CD264" s="404"/>
      <c r="CE264" s="404"/>
      <c r="CF264" s="404"/>
      <c r="CG264" s="404"/>
      <c r="CH264" s="404"/>
      <c r="CI264" s="404"/>
      <c r="CJ264" s="551">
        <f t="shared" si="3"/>
        <v>450000</v>
      </c>
      <c r="CK264" s="551"/>
      <c r="CL264" s="551"/>
      <c r="CM264" s="551"/>
      <c r="CN264" s="551"/>
      <c r="CO264" s="551"/>
      <c r="CP264" s="551"/>
      <c r="CQ264" s="551"/>
      <c r="CR264" s="551"/>
      <c r="CS264" s="551"/>
      <c r="CT264" s="551"/>
      <c r="CU264" s="551"/>
      <c r="CV264" s="551"/>
      <c r="CW264" s="551"/>
      <c r="CX264" s="551"/>
      <c r="CY264" s="551"/>
      <c r="CZ264" s="551"/>
      <c r="DA264" s="551"/>
    </row>
    <row r="265" spans="1:105" s="4" customFormat="1" ht="15" customHeight="1" x14ac:dyDescent="0.2">
      <c r="A265" s="404">
        <v>3</v>
      </c>
      <c r="B265" s="404"/>
      <c r="C265" s="404"/>
      <c r="D265" s="404"/>
      <c r="E265" s="404"/>
      <c r="F265" s="404"/>
      <c r="G265" s="404"/>
      <c r="H265" s="552" t="s">
        <v>741</v>
      </c>
      <c r="I265" s="553"/>
      <c r="J265" s="553"/>
      <c r="K265" s="553"/>
      <c r="L265" s="553"/>
      <c r="M265" s="553"/>
      <c r="N265" s="553"/>
      <c r="O265" s="553"/>
      <c r="P265" s="553"/>
      <c r="Q265" s="553"/>
      <c r="R265" s="553"/>
      <c r="S265" s="553"/>
      <c r="T265" s="553"/>
      <c r="U265" s="553"/>
      <c r="V265" s="553"/>
      <c r="W265" s="553"/>
      <c r="X265" s="553"/>
      <c r="Y265" s="553"/>
      <c r="Z265" s="553"/>
      <c r="AA265" s="553"/>
      <c r="AB265" s="553"/>
      <c r="AC265" s="553"/>
      <c r="AD265" s="553"/>
      <c r="AE265" s="553"/>
      <c r="AF265" s="553"/>
      <c r="AG265" s="553"/>
      <c r="AH265" s="553"/>
      <c r="AI265" s="553"/>
      <c r="AJ265" s="553"/>
      <c r="AK265" s="553"/>
      <c r="AL265" s="553"/>
      <c r="AM265" s="553"/>
      <c r="AN265" s="553"/>
      <c r="AO265" s="553"/>
      <c r="AP265" s="553"/>
      <c r="AQ265" s="553"/>
      <c r="AR265" s="553"/>
      <c r="AS265" s="553"/>
      <c r="AT265" s="553"/>
      <c r="AU265" s="553"/>
      <c r="AV265" s="553"/>
      <c r="AW265" s="553"/>
      <c r="AX265" s="553"/>
      <c r="AY265" s="553"/>
      <c r="AZ265" s="553"/>
      <c r="BA265" s="553"/>
      <c r="BB265" s="553"/>
      <c r="BC265" s="554"/>
      <c r="BD265" s="630">
        <v>3</v>
      </c>
      <c r="BE265" s="631"/>
      <c r="BF265" s="631"/>
      <c r="BG265" s="631"/>
      <c r="BH265" s="631"/>
      <c r="BI265" s="631"/>
      <c r="BJ265" s="631"/>
      <c r="BK265" s="631"/>
      <c r="BL265" s="631"/>
      <c r="BM265" s="631"/>
      <c r="BN265" s="631"/>
      <c r="BO265" s="631"/>
      <c r="BP265" s="631"/>
      <c r="BQ265" s="631"/>
      <c r="BR265" s="631"/>
      <c r="BS265" s="632"/>
      <c r="BT265" s="404">
        <v>10000</v>
      </c>
      <c r="BU265" s="404"/>
      <c r="BV265" s="404"/>
      <c r="BW265" s="404"/>
      <c r="BX265" s="404"/>
      <c r="BY265" s="404"/>
      <c r="BZ265" s="404"/>
      <c r="CA265" s="404"/>
      <c r="CB265" s="404"/>
      <c r="CC265" s="404"/>
      <c r="CD265" s="404"/>
      <c r="CE265" s="404"/>
      <c r="CF265" s="404"/>
      <c r="CG265" s="404"/>
      <c r="CH265" s="404"/>
      <c r="CI265" s="404"/>
      <c r="CJ265" s="551">
        <f>BD265*BT265</f>
        <v>30000</v>
      </c>
      <c r="CK265" s="551"/>
      <c r="CL265" s="551"/>
      <c r="CM265" s="551"/>
      <c r="CN265" s="551"/>
      <c r="CO265" s="551"/>
      <c r="CP265" s="551"/>
      <c r="CQ265" s="551"/>
      <c r="CR265" s="551"/>
      <c r="CS265" s="551"/>
      <c r="CT265" s="551"/>
      <c r="CU265" s="551"/>
      <c r="CV265" s="551"/>
      <c r="CW265" s="551"/>
      <c r="CX265" s="551"/>
      <c r="CY265" s="551"/>
      <c r="CZ265" s="551"/>
      <c r="DA265" s="551"/>
    </row>
    <row r="266" spans="1:105" s="5" customFormat="1" ht="17.25" customHeight="1" x14ac:dyDescent="0.2">
      <c r="A266" s="404">
        <v>4</v>
      </c>
      <c r="B266" s="404"/>
      <c r="C266" s="404"/>
      <c r="D266" s="404"/>
      <c r="E266" s="404"/>
      <c r="F266" s="404"/>
      <c r="G266" s="404"/>
      <c r="H266" s="552" t="s">
        <v>742</v>
      </c>
      <c r="I266" s="553"/>
      <c r="J266" s="553"/>
      <c r="K266" s="553"/>
      <c r="L266" s="553"/>
      <c r="M266" s="553"/>
      <c r="N266" s="553"/>
      <c r="O266" s="553"/>
      <c r="P266" s="553"/>
      <c r="Q266" s="553"/>
      <c r="R266" s="553"/>
      <c r="S266" s="553"/>
      <c r="T266" s="553"/>
      <c r="U266" s="553"/>
      <c r="V266" s="553"/>
      <c r="W266" s="553"/>
      <c r="X266" s="553"/>
      <c r="Y266" s="553"/>
      <c r="Z266" s="553"/>
      <c r="AA266" s="553"/>
      <c r="AB266" s="553"/>
      <c r="AC266" s="553"/>
      <c r="AD266" s="553"/>
      <c r="AE266" s="553"/>
      <c r="AF266" s="553"/>
      <c r="AG266" s="553"/>
      <c r="AH266" s="553"/>
      <c r="AI266" s="553"/>
      <c r="AJ266" s="553"/>
      <c r="AK266" s="553"/>
      <c r="AL266" s="553"/>
      <c r="AM266" s="553"/>
      <c r="AN266" s="553"/>
      <c r="AO266" s="553"/>
      <c r="AP266" s="553"/>
      <c r="AQ266" s="553"/>
      <c r="AR266" s="553"/>
      <c r="AS266" s="553"/>
      <c r="AT266" s="553"/>
      <c r="AU266" s="553"/>
      <c r="AV266" s="553"/>
      <c r="AW266" s="553"/>
      <c r="AX266" s="553"/>
      <c r="AY266" s="553"/>
      <c r="AZ266" s="553"/>
      <c r="BA266" s="553"/>
      <c r="BB266" s="553"/>
      <c r="BC266" s="554"/>
      <c r="BD266" s="630">
        <v>10</v>
      </c>
      <c r="BE266" s="631"/>
      <c r="BF266" s="631"/>
      <c r="BG266" s="631"/>
      <c r="BH266" s="631"/>
      <c r="BI266" s="631"/>
      <c r="BJ266" s="631"/>
      <c r="BK266" s="631"/>
      <c r="BL266" s="631"/>
      <c r="BM266" s="631"/>
      <c r="BN266" s="631"/>
      <c r="BO266" s="631"/>
      <c r="BP266" s="631"/>
      <c r="BQ266" s="631"/>
      <c r="BR266" s="631"/>
      <c r="BS266" s="632"/>
      <c r="BT266" s="404">
        <v>2500</v>
      </c>
      <c r="BU266" s="404"/>
      <c r="BV266" s="404"/>
      <c r="BW266" s="404"/>
      <c r="BX266" s="404"/>
      <c r="BY266" s="404"/>
      <c r="BZ266" s="404"/>
      <c r="CA266" s="404"/>
      <c r="CB266" s="404"/>
      <c r="CC266" s="404"/>
      <c r="CD266" s="404"/>
      <c r="CE266" s="404"/>
      <c r="CF266" s="404"/>
      <c r="CG266" s="404"/>
      <c r="CH266" s="404"/>
      <c r="CI266" s="404"/>
      <c r="CJ266" s="551">
        <f t="shared" si="3"/>
        <v>25000</v>
      </c>
      <c r="CK266" s="551"/>
      <c r="CL266" s="551"/>
      <c r="CM266" s="551"/>
      <c r="CN266" s="551"/>
      <c r="CO266" s="551"/>
      <c r="CP266" s="551"/>
      <c r="CQ266" s="551"/>
      <c r="CR266" s="551"/>
      <c r="CS266" s="551"/>
      <c r="CT266" s="551"/>
      <c r="CU266" s="551"/>
      <c r="CV266" s="551"/>
      <c r="CW266" s="551"/>
      <c r="CX266" s="551"/>
      <c r="CY266" s="551"/>
      <c r="CZ266" s="551"/>
      <c r="DA266" s="551"/>
    </row>
    <row r="267" spans="1:105" s="5" customFormat="1" ht="15" customHeight="1" x14ac:dyDescent="0.2">
      <c r="A267" s="404">
        <v>6</v>
      </c>
      <c r="B267" s="404"/>
      <c r="C267" s="404"/>
      <c r="D267" s="404"/>
      <c r="E267" s="404"/>
      <c r="F267" s="404"/>
      <c r="G267" s="404"/>
      <c r="H267" s="552" t="s">
        <v>743</v>
      </c>
      <c r="I267" s="553"/>
      <c r="J267" s="553"/>
      <c r="K267" s="553"/>
      <c r="L267" s="553"/>
      <c r="M267" s="553"/>
      <c r="N267" s="553"/>
      <c r="O267" s="553"/>
      <c r="P267" s="553"/>
      <c r="Q267" s="553"/>
      <c r="R267" s="553"/>
      <c r="S267" s="553"/>
      <c r="T267" s="553"/>
      <c r="U267" s="553"/>
      <c r="V267" s="553"/>
      <c r="W267" s="553"/>
      <c r="X267" s="553"/>
      <c r="Y267" s="553"/>
      <c r="Z267" s="553"/>
      <c r="AA267" s="553"/>
      <c r="AB267" s="553"/>
      <c r="AC267" s="553"/>
      <c r="AD267" s="553"/>
      <c r="AE267" s="553"/>
      <c r="AF267" s="553"/>
      <c r="AG267" s="553"/>
      <c r="AH267" s="553"/>
      <c r="AI267" s="553"/>
      <c r="AJ267" s="553"/>
      <c r="AK267" s="553"/>
      <c r="AL267" s="553"/>
      <c r="AM267" s="553"/>
      <c r="AN267" s="553"/>
      <c r="AO267" s="553"/>
      <c r="AP267" s="553"/>
      <c r="AQ267" s="553"/>
      <c r="AR267" s="553"/>
      <c r="AS267" s="553"/>
      <c r="AT267" s="553"/>
      <c r="AU267" s="553"/>
      <c r="AV267" s="553"/>
      <c r="AW267" s="553"/>
      <c r="AX267" s="553"/>
      <c r="AY267" s="553"/>
      <c r="AZ267" s="553"/>
      <c r="BA267" s="553"/>
      <c r="BB267" s="553"/>
      <c r="BC267" s="554"/>
      <c r="BD267" s="630">
        <v>14</v>
      </c>
      <c r="BE267" s="631"/>
      <c r="BF267" s="631"/>
      <c r="BG267" s="631"/>
      <c r="BH267" s="631"/>
      <c r="BI267" s="631"/>
      <c r="BJ267" s="631"/>
      <c r="BK267" s="631"/>
      <c r="BL267" s="631"/>
      <c r="BM267" s="631"/>
      <c r="BN267" s="631"/>
      <c r="BO267" s="631"/>
      <c r="BP267" s="631"/>
      <c r="BQ267" s="631"/>
      <c r="BR267" s="631"/>
      <c r="BS267" s="632"/>
      <c r="BT267" s="404">
        <v>5000</v>
      </c>
      <c r="BU267" s="404"/>
      <c r="BV267" s="404"/>
      <c r="BW267" s="404"/>
      <c r="BX267" s="404"/>
      <c r="BY267" s="404"/>
      <c r="BZ267" s="404"/>
      <c r="CA267" s="404"/>
      <c r="CB267" s="404"/>
      <c r="CC267" s="404"/>
      <c r="CD267" s="404"/>
      <c r="CE267" s="404"/>
      <c r="CF267" s="404"/>
      <c r="CG267" s="404"/>
      <c r="CH267" s="404"/>
      <c r="CI267" s="404"/>
      <c r="CJ267" s="551">
        <f t="shared" si="3"/>
        <v>70000</v>
      </c>
      <c r="CK267" s="551"/>
      <c r="CL267" s="551"/>
      <c r="CM267" s="551"/>
      <c r="CN267" s="551"/>
      <c r="CO267" s="551"/>
      <c r="CP267" s="551"/>
      <c r="CQ267" s="551"/>
      <c r="CR267" s="551"/>
      <c r="CS267" s="551"/>
      <c r="CT267" s="551"/>
      <c r="CU267" s="551"/>
      <c r="CV267" s="551"/>
      <c r="CW267" s="551"/>
      <c r="CX267" s="551"/>
      <c r="CY267" s="551"/>
      <c r="CZ267" s="551"/>
      <c r="DA267" s="551"/>
    </row>
    <row r="268" spans="1:105" s="5" customFormat="1" ht="22.5" customHeight="1" x14ac:dyDescent="0.2">
      <c r="A268" s="404">
        <v>7</v>
      </c>
      <c r="B268" s="404"/>
      <c r="C268" s="404"/>
      <c r="D268" s="404"/>
      <c r="E268" s="404"/>
      <c r="F268" s="404"/>
      <c r="G268" s="404"/>
      <c r="H268" s="552" t="s">
        <v>744</v>
      </c>
      <c r="I268" s="553"/>
      <c r="J268" s="553"/>
      <c r="K268" s="553"/>
      <c r="L268" s="553"/>
      <c r="M268" s="553"/>
      <c r="N268" s="553"/>
      <c r="O268" s="553"/>
      <c r="P268" s="553"/>
      <c r="Q268" s="553"/>
      <c r="R268" s="553"/>
      <c r="S268" s="553"/>
      <c r="T268" s="553"/>
      <c r="U268" s="553"/>
      <c r="V268" s="553"/>
      <c r="W268" s="553"/>
      <c r="X268" s="553"/>
      <c r="Y268" s="553"/>
      <c r="Z268" s="553"/>
      <c r="AA268" s="553"/>
      <c r="AB268" s="553"/>
      <c r="AC268" s="553"/>
      <c r="AD268" s="553"/>
      <c r="AE268" s="553"/>
      <c r="AF268" s="553"/>
      <c r="AG268" s="553"/>
      <c r="AH268" s="553"/>
      <c r="AI268" s="553"/>
      <c r="AJ268" s="553"/>
      <c r="AK268" s="553"/>
      <c r="AL268" s="553"/>
      <c r="AM268" s="553"/>
      <c r="AN268" s="553"/>
      <c r="AO268" s="553"/>
      <c r="AP268" s="553"/>
      <c r="AQ268" s="553"/>
      <c r="AR268" s="553"/>
      <c r="AS268" s="553"/>
      <c r="AT268" s="553"/>
      <c r="AU268" s="553"/>
      <c r="AV268" s="553"/>
      <c r="AW268" s="553"/>
      <c r="AX268" s="553"/>
      <c r="AY268" s="553"/>
      <c r="AZ268" s="553"/>
      <c r="BA268" s="553"/>
      <c r="BB268" s="553"/>
      <c r="BC268" s="554"/>
      <c r="BD268" s="630">
        <v>110</v>
      </c>
      <c r="BE268" s="631"/>
      <c r="BF268" s="631"/>
      <c r="BG268" s="631"/>
      <c r="BH268" s="631"/>
      <c r="BI268" s="631"/>
      <c r="BJ268" s="631"/>
      <c r="BK268" s="631"/>
      <c r="BL268" s="631"/>
      <c r="BM268" s="631"/>
      <c r="BN268" s="631"/>
      <c r="BO268" s="631"/>
      <c r="BP268" s="631"/>
      <c r="BQ268" s="631"/>
      <c r="BR268" s="631"/>
      <c r="BS268" s="632"/>
      <c r="BT268" s="555">
        <v>6136.36</v>
      </c>
      <c r="BU268" s="556"/>
      <c r="BV268" s="556"/>
      <c r="BW268" s="556"/>
      <c r="BX268" s="556"/>
      <c r="BY268" s="556"/>
      <c r="BZ268" s="556"/>
      <c r="CA268" s="556"/>
      <c r="CB268" s="556"/>
      <c r="CC268" s="556"/>
      <c r="CD268" s="556"/>
      <c r="CE268" s="556"/>
      <c r="CF268" s="556"/>
      <c r="CG268" s="556"/>
      <c r="CH268" s="556"/>
      <c r="CI268" s="557"/>
      <c r="CJ268" s="551">
        <f>BD268*BT268+0.4</f>
        <v>675000</v>
      </c>
      <c r="CK268" s="551"/>
      <c r="CL268" s="551"/>
      <c r="CM268" s="551"/>
      <c r="CN268" s="551"/>
      <c r="CO268" s="551"/>
      <c r="CP268" s="551"/>
      <c r="CQ268" s="551"/>
      <c r="CR268" s="551"/>
      <c r="CS268" s="551"/>
      <c r="CT268" s="551"/>
      <c r="CU268" s="551"/>
      <c r="CV268" s="551"/>
      <c r="CW268" s="551"/>
      <c r="CX268" s="551"/>
      <c r="CY268" s="551"/>
      <c r="CZ268" s="551"/>
      <c r="DA268" s="551"/>
    </row>
    <row r="269" spans="1:105" s="5" customFormat="1" ht="15" customHeight="1" x14ac:dyDescent="0.2">
      <c r="A269" s="404">
        <v>8</v>
      </c>
      <c r="B269" s="404"/>
      <c r="C269" s="404"/>
      <c r="D269" s="404"/>
      <c r="E269" s="404"/>
      <c r="F269" s="404"/>
      <c r="G269" s="404"/>
      <c r="H269" s="552" t="s">
        <v>745</v>
      </c>
      <c r="I269" s="553"/>
      <c r="J269" s="553"/>
      <c r="K269" s="553"/>
      <c r="L269" s="553"/>
      <c r="M269" s="553"/>
      <c r="N269" s="553"/>
      <c r="O269" s="553"/>
      <c r="P269" s="553"/>
      <c r="Q269" s="553"/>
      <c r="R269" s="553"/>
      <c r="S269" s="553"/>
      <c r="T269" s="553"/>
      <c r="U269" s="553"/>
      <c r="V269" s="553"/>
      <c r="W269" s="553"/>
      <c r="X269" s="553"/>
      <c r="Y269" s="553"/>
      <c r="Z269" s="553"/>
      <c r="AA269" s="553"/>
      <c r="AB269" s="553"/>
      <c r="AC269" s="553"/>
      <c r="AD269" s="553"/>
      <c r="AE269" s="553"/>
      <c r="AF269" s="553"/>
      <c r="AG269" s="553"/>
      <c r="AH269" s="553"/>
      <c r="AI269" s="553"/>
      <c r="AJ269" s="553"/>
      <c r="AK269" s="553"/>
      <c r="AL269" s="553"/>
      <c r="AM269" s="553"/>
      <c r="AN269" s="553"/>
      <c r="AO269" s="553"/>
      <c r="AP269" s="553"/>
      <c r="AQ269" s="553"/>
      <c r="AR269" s="553"/>
      <c r="AS269" s="553"/>
      <c r="AT269" s="553"/>
      <c r="AU269" s="553"/>
      <c r="AV269" s="553"/>
      <c r="AW269" s="553"/>
      <c r="AX269" s="553"/>
      <c r="AY269" s="553"/>
      <c r="AZ269" s="553"/>
      <c r="BA269" s="553"/>
      <c r="BB269" s="553"/>
      <c r="BC269" s="554"/>
      <c r="BD269" s="627">
        <v>4</v>
      </c>
      <c r="BE269" s="628"/>
      <c r="BF269" s="628"/>
      <c r="BG269" s="628"/>
      <c r="BH269" s="628"/>
      <c r="BI269" s="628"/>
      <c r="BJ269" s="628"/>
      <c r="BK269" s="628"/>
      <c r="BL269" s="628"/>
      <c r="BM269" s="628"/>
      <c r="BN269" s="628"/>
      <c r="BO269" s="628"/>
      <c r="BP269" s="628"/>
      <c r="BQ269" s="628"/>
      <c r="BR269" s="628"/>
      <c r="BS269" s="629"/>
      <c r="BT269" s="404">
        <v>1250</v>
      </c>
      <c r="BU269" s="404"/>
      <c r="BV269" s="404"/>
      <c r="BW269" s="404"/>
      <c r="BX269" s="404"/>
      <c r="BY269" s="404"/>
      <c r="BZ269" s="404"/>
      <c r="CA269" s="404"/>
      <c r="CB269" s="404"/>
      <c r="CC269" s="404"/>
      <c r="CD269" s="404"/>
      <c r="CE269" s="404"/>
      <c r="CF269" s="404"/>
      <c r="CG269" s="404"/>
      <c r="CH269" s="404"/>
      <c r="CI269" s="404"/>
      <c r="CJ269" s="551">
        <f t="shared" si="3"/>
        <v>5000</v>
      </c>
      <c r="CK269" s="551"/>
      <c r="CL269" s="551"/>
      <c r="CM269" s="551"/>
      <c r="CN269" s="551"/>
      <c r="CO269" s="551"/>
      <c r="CP269" s="551"/>
      <c r="CQ269" s="551"/>
      <c r="CR269" s="551"/>
      <c r="CS269" s="551"/>
      <c r="CT269" s="551"/>
      <c r="CU269" s="551"/>
      <c r="CV269" s="551"/>
      <c r="CW269" s="551"/>
      <c r="CX269" s="551"/>
      <c r="CY269" s="551"/>
      <c r="CZ269" s="551"/>
      <c r="DA269" s="551"/>
    </row>
    <row r="270" spans="1:105" s="5" customFormat="1" ht="17.25" customHeight="1" x14ac:dyDescent="0.2">
      <c r="A270" s="404">
        <v>9</v>
      </c>
      <c r="B270" s="404"/>
      <c r="C270" s="404"/>
      <c r="D270" s="404"/>
      <c r="E270" s="404"/>
      <c r="F270" s="404"/>
      <c r="G270" s="404"/>
      <c r="H270" s="552" t="s">
        <v>746</v>
      </c>
      <c r="I270" s="553"/>
      <c r="J270" s="553"/>
      <c r="K270" s="553"/>
      <c r="L270" s="553"/>
      <c r="M270" s="553"/>
      <c r="N270" s="553"/>
      <c r="O270" s="553"/>
      <c r="P270" s="553"/>
      <c r="Q270" s="553"/>
      <c r="R270" s="553"/>
      <c r="S270" s="553"/>
      <c r="T270" s="553"/>
      <c r="U270" s="553"/>
      <c r="V270" s="553"/>
      <c r="W270" s="553"/>
      <c r="X270" s="553"/>
      <c r="Y270" s="553"/>
      <c r="Z270" s="553"/>
      <c r="AA270" s="553"/>
      <c r="AB270" s="553"/>
      <c r="AC270" s="553"/>
      <c r="AD270" s="553"/>
      <c r="AE270" s="553"/>
      <c r="AF270" s="553"/>
      <c r="AG270" s="553"/>
      <c r="AH270" s="553"/>
      <c r="AI270" s="553"/>
      <c r="AJ270" s="553"/>
      <c r="AK270" s="553"/>
      <c r="AL270" s="553"/>
      <c r="AM270" s="553"/>
      <c r="AN270" s="553"/>
      <c r="AO270" s="553"/>
      <c r="AP270" s="553"/>
      <c r="AQ270" s="553"/>
      <c r="AR270" s="553"/>
      <c r="AS270" s="553"/>
      <c r="AT270" s="553"/>
      <c r="AU270" s="553"/>
      <c r="AV270" s="553"/>
      <c r="AW270" s="553"/>
      <c r="AX270" s="553"/>
      <c r="AY270" s="553"/>
      <c r="AZ270" s="553"/>
      <c r="BA270" s="553"/>
      <c r="BB270" s="553"/>
      <c r="BC270" s="554"/>
      <c r="BD270" s="627">
        <v>5</v>
      </c>
      <c r="BE270" s="628"/>
      <c r="BF270" s="628"/>
      <c r="BG270" s="628"/>
      <c r="BH270" s="628"/>
      <c r="BI270" s="628"/>
      <c r="BJ270" s="628"/>
      <c r="BK270" s="628"/>
      <c r="BL270" s="628"/>
      <c r="BM270" s="628"/>
      <c r="BN270" s="628"/>
      <c r="BO270" s="628"/>
      <c r="BP270" s="628"/>
      <c r="BQ270" s="628"/>
      <c r="BR270" s="628"/>
      <c r="BS270" s="629"/>
      <c r="BT270" s="404">
        <v>1000</v>
      </c>
      <c r="BU270" s="404"/>
      <c r="BV270" s="404"/>
      <c r="BW270" s="404"/>
      <c r="BX270" s="404"/>
      <c r="BY270" s="404"/>
      <c r="BZ270" s="404"/>
      <c r="CA270" s="404"/>
      <c r="CB270" s="404"/>
      <c r="CC270" s="404"/>
      <c r="CD270" s="404"/>
      <c r="CE270" s="404"/>
      <c r="CF270" s="404"/>
      <c r="CG270" s="404"/>
      <c r="CH270" s="404"/>
      <c r="CI270" s="404"/>
      <c r="CJ270" s="551">
        <f t="shared" si="3"/>
        <v>5000</v>
      </c>
      <c r="CK270" s="551"/>
      <c r="CL270" s="551"/>
      <c r="CM270" s="551"/>
      <c r="CN270" s="551"/>
      <c r="CO270" s="551"/>
      <c r="CP270" s="551"/>
      <c r="CQ270" s="551"/>
      <c r="CR270" s="551"/>
      <c r="CS270" s="551"/>
      <c r="CT270" s="551"/>
      <c r="CU270" s="551"/>
      <c r="CV270" s="551"/>
      <c r="CW270" s="551"/>
      <c r="CX270" s="551"/>
      <c r="CY270" s="551"/>
      <c r="CZ270" s="551"/>
      <c r="DA270" s="551"/>
    </row>
    <row r="271" spans="1:105" ht="12" customHeight="1" x14ac:dyDescent="0.25">
      <c r="A271" s="411"/>
      <c r="B271" s="411"/>
      <c r="C271" s="411"/>
      <c r="D271" s="411"/>
      <c r="E271" s="411"/>
      <c r="F271" s="411"/>
      <c r="G271" s="411"/>
      <c r="H271" s="473" t="s">
        <v>7</v>
      </c>
      <c r="I271" s="473"/>
      <c r="J271" s="473"/>
      <c r="K271" s="473"/>
      <c r="L271" s="473"/>
      <c r="M271" s="473"/>
      <c r="N271" s="473"/>
      <c r="O271" s="473"/>
      <c r="P271" s="473"/>
      <c r="Q271" s="473"/>
      <c r="R271" s="473"/>
      <c r="S271" s="473"/>
      <c r="T271" s="473"/>
      <c r="U271" s="473"/>
      <c r="V271" s="473"/>
      <c r="W271" s="473"/>
      <c r="X271" s="473"/>
      <c r="Y271" s="473"/>
      <c r="Z271" s="473"/>
      <c r="AA271" s="473"/>
      <c r="AB271" s="473"/>
      <c r="AC271" s="473"/>
      <c r="AD271" s="473"/>
      <c r="AE271" s="473"/>
      <c r="AF271" s="473"/>
      <c r="AG271" s="473"/>
      <c r="AH271" s="473"/>
      <c r="AI271" s="473"/>
      <c r="AJ271" s="473"/>
      <c r="AK271" s="473"/>
      <c r="AL271" s="473"/>
      <c r="AM271" s="473"/>
      <c r="AN271" s="473"/>
      <c r="AO271" s="473"/>
      <c r="AP271" s="473"/>
      <c r="AQ271" s="473"/>
      <c r="AR271" s="473"/>
      <c r="AS271" s="473"/>
      <c r="AT271" s="473"/>
      <c r="AU271" s="473"/>
      <c r="AV271" s="473"/>
      <c r="AW271" s="473"/>
      <c r="AX271" s="473"/>
      <c r="AY271" s="473"/>
      <c r="AZ271" s="473"/>
      <c r="BA271" s="473"/>
      <c r="BB271" s="473"/>
      <c r="BC271" s="474"/>
      <c r="BD271" s="555"/>
      <c r="BE271" s="556"/>
      <c r="BF271" s="556"/>
      <c r="BG271" s="556"/>
      <c r="BH271" s="556"/>
      <c r="BI271" s="556"/>
      <c r="BJ271" s="556"/>
      <c r="BK271" s="556"/>
      <c r="BL271" s="556"/>
      <c r="BM271" s="556"/>
      <c r="BN271" s="556"/>
      <c r="BO271" s="556"/>
      <c r="BP271" s="556"/>
      <c r="BQ271" s="556"/>
      <c r="BR271" s="556"/>
      <c r="BS271" s="557"/>
      <c r="BT271" s="404" t="s">
        <v>8</v>
      </c>
      <c r="BU271" s="404"/>
      <c r="BV271" s="404"/>
      <c r="BW271" s="404"/>
      <c r="BX271" s="404"/>
      <c r="BY271" s="404"/>
      <c r="BZ271" s="404"/>
      <c r="CA271" s="404"/>
      <c r="CB271" s="404"/>
      <c r="CC271" s="404"/>
      <c r="CD271" s="404"/>
      <c r="CE271" s="404"/>
      <c r="CF271" s="404"/>
      <c r="CG271" s="404"/>
      <c r="CH271" s="404"/>
      <c r="CI271" s="404"/>
      <c r="CJ271" s="589">
        <f>SUM(CJ263:DA270)</f>
        <v>1330000</v>
      </c>
      <c r="CK271" s="589"/>
      <c r="CL271" s="589"/>
      <c r="CM271" s="589"/>
      <c r="CN271" s="589"/>
      <c r="CO271" s="589"/>
      <c r="CP271" s="589"/>
      <c r="CQ271" s="589"/>
      <c r="CR271" s="589"/>
      <c r="CS271" s="589"/>
      <c r="CT271" s="589"/>
      <c r="CU271" s="589"/>
      <c r="CV271" s="589"/>
      <c r="CW271" s="589"/>
      <c r="CX271" s="589"/>
      <c r="CY271" s="589"/>
      <c r="CZ271" s="589"/>
      <c r="DA271" s="589"/>
    </row>
    <row r="274" spans="1:105" ht="12" customHeight="1" x14ac:dyDescent="0.25">
      <c r="C274" s="653" t="s">
        <v>132</v>
      </c>
      <c r="D274" s="653"/>
      <c r="E274" s="653"/>
      <c r="F274" s="653"/>
      <c r="G274" s="653"/>
      <c r="H274" s="653"/>
      <c r="I274" s="653"/>
      <c r="J274" s="653"/>
      <c r="K274" s="653"/>
      <c r="L274" s="653"/>
      <c r="M274" s="653"/>
      <c r="N274" s="653"/>
      <c r="O274" s="653"/>
      <c r="P274" s="653"/>
      <c r="Q274" s="653"/>
      <c r="R274" s="653"/>
      <c r="S274" s="1"/>
      <c r="T274" s="652"/>
      <c r="U274" s="652"/>
      <c r="V274" s="652"/>
      <c r="W274" s="652"/>
      <c r="X274" s="652"/>
      <c r="Y274" s="652"/>
      <c r="Z274" s="652"/>
      <c r="AA274" s="652"/>
      <c r="AB274" s="652"/>
      <c r="AC274" s="1"/>
      <c r="AD274" s="1"/>
      <c r="AE274" s="1"/>
      <c r="AF274" s="1"/>
      <c r="AG274" s="1"/>
      <c r="AH274" s="1"/>
      <c r="AI274" s="1"/>
      <c r="AJ274" s="1"/>
      <c r="AK274" s="1"/>
      <c r="AL274" s="1"/>
      <c r="AM274" s="1"/>
      <c r="AN274" s="652" t="s">
        <v>676</v>
      </c>
      <c r="AO274" s="652"/>
      <c r="AP274" s="652"/>
      <c r="AQ274" s="652"/>
      <c r="AR274" s="652"/>
      <c r="AS274" s="652"/>
      <c r="AT274" s="652"/>
      <c r="AU274" s="652"/>
      <c r="AV274" s="652"/>
      <c r="AW274" s="652"/>
      <c r="AX274" s="652"/>
      <c r="AY274" s="652"/>
      <c r="AZ274" s="652"/>
      <c r="BA274" s="652"/>
      <c r="BB274" s="652"/>
      <c r="BC274" s="652"/>
      <c r="BD274" s="652"/>
      <c r="BE274" s="652"/>
      <c r="BF274" s="652"/>
      <c r="BG274" s="652"/>
      <c r="BH274" s="652"/>
      <c r="BI274" s="652"/>
      <c r="BJ274" s="652"/>
      <c r="BK274" s="652"/>
    </row>
    <row r="275" spans="1:105" ht="12" customHeight="1" x14ac:dyDescent="0.25">
      <c r="C275" s="1"/>
      <c r="D275" s="1"/>
      <c r="E275" s="1"/>
      <c r="F275" s="1"/>
      <c r="G275" s="1"/>
      <c r="H275" s="1"/>
      <c r="I275" s="1"/>
      <c r="J275" s="1"/>
      <c r="K275" s="1"/>
      <c r="L275" s="1"/>
      <c r="M275" s="1"/>
      <c r="N275" s="1"/>
      <c r="O275" s="1"/>
      <c r="P275" s="1"/>
      <c r="Q275" s="1"/>
      <c r="R275" s="1"/>
      <c r="S275" s="1"/>
      <c r="T275" s="654" t="s">
        <v>133</v>
      </c>
      <c r="U275" s="654"/>
      <c r="V275" s="654"/>
      <c r="W275" s="654"/>
      <c r="X275" s="654"/>
      <c r="Y275" s="654"/>
      <c r="Z275" s="654"/>
      <c r="AA275" s="654"/>
      <c r="AB275" s="654"/>
      <c r="AC275" s="1"/>
      <c r="AD275" s="1"/>
      <c r="AE275" s="1"/>
      <c r="AF275" s="1"/>
      <c r="AG275" s="1"/>
      <c r="AH275" s="1"/>
      <c r="AI275" s="1"/>
      <c r="AJ275" s="1"/>
      <c r="AK275" s="1"/>
      <c r="AL275" s="1"/>
      <c r="AM275" s="1"/>
      <c r="AN275" s="654" t="s">
        <v>134</v>
      </c>
      <c r="AO275" s="654"/>
      <c r="AP275" s="654"/>
      <c r="AQ275" s="654"/>
      <c r="AR275" s="654"/>
      <c r="AS275" s="654"/>
      <c r="AT275" s="654"/>
      <c r="AU275" s="654"/>
      <c r="AV275" s="654"/>
      <c r="AW275" s="654"/>
      <c r="AX275" s="654"/>
      <c r="AY275" s="654"/>
      <c r="AZ275" s="654"/>
      <c r="BA275" s="654"/>
      <c r="BB275" s="654"/>
      <c r="BC275" s="654"/>
      <c r="BD275" s="654"/>
      <c r="BE275" s="654"/>
      <c r="BF275" s="654"/>
      <c r="BG275" s="654"/>
      <c r="BH275" s="654"/>
      <c r="BI275" s="654"/>
      <c r="BJ275" s="654"/>
      <c r="BK275" s="654"/>
    </row>
    <row r="276" spans="1:105" s="6" customFormat="1" ht="14.25" customHeight="1" x14ac:dyDescent="0.25">
      <c r="A276" s="2"/>
      <c r="B276" s="2"/>
      <c r="C276" s="651" t="s">
        <v>287</v>
      </c>
      <c r="D276" s="651"/>
      <c r="E276" s="651"/>
      <c r="F276" s="651"/>
      <c r="G276" s="651"/>
      <c r="H276" s="651"/>
      <c r="I276" s="651"/>
      <c r="J276" s="651"/>
      <c r="K276" s="651"/>
      <c r="L276" s="651"/>
      <c r="M276" s="651"/>
      <c r="N276" s="651"/>
      <c r="O276" s="651"/>
      <c r="P276" s="651"/>
      <c r="Q276" s="651"/>
      <c r="R276" s="651"/>
      <c r="S276" s="1"/>
      <c r="T276" s="652"/>
      <c r="U276" s="652"/>
      <c r="V276" s="652"/>
      <c r="W276" s="652"/>
      <c r="X276" s="652"/>
      <c r="Y276" s="652"/>
      <c r="Z276" s="652"/>
      <c r="AA276" s="652"/>
      <c r="AB276" s="652"/>
      <c r="AC276" s="1"/>
      <c r="AD276" s="1"/>
      <c r="AE276" s="1"/>
      <c r="AF276" s="1"/>
      <c r="AG276" s="1"/>
      <c r="AH276" s="1"/>
      <c r="AI276" s="1"/>
      <c r="AJ276" s="1"/>
      <c r="AK276" s="1"/>
      <c r="AL276" s="1"/>
      <c r="AM276" s="1"/>
      <c r="AN276" s="652" t="s">
        <v>771</v>
      </c>
      <c r="AO276" s="652"/>
      <c r="AP276" s="652"/>
      <c r="AQ276" s="652"/>
      <c r="AR276" s="652"/>
      <c r="AS276" s="652"/>
      <c r="AT276" s="652"/>
      <c r="AU276" s="652"/>
      <c r="AV276" s="652"/>
      <c r="AW276" s="652"/>
      <c r="AX276" s="652"/>
      <c r="AY276" s="652"/>
      <c r="AZ276" s="652"/>
      <c r="BA276" s="652"/>
      <c r="BB276" s="652"/>
      <c r="BC276" s="652"/>
      <c r="BD276" s="652"/>
      <c r="BE276" s="652"/>
      <c r="BF276" s="652"/>
      <c r="BG276" s="652"/>
      <c r="BH276" s="652"/>
      <c r="BI276" s="652"/>
      <c r="BJ276" s="652"/>
      <c r="BK276" s="652"/>
      <c r="BL276" s="2"/>
      <c r="BM276" s="2"/>
      <c r="BN276" s="2"/>
      <c r="BO276" s="2"/>
      <c r="BP276" s="2"/>
      <c r="BQ276" s="2"/>
      <c r="BR276" s="2"/>
      <c r="BS276" s="2"/>
      <c r="BT276" s="2"/>
      <c r="BU276" s="2"/>
      <c r="BV276" s="2"/>
      <c r="BW276" s="2"/>
      <c r="BX276" s="2"/>
      <c r="BY276" s="2"/>
      <c r="BZ276" s="2"/>
      <c r="CA276" s="2"/>
      <c r="CB276" s="2"/>
      <c r="CC276" s="2"/>
      <c r="CD276" s="2"/>
      <c r="CE276" s="2"/>
      <c r="CF276" s="2"/>
      <c r="CG276" s="2"/>
      <c r="CH276" s="2"/>
      <c r="CI276" s="2"/>
      <c r="CJ276" s="2"/>
      <c r="CK276" s="2"/>
      <c r="CL276" s="2"/>
      <c r="CM276" s="2"/>
      <c r="CN276" s="2"/>
      <c r="CO276" s="2"/>
      <c r="CP276" s="2"/>
      <c r="CQ276" s="2"/>
      <c r="CR276" s="2"/>
      <c r="CS276" s="2"/>
      <c r="CT276" s="2"/>
      <c r="CU276" s="2"/>
      <c r="CV276" s="2"/>
      <c r="CW276" s="2"/>
      <c r="CX276" s="2"/>
      <c r="CY276" s="2"/>
      <c r="CZ276" s="2"/>
      <c r="DA276" s="2"/>
    </row>
    <row r="277" spans="1:105" ht="17.25" customHeight="1" x14ac:dyDescent="0.25">
      <c r="C277" s="1"/>
      <c r="D277" s="1"/>
      <c r="E277" s="1"/>
      <c r="F277" s="1"/>
      <c r="G277" s="1"/>
      <c r="H277" s="1"/>
      <c r="I277" s="1"/>
      <c r="J277" s="1"/>
      <c r="K277" s="1"/>
      <c r="L277" s="1"/>
      <c r="M277" s="1"/>
      <c r="N277" s="1"/>
      <c r="O277" s="1"/>
      <c r="P277" s="1"/>
      <c r="Q277" s="1"/>
      <c r="R277" s="1"/>
      <c r="S277" s="1"/>
      <c r="T277" s="649" t="s">
        <v>133</v>
      </c>
      <c r="U277" s="649"/>
      <c r="V277" s="649"/>
      <c r="W277" s="649"/>
      <c r="X277" s="649"/>
      <c r="Y277" s="649"/>
      <c r="Z277" s="649"/>
      <c r="AA277" s="649"/>
      <c r="AB277" s="649"/>
      <c r="AC277" s="16"/>
      <c r="AD277" s="16"/>
      <c r="AE277" s="16"/>
      <c r="AF277" s="16"/>
      <c r="AG277" s="16"/>
      <c r="AH277" s="16"/>
      <c r="AI277" s="16"/>
      <c r="AJ277" s="16"/>
      <c r="AK277" s="16"/>
      <c r="AL277" s="16"/>
      <c r="AM277" s="16"/>
      <c r="AN277" s="649" t="s">
        <v>134</v>
      </c>
      <c r="AO277" s="649"/>
      <c r="AP277" s="649"/>
      <c r="AQ277" s="649"/>
      <c r="AR277" s="649"/>
      <c r="AS277" s="649"/>
      <c r="AT277" s="649"/>
      <c r="AU277" s="649"/>
      <c r="AV277" s="649"/>
      <c r="AW277" s="649"/>
      <c r="AX277" s="649"/>
      <c r="AY277" s="649"/>
      <c r="AZ277" s="649"/>
      <c r="BA277" s="649"/>
      <c r="BB277" s="649"/>
      <c r="BC277" s="649"/>
      <c r="BD277" s="649"/>
      <c r="BE277" s="649"/>
      <c r="BF277" s="649"/>
      <c r="BG277" s="649"/>
      <c r="BH277" s="649"/>
      <c r="BI277" s="649"/>
      <c r="BJ277" s="649"/>
      <c r="BK277" s="649"/>
    </row>
    <row r="278" spans="1:105" s="3" customFormat="1" ht="6.75" customHeight="1" x14ac:dyDescent="0.25">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c r="AY278" s="2"/>
      <c r="AZ278" s="2"/>
      <c r="BA278" s="2"/>
      <c r="BB278" s="2"/>
      <c r="BC278" s="2"/>
      <c r="BD278" s="2"/>
      <c r="BE278" s="2"/>
      <c r="BF278" s="2"/>
      <c r="BG278" s="2"/>
      <c r="BH278" s="2"/>
      <c r="BI278" s="2"/>
      <c r="BJ278" s="2"/>
      <c r="BK278" s="2"/>
      <c r="BL278" s="2"/>
      <c r="BM278" s="2"/>
      <c r="BN278" s="2"/>
      <c r="BO278" s="2"/>
      <c r="BP278" s="2"/>
      <c r="BQ278" s="2"/>
      <c r="BR278" s="2"/>
      <c r="BS278" s="2"/>
      <c r="BT278" s="2"/>
      <c r="BU278" s="2"/>
      <c r="BV278" s="2"/>
      <c r="BW278" s="2"/>
      <c r="BX278" s="2"/>
      <c r="BY278" s="2"/>
      <c r="BZ278" s="2"/>
      <c r="CA278" s="2"/>
      <c r="CB278" s="2"/>
      <c r="CC278" s="2"/>
      <c r="CD278" s="2"/>
      <c r="CE278" s="2"/>
      <c r="CF278" s="2"/>
      <c r="CG278" s="2"/>
      <c r="CH278" s="2"/>
      <c r="CI278" s="2"/>
      <c r="CJ278" s="2"/>
      <c r="CK278" s="2"/>
      <c r="CL278" s="2"/>
      <c r="CM278" s="2"/>
      <c r="CN278" s="2"/>
      <c r="CO278" s="2"/>
      <c r="CP278" s="2"/>
      <c r="CQ278" s="2"/>
      <c r="CR278" s="2"/>
      <c r="CS278" s="2"/>
      <c r="CT278" s="2"/>
      <c r="CU278" s="2"/>
      <c r="CV278" s="2"/>
      <c r="CW278" s="2"/>
      <c r="CX278" s="2"/>
      <c r="CY278" s="2"/>
      <c r="CZ278" s="2"/>
      <c r="DA278" s="2"/>
    </row>
    <row r="279" spans="1:105" s="4" customFormat="1" ht="18" customHeight="1" x14ac:dyDescent="0.25">
      <c r="A279" s="2"/>
      <c r="B279" s="2"/>
      <c r="C279" s="2"/>
      <c r="D279" s="648" t="s">
        <v>677</v>
      </c>
      <c r="E279" s="648"/>
      <c r="F279" s="648"/>
      <c r="G279" s="648"/>
      <c r="H279" s="648"/>
      <c r="I279" s="648"/>
      <c r="J279" s="648"/>
      <c r="K279" s="648"/>
      <c r="L279" s="648"/>
      <c r="M279" s="648"/>
      <c r="N279" s="648"/>
      <c r="O279" s="648"/>
      <c r="P279" s="648"/>
      <c r="Q279" s="648"/>
      <c r="R279" s="648"/>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c r="AY279" s="2"/>
      <c r="AZ279" s="2"/>
      <c r="BA279" s="2"/>
      <c r="BB279" s="2"/>
      <c r="BC279" s="2"/>
      <c r="BD279" s="2"/>
      <c r="BE279" s="2"/>
      <c r="BF279" s="2"/>
      <c r="BG279" s="2"/>
      <c r="BH279" s="2"/>
      <c r="BI279" s="2"/>
      <c r="BJ279" s="2"/>
      <c r="BK279" s="2"/>
      <c r="BL279" s="2"/>
      <c r="BM279" s="2"/>
      <c r="BN279" s="2"/>
      <c r="BO279" s="2"/>
      <c r="BP279" s="2"/>
      <c r="BQ279" s="2"/>
      <c r="BR279" s="2"/>
      <c r="BS279" s="2"/>
      <c r="BT279" s="2"/>
      <c r="BU279" s="2"/>
      <c r="BV279" s="2"/>
      <c r="BW279" s="2"/>
      <c r="BX279" s="2"/>
      <c r="BY279" s="2"/>
      <c r="BZ279" s="2"/>
      <c r="CA279" s="2"/>
      <c r="CB279" s="2"/>
      <c r="CC279" s="2"/>
      <c r="CD279" s="2"/>
      <c r="CE279" s="2"/>
      <c r="CF279" s="2"/>
      <c r="CG279" s="2"/>
      <c r="CH279" s="2"/>
      <c r="CI279" s="2"/>
      <c r="CJ279" s="2"/>
      <c r="CK279" s="2"/>
      <c r="CL279" s="2"/>
      <c r="CM279" s="2"/>
      <c r="CN279" s="2"/>
      <c r="CO279" s="2"/>
      <c r="CP279" s="2"/>
      <c r="CQ279" s="2"/>
      <c r="CR279" s="2"/>
      <c r="CS279" s="2"/>
      <c r="CT279" s="2"/>
      <c r="CU279" s="2"/>
      <c r="CV279" s="2"/>
      <c r="CW279" s="2"/>
      <c r="CX279" s="2"/>
      <c r="CY279" s="2"/>
      <c r="CZ279" s="2"/>
      <c r="DA279" s="2"/>
    </row>
    <row r="280" spans="1:105" s="5" customFormat="1" ht="5.25" customHeight="1" x14ac:dyDescent="0.25">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c r="AY280" s="2"/>
      <c r="AZ280" s="2"/>
      <c r="BA280" s="2"/>
      <c r="BB280" s="2"/>
      <c r="BC280" s="2"/>
      <c r="BD280" s="2"/>
      <c r="BE280" s="2"/>
      <c r="BF280" s="2"/>
      <c r="BG280" s="2"/>
      <c r="BH280" s="2"/>
      <c r="BI280" s="2"/>
      <c r="BJ280" s="2"/>
      <c r="BK280" s="2"/>
      <c r="BL280" s="2"/>
      <c r="BM280" s="2"/>
      <c r="BN280" s="2"/>
      <c r="BO280" s="2"/>
      <c r="BP280" s="2"/>
      <c r="BQ280" s="2"/>
      <c r="BR280" s="2"/>
      <c r="BS280" s="2"/>
      <c r="BT280" s="2"/>
      <c r="BU280" s="2"/>
      <c r="BV280" s="2"/>
      <c r="BW280" s="2"/>
      <c r="BX280" s="2"/>
      <c r="BY280" s="2"/>
      <c r="BZ280" s="2"/>
      <c r="CA280" s="2"/>
      <c r="CB280" s="2"/>
      <c r="CC280" s="2"/>
      <c r="CD280" s="2"/>
      <c r="CE280" s="2"/>
      <c r="CF280" s="2"/>
      <c r="CG280" s="2"/>
      <c r="CH280" s="2"/>
      <c r="CI280" s="2"/>
      <c r="CJ280" s="2"/>
      <c r="CK280" s="2"/>
      <c r="CL280" s="2"/>
      <c r="CM280" s="2"/>
      <c r="CN280" s="2"/>
      <c r="CO280" s="2"/>
      <c r="CP280" s="2"/>
      <c r="CQ280" s="2"/>
      <c r="CR280" s="2"/>
      <c r="CS280" s="2"/>
      <c r="CT280" s="2"/>
      <c r="CU280" s="2"/>
      <c r="CV280" s="2"/>
      <c r="CW280" s="2"/>
      <c r="CX280" s="2"/>
      <c r="CY280" s="2"/>
      <c r="CZ280" s="2"/>
      <c r="DA280" s="2"/>
    </row>
    <row r="281" spans="1:105" s="5" customFormat="1" ht="18" customHeight="1" x14ac:dyDescent="0.25">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W281" s="2"/>
      <c r="AX281" s="2"/>
      <c r="AY281" s="2"/>
      <c r="AZ281" s="2"/>
      <c r="BA281" s="2"/>
      <c r="BB281" s="2"/>
      <c r="BC281" s="2"/>
      <c r="BD281" s="2"/>
      <c r="BE281" s="2"/>
      <c r="BF281" s="2"/>
      <c r="BG281" s="2"/>
      <c r="BH281" s="2"/>
      <c r="BI281" s="2"/>
      <c r="BJ281" s="2"/>
      <c r="BK281" s="2"/>
      <c r="BL281" s="2"/>
      <c r="BM281" s="2"/>
      <c r="BN281" s="2"/>
      <c r="BO281" s="2"/>
      <c r="BP281" s="2"/>
      <c r="BQ281" s="2"/>
      <c r="BR281" s="2"/>
      <c r="BS281" s="2"/>
      <c r="BT281" s="2"/>
      <c r="BU281" s="2"/>
      <c r="BV281" s="2"/>
      <c r="BW281" s="2"/>
      <c r="BX281" s="2"/>
      <c r="BY281" s="2"/>
      <c r="BZ281" s="2"/>
      <c r="CA281" s="2"/>
      <c r="CB281" s="2"/>
      <c r="CC281" s="2"/>
      <c r="CD281" s="2"/>
      <c r="CE281" s="2"/>
      <c r="CF281" s="2"/>
      <c r="CG281" s="2"/>
      <c r="CH281" s="2"/>
      <c r="CI281" s="2"/>
      <c r="CJ281" s="2"/>
      <c r="CK281" s="2"/>
      <c r="CL281" s="2"/>
      <c r="CM281" s="2"/>
      <c r="CN281" s="2"/>
      <c r="CO281" s="2"/>
      <c r="CP281" s="2"/>
      <c r="CQ281" s="2"/>
      <c r="CR281" s="2"/>
      <c r="CS281" s="2"/>
      <c r="CT281" s="2"/>
      <c r="CU281" s="2"/>
      <c r="CV281" s="2"/>
      <c r="CW281" s="2"/>
      <c r="CX281" s="2"/>
      <c r="CY281" s="2"/>
      <c r="CZ281" s="2"/>
      <c r="DA281" s="2"/>
    </row>
    <row r="282" spans="1:105" s="5" customFormat="1" ht="15" customHeight="1" x14ac:dyDescent="0.25">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c r="AS282" s="2"/>
      <c r="AT282" s="2"/>
      <c r="AU282" s="2"/>
      <c r="AV282" s="2"/>
      <c r="AW282" s="2"/>
      <c r="AX282" s="2"/>
      <c r="AY282" s="2"/>
      <c r="AZ282" s="2"/>
      <c r="BA282" s="2"/>
      <c r="BB282" s="2"/>
      <c r="BC282" s="2"/>
      <c r="BD282" s="2"/>
      <c r="BE282" s="2"/>
      <c r="BF282" s="2"/>
      <c r="BG282" s="2"/>
      <c r="BH282" s="2"/>
      <c r="BI282" s="2"/>
      <c r="BJ282" s="2"/>
      <c r="BK282" s="2"/>
      <c r="BL282" s="2"/>
      <c r="BM282" s="2"/>
      <c r="BN282" s="2"/>
      <c r="BO282" s="2"/>
      <c r="BP282" s="2"/>
      <c r="BQ282" s="2"/>
      <c r="BR282" s="2"/>
      <c r="BS282" s="2"/>
      <c r="BT282" s="2"/>
      <c r="BU282" s="2"/>
      <c r="BV282" s="2"/>
      <c r="BW282" s="2"/>
      <c r="BX282" s="2"/>
      <c r="BY282" s="2"/>
      <c r="BZ282" s="2"/>
      <c r="CA282" s="2"/>
      <c r="CB282" s="2"/>
      <c r="CC282" s="2"/>
      <c r="CD282" s="2"/>
      <c r="CE282" s="2"/>
      <c r="CF282" s="2"/>
      <c r="CG282" s="2"/>
      <c r="CH282" s="2"/>
      <c r="CI282" s="2"/>
      <c r="CJ282" s="2"/>
      <c r="CK282" s="2"/>
      <c r="CL282" s="2"/>
      <c r="CM282" s="2"/>
      <c r="CN282" s="2"/>
      <c r="CO282" s="2"/>
      <c r="CP282" s="2"/>
      <c r="CQ282" s="2"/>
      <c r="CR282" s="2"/>
      <c r="CS282" s="2"/>
      <c r="CT282" s="2"/>
      <c r="CU282" s="2"/>
      <c r="CV282" s="2"/>
      <c r="CW282" s="2"/>
      <c r="CX282" s="2"/>
      <c r="CY282" s="2"/>
      <c r="CZ282" s="2"/>
      <c r="DA282" s="2"/>
    </row>
    <row r="283" spans="1:105" s="5" customFormat="1" ht="15" customHeight="1" x14ac:dyDescent="0.25">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c r="AS283" s="2"/>
      <c r="AT283" s="2"/>
      <c r="AU283" s="2"/>
      <c r="AV283" s="2"/>
      <c r="AW283" s="2"/>
      <c r="AX283" s="2"/>
      <c r="AY283" s="2"/>
      <c r="AZ283" s="2"/>
      <c r="BA283" s="2"/>
      <c r="BB283" s="2"/>
      <c r="BC283" s="2"/>
      <c r="BD283" s="2"/>
      <c r="BE283" s="2"/>
      <c r="BF283" s="2"/>
      <c r="BG283" s="2"/>
      <c r="BH283" s="2"/>
      <c r="BI283" s="2"/>
      <c r="BJ283" s="2"/>
      <c r="BK283" s="2"/>
      <c r="BL283" s="2"/>
      <c r="BM283" s="2"/>
      <c r="BN283" s="2"/>
      <c r="BO283" s="2"/>
      <c r="BP283" s="2"/>
      <c r="BQ283" s="2"/>
      <c r="BR283" s="2"/>
      <c r="BS283" s="2"/>
      <c r="BT283" s="2"/>
      <c r="BU283" s="2"/>
      <c r="BV283" s="2"/>
      <c r="BW283" s="2"/>
      <c r="BX283" s="2"/>
      <c r="BY283" s="2"/>
      <c r="BZ283" s="2"/>
      <c r="CA283" s="2"/>
      <c r="CB283" s="2"/>
      <c r="CC283" s="2"/>
      <c r="CD283" s="2"/>
      <c r="CE283" s="2"/>
      <c r="CF283" s="2"/>
      <c r="CG283" s="2"/>
      <c r="CH283" s="2"/>
      <c r="CI283" s="2"/>
      <c r="CJ283" s="2"/>
      <c r="CK283" s="2"/>
      <c r="CL283" s="2"/>
      <c r="CM283" s="2"/>
      <c r="CN283" s="2"/>
      <c r="CO283" s="2"/>
      <c r="CP283" s="2"/>
      <c r="CQ283" s="2"/>
      <c r="CR283" s="2"/>
      <c r="CS283" s="2"/>
      <c r="CT283" s="2"/>
      <c r="CU283" s="2"/>
      <c r="CV283" s="2"/>
      <c r="CW283" s="2"/>
      <c r="CX283" s="2"/>
      <c r="CY283" s="2"/>
      <c r="CZ283" s="2"/>
      <c r="DA283" s="2"/>
    </row>
    <row r="284" spans="1:105" s="5" customFormat="1" ht="15" customHeight="1" x14ac:dyDescent="0.25">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c r="AS284" s="2"/>
      <c r="AT284" s="2"/>
      <c r="AU284" s="2"/>
      <c r="AV284" s="2"/>
      <c r="AW284" s="2"/>
      <c r="AX284" s="2"/>
      <c r="AY284" s="2"/>
      <c r="AZ284" s="2"/>
      <c r="BA284" s="2"/>
      <c r="BB284" s="2"/>
      <c r="BC284" s="2"/>
      <c r="BD284" s="2"/>
      <c r="BE284" s="2"/>
      <c r="BF284" s="2"/>
      <c r="BG284" s="2"/>
      <c r="BH284" s="2"/>
      <c r="BI284" s="2"/>
      <c r="BJ284" s="2"/>
      <c r="BK284" s="2"/>
      <c r="BL284" s="2"/>
      <c r="BM284" s="2"/>
      <c r="BN284" s="2"/>
      <c r="BO284" s="2"/>
      <c r="BP284" s="2"/>
      <c r="BQ284" s="2"/>
      <c r="BR284" s="2"/>
      <c r="BS284" s="2"/>
      <c r="BT284" s="2"/>
      <c r="BU284" s="2"/>
      <c r="BV284" s="2"/>
      <c r="BW284" s="2"/>
      <c r="BX284" s="2"/>
      <c r="BY284" s="2"/>
      <c r="BZ284" s="2"/>
      <c r="CA284" s="2"/>
      <c r="CB284" s="2"/>
      <c r="CC284" s="2"/>
      <c r="CD284" s="2"/>
      <c r="CE284" s="2"/>
      <c r="CF284" s="2"/>
      <c r="CG284" s="2"/>
      <c r="CH284" s="2"/>
      <c r="CI284" s="2"/>
      <c r="CJ284" s="2"/>
      <c r="CK284" s="2"/>
      <c r="CL284" s="2"/>
      <c r="CM284" s="2"/>
      <c r="CN284" s="2"/>
      <c r="CO284" s="2"/>
      <c r="CP284" s="2"/>
      <c r="CQ284" s="2"/>
      <c r="CR284" s="2"/>
      <c r="CS284" s="2"/>
      <c r="CT284" s="2"/>
      <c r="CU284" s="2"/>
      <c r="CV284" s="2"/>
      <c r="CW284" s="2"/>
      <c r="CX284" s="2"/>
      <c r="CY284" s="2"/>
      <c r="CZ284" s="2"/>
      <c r="DA284" s="2"/>
    </row>
    <row r="289" ht="25.9" customHeight="1" x14ac:dyDescent="0.25"/>
  </sheetData>
  <mergeCells count="1036">
    <mergeCell ref="A218:G218"/>
    <mergeCell ref="H218:AM218"/>
    <mergeCell ref="AN218:BC218"/>
    <mergeCell ref="BD218:BS218"/>
    <mergeCell ref="BT218:CI218"/>
    <mergeCell ref="CJ218:DA218"/>
    <mergeCell ref="A254:G254"/>
    <mergeCell ref="A255:G255"/>
    <mergeCell ref="H254:BC254"/>
    <mergeCell ref="H255:BC255"/>
    <mergeCell ref="BD254:BS254"/>
    <mergeCell ref="BD255:BS255"/>
    <mergeCell ref="BT254:CI254"/>
    <mergeCell ref="BT255:CI255"/>
    <mergeCell ref="CJ254:DA254"/>
    <mergeCell ref="CJ255:DA255"/>
    <mergeCell ref="A256:G256"/>
    <mergeCell ref="H256:BC256"/>
    <mergeCell ref="BD256:BS256"/>
    <mergeCell ref="BT256:CI256"/>
    <mergeCell ref="CJ256:DA256"/>
    <mergeCell ref="A224:G224"/>
    <mergeCell ref="H224:BS224"/>
    <mergeCell ref="BT224:CI224"/>
    <mergeCell ref="CJ224:DA224"/>
    <mergeCell ref="A225:G225"/>
    <mergeCell ref="H225:BS225"/>
    <mergeCell ref="BT225:CI225"/>
    <mergeCell ref="CJ225:DA225"/>
    <mergeCell ref="A226:G226"/>
    <mergeCell ref="H226:BS226"/>
    <mergeCell ref="BT226:CI226"/>
    <mergeCell ref="A2:DA2"/>
    <mergeCell ref="A4:DA4"/>
    <mergeCell ref="A6:F6"/>
    <mergeCell ref="G6:AD6"/>
    <mergeCell ref="AE6:BC6"/>
    <mergeCell ref="BD6:BS6"/>
    <mergeCell ref="BT6:CI6"/>
    <mergeCell ref="CJ6:DA6"/>
    <mergeCell ref="A7:F7"/>
    <mergeCell ref="G7:AD7"/>
    <mergeCell ref="AE7:BC7"/>
    <mergeCell ref="BD7:BS7"/>
    <mergeCell ref="BT7:CI7"/>
    <mergeCell ref="CJ7:DA7"/>
    <mergeCell ref="A8:F8"/>
    <mergeCell ref="G8:AD8"/>
    <mergeCell ref="AE8:BC8"/>
    <mergeCell ref="BD8:BS8"/>
    <mergeCell ref="BT8:CI8"/>
    <mergeCell ref="CJ8:DA8"/>
    <mergeCell ref="G11:AD11"/>
    <mergeCell ref="AE11:BC11"/>
    <mergeCell ref="BD11:BS11"/>
    <mergeCell ref="BT11:CI11"/>
    <mergeCell ref="CJ11:DA11"/>
    <mergeCell ref="A9:F9"/>
    <mergeCell ref="A10:F10"/>
    <mergeCell ref="G9:AD9"/>
    <mergeCell ref="A12:F12"/>
    <mergeCell ref="G12:AD12"/>
    <mergeCell ref="AE12:BC12"/>
    <mergeCell ref="BD12:BS12"/>
    <mergeCell ref="BT12:CI12"/>
    <mergeCell ref="CJ12:DA12"/>
    <mergeCell ref="A14:DA14"/>
    <mergeCell ref="A16:F16"/>
    <mergeCell ref="G16:AD16"/>
    <mergeCell ref="AE16:AY16"/>
    <mergeCell ref="AZ16:BQ16"/>
    <mergeCell ref="BR16:CI16"/>
    <mergeCell ref="CJ16:DA16"/>
    <mergeCell ref="A11:F11"/>
    <mergeCell ref="A17:F17"/>
    <mergeCell ref="G17:AD17"/>
    <mergeCell ref="AE17:AY17"/>
    <mergeCell ref="AZ17:BQ17"/>
    <mergeCell ref="BR17:CI17"/>
    <mergeCell ref="CJ17:DA17"/>
    <mergeCell ref="A18:F18"/>
    <mergeCell ref="G18:AD18"/>
    <mergeCell ref="AE18:AY18"/>
    <mergeCell ref="AZ18:BQ18"/>
    <mergeCell ref="BR18:CI18"/>
    <mergeCell ref="CJ18:DA18"/>
    <mergeCell ref="A19:F19"/>
    <mergeCell ref="G19:AD19"/>
    <mergeCell ref="AE19:AY19"/>
    <mergeCell ref="AZ19:BQ19"/>
    <mergeCell ref="BR19:CI19"/>
    <mergeCell ref="CJ19:DA19"/>
    <mergeCell ref="A20:F20"/>
    <mergeCell ref="G20:AD20"/>
    <mergeCell ref="AE20:AY20"/>
    <mergeCell ref="AZ20:BQ20"/>
    <mergeCell ref="BR20:CI20"/>
    <mergeCell ref="CJ20:DA20"/>
    <mergeCell ref="A22:DA22"/>
    <mergeCell ref="A24:F24"/>
    <mergeCell ref="G24:BV24"/>
    <mergeCell ref="BW24:CL24"/>
    <mergeCell ref="CM24:DA24"/>
    <mergeCell ref="A25:F25"/>
    <mergeCell ref="G25:BV25"/>
    <mergeCell ref="BW25:CL25"/>
    <mergeCell ref="CM25:DA25"/>
    <mergeCell ref="A26:F26"/>
    <mergeCell ref="H26:BV26"/>
    <mergeCell ref="BW26:CL26"/>
    <mergeCell ref="CM26:DA26"/>
    <mergeCell ref="A27:F28"/>
    <mergeCell ref="H27:BV27"/>
    <mergeCell ref="BW27:CL28"/>
    <mergeCell ref="CM27:DA28"/>
    <mergeCell ref="H28:BV28"/>
    <mergeCell ref="A29:F29"/>
    <mergeCell ref="H29:BV29"/>
    <mergeCell ref="BW29:CL29"/>
    <mergeCell ref="CM29:DA29"/>
    <mergeCell ref="A30:F30"/>
    <mergeCell ref="H30:BV30"/>
    <mergeCell ref="BW30:CL30"/>
    <mergeCell ref="CM30:DA30"/>
    <mergeCell ref="A31:F31"/>
    <mergeCell ref="H31:BV31"/>
    <mergeCell ref="BW31:CL31"/>
    <mergeCell ref="CM31:DA31"/>
    <mergeCell ref="A32:F33"/>
    <mergeCell ref="H32:BV32"/>
    <mergeCell ref="BW32:CL33"/>
    <mergeCell ref="CM32:DA33"/>
    <mergeCell ref="H33:BV33"/>
    <mergeCell ref="A34:F34"/>
    <mergeCell ref="H34:BV34"/>
    <mergeCell ref="BW34:CL35"/>
    <mergeCell ref="CM34:DA35"/>
    <mergeCell ref="A35:F35"/>
    <mergeCell ref="H35:BV35"/>
    <mergeCell ref="A36:F36"/>
    <mergeCell ref="H36:BV36"/>
    <mergeCell ref="BW36:CL37"/>
    <mergeCell ref="CM36:DA37"/>
    <mergeCell ref="A37:F37"/>
    <mergeCell ref="H37:BV37"/>
    <mergeCell ref="A38:F38"/>
    <mergeCell ref="H38:BV38"/>
    <mergeCell ref="BW38:CL38"/>
    <mergeCell ref="CM38:DA38"/>
    <mergeCell ref="A39:F39"/>
    <mergeCell ref="G39:BV39"/>
    <mergeCell ref="BW39:CL39"/>
    <mergeCell ref="CM39:DA39"/>
    <mergeCell ref="A41:DA41"/>
    <mergeCell ref="A43:DA43"/>
    <mergeCell ref="A45:F45"/>
    <mergeCell ref="G45:AD45"/>
    <mergeCell ref="AE45:BC45"/>
    <mergeCell ref="BD45:CI45"/>
    <mergeCell ref="CJ45:DA45"/>
    <mergeCell ref="A46:F46"/>
    <mergeCell ref="G46:AD46"/>
    <mergeCell ref="AE46:BC46"/>
    <mergeCell ref="BD46:CI46"/>
    <mergeCell ref="CJ46:DA46"/>
    <mergeCell ref="A47:F47"/>
    <mergeCell ref="G47:AD47"/>
    <mergeCell ref="AE47:BC47"/>
    <mergeCell ref="BD47:CI47"/>
    <mergeCell ref="CJ47:DA47"/>
    <mergeCell ref="A48:F48"/>
    <mergeCell ref="G48:AD48"/>
    <mergeCell ref="AE48:BC48"/>
    <mergeCell ref="BD48:CI48"/>
    <mergeCell ref="CJ48:DA48"/>
    <mergeCell ref="A49:F49"/>
    <mergeCell ref="G49:AD49"/>
    <mergeCell ref="AE49:BC49"/>
    <mergeCell ref="BD49:CI49"/>
    <mergeCell ref="CJ49:DA49"/>
    <mergeCell ref="A50:DA50"/>
    <mergeCell ref="X52:DA52"/>
    <mergeCell ref="AP54:DA54"/>
    <mergeCell ref="A56:G56"/>
    <mergeCell ref="BD56:BS56"/>
    <mergeCell ref="BT56:CI56"/>
    <mergeCell ref="CJ56:DA56"/>
    <mergeCell ref="H56:AG56"/>
    <mergeCell ref="AH56:AN56"/>
    <mergeCell ref="AP56:BC56"/>
    <mergeCell ref="A57:G57"/>
    <mergeCell ref="BD57:BS57"/>
    <mergeCell ref="BT57:CI57"/>
    <mergeCell ref="CJ57:DA57"/>
    <mergeCell ref="A58:G58"/>
    <mergeCell ref="BD58:BS58"/>
    <mergeCell ref="BT58:CI58"/>
    <mergeCell ref="CJ58:DA58"/>
    <mergeCell ref="H57:AG57"/>
    <mergeCell ref="AH57:AN57"/>
    <mergeCell ref="AP57:BC57"/>
    <mergeCell ref="H58:AG58"/>
    <mergeCell ref="AH58:AN58"/>
    <mergeCell ref="AP58:BC58"/>
    <mergeCell ref="A59:G59"/>
    <mergeCell ref="BD59:BS59"/>
    <mergeCell ref="BT59:CI59"/>
    <mergeCell ref="CJ59:DA59"/>
    <mergeCell ref="A60:G60"/>
    <mergeCell ref="BD60:BS60"/>
    <mergeCell ref="BT60:CI60"/>
    <mergeCell ref="CJ60:DA60"/>
    <mergeCell ref="H60:AG60"/>
    <mergeCell ref="AH60:AN60"/>
    <mergeCell ref="A62:G62"/>
    <mergeCell ref="H62:BC62"/>
    <mergeCell ref="BD62:BS62"/>
    <mergeCell ref="BT62:CI62"/>
    <mergeCell ref="CJ62:DA62"/>
    <mergeCell ref="A61:G61"/>
    <mergeCell ref="BD61:BS61"/>
    <mergeCell ref="BT61:CI61"/>
    <mergeCell ref="CJ61:DA61"/>
    <mergeCell ref="AP60:BC60"/>
    <mergeCell ref="H61:AG61"/>
    <mergeCell ref="AH61:AN61"/>
    <mergeCell ref="AP61:BC61"/>
    <mergeCell ref="H59:AG59"/>
    <mergeCell ref="AH59:AN59"/>
    <mergeCell ref="AP59:BC59"/>
    <mergeCell ref="A64:DA64"/>
    <mergeCell ref="X66:DA66"/>
    <mergeCell ref="A68:AO68"/>
    <mergeCell ref="AP68:DA68"/>
    <mergeCell ref="A70:G70"/>
    <mergeCell ref="H70:BC70"/>
    <mergeCell ref="BD70:BS70"/>
    <mergeCell ref="BT70:CD70"/>
    <mergeCell ref="CE70:DA70"/>
    <mergeCell ref="A71:G71"/>
    <mergeCell ref="H71:BC71"/>
    <mergeCell ref="BD71:BS71"/>
    <mergeCell ref="BT71:CD71"/>
    <mergeCell ref="CE71:DA71"/>
    <mergeCell ref="A72:G72"/>
    <mergeCell ref="H72:BC72"/>
    <mergeCell ref="BD72:BS72"/>
    <mergeCell ref="BT72:CD72"/>
    <mergeCell ref="CE72:DA72"/>
    <mergeCell ref="A73:G73"/>
    <mergeCell ref="H73:BC73"/>
    <mergeCell ref="BD73:BS73"/>
    <mergeCell ref="BT73:CD73"/>
    <mergeCell ref="CE73:DA73"/>
    <mergeCell ref="A74:G74"/>
    <mergeCell ref="H74:BC74"/>
    <mergeCell ref="BD74:BS74"/>
    <mergeCell ref="BT74:CD74"/>
    <mergeCell ref="CE74:DA74"/>
    <mergeCell ref="A75:G75"/>
    <mergeCell ref="H75:BC75"/>
    <mergeCell ref="BD75:BS75"/>
    <mergeCell ref="BT75:CD75"/>
    <mergeCell ref="CE75:DA75"/>
    <mergeCell ref="BD81:BS81"/>
    <mergeCell ref="BT81:CD81"/>
    <mergeCell ref="CE81:DA81"/>
    <mergeCell ref="A76:G76"/>
    <mergeCell ref="H76:BC76"/>
    <mergeCell ref="BD76:BS76"/>
    <mergeCell ref="BT76:CD76"/>
    <mergeCell ref="CE76:DA76"/>
    <mergeCell ref="A77:G77"/>
    <mergeCell ref="H77:BC77"/>
    <mergeCell ref="BD77:BS77"/>
    <mergeCell ref="BT77:CD77"/>
    <mergeCell ref="CE77:DA77"/>
    <mergeCell ref="A82:G82"/>
    <mergeCell ref="H82:BC82"/>
    <mergeCell ref="BD82:BS82"/>
    <mergeCell ref="BT82:CD82"/>
    <mergeCell ref="CE82:DA82"/>
    <mergeCell ref="A83:G83"/>
    <mergeCell ref="H83:BC83"/>
    <mergeCell ref="BD83:BS83"/>
    <mergeCell ref="BT83:CD83"/>
    <mergeCell ref="CE83:DA83"/>
    <mergeCell ref="A84:G84"/>
    <mergeCell ref="H84:BC84"/>
    <mergeCell ref="BD84:BS84"/>
    <mergeCell ref="BT84:CD84"/>
    <mergeCell ref="CE84:DA84"/>
    <mergeCell ref="A78:G78"/>
    <mergeCell ref="H78:BC78"/>
    <mergeCell ref="BD78:BS78"/>
    <mergeCell ref="BT78:CD78"/>
    <mergeCell ref="CE78:DA78"/>
    <mergeCell ref="A79:G79"/>
    <mergeCell ref="H79:BC79"/>
    <mergeCell ref="BD79:BS79"/>
    <mergeCell ref="BT79:CD79"/>
    <mergeCell ref="CE79:DA79"/>
    <mergeCell ref="A80:G80"/>
    <mergeCell ref="H80:BC80"/>
    <mergeCell ref="BD80:BS80"/>
    <mergeCell ref="BT80:CD80"/>
    <mergeCell ref="CE80:DA80"/>
    <mergeCell ref="A81:G81"/>
    <mergeCell ref="H81:BC81"/>
    <mergeCell ref="A85:G85"/>
    <mergeCell ref="H85:BC85"/>
    <mergeCell ref="BD85:BS85"/>
    <mergeCell ref="BT85:CD85"/>
    <mergeCell ref="CE85:DA85"/>
    <mergeCell ref="A86:G86"/>
    <mergeCell ref="H86:BC86"/>
    <mergeCell ref="BD86:BS86"/>
    <mergeCell ref="BT86:CD86"/>
    <mergeCell ref="CE86:DA86"/>
    <mergeCell ref="A87:G87"/>
    <mergeCell ref="H87:BC87"/>
    <mergeCell ref="BD87:BS87"/>
    <mergeCell ref="BT87:CD87"/>
    <mergeCell ref="CE87:DA87"/>
    <mergeCell ref="A88:G88"/>
    <mergeCell ref="H88:BC88"/>
    <mergeCell ref="BD88:BS88"/>
    <mergeCell ref="BT88:CD88"/>
    <mergeCell ref="CE88:DA88"/>
    <mergeCell ref="A89:G89"/>
    <mergeCell ref="H89:BC89"/>
    <mergeCell ref="BD89:BS89"/>
    <mergeCell ref="BT89:CD89"/>
    <mergeCell ref="CE89:DA89"/>
    <mergeCell ref="A90:G90"/>
    <mergeCell ref="H90:BC90"/>
    <mergeCell ref="BD90:BS90"/>
    <mergeCell ref="BT90:CD90"/>
    <mergeCell ref="CE90:DA90"/>
    <mergeCell ref="BD100:BS100"/>
    <mergeCell ref="BT100:CI100"/>
    <mergeCell ref="CJ100:DA100"/>
    <mergeCell ref="A92:G92"/>
    <mergeCell ref="H92:BC92"/>
    <mergeCell ref="BD92:BS92"/>
    <mergeCell ref="BT92:CD92"/>
    <mergeCell ref="CE92:DA92"/>
    <mergeCell ref="A91:G91"/>
    <mergeCell ref="H91:BC91"/>
    <mergeCell ref="BD91:BS91"/>
    <mergeCell ref="BT91:CD91"/>
    <mergeCell ref="CE91:DA91"/>
    <mergeCell ref="H102:BC102"/>
    <mergeCell ref="BD102:BS102"/>
    <mergeCell ref="BT102:CI102"/>
    <mergeCell ref="CJ102:DA102"/>
    <mergeCell ref="A94:DA94"/>
    <mergeCell ref="X96:DA96"/>
    <mergeCell ref="A98:AO98"/>
    <mergeCell ref="AP98:DA98"/>
    <mergeCell ref="A100:G100"/>
    <mergeCell ref="H100:BC100"/>
    <mergeCell ref="H104:BC104"/>
    <mergeCell ref="BD104:BS104"/>
    <mergeCell ref="BT104:CI104"/>
    <mergeCell ref="CJ104:DA104"/>
    <mergeCell ref="A101:G101"/>
    <mergeCell ref="H101:BC101"/>
    <mergeCell ref="BD101:BS101"/>
    <mergeCell ref="BT101:CI101"/>
    <mergeCell ref="CJ101:DA101"/>
    <mergeCell ref="A102:G102"/>
    <mergeCell ref="H112:BC112"/>
    <mergeCell ref="BD112:BS112"/>
    <mergeCell ref="BT112:CI112"/>
    <mergeCell ref="CJ112:DA112"/>
    <mergeCell ref="A103:G103"/>
    <mergeCell ref="H103:BC103"/>
    <mergeCell ref="BD103:BS103"/>
    <mergeCell ref="BT103:CI103"/>
    <mergeCell ref="CJ103:DA103"/>
    <mergeCell ref="A104:G104"/>
    <mergeCell ref="A114:G114"/>
    <mergeCell ref="H114:BC114"/>
    <mergeCell ref="BD114:BS114"/>
    <mergeCell ref="BT114:CI114"/>
    <mergeCell ref="CJ114:DA114"/>
    <mergeCell ref="A106:DA106"/>
    <mergeCell ref="X108:DA108"/>
    <mergeCell ref="A110:AO110"/>
    <mergeCell ref="AP110:DA110"/>
    <mergeCell ref="A112:G112"/>
    <mergeCell ref="A118:G118"/>
    <mergeCell ref="H118:BC118"/>
    <mergeCell ref="BD118:BS118"/>
    <mergeCell ref="BT118:CI118"/>
    <mergeCell ref="CJ118:DA118"/>
    <mergeCell ref="A113:G113"/>
    <mergeCell ref="H113:BC113"/>
    <mergeCell ref="BD113:BS113"/>
    <mergeCell ref="BT113:CI113"/>
    <mergeCell ref="CJ113:DA113"/>
    <mergeCell ref="A119:G119"/>
    <mergeCell ref="H119:BC119"/>
    <mergeCell ref="BD119:BS119"/>
    <mergeCell ref="BT119:CI119"/>
    <mergeCell ref="CJ119:DA119"/>
    <mergeCell ref="A117:G117"/>
    <mergeCell ref="H117:BC117"/>
    <mergeCell ref="BD117:BS117"/>
    <mergeCell ref="BT117:CI117"/>
    <mergeCell ref="CJ117:DA117"/>
    <mergeCell ref="A115:G115"/>
    <mergeCell ref="A116:G116"/>
    <mergeCell ref="H115:BC115"/>
    <mergeCell ref="H116:BC116"/>
    <mergeCell ref="BD115:BS115"/>
    <mergeCell ref="BD116:BS116"/>
    <mergeCell ref="BT115:CI115"/>
    <mergeCell ref="BT116:CI116"/>
    <mergeCell ref="CJ115:DA115"/>
    <mergeCell ref="CJ116:DA116"/>
    <mergeCell ref="A207:G207"/>
    <mergeCell ref="H207:AM207"/>
    <mergeCell ref="AN207:BC207"/>
    <mergeCell ref="BD207:BS207"/>
    <mergeCell ref="BT207:CI207"/>
    <mergeCell ref="CJ207:DA207"/>
    <mergeCell ref="A120:G120"/>
    <mergeCell ref="H120:BC120"/>
    <mergeCell ref="BD120:BS120"/>
    <mergeCell ref="BT120:CI120"/>
    <mergeCell ref="CJ120:DA120"/>
    <mergeCell ref="A122:DA122"/>
    <mergeCell ref="X124:DA124"/>
    <mergeCell ref="A126:AO126"/>
    <mergeCell ref="AP126:DA126"/>
    <mergeCell ref="A128:DA128"/>
    <mergeCell ref="A130:G130"/>
    <mergeCell ref="H130:AO130"/>
    <mergeCell ref="AP130:BE130"/>
    <mergeCell ref="BF130:BU130"/>
    <mergeCell ref="BV130:CK130"/>
    <mergeCell ref="CL130:DA130"/>
    <mergeCell ref="A131:G131"/>
    <mergeCell ref="H131:AO131"/>
    <mergeCell ref="AP131:BE131"/>
    <mergeCell ref="BF131:BU131"/>
    <mergeCell ref="BV131:CK131"/>
    <mergeCell ref="CL131:DA131"/>
    <mergeCell ref="A132:G132"/>
    <mergeCell ref="H132:AO132"/>
    <mergeCell ref="AP132:BE132"/>
    <mergeCell ref="BF132:BU132"/>
    <mergeCell ref="BV132:CK132"/>
    <mergeCell ref="CL132:DA132"/>
    <mergeCell ref="A133:G133"/>
    <mergeCell ref="H133:AO133"/>
    <mergeCell ref="AP133:BE133"/>
    <mergeCell ref="BF133:BU133"/>
    <mergeCell ref="BV133:CK133"/>
    <mergeCell ref="CL133:DA133"/>
    <mergeCell ref="A134:G134"/>
    <mergeCell ref="H134:AO134"/>
    <mergeCell ref="AP134:BE134"/>
    <mergeCell ref="BF134:BU134"/>
    <mergeCell ref="BV134:CK134"/>
    <mergeCell ref="CL134:DA134"/>
    <mergeCell ref="A135:G135"/>
    <mergeCell ref="H135:AO135"/>
    <mergeCell ref="AP135:BE135"/>
    <mergeCell ref="BF135:BU135"/>
    <mergeCell ref="BV135:CK135"/>
    <mergeCell ref="CL135:DA135"/>
    <mergeCell ref="A136:G136"/>
    <mergeCell ref="H136:AO136"/>
    <mergeCell ref="AP136:BE136"/>
    <mergeCell ref="BF136:BU136"/>
    <mergeCell ref="BV136:CK136"/>
    <mergeCell ref="CL136:DA136"/>
    <mergeCell ref="A137:G137"/>
    <mergeCell ref="H137:AO137"/>
    <mergeCell ref="AP137:BE137"/>
    <mergeCell ref="BF137:BU137"/>
    <mergeCell ref="BV137:CK137"/>
    <mergeCell ref="CL137:DA137"/>
    <mergeCell ref="A138:G138"/>
    <mergeCell ref="H138:AO138"/>
    <mergeCell ref="AP138:BE138"/>
    <mergeCell ref="BF138:BU138"/>
    <mergeCell ref="BV138:CK138"/>
    <mergeCell ref="CL138:DA138"/>
    <mergeCell ref="A139:G139"/>
    <mergeCell ref="H139:AO139"/>
    <mergeCell ref="AP139:BE139"/>
    <mergeCell ref="BF139:BU139"/>
    <mergeCell ref="BV139:CK139"/>
    <mergeCell ref="CL139:DA139"/>
    <mergeCell ref="A140:G140"/>
    <mergeCell ref="H140:AO140"/>
    <mergeCell ref="AP140:BE140"/>
    <mergeCell ref="BF140:BU140"/>
    <mergeCell ref="BV140:CK140"/>
    <mergeCell ref="CL140:DA140"/>
    <mergeCell ref="A141:G141"/>
    <mergeCell ref="H141:AO141"/>
    <mergeCell ref="AP141:BE141"/>
    <mergeCell ref="BF141:BU141"/>
    <mergeCell ref="BV141:CK141"/>
    <mergeCell ref="CL141:DA141"/>
    <mergeCell ref="A142:G142"/>
    <mergeCell ref="H142:AO142"/>
    <mergeCell ref="AP142:BE142"/>
    <mergeCell ref="BF142:BU142"/>
    <mergeCell ref="BV142:CK142"/>
    <mergeCell ref="CL142:DA142"/>
    <mergeCell ref="A144:DA144"/>
    <mergeCell ref="A146:G146"/>
    <mergeCell ref="H146:BC146"/>
    <mergeCell ref="BD146:BS146"/>
    <mergeCell ref="BT146:CI146"/>
    <mergeCell ref="CJ146:DA146"/>
    <mergeCell ref="A147:G147"/>
    <mergeCell ref="H147:BC147"/>
    <mergeCell ref="BD147:BS147"/>
    <mergeCell ref="BT147:CI147"/>
    <mergeCell ref="CJ147:DA147"/>
    <mergeCell ref="A148:G148"/>
    <mergeCell ref="H148:BC148"/>
    <mergeCell ref="BD148:BS148"/>
    <mergeCell ref="BT148:CI148"/>
    <mergeCell ref="CJ148:DA148"/>
    <mergeCell ref="A149:G149"/>
    <mergeCell ref="H149:BC149"/>
    <mergeCell ref="BD149:BS149"/>
    <mergeCell ref="BT149:CI149"/>
    <mergeCell ref="CJ149:DA149"/>
    <mergeCell ref="A150:G150"/>
    <mergeCell ref="H150:BC150"/>
    <mergeCell ref="BD150:BS150"/>
    <mergeCell ref="BT150:CI150"/>
    <mergeCell ref="CJ150:DA150"/>
    <mergeCell ref="A152:DA152"/>
    <mergeCell ref="A154:G154"/>
    <mergeCell ref="H154:AO154"/>
    <mergeCell ref="AP154:BE154"/>
    <mergeCell ref="BF154:BU154"/>
    <mergeCell ref="BV154:CK154"/>
    <mergeCell ref="CL154:DA154"/>
    <mergeCell ref="A155:G155"/>
    <mergeCell ref="H155:AO155"/>
    <mergeCell ref="AP155:BE155"/>
    <mergeCell ref="BF155:BU155"/>
    <mergeCell ref="BV155:CK155"/>
    <mergeCell ref="CL155:DA155"/>
    <mergeCell ref="A156:G156"/>
    <mergeCell ref="H156:AO156"/>
    <mergeCell ref="AP156:BE156"/>
    <mergeCell ref="BF156:BU156"/>
    <mergeCell ref="BV156:CK156"/>
    <mergeCell ref="CL156:DA156"/>
    <mergeCell ref="A157:G157"/>
    <mergeCell ref="H157:AO157"/>
    <mergeCell ref="AP157:BE157"/>
    <mergeCell ref="BF157:BU157"/>
    <mergeCell ref="BV157:CK157"/>
    <mergeCell ref="CL157:DA157"/>
    <mergeCell ref="A158:G158"/>
    <mergeCell ref="H158:AO158"/>
    <mergeCell ref="AP158:BE158"/>
    <mergeCell ref="BF158:BU158"/>
    <mergeCell ref="BV158:CK158"/>
    <mergeCell ref="CL158:DA158"/>
    <mergeCell ref="A159:G159"/>
    <mergeCell ref="H159:AO159"/>
    <mergeCell ref="AP159:BE159"/>
    <mergeCell ref="BF159:BU159"/>
    <mergeCell ref="BV159:CK159"/>
    <mergeCell ref="CL159:DA159"/>
    <mergeCell ref="A160:G160"/>
    <mergeCell ref="H160:AO160"/>
    <mergeCell ref="AP160:BE160"/>
    <mergeCell ref="BF160:BU160"/>
    <mergeCell ref="BV160:CK160"/>
    <mergeCell ref="CL160:DA160"/>
    <mergeCell ref="A161:G161"/>
    <mergeCell ref="H161:AO161"/>
    <mergeCell ref="AP161:BE161"/>
    <mergeCell ref="BF161:BU161"/>
    <mergeCell ref="BV161:CK161"/>
    <mergeCell ref="CL161:DA161"/>
    <mergeCell ref="A162:G162"/>
    <mergeCell ref="H162:AO162"/>
    <mergeCell ref="AP162:BE162"/>
    <mergeCell ref="BF162:BU162"/>
    <mergeCell ref="BV162:CK162"/>
    <mergeCell ref="CL162:DA162"/>
    <mergeCell ref="A163:G163"/>
    <mergeCell ref="H163:AO163"/>
    <mergeCell ref="AP163:BE163"/>
    <mergeCell ref="BF163:BU163"/>
    <mergeCell ref="BV163:CK163"/>
    <mergeCell ref="CL163:DA163"/>
    <mergeCell ref="A164:G164"/>
    <mergeCell ref="H164:AO164"/>
    <mergeCell ref="AP164:BE164"/>
    <mergeCell ref="BF164:BU164"/>
    <mergeCell ref="BV164:CK164"/>
    <mergeCell ref="CL164:DA164"/>
    <mergeCell ref="A165:G165"/>
    <mergeCell ref="H165:AO165"/>
    <mergeCell ref="AP165:BE165"/>
    <mergeCell ref="BF165:BU165"/>
    <mergeCell ref="BV165:CK165"/>
    <mergeCell ref="CL165:DA165"/>
    <mergeCell ref="A166:G166"/>
    <mergeCell ref="H166:AO166"/>
    <mergeCell ref="AP166:BE166"/>
    <mergeCell ref="BF166:BU166"/>
    <mergeCell ref="BV166:CK166"/>
    <mergeCell ref="CL166:DA166"/>
    <mergeCell ref="A167:G167"/>
    <mergeCell ref="H167:AO167"/>
    <mergeCell ref="AP167:BE167"/>
    <mergeCell ref="BF167:BU167"/>
    <mergeCell ref="BV167:CK167"/>
    <mergeCell ref="CL167:DA167"/>
    <mergeCell ref="A168:G168"/>
    <mergeCell ref="H168:AO168"/>
    <mergeCell ref="AP168:BE168"/>
    <mergeCell ref="BF168:BU168"/>
    <mergeCell ref="BV168:CK168"/>
    <mergeCell ref="CL168:DA168"/>
    <mergeCell ref="A169:G169"/>
    <mergeCell ref="H169:AO169"/>
    <mergeCell ref="AP169:BE169"/>
    <mergeCell ref="BF169:BU169"/>
    <mergeCell ref="BV169:CK169"/>
    <mergeCell ref="CL169:DA169"/>
    <mergeCell ref="A170:G170"/>
    <mergeCell ref="H170:AO170"/>
    <mergeCell ref="AP170:BE170"/>
    <mergeCell ref="BF170:BU170"/>
    <mergeCell ref="BV170:CK170"/>
    <mergeCell ref="CL170:DA170"/>
    <mergeCell ref="A171:G171"/>
    <mergeCell ref="H171:AO171"/>
    <mergeCell ref="AP171:BE171"/>
    <mergeCell ref="BF171:BU171"/>
    <mergeCell ref="BV171:CK171"/>
    <mergeCell ref="CL171:DA171"/>
    <mergeCell ref="A172:G172"/>
    <mergeCell ref="H172:AO172"/>
    <mergeCell ref="AP172:BE172"/>
    <mergeCell ref="BF172:BU172"/>
    <mergeCell ref="BV172:CK172"/>
    <mergeCell ref="CL172:DA172"/>
    <mergeCell ref="A179:DA179"/>
    <mergeCell ref="A177:AO177"/>
    <mergeCell ref="AP177:DA177"/>
    <mergeCell ref="X175:DA175"/>
    <mergeCell ref="A173:G173"/>
    <mergeCell ref="H173:AO173"/>
    <mergeCell ref="AP173:BE173"/>
    <mergeCell ref="BF173:BU173"/>
    <mergeCell ref="BV173:CK173"/>
    <mergeCell ref="CL173:DA173"/>
    <mergeCell ref="A181:G181"/>
    <mergeCell ref="H181:AO181"/>
    <mergeCell ref="AP181:BE181"/>
    <mergeCell ref="BF181:BU181"/>
    <mergeCell ref="BV181:CK181"/>
    <mergeCell ref="CL181:DA181"/>
    <mergeCell ref="A182:G182"/>
    <mergeCell ref="H182:AO182"/>
    <mergeCell ref="AP182:BE182"/>
    <mergeCell ref="BF182:BU182"/>
    <mergeCell ref="BV182:CK182"/>
    <mergeCell ref="CL182:DA182"/>
    <mergeCell ref="A183:G183"/>
    <mergeCell ref="H183:AO183"/>
    <mergeCell ref="AP183:BE183"/>
    <mergeCell ref="BF183:BU183"/>
    <mergeCell ref="BV183:CK183"/>
    <mergeCell ref="CL183:DA183"/>
    <mergeCell ref="A184:G184"/>
    <mergeCell ref="H184:AO184"/>
    <mergeCell ref="AP184:BE184"/>
    <mergeCell ref="BF184:BU184"/>
    <mergeCell ref="BV184:CK184"/>
    <mergeCell ref="CL184:DA184"/>
    <mergeCell ref="A185:G185"/>
    <mergeCell ref="H185:AO185"/>
    <mergeCell ref="AP185:BE185"/>
    <mergeCell ref="BF185:BU185"/>
    <mergeCell ref="BV185:CK185"/>
    <mergeCell ref="CL185:DA185"/>
    <mergeCell ref="A186:G186"/>
    <mergeCell ref="H186:AO186"/>
    <mergeCell ref="AP186:BE186"/>
    <mergeCell ref="BF186:BU186"/>
    <mergeCell ref="BV186:CK186"/>
    <mergeCell ref="CL186:DA186"/>
    <mergeCell ref="A195:DA195"/>
    <mergeCell ref="A197:G197"/>
    <mergeCell ref="H197:BC197"/>
    <mergeCell ref="BD197:BS197"/>
    <mergeCell ref="BT197:CI197"/>
    <mergeCell ref="CJ197:DA197"/>
    <mergeCell ref="A198:G198"/>
    <mergeCell ref="H198:BC198"/>
    <mergeCell ref="BD198:BS198"/>
    <mergeCell ref="BT198:CI198"/>
    <mergeCell ref="CJ198:DA198"/>
    <mergeCell ref="CL193:DA193"/>
    <mergeCell ref="A199:G199"/>
    <mergeCell ref="H199:BC199"/>
    <mergeCell ref="BD199:BS199"/>
    <mergeCell ref="BT199:CI199"/>
    <mergeCell ref="CJ199:DA199"/>
    <mergeCell ref="A200:G200"/>
    <mergeCell ref="H200:BC200"/>
    <mergeCell ref="BD200:BS200"/>
    <mergeCell ref="BT200:CI200"/>
    <mergeCell ref="CJ200:DA200"/>
    <mergeCell ref="A201:G201"/>
    <mergeCell ref="H201:BC201"/>
    <mergeCell ref="BD201:BS201"/>
    <mergeCell ref="BT201:CI201"/>
    <mergeCell ref="CJ201:DA201"/>
    <mergeCell ref="A203:DA203"/>
    <mergeCell ref="A205:G205"/>
    <mergeCell ref="H205:AM205"/>
    <mergeCell ref="AN205:BC205"/>
    <mergeCell ref="BD205:BS205"/>
    <mergeCell ref="BT205:CI205"/>
    <mergeCell ref="CJ205:DA205"/>
    <mergeCell ref="A206:G206"/>
    <mergeCell ref="H206:AM206"/>
    <mergeCell ref="AN206:BC206"/>
    <mergeCell ref="BD206:BS206"/>
    <mergeCell ref="BT206:CI206"/>
    <mergeCell ref="CJ206:DA206"/>
    <mergeCell ref="A219:G219"/>
    <mergeCell ref="H219:AM219"/>
    <mergeCell ref="AN219:BC219"/>
    <mergeCell ref="BD219:BS219"/>
    <mergeCell ref="BT219:CI219"/>
    <mergeCell ref="CJ219:DA219"/>
    <mergeCell ref="A221:DA221"/>
    <mergeCell ref="A223:G223"/>
    <mergeCell ref="H223:BS223"/>
    <mergeCell ref="BT223:CI223"/>
    <mergeCell ref="CJ223:DA223"/>
    <mergeCell ref="AN208:BC208"/>
    <mergeCell ref="AN209:BC209"/>
    <mergeCell ref="CJ208:DA208"/>
    <mergeCell ref="CJ209:DA209"/>
    <mergeCell ref="BT208:CI208"/>
    <mergeCell ref="BT209:CI209"/>
    <mergeCell ref="BD208:BS208"/>
    <mergeCell ref="BD209:BS209"/>
    <mergeCell ref="A210:G210"/>
    <mergeCell ref="A211:G211"/>
    <mergeCell ref="H208:AM208"/>
    <mergeCell ref="H209:AM209"/>
    <mergeCell ref="H210:AM210"/>
    <mergeCell ref="H211:AM211"/>
    <mergeCell ref="A208:G208"/>
    <mergeCell ref="CJ226:DA226"/>
    <mergeCell ref="A227:G227"/>
    <mergeCell ref="H227:BS227"/>
    <mergeCell ref="BT227:CI227"/>
    <mergeCell ref="CJ227:DA227"/>
    <mergeCell ref="A228:G228"/>
    <mergeCell ref="H228:BS228"/>
    <mergeCell ref="BT228:CI228"/>
    <mergeCell ref="CJ228:DA228"/>
    <mergeCell ref="A229:G229"/>
    <mergeCell ref="H229:BS229"/>
    <mergeCell ref="BT229:CI229"/>
    <mergeCell ref="CJ229:DA229"/>
    <mergeCell ref="A230:G230"/>
    <mergeCell ref="H230:BS230"/>
    <mergeCell ref="BT230:CI230"/>
    <mergeCell ref="CJ230:DA230"/>
    <mergeCell ref="A231:G231"/>
    <mergeCell ref="H231:BS231"/>
    <mergeCell ref="BT231:CI231"/>
    <mergeCell ref="CJ231:DA231"/>
    <mergeCell ref="A232:G232"/>
    <mergeCell ref="H232:BS232"/>
    <mergeCell ref="BT232:CI232"/>
    <mergeCell ref="CJ232:DA232"/>
    <mergeCell ref="CJ238:DA238"/>
    <mergeCell ref="A233:G233"/>
    <mergeCell ref="H233:BS233"/>
    <mergeCell ref="BT233:CI233"/>
    <mergeCell ref="CJ233:DA233"/>
    <mergeCell ref="A234:G234"/>
    <mergeCell ref="H234:BS234"/>
    <mergeCell ref="BT234:CI234"/>
    <mergeCell ref="CJ234:DA234"/>
    <mergeCell ref="BT239:CI239"/>
    <mergeCell ref="CJ239:DA239"/>
    <mergeCell ref="A240:G240"/>
    <mergeCell ref="BT240:CI240"/>
    <mergeCell ref="CJ240:DA240"/>
    <mergeCell ref="H239:BC239"/>
    <mergeCell ref="BD239:BS239"/>
    <mergeCell ref="H240:BC240"/>
    <mergeCell ref="BD240:BS240"/>
    <mergeCell ref="CJ251:DA251"/>
    <mergeCell ref="A247:G247"/>
    <mergeCell ref="BT247:CI247"/>
    <mergeCell ref="CJ247:DA247"/>
    <mergeCell ref="H247:BC247"/>
    <mergeCell ref="BD247:BS247"/>
    <mergeCell ref="A253:G253"/>
    <mergeCell ref="H253:BC253"/>
    <mergeCell ref="BD253:BS253"/>
    <mergeCell ref="BT253:CI253"/>
    <mergeCell ref="CJ253:DA253"/>
    <mergeCell ref="A249:DA249"/>
    <mergeCell ref="A251:G251"/>
    <mergeCell ref="H251:BC251"/>
    <mergeCell ref="BD251:BS251"/>
    <mergeCell ref="BT251:CI251"/>
    <mergeCell ref="H244:BC244"/>
    <mergeCell ref="BD244:BS244"/>
    <mergeCell ref="BT244:CI244"/>
    <mergeCell ref="CJ244:DA244"/>
    <mergeCell ref="H246:BC246"/>
    <mergeCell ref="BD246:BS246"/>
    <mergeCell ref="BT246:CI246"/>
    <mergeCell ref="A257:G257"/>
    <mergeCell ref="H257:BC257"/>
    <mergeCell ref="BD257:BS257"/>
    <mergeCell ref="BT257:CI257"/>
    <mergeCell ref="CJ257:DA257"/>
    <mergeCell ref="A252:G252"/>
    <mergeCell ref="H252:BC252"/>
    <mergeCell ref="BD252:BS252"/>
    <mergeCell ref="BT252:CI252"/>
    <mergeCell ref="CJ252:DA252"/>
    <mergeCell ref="A259:DA259"/>
    <mergeCell ref="A261:G261"/>
    <mergeCell ref="H261:BC261"/>
    <mergeCell ref="BD261:BS261"/>
    <mergeCell ref="BT261:CI261"/>
    <mergeCell ref="CJ261:DA261"/>
    <mergeCell ref="A262:G262"/>
    <mergeCell ref="H262:BC262"/>
    <mergeCell ref="BD262:BS262"/>
    <mergeCell ref="BT262:CI262"/>
    <mergeCell ref="CJ262:DA262"/>
    <mergeCell ref="A271:G271"/>
    <mergeCell ref="H271:BC271"/>
    <mergeCell ref="BD271:BS271"/>
    <mergeCell ref="BT271:CI271"/>
    <mergeCell ref="CJ271:DA271"/>
    <mergeCell ref="BT266:CI266"/>
    <mergeCell ref="BD267:BS267"/>
    <mergeCell ref="BT267:CI267"/>
    <mergeCell ref="CJ267:DA267"/>
    <mergeCell ref="H266:BC266"/>
    <mergeCell ref="BD266:BS266"/>
    <mergeCell ref="A267:G267"/>
    <mergeCell ref="H267:BC267"/>
    <mergeCell ref="A269:G269"/>
    <mergeCell ref="CJ266:DA266"/>
    <mergeCell ref="A270:G270"/>
    <mergeCell ref="H270:BC270"/>
    <mergeCell ref="BD270:BS270"/>
    <mergeCell ref="BT270:CI270"/>
    <mergeCell ref="CJ270:DA270"/>
    <mergeCell ref="A268:G268"/>
    <mergeCell ref="H268:BC268"/>
    <mergeCell ref="BD268:BS268"/>
    <mergeCell ref="BT268:CI268"/>
    <mergeCell ref="CJ268:DA268"/>
    <mergeCell ref="C276:R276"/>
    <mergeCell ref="T276:AB276"/>
    <mergeCell ref="AN276:BK276"/>
    <mergeCell ref="C274:R274"/>
    <mergeCell ref="T274:AB274"/>
    <mergeCell ref="AN274:BK274"/>
    <mergeCell ref="T275:AB275"/>
    <mergeCell ref="AN275:BK275"/>
    <mergeCell ref="A266:G266"/>
    <mergeCell ref="AE10:BC10"/>
    <mergeCell ref="BD9:BS9"/>
    <mergeCell ref="BD10:BS10"/>
    <mergeCell ref="BF188:BU188"/>
    <mergeCell ref="A191:G191"/>
    <mergeCell ref="H191:AO191"/>
    <mergeCell ref="BT9:CI9"/>
    <mergeCell ref="BT10:CI10"/>
    <mergeCell ref="A193:G193"/>
    <mergeCell ref="H193:AO193"/>
    <mergeCell ref="AP193:BE193"/>
    <mergeCell ref="BF193:BU193"/>
    <mergeCell ref="BV193:CK193"/>
    <mergeCell ref="A192:G192"/>
    <mergeCell ref="H192:AO192"/>
    <mergeCell ref="A190:G190"/>
    <mergeCell ref="H190:AO190"/>
    <mergeCell ref="AP190:BE190"/>
    <mergeCell ref="BF190:BU190"/>
    <mergeCell ref="AP191:BE191"/>
    <mergeCell ref="BF191:BU191"/>
    <mergeCell ref="AP192:BE192"/>
    <mergeCell ref="BF192:BU192"/>
    <mergeCell ref="D279:R279"/>
    <mergeCell ref="T277:AB277"/>
    <mergeCell ref="AN277:BK277"/>
    <mergeCell ref="A238:G238"/>
    <mergeCell ref="BT238:CI238"/>
    <mergeCell ref="A188:G188"/>
    <mergeCell ref="H188:AO188"/>
    <mergeCell ref="AP188:BE188"/>
    <mergeCell ref="CJ9:DA9"/>
    <mergeCell ref="CJ10:DA10"/>
    <mergeCell ref="A187:G187"/>
    <mergeCell ref="H187:AO187"/>
    <mergeCell ref="AP187:BE187"/>
    <mergeCell ref="BF187:BU187"/>
    <mergeCell ref="BV187:CK187"/>
    <mergeCell ref="CL187:DA187"/>
    <mergeCell ref="G10:AD10"/>
    <mergeCell ref="AE9:BC9"/>
    <mergeCell ref="A189:G189"/>
    <mergeCell ref="H189:AO189"/>
    <mergeCell ref="AP189:BE189"/>
    <mergeCell ref="BF189:BU189"/>
    <mergeCell ref="BV189:CK189"/>
    <mergeCell ref="CL189:DA189"/>
    <mergeCell ref="BV191:CK191"/>
    <mergeCell ref="CL191:DA191"/>
    <mergeCell ref="BV192:CK192"/>
    <mergeCell ref="CL192:DA192"/>
    <mergeCell ref="BV188:CK188"/>
    <mergeCell ref="CL188:DA188"/>
    <mergeCell ref="BV190:CK190"/>
    <mergeCell ref="CL190:DA190"/>
    <mergeCell ref="A209:G209"/>
    <mergeCell ref="H212:AM212"/>
    <mergeCell ref="H213:AM213"/>
    <mergeCell ref="H214:AM214"/>
    <mergeCell ref="H215:AM215"/>
    <mergeCell ref="A212:G212"/>
    <mergeCell ref="A213:G213"/>
    <mergeCell ref="A214:G214"/>
    <mergeCell ref="A215:G215"/>
    <mergeCell ref="CJ210:DA210"/>
    <mergeCell ref="CJ211:DA211"/>
    <mergeCell ref="CJ212:DA212"/>
    <mergeCell ref="CJ213:DA213"/>
    <mergeCell ref="AN212:BC212"/>
    <mergeCell ref="AN213:BC213"/>
    <mergeCell ref="BD214:BS214"/>
    <mergeCell ref="BD215:BS215"/>
    <mergeCell ref="AN210:BC210"/>
    <mergeCell ref="AN211:BC211"/>
    <mergeCell ref="BD210:BS210"/>
    <mergeCell ref="BD211:BS211"/>
    <mergeCell ref="BD212:BS212"/>
    <mergeCell ref="BD213:BS213"/>
    <mergeCell ref="AN214:BC214"/>
    <mergeCell ref="AN215:BC215"/>
    <mergeCell ref="BT214:CI214"/>
    <mergeCell ref="BT215:CI215"/>
    <mergeCell ref="BT216:CI216"/>
    <mergeCell ref="BT217:CI217"/>
    <mergeCell ref="BT210:CI210"/>
    <mergeCell ref="BT211:CI211"/>
    <mergeCell ref="BT212:CI212"/>
    <mergeCell ref="BT213:CI213"/>
    <mergeCell ref="A242:G242"/>
    <mergeCell ref="H242:BC242"/>
    <mergeCell ref="BD242:BS242"/>
    <mergeCell ref="BT242:CI242"/>
    <mergeCell ref="CJ214:DA214"/>
    <mergeCell ref="CJ215:DA215"/>
    <mergeCell ref="CJ216:DA216"/>
    <mergeCell ref="CJ217:DA217"/>
    <mergeCell ref="H238:BC238"/>
    <mergeCell ref="BD238:BS238"/>
    <mergeCell ref="A241:G241"/>
    <mergeCell ref="BD216:BS216"/>
    <mergeCell ref="BD217:BS217"/>
    <mergeCell ref="H216:AM216"/>
    <mergeCell ref="H217:AM217"/>
    <mergeCell ref="A236:DA236"/>
    <mergeCell ref="AN216:BC216"/>
    <mergeCell ref="AN217:BC217"/>
    <mergeCell ref="A216:G216"/>
    <mergeCell ref="A217:G217"/>
    <mergeCell ref="BT241:CI241"/>
    <mergeCell ref="CJ241:DA241"/>
    <mergeCell ref="H241:BC241"/>
    <mergeCell ref="BD241:BS241"/>
    <mergeCell ref="CJ242:DA242"/>
    <mergeCell ref="A239:G239"/>
    <mergeCell ref="CJ246:DA246"/>
    <mergeCell ref="A243:G243"/>
    <mergeCell ref="H243:BC243"/>
    <mergeCell ref="BD243:BS243"/>
    <mergeCell ref="BT243:CI243"/>
    <mergeCell ref="CJ243:DA243"/>
    <mergeCell ref="A244:G244"/>
    <mergeCell ref="H269:BC269"/>
    <mergeCell ref="BD269:BS269"/>
    <mergeCell ref="BT269:CI269"/>
    <mergeCell ref="CJ269:DA269"/>
    <mergeCell ref="A245:G245"/>
    <mergeCell ref="H245:BC245"/>
    <mergeCell ref="BD245:BS245"/>
    <mergeCell ref="BT245:CI245"/>
    <mergeCell ref="CJ245:DA245"/>
    <mergeCell ref="A246:G246"/>
    <mergeCell ref="A263:G263"/>
    <mergeCell ref="H263:BC263"/>
    <mergeCell ref="BD263:BS263"/>
    <mergeCell ref="BT263:CI263"/>
    <mergeCell ref="CJ263:DA263"/>
    <mergeCell ref="H264:BC264"/>
    <mergeCell ref="BD264:BS264"/>
    <mergeCell ref="BT264:CI264"/>
    <mergeCell ref="CJ264:DA264"/>
    <mergeCell ref="A265:G265"/>
    <mergeCell ref="H265:BC265"/>
    <mergeCell ref="BD265:BS265"/>
    <mergeCell ref="BT265:CI265"/>
    <mergeCell ref="CJ265:DA265"/>
    <mergeCell ref="A264:G264"/>
  </mergeCells>
  <pageMargins left="0.39370078740157483" right="0.39370078740157483" top="0.39370078740157483" bottom="0" header="0.19685039370078741" footer="0.19685039370078741"/>
  <pageSetup paperSize="9" scale="96" fitToHeight="0" orientation="portrait" r:id="rId1"/>
  <headerFooter alignWithMargins="0"/>
  <rowBreaks count="2" manualBreakCount="2">
    <brk id="212" max="104" man="1"/>
    <brk id="248" max="104"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21</vt:i4>
      </vt:variant>
      <vt:variant>
        <vt:lpstr>Именованные диапазоны</vt:lpstr>
      </vt:variant>
      <vt:variant>
        <vt:i4>13</vt:i4>
      </vt:variant>
    </vt:vector>
  </HeadingPairs>
  <TitlesOfParts>
    <vt:vector size="34" baseType="lpstr">
      <vt:lpstr>Титульный лист</vt:lpstr>
      <vt:lpstr>Раздел1</vt:lpstr>
      <vt:lpstr>Раздел2</vt:lpstr>
      <vt:lpstr>Детализация доходов (расходов)</vt:lpstr>
      <vt:lpstr>Расчет по ЗП (3)</vt:lpstr>
      <vt:lpstr>Расчет по ЗП</vt:lpstr>
      <vt:lpstr>Расчет по ЗП (2)</vt:lpstr>
      <vt:lpstr>стр.2_6 (ГЗ)</vt:lpstr>
      <vt:lpstr>стр.2_6 (внебюджет) </vt:lpstr>
      <vt:lpstr>стр.2_6 (иные цели) </vt:lpstr>
      <vt:lpstr>Детализация дох. (расх.) 2024</vt:lpstr>
      <vt:lpstr> Расчет по ЗП 2024</vt:lpstr>
      <vt:lpstr>Расчет по З.П. 2024г</vt:lpstr>
      <vt:lpstr>стр.2_6 (ГЗ) 2024</vt:lpstr>
      <vt:lpstr>стр.2_6 (внебюджет) 2024</vt:lpstr>
      <vt:lpstr>стр.2_6 (иные цели) 2024</vt:lpstr>
      <vt:lpstr>Детализация дох. (расх.) 2025</vt:lpstr>
      <vt:lpstr> Расчет по ЗП 2025</vt:lpstr>
      <vt:lpstr>стр.2_6 (ГЗ) 2025</vt:lpstr>
      <vt:lpstr>стр.2_6 (внебюджет) 2025</vt:lpstr>
      <vt:lpstr>стр.2_6 (иные цели) 2025</vt:lpstr>
      <vt:lpstr>'Детализация дох. (расх.) 2024'!Область_печати</vt:lpstr>
      <vt:lpstr>'Детализация дох. (расх.) 2025'!Область_печати</vt:lpstr>
      <vt:lpstr>'Детализация доходов (расходов)'!Область_печати</vt:lpstr>
      <vt:lpstr>Раздел1!Область_печати</vt:lpstr>
      <vt:lpstr>'стр.2_6 (внебюджет) '!Область_печати</vt:lpstr>
      <vt:lpstr>'стр.2_6 (внебюджет) 2024'!Область_печати</vt:lpstr>
      <vt:lpstr>'стр.2_6 (внебюджет) 2025'!Область_печати</vt:lpstr>
      <vt:lpstr>'стр.2_6 (ГЗ)'!Область_печати</vt:lpstr>
      <vt:lpstr>'стр.2_6 (ГЗ) 2024'!Область_печати</vt:lpstr>
      <vt:lpstr>'стр.2_6 (ГЗ) 2025'!Область_печати</vt:lpstr>
      <vt:lpstr>'стр.2_6 (иные цели) '!Область_печати</vt:lpstr>
      <vt:lpstr>'стр.2_6 (иные цели) 2024'!Область_печати</vt:lpstr>
      <vt:lpstr>'стр.2_6 (иные цели) 2025'!Область_печати</vt:lpstr>
    </vt:vector>
  </TitlesOfParts>
  <Company>КонсультантПлюс</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КонсультантПлюс</dc:creator>
  <cp:lastModifiedBy>User</cp:lastModifiedBy>
  <cp:lastPrinted>2023-06-29T13:01:27Z</cp:lastPrinted>
  <dcterms:created xsi:type="dcterms:W3CDTF">2008-10-01T13:21:49Z</dcterms:created>
  <dcterms:modified xsi:type="dcterms:W3CDTF">2023-07-11T07:03:10Z</dcterms:modified>
</cp:coreProperties>
</file>